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RGA AUTOMATICA EUROSISTEMAS\Scripts Eurosistemas\"/>
    </mc:Choice>
  </mc:AlternateContent>
  <xr:revisionPtr revIDLastSave="0" documentId="13_ncr:1_{24D3C7FB-0587-4DCE-AA26-0484D58AECA6}" xr6:coauthVersionLast="36" xr6:coauthVersionMax="47" xr10:uidLastSave="{00000000-0000-0000-0000-000000000000}"/>
  <bookViews>
    <workbookView xWindow="0" yWindow="0" windowWidth="15345" windowHeight="4470" activeTab="5" xr2:uid="{00000000-000D-0000-FFFF-FFFF00000000}"/>
  </bookViews>
  <sheets>
    <sheet name="inicio" sheetId="1" r:id="rId1"/>
    <sheet name="NAfiliado_NFarmacia" sheetId="14" r:id="rId2"/>
    <sheet name="materiales" sheetId="2" r:id="rId3"/>
    <sheet name="Materiales LiPrecios" sheetId="15" state="hidden" r:id="rId4"/>
    <sheet name="farmacias" sheetId="3" state="hidden" r:id="rId5"/>
    <sheet name="padron" sheetId="4" r:id="rId6"/>
    <sheet name="pedidos_sinean" sheetId="6" state="hidden" r:id="rId7"/>
    <sheet name="pedidos_fueradelista" sheetId="9" state="hidden" r:id="rId8"/>
    <sheet name="Hoja3" sheetId="11" state="hidden" r:id="rId9"/>
    <sheet name="Hoja5" sheetId="12" state="hidden" r:id="rId10"/>
  </sheets>
  <definedNames>
    <definedName name="_xlnm._FilterDatabase" localSheetId="0" hidden="1">inicio!$A$8:$AA$8</definedName>
    <definedName name="_xlnm._FilterDatabase" localSheetId="2" hidden="1">materiales!$A$1:$D$101</definedName>
    <definedName name="_xlnm._FilterDatabase" localSheetId="5" hidden="1">padron!$H$1:$H$1720</definedName>
  </definedNames>
  <calcPr calcId="191029"/>
</workbook>
</file>

<file path=xl/calcChain.xml><?xml version="1.0" encoding="utf-8"?>
<calcChain xmlns="http://schemas.openxmlformats.org/spreadsheetml/2006/main">
  <c r="Y9" i="1" l="1"/>
  <c r="Y700" i="1" l="1"/>
  <c r="X700" i="1"/>
  <c r="W700" i="1"/>
  <c r="P700" i="1"/>
  <c r="O700" i="1"/>
  <c r="N700" i="1"/>
  <c r="V700" i="1" s="1"/>
  <c r="M700" i="1"/>
  <c r="Z700" i="1" s="1"/>
  <c r="L700" i="1"/>
  <c r="T700" i="1" s="1"/>
  <c r="K700" i="1"/>
  <c r="S700" i="1" s="1"/>
  <c r="J700" i="1"/>
  <c r="R700" i="1" s="1"/>
  <c r="I700" i="1"/>
  <c r="Q700" i="1" s="1"/>
  <c r="H700" i="1"/>
  <c r="G700" i="1"/>
  <c r="Y699" i="1"/>
  <c r="X699" i="1"/>
  <c r="W699" i="1"/>
  <c r="P699" i="1"/>
  <c r="O699" i="1"/>
  <c r="N699" i="1"/>
  <c r="V699" i="1" s="1"/>
  <c r="M699" i="1"/>
  <c r="U699" i="1" s="1"/>
  <c r="L699" i="1"/>
  <c r="T699" i="1" s="1"/>
  <c r="K699" i="1"/>
  <c r="S699" i="1" s="1"/>
  <c r="J699" i="1"/>
  <c r="R699" i="1" s="1"/>
  <c r="I699" i="1"/>
  <c r="Q699" i="1" s="1"/>
  <c r="H699" i="1"/>
  <c r="G699" i="1"/>
  <c r="Y698" i="1"/>
  <c r="X698" i="1"/>
  <c r="W698" i="1"/>
  <c r="P698" i="1"/>
  <c r="O698" i="1"/>
  <c r="N698" i="1"/>
  <c r="V698" i="1" s="1"/>
  <c r="M698" i="1"/>
  <c r="Z698" i="1" s="1"/>
  <c r="L698" i="1"/>
  <c r="T698" i="1" s="1"/>
  <c r="K698" i="1"/>
  <c r="S698" i="1" s="1"/>
  <c r="J698" i="1"/>
  <c r="R698" i="1" s="1"/>
  <c r="I698" i="1"/>
  <c r="Q698" i="1" s="1"/>
  <c r="H698" i="1"/>
  <c r="G698" i="1"/>
  <c r="Y697" i="1"/>
  <c r="X697" i="1"/>
  <c r="W697" i="1"/>
  <c r="P697" i="1"/>
  <c r="O697" i="1"/>
  <c r="N697" i="1"/>
  <c r="V697" i="1" s="1"/>
  <c r="M697" i="1"/>
  <c r="U697" i="1" s="1"/>
  <c r="L697" i="1"/>
  <c r="T697" i="1" s="1"/>
  <c r="K697" i="1"/>
  <c r="S697" i="1" s="1"/>
  <c r="J697" i="1"/>
  <c r="R697" i="1" s="1"/>
  <c r="I697" i="1"/>
  <c r="Q697" i="1" s="1"/>
  <c r="H697" i="1"/>
  <c r="G697" i="1"/>
  <c r="Y696" i="1"/>
  <c r="X696" i="1"/>
  <c r="W696" i="1"/>
  <c r="P696" i="1"/>
  <c r="O696" i="1"/>
  <c r="N696" i="1"/>
  <c r="V696" i="1" s="1"/>
  <c r="M696" i="1"/>
  <c r="Z696" i="1" s="1"/>
  <c r="L696" i="1"/>
  <c r="T696" i="1" s="1"/>
  <c r="K696" i="1"/>
  <c r="S696" i="1" s="1"/>
  <c r="J696" i="1"/>
  <c r="R696" i="1" s="1"/>
  <c r="I696" i="1"/>
  <c r="Q696" i="1" s="1"/>
  <c r="H696" i="1"/>
  <c r="G696" i="1"/>
  <c r="Y695" i="1"/>
  <c r="X695" i="1"/>
  <c r="W695" i="1"/>
  <c r="P695" i="1"/>
  <c r="O695" i="1"/>
  <c r="N695" i="1"/>
  <c r="V695" i="1" s="1"/>
  <c r="M695" i="1"/>
  <c r="U695" i="1" s="1"/>
  <c r="L695" i="1"/>
  <c r="T695" i="1" s="1"/>
  <c r="K695" i="1"/>
  <c r="S695" i="1" s="1"/>
  <c r="J695" i="1"/>
  <c r="R695" i="1" s="1"/>
  <c r="I695" i="1"/>
  <c r="Q695" i="1" s="1"/>
  <c r="H695" i="1"/>
  <c r="G695" i="1"/>
  <c r="Y694" i="1"/>
  <c r="X694" i="1"/>
  <c r="W694" i="1"/>
  <c r="P694" i="1"/>
  <c r="O694" i="1"/>
  <c r="N694" i="1"/>
  <c r="V694" i="1" s="1"/>
  <c r="M694" i="1"/>
  <c r="Z694" i="1" s="1"/>
  <c r="L694" i="1"/>
  <c r="T694" i="1" s="1"/>
  <c r="K694" i="1"/>
  <c r="S694" i="1" s="1"/>
  <c r="J694" i="1"/>
  <c r="R694" i="1" s="1"/>
  <c r="I694" i="1"/>
  <c r="Q694" i="1" s="1"/>
  <c r="H694" i="1"/>
  <c r="G694" i="1"/>
  <c r="Y693" i="1"/>
  <c r="X693" i="1"/>
  <c r="W693" i="1"/>
  <c r="P693" i="1"/>
  <c r="O693" i="1"/>
  <c r="N693" i="1"/>
  <c r="V693" i="1" s="1"/>
  <c r="M693" i="1"/>
  <c r="U693" i="1" s="1"/>
  <c r="L693" i="1"/>
  <c r="T693" i="1" s="1"/>
  <c r="K693" i="1"/>
  <c r="S693" i="1" s="1"/>
  <c r="J693" i="1"/>
  <c r="R693" i="1" s="1"/>
  <c r="I693" i="1"/>
  <c r="Q693" i="1" s="1"/>
  <c r="H693" i="1"/>
  <c r="G693" i="1"/>
  <c r="Y692" i="1"/>
  <c r="X692" i="1"/>
  <c r="W692" i="1"/>
  <c r="P692" i="1"/>
  <c r="O692" i="1"/>
  <c r="N692" i="1"/>
  <c r="V692" i="1" s="1"/>
  <c r="M692" i="1"/>
  <c r="Z692" i="1" s="1"/>
  <c r="L692" i="1"/>
  <c r="T692" i="1" s="1"/>
  <c r="K692" i="1"/>
  <c r="S692" i="1" s="1"/>
  <c r="J692" i="1"/>
  <c r="R692" i="1" s="1"/>
  <c r="I692" i="1"/>
  <c r="Q692" i="1" s="1"/>
  <c r="H692" i="1"/>
  <c r="G692" i="1"/>
  <c r="Y691" i="1"/>
  <c r="X691" i="1"/>
  <c r="W691" i="1"/>
  <c r="P691" i="1"/>
  <c r="O691" i="1"/>
  <c r="N691" i="1"/>
  <c r="V691" i="1" s="1"/>
  <c r="M691" i="1"/>
  <c r="U691" i="1" s="1"/>
  <c r="L691" i="1"/>
  <c r="T691" i="1" s="1"/>
  <c r="K691" i="1"/>
  <c r="S691" i="1" s="1"/>
  <c r="J691" i="1"/>
  <c r="R691" i="1" s="1"/>
  <c r="I691" i="1"/>
  <c r="Q691" i="1" s="1"/>
  <c r="H691" i="1"/>
  <c r="G691" i="1"/>
  <c r="Y690" i="1"/>
  <c r="X690" i="1"/>
  <c r="W690" i="1"/>
  <c r="P690" i="1"/>
  <c r="O690" i="1"/>
  <c r="N690" i="1"/>
  <c r="V690" i="1" s="1"/>
  <c r="M690" i="1"/>
  <c r="Z690" i="1" s="1"/>
  <c r="L690" i="1"/>
  <c r="T690" i="1" s="1"/>
  <c r="K690" i="1"/>
  <c r="S690" i="1" s="1"/>
  <c r="J690" i="1"/>
  <c r="R690" i="1" s="1"/>
  <c r="I690" i="1"/>
  <c r="Q690" i="1" s="1"/>
  <c r="H690" i="1"/>
  <c r="G690" i="1"/>
  <c r="Y689" i="1"/>
  <c r="X689" i="1"/>
  <c r="W689" i="1"/>
  <c r="P689" i="1"/>
  <c r="O689" i="1"/>
  <c r="N689" i="1"/>
  <c r="V689" i="1" s="1"/>
  <c r="M689" i="1"/>
  <c r="U689" i="1" s="1"/>
  <c r="L689" i="1"/>
  <c r="T689" i="1" s="1"/>
  <c r="K689" i="1"/>
  <c r="S689" i="1" s="1"/>
  <c r="J689" i="1"/>
  <c r="R689" i="1" s="1"/>
  <c r="I689" i="1"/>
  <c r="Q689" i="1" s="1"/>
  <c r="H689" i="1"/>
  <c r="G689" i="1"/>
  <c r="Y688" i="1"/>
  <c r="X688" i="1"/>
  <c r="W688" i="1"/>
  <c r="P688" i="1"/>
  <c r="O688" i="1"/>
  <c r="N688" i="1"/>
  <c r="V688" i="1" s="1"/>
  <c r="M688" i="1"/>
  <c r="Z688" i="1" s="1"/>
  <c r="L688" i="1"/>
  <c r="T688" i="1" s="1"/>
  <c r="K688" i="1"/>
  <c r="S688" i="1" s="1"/>
  <c r="J688" i="1"/>
  <c r="R688" i="1" s="1"/>
  <c r="I688" i="1"/>
  <c r="Q688" i="1" s="1"/>
  <c r="H688" i="1"/>
  <c r="G688" i="1"/>
  <c r="Y687" i="1"/>
  <c r="X687" i="1"/>
  <c r="W687" i="1"/>
  <c r="P687" i="1"/>
  <c r="O687" i="1"/>
  <c r="N687" i="1"/>
  <c r="V687" i="1" s="1"/>
  <c r="M687" i="1"/>
  <c r="U687" i="1" s="1"/>
  <c r="L687" i="1"/>
  <c r="T687" i="1" s="1"/>
  <c r="K687" i="1"/>
  <c r="S687" i="1" s="1"/>
  <c r="J687" i="1"/>
  <c r="R687" i="1" s="1"/>
  <c r="I687" i="1"/>
  <c r="Q687" i="1" s="1"/>
  <c r="H687" i="1"/>
  <c r="G687" i="1"/>
  <c r="Y686" i="1"/>
  <c r="X686" i="1"/>
  <c r="W686" i="1"/>
  <c r="P686" i="1"/>
  <c r="O686" i="1"/>
  <c r="N686" i="1"/>
  <c r="V686" i="1" s="1"/>
  <c r="M686" i="1"/>
  <c r="Z686" i="1" s="1"/>
  <c r="L686" i="1"/>
  <c r="T686" i="1" s="1"/>
  <c r="K686" i="1"/>
  <c r="S686" i="1" s="1"/>
  <c r="J686" i="1"/>
  <c r="R686" i="1" s="1"/>
  <c r="I686" i="1"/>
  <c r="Q686" i="1" s="1"/>
  <c r="H686" i="1"/>
  <c r="G686" i="1"/>
  <c r="Y685" i="1"/>
  <c r="X685" i="1"/>
  <c r="W685" i="1"/>
  <c r="P685" i="1"/>
  <c r="O685" i="1"/>
  <c r="N685" i="1"/>
  <c r="V685" i="1" s="1"/>
  <c r="M685" i="1"/>
  <c r="U685" i="1" s="1"/>
  <c r="L685" i="1"/>
  <c r="T685" i="1" s="1"/>
  <c r="K685" i="1"/>
  <c r="S685" i="1" s="1"/>
  <c r="J685" i="1"/>
  <c r="R685" i="1" s="1"/>
  <c r="I685" i="1"/>
  <c r="Q685" i="1" s="1"/>
  <c r="H685" i="1"/>
  <c r="G685" i="1"/>
  <c r="Y684" i="1"/>
  <c r="X684" i="1"/>
  <c r="W684" i="1"/>
  <c r="P684" i="1"/>
  <c r="O684" i="1"/>
  <c r="N684" i="1"/>
  <c r="V684" i="1" s="1"/>
  <c r="M684" i="1"/>
  <c r="Z684" i="1" s="1"/>
  <c r="L684" i="1"/>
  <c r="T684" i="1" s="1"/>
  <c r="K684" i="1"/>
  <c r="S684" i="1" s="1"/>
  <c r="J684" i="1"/>
  <c r="R684" i="1" s="1"/>
  <c r="I684" i="1"/>
  <c r="Q684" i="1" s="1"/>
  <c r="H684" i="1"/>
  <c r="G684" i="1"/>
  <c r="Y683" i="1"/>
  <c r="X683" i="1"/>
  <c r="W683" i="1"/>
  <c r="P683" i="1"/>
  <c r="O683" i="1"/>
  <c r="N683" i="1"/>
  <c r="V683" i="1" s="1"/>
  <c r="M683" i="1"/>
  <c r="U683" i="1" s="1"/>
  <c r="L683" i="1"/>
  <c r="T683" i="1" s="1"/>
  <c r="K683" i="1"/>
  <c r="S683" i="1" s="1"/>
  <c r="J683" i="1"/>
  <c r="R683" i="1" s="1"/>
  <c r="I683" i="1"/>
  <c r="Q683" i="1" s="1"/>
  <c r="H683" i="1"/>
  <c r="G683" i="1"/>
  <c r="Y682" i="1"/>
  <c r="X682" i="1"/>
  <c r="W682" i="1"/>
  <c r="P682" i="1"/>
  <c r="O682" i="1"/>
  <c r="N682" i="1"/>
  <c r="V682" i="1" s="1"/>
  <c r="M682" i="1"/>
  <c r="Z682" i="1" s="1"/>
  <c r="L682" i="1"/>
  <c r="T682" i="1" s="1"/>
  <c r="K682" i="1"/>
  <c r="S682" i="1" s="1"/>
  <c r="J682" i="1"/>
  <c r="R682" i="1" s="1"/>
  <c r="I682" i="1"/>
  <c r="Q682" i="1" s="1"/>
  <c r="H682" i="1"/>
  <c r="G682" i="1"/>
  <c r="Y681" i="1"/>
  <c r="X681" i="1"/>
  <c r="W681" i="1"/>
  <c r="P681" i="1"/>
  <c r="O681" i="1"/>
  <c r="N681" i="1"/>
  <c r="V681" i="1" s="1"/>
  <c r="M681" i="1"/>
  <c r="U681" i="1" s="1"/>
  <c r="L681" i="1"/>
  <c r="T681" i="1" s="1"/>
  <c r="K681" i="1"/>
  <c r="S681" i="1" s="1"/>
  <c r="J681" i="1"/>
  <c r="R681" i="1" s="1"/>
  <c r="I681" i="1"/>
  <c r="Q681" i="1" s="1"/>
  <c r="H681" i="1"/>
  <c r="G681" i="1"/>
  <c r="Y680" i="1"/>
  <c r="X680" i="1"/>
  <c r="W680" i="1"/>
  <c r="P680" i="1"/>
  <c r="O680" i="1"/>
  <c r="N680" i="1"/>
  <c r="V680" i="1" s="1"/>
  <c r="M680" i="1"/>
  <c r="Z680" i="1" s="1"/>
  <c r="L680" i="1"/>
  <c r="T680" i="1" s="1"/>
  <c r="K680" i="1"/>
  <c r="S680" i="1" s="1"/>
  <c r="J680" i="1"/>
  <c r="R680" i="1" s="1"/>
  <c r="I680" i="1"/>
  <c r="Q680" i="1" s="1"/>
  <c r="H680" i="1"/>
  <c r="G680" i="1"/>
  <c r="Y679" i="1"/>
  <c r="X679" i="1"/>
  <c r="W679" i="1"/>
  <c r="P679" i="1"/>
  <c r="O679" i="1"/>
  <c r="N679" i="1"/>
  <c r="V679" i="1" s="1"/>
  <c r="M679" i="1"/>
  <c r="U679" i="1" s="1"/>
  <c r="L679" i="1"/>
  <c r="T679" i="1" s="1"/>
  <c r="K679" i="1"/>
  <c r="S679" i="1" s="1"/>
  <c r="J679" i="1"/>
  <c r="R679" i="1" s="1"/>
  <c r="I679" i="1"/>
  <c r="Q679" i="1" s="1"/>
  <c r="H679" i="1"/>
  <c r="G679" i="1"/>
  <c r="Y678" i="1"/>
  <c r="X678" i="1"/>
  <c r="W678" i="1"/>
  <c r="P678" i="1"/>
  <c r="O678" i="1"/>
  <c r="N678" i="1"/>
  <c r="V678" i="1" s="1"/>
  <c r="M678" i="1"/>
  <c r="Z678" i="1" s="1"/>
  <c r="L678" i="1"/>
  <c r="T678" i="1" s="1"/>
  <c r="K678" i="1"/>
  <c r="S678" i="1" s="1"/>
  <c r="J678" i="1"/>
  <c r="R678" i="1" s="1"/>
  <c r="I678" i="1"/>
  <c r="Q678" i="1" s="1"/>
  <c r="H678" i="1"/>
  <c r="G678" i="1"/>
  <c r="Y677" i="1"/>
  <c r="X677" i="1"/>
  <c r="W677" i="1"/>
  <c r="P677" i="1"/>
  <c r="O677" i="1"/>
  <c r="N677" i="1"/>
  <c r="V677" i="1" s="1"/>
  <c r="M677" i="1"/>
  <c r="U677" i="1" s="1"/>
  <c r="L677" i="1"/>
  <c r="T677" i="1" s="1"/>
  <c r="K677" i="1"/>
  <c r="S677" i="1" s="1"/>
  <c r="J677" i="1"/>
  <c r="R677" i="1" s="1"/>
  <c r="I677" i="1"/>
  <c r="Q677" i="1" s="1"/>
  <c r="H677" i="1"/>
  <c r="G677" i="1"/>
  <c r="Y676" i="1"/>
  <c r="X676" i="1"/>
  <c r="W676" i="1"/>
  <c r="P676" i="1"/>
  <c r="O676" i="1"/>
  <c r="N676" i="1"/>
  <c r="V676" i="1" s="1"/>
  <c r="M676" i="1"/>
  <c r="Z676" i="1" s="1"/>
  <c r="L676" i="1"/>
  <c r="T676" i="1" s="1"/>
  <c r="K676" i="1"/>
  <c r="S676" i="1" s="1"/>
  <c r="J676" i="1"/>
  <c r="R676" i="1" s="1"/>
  <c r="I676" i="1"/>
  <c r="Q676" i="1" s="1"/>
  <c r="H676" i="1"/>
  <c r="G676" i="1"/>
  <c r="Y675" i="1"/>
  <c r="X675" i="1"/>
  <c r="W675" i="1"/>
  <c r="P675" i="1"/>
  <c r="O675" i="1"/>
  <c r="N675" i="1"/>
  <c r="V675" i="1" s="1"/>
  <c r="M675" i="1"/>
  <c r="U675" i="1" s="1"/>
  <c r="L675" i="1"/>
  <c r="T675" i="1" s="1"/>
  <c r="K675" i="1"/>
  <c r="S675" i="1" s="1"/>
  <c r="J675" i="1"/>
  <c r="R675" i="1" s="1"/>
  <c r="I675" i="1"/>
  <c r="Q675" i="1" s="1"/>
  <c r="H675" i="1"/>
  <c r="G675" i="1"/>
  <c r="Y674" i="1"/>
  <c r="X674" i="1"/>
  <c r="W674" i="1"/>
  <c r="P674" i="1"/>
  <c r="O674" i="1"/>
  <c r="N674" i="1"/>
  <c r="V674" i="1" s="1"/>
  <c r="M674" i="1"/>
  <c r="Z674" i="1" s="1"/>
  <c r="L674" i="1"/>
  <c r="T674" i="1" s="1"/>
  <c r="K674" i="1"/>
  <c r="S674" i="1" s="1"/>
  <c r="J674" i="1"/>
  <c r="R674" i="1" s="1"/>
  <c r="I674" i="1"/>
  <c r="Q674" i="1" s="1"/>
  <c r="H674" i="1"/>
  <c r="G674" i="1"/>
  <c r="Y673" i="1"/>
  <c r="X673" i="1"/>
  <c r="W673" i="1"/>
  <c r="P673" i="1"/>
  <c r="O673" i="1"/>
  <c r="N673" i="1"/>
  <c r="V673" i="1" s="1"/>
  <c r="M673" i="1"/>
  <c r="U673" i="1" s="1"/>
  <c r="L673" i="1"/>
  <c r="T673" i="1" s="1"/>
  <c r="K673" i="1"/>
  <c r="S673" i="1" s="1"/>
  <c r="J673" i="1"/>
  <c r="R673" i="1" s="1"/>
  <c r="I673" i="1"/>
  <c r="Q673" i="1" s="1"/>
  <c r="H673" i="1"/>
  <c r="G673" i="1"/>
  <c r="Y672" i="1"/>
  <c r="X672" i="1"/>
  <c r="W672" i="1"/>
  <c r="P672" i="1"/>
  <c r="O672" i="1"/>
  <c r="N672" i="1"/>
  <c r="V672" i="1" s="1"/>
  <c r="M672" i="1"/>
  <c r="Z672" i="1" s="1"/>
  <c r="L672" i="1"/>
  <c r="T672" i="1" s="1"/>
  <c r="K672" i="1"/>
  <c r="S672" i="1" s="1"/>
  <c r="J672" i="1"/>
  <c r="R672" i="1" s="1"/>
  <c r="I672" i="1"/>
  <c r="Q672" i="1" s="1"/>
  <c r="H672" i="1"/>
  <c r="G672" i="1"/>
  <c r="Y671" i="1"/>
  <c r="X671" i="1"/>
  <c r="W671" i="1"/>
  <c r="P671" i="1"/>
  <c r="O671" i="1"/>
  <c r="N671" i="1"/>
  <c r="V671" i="1" s="1"/>
  <c r="M671" i="1"/>
  <c r="U671" i="1" s="1"/>
  <c r="L671" i="1"/>
  <c r="T671" i="1" s="1"/>
  <c r="K671" i="1"/>
  <c r="S671" i="1" s="1"/>
  <c r="J671" i="1"/>
  <c r="R671" i="1" s="1"/>
  <c r="I671" i="1"/>
  <c r="Q671" i="1" s="1"/>
  <c r="H671" i="1"/>
  <c r="G671" i="1"/>
  <c r="Y670" i="1"/>
  <c r="X670" i="1"/>
  <c r="W670" i="1"/>
  <c r="P670" i="1"/>
  <c r="O670" i="1"/>
  <c r="N670" i="1"/>
  <c r="V670" i="1" s="1"/>
  <c r="M670" i="1"/>
  <c r="Z670" i="1" s="1"/>
  <c r="L670" i="1"/>
  <c r="T670" i="1" s="1"/>
  <c r="K670" i="1"/>
  <c r="S670" i="1" s="1"/>
  <c r="J670" i="1"/>
  <c r="R670" i="1" s="1"/>
  <c r="I670" i="1"/>
  <c r="Q670" i="1" s="1"/>
  <c r="H670" i="1"/>
  <c r="G670" i="1"/>
  <c r="Y669" i="1"/>
  <c r="X669" i="1"/>
  <c r="W669" i="1"/>
  <c r="P669" i="1"/>
  <c r="O669" i="1"/>
  <c r="N669" i="1"/>
  <c r="V669" i="1" s="1"/>
  <c r="M669" i="1"/>
  <c r="U669" i="1" s="1"/>
  <c r="L669" i="1"/>
  <c r="T669" i="1" s="1"/>
  <c r="K669" i="1"/>
  <c r="S669" i="1" s="1"/>
  <c r="J669" i="1"/>
  <c r="R669" i="1" s="1"/>
  <c r="I669" i="1"/>
  <c r="Q669" i="1" s="1"/>
  <c r="H669" i="1"/>
  <c r="G669" i="1"/>
  <c r="Y668" i="1"/>
  <c r="X668" i="1"/>
  <c r="W668" i="1"/>
  <c r="P668" i="1"/>
  <c r="O668" i="1"/>
  <c r="N668" i="1"/>
  <c r="V668" i="1" s="1"/>
  <c r="M668" i="1"/>
  <c r="Z668" i="1" s="1"/>
  <c r="L668" i="1"/>
  <c r="T668" i="1" s="1"/>
  <c r="K668" i="1"/>
  <c r="S668" i="1" s="1"/>
  <c r="J668" i="1"/>
  <c r="R668" i="1" s="1"/>
  <c r="I668" i="1"/>
  <c r="Q668" i="1" s="1"/>
  <c r="H668" i="1"/>
  <c r="G668" i="1"/>
  <c r="Y667" i="1"/>
  <c r="X667" i="1"/>
  <c r="W667" i="1"/>
  <c r="P667" i="1"/>
  <c r="O667" i="1"/>
  <c r="N667" i="1"/>
  <c r="V667" i="1" s="1"/>
  <c r="M667" i="1"/>
  <c r="U667" i="1" s="1"/>
  <c r="L667" i="1"/>
  <c r="T667" i="1" s="1"/>
  <c r="K667" i="1"/>
  <c r="S667" i="1" s="1"/>
  <c r="J667" i="1"/>
  <c r="R667" i="1" s="1"/>
  <c r="I667" i="1"/>
  <c r="Q667" i="1" s="1"/>
  <c r="H667" i="1"/>
  <c r="G667" i="1"/>
  <c r="Y666" i="1"/>
  <c r="X666" i="1"/>
  <c r="W666" i="1"/>
  <c r="P666" i="1"/>
  <c r="O666" i="1"/>
  <c r="N666" i="1"/>
  <c r="V666" i="1" s="1"/>
  <c r="M666" i="1"/>
  <c r="Z666" i="1" s="1"/>
  <c r="L666" i="1"/>
  <c r="T666" i="1" s="1"/>
  <c r="K666" i="1"/>
  <c r="S666" i="1" s="1"/>
  <c r="J666" i="1"/>
  <c r="R666" i="1" s="1"/>
  <c r="I666" i="1"/>
  <c r="Q666" i="1" s="1"/>
  <c r="H666" i="1"/>
  <c r="G666" i="1"/>
  <c r="Y665" i="1"/>
  <c r="X665" i="1"/>
  <c r="W665" i="1"/>
  <c r="P665" i="1"/>
  <c r="O665" i="1"/>
  <c r="N665" i="1"/>
  <c r="V665" i="1" s="1"/>
  <c r="M665" i="1"/>
  <c r="U665" i="1" s="1"/>
  <c r="L665" i="1"/>
  <c r="T665" i="1" s="1"/>
  <c r="K665" i="1"/>
  <c r="S665" i="1" s="1"/>
  <c r="J665" i="1"/>
  <c r="R665" i="1" s="1"/>
  <c r="I665" i="1"/>
  <c r="Q665" i="1" s="1"/>
  <c r="H665" i="1"/>
  <c r="G665" i="1"/>
  <c r="Y664" i="1"/>
  <c r="X664" i="1"/>
  <c r="W664" i="1"/>
  <c r="P664" i="1"/>
  <c r="O664" i="1"/>
  <c r="N664" i="1"/>
  <c r="V664" i="1" s="1"/>
  <c r="M664" i="1"/>
  <c r="Z664" i="1" s="1"/>
  <c r="L664" i="1"/>
  <c r="T664" i="1" s="1"/>
  <c r="K664" i="1"/>
  <c r="S664" i="1" s="1"/>
  <c r="J664" i="1"/>
  <c r="R664" i="1" s="1"/>
  <c r="I664" i="1"/>
  <c r="Q664" i="1" s="1"/>
  <c r="H664" i="1"/>
  <c r="G664" i="1"/>
  <c r="Y663" i="1"/>
  <c r="X663" i="1"/>
  <c r="W663" i="1"/>
  <c r="P663" i="1"/>
  <c r="O663" i="1"/>
  <c r="N663" i="1"/>
  <c r="V663" i="1" s="1"/>
  <c r="M663" i="1"/>
  <c r="U663" i="1" s="1"/>
  <c r="L663" i="1"/>
  <c r="T663" i="1" s="1"/>
  <c r="K663" i="1"/>
  <c r="S663" i="1" s="1"/>
  <c r="J663" i="1"/>
  <c r="R663" i="1" s="1"/>
  <c r="I663" i="1"/>
  <c r="Q663" i="1" s="1"/>
  <c r="H663" i="1"/>
  <c r="G663" i="1"/>
  <c r="Y662" i="1"/>
  <c r="X662" i="1"/>
  <c r="W662" i="1"/>
  <c r="P662" i="1"/>
  <c r="O662" i="1"/>
  <c r="N662" i="1"/>
  <c r="V662" i="1" s="1"/>
  <c r="M662" i="1"/>
  <c r="Z662" i="1" s="1"/>
  <c r="L662" i="1"/>
  <c r="T662" i="1" s="1"/>
  <c r="K662" i="1"/>
  <c r="S662" i="1" s="1"/>
  <c r="J662" i="1"/>
  <c r="R662" i="1" s="1"/>
  <c r="I662" i="1"/>
  <c r="Q662" i="1" s="1"/>
  <c r="H662" i="1"/>
  <c r="G662" i="1"/>
  <c r="Y661" i="1"/>
  <c r="X661" i="1"/>
  <c r="W661" i="1"/>
  <c r="P661" i="1"/>
  <c r="O661" i="1"/>
  <c r="N661" i="1"/>
  <c r="V661" i="1" s="1"/>
  <c r="M661" i="1"/>
  <c r="U661" i="1" s="1"/>
  <c r="L661" i="1"/>
  <c r="T661" i="1" s="1"/>
  <c r="K661" i="1"/>
  <c r="S661" i="1" s="1"/>
  <c r="J661" i="1"/>
  <c r="R661" i="1" s="1"/>
  <c r="I661" i="1"/>
  <c r="Q661" i="1" s="1"/>
  <c r="H661" i="1"/>
  <c r="G661" i="1"/>
  <c r="Y660" i="1"/>
  <c r="X660" i="1"/>
  <c r="W660" i="1"/>
  <c r="P660" i="1"/>
  <c r="O660" i="1"/>
  <c r="N660" i="1"/>
  <c r="V660" i="1" s="1"/>
  <c r="M660" i="1"/>
  <c r="Z660" i="1" s="1"/>
  <c r="L660" i="1"/>
  <c r="T660" i="1" s="1"/>
  <c r="K660" i="1"/>
  <c r="S660" i="1" s="1"/>
  <c r="J660" i="1"/>
  <c r="R660" i="1" s="1"/>
  <c r="I660" i="1"/>
  <c r="Q660" i="1" s="1"/>
  <c r="H660" i="1"/>
  <c r="G660" i="1"/>
  <c r="Y659" i="1"/>
  <c r="X659" i="1"/>
  <c r="W659" i="1"/>
  <c r="P659" i="1"/>
  <c r="O659" i="1"/>
  <c r="N659" i="1"/>
  <c r="V659" i="1" s="1"/>
  <c r="M659" i="1"/>
  <c r="U659" i="1" s="1"/>
  <c r="L659" i="1"/>
  <c r="T659" i="1" s="1"/>
  <c r="K659" i="1"/>
  <c r="S659" i="1" s="1"/>
  <c r="J659" i="1"/>
  <c r="R659" i="1" s="1"/>
  <c r="I659" i="1"/>
  <c r="Q659" i="1" s="1"/>
  <c r="H659" i="1"/>
  <c r="G659" i="1"/>
  <c r="Y658" i="1"/>
  <c r="X658" i="1"/>
  <c r="W658" i="1"/>
  <c r="P658" i="1"/>
  <c r="O658" i="1"/>
  <c r="N658" i="1"/>
  <c r="V658" i="1" s="1"/>
  <c r="M658" i="1"/>
  <c r="Z658" i="1" s="1"/>
  <c r="L658" i="1"/>
  <c r="T658" i="1" s="1"/>
  <c r="K658" i="1"/>
  <c r="S658" i="1" s="1"/>
  <c r="J658" i="1"/>
  <c r="R658" i="1" s="1"/>
  <c r="I658" i="1"/>
  <c r="Q658" i="1" s="1"/>
  <c r="H658" i="1"/>
  <c r="G658" i="1"/>
  <c r="Y657" i="1"/>
  <c r="X657" i="1"/>
  <c r="W657" i="1"/>
  <c r="P657" i="1"/>
  <c r="O657" i="1"/>
  <c r="N657" i="1"/>
  <c r="V657" i="1" s="1"/>
  <c r="M657" i="1"/>
  <c r="U657" i="1" s="1"/>
  <c r="L657" i="1"/>
  <c r="T657" i="1" s="1"/>
  <c r="K657" i="1"/>
  <c r="S657" i="1" s="1"/>
  <c r="J657" i="1"/>
  <c r="R657" i="1" s="1"/>
  <c r="I657" i="1"/>
  <c r="Q657" i="1" s="1"/>
  <c r="H657" i="1"/>
  <c r="G657" i="1"/>
  <c r="Y656" i="1"/>
  <c r="X656" i="1"/>
  <c r="W656" i="1"/>
  <c r="P656" i="1"/>
  <c r="O656" i="1"/>
  <c r="N656" i="1"/>
  <c r="V656" i="1" s="1"/>
  <c r="M656" i="1"/>
  <c r="Z656" i="1" s="1"/>
  <c r="L656" i="1"/>
  <c r="T656" i="1" s="1"/>
  <c r="K656" i="1"/>
  <c r="S656" i="1" s="1"/>
  <c r="J656" i="1"/>
  <c r="R656" i="1" s="1"/>
  <c r="I656" i="1"/>
  <c r="Q656" i="1" s="1"/>
  <c r="H656" i="1"/>
  <c r="G656" i="1"/>
  <c r="Y655" i="1"/>
  <c r="X655" i="1"/>
  <c r="W655" i="1"/>
  <c r="P655" i="1"/>
  <c r="O655" i="1"/>
  <c r="N655" i="1"/>
  <c r="V655" i="1" s="1"/>
  <c r="M655" i="1"/>
  <c r="U655" i="1" s="1"/>
  <c r="L655" i="1"/>
  <c r="T655" i="1" s="1"/>
  <c r="K655" i="1"/>
  <c r="S655" i="1" s="1"/>
  <c r="J655" i="1"/>
  <c r="R655" i="1" s="1"/>
  <c r="I655" i="1"/>
  <c r="Q655" i="1" s="1"/>
  <c r="H655" i="1"/>
  <c r="G655" i="1"/>
  <c r="Y654" i="1"/>
  <c r="X654" i="1"/>
  <c r="W654" i="1"/>
  <c r="P654" i="1"/>
  <c r="O654" i="1"/>
  <c r="N654" i="1"/>
  <c r="V654" i="1" s="1"/>
  <c r="M654" i="1"/>
  <c r="Z654" i="1" s="1"/>
  <c r="L654" i="1"/>
  <c r="T654" i="1" s="1"/>
  <c r="K654" i="1"/>
  <c r="S654" i="1" s="1"/>
  <c r="J654" i="1"/>
  <c r="R654" i="1" s="1"/>
  <c r="I654" i="1"/>
  <c r="Q654" i="1" s="1"/>
  <c r="H654" i="1"/>
  <c r="G654" i="1"/>
  <c r="Y653" i="1"/>
  <c r="X653" i="1"/>
  <c r="W653" i="1"/>
  <c r="P653" i="1"/>
  <c r="O653" i="1"/>
  <c r="N653" i="1"/>
  <c r="V653" i="1" s="1"/>
  <c r="M653" i="1"/>
  <c r="U653" i="1" s="1"/>
  <c r="L653" i="1"/>
  <c r="T653" i="1" s="1"/>
  <c r="K653" i="1"/>
  <c r="S653" i="1" s="1"/>
  <c r="J653" i="1"/>
  <c r="R653" i="1" s="1"/>
  <c r="I653" i="1"/>
  <c r="Q653" i="1" s="1"/>
  <c r="H653" i="1"/>
  <c r="G653" i="1"/>
  <c r="Y652" i="1"/>
  <c r="X652" i="1"/>
  <c r="W652" i="1"/>
  <c r="P652" i="1"/>
  <c r="O652" i="1"/>
  <c r="N652" i="1"/>
  <c r="V652" i="1" s="1"/>
  <c r="M652" i="1"/>
  <c r="L652" i="1"/>
  <c r="T652" i="1" s="1"/>
  <c r="K652" i="1"/>
  <c r="S652" i="1" s="1"/>
  <c r="J652" i="1"/>
  <c r="R652" i="1" s="1"/>
  <c r="I652" i="1"/>
  <c r="Q652" i="1" s="1"/>
  <c r="H652" i="1"/>
  <c r="G652" i="1"/>
  <c r="Y651" i="1"/>
  <c r="X651" i="1"/>
  <c r="W651" i="1"/>
  <c r="P651" i="1"/>
  <c r="O651" i="1"/>
  <c r="N651" i="1"/>
  <c r="V651" i="1" s="1"/>
  <c r="M651" i="1"/>
  <c r="U651" i="1" s="1"/>
  <c r="L651" i="1"/>
  <c r="T651" i="1" s="1"/>
  <c r="K651" i="1"/>
  <c r="S651" i="1" s="1"/>
  <c r="J651" i="1"/>
  <c r="R651" i="1" s="1"/>
  <c r="I651" i="1"/>
  <c r="Q651" i="1" s="1"/>
  <c r="H651" i="1"/>
  <c r="G651" i="1"/>
  <c r="Y650" i="1"/>
  <c r="X650" i="1"/>
  <c r="W650" i="1"/>
  <c r="P650" i="1"/>
  <c r="O650" i="1"/>
  <c r="N650" i="1"/>
  <c r="V650" i="1" s="1"/>
  <c r="M650" i="1"/>
  <c r="L650" i="1"/>
  <c r="T650" i="1" s="1"/>
  <c r="K650" i="1"/>
  <c r="S650" i="1" s="1"/>
  <c r="J650" i="1"/>
  <c r="R650" i="1" s="1"/>
  <c r="I650" i="1"/>
  <c r="Q650" i="1" s="1"/>
  <c r="H650" i="1"/>
  <c r="G650" i="1"/>
  <c r="Y649" i="1"/>
  <c r="X649" i="1"/>
  <c r="W649" i="1"/>
  <c r="P649" i="1"/>
  <c r="O649" i="1"/>
  <c r="N649" i="1"/>
  <c r="V649" i="1" s="1"/>
  <c r="M649" i="1"/>
  <c r="L649" i="1"/>
  <c r="T649" i="1" s="1"/>
  <c r="K649" i="1"/>
  <c r="S649" i="1" s="1"/>
  <c r="J649" i="1"/>
  <c r="R649" i="1" s="1"/>
  <c r="I649" i="1"/>
  <c r="Q649" i="1" s="1"/>
  <c r="H649" i="1"/>
  <c r="G649" i="1"/>
  <c r="Y648" i="1"/>
  <c r="X648" i="1"/>
  <c r="W648" i="1"/>
  <c r="P648" i="1"/>
  <c r="O648" i="1"/>
  <c r="N648" i="1"/>
  <c r="V648" i="1" s="1"/>
  <c r="M648" i="1"/>
  <c r="L648" i="1"/>
  <c r="T648" i="1" s="1"/>
  <c r="K648" i="1"/>
  <c r="S648" i="1" s="1"/>
  <c r="J648" i="1"/>
  <c r="R648" i="1" s="1"/>
  <c r="I648" i="1"/>
  <c r="Q648" i="1" s="1"/>
  <c r="H648" i="1"/>
  <c r="G648" i="1"/>
  <c r="Y647" i="1"/>
  <c r="X647" i="1"/>
  <c r="W647" i="1"/>
  <c r="P647" i="1"/>
  <c r="O647" i="1"/>
  <c r="N647" i="1"/>
  <c r="V647" i="1" s="1"/>
  <c r="M647" i="1"/>
  <c r="L647" i="1"/>
  <c r="T647" i="1" s="1"/>
  <c r="K647" i="1"/>
  <c r="S647" i="1" s="1"/>
  <c r="J647" i="1"/>
  <c r="R647" i="1" s="1"/>
  <c r="I647" i="1"/>
  <c r="Q647" i="1" s="1"/>
  <c r="H647" i="1"/>
  <c r="G647" i="1"/>
  <c r="Y646" i="1"/>
  <c r="X646" i="1"/>
  <c r="W646" i="1"/>
  <c r="P646" i="1"/>
  <c r="O646" i="1"/>
  <c r="N646" i="1"/>
  <c r="V646" i="1" s="1"/>
  <c r="M646" i="1"/>
  <c r="L646" i="1"/>
  <c r="T646" i="1" s="1"/>
  <c r="K646" i="1"/>
  <c r="S646" i="1" s="1"/>
  <c r="J646" i="1"/>
  <c r="R646" i="1" s="1"/>
  <c r="I646" i="1"/>
  <c r="Q646" i="1" s="1"/>
  <c r="H646" i="1"/>
  <c r="G646" i="1"/>
  <c r="Y645" i="1"/>
  <c r="X645" i="1"/>
  <c r="W645" i="1"/>
  <c r="P645" i="1"/>
  <c r="O645" i="1"/>
  <c r="N645" i="1"/>
  <c r="V645" i="1" s="1"/>
  <c r="M645" i="1"/>
  <c r="Z645" i="1" s="1"/>
  <c r="L645" i="1"/>
  <c r="T645" i="1" s="1"/>
  <c r="K645" i="1"/>
  <c r="S645" i="1" s="1"/>
  <c r="J645" i="1"/>
  <c r="R645" i="1" s="1"/>
  <c r="I645" i="1"/>
  <c r="Q645" i="1" s="1"/>
  <c r="H645" i="1"/>
  <c r="G645" i="1"/>
  <c r="Y644" i="1"/>
  <c r="X644" i="1"/>
  <c r="W644" i="1"/>
  <c r="P644" i="1"/>
  <c r="O644" i="1"/>
  <c r="N644" i="1"/>
  <c r="V644" i="1" s="1"/>
  <c r="M644" i="1"/>
  <c r="Z644" i="1" s="1"/>
  <c r="L644" i="1"/>
  <c r="T644" i="1" s="1"/>
  <c r="K644" i="1"/>
  <c r="S644" i="1" s="1"/>
  <c r="J644" i="1"/>
  <c r="R644" i="1" s="1"/>
  <c r="I644" i="1"/>
  <c r="Q644" i="1" s="1"/>
  <c r="H644" i="1"/>
  <c r="G644" i="1"/>
  <c r="Y643" i="1"/>
  <c r="X643" i="1"/>
  <c r="W643" i="1"/>
  <c r="P643" i="1"/>
  <c r="O643" i="1"/>
  <c r="N643" i="1"/>
  <c r="V643" i="1" s="1"/>
  <c r="M643" i="1"/>
  <c r="Z643" i="1" s="1"/>
  <c r="L643" i="1"/>
  <c r="T643" i="1" s="1"/>
  <c r="K643" i="1"/>
  <c r="S643" i="1" s="1"/>
  <c r="J643" i="1"/>
  <c r="R643" i="1" s="1"/>
  <c r="I643" i="1"/>
  <c r="Q643" i="1" s="1"/>
  <c r="H643" i="1"/>
  <c r="G643" i="1"/>
  <c r="Y642" i="1"/>
  <c r="X642" i="1"/>
  <c r="W642" i="1"/>
  <c r="P642" i="1"/>
  <c r="O642" i="1"/>
  <c r="N642" i="1"/>
  <c r="V642" i="1" s="1"/>
  <c r="M642" i="1"/>
  <c r="U642" i="1" s="1"/>
  <c r="L642" i="1"/>
  <c r="T642" i="1" s="1"/>
  <c r="K642" i="1"/>
  <c r="S642" i="1" s="1"/>
  <c r="J642" i="1"/>
  <c r="R642" i="1" s="1"/>
  <c r="I642" i="1"/>
  <c r="Q642" i="1" s="1"/>
  <c r="H642" i="1"/>
  <c r="G642" i="1"/>
  <c r="Y641" i="1"/>
  <c r="X641" i="1"/>
  <c r="W641" i="1"/>
  <c r="P641" i="1"/>
  <c r="O641" i="1"/>
  <c r="N641" i="1"/>
  <c r="V641" i="1" s="1"/>
  <c r="M641" i="1"/>
  <c r="Z641" i="1" s="1"/>
  <c r="L641" i="1"/>
  <c r="T641" i="1" s="1"/>
  <c r="K641" i="1"/>
  <c r="S641" i="1" s="1"/>
  <c r="J641" i="1"/>
  <c r="R641" i="1" s="1"/>
  <c r="I641" i="1"/>
  <c r="Q641" i="1" s="1"/>
  <c r="H641" i="1"/>
  <c r="G641" i="1"/>
  <c r="Y640" i="1"/>
  <c r="X640" i="1"/>
  <c r="W640" i="1"/>
  <c r="P640" i="1"/>
  <c r="O640" i="1"/>
  <c r="N640" i="1"/>
  <c r="V640" i="1" s="1"/>
  <c r="M640" i="1"/>
  <c r="U640" i="1" s="1"/>
  <c r="L640" i="1"/>
  <c r="T640" i="1" s="1"/>
  <c r="K640" i="1"/>
  <c r="S640" i="1" s="1"/>
  <c r="J640" i="1"/>
  <c r="R640" i="1" s="1"/>
  <c r="I640" i="1"/>
  <c r="Q640" i="1" s="1"/>
  <c r="H640" i="1"/>
  <c r="G640" i="1"/>
  <c r="Y639" i="1"/>
  <c r="X639" i="1"/>
  <c r="W639" i="1"/>
  <c r="P639" i="1"/>
  <c r="O639" i="1"/>
  <c r="N639" i="1"/>
  <c r="V639" i="1" s="1"/>
  <c r="M639" i="1"/>
  <c r="Z639" i="1" s="1"/>
  <c r="L639" i="1"/>
  <c r="T639" i="1" s="1"/>
  <c r="K639" i="1"/>
  <c r="S639" i="1" s="1"/>
  <c r="J639" i="1"/>
  <c r="R639" i="1" s="1"/>
  <c r="I639" i="1"/>
  <c r="Q639" i="1" s="1"/>
  <c r="H639" i="1"/>
  <c r="G639" i="1"/>
  <c r="Y638" i="1"/>
  <c r="X638" i="1"/>
  <c r="W638" i="1"/>
  <c r="P638" i="1"/>
  <c r="O638" i="1"/>
  <c r="N638" i="1"/>
  <c r="V638" i="1" s="1"/>
  <c r="M638" i="1"/>
  <c r="U638" i="1" s="1"/>
  <c r="L638" i="1"/>
  <c r="T638" i="1" s="1"/>
  <c r="K638" i="1"/>
  <c r="S638" i="1" s="1"/>
  <c r="J638" i="1"/>
  <c r="R638" i="1" s="1"/>
  <c r="I638" i="1"/>
  <c r="Q638" i="1" s="1"/>
  <c r="H638" i="1"/>
  <c r="G638" i="1"/>
  <c r="Y637" i="1"/>
  <c r="X637" i="1"/>
  <c r="W637" i="1"/>
  <c r="P637" i="1"/>
  <c r="O637" i="1"/>
  <c r="N637" i="1"/>
  <c r="V637" i="1" s="1"/>
  <c r="M637" i="1"/>
  <c r="Z637" i="1" s="1"/>
  <c r="L637" i="1"/>
  <c r="T637" i="1" s="1"/>
  <c r="K637" i="1"/>
  <c r="S637" i="1" s="1"/>
  <c r="J637" i="1"/>
  <c r="R637" i="1" s="1"/>
  <c r="I637" i="1"/>
  <c r="Q637" i="1" s="1"/>
  <c r="H637" i="1"/>
  <c r="G637" i="1"/>
  <c r="Y636" i="1"/>
  <c r="X636" i="1"/>
  <c r="W636" i="1"/>
  <c r="P636" i="1"/>
  <c r="O636" i="1"/>
  <c r="N636" i="1"/>
  <c r="V636" i="1" s="1"/>
  <c r="M636" i="1"/>
  <c r="U636" i="1" s="1"/>
  <c r="L636" i="1"/>
  <c r="T636" i="1" s="1"/>
  <c r="K636" i="1"/>
  <c r="S636" i="1" s="1"/>
  <c r="J636" i="1"/>
  <c r="R636" i="1" s="1"/>
  <c r="I636" i="1"/>
  <c r="Q636" i="1" s="1"/>
  <c r="H636" i="1"/>
  <c r="G636" i="1"/>
  <c r="Y635" i="1"/>
  <c r="X635" i="1"/>
  <c r="W635" i="1"/>
  <c r="P635" i="1"/>
  <c r="O635" i="1"/>
  <c r="N635" i="1"/>
  <c r="V635" i="1" s="1"/>
  <c r="M635" i="1"/>
  <c r="Z635" i="1" s="1"/>
  <c r="L635" i="1"/>
  <c r="T635" i="1" s="1"/>
  <c r="K635" i="1"/>
  <c r="S635" i="1" s="1"/>
  <c r="J635" i="1"/>
  <c r="R635" i="1" s="1"/>
  <c r="I635" i="1"/>
  <c r="Q635" i="1" s="1"/>
  <c r="H635" i="1"/>
  <c r="G635" i="1"/>
  <c r="Y634" i="1"/>
  <c r="X634" i="1"/>
  <c r="W634" i="1"/>
  <c r="P634" i="1"/>
  <c r="O634" i="1"/>
  <c r="N634" i="1"/>
  <c r="V634" i="1" s="1"/>
  <c r="M634" i="1"/>
  <c r="U634" i="1" s="1"/>
  <c r="L634" i="1"/>
  <c r="T634" i="1" s="1"/>
  <c r="K634" i="1"/>
  <c r="S634" i="1" s="1"/>
  <c r="J634" i="1"/>
  <c r="R634" i="1" s="1"/>
  <c r="I634" i="1"/>
  <c r="Q634" i="1" s="1"/>
  <c r="H634" i="1"/>
  <c r="G634" i="1"/>
  <c r="Y633" i="1"/>
  <c r="X633" i="1"/>
  <c r="W633" i="1"/>
  <c r="P633" i="1"/>
  <c r="O633" i="1"/>
  <c r="N633" i="1"/>
  <c r="V633" i="1" s="1"/>
  <c r="M633" i="1"/>
  <c r="Z633" i="1" s="1"/>
  <c r="L633" i="1"/>
  <c r="T633" i="1" s="1"/>
  <c r="K633" i="1"/>
  <c r="S633" i="1" s="1"/>
  <c r="J633" i="1"/>
  <c r="R633" i="1" s="1"/>
  <c r="I633" i="1"/>
  <c r="Q633" i="1" s="1"/>
  <c r="H633" i="1"/>
  <c r="G633" i="1"/>
  <c r="Y632" i="1"/>
  <c r="X632" i="1"/>
  <c r="W632" i="1"/>
  <c r="P632" i="1"/>
  <c r="O632" i="1"/>
  <c r="N632" i="1"/>
  <c r="V632" i="1" s="1"/>
  <c r="M632" i="1"/>
  <c r="U632" i="1" s="1"/>
  <c r="L632" i="1"/>
  <c r="T632" i="1" s="1"/>
  <c r="K632" i="1"/>
  <c r="S632" i="1" s="1"/>
  <c r="J632" i="1"/>
  <c r="R632" i="1" s="1"/>
  <c r="I632" i="1"/>
  <c r="Q632" i="1" s="1"/>
  <c r="H632" i="1"/>
  <c r="G632" i="1"/>
  <c r="Y631" i="1"/>
  <c r="X631" i="1"/>
  <c r="W631" i="1"/>
  <c r="P631" i="1"/>
  <c r="O631" i="1"/>
  <c r="N631" i="1"/>
  <c r="V631" i="1" s="1"/>
  <c r="M631" i="1"/>
  <c r="L631" i="1"/>
  <c r="T631" i="1" s="1"/>
  <c r="K631" i="1"/>
  <c r="S631" i="1" s="1"/>
  <c r="J631" i="1"/>
  <c r="R631" i="1" s="1"/>
  <c r="I631" i="1"/>
  <c r="Q631" i="1" s="1"/>
  <c r="H631" i="1"/>
  <c r="G631" i="1"/>
  <c r="Y630" i="1"/>
  <c r="X630" i="1"/>
  <c r="W630" i="1"/>
  <c r="P630" i="1"/>
  <c r="O630" i="1"/>
  <c r="N630" i="1"/>
  <c r="V630" i="1" s="1"/>
  <c r="M630" i="1"/>
  <c r="U630" i="1" s="1"/>
  <c r="L630" i="1"/>
  <c r="T630" i="1" s="1"/>
  <c r="K630" i="1"/>
  <c r="S630" i="1" s="1"/>
  <c r="J630" i="1"/>
  <c r="R630" i="1" s="1"/>
  <c r="I630" i="1"/>
  <c r="Q630" i="1" s="1"/>
  <c r="H630" i="1"/>
  <c r="G630" i="1"/>
  <c r="Y629" i="1"/>
  <c r="X629" i="1"/>
  <c r="W629" i="1"/>
  <c r="P629" i="1"/>
  <c r="O629" i="1"/>
  <c r="N629" i="1"/>
  <c r="V629" i="1" s="1"/>
  <c r="M629" i="1"/>
  <c r="Z629" i="1" s="1"/>
  <c r="L629" i="1"/>
  <c r="T629" i="1" s="1"/>
  <c r="K629" i="1"/>
  <c r="S629" i="1" s="1"/>
  <c r="J629" i="1"/>
  <c r="R629" i="1" s="1"/>
  <c r="I629" i="1"/>
  <c r="Q629" i="1" s="1"/>
  <c r="H629" i="1"/>
  <c r="G629" i="1"/>
  <c r="Y628" i="1"/>
  <c r="X628" i="1"/>
  <c r="W628" i="1"/>
  <c r="P628" i="1"/>
  <c r="O628" i="1"/>
  <c r="N628" i="1"/>
  <c r="V628" i="1" s="1"/>
  <c r="M628" i="1"/>
  <c r="U628" i="1" s="1"/>
  <c r="L628" i="1"/>
  <c r="T628" i="1" s="1"/>
  <c r="K628" i="1"/>
  <c r="S628" i="1" s="1"/>
  <c r="J628" i="1"/>
  <c r="R628" i="1" s="1"/>
  <c r="I628" i="1"/>
  <c r="Q628" i="1" s="1"/>
  <c r="H628" i="1"/>
  <c r="G628" i="1"/>
  <c r="Y627" i="1"/>
  <c r="X627" i="1"/>
  <c r="W627" i="1"/>
  <c r="P627" i="1"/>
  <c r="O627" i="1"/>
  <c r="N627" i="1"/>
  <c r="V627" i="1" s="1"/>
  <c r="M627" i="1"/>
  <c r="Z627" i="1" s="1"/>
  <c r="L627" i="1"/>
  <c r="T627" i="1" s="1"/>
  <c r="K627" i="1"/>
  <c r="S627" i="1" s="1"/>
  <c r="J627" i="1"/>
  <c r="R627" i="1" s="1"/>
  <c r="I627" i="1"/>
  <c r="Q627" i="1" s="1"/>
  <c r="H627" i="1"/>
  <c r="G627" i="1"/>
  <c r="Y626" i="1"/>
  <c r="X626" i="1"/>
  <c r="W626" i="1"/>
  <c r="P626" i="1"/>
  <c r="O626" i="1"/>
  <c r="N626" i="1"/>
  <c r="V626" i="1" s="1"/>
  <c r="M626" i="1"/>
  <c r="U626" i="1" s="1"/>
  <c r="L626" i="1"/>
  <c r="T626" i="1" s="1"/>
  <c r="K626" i="1"/>
  <c r="S626" i="1" s="1"/>
  <c r="J626" i="1"/>
  <c r="R626" i="1" s="1"/>
  <c r="I626" i="1"/>
  <c r="Q626" i="1" s="1"/>
  <c r="H626" i="1"/>
  <c r="G626" i="1"/>
  <c r="Y625" i="1"/>
  <c r="X625" i="1"/>
  <c r="W625" i="1"/>
  <c r="P625" i="1"/>
  <c r="O625" i="1"/>
  <c r="N625" i="1"/>
  <c r="V625" i="1" s="1"/>
  <c r="M625" i="1"/>
  <c r="Z625" i="1" s="1"/>
  <c r="L625" i="1"/>
  <c r="T625" i="1" s="1"/>
  <c r="K625" i="1"/>
  <c r="S625" i="1" s="1"/>
  <c r="J625" i="1"/>
  <c r="R625" i="1" s="1"/>
  <c r="I625" i="1"/>
  <c r="Q625" i="1" s="1"/>
  <c r="H625" i="1"/>
  <c r="G625" i="1"/>
  <c r="Y624" i="1"/>
  <c r="X624" i="1"/>
  <c r="W624" i="1"/>
  <c r="P624" i="1"/>
  <c r="O624" i="1"/>
  <c r="N624" i="1"/>
  <c r="V624" i="1" s="1"/>
  <c r="M624" i="1"/>
  <c r="U624" i="1" s="1"/>
  <c r="L624" i="1"/>
  <c r="T624" i="1" s="1"/>
  <c r="K624" i="1"/>
  <c r="S624" i="1" s="1"/>
  <c r="J624" i="1"/>
  <c r="R624" i="1" s="1"/>
  <c r="I624" i="1"/>
  <c r="Q624" i="1" s="1"/>
  <c r="H624" i="1"/>
  <c r="G624" i="1"/>
  <c r="Y623" i="1"/>
  <c r="X623" i="1"/>
  <c r="W623" i="1"/>
  <c r="P623" i="1"/>
  <c r="O623" i="1"/>
  <c r="N623" i="1"/>
  <c r="V623" i="1" s="1"/>
  <c r="M623" i="1"/>
  <c r="Z623" i="1" s="1"/>
  <c r="L623" i="1"/>
  <c r="T623" i="1" s="1"/>
  <c r="K623" i="1"/>
  <c r="S623" i="1" s="1"/>
  <c r="J623" i="1"/>
  <c r="R623" i="1" s="1"/>
  <c r="I623" i="1"/>
  <c r="Q623" i="1" s="1"/>
  <c r="H623" i="1"/>
  <c r="G623" i="1"/>
  <c r="Y622" i="1"/>
  <c r="X622" i="1"/>
  <c r="W622" i="1"/>
  <c r="P622" i="1"/>
  <c r="O622" i="1"/>
  <c r="N622" i="1"/>
  <c r="V622" i="1" s="1"/>
  <c r="M622" i="1"/>
  <c r="U622" i="1" s="1"/>
  <c r="L622" i="1"/>
  <c r="T622" i="1" s="1"/>
  <c r="K622" i="1"/>
  <c r="S622" i="1" s="1"/>
  <c r="J622" i="1"/>
  <c r="R622" i="1" s="1"/>
  <c r="I622" i="1"/>
  <c r="Q622" i="1" s="1"/>
  <c r="H622" i="1"/>
  <c r="G622" i="1"/>
  <c r="Y621" i="1"/>
  <c r="X621" i="1"/>
  <c r="W621" i="1"/>
  <c r="P621" i="1"/>
  <c r="O621" i="1"/>
  <c r="N621" i="1"/>
  <c r="V621" i="1" s="1"/>
  <c r="M621" i="1"/>
  <c r="Z621" i="1" s="1"/>
  <c r="L621" i="1"/>
  <c r="T621" i="1" s="1"/>
  <c r="K621" i="1"/>
  <c r="S621" i="1" s="1"/>
  <c r="J621" i="1"/>
  <c r="R621" i="1" s="1"/>
  <c r="I621" i="1"/>
  <c r="Q621" i="1" s="1"/>
  <c r="H621" i="1"/>
  <c r="G621" i="1"/>
  <c r="Z620" i="1"/>
  <c r="Y620" i="1"/>
  <c r="X620" i="1"/>
  <c r="W620" i="1"/>
  <c r="P620" i="1"/>
  <c r="O620" i="1"/>
  <c r="N620" i="1"/>
  <c r="V620" i="1" s="1"/>
  <c r="M620" i="1"/>
  <c r="U620" i="1" s="1"/>
  <c r="L620" i="1"/>
  <c r="T620" i="1" s="1"/>
  <c r="K620" i="1"/>
  <c r="S620" i="1" s="1"/>
  <c r="J620" i="1"/>
  <c r="R620" i="1" s="1"/>
  <c r="I620" i="1"/>
  <c r="Q620" i="1" s="1"/>
  <c r="H620" i="1"/>
  <c r="G620" i="1"/>
  <c r="Y619" i="1"/>
  <c r="X619" i="1"/>
  <c r="W619" i="1"/>
  <c r="P619" i="1"/>
  <c r="O619" i="1"/>
  <c r="N619" i="1"/>
  <c r="V619" i="1" s="1"/>
  <c r="M619" i="1"/>
  <c r="Z619" i="1" s="1"/>
  <c r="L619" i="1"/>
  <c r="T619" i="1" s="1"/>
  <c r="K619" i="1"/>
  <c r="S619" i="1" s="1"/>
  <c r="J619" i="1"/>
  <c r="R619" i="1" s="1"/>
  <c r="I619" i="1"/>
  <c r="Q619" i="1" s="1"/>
  <c r="H619" i="1"/>
  <c r="G619" i="1"/>
  <c r="Y618" i="1"/>
  <c r="X618" i="1"/>
  <c r="W618" i="1"/>
  <c r="P618" i="1"/>
  <c r="O618" i="1"/>
  <c r="N618" i="1"/>
  <c r="V618" i="1" s="1"/>
  <c r="M618" i="1"/>
  <c r="U618" i="1" s="1"/>
  <c r="L618" i="1"/>
  <c r="T618" i="1" s="1"/>
  <c r="K618" i="1"/>
  <c r="S618" i="1" s="1"/>
  <c r="J618" i="1"/>
  <c r="R618" i="1" s="1"/>
  <c r="I618" i="1"/>
  <c r="Q618" i="1" s="1"/>
  <c r="H618" i="1"/>
  <c r="G618" i="1"/>
  <c r="Y617" i="1"/>
  <c r="X617" i="1"/>
  <c r="W617" i="1"/>
  <c r="P617" i="1"/>
  <c r="O617" i="1"/>
  <c r="N617" i="1"/>
  <c r="V617" i="1" s="1"/>
  <c r="M617" i="1"/>
  <c r="Z617" i="1" s="1"/>
  <c r="L617" i="1"/>
  <c r="T617" i="1" s="1"/>
  <c r="K617" i="1"/>
  <c r="S617" i="1" s="1"/>
  <c r="J617" i="1"/>
  <c r="R617" i="1" s="1"/>
  <c r="I617" i="1"/>
  <c r="Q617" i="1" s="1"/>
  <c r="H617" i="1"/>
  <c r="G617" i="1"/>
  <c r="Y616" i="1"/>
  <c r="X616" i="1"/>
  <c r="W616" i="1"/>
  <c r="P616" i="1"/>
  <c r="O616" i="1"/>
  <c r="N616" i="1"/>
  <c r="V616" i="1" s="1"/>
  <c r="M616" i="1"/>
  <c r="U616" i="1" s="1"/>
  <c r="L616" i="1"/>
  <c r="T616" i="1" s="1"/>
  <c r="K616" i="1"/>
  <c r="S616" i="1" s="1"/>
  <c r="J616" i="1"/>
  <c r="R616" i="1" s="1"/>
  <c r="I616" i="1"/>
  <c r="Q616" i="1" s="1"/>
  <c r="H616" i="1"/>
  <c r="G616" i="1"/>
  <c r="Y615" i="1"/>
  <c r="X615" i="1"/>
  <c r="W615" i="1"/>
  <c r="P615" i="1"/>
  <c r="O615" i="1"/>
  <c r="N615" i="1"/>
  <c r="V615" i="1" s="1"/>
  <c r="M615" i="1"/>
  <c r="Z615" i="1" s="1"/>
  <c r="L615" i="1"/>
  <c r="T615" i="1" s="1"/>
  <c r="K615" i="1"/>
  <c r="S615" i="1" s="1"/>
  <c r="J615" i="1"/>
  <c r="R615" i="1" s="1"/>
  <c r="I615" i="1"/>
  <c r="Q615" i="1" s="1"/>
  <c r="H615" i="1"/>
  <c r="G615" i="1"/>
  <c r="Y614" i="1"/>
  <c r="X614" i="1"/>
  <c r="W614" i="1"/>
  <c r="P614" i="1"/>
  <c r="O614" i="1"/>
  <c r="N614" i="1"/>
  <c r="V614" i="1" s="1"/>
  <c r="M614" i="1"/>
  <c r="U614" i="1" s="1"/>
  <c r="L614" i="1"/>
  <c r="T614" i="1" s="1"/>
  <c r="K614" i="1"/>
  <c r="S614" i="1" s="1"/>
  <c r="J614" i="1"/>
  <c r="R614" i="1" s="1"/>
  <c r="I614" i="1"/>
  <c r="Q614" i="1" s="1"/>
  <c r="H614" i="1"/>
  <c r="G614" i="1"/>
  <c r="Y613" i="1"/>
  <c r="X613" i="1"/>
  <c r="W613" i="1"/>
  <c r="P613" i="1"/>
  <c r="O613" i="1"/>
  <c r="N613" i="1"/>
  <c r="V613" i="1" s="1"/>
  <c r="M613" i="1"/>
  <c r="L613" i="1"/>
  <c r="T613" i="1" s="1"/>
  <c r="K613" i="1"/>
  <c r="S613" i="1" s="1"/>
  <c r="J613" i="1"/>
  <c r="R613" i="1" s="1"/>
  <c r="I613" i="1"/>
  <c r="Q613" i="1" s="1"/>
  <c r="H613" i="1"/>
  <c r="G613" i="1"/>
  <c r="Y612" i="1"/>
  <c r="X612" i="1"/>
  <c r="W612" i="1"/>
  <c r="P612" i="1"/>
  <c r="O612" i="1"/>
  <c r="N612" i="1"/>
  <c r="V612" i="1" s="1"/>
  <c r="M612" i="1"/>
  <c r="U612" i="1" s="1"/>
  <c r="L612" i="1"/>
  <c r="T612" i="1" s="1"/>
  <c r="K612" i="1"/>
  <c r="S612" i="1" s="1"/>
  <c r="J612" i="1"/>
  <c r="R612" i="1" s="1"/>
  <c r="I612" i="1"/>
  <c r="Q612" i="1" s="1"/>
  <c r="H612" i="1"/>
  <c r="G612" i="1"/>
  <c r="Y611" i="1"/>
  <c r="X611" i="1"/>
  <c r="W611" i="1"/>
  <c r="P611" i="1"/>
  <c r="O611" i="1"/>
  <c r="N611" i="1"/>
  <c r="V611" i="1" s="1"/>
  <c r="M611" i="1"/>
  <c r="Z611" i="1" s="1"/>
  <c r="L611" i="1"/>
  <c r="T611" i="1" s="1"/>
  <c r="K611" i="1"/>
  <c r="S611" i="1" s="1"/>
  <c r="J611" i="1"/>
  <c r="R611" i="1" s="1"/>
  <c r="I611" i="1"/>
  <c r="Q611" i="1" s="1"/>
  <c r="H611" i="1"/>
  <c r="G611" i="1"/>
  <c r="Y610" i="1"/>
  <c r="X610" i="1"/>
  <c r="W610" i="1"/>
  <c r="P610" i="1"/>
  <c r="O610" i="1"/>
  <c r="N610" i="1"/>
  <c r="V610" i="1" s="1"/>
  <c r="M610" i="1"/>
  <c r="U610" i="1" s="1"/>
  <c r="L610" i="1"/>
  <c r="T610" i="1" s="1"/>
  <c r="K610" i="1"/>
  <c r="S610" i="1" s="1"/>
  <c r="J610" i="1"/>
  <c r="R610" i="1" s="1"/>
  <c r="I610" i="1"/>
  <c r="Q610" i="1" s="1"/>
  <c r="H610" i="1"/>
  <c r="G610" i="1"/>
  <c r="Y609" i="1"/>
  <c r="X609" i="1"/>
  <c r="W609" i="1"/>
  <c r="P609" i="1"/>
  <c r="O609" i="1"/>
  <c r="N609" i="1"/>
  <c r="V609" i="1" s="1"/>
  <c r="M609" i="1"/>
  <c r="Z609" i="1" s="1"/>
  <c r="L609" i="1"/>
  <c r="T609" i="1" s="1"/>
  <c r="K609" i="1"/>
  <c r="S609" i="1" s="1"/>
  <c r="J609" i="1"/>
  <c r="R609" i="1" s="1"/>
  <c r="I609" i="1"/>
  <c r="Q609" i="1" s="1"/>
  <c r="H609" i="1"/>
  <c r="G609" i="1"/>
  <c r="Y608" i="1"/>
  <c r="X608" i="1"/>
  <c r="W608" i="1"/>
  <c r="P608" i="1"/>
  <c r="O608" i="1"/>
  <c r="N608" i="1"/>
  <c r="V608" i="1" s="1"/>
  <c r="M608" i="1"/>
  <c r="Z608" i="1" s="1"/>
  <c r="L608" i="1"/>
  <c r="T608" i="1" s="1"/>
  <c r="K608" i="1"/>
  <c r="S608" i="1" s="1"/>
  <c r="J608" i="1"/>
  <c r="R608" i="1" s="1"/>
  <c r="I608" i="1"/>
  <c r="Q608" i="1" s="1"/>
  <c r="H608" i="1"/>
  <c r="G608" i="1"/>
  <c r="Y607" i="1"/>
  <c r="X607" i="1"/>
  <c r="W607" i="1"/>
  <c r="P607" i="1"/>
  <c r="O607" i="1"/>
  <c r="N607" i="1"/>
  <c r="V607" i="1" s="1"/>
  <c r="M607" i="1"/>
  <c r="Z607" i="1" s="1"/>
  <c r="L607" i="1"/>
  <c r="T607" i="1" s="1"/>
  <c r="K607" i="1"/>
  <c r="S607" i="1" s="1"/>
  <c r="J607" i="1"/>
  <c r="R607" i="1" s="1"/>
  <c r="I607" i="1"/>
  <c r="Q607" i="1" s="1"/>
  <c r="H607" i="1"/>
  <c r="G607" i="1"/>
  <c r="Y606" i="1"/>
  <c r="X606" i="1"/>
  <c r="W606" i="1"/>
  <c r="P606" i="1"/>
  <c r="O606" i="1"/>
  <c r="N606" i="1"/>
  <c r="V606" i="1" s="1"/>
  <c r="M606" i="1"/>
  <c r="Z606" i="1" s="1"/>
  <c r="L606" i="1"/>
  <c r="T606" i="1" s="1"/>
  <c r="K606" i="1"/>
  <c r="S606" i="1" s="1"/>
  <c r="J606" i="1"/>
  <c r="R606" i="1" s="1"/>
  <c r="I606" i="1"/>
  <c r="Q606" i="1" s="1"/>
  <c r="H606" i="1"/>
  <c r="G606" i="1"/>
  <c r="Y605" i="1"/>
  <c r="X605" i="1"/>
  <c r="W605" i="1"/>
  <c r="P605" i="1"/>
  <c r="O605" i="1"/>
  <c r="N605" i="1"/>
  <c r="V605" i="1" s="1"/>
  <c r="M605" i="1"/>
  <c r="Z605" i="1" s="1"/>
  <c r="L605" i="1"/>
  <c r="T605" i="1" s="1"/>
  <c r="K605" i="1"/>
  <c r="S605" i="1" s="1"/>
  <c r="J605" i="1"/>
  <c r="R605" i="1" s="1"/>
  <c r="I605" i="1"/>
  <c r="Q605" i="1" s="1"/>
  <c r="H605" i="1"/>
  <c r="G605" i="1"/>
  <c r="Y604" i="1"/>
  <c r="X604" i="1"/>
  <c r="W604" i="1"/>
  <c r="P604" i="1"/>
  <c r="O604" i="1"/>
  <c r="N604" i="1"/>
  <c r="V604" i="1" s="1"/>
  <c r="M604" i="1"/>
  <c r="Z604" i="1" s="1"/>
  <c r="L604" i="1"/>
  <c r="T604" i="1" s="1"/>
  <c r="K604" i="1"/>
  <c r="S604" i="1" s="1"/>
  <c r="J604" i="1"/>
  <c r="R604" i="1" s="1"/>
  <c r="I604" i="1"/>
  <c r="Q604" i="1" s="1"/>
  <c r="H604" i="1"/>
  <c r="G604" i="1"/>
  <c r="Y603" i="1"/>
  <c r="X603" i="1"/>
  <c r="W603" i="1"/>
  <c r="P603" i="1"/>
  <c r="O603" i="1"/>
  <c r="N603" i="1"/>
  <c r="V603" i="1" s="1"/>
  <c r="M603" i="1"/>
  <c r="Z603" i="1" s="1"/>
  <c r="L603" i="1"/>
  <c r="T603" i="1" s="1"/>
  <c r="K603" i="1"/>
  <c r="S603" i="1" s="1"/>
  <c r="J603" i="1"/>
  <c r="R603" i="1" s="1"/>
  <c r="I603" i="1"/>
  <c r="Q603" i="1" s="1"/>
  <c r="H603" i="1"/>
  <c r="G603" i="1"/>
  <c r="Y602" i="1"/>
  <c r="X602" i="1"/>
  <c r="W602" i="1"/>
  <c r="P602" i="1"/>
  <c r="O602" i="1"/>
  <c r="N602" i="1"/>
  <c r="V602" i="1" s="1"/>
  <c r="M602" i="1"/>
  <c r="U602" i="1" s="1"/>
  <c r="L602" i="1"/>
  <c r="T602" i="1" s="1"/>
  <c r="K602" i="1"/>
  <c r="S602" i="1" s="1"/>
  <c r="J602" i="1"/>
  <c r="R602" i="1" s="1"/>
  <c r="I602" i="1"/>
  <c r="Q602" i="1" s="1"/>
  <c r="H602" i="1"/>
  <c r="G602" i="1"/>
  <c r="Y601" i="1"/>
  <c r="X601" i="1"/>
  <c r="W601" i="1"/>
  <c r="P601" i="1"/>
  <c r="O601" i="1"/>
  <c r="N601" i="1"/>
  <c r="V601" i="1" s="1"/>
  <c r="M601" i="1"/>
  <c r="Z601" i="1" s="1"/>
  <c r="L601" i="1"/>
  <c r="T601" i="1" s="1"/>
  <c r="K601" i="1"/>
  <c r="S601" i="1" s="1"/>
  <c r="J601" i="1"/>
  <c r="R601" i="1" s="1"/>
  <c r="I601" i="1"/>
  <c r="Q601" i="1" s="1"/>
  <c r="H601" i="1"/>
  <c r="G601" i="1"/>
  <c r="Y600" i="1"/>
  <c r="X600" i="1"/>
  <c r="W600" i="1"/>
  <c r="P600" i="1"/>
  <c r="O600" i="1"/>
  <c r="N600" i="1"/>
  <c r="V600" i="1" s="1"/>
  <c r="M600" i="1"/>
  <c r="Z600" i="1" s="1"/>
  <c r="L600" i="1"/>
  <c r="T600" i="1" s="1"/>
  <c r="K600" i="1"/>
  <c r="S600" i="1" s="1"/>
  <c r="J600" i="1"/>
  <c r="R600" i="1" s="1"/>
  <c r="I600" i="1"/>
  <c r="Q600" i="1" s="1"/>
  <c r="H600" i="1"/>
  <c r="G600" i="1"/>
  <c r="Y599" i="1"/>
  <c r="X599" i="1"/>
  <c r="W599" i="1"/>
  <c r="P599" i="1"/>
  <c r="O599" i="1"/>
  <c r="N599" i="1"/>
  <c r="V599" i="1" s="1"/>
  <c r="M599" i="1"/>
  <c r="Z599" i="1" s="1"/>
  <c r="L599" i="1"/>
  <c r="T599" i="1" s="1"/>
  <c r="K599" i="1"/>
  <c r="S599" i="1" s="1"/>
  <c r="J599" i="1"/>
  <c r="R599" i="1" s="1"/>
  <c r="I599" i="1"/>
  <c r="Q599" i="1" s="1"/>
  <c r="H599" i="1"/>
  <c r="G599" i="1"/>
  <c r="Y598" i="1"/>
  <c r="X598" i="1"/>
  <c r="W598" i="1"/>
  <c r="P598" i="1"/>
  <c r="O598" i="1"/>
  <c r="N598" i="1"/>
  <c r="V598" i="1" s="1"/>
  <c r="M598" i="1"/>
  <c r="U598" i="1" s="1"/>
  <c r="L598" i="1"/>
  <c r="T598" i="1" s="1"/>
  <c r="K598" i="1"/>
  <c r="S598" i="1" s="1"/>
  <c r="J598" i="1"/>
  <c r="R598" i="1" s="1"/>
  <c r="I598" i="1"/>
  <c r="Q598" i="1" s="1"/>
  <c r="H598" i="1"/>
  <c r="G598" i="1"/>
  <c r="Y597" i="1"/>
  <c r="X597" i="1"/>
  <c r="W597" i="1"/>
  <c r="P597" i="1"/>
  <c r="O597" i="1"/>
  <c r="N597" i="1"/>
  <c r="V597" i="1" s="1"/>
  <c r="M597" i="1"/>
  <c r="L597" i="1"/>
  <c r="T597" i="1" s="1"/>
  <c r="K597" i="1"/>
  <c r="S597" i="1" s="1"/>
  <c r="J597" i="1"/>
  <c r="R597" i="1" s="1"/>
  <c r="I597" i="1"/>
  <c r="Q597" i="1" s="1"/>
  <c r="H597" i="1"/>
  <c r="G597" i="1"/>
  <c r="Y596" i="1"/>
  <c r="X596" i="1"/>
  <c r="W596" i="1"/>
  <c r="P596" i="1"/>
  <c r="O596" i="1"/>
  <c r="N596" i="1"/>
  <c r="V596" i="1" s="1"/>
  <c r="M596" i="1"/>
  <c r="U596" i="1" s="1"/>
  <c r="L596" i="1"/>
  <c r="T596" i="1" s="1"/>
  <c r="K596" i="1"/>
  <c r="S596" i="1" s="1"/>
  <c r="J596" i="1"/>
  <c r="R596" i="1" s="1"/>
  <c r="I596" i="1"/>
  <c r="Q596" i="1" s="1"/>
  <c r="H596" i="1"/>
  <c r="G596" i="1"/>
  <c r="Y595" i="1"/>
  <c r="X595" i="1"/>
  <c r="W595" i="1"/>
  <c r="P595" i="1"/>
  <c r="O595" i="1"/>
  <c r="N595" i="1"/>
  <c r="V595" i="1" s="1"/>
  <c r="M595" i="1"/>
  <c r="Z595" i="1" s="1"/>
  <c r="L595" i="1"/>
  <c r="T595" i="1" s="1"/>
  <c r="K595" i="1"/>
  <c r="S595" i="1" s="1"/>
  <c r="J595" i="1"/>
  <c r="R595" i="1" s="1"/>
  <c r="I595" i="1"/>
  <c r="Q595" i="1" s="1"/>
  <c r="H595" i="1"/>
  <c r="G595" i="1"/>
  <c r="Y594" i="1"/>
  <c r="X594" i="1"/>
  <c r="W594" i="1"/>
  <c r="P594" i="1"/>
  <c r="O594" i="1"/>
  <c r="N594" i="1"/>
  <c r="V594" i="1" s="1"/>
  <c r="M594" i="1"/>
  <c r="Z594" i="1" s="1"/>
  <c r="L594" i="1"/>
  <c r="T594" i="1" s="1"/>
  <c r="K594" i="1"/>
  <c r="S594" i="1" s="1"/>
  <c r="J594" i="1"/>
  <c r="R594" i="1" s="1"/>
  <c r="I594" i="1"/>
  <c r="Q594" i="1" s="1"/>
  <c r="H594" i="1"/>
  <c r="G594" i="1"/>
  <c r="Y593" i="1"/>
  <c r="X593" i="1"/>
  <c r="W593" i="1"/>
  <c r="P593" i="1"/>
  <c r="O593" i="1"/>
  <c r="N593" i="1"/>
  <c r="V593" i="1" s="1"/>
  <c r="M593" i="1"/>
  <c r="U593" i="1" s="1"/>
  <c r="L593" i="1"/>
  <c r="T593" i="1" s="1"/>
  <c r="K593" i="1"/>
  <c r="S593" i="1" s="1"/>
  <c r="J593" i="1"/>
  <c r="R593" i="1" s="1"/>
  <c r="I593" i="1"/>
  <c r="Q593" i="1" s="1"/>
  <c r="H593" i="1"/>
  <c r="G593" i="1"/>
  <c r="Y592" i="1"/>
  <c r="X592" i="1"/>
  <c r="W592" i="1"/>
  <c r="P592" i="1"/>
  <c r="O592" i="1"/>
  <c r="N592" i="1"/>
  <c r="V592" i="1" s="1"/>
  <c r="M592" i="1"/>
  <c r="Z592" i="1" s="1"/>
  <c r="L592" i="1"/>
  <c r="T592" i="1" s="1"/>
  <c r="K592" i="1"/>
  <c r="S592" i="1" s="1"/>
  <c r="J592" i="1"/>
  <c r="R592" i="1" s="1"/>
  <c r="I592" i="1"/>
  <c r="Q592" i="1" s="1"/>
  <c r="H592" i="1"/>
  <c r="G592" i="1"/>
  <c r="Y591" i="1"/>
  <c r="X591" i="1"/>
  <c r="W591" i="1"/>
  <c r="P591" i="1"/>
  <c r="O591" i="1"/>
  <c r="N591" i="1"/>
  <c r="V591" i="1" s="1"/>
  <c r="M591" i="1"/>
  <c r="U591" i="1" s="1"/>
  <c r="L591" i="1"/>
  <c r="T591" i="1" s="1"/>
  <c r="K591" i="1"/>
  <c r="S591" i="1" s="1"/>
  <c r="J591" i="1"/>
  <c r="R591" i="1" s="1"/>
  <c r="I591" i="1"/>
  <c r="Q591" i="1" s="1"/>
  <c r="H591" i="1"/>
  <c r="G591" i="1"/>
  <c r="Y590" i="1"/>
  <c r="X590" i="1"/>
  <c r="W590" i="1"/>
  <c r="P590" i="1"/>
  <c r="O590" i="1"/>
  <c r="N590" i="1"/>
  <c r="V590" i="1" s="1"/>
  <c r="M590" i="1"/>
  <c r="Z590" i="1" s="1"/>
  <c r="L590" i="1"/>
  <c r="T590" i="1" s="1"/>
  <c r="K590" i="1"/>
  <c r="S590" i="1" s="1"/>
  <c r="J590" i="1"/>
  <c r="R590" i="1" s="1"/>
  <c r="I590" i="1"/>
  <c r="Q590" i="1" s="1"/>
  <c r="H590" i="1"/>
  <c r="G590" i="1"/>
  <c r="Y589" i="1"/>
  <c r="X589" i="1"/>
  <c r="W589" i="1"/>
  <c r="P589" i="1"/>
  <c r="O589" i="1"/>
  <c r="N589" i="1"/>
  <c r="V589" i="1" s="1"/>
  <c r="M589" i="1"/>
  <c r="U589" i="1" s="1"/>
  <c r="L589" i="1"/>
  <c r="T589" i="1" s="1"/>
  <c r="K589" i="1"/>
  <c r="S589" i="1" s="1"/>
  <c r="J589" i="1"/>
  <c r="R589" i="1" s="1"/>
  <c r="I589" i="1"/>
  <c r="Q589" i="1" s="1"/>
  <c r="H589" i="1"/>
  <c r="G589" i="1"/>
  <c r="Y588" i="1"/>
  <c r="X588" i="1"/>
  <c r="W588" i="1"/>
  <c r="P588" i="1"/>
  <c r="O588" i="1"/>
  <c r="N588" i="1"/>
  <c r="V588" i="1" s="1"/>
  <c r="M588" i="1"/>
  <c r="Z588" i="1" s="1"/>
  <c r="L588" i="1"/>
  <c r="T588" i="1" s="1"/>
  <c r="K588" i="1"/>
  <c r="S588" i="1" s="1"/>
  <c r="J588" i="1"/>
  <c r="R588" i="1" s="1"/>
  <c r="I588" i="1"/>
  <c r="Q588" i="1" s="1"/>
  <c r="H588" i="1"/>
  <c r="G588" i="1"/>
  <c r="Y587" i="1"/>
  <c r="X587" i="1"/>
  <c r="W587" i="1"/>
  <c r="P587" i="1"/>
  <c r="O587" i="1"/>
  <c r="N587" i="1"/>
  <c r="V587" i="1" s="1"/>
  <c r="M587" i="1"/>
  <c r="U587" i="1" s="1"/>
  <c r="L587" i="1"/>
  <c r="T587" i="1" s="1"/>
  <c r="K587" i="1"/>
  <c r="S587" i="1" s="1"/>
  <c r="J587" i="1"/>
  <c r="R587" i="1" s="1"/>
  <c r="I587" i="1"/>
  <c r="Q587" i="1" s="1"/>
  <c r="H587" i="1"/>
  <c r="G587" i="1"/>
  <c r="Y586" i="1"/>
  <c r="X586" i="1"/>
  <c r="W586" i="1"/>
  <c r="P586" i="1"/>
  <c r="O586" i="1"/>
  <c r="N586" i="1"/>
  <c r="V586" i="1" s="1"/>
  <c r="M586" i="1"/>
  <c r="Z586" i="1" s="1"/>
  <c r="L586" i="1"/>
  <c r="T586" i="1" s="1"/>
  <c r="K586" i="1"/>
  <c r="S586" i="1" s="1"/>
  <c r="J586" i="1"/>
  <c r="R586" i="1" s="1"/>
  <c r="I586" i="1"/>
  <c r="Q586" i="1" s="1"/>
  <c r="H586" i="1"/>
  <c r="G586" i="1"/>
  <c r="Y585" i="1"/>
  <c r="X585" i="1"/>
  <c r="W585" i="1"/>
  <c r="P585" i="1"/>
  <c r="O585" i="1"/>
  <c r="N585" i="1"/>
  <c r="V585" i="1" s="1"/>
  <c r="M585" i="1"/>
  <c r="U585" i="1" s="1"/>
  <c r="L585" i="1"/>
  <c r="T585" i="1" s="1"/>
  <c r="K585" i="1"/>
  <c r="S585" i="1" s="1"/>
  <c r="J585" i="1"/>
  <c r="R585" i="1" s="1"/>
  <c r="I585" i="1"/>
  <c r="Q585" i="1" s="1"/>
  <c r="H585" i="1"/>
  <c r="G585" i="1"/>
  <c r="Y584" i="1"/>
  <c r="X584" i="1"/>
  <c r="W584" i="1"/>
  <c r="P584" i="1"/>
  <c r="O584" i="1"/>
  <c r="N584" i="1"/>
  <c r="V584" i="1" s="1"/>
  <c r="M584" i="1"/>
  <c r="Z584" i="1" s="1"/>
  <c r="L584" i="1"/>
  <c r="T584" i="1" s="1"/>
  <c r="K584" i="1"/>
  <c r="S584" i="1" s="1"/>
  <c r="J584" i="1"/>
  <c r="R584" i="1" s="1"/>
  <c r="I584" i="1"/>
  <c r="Q584" i="1" s="1"/>
  <c r="H584" i="1"/>
  <c r="G584" i="1"/>
  <c r="Y583" i="1"/>
  <c r="X583" i="1"/>
  <c r="W583" i="1"/>
  <c r="P583" i="1"/>
  <c r="O583" i="1"/>
  <c r="N583" i="1"/>
  <c r="V583" i="1" s="1"/>
  <c r="M583" i="1"/>
  <c r="U583" i="1" s="1"/>
  <c r="L583" i="1"/>
  <c r="T583" i="1" s="1"/>
  <c r="K583" i="1"/>
  <c r="S583" i="1" s="1"/>
  <c r="J583" i="1"/>
  <c r="R583" i="1" s="1"/>
  <c r="I583" i="1"/>
  <c r="Q583" i="1" s="1"/>
  <c r="H583" i="1"/>
  <c r="G583" i="1"/>
  <c r="Y582" i="1"/>
  <c r="X582" i="1"/>
  <c r="W582" i="1"/>
  <c r="P582" i="1"/>
  <c r="O582" i="1"/>
  <c r="N582" i="1"/>
  <c r="V582" i="1" s="1"/>
  <c r="M582" i="1"/>
  <c r="Z582" i="1" s="1"/>
  <c r="L582" i="1"/>
  <c r="T582" i="1" s="1"/>
  <c r="K582" i="1"/>
  <c r="S582" i="1" s="1"/>
  <c r="J582" i="1"/>
  <c r="R582" i="1" s="1"/>
  <c r="I582" i="1"/>
  <c r="Q582" i="1" s="1"/>
  <c r="H582" i="1"/>
  <c r="G582" i="1"/>
  <c r="Y581" i="1"/>
  <c r="X581" i="1"/>
  <c r="W581" i="1"/>
  <c r="P581" i="1"/>
  <c r="O581" i="1"/>
  <c r="N581" i="1"/>
  <c r="V581" i="1" s="1"/>
  <c r="M581" i="1"/>
  <c r="U581" i="1" s="1"/>
  <c r="L581" i="1"/>
  <c r="T581" i="1" s="1"/>
  <c r="K581" i="1"/>
  <c r="S581" i="1" s="1"/>
  <c r="J581" i="1"/>
  <c r="R581" i="1" s="1"/>
  <c r="I581" i="1"/>
  <c r="Q581" i="1" s="1"/>
  <c r="H581" i="1"/>
  <c r="G581" i="1"/>
  <c r="Y580" i="1"/>
  <c r="X580" i="1"/>
  <c r="W580" i="1"/>
  <c r="P580" i="1"/>
  <c r="O580" i="1"/>
  <c r="N580" i="1"/>
  <c r="V580" i="1" s="1"/>
  <c r="M580" i="1"/>
  <c r="Z580" i="1" s="1"/>
  <c r="L580" i="1"/>
  <c r="T580" i="1" s="1"/>
  <c r="K580" i="1"/>
  <c r="S580" i="1" s="1"/>
  <c r="J580" i="1"/>
  <c r="R580" i="1" s="1"/>
  <c r="I580" i="1"/>
  <c r="Q580" i="1" s="1"/>
  <c r="H580" i="1"/>
  <c r="G580" i="1"/>
  <c r="Y579" i="1"/>
  <c r="X579" i="1"/>
  <c r="W579" i="1"/>
  <c r="P579" i="1"/>
  <c r="O579" i="1"/>
  <c r="N579" i="1"/>
  <c r="V579" i="1" s="1"/>
  <c r="M579" i="1"/>
  <c r="U579" i="1" s="1"/>
  <c r="L579" i="1"/>
  <c r="T579" i="1" s="1"/>
  <c r="K579" i="1"/>
  <c r="S579" i="1" s="1"/>
  <c r="J579" i="1"/>
  <c r="R579" i="1" s="1"/>
  <c r="I579" i="1"/>
  <c r="Q579" i="1" s="1"/>
  <c r="H579" i="1"/>
  <c r="G579" i="1"/>
  <c r="Y578" i="1"/>
  <c r="X578" i="1"/>
  <c r="W578" i="1"/>
  <c r="P578" i="1"/>
  <c r="O578" i="1"/>
  <c r="N578" i="1"/>
  <c r="V578" i="1" s="1"/>
  <c r="M578" i="1"/>
  <c r="Z578" i="1" s="1"/>
  <c r="L578" i="1"/>
  <c r="T578" i="1" s="1"/>
  <c r="K578" i="1"/>
  <c r="S578" i="1" s="1"/>
  <c r="J578" i="1"/>
  <c r="R578" i="1" s="1"/>
  <c r="I578" i="1"/>
  <c r="Q578" i="1" s="1"/>
  <c r="H578" i="1"/>
  <c r="G578" i="1"/>
  <c r="Y577" i="1"/>
  <c r="X577" i="1"/>
  <c r="W577" i="1"/>
  <c r="P577" i="1"/>
  <c r="O577" i="1"/>
  <c r="N577" i="1"/>
  <c r="V577" i="1" s="1"/>
  <c r="M577" i="1"/>
  <c r="U577" i="1" s="1"/>
  <c r="L577" i="1"/>
  <c r="T577" i="1" s="1"/>
  <c r="K577" i="1"/>
  <c r="S577" i="1" s="1"/>
  <c r="J577" i="1"/>
  <c r="R577" i="1" s="1"/>
  <c r="I577" i="1"/>
  <c r="Q577" i="1" s="1"/>
  <c r="H577" i="1"/>
  <c r="G577" i="1"/>
  <c r="Y576" i="1"/>
  <c r="X576" i="1"/>
  <c r="W576" i="1"/>
  <c r="P576" i="1"/>
  <c r="O576" i="1"/>
  <c r="N576" i="1"/>
  <c r="V576" i="1" s="1"/>
  <c r="M576" i="1"/>
  <c r="Z576" i="1" s="1"/>
  <c r="L576" i="1"/>
  <c r="T576" i="1" s="1"/>
  <c r="K576" i="1"/>
  <c r="S576" i="1" s="1"/>
  <c r="J576" i="1"/>
  <c r="R576" i="1" s="1"/>
  <c r="I576" i="1"/>
  <c r="Q576" i="1" s="1"/>
  <c r="H576" i="1"/>
  <c r="G576" i="1"/>
  <c r="Y575" i="1"/>
  <c r="X575" i="1"/>
  <c r="W575" i="1"/>
  <c r="P575" i="1"/>
  <c r="O575" i="1"/>
  <c r="N575" i="1"/>
  <c r="V575" i="1" s="1"/>
  <c r="M575" i="1"/>
  <c r="U575" i="1" s="1"/>
  <c r="L575" i="1"/>
  <c r="T575" i="1" s="1"/>
  <c r="K575" i="1"/>
  <c r="S575" i="1" s="1"/>
  <c r="J575" i="1"/>
  <c r="R575" i="1" s="1"/>
  <c r="I575" i="1"/>
  <c r="Q575" i="1" s="1"/>
  <c r="H575" i="1"/>
  <c r="G575" i="1"/>
  <c r="Y574" i="1"/>
  <c r="X574" i="1"/>
  <c r="W574" i="1"/>
  <c r="P574" i="1"/>
  <c r="O574" i="1"/>
  <c r="N574" i="1"/>
  <c r="V574" i="1" s="1"/>
  <c r="M574" i="1"/>
  <c r="Z574" i="1" s="1"/>
  <c r="L574" i="1"/>
  <c r="T574" i="1" s="1"/>
  <c r="K574" i="1"/>
  <c r="S574" i="1" s="1"/>
  <c r="J574" i="1"/>
  <c r="R574" i="1" s="1"/>
  <c r="I574" i="1"/>
  <c r="Q574" i="1" s="1"/>
  <c r="H574" i="1"/>
  <c r="G574" i="1"/>
  <c r="Y573" i="1"/>
  <c r="X573" i="1"/>
  <c r="W573" i="1"/>
  <c r="P573" i="1"/>
  <c r="O573" i="1"/>
  <c r="N573" i="1"/>
  <c r="V573" i="1" s="1"/>
  <c r="M573" i="1"/>
  <c r="U573" i="1" s="1"/>
  <c r="L573" i="1"/>
  <c r="T573" i="1" s="1"/>
  <c r="K573" i="1"/>
  <c r="S573" i="1" s="1"/>
  <c r="J573" i="1"/>
  <c r="R573" i="1" s="1"/>
  <c r="I573" i="1"/>
  <c r="Q573" i="1" s="1"/>
  <c r="H573" i="1"/>
  <c r="G573" i="1"/>
  <c r="Y572" i="1"/>
  <c r="X572" i="1"/>
  <c r="W572" i="1"/>
  <c r="V572" i="1"/>
  <c r="P572" i="1"/>
  <c r="O572" i="1"/>
  <c r="N572" i="1"/>
  <c r="M572" i="1"/>
  <c r="Z572" i="1" s="1"/>
  <c r="L572" i="1"/>
  <c r="T572" i="1" s="1"/>
  <c r="K572" i="1"/>
  <c r="S572" i="1" s="1"/>
  <c r="J572" i="1"/>
  <c r="R572" i="1" s="1"/>
  <c r="I572" i="1"/>
  <c r="Q572" i="1" s="1"/>
  <c r="H572" i="1"/>
  <c r="G572" i="1"/>
  <c r="Y571" i="1"/>
  <c r="X571" i="1"/>
  <c r="W571" i="1"/>
  <c r="P571" i="1"/>
  <c r="O571" i="1"/>
  <c r="N571" i="1"/>
  <c r="V571" i="1" s="1"/>
  <c r="M571" i="1"/>
  <c r="U571" i="1" s="1"/>
  <c r="L571" i="1"/>
  <c r="T571" i="1" s="1"/>
  <c r="K571" i="1"/>
  <c r="S571" i="1" s="1"/>
  <c r="J571" i="1"/>
  <c r="R571" i="1" s="1"/>
  <c r="I571" i="1"/>
  <c r="Q571" i="1" s="1"/>
  <c r="H571" i="1"/>
  <c r="G571" i="1"/>
  <c r="Y570" i="1"/>
  <c r="X570" i="1"/>
  <c r="W570" i="1"/>
  <c r="P570" i="1"/>
  <c r="O570" i="1"/>
  <c r="N570" i="1"/>
  <c r="V570" i="1" s="1"/>
  <c r="M570" i="1"/>
  <c r="Z570" i="1" s="1"/>
  <c r="L570" i="1"/>
  <c r="T570" i="1" s="1"/>
  <c r="K570" i="1"/>
  <c r="S570" i="1" s="1"/>
  <c r="J570" i="1"/>
  <c r="R570" i="1" s="1"/>
  <c r="I570" i="1"/>
  <c r="Q570" i="1" s="1"/>
  <c r="H570" i="1"/>
  <c r="G570" i="1"/>
  <c r="Y569" i="1"/>
  <c r="X569" i="1"/>
  <c r="W569" i="1"/>
  <c r="P569" i="1"/>
  <c r="O569" i="1"/>
  <c r="N569" i="1"/>
  <c r="V569" i="1" s="1"/>
  <c r="M569" i="1"/>
  <c r="U569" i="1" s="1"/>
  <c r="L569" i="1"/>
  <c r="T569" i="1" s="1"/>
  <c r="K569" i="1"/>
  <c r="S569" i="1" s="1"/>
  <c r="J569" i="1"/>
  <c r="R569" i="1" s="1"/>
  <c r="I569" i="1"/>
  <c r="Q569" i="1" s="1"/>
  <c r="H569" i="1"/>
  <c r="G569" i="1"/>
  <c r="Y568" i="1"/>
  <c r="X568" i="1"/>
  <c r="W568" i="1"/>
  <c r="P568" i="1"/>
  <c r="O568" i="1"/>
  <c r="N568" i="1"/>
  <c r="V568" i="1" s="1"/>
  <c r="M568" i="1"/>
  <c r="Z568" i="1" s="1"/>
  <c r="L568" i="1"/>
  <c r="T568" i="1" s="1"/>
  <c r="K568" i="1"/>
  <c r="S568" i="1" s="1"/>
  <c r="J568" i="1"/>
  <c r="R568" i="1" s="1"/>
  <c r="I568" i="1"/>
  <c r="Q568" i="1" s="1"/>
  <c r="H568" i="1"/>
  <c r="G568" i="1"/>
  <c r="Y567" i="1"/>
  <c r="X567" i="1"/>
  <c r="W567" i="1"/>
  <c r="P567" i="1"/>
  <c r="O567" i="1"/>
  <c r="N567" i="1"/>
  <c r="V567" i="1" s="1"/>
  <c r="M567" i="1"/>
  <c r="U567" i="1" s="1"/>
  <c r="L567" i="1"/>
  <c r="T567" i="1" s="1"/>
  <c r="K567" i="1"/>
  <c r="S567" i="1" s="1"/>
  <c r="J567" i="1"/>
  <c r="R567" i="1" s="1"/>
  <c r="I567" i="1"/>
  <c r="Q567" i="1" s="1"/>
  <c r="H567" i="1"/>
  <c r="G567" i="1"/>
  <c r="Y566" i="1"/>
  <c r="X566" i="1"/>
  <c r="W566" i="1"/>
  <c r="P566" i="1"/>
  <c r="O566" i="1"/>
  <c r="N566" i="1"/>
  <c r="V566" i="1" s="1"/>
  <c r="M566" i="1"/>
  <c r="Z566" i="1" s="1"/>
  <c r="L566" i="1"/>
  <c r="T566" i="1" s="1"/>
  <c r="K566" i="1"/>
  <c r="S566" i="1" s="1"/>
  <c r="J566" i="1"/>
  <c r="R566" i="1" s="1"/>
  <c r="I566" i="1"/>
  <c r="Q566" i="1" s="1"/>
  <c r="H566" i="1"/>
  <c r="G566" i="1"/>
  <c r="Z565" i="1"/>
  <c r="Y565" i="1"/>
  <c r="X565" i="1"/>
  <c r="W565" i="1"/>
  <c r="P565" i="1"/>
  <c r="O565" i="1"/>
  <c r="N565" i="1"/>
  <c r="V565" i="1" s="1"/>
  <c r="M565" i="1"/>
  <c r="U565" i="1" s="1"/>
  <c r="L565" i="1"/>
  <c r="T565" i="1" s="1"/>
  <c r="K565" i="1"/>
  <c r="S565" i="1" s="1"/>
  <c r="J565" i="1"/>
  <c r="R565" i="1" s="1"/>
  <c r="I565" i="1"/>
  <c r="Q565" i="1" s="1"/>
  <c r="H565" i="1"/>
  <c r="G565" i="1"/>
  <c r="Y564" i="1"/>
  <c r="X564" i="1"/>
  <c r="W564" i="1"/>
  <c r="P564" i="1"/>
  <c r="O564" i="1"/>
  <c r="N564" i="1"/>
  <c r="V564" i="1" s="1"/>
  <c r="M564" i="1"/>
  <c r="Z564" i="1" s="1"/>
  <c r="L564" i="1"/>
  <c r="T564" i="1" s="1"/>
  <c r="K564" i="1"/>
  <c r="S564" i="1" s="1"/>
  <c r="J564" i="1"/>
  <c r="R564" i="1" s="1"/>
  <c r="I564" i="1"/>
  <c r="Q564" i="1" s="1"/>
  <c r="H564" i="1"/>
  <c r="G564" i="1"/>
  <c r="Y563" i="1"/>
  <c r="X563" i="1"/>
  <c r="W563" i="1"/>
  <c r="P563" i="1"/>
  <c r="O563" i="1"/>
  <c r="N563" i="1"/>
  <c r="V563" i="1" s="1"/>
  <c r="M563" i="1"/>
  <c r="U563" i="1" s="1"/>
  <c r="L563" i="1"/>
  <c r="T563" i="1" s="1"/>
  <c r="K563" i="1"/>
  <c r="S563" i="1" s="1"/>
  <c r="J563" i="1"/>
  <c r="R563" i="1" s="1"/>
  <c r="I563" i="1"/>
  <c r="Q563" i="1" s="1"/>
  <c r="H563" i="1"/>
  <c r="G563" i="1"/>
  <c r="Y562" i="1"/>
  <c r="X562" i="1"/>
  <c r="W562" i="1"/>
  <c r="P562" i="1"/>
  <c r="O562" i="1"/>
  <c r="N562" i="1"/>
  <c r="V562" i="1" s="1"/>
  <c r="M562" i="1"/>
  <c r="Z562" i="1" s="1"/>
  <c r="L562" i="1"/>
  <c r="T562" i="1" s="1"/>
  <c r="K562" i="1"/>
  <c r="S562" i="1" s="1"/>
  <c r="J562" i="1"/>
  <c r="R562" i="1" s="1"/>
  <c r="I562" i="1"/>
  <c r="Q562" i="1" s="1"/>
  <c r="H562" i="1"/>
  <c r="G562" i="1"/>
  <c r="Y561" i="1"/>
  <c r="X561" i="1"/>
  <c r="W561" i="1"/>
  <c r="P561" i="1"/>
  <c r="O561" i="1"/>
  <c r="N561" i="1"/>
  <c r="V561" i="1" s="1"/>
  <c r="M561" i="1"/>
  <c r="U561" i="1" s="1"/>
  <c r="L561" i="1"/>
  <c r="T561" i="1" s="1"/>
  <c r="K561" i="1"/>
  <c r="S561" i="1" s="1"/>
  <c r="J561" i="1"/>
  <c r="R561" i="1" s="1"/>
  <c r="I561" i="1"/>
  <c r="Q561" i="1" s="1"/>
  <c r="H561" i="1"/>
  <c r="G561" i="1"/>
  <c r="Y560" i="1"/>
  <c r="X560" i="1"/>
  <c r="W560" i="1"/>
  <c r="P560" i="1"/>
  <c r="O560" i="1"/>
  <c r="N560" i="1"/>
  <c r="V560" i="1" s="1"/>
  <c r="M560" i="1"/>
  <c r="Z560" i="1" s="1"/>
  <c r="L560" i="1"/>
  <c r="T560" i="1" s="1"/>
  <c r="K560" i="1"/>
  <c r="S560" i="1" s="1"/>
  <c r="J560" i="1"/>
  <c r="R560" i="1" s="1"/>
  <c r="I560" i="1"/>
  <c r="Q560" i="1" s="1"/>
  <c r="H560" i="1"/>
  <c r="G560" i="1"/>
  <c r="Y559" i="1"/>
  <c r="X559" i="1"/>
  <c r="W559" i="1"/>
  <c r="P559" i="1"/>
  <c r="O559" i="1"/>
  <c r="N559" i="1"/>
  <c r="V559" i="1" s="1"/>
  <c r="M559" i="1"/>
  <c r="U559" i="1" s="1"/>
  <c r="L559" i="1"/>
  <c r="T559" i="1" s="1"/>
  <c r="K559" i="1"/>
  <c r="S559" i="1" s="1"/>
  <c r="J559" i="1"/>
  <c r="R559" i="1" s="1"/>
  <c r="I559" i="1"/>
  <c r="Q559" i="1" s="1"/>
  <c r="H559" i="1"/>
  <c r="G559" i="1"/>
  <c r="Y558" i="1"/>
  <c r="X558" i="1"/>
  <c r="W558" i="1"/>
  <c r="P558" i="1"/>
  <c r="O558" i="1"/>
  <c r="N558" i="1"/>
  <c r="V558" i="1" s="1"/>
  <c r="M558" i="1"/>
  <c r="L558" i="1"/>
  <c r="T558" i="1" s="1"/>
  <c r="K558" i="1"/>
  <c r="S558" i="1" s="1"/>
  <c r="J558" i="1"/>
  <c r="R558" i="1" s="1"/>
  <c r="I558" i="1"/>
  <c r="Q558" i="1" s="1"/>
  <c r="H558" i="1"/>
  <c r="G558" i="1"/>
  <c r="Y557" i="1"/>
  <c r="X557" i="1"/>
  <c r="W557" i="1"/>
  <c r="P557" i="1"/>
  <c r="O557" i="1"/>
  <c r="N557" i="1"/>
  <c r="V557" i="1" s="1"/>
  <c r="M557" i="1"/>
  <c r="U557" i="1" s="1"/>
  <c r="L557" i="1"/>
  <c r="T557" i="1" s="1"/>
  <c r="K557" i="1"/>
  <c r="S557" i="1" s="1"/>
  <c r="J557" i="1"/>
  <c r="R557" i="1" s="1"/>
  <c r="I557" i="1"/>
  <c r="Q557" i="1" s="1"/>
  <c r="H557" i="1"/>
  <c r="G557" i="1"/>
  <c r="Y556" i="1"/>
  <c r="X556" i="1"/>
  <c r="W556" i="1"/>
  <c r="P556" i="1"/>
  <c r="O556" i="1"/>
  <c r="N556" i="1"/>
  <c r="V556" i="1" s="1"/>
  <c r="M556" i="1"/>
  <c r="Z556" i="1" s="1"/>
  <c r="L556" i="1"/>
  <c r="T556" i="1" s="1"/>
  <c r="K556" i="1"/>
  <c r="S556" i="1" s="1"/>
  <c r="J556" i="1"/>
  <c r="R556" i="1" s="1"/>
  <c r="I556" i="1"/>
  <c r="Q556" i="1" s="1"/>
  <c r="H556" i="1"/>
  <c r="G556" i="1"/>
  <c r="Y555" i="1"/>
  <c r="X555" i="1"/>
  <c r="W555" i="1"/>
  <c r="P555" i="1"/>
  <c r="O555" i="1"/>
  <c r="N555" i="1"/>
  <c r="V555" i="1" s="1"/>
  <c r="M555" i="1"/>
  <c r="U555" i="1" s="1"/>
  <c r="L555" i="1"/>
  <c r="T555" i="1" s="1"/>
  <c r="K555" i="1"/>
  <c r="S555" i="1" s="1"/>
  <c r="J555" i="1"/>
  <c r="R555" i="1" s="1"/>
  <c r="I555" i="1"/>
  <c r="Q555" i="1" s="1"/>
  <c r="H555" i="1"/>
  <c r="G555" i="1"/>
  <c r="Y554" i="1"/>
  <c r="X554" i="1"/>
  <c r="W554" i="1"/>
  <c r="P554" i="1"/>
  <c r="O554" i="1"/>
  <c r="N554" i="1"/>
  <c r="V554" i="1" s="1"/>
  <c r="M554" i="1"/>
  <c r="Z554" i="1" s="1"/>
  <c r="L554" i="1"/>
  <c r="T554" i="1" s="1"/>
  <c r="K554" i="1"/>
  <c r="S554" i="1" s="1"/>
  <c r="J554" i="1"/>
  <c r="R554" i="1" s="1"/>
  <c r="I554" i="1"/>
  <c r="Q554" i="1" s="1"/>
  <c r="H554" i="1"/>
  <c r="G554" i="1"/>
  <c r="Y553" i="1"/>
  <c r="X553" i="1"/>
  <c r="W553" i="1"/>
  <c r="P553" i="1"/>
  <c r="O553" i="1"/>
  <c r="N553" i="1"/>
  <c r="V553" i="1" s="1"/>
  <c r="M553" i="1"/>
  <c r="U553" i="1" s="1"/>
  <c r="L553" i="1"/>
  <c r="T553" i="1" s="1"/>
  <c r="K553" i="1"/>
  <c r="S553" i="1" s="1"/>
  <c r="J553" i="1"/>
  <c r="R553" i="1" s="1"/>
  <c r="I553" i="1"/>
  <c r="Q553" i="1" s="1"/>
  <c r="H553" i="1"/>
  <c r="G553" i="1"/>
  <c r="Y552" i="1"/>
  <c r="X552" i="1"/>
  <c r="W552" i="1"/>
  <c r="P552" i="1"/>
  <c r="O552" i="1"/>
  <c r="N552" i="1"/>
  <c r="V552" i="1" s="1"/>
  <c r="M552" i="1"/>
  <c r="Z552" i="1" s="1"/>
  <c r="L552" i="1"/>
  <c r="T552" i="1" s="1"/>
  <c r="K552" i="1"/>
  <c r="S552" i="1" s="1"/>
  <c r="J552" i="1"/>
  <c r="R552" i="1" s="1"/>
  <c r="I552" i="1"/>
  <c r="Q552" i="1" s="1"/>
  <c r="H552" i="1"/>
  <c r="G552" i="1"/>
  <c r="Z551" i="1"/>
  <c r="Y551" i="1"/>
  <c r="X551" i="1"/>
  <c r="W551" i="1"/>
  <c r="P551" i="1"/>
  <c r="O551" i="1"/>
  <c r="N551" i="1"/>
  <c r="V551" i="1" s="1"/>
  <c r="M551" i="1"/>
  <c r="U551" i="1" s="1"/>
  <c r="L551" i="1"/>
  <c r="T551" i="1" s="1"/>
  <c r="K551" i="1"/>
  <c r="S551" i="1" s="1"/>
  <c r="J551" i="1"/>
  <c r="R551" i="1" s="1"/>
  <c r="I551" i="1"/>
  <c r="Q551" i="1" s="1"/>
  <c r="H551" i="1"/>
  <c r="G551" i="1"/>
  <c r="Y550" i="1"/>
  <c r="X550" i="1"/>
  <c r="W550" i="1"/>
  <c r="P550" i="1"/>
  <c r="O550" i="1"/>
  <c r="N550" i="1"/>
  <c r="V550" i="1" s="1"/>
  <c r="M550" i="1"/>
  <c r="Z550" i="1" s="1"/>
  <c r="L550" i="1"/>
  <c r="T550" i="1" s="1"/>
  <c r="K550" i="1"/>
  <c r="S550" i="1" s="1"/>
  <c r="J550" i="1"/>
  <c r="R550" i="1" s="1"/>
  <c r="I550" i="1"/>
  <c r="Q550" i="1" s="1"/>
  <c r="H550" i="1"/>
  <c r="G550" i="1"/>
  <c r="Z549" i="1"/>
  <c r="Y549" i="1"/>
  <c r="X549" i="1"/>
  <c r="W549" i="1"/>
  <c r="P549" i="1"/>
  <c r="O549" i="1"/>
  <c r="N549" i="1"/>
  <c r="V549" i="1" s="1"/>
  <c r="M549" i="1"/>
  <c r="U549" i="1" s="1"/>
  <c r="L549" i="1"/>
  <c r="T549" i="1" s="1"/>
  <c r="K549" i="1"/>
  <c r="S549" i="1" s="1"/>
  <c r="J549" i="1"/>
  <c r="R549" i="1" s="1"/>
  <c r="I549" i="1"/>
  <c r="Q549" i="1" s="1"/>
  <c r="H549" i="1"/>
  <c r="G549" i="1"/>
  <c r="Y548" i="1"/>
  <c r="X548" i="1"/>
  <c r="W548" i="1"/>
  <c r="P548" i="1"/>
  <c r="O548" i="1"/>
  <c r="N548" i="1"/>
  <c r="V548" i="1" s="1"/>
  <c r="M548" i="1"/>
  <c r="Z548" i="1" s="1"/>
  <c r="L548" i="1"/>
  <c r="T548" i="1" s="1"/>
  <c r="K548" i="1"/>
  <c r="S548" i="1" s="1"/>
  <c r="J548" i="1"/>
  <c r="R548" i="1" s="1"/>
  <c r="I548" i="1"/>
  <c r="Q548" i="1" s="1"/>
  <c r="H548" i="1"/>
  <c r="G548" i="1"/>
  <c r="Y547" i="1"/>
  <c r="X547" i="1"/>
  <c r="W547" i="1"/>
  <c r="P547" i="1"/>
  <c r="O547" i="1"/>
  <c r="N547" i="1"/>
  <c r="V547" i="1" s="1"/>
  <c r="M547" i="1"/>
  <c r="U547" i="1" s="1"/>
  <c r="L547" i="1"/>
  <c r="T547" i="1" s="1"/>
  <c r="K547" i="1"/>
  <c r="S547" i="1" s="1"/>
  <c r="J547" i="1"/>
  <c r="R547" i="1" s="1"/>
  <c r="I547" i="1"/>
  <c r="Q547" i="1" s="1"/>
  <c r="H547" i="1"/>
  <c r="G547" i="1"/>
  <c r="Y546" i="1"/>
  <c r="X546" i="1"/>
  <c r="W546" i="1"/>
  <c r="P546" i="1"/>
  <c r="O546" i="1"/>
  <c r="N546" i="1"/>
  <c r="V546" i="1" s="1"/>
  <c r="M546" i="1"/>
  <c r="L546" i="1"/>
  <c r="T546" i="1" s="1"/>
  <c r="K546" i="1"/>
  <c r="S546" i="1" s="1"/>
  <c r="J546" i="1"/>
  <c r="R546" i="1" s="1"/>
  <c r="I546" i="1"/>
  <c r="Q546" i="1" s="1"/>
  <c r="H546" i="1"/>
  <c r="G546" i="1"/>
  <c r="Y545" i="1"/>
  <c r="X545" i="1"/>
  <c r="W545" i="1"/>
  <c r="P545" i="1"/>
  <c r="O545" i="1"/>
  <c r="N545" i="1"/>
  <c r="V545" i="1" s="1"/>
  <c r="M545" i="1"/>
  <c r="U545" i="1" s="1"/>
  <c r="L545" i="1"/>
  <c r="T545" i="1" s="1"/>
  <c r="K545" i="1"/>
  <c r="S545" i="1" s="1"/>
  <c r="J545" i="1"/>
  <c r="R545" i="1" s="1"/>
  <c r="I545" i="1"/>
  <c r="Q545" i="1" s="1"/>
  <c r="H545" i="1"/>
  <c r="G545" i="1"/>
  <c r="Y544" i="1"/>
  <c r="X544" i="1"/>
  <c r="W544" i="1"/>
  <c r="P544" i="1"/>
  <c r="O544" i="1"/>
  <c r="N544" i="1"/>
  <c r="V544" i="1" s="1"/>
  <c r="M544" i="1"/>
  <c r="Z544" i="1" s="1"/>
  <c r="L544" i="1"/>
  <c r="T544" i="1" s="1"/>
  <c r="K544" i="1"/>
  <c r="S544" i="1" s="1"/>
  <c r="J544" i="1"/>
  <c r="R544" i="1" s="1"/>
  <c r="I544" i="1"/>
  <c r="Q544" i="1" s="1"/>
  <c r="H544" i="1"/>
  <c r="G544" i="1"/>
  <c r="Y543" i="1"/>
  <c r="X543" i="1"/>
  <c r="W543" i="1"/>
  <c r="P543" i="1"/>
  <c r="O543" i="1"/>
  <c r="N543" i="1"/>
  <c r="V543" i="1" s="1"/>
  <c r="M543" i="1"/>
  <c r="U543" i="1" s="1"/>
  <c r="L543" i="1"/>
  <c r="T543" i="1" s="1"/>
  <c r="K543" i="1"/>
  <c r="S543" i="1" s="1"/>
  <c r="J543" i="1"/>
  <c r="R543" i="1" s="1"/>
  <c r="I543" i="1"/>
  <c r="Q543" i="1" s="1"/>
  <c r="H543" i="1"/>
  <c r="G543" i="1"/>
  <c r="Y542" i="1"/>
  <c r="X542" i="1"/>
  <c r="W542" i="1"/>
  <c r="P542" i="1"/>
  <c r="O542" i="1"/>
  <c r="N542" i="1"/>
  <c r="V542" i="1" s="1"/>
  <c r="M542" i="1"/>
  <c r="L542" i="1"/>
  <c r="T542" i="1" s="1"/>
  <c r="K542" i="1"/>
  <c r="S542" i="1" s="1"/>
  <c r="J542" i="1"/>
  <c r="R542" i="1" s="1"/>
  <c r="I542" i="1"/>
  <c r="Q542" i="1" s="1"/>
  <c r="H542" i="1"/>
  <c r="G542" i="1"/>
  <c r="Y541" i="1"/>
  <c r="X541" i="1"/>
  <c r="W541" i="1"/>
  <c r="P541" i="1"/>
  <c r="O541" i="1"/>
  <c r="N541" i="1"/>
  <c r="V541" i="1" s="1"/>
  <c r="M541" i="1"/>
  <c r="U541" i="1" s="1"/>
  <c r="L541" i="1"/>
  <c r="T541" i="1" s="1"/>
  <c r="K541" i="1"/>
  <c r="S541" i="1" s="1"/>
  <c r="J541" i="1"/>
  <c r="R541" i="1" s="1"/>
  <c r="I541" i="1"/>
  <c r="Q541" i="1" s="1"/>
  <c r="H541" i="1"/>
  <c r="G541" i="1"/>
  <c r="Y540" i="1"/>
  <c r="X540" i="1"/>
  <c r="W540" i="1"/>
  <c r="P540" i="1"/>
  <c r="O540" i="1"/>
  <c r="N540" i="1"/>
  <c r="V540" i="1" s="1"/>
  <c r="M540" i="1"/>
  <c r="Z540" i="1" s="1"/>
  <c r="L540" i="1"/>
  <c r="T540" i="1" s="1"/>
  <c r="K540" i="1"/>
  <c r="S540" i="1" s="1"/>
  <c r="J540" i="1"/>
  <c r="R540" i="1" s="1"/>
  <c r="I540" i="1"/>
  <c r="Q540" i="1" s="1"/>
  <c r="H540" i="1"/>
  <c r="G540" i="1"/>
  <c r="Y539" i="1"/>
  <c r="X539" i="1"/>
  <c r="W539" i="1"/>
  <c r="P539" i="1"/>
  <c r="O539" i="1"/>
  <c r="N539" i="1"/>
  <c r="V539" i="1" s="1"/>
  <c r="M539" i="1"/>
  <c r="U539" i="1" s="1"/>
  <c r="L539" i="1"/>
  <c r="T539" i="1" s="1"/>
  <c r="K539" i="1"/>
  <c r="S539" i="1" s="1"/>
  <c r="J539" i="1"/>
  <c r="R539" i="1" s="1"/>
  <c r="I539" i="1"/>
  <c r="Q539" i="1" s="1"/>
  <c r="H539" i="1"/>
  <c r="G539" i="1"/>
  <c r="Y538" i="1"/>
  <c r="X538" i="1"/>
  <c r="W538" i="1"/>
  <c r="P538" i="1"/>
  <c r="O538" i="1"/>
  <c r="N538" i="1"/>
  <c r="V538" i="1" s="1"/>
  <c r="M538" i="1"/>
  <c r="U538" i="1" s="1"/>
  <c r="L538" i="1"/>
  <c r="T538" i="1" s="1"/>
  <c r="K538" i="1"/>
  <c r="S538" i="1" s="1"/>
  <c r="J538" i="1"/>
  <c r="R538" i="1" s="1"/>
  <c r="I538" i="1"/>
  <c r="Q538" i="1" s="1"/>
  <c r="H538" i="1"/>
  <c r="G538" i="1"/>
  <c r="Y537" i="1"/>
  <c r="X537" i="1"/>
  <c r="W537" i="1"/>
  <c r="P537" i="1"/>
  <c r="O537" i="1"/>
  <c r="N537" i="1"/>
  <c r="V537" i="1" s="1"/>
  <c r="M537" i="1"/>
  <c r="U537" i="1" s="1"/>
  <c r="L537" i="1"/>
  <c r="T537" i="1" s="1"/>
  <c r="K537" i="1"/>
  <c r="S537" i="1" s="1"/>
  <c r="J537" i="1"/>
  <c r="R537" i="1" s="1"/>
  <c r="I537" i="1"/>
  <c r="Q537" i="1" s="1"/>
  <c r="H537" i="1"/>
  <c r="G537" i="1"/>
  <c r="Y536" i="1"/>
  <c r="X536" i="1"/>
  <c r="W536" i="1"/>
  <c r="P536" i="1"/>
  <c r="O536" i="1"/>
  <c r="N536" i="1"/>
  <c r="V536" i="1" s="1"/>
  <c r="M536" i="1"/>
  <c r="Z536" i="1" s="1"/>
  <c r="L536" i="1"/>
  <c r="T536" i="1" s="1"/>
  <c r="K536" i="1"/>
  <c r="S536" i="1" s="1"/>
  <c r="J536" i="1"/>
  <c r="R536" i="1" s="1"/>
  <c r="I536" i="1"/>
  <c r="Q536" i="1" s="1"/>
  <c r="H536" i="1"/>
  <c r="G536" i="1"/>
  <c r="Y535" i="1"/>
  <c r="X535" i="1"/>
  <c r="W535" i="1"/>
  <c r="P535" i="1"/>
  <c r="O535" i="1"/>
  <c r="N535" i="1"/>
  <c r="V535" i="1" s="1"/>
  <c r="M535" i="1"/>
  <c r="U535" i="1" s="1"/>
  <c r="L535" i="1"/>
  <c r="T535" i="1" s="1"/>
  <c r="K535" i="1"/>
  <c r="S535" i="1" s="1"/>
  <c r="J535" i="1"/>
  <c r="R535" i="1" s="1"/>
  <c r="I535" i="1"/>
  <c r="Q535" i="1" s="1"/>
  <c r="H535" i="1"/>
  <c r="G535" i="1"/>
  <c r="Y534" i="1"/>
  <c r="X534" i="1"/>
  <c r="W534" i="1"/>
  <c r="P534" i="1"/>
  <c r="O534" i="1"/>
  <c r="N534" i="1"/>
  <c r="V534" i="1" s="1"/>
  <c r="M534" i="1"/>
  <c r="L534" i="1"/>
  <c r="T534" i="1" s="1"/>
  <c r="K534" i="1"/>
  <c r="S534" i="1" s="1"/>
  <c r="J534" i="1"/>
  <c r="R534" i="1" s="1"/>
  <c r="I534" i="1"/>
  <c r="Q534" i="1" s="1"/>
  <c r="H534" i="1"/>
  <c r="G534" i="1"/>
  <c r="Y533" i="1"/>
  <c r="X533" i="1"/>
  <c r="W533" i="1"/>
  <c r="P533" i="1"/>
  <c r="O533" i="1"/>
  <c r="N533" i="1"/>
  <c r="V533" i="1" s="1"/>
  <c r="M533" i="1"/>
  <c r="U533" i="1" s="1"/>
  <c r="L533" i="1"/>
  <c r="T533" i="1" s="1"/>
  <c r="K533" i="1"/>
  <c r="S533" i="1" s="1"/>
  <c r="J533" i="1"/>
  <c r="R533" i="1" s="1"/>
  <c r="I533" i="1"/>
  <c r="Q533" i="1" s="1"/>
  <c r="H533" i="1"/>
  <c r="G533" i="1"/>
  <c r="Y532" i="1"/>
  <c r="X532" i="1"/>
  <c r="W532" i="1"/>
  <c r="P532" i="1"/>
  <c r="O532" i="1"/>
  <c r="N532" i="1"/>
  <c r="V532" i="1" s="1"/>
  <c r="M532" i="1"/>
  <c r="Z532" i="1" s="1"/>
  <c r="L532" i="1"/>
  <c r="T532" i="1" s="1"/>
  <c r="K532" i="1"/>
  <c r="S532" i="1" s="1"/>
  <c r="J532" i="1"/>
  <c r="R532" i="1" s="1"/>
  <c r="I532" i="1"/>
  <c r="Q532" i="1" s="1"/>
  <c r="H532" i="1"/>
  <c r="G532" i="1"/>
  <c r="Y531" i="1"/>
  <c r="X531" i="1"/>
  <c r="W531" i="1"/>
  <c r="P531" i="1"/>
  <c r="O531" i="1"/>
  <c r="N531" i="1"/>
  <c r="V531" i="1" s="1"/>
  <c r="M531" i="1"/>
  <c r="U531" i="1" s="1"/>
  <c r="L531" i="1"/>
  <c r="T531" i="1" s="1"/>
  <c r="K531" i="1"/>
  <c r="S531" i="1" s="1"/>
  <c r="J531" i="1"/>
  <c r="R531" i="1" s="1"/>
  <c r="I531" i="1"/>
  <c r="Q531" i="1" s="1"/>
  <c r="H531" i="1"/>
  <c r="G531" i="1"/>
  <c r="Y530" i="1"/>
  <c r="X530" i="1"/>
  <c r="W530" i="1"/>
  <c r="P530" i="1"/>
  <c r="O530" i="1"/>
  <c r="N530" i="1"/>
  <c r="V530" i="1" s="1"/>
  <c r="M530" i="1"/>
  <c r="U530" i="1" s="1"/>
  <c r="L530" i="1"/>
  <c r="T530" i="1" s="1"/>
  <c r="K530" i="1"/>
  <c r="S530" i="1" s="1"/>
  <c r="J530" i="1"/>
  <c r="R530" i="1" s="1"/>
  <c r="I530" i="1"/>
  <c r="Q530" i="1" s="1"/>
  <c r="H530" i="1"/>
  <c r="G530" i="1"/>
  <c r="Y529" i="1"/>
  <c r="X529" i="1"/>
  <c r="W529" i="1"/>
  <c r="P529" i="1"/>
  <c r="O529" i="1"/>
  <c r="N529" i="1"/>
  <c r="V529" i="1" s="1"/>
  <c r="M529" i="1"/>
  <c r="U529" i="1" s="1"/>
  <c r="L529" i="1"/>
  <c r="T529" i="1" s="1"/>
  <c r="K529" i="1"/>
  <c r="S529" i="1" s="1"/>
  <c r="J529" i="1"/>
  <c r="R529" i="1" s="1"/>
  <c r="I529" i="1"/>
  <c r="Q529" i="1" s="1"/>
  <c r="H529" i="1"/>
  <c r="G529" i="1"/>
  <c r="Y528" i="1"/>
  <c r="X528" i="1"/>
  <c r="W528" i="1"/>
  <c r="P528" i="1"/>
  <c r="O528" i="1"/>
  <c r="N528" i="1"/>
  <c r="V528" i="1" s="1"/>
  <c r="M528" i="1"/>
  <c r="U528" i="1" s="1"/>
  <c r="L528" i="1"/>
  <c r="T528" i="1" s="1"/>
  <c r="K528" i="1"/>
  <c r="S528" i="1" s="1"/>
  <c r="J528" i="1"/>
  <c r="R528" i="1" s="1"/>
  <c r="I528" i="1"/>
  <c r="Q528" i="1" s="1"/>
  <c r="H528" i="1"/>
  <c r="G528" i="1"/>
  <c r="Y527" i="1"/>
  <c r="X527" i="1"/>
  <c r="W527" i="1"/>
  <c r="P527" i="1"/>
  <c r="O527" i="1"/>
  <c r="N527" i="1"/>
  <c r="V527" i="1" s="1"/>
  <c r="M527" i="1"/>
  <c r="U527" i="1" s="1"/>
  <c r="L527" i="1"/>
  <c r="T527" i="1" s="1"/>
  <c r="K527" i="1"/>
  <c r="S527" i="1" s="1"/>
  <c r="J527" i="1"/>
  <c r="R527" i="1" s="1"/>
  <c r="I527" i="1"/>
  <c r="Q527" i="1" s="1"/>
  <c r="H527" i="1"/>
  <c r="G527" i="1"/>
  <c r="Y526" i="1"/>
  <c r="X526" i="1"/>
  <c r="W526" i="1"/>
  <c r="T526" i="1"/>
  <c r="P526" i="1"/>
  <c r="O526" i="1"/>
  <c r="N526" i="1"/>
  <c r="V526" i="1" s="1"/>
  <c r="M526" i="1"/>
  <c r="U526" i="1" s="1"/>
  <c r="L526" i="1"/>
  <c r="K526" i="1"/>
  <c r="S526" i="1" s="1"/>
  <c r="J526" i="1"/>
  <c r="R526" i="1" s="1"/>
  <c r="I526" i="1"/>
  <c r="Q526" i="1" s="1"/>
  <c r="H526" i="1"/>
  <c r="G526" i="1"/>
  <c r="Y525" i="1"/>
  <c r="X525" i="1"/>
  <c r="W525" i="1"/>
  <c r="P525" i="1"/>
  <c r="O525" i="1"/>
  <c r="N525" i="1"/>
  <c r="V525" i="1" s="1"/>
  <c r="M525" i="1"/>
  <c r="U525" i="1" s="1"/>
  <c r="L525" i="1"/>
  <c r="T525" i="1" s="1"/>
  <c r="K525" i="1"/>
  <c r="S525" i="1" s="1"/>
  <c r="J525" i="1"/>
  <c r="R525" i="1" s="1"/>
  <c r="I525" i="1"/>
  <c r="Q525" i="1" s="1"/>
  <c r="H525" i="1"/>
  <c r="G525" i="1"/>
  <c r="Y524" i="1"/>
  <c r="X524" i="1"/>
  <c r="W524" i="1"/>
  <c r="T524" i="1"/>
  <c r="P524" i="1"/>
  <c r="O524" i="1"/>
  <c r="N524" i="1"/>
  <c r="V524" i="1" s="1"/>
  <c r="M524" i="1"/>
  <c r="U524" i="1" s="1"/>
  <c r="L524" i="1"/>
  <c r="K524" i="1"/>
  <c r="S524" i="1" s="1"/>
  <c r="J524" i="1"/>
  <c r="R524" i="1" s="1"/>
  <c r="I524" i="1"/>
  <c r="Q524" i="1" s="1"/>
  <c r="H524" i="1"/>
  <c r="G524" i="1"/>
  <c r="Y523" i="1"/>
  <c r="X523" i="1"/>
  <c r="W523" i="1"/>
  <c r="P523" i="1"/>
  <c r="O523" i="1"/>
  <c r="N523" i="1"/>
  <c r="V523" i="1" s="1"/>
  <c r="M523" i="1"/>
  <c r="U523" i="1" s="1"/>
  <c r="L523" i="1"/>
  <c r="T523" i="1" s="1"/>
  <c r="K523" i="1"/>
  <c r="S523" i="1" s="1"/>
  <c r="J523" i="1"/>
  <c r="R523" i="1" s="1"/>
  <c r="I523" i="1"/>
  <c r="Q523" i="1" s="1"/>
  <c r="H523" i="1"/>
  <c r="G523" i="1"/>
  <c r="Y522" i="1"/>
  <c r="X522" i="1"/>
  <c r="W522" i="1"/>
  <c r="P522" i="1"/>
  <c r="O522" i="1"/>
  <c r="N522" i="1"/>
  <c r="V522" i="1" s="1"/>
  <c r="M522" i="1"/>
  <c r="Z522" i="1" s="1"/>
  <c r="L522" i="1"/>
  <c r="T522" i="1" s="1"/>
  <c r="K522" i="1"/>
  <c r="S522" i="1" s="1"/>
  <c r="J522" i="1"/>
  <c r="R522" i="1" s="1"/>
  <c r="I522" i="1"/>
  <c r="Q522" i="1" s="1"/>
  <c r="H522" i="1"/>
  <c r="G522" i="1"/>
  <c r="Y521" i="1"/>
  <c r="X521" i="1"/>
  <c r="W521" i="1"/>
  <c r="P521" i="1"/>
  <c r="O521" i="1"/>
  <c r="N521" i="1"/>
  <c r="V521" i="1" s="1"/>
  <c r="M521" i="1"/>
  <c r="U521" i="1" s="1"/>
  <c r="L521" i="1"/>
  <c r="T521" i="1" s="1"/>
  <c r="K521" i="1"/>
  <c r="S521" i="1" s="1"/>
  <c r="J521" i="1"/>
  <c r="R521" i="1" s="1"/>
  <c r="I521" i="1"/>
  <c r="Q521" i="1" s="1"/>
  <c r="H521" i="1"/>
  <c r="G521" i="1"/>
  <c r="Y520" i="1"/>
  <c r="X520" i="1"/>
  <c r="W520" i="1"/>
  <c r="P520" i="1"/>
  <c r="O520" i="1"/>
  <c r="N520" i="1"/>
  <c r="V520" i="1" s="1"/>
  <c r="M520" i="1"/>
  <c r="Z520" i="1" s="1"/>
  <c r="L520" i="1"/>
  <c r="T520" i="1" s="1"/>
  <c r="K520" i="1"/>
  <c r="S520" i="1" s="1"/>
  <c r="J520" i="1"/>
  <c r="R520" i="1" s="1"/>
  <c r="I520" i="1"/>
  <c r="Q520" i="1" s="1"/>
  <c r="H520" i="1"/>
  <c r="G520" i="1"/>
  <c r="Y519" i="1"/>
  <c r="X519" i="1"/>
  <c r="W519" i="1"/>
  <c r="P519" i="1"/>
  <c r="O519" i="1"/>
  <c r="N519" i="1"/>
  <c r="V519" i="1" s="1"/>
  <c r="M519" i="1"/>
  <c r="U519" i="1" s="1"/>
  <c r="L519" i="1"/>
  <c r="T519" i="1" s="1"/>
  <c r="K519" i="1"/>
  <c r="S519" i="1" s="1"/>
  <c r="J519" i="1"/>
  <c r="R519" i="1" s="1"/>
  <c r="I519" i="1"/>
  <c r="Q519" i="1" s="1"/>
  <c r="H519" i="1"/>
  <c r="G519" i="1"/>
  <c r="Y518" i="1"/>
  <c r="X518" i="1"/>
  <c r="W518" i="1"/>
  <c r="P518" i="1"/>
  <c r="O518" i="1"/>
  <c r="N518" i="1"/>
  <c r="V518" i="1" s="1"/>
  <c r="M518" i="1"/>
  <c r="L518" i="1"/>
  <c r="T518" i="1" s="1"/>
  <c r="K518" i="1"/>
  <c r="S518" i="1" s="1"/>
  <c r="J518" i="1"/>
  <c r="R518" i="1" s="1"/>
  <c r="I518" i="1"/>
  <c r="Q518" i="1" s="1"/>
  <c r="H518" i="1"/>
  <c r="G518" i="1"/>
  <c r="Z517" i="1"/>
  <c r="Y517" i="1"/>
  <c r="X517" i="1"/>
  <c r="W517" i="1"/>
  <c r="P517" i="1"/>
  <c r="O517" i="1"/>
  <c r="N517" i="1"/>
  <c r="V517" i="1" s="1"/>
  <c r="M517" i="1"/>
  <c r="U517" i="1" s="1"/>
  <c r="L517" i="1"/>
  <c r="T517" i="1" s="1"/>
  <c r="K517" i="1"/>
  <c r="S517" i="1" s="1"/>
  <c r="J517" i="1"/>
  <c r="R517" i="1" s="1"/>
  <c r="I517" i="1"/>
  <c r="Q517" i="1" s="1"/>
  <c r="H517" i="1"/>
  <c r="G517" i="1"/>
  <c r="Y516" i="1"/>
  <c r="X516" i="1"/>
  <c r="W516" i="1"/>
  <c r="P516" i="1"/>
  <c r="O516" i="1"/>
  <c r="N516" i="1"/>
  <c r="V516" i="1" s="1"/>
  <c r="M516" i="1"/>
  <c r="Z516" i="1" s="1"/>
  <c r="L516" i="1"/>
  <c r="T516" i="1" s="1"/>
  <c r="K516" i="1"/>
  <c r="S516" i="1" s="1"/>
  <c r="J516" i="1"/>
  <c r="R516" i="1" s="1"/>
  <c r="I516" i="1"/>
  <c r="Q516" i="1" s="1"/>
  <c r="H516" i="1"/>
  <c r="G516" i="1"/>
  <c r="Y515" i="1"/>
  <c r="X515" i="1"/>
  <c r="W515" i="1"/>
  <c r="P515" i="1"/>
  <c r="O515" i="1"/>
  <c r="N515" i="1"/>
  <c r="V515" i="1" s="1"/>
  <c r="M515" i="1"/>
  <c r="U515" i="1" s="1"/>
  <c r="L515" i="1"/>
  <c r="T515" i="1" s="1"/>
  <c r="K515" i="1"/>
  <c r="S515" i="1" s="1"/>
  <c r="J515" i="1"/>
  <c r="R515" i="1" s="1"/>
  <c r="I515" i="1"/>
  <c r="Q515" i="1" s="1"/>
  <c r="H515" i="1"/>
  <c r="G515" i="1"/>
  <c r="Y514" i="1"/>
  <c r="X514" i="1"/>
  <c r="W514" i="1"/>
  <c r="P514" i="1"/>
  <c r="O514" i="1"/>
  <c r="N514" i="1"/>
  <c r="V514" i="1" s="1"/>
  <c r="M514" i="1"/>
  <c r="Z514" i="1" s="1"/>
  <c r="L514" i="1"/>
  <c r="T514" i="1" s="1"/>
  <c r="K514" i="1"/>
  <c r="S514" i="1" s="1"/>
  <c r="J514" i="1"/>
  <c r="R514" i="1" s="1"/>
  <c r="I514" i="1"/>
  <c r="Q514" i="1" s="1"/>
  <c r="H514" i="1"/>
  <c r="G514" i="1"/>
  <c r="Y513" i="1"/>
  <c r="X513" i="1"/>
  <c r="W513" i="1"/>
  <c r="P513" i="1"/>
  <c r="O513" i="1"/>
  <c r="N513" i="1"/>
  <c r="V513" i="1" s="1"/>
  <c r="M513" i="1"/>
  <c r="U513" i="1" s="1"/>
  <c r="L513" i="1"/>
  <c r="T513" i="1" s="1"/>
  <c r="K513" i="1"/>
  <c r="S513" i="1" s="1"/>
  <c r="J513" i="1"/>
  <c r="R513" i="1" s="1"/>
  <c r="I513" i="1"/>
  <c r="Q513" i="1" s="1"/>
  <c r="H513" i="1"/>
  <c r="G513" i="1"/>
  <c r="Y512" i="1"/>
  <c r="X512" i="1"/>
  <c r="W512" i="1"/>
  <c r="P512" i="1"/>
  <c r="O512" i="1"/>
  <c r="N512" i="1"/>
  <c r="V512" i="1" s="1"/>
  <c r="M512" i="1"/>
  <c r="Z512" i="1" s="1"/>
  <c r="L512" i="1"/>
  <c r="T512" i="1" s="1"/>
  <c r="K512" i="1"/>
  <c r="S512" i="1" s="1"/>
  <c r="J512" i="1"/>
  <c r="R512" i="1" s="1"/>
  <c r="I512" i="1"/>
  <c r="Q512" i="1" s="1"/>
  <c r="H512" i="1"/>
  <c r="G512" i="1"/>
  <c r="Y511" i="1"/>
  <c r="X511" i="1"/>
  <c r="W511" i="1"/>
  <c r="P511" i="1"/>
  <c r="O511" i="1"/>
  <c r="N511" i="1"/>
  <c r="V511" i="1" s="1"/>
  <c r="M511" i="1"/>
  <c r="U511" i="1" s="1"/>
  <c r="L511" i="1"/>
  <c r="T511" i="1" s="1"/>
  <c r="K511" i="1"/>
  <c r="S511" i="1" s="1"/>
  <c r="J511" i="1"/>
  <c r="R511" i="1" s="1"/>
  <c r="I511" i="1"/>
  <c r="Q511" i="1" s="1"/>
  <c r="H511" i="1"/>
  <c r="G511" i="1"/>
  <c r="Y510" i="1"/>
  <c r="X510" i="1"/>
  <c r="W510" i="1"/>
  <c r="P510" i="1"/>
  <c r="O510" i="1"/>
  <c r="N510" i="1"/>
  <c r="V510" i="1" s="1"/>
  <c r="M510" i="1"/>
  <c r="Z510" i="1" s="1"/>
  <c r="L510" i="1"/>
  <c r="T510" i="1" s="1"/>
  <c r="K510" i="1"/>
  <c r="S510" i="1" s="1"/>
  <c r="J510" i="1"/>
  <c r="R510" i="1" s="1"/>
  <c r="I510" i="1"/>
  <c r="Q510" i="1" s="1"/>
  <c r="H510" i="1"/>
  <c r="G510" i="1"/>
  <c r="Y509" i="1"/>
  <c r="X509" i="1"/>
  <c r="W509" i="1"/>
  <c r="P509" i="1"/>
  <c r="O509" i="1"/>
  <c r="N509" i="1"/>
  <c r="V509" i="1" s="1"/>
  <c r="M509" i="1"/>
  <c r="U509" i="1" s="1"/>
  <c r="L509" i="1"/>
  <c r="T509" i="1" s="1"/>
  <c r="K509" i="1"/>
  <c r="S509" i="1" s="1"/>
  <c r="J509" i="1"/>
  <c r="R509" i="1" s="1"/>
  <c r="I509" i="1"/>
  <c r="Q509" i="1" s="1"/>
  <c r="H509" i="1"/>
  <c r="G509" i="1"/>
  <c r="Y508" i="1"/>
  <c r="X508" i="1"/>
  <c r="W508" i="1"/>
  <c r="P508" i="1"/>
  <c r="O508" i="1"/>
  <c r="N508" i="1"/>
  <c r="V508" i="1" s="1"/>
  <c r="M508" i="1"/>
  <c r="Z508" i="1" s="1"/>
  <c r="L508" i="1"/>
  <c r="T508" i="1" s="1"/>
  <c r="K508" i="1"/>
  <c r="S508" i="1" s="1"/>
  <c r="J508" i="1"/>
  <c r="R508" i="1" s="1"/>
  <c r="I508" i="1"/>
  <c r="Q508" i="1" s="1"/>
  <c r="H508" i="1"/>
  <c r="G508" i="1"/>
  <c r="Y507" i="1"/>
  <c r="X507" i="1"/>
  <c r="W507" i="1"/>
  <c r="P507" i="1"/>
  <c r="O507" i="1"/>
  <c r="N507" i="1"/>
  <c r="V507" i="1" s="1"/>
  <c r="M507" i="1"/>
  <c r="U507" i="1" s="1"/>
  <c r="L507" i="1"/>
  <c r="T507" i="1" s="1"/>
  <c r="K507" i="1"/>
  <c r="S507" i="1" s="1"/>
  <c r="J507" i="1"/>
  <c r="R507" i="1" s="1"/>
  <c r="I507" i="1"/>
  <c r="Q507" i="1" s="1"/>
  <c r="H507" i="1"/>
  <c r="G507" i="1"/>
  <c r="Y506" i="1"/>
  <c r="X506" i="1"/>
  <c r="W506" i="1"/>
  <c r="P506" i="1"/>
  <c r="O506" i="1"/>
  <c r="N506" i="1"/>
  <c r="V506" i="1" s="1"/>
  <c r="M506" i="1"/>
  <c r="L506" i="1"/>
  <c r="T506" i="1" s="1"/>
  <c r="K506" i="1"/>
  <c r="S506" i="1" s="1"/>
  <c r="J506" i="1"/>
  <c r="R506" i="1" s="1"/>
  <c r="I506" i="1"/>
  <c r="Q506" i="1" s="1"/>
  <c r="H506" i="1"/>
  <c r="G506" i="1"/>
  <c r="Y505" i="1"/>
  <c r="X505" i="1"/>
  <c r="W505" i="1"/>
  <c r="P505" i="1"/>
  <c r="O505" i="1"/>
  <c r="N505" i="1"/>
  <c r="V505" i="1" s="1"/>
  <c r="M505" i="1"/>
  <c r="U505" i="1" s="1"/>
  <c r="L505" i="1"/>
  <c r="T505" i="1" s="1"/>
  <c r="K505" i="1"/>
  <c r="S505" i="1" s="1"/>
  <c r="J505" i="1"/>
  <c r="R505" i="1" s="1"/>
  <c r="I505" i="1"/>
  <c r="Q505" i="1" s="1"/>
  <c r="H505" i="1"/>
  <c r="G505" i="1"/>
  <c r="Y504" i="1"/>
  <c r="X504" i="1"/>
  <c r="W504" i="1"/>
  <c r="P504" i="1"/>
  <c r="O504" i="1"/>
  <c r="N504" i="1"/>
  <c r="V504" i="1" s="1"/>
  <c r="M504" i="1"/>
  <c r="Z504" i="1" s="1"/>
  <c r="L504" i="1"/>
  <c r="T504" i="1" s="1"/>
  <c r="K504" i="1"/>
  <c r="S504" i="1" s="1"/>
  <c r="J504" i="1"/>
  <c r="R504" i="1" s="1"/>
  <c r="I504" i="1"/>
  <c r="Q504" i="1" s="1"/>
  <c r="H504" i="1"/>
  <c r="G504" i="1"/>
  <c r="Y503" i="1"/>
  <c r="X503" i="1"/>
  <c r="W503" i="1"/>
  <c r="P503" i="1"/>
  <c r="O503" i="1"/>
  <c r="N503" i="1"/>
  <c r="V503" i="1" s="1"/>
  <c r="M503" i="1"/>
  <c r="U503" i="1" s="1"/>
  <c r="L503" i="1"/>
  <c r="T503" i="1" s="1"/>
  <c r="K503" i="1"/>
  <c r="S503" i="1" s="1"/>
  <c r="J503" i="1"/>
  <c r="R503" i="1" s="1"/>
  <c r="I503" i="1"/>
  <c r="Q503" i="1" s="1"/>
  <c r="H503" i="1"/>
  <c r="G503" i="1"/>
  <c r="Y502" i="1"/>
  <c r="X502" i="1"/>
  <c r="W502" i="1"/>
  <c r="P502" i="1"/>
  <c r="O502" i="1"/>
  <c r="N502" i="1"/>
  <c r="V502" i="1" s="1"/>
  <c r="M502" i="1"/>
  <c r="Z502" i="1" s="1"/>
  <c r="L502" i="1"/>
  <c r="T502" i="1" s="1"/>
  <c r="K502" i="1"/>
  <c r="S502" i="1" s="1"/>
  <c r="J502" i="1"/>
  <c r="R502" i="1" s="1"/>
  <c r="I502" i="1"/>
  <c r="Q502" i="1" s="1"/>
  <c r="H502" i="1"/>
  <c r="G502" i="1"/>
  <c r="Y501" i="1"/>
  <c r="X501" i="1"/>
  <c r="W501" i="1"/>
  <c r="P501" i="1"/>
  <c r="O501" i="1"/>
  <c r="N501" i="1"/>
  <c r="V501" i="1" s="1"/>
  <c r="M501" i="1"/>
  <c r="Z501" i="1" s="1"/>
  <c r="L501" i="1"/>
  <c r="T501" i="1" s="1"/>
  <c r="K501" i="1"/>
  <c r="S501" i="1" s="1"/>
  <c r="J501" i="1"/>
  <c r="R501" i="1" s="1"/>
  <c r="I501" i="1"/>
  <c r="Q501" i="1" s="1"/>
  <c r="H501" i="1"/>
  <c r="G501" i="1"/>
  <c r="Y500" i="1"/>
  <c r="X500" i="1"/>
  <c r="W500" i="1"/>
  <c r="P500" i="1"/>
  <c r="O500" i="1"/>
  <c r="N500" i="1"/>
  <c r="V500" i="1" s="1"/>
  <c r="M500" i="1"/>
  <c r="Z500" i="1" s="1"/>
  <c r="L500" i="1"/>
  <c r="T500" i="1" s="1"/>
  <c r="K500" i="1"/>
  <c r="S500" i="1" s="1"/>
  <c r="J500" i="1"/>
  <c r="R500" i="1" s="1"/>
  <c r="I500" i="1"/>
  <c r="Q500" i="1" s="1"/>
  <c r="H500" i="1"/>
  <c r="G500" i="1"/>
  <c r="Y499" i="1"/>
  <c r="X499" i="1"/>
  <c r="W499" i="1"/>
  <c r="P499" i="1"/>
  <c r="O499" i="1"/>
  <c r="N499" i="1"/>
  <c r="V499" i="1" s="1"/>
  <c r="M499" i="1"/>
  <c r="L499" i="1"/>
  <c r="T499" i="1" s="1"/>
  <c r="K499" i="1"/>
  <c r="S499" i="1" s="1"/>
  <c r="J499" i="1"/>
  <c r="R499" i="1" s="1"/>
  <c r="I499" i="1"/>
  <c r="Q499" i="1" s="1"/>
  <c r="H499" i="1"/>
  <c r="G499" i="1"/>
  <c r="Y498" i="1"/>
  <c r="X498" i="1"/>
  <c r="W498" i="1"/>
  <c r="P498" i="1"/>
  <c r="O498" i="1"/>
  <c r="N498" i="1"/>
  <c r="V498" i="1" s="1"/>
  <c r="M498" i="1"/>
  <c r="Z498" i="1" s="1"/>
  <c r="L498" i="1"/>
  <c r="T498" i="1" s="1"/>
  <c r="K498" i="1"/>
  <c r="S498" i="1" s="1"/>
  <c r="J498" i="1"/>
  <c r="R498" i="1" s="1"/>
  <c r="I498" i="1"/>
  <c r="Q498" i="1" s="1"/>
  <c r="H498" i="1"/>
  <c r="G498" i="1"/>
  <c r="Y497" i="1"/>
  <c r="X497" i="1"/>
  <c r="W497" i="1"/>
  <c r="P497" i="1"/>
  <c r="O497" i="1"/>
  <c r="N497" i="1"/>
  <c r="V497" i="1" s="1"/>
  <c r="M497" i="1"/>
  <c r="Z497" i="1" s="1"/>
  <c r="L497" i="1"/>
  <c r="T497" i="1" s="1"/>
  <c r="K497" i="1"/>
  <c r="S497" i="1" s="1"/>
  <c r="J497" i="1"/>
  <c r="R497" i="1" s="1"/>
  <c r="I497" i="1"/>
  <c r="Q497" i="1" s="1"/>
  <c r="H497" i="1"/>
  <c r="G497" i="1"/>
  <c r="Y496" i="1"/>
  <c r="X496" i="1"/>
  <c r="W496" i="1"/>
  <c r="P496" i="1"/>
  <c r="O496" i="1"/>
  <c r="N496" i="1"/>
  <c r="V496" i="1" s="1"/>
  <c r="M496" i="1"/>
  <c r="Z496" i="1" s="1"/>
  <c r="L496" i="1"/>
  <c r="T496" i="1" s="1"/>
  <c r="K496" i="1"/>
  <c r="S496" i="1" s="1"/>
  <c r="J496" i="1"/>
  <c r="R496" i="1" s="1"/>
  <c r="I496" i="1"/>
  <c r="Q496" i="1" s="1"/>
  <c r="H496" i="1"/>
  <c r="G496" i="1"/>
  <c r="Y495" i="1"/>
  <c r="X495" i="1"/>
  <c r="W495" i="1"/>
  <c r="P495" i="1"/>
  <c r="O495" i="1"/>
  <c r="N495" i="1"/>
  <c r="V495" i="1" s="1"/>
  <c r="M495" i="1"/>
  <c r="Z495" i="1" s="1"/>
  <c r="L495" i="1"/>
  <c r="T495" i="1" s="1"/>
  <c r="K495" i="1"/>
  <c r="S495" i="1" s="1"/>
  <c r="J495" i="1"/>
  <c r="R495" i="1" s="1"/>
  <c r="I495" i="1"/>
  <c r="Q495" i="1" s="1"/>
  <c r="H495" i="1"/>
  <c r="G495" i="1"/>
  <c r="Y494" i="1"/>
  <c r="X494" i="1"/>
  <c r="W494" i="1"/>
  <c r="V494" i="1"/>
  <c r="P494" i="1"/>
  <c r="O494" i="1"/>
  <c r="N494" i="1"/>
  <c r="M494" i="1"/>
  <c r="L494" i="1"/>
  <c r="T494" i="1" s="1"/>
  <c r="K494" i="1"/>
  <c r="S494" i="1" s="1"/>
  <c r="J494" i="1"/>
  <c r="R494" i="1" s="1"/>
  <c r="I494" i="1"/>
  <c r="Q494" i="1" s="1"/>
  <c r="H494" i="1"/>
  <c r="G494" i="1"/>
  <c r="Y493" i="1"/>
  <c r="X493" i="1"/>
  <c r="W493" i="1"/>
  <c r="P493" i="1"/>
  <c r="O493" i="1"/>
  <c r="N493" i="1"/>
  <c r="V493" i="1" s="1"/>
  <c r="M493" i="1"/>
  <c r="U493" i="1" s="1"/>
  <c r="L493" i="1"/>
  <c r="T493" i="1" s="1"/>
  <c r="K493" i="1"/>
  <c r="S493" i="1" s="1"/>
  <c r="J493" i="1"/>
  <c r="R493" i="1" s="1"/>
  <c r="I493" i="1"/>
  <c r="Q493" i="1" s="1"/>
  <c r="H493" i="1"/>
  <c r="G493" i="1"/>
  <c r="Y492" i="1"/>
  <c r="X492" i="1"/>
  <c r="W492" i="1"/>
  <c r="P492" i="1"/>
  <c r="O492" i="1"/>
  <c r="N492" i="1"/>
  <c r="V492" i="1" s="1"/>
  <c r="M492" i="1"/>
  <c r="Z492" i="1" s="1"/>
  <c r="L492" i="1"/>
  <c r="T492" i="1" s="1"/>
  <c r="K492" i="1"/>
  <c r="S492" i="1" s="1"/>
  <c r="J492" i="1"/>
  <c r="R492" i="1" s="1"/>
  <c r="I492" i="1"/>
  <c r="Q492" i="1" s="1"/>
  <c r="H492" i="1"/>
  <c r="G492" i="1"/>
  <c r="Y491" i="1"/>
  <c r="X491" i="1"/>
  <c r="W491" i="1"/>
  <c r="P491" i="1"/>
  <c r="O491" i="1"/>
  <c r="N491" i="1"/>
  <c r="V491" i="1" s="1"/>
  <c r="M491" i="1"/>
  <c r="Z491" i="1" s="1"/>
  <c r="L491" i="1"/>
  <c r="T491" i="1" s="1"/>
  <c r="K491" i="1"/>
  <c r="S491" i="1" s="1"/>
  <c r="J491" i="1"/>
  <c r="R491" i="1" s="1"/>
  <c r="I491" i="1"/>
  <c r="Q491" i="1" s="1"/>
  <c r="H491" i="1"/>
  <c r="G491" i="1"/>
  <c r="Y490" i="1"/>
  <c r="X490" i="1"/>
  <c r="W490" i="1"/>
  <c r="P490" i="1"/>
  <c r="O490" i="1"/>
  <c r="N490" i="1"/>
  <c r="V490" i="1" s="1"/>
  <c r="M490" i="1"/>
  <c r="L490" i="1"/>
  <c r="T490" i="1" s="1"/>
  <c r="K490" i="1"/>
  <c r="S490" i="1" s="1"/>
  <c r="J490" i="1"/>
  <c r="R490" i="1" s="1"/>
  <c r="I490" i="1"/>
  <c r="Q490" i="1" s="1"/>
  <c r="H490" i="1"/>
  <c r="G490" i="1"/>
  <c r="Y489" i="1"/>
  <c r="X489" i="1"/>
  <c r="W489" i="1"/>
  <c r="P489" i="1"/>
  <c r="O489" i="1"/>
  <c r="N489" i="1"/>
  <c r="V489" i="1" s="1"/>
  <c r="M489" i="1"/>
  <c r="U489" i="1" s="1"/>
  <c r="L489" i="1"/>
  <c r="T489" i="1" s="1"/>
  <c r="K489" i="1"/>
  <c r="S489" i="1" s="1"/>
  <c r="J489" i="1"/>
  <c r="R489" i="1" s="1"/>
  <c r="I489" i="1"/>
  <c r="Q489" i="1" s="1"/>
  <c r="H489" i="1"/>
  <c r="G489" i="1"/>
  <c r="Y488" i="1"/>
  <c r="X488" i="1"/>
  <c r="W488" i="1"/>
  <c r="P488" i="1"/>
  <c r="O488" i="1"/>
  <c r="N488" i="1"/>
  <c r="V488" i="1" s="1"/>
  <c r="M488" i="1"/>
  <c r="Z488" i="1" s="1"/>
  <c r="L488" i="1"/>
  <c r="T488" i="1" s="1"/>
  <c r="K488" i="1"/>
  <c r="S488" i="1" s="1"/>
  <c r="J488" i="1"/>
  <c r="R488" i="1" s="1"/>
  <c r="I488" i="1"/>
  <c r="Q488" i="1" s="1"/>
  <c r="H488" i="1"/>
  <c r="G488" i="1"/>
  <c r="Y487" i="1"/>
  <c r="X487" i="1"/>
  <c r="W487" i="1"/>
  <c r="P487" i="1"/>
  <c r="O487" i="1"/>
  <c r="N487" i="1"/>
  <c r="V487" i="1" s="1"/>
  <c r="M487" i="1"/>
  <c r="U487" i="1" s="1"/>
  <c r="L487" i="1"/>
  <c r="T487" i="1" s="1"/>
  <c r="K487" i="1"/>
  <c r="S487" i="1" s="1"/>
  <c r="J487" i="1"/>
  <c r="R487" i="1" s="1"/>
  <c r="I487" i="1"/>
  <c r="Q487" i="1" s="1"/>
  <c r="H487" i="1"/>
  <c r="G487" i="1"/>
  <c r="Y486" i="1"/>
  <c r="X486" i="1"/>
  <c r="W486" i="1"/>
  <c r="P486" i="1"/>
  <c r="O486" i="1"/>
  <c r="N486" i="1"/>
  <c r="V486" i="1" s="1"/>
  <c r="M486" i="1"/>
  <c r="U486" i="1" s="1"/>
  <c r="L486" i="1"/>
  <c r="T486" i="1" s="1"/>
  <c r="K486" i="1"/>
  <c r="S486" i="1" s="1"/>
  <c r="J486" i="1"/>
  <c r="R486" i="1" s="1"/>
  <c r="I486" i="1"/>
  <c r="Q486" i="1" s="1"/>
  <c r="H486" i="1"/>
  <c r="G486" i="1"/>
  <c r="Y485" i="1"/>
  <c r="X485" i="1"/>
  <c r="W485" i="1"/>
  <c r="P485" i="1"/>
  <c r="O485" i="1"/>
  <c r="N485" i="1"/>
  <c r="V485" i="1" s="1"/>
  <c r="M485" i="1"/>
  <c r="U485" i="1" s="1"/>
  <c r="L485" i="1"/>
  <c r="T485" i="1" s="1"/>
  <c r="K485" i="1"/>
  <c r="S485" i="1" s="1"/>
  <c r="J485" i="1"/>
  <c r="R485" i="1" s="1"/>
  <c r="I485" i="1"/>
  <c r="Q485" i="1" s="1"/>
  <c r="H485" i="1"/>
  <c r="G485" i="1"/>
  <c r="Y484" i="1"/>
  <c r="X484" i="1"/>
  <c r="W484" i="1"/>
  <c r="P484" i="1"/>
  <c r="O484" i="1"/>
  <c r="N484" i="1"/>
  <c r="V484" i="1" s="1"/>
  <c r="M484" i="1"/>
  <c r="U484" i="1" s="1"/>
  <c r="L484" i="1"/>
  <c r="T484" i="1" s="1"/>
  <c r="K484" i="1"/>
  <c r="S484" i="1" s="1"/>
  <c r="J484" i="1"/>
  <c r="R484" i="1" s="1"/>
  <c r="I484" i="1"/>
  <c r="Q484" i="1" s="1"/>
  <c r="H484" i="1"/>
  <c r="G484" i="1"/>
  <c r="Y483" i="1"/>
  <c r="X483" i="1"/>
  <c r="W483" i="1"/>
  <c r="P483" i="1"/>
  <c r="O483" i="1"/>
  <c r="N483" i="1"/>
  <c r="V483" i="1" s="1"/>
  <c r="M483" i="1"/>
  <c r="U483" i="1" s="1"/>
  <c r="L483" i="1"/>
  <c r="T483" i="1" s="1"/>
  <c r="K483" i="1"/>
  <c r="S483" i="1" s="1"/>
  <c r="J483" i="1"/>
  <c r="R483" i="1" s="1"/>
  <c r="I483" i="1"/>
  <c r="Q483" i="1" s="1"/>
  <c r="H483" i="1"/>
  <c r="G483" i="1"/>
  <c r="Y482" i="1"/>
  <c r="X482" i="1"/>
  <c r="W482" i="1"/>
  <c r="P482" i="1"/>
  <c r="O482" i="1"/>
  <c r="N482" i="1"/>
  <c r="V482" i="1" s="1"/>
  <c r="M482" i="1"/>
  <c r="U482" i="1" s="1"/>
  <c r="L482" i="1"/>
  <c r="T482" i="1" s="1"/>
  <c r="K482" i="1"/>
  <c r="S482" i="1" s="1"/>
  <c r="J482" i="1"/>
  <c r="R482" i="1" s="1"/>
  <c r="I482" i="1"/>
  <c r="Q482" i="1" s="1"/>
  <c r="H482" i="1"/>
  <c r="G482" i="1"/>
  <c r="Y481" i="1"/>
  <c r="X481" i="1"/>
  <c r="W481" i="1"/>
  <c r="P481" i="1"/>
  <c r="O481" i="1"/>
  <c r="N481" i="1"/>
  <c r="V481" i="1" s="1"/>
  <c r="M481" i="1"/>
  <c r="U481" i="1" s="1"/>
  <c r="L481" i="1"/>
  <c r="T481" i="1" s="1"/>
  <c r="K481" i="1"/>
  <c r="S481" i="1" s="1"/>
  <c r="J481" i="1"/>
  <c r="R481" i="1" s="1"/>
  <c r="I481" i="1"/>
  <c r="Q481" i="1" s="1"/>
  <c r="H481" i="1"/>
  <c r="G481" i="1"/>
  <c r="Y480" i="1"/>
  <c r="X480" i="1"/>
  <c r="W480" i="1"/>
  <c r="P480" i="1"/>
  <c r="O480" i="1"/>
  <c r="N480" i="1"/>
  <c r="V480" i="1" s="1"/>
  <c r="M480" i="1"/>
  <c r="U480" i="1" s="1"/>
  <c r="L480" i="1"/>
  <c r="T480" i="1" s="1"/>
  <c r="K480" i="1"/>
  <c r="S480" i="1" s="1"/>
  <c r="J480" i="1"/>
  <c r="R480" i="1" s="1"/>
  <c r="I480" i="1"/>
  <c r="Q480" i="1" s="1"/>
  <c r="H480" i="1"/>
  <c r="G480" i="1"/>
  <c r="Y479" i="1"/>
  <c r="X479" i="1"/>
  <c r="W479" i="1"/>
  <c r="P479" i="1"/>
  <c r="O479" i="1"/>
  <c r="N479" i="1"/>
  <c r="V479" i="1" s="1"/>
  <c r="M479" i="1"/>
  <c r="U479" i="1" s="1"/>
  <c r="L479" i="1"/>
  <c r="T479" i="1" s="1"/>
  <c r="K479" i="1"/>
  <c r="S479" i="1" s="1"/>
  <c r="J479" i="1"/>
  <c r="R479" i="1" s="1"/>
  <c r="I479" i="1"/>
  <c r="Q479" i="1" s="1"/>
  <c r="H479" i="1"/>
  <c r="G479" i="1"/>
  <c r="Y478" i="1"/>
  <c r="X478" i="1"/>
  <c r="W478" i="1"/>
  <c r="P478" i="1"/>
  <c r="O478" i="1"/>
  <c r="N478" i="1"/>
  <c r="V478" i="1" s="1"/>
  <c r="M478" i="1"/>
  <c r="U478" i="1" s="1"/>
  <c r="L478" i="1"/>
  <c r="T478" i="1" s="1"/>
  <c r="K478" i="1"/>
  <c r="S478" i="1" s="1"/>
  <c r="J478" i="1"/>
  <c r="R478" i="1" s="1"/>
  <c r="I478" i="1"/>
  <c r="Q478" i="1" s="1"/>
  <c r="H478" i="1"/>
  <c r="G478" i="1"/>
  <c r="Y477" i="1"/>
  <c r="X477" i="1"/>
  <c r="W477" i="1"/>
  <c r="P477" i="1"/>
  <c r="O477" i="1"/>
  <c r="N477" i="1"/>
  <c r="V477" i="1" s="1"/>
  <c r="M477" i="1"/>
  <c r="U477" i="1" s="1"/>
  <c r="L477" i="1"/>
  <c r="T477" i="1" s="1"/>
  <c r="K477" i="1"/>
  <c r="S477" i="1" s="1"/>
  <c r="J477" i="1"/>
  <c r="R477" i="1" s="1"/>
  <c r="I477" i="1"/>
  <c r="Q477" i="1" s="1"/>
  <c r="H477" i="1"/>
  <c r="G477" i="1"/>
  <c r="Y476" i="1"/>
  <c r="X476" i="1"/>
  <c r="W476" i="1"/>
  <c r="P476" i="1"/>
  <c r="O476" i="1"/>
  <c r="N476" i="1"/>
  <c r="V476" i="1" s="1"/>
  <c r="M476" i="1"/>
  <c r="U476" i="1" s="1"/>
  <c r="L476" i="1"/>
  <c r="T476" i="1" s="1"/>
  <c r="K476" i="1"/>
  <c r="S476" i="1" s="1"/>
  <c r="J476" i="1"/>
  <c r="R476" i="1" s="1"/>
  <c r="I476" i="1"/>
  <c r="Q476" i="1" s="1"/>
  <c r="H476" i="1"/>
  <c r="G476" i="1"/>
  <c r="Y475" i="1"/>
  <c r="X475" i="1"/>
  <c r="W475" i="1"/>
  <c r="P475" i="1"/>
  <c r="O475" i="1"/>
  <c r="N475" i="1"/>
  <c r="V475" i="1" s="1"/>
  <c r="M475" i="1"/>
  <c r="Z475" i="1" s="1"/>
  <c r="L475" i="1"/>
  <c r="T475" i="1" s="1"/>
  <c r="K475" i="1"/>
  <c r="S475" i="1" s="1"/>
  <c r="J475" i="1"/>
  <c r="R475" i="1" s="1"/>
  <c r="I475" i="1"/>
  <c r="Q475" i="1" s="1"/>
  <c r="H475" i="1"/>
  <c r="G475" i="1"/>
  <c r="Y474" i="1"/>
  <c r="X474" i="1"/>
  <c r="W474" i="1"/>
  <c r="P474" i="1"/>
  <c r="O474" i="1"/>
  <c r="N474" i="1"/>
  <c r="V474" i="1" s="1"/>
  <c r="M474" i="1"/>
  <c r="Z474" i="1" s="1"/>
  <c r="L474" i="1"/>
  <c r="T474" i="1" s="1"/>
  <c r="K474" i="1"/>
  <c r="S474" i="1" s="1"/>
  <c r="J474" i="1"/>
  <c r="R474" i="1" s="1"/>
  <c r="I474" i="1"/>
  <c r="Q474" i="1" s="1"/>
  <c r="H474" i="1"/>
  <c r="G474" i="1"/>
  <c r="Y473" i="1"/>
  <c r="X473" i="1"/>
  <c r="W473" i="1"/>
  <c r="P473" i="1"/>
  <c r="O473" i="1"/>
  <c r="N473" i="1"/>
  <c r="V473" i="1" s="1"/>
  <c r="M473" i="1"/>
  <c r="Z473" i="1" s="1"/>
  <c r="L473" i="1"/>
  <c r="T473" i="1" s="1"/>
  <c r="K473" i="1"/>
  <c r="S473" i="1" s="1"/>
  <c r="J473" i="1"/>
  <c r="R473" i="1" s="1"/>
  <c r="I473" i="1"/>
  <c r="Q473" i="1" s="1"/>
  <c r="H473" i="1"/>
  <c r="G473" i="1"/>
  <c r="Y472" i="1"/>
  <c r="X472" i="1"/>
  <c r="W472" i="1"/>
  <c r="T472" i="1"/>
  <c r="P472" i="1"/>
  <c r="O472" i="1"/>
  <c r="N472" i="1"/>
  <c r="V472" i="1" s="1"/>
  <c r="M472" i="1"/>
  <c r="U472" i="1" s="1"/>
  <c r="L472" i="1"/>
  <c r="K472" i="1"/>
  <c r="S472" i="1" s="1"/>
  <c r="J472" i="1"/>
  <c r="R472" i="1" s="1"/>
  <c r="I472" i="1"/>
  <c r="Q472" i="1" s="1"/>
  <c r="H472" i="1"/>
  <c r="G472" i="1"/>
  <c r="Y471" i="1"/>
  <c r="X471" i="1"/>
  <c r="W471" i="1"/>
  <c r="P471" i="1"/>
  <c r="O471" i="1"/>
  <c r="N471" i="1"/>
  <c r="V471" i="1" s="1"/>
  <c r="M471" i="1"/>
  <c r="Z471" i="1" s="1"/>
  <c r="L471" i="1"/>
  <c r="T471" i="1" s="1"/>
  <c r="K471" i="1"/>
  <c r="S471" i="1" s="1"/>
  <c r="J471" i="1"/>
  <c r="R471" i="1" s="1"/>
  <c r="I471" i="1"/>
  <c r="Q471" i="1" s="1"/>
  <c r="H471" i="1"/>
  <c r="G471" i="1"/>
  <c r="Y470" i="1"/>
  <c r="X470" i="1"/>
  <c r="W470" i="1"/>
  <c r="P470" i="1"/>
  <c r="O470" i="1"/>
  <c r="N470" i="1"/>
  <c r="V470" i="1" s="1"/>
  <c r="M470" i="1"/>
  <c r="U470" i="1" s="1"/>
  <c r="L470" i="1"/>
  <c r="T470" i="1" s="1"/>
  <c r="K470" i="1"/>
  <c r="S470" i="1" s="1"/>
  <c r="J470" i="1"/>
  <c r="R470" i="1" s="1"/>
  <c r="I470" i="1"/>
  <c r="Q470" i="1" s="1"/>
  <c r="H470" i="1"/>
  <c r="G470" i="1"/>
  <c r="Y469" i="1"/>
  <c r="X469" i="1"/>
  <c r="W469" i="1"/>
  <c r="P469" i="1"/>
  <c r="O469" i="1"/>
  <c r="N469" i="1"/>
  <c r="V469" i="1" s="1"/>
  <c r="M469" i="1"/>
  <c r="Z469" i="1" s="1"/>
  <c r="L469" i="1"/>
  <c r="T469" i="1" s="1"/>
  <c r="K469" i="1"/>
  <c r="S469" i="1" s="1"/>
  <c r="J469" i="1"/>
  <c r="R469" i="1" s="1"/>
  <c r="I469" i="1"/>
  <c r="Q469" i="1" s="1"/>
  <c r="H469" i="1"/>
  <c r="G469" i="1"/>
  <c r="Y468" i="1"/>
  <c r="X468" i="1"/>
  <c r="W468" i="1"/>
  <c r="P468" i="1"/>
  <c r="O468" i="1"/>
  <c r="N468" i="1"/>
  <c r="V468" i="1" s="1"/>
  <c r="M468" i="1"/>
  <c r="Z468" i="1" s="1"/>
  <c r="L468" i="1"/>
  <c r="T468" i="1" s="1"/>
  <c r="K468" i="1"/>
  <c r="S468" i="1" s="1"/>
  <c r="J468" i="1"/>
  <c r="R468" i="1" s="1"/>
  <c r="I468" i="1"/>
  <c r="Q468" i="1" s="1"/>
  <c r="H468" i="1"/>
  <c r="G468" i="1"/>
  <c r="Y467" i="1"/>
  <c r="X467" i="1"/>
  <c r="W467" i="1"/>
  <c r="P467" i="1"/>
  <c r="O467" i="1"/>
  <c r="N467" i="1"/>
  <c r="V467" i="1" s="1"/>
  <c r="M467" i="1"/>
  <c r="Z467" i="1" s="1"/>
  <c r="L467" i="1"/>
  <c r="T467" i="1" s="1"/>
  <c r="K467" i="1"/>
  <c r="S467" i="1" s="1"/>
  <c r="J467" i="1"/>
  <c r="R467" i="1" s="1"/>
  <c r="I467" i="1"/>
  <c r="Q467" i="1" s="1"/>
  <c r="H467" i="1"/>
  <c r="G467" i="1"/>
  <c r="Y466" i="1"/>
  <c r="X466" i="1"/>
  <c r="W466" i="1"/>
  <c r="P466" i="1"/>
  <c r="O466" i="1"/>
  <c r="N466" i="1"/>
  <c r="V466" i="1" s="1"/>
  <c r="M466" i="1"/>
  <c r="Z466" i="1" s="1"/>
  <c r="L466" i="1"/>
  <c r="T466" i="1" s="1"/>
  <c r="K466" i="1"/>
  <c r="S466" i="1" s="1"/>
  <c r="J466" i="1"/>
  <c r="R466" i="1" s="1"/>
  <c r="I466" i="1"/>
  <c r="Q466" i="1" s="1"/>
  <c r="H466" i="1"/>
  <c r="G466" i="1"/>
  <c r="Y465" i="1"/>
  <c r="X465" i="1"/>
  <c r="W465" i="1"/>
  <c r="P465" i="1"/>
  <c r="O465" i="1"/>
  <c r="N465" i="1"/>
  <c r="V465" i="1" s="1"/>
  <c r="M465" i="1"/>
  <c r="Z465" i="1" s="1"/>
  <c r="L465" i="1"/>
  <c r="T465" i="1" s="1"/>
  <c r="K465" i="1"/>
  <c r="S465" i="1" s="1"/>
  <c r="J465" i="1"/>
  <c r="R465" i="1" s="1"/>
  <c r="I465" i="1"/>
  <c r="Q465" i="1" s="1"/>
  <c r="H465" i="1"/>
  <c r="G465" i="1"/>
  <c r="Y464" i="1"/>
  <c r="X464" i="1"/>
  <c r="W464" i="1"/>
  <c r="P464" i="1"/>
  <c r="O464" i="1"/>
  <c r="N464" i="1"/>
  <c r="V464" i="1" s="1"/>
  <c r="M464" i="1"/>
  <c r="U464" i="1" s="1"/>
  <c r="L464" i="1"/>
  <c r="T464" i="1" s="1"/>
  <c r="K464" i="1"/>
  <c r="S464" i="1" s="1"/>
  <c r="J464" i="1"/>
  <c r="R464" i="1" s="1"/>
  <c r="I464" i="1"/>
  <c r="Q464" i="1" s="1"/>
  <c r="H464" i="1"/>
  <c r="G464" i="1"/>
  <c r="Y463" i="1"/>
  <c r="X463" i="1"/>
  <c r="W463" i="1"/>
  <c r="P463" i="1"/>
  <c r="O463" i="1"/>
  <c r="N463" i="1"/>
  <c r="V463" i="1" s="1"/>
  <c r="M463" i="1"/>
  <c r="Z463" i="1" s="1"/>
  <c r="L463" i="1"/>
  <c r="T463" i="1" s="1"/>
  <c r="K463" i="1"/>
  <c r="S463" i="1" s="1"/>
  <c r="J463" i="1"/>
  <c r="R463" i="1" s="1"/>
  <c r="I463" i="1"/>
  <c r="Q463" i="1" s="1"/>
  <c r="H463" i="1"/>
  <c r="G463" i="1"/>
  <c r="Y462" i="1"/>
  <c r="X462" i="1"/>
  <c r="W462" i="1"/>
  <c r="P462" i="1"/>
  <c r="O462" i="1"/>
  <c r="N462" i="1"/>
  <c r="V462" i="1" s="1"/>
  <c r="M462" i="1"/>
  <c r="Z462" i="1" s="1"/>
  <c r="L462" i="1"/>
  <c r="T462" i="1" s="1"/>
  <c r="K462" i="1"/>
  <c r="S462" i="1" s="1"/>
  <c r="J462" i="1"/>
  <c r="R462" i="1" s="1"/>
  <c r="I462" i="1"/>
  <c r="Q462" i="1" s="1"/>
  <c r="H462" i="1"/>
  <c r="G462" i="1"/>
  <c r="Y461" i="1"/>
  <c r="X461" i="1"/>
  <c r="W461" i="1"/>
  <c r="P461" i="1"/>
  <c r="O461" i="1"/>
  <c r="N461" i="1"/>
  <c r="V461" i="1" s="1"/>
  <c r="M461" i="1"/>
  <c r="Z461" i="1" s="1"/>
  <c r="L461" i="1"/>
  <c r="T461" i="1" s="1"/>
  <c r="K461" i="1"/>
  <c r="S461" i="1" s="1"/>
  <c r="J461" i="1"/>
  <c r="R461" i="1" s="1"/>
  <c r="I461" i="1"/>
  <c r="Q461" i="1" s="1"/>
  <c r="H461" i="1"/>
  <c r="G461" i="1"/>
  <c r="Y460" i="1"/>
  <c r="X460" i="1"/>
  <c r="W460" i="1"/>
  <c r="P460" i="1"/>
  <c r="O460" i="1"/>
  <c r="N460" i="1"/>
  <c r="V460" i="1" s="1"/>
  <c r="M460" i="1"/>
  <c r="Z460" i="1" s="1"/>
  <c r="L460" i="1"/>
  <c r="T460" i="1" s="1"/>
  <c r="K460" i="1"/>
  <c r="S460" i="1" s="1"/>
  <c r="J460" i="1"/>
  <c r="R460" i="1" s="1"/>
  <c r="I460" i="1"/>
  <c r="Q460" i="1" s="1"/>
  <c r="H460" i="1"/>
  <c r="G460" i="1"/>
  <c r="Y459" i="1"/>
  <c r="X459" i="1"/>
  <c r="W459" i="1"/>
  <c r="T459" i="1"/>
  <c r="P459" i="1"/>
  <c r="O459" i="1"/>
  <c r="N459" i="1"/>
  <c r="V459" i="1" s="1"/>
  <c r="M459" i="1"/>
  <c r="Z459" i="1" s="1"/>
  <c r="L459" i="1"/>
  <c r="K459" i="1"/>
  <c r="S459" i="1" s="1"/>
  <c r="J459" i="1"/>
  <c r="R459" i="1" s="1"/>
  <c r="I459" i="1"/>
  <c r="Q459" i="1" s="1"/>
  <c r="H459" i="1"/>
  <c r="G459" i="1"/>
  <c r="Y458" i="1"/>
  <c r="X458" i="1"/>
  <c r="W458" i="1"/>
  <c r="P458" i="1"/>
  <c r="O458" i="1"/>
  <c r="N458" i="1"/>
  <c r="V458" i="1" s="1"/>
  <c r="M458" i="1"/>
  <c r="Z458" i="1" s="1"/>
  <c r="L458" i="1"/>
  <c r="T458" i="1" s="1"/>
  <c r="K458" i="1"/>
  <c r="S458" i="1" s="1"/>
  <c r="J458" i="1"/>
  <c r="R458" i="1" s="1"/>
  <c r="I458" i="1"/>
  <c r="Q458" i="1" s="1"/>
  <c r="H458" i="1"/>
  <c r="G458" i="1"/>
  <c r="Y457" i="1"/>
  <c r="X457" i="1"/>
  <c r="W457" i="1"/>
  <c r="P457" i="1"/>
  <c r="O457" i="1"/>
  <c r="N457" i="1"/>
  <c r="V457" i="1" s="1"/>
  <c r="M457" i="1"/>
  <c r="Z457" i="1" s="1"/>
  <c r="L457" i="1"/>
  <c r="T457" i="1" s="1"/>
  <c r="K457" i="1"/>
  <c r="S457" i="1" s="1"/>
  <c r="J457" i="1"/>
  <c r="R457" i="1" s="1"/>
  <c r="I457" i="1"/>
  <c r="Q457" i="1" s="1"/>
  <c r="H457" i="1"/>
  <c r="G457" i="1"/>
  <c r="Y456" i="1"/>
  <c r="X456" i="1"/>
  <c r="W456" i="1"/>
  <c r="P456" i="1"/>
  <c r="O456" i="1"/>
  <c r="N456" i="1"/>
  <c r="V456" i="1" s="1"/>
  <c r="M456" i="1"/>
  <c r="Z456" i="1" s="1"/>
  <c r="L456" i="1"/>
  <c r="T456" i="1" s="1"/>
  <c r="K456" i="1"/>
  <c r="S456" i="1" s="1"/>
  <c r="J456" i="1"/>
  <c r="R456" i="1" s="1"/>
  <c r="I456" i="1"/>
  <c r="Q456" i="1" s="1"/>
  <c r="H456" i="1"/>
  <c r="G456" i="1"/>
  <c r="Y455" i="1"/>
  <c r="X455" i="1"/>
  <c r="W455" i="1"/>
  <c r="P455" i="1"/>
  <c r="O455" i="1"/>
  <c r="N455" i="1"/>
  <c r="V455" i="1" s="1"/>
  <c r="M455" i="1"/>
  <c r="Z455" i="1" s="1"/>
  <c r="L455" i="1"/>
  <c r="T455" i="1" s="1"/>
  <c r="K455" i="1"/>
  <c r="S455" i="1" s="1"/>
  <c r="J455" i="1"/>
  <c r="R455" i="1" s="1"/>
  <c r="I455" i="1"/>
  <c r="Q455" i="1" s="1"/>
  <c r="H455" i="1"/>
  <c r="G455" i="1"/>
  <c r="Y454" i="1"/>
  <c r="X454" i="1"/>
  <c r="W454" i="1"/>
  <c r="P454" i="1"/>
  <c r="O454" i="1"/>
  <c r="N454" i="1"/>
  <c r="V454" i="1" s="1"/>
  <c r="M454" i="1"/>
  <c r="U454" i="1" s="1"/>
  <c r="L454" i="1"/>
  <c r="T454" i="1" s="1"/>
  <c r="K454" i="1"/>
  <c r="S454" i="1" s="1"/>
  <c r="J454" i="1"/>
  <c r="R454" i="1" s="1"/>
  <c r="I454" i="1"/>
  <c r="Q454" i="1" s="1"/>
  <c r="H454" i="1"/>
  <c r="G454" i="1"/>
  <c r="Y453" i="1"/>
  <c r="X453" i="1"/>
  <c r="W453" i="1"/>
  <c r="P453" i="1"/>
  <c r="O453" i="1"/>
  <c r="N453" i="1"/>
  <c r="V453" i="1" s="1"/>
  <c r="M453" i="1"/>
  <c r="Z453" i="1" s="1"/>
  <c r="L453" i="1"/>
  <c r="T453" i="1" s="1"/>
  <c r="K453" i="1"/>
  <c r="S453" i="1" s="1"/>
  <c r="J453" i="1"/>
  <c r="R453" i="1" s="1"/>
  <c r="I453" i="1"/>
  <c r="Q453" i="1" s="1"/>
  <c r="H453" i="1"/>
  <c r="G453" i="1"/>
  <c r="Y452" i="1"/>
  <c r="X452" i="1"/>
  <c r="W452" i="1"/>
  <c r="P452" i="1"/>
  <c r="O452" i="1"/>
  <c r="N452" i="1"/>
  <c r="V452" i="1" s="1"/>
  <c r="M452" i="1"/>
  <c r="Z452" i="1" s="1"/>
  <c r="L452" i="1"/>
  <c r="T452" i="1" s="1"/>
  <c r="K452" i="1"/>
  <c r="S452" i="1" s="1"/>
  <c r="J452" i="1"/>
  <c r="R452" i="1" s="1"/>
  <c r="I452" i="1"/>
  <c r="Q452" i="1" s="1"/>
  <c r="H452" i="1"/>
  <c r="G452" i="1"/>
  <c r="Y451" i="1"/>
  <c r="X451" i="1"/>
  <c r="W451" i="1"/>
  <c r="P451" i="1"/>
  <c r="O451" i="1"/>
  <c r="N451" i="1"/>
  <c r="V451" i="1" s="1"/>
  <c r="M451" i="1"/>
  <c r="Z451" i="1" s="1"/>
  <c r="L451" i="1"/>
  <c r="T451" i="1" s="1"/>
  <c r="K451" i="1"/>
  <c r="S451" i="1" s="1"/>
  <c r="J451" i="1"/>
  <c r="R451" i="1" s="1"/>
  <c r="I451" i="1"/>
  <c r="Q451" i="1" s="1"/>
  <c r="H451" i="1"/>
  <c r="G451" i="1"/>
  <c r="Y450" i="1"/>
  <c r="X450" i="1"/>
  <c r="W450" i="1"/>
  <c r="P450" i="1"/>
  <c r="O450" i="1"/>
  <c r="N450" i="1"/>
  <c r="V450" i="1" s="1"/>
  <c r="M450" i="1"/>
  <c r="U450" i="1" s="1"/>
  <c r="L450" i="1"/>
  <c r="T450" i="1" s="1"/>
  <c r="K450" i="1"/>
  <c r="S450" i="1" s="1"/>
  <c r="J450" i="1"/>
  <c r="R450" i="1" s="1"/>
  <c r="I450" i="1"/>
  <c r="Q450" i="1" s="1"/>
  <c r="H450" i="1"/>
  <c r="G450" i="1"/>
  <c r="Y449" i="1"/>
  <c r="X449" i="1"/>
  <c r="W449" i="1"/>
  <c r="P449" i="1"/>
  <c r="O449" i="1"/>
  <c r="N449" i="1"/>
  <c r="V449" i="1" s="1"/>
  <c r="M449" i="1"/>
  <c r="Z449" i="1" s="1"/>
  <c r="L449" i="1"/>
  <c r="T449" i="1" s="1"/>
  <c r="K449" i="1"/>
  <c r="S449" i="1" s="1"/>
  <c r="J449" i="1"/>
  <c r="R449" i="1" s="1"/>
  <c r="I449" i="1"/>
  <c r="Q449" i="1" s="1"/>
  <c r="H449" i="1"/>
  <c r="G449" i="1"/>
  <c r="Y448" i="1"/>
  <c r="X448" i="1"/>
  <c r="W448" i="1"/>
  <c r="P448" i="1"/>
  <c r="O448" i="1"/>
  <c r="N448" i="1"/>
  <c r="V448" i="1" s="1"/>
  <c r="M448" i="1"/>
  <c r="U448" i="1" s="1"/>
  <c r="L448" i="1"/>
  <c r="T448" i="1" s="1"/>
  <c r="K448" i="1"/>
  <c r="S448" i="1" s="1"/>
  <c r="J448" i="1"/>
  <c r="R448" i="1" s="1"/>
  <c r="I448" i="1"/>
  <c r="Q448" i="1" s="1"/>
  <c r="H448" i="1"/>
  <c r="G448" i="1"/>
  <c r="Y447" i="1"/>
  <c r="X447" i="1"/>
  <c r="W447" i="1"/>
  <c r="P447" i="1"/>
  <c r="O447" i="1"/>
  <c r="N447" i="1"/>
  <c r="V447" i="1" s="1"/>
  <c r="M447" i="1"/>
  <c r="Z447" i="1" s="1"/>
  <c r="L447" i="1"/>
  <c r="T447" i="1" s="1"/>
  <c r="K447" i="1"/>
  <c r="S447" i="1" s="1"/>
  <c r="J447" i="1"/>
  <c r="R447" i="1" s="1"/>
  <c r="I447" i="1"/>
  <c r="Q447" i="1" s="1"/>
  <c r="H447" i="1"/>
  <c r="G447" i="1"/>
  <c r="Y446" i="1"/>
  <c r="X446" i="1"/>
  <c r="W446" i="1"/>
  <c r="P446" i="1"/>
  <c r="O446" i="1"/>
  <c r="N446" i="1"/>
  <c r="V446" i="1" s="1"/>
  <c r="M446" i="1"/>
  <c r="U446" i="1" s="1"/>
  <c r="L446" i="1"/>
  <c r="T446" i="1" s="1"/>
  <c r="K446" i="1"/>
  <c r="S446" i="1" s="1"/>
  <c r="J446" i="1"/>
  <c r="R446" i="1" s="1"/>
  <c r="I446" i="1"/>
  <c r="Q446" i="1" s="1"/>
  <c r="H446" i="1"/>
  <c r="G446" i="1"/>
  <c r="Y445" i="1"/>
  <c r="X445" i="1"/>
  <c r="W445" i="1"/>
  <c r="P445" i="1"/>
  <c r="O445" i="1"/>
  <c r="N445" i="1"/>
  <c r="V445" i="1" s="1"/>
  <c r="M445" i="1"/>
  <c r="L445" i="1"/>
  <c r="T445" i="1" s="1"/>
  <c r="K445" i="1"/>
  <c r="S445" i="1" s="1"/>
  <c r="J445" i="1"/>
  <c r="R445" i="1" s="1"/>
  <c r="I445" i="1"/>
  <c r="Q445" i="1" s="1"/>
  <c r="H445" i="1"/>
  <c r="G445" i="1"/>
  <c r="Y444" i="1"/>
  <c r="X444" i="1"/>
  <c r="W444" i="1"/>
  <c r="P444" i="1"/>
  <c r="O444" i="1"/>
  <c r="N444" i="1"/>
  <c r="V444" i="1" s="1"/>
  <c r="M444" i="1"/>
  <c r="L444" i="1"/>
  <c r="T444" i="1" s="1"/>
  <c r="K444" i="1"/>
  <c r="S444" i="1" s="1"/>
  <c r="J444" i="1"/>
  <c r="R444" i="1" s="1"/>
  <c r="I444" i="1"/>
  <c r="Q444" i="1" s="1"/>
  <c r="H444" i="1"/>
  <c r="G444" i="1"/>
  <c r="Y443" i="1"/>
  <c r="X443" i="1"/>
  <c r="W443" i="1"/>
  <c r="P443" i="1"/>
  <c r="O443" i="1"/>
  <c r="N443" i="1"/>
  <c r="V443" i="1" s="1"/>
  <c r="M443" i="1"/>
  <c r="Z443" i="1" s="1"/>
  <c r="L443" i="1"/>
  <c r="T443" i="1" s="1"/>
  <c r="K443" i="1"/>
  <c r="S443" i="1" s="1"/>
  <c r="J443" i="1"/>
  <c r="R443" i="1" s="1"/>
  <c r="I443" i="1"/>
  <c r="Q443" i="1" s="1"/>
  <c r="H443" i="1"/>
  <c r="G443" i="1"/>
  <c r="Y442" i="1"/>
  <c r="X442" i="1"/>
  <c r="W442" i="1"/>
  <c r="P442" i="1"/>
  <c r="O442" i="1"/>
  <c r="N442" i="1"/>
  <c r="V442" i="1" s="1"/>
  <c r="M442" i="1"/>
  <c r="Z442" i="1" s="1"/>
  <c r="L442" i="1"/>
  <c r="T442" i="1" s="1"/>
  <c r="K442" i="1"/>
  <c r="S442" i="1" s="1"/>
  <c r="J442" i="1"/>
  <c r="R442" i="1" s="1"/>
  <c r="I442" i="1"/>
  <c r="Q442" i="1" s="1"/>
  <c r="H442" i="1"/>
  <c r="G442" i="1"/>
  <c r="Y441" i="1"/>
  <c r="X441" i="1"/>
  <c r="W441" i="1"/>
  <c r="P441" i="1"/>
  <c r="O441" i="1"/>
  <c r="N441" i="1"/>
  <c r="V441" i="1" s="1"/>
  <c r="M441" i="1"/>
  <c r="U441" i="1" s="1"/>
  <c r="L441" i="1"/>
  <c r="T441" i="1" s="1"/>
  <c r="K441" i="1"/>
  <c r="S441" i="1" s="1"/>
  <c r="J441" i="1"/>
  <c r="R441" i="1" s="1"/>
  <c r="I441" i="1"/>
  <c r="Q441" i="1" s="1"/>
  <c r="H441" i="1"/>
  <c r="G441" i="1"/>
  <c r="Y440" i="1"/>
  <c r="X440" i="1"/>
  <c r="W440" i="1"/>
  <c r="P440" i="1"/>
  <c r="O440" i="1"/>
  <c r="N440" i="1"/>
  <c r="V440" i="1" s="1"/>
  <c r="M440" i="1"/>
  <c r="Z440" i="1" s="1"/>
  <c r="L440" i="1"/>
  <c r="T440" i="1" s="1"/>
  <c r="K440" i="1"/>
  <c r="S440" i="1" s="1"/>
  <c r="J440" i="1"/>
  <c r="R440" i="1" s="1"/>
  <c r="I440" i="1"/>
  <c r="Q440" i="1" s="1"/>
  <c r="H440" i="1"/>
  <c r="G440" i="1"/>
  <c r="Y439" i="1"/>
  <c r="X439" i="1"/>
  <c r="W439" i="1"/>
  <c r="P439" i="1"/>
  <c r="O439" i="1"/>
  <c r="N439" i="1"/>
  <c r="V439" i="1" s="1"/>
  <c r="M439" i="1"/>
  <c r="U439" i="1" s="1"/>
  <c r="L439" i="1"/>
  <c r="T439" i="1" s="1"/>
  <c r="K439" i="1"/>
  <c r="S439" i="1" s="1"/>
  <c r="J439" i="1"/>
  <c r="R439" i="1" s="1"/>
  <c r="I439" i="1"/>
  <c r="Q439" i="1" s="1"/>
  <c r="H439" i="1"/>
  <c r="G439" i="1"/>
  <c r="Y438" i="1"/>
  <c r="X438" i="1"/>
  <c r="W438" i="1"/>
  <c r="P438" i="1"/>
  <c r="O438" i="1"/>
  <c r="N438" i="1"/>
  <c r="V438" i="1" s="1"/>
  <c r="M438" i="1"/>
  <c r="Z438" i="1" s="1"/>
  <c r="L438" i="1"/>
  <c r="T438" i="1" s="1"/>
  <c r="K438" i="1"/>
  <c r="S438" i="1" s="1"/>
  <c r="J438" i="1"/>
  <c r="R438" i="1" s="1"/>
  <c r="I438" i="1"/>
  <c r="Q438" i="1" s="1"/>
  <c r="H438" i="1"/>
  <c r="G438" i="1"/>
  <c r="Y437" i="1"/>
  <c r="X437" i="1"/>
  <c r="W437" i="1"/>
  <c r="P437" i="1"/>
  <c r="O437" i="1"/>
  <c r="N437" i="1"/>
  <c r="V437" i="1" s="1"/>
  <c r="M437" i="1"/>
  <c r="U437" i="1" s="1"/>
  <c r="L437" i="1"/>
  <c r="T437" i="1" s="1"/>
  <c r="K437" i="1"/>
  <c r="S437" i="1" s="1"/>
  <c r="J437" i="1"/>
  <c r="R437" i="1" s="1"/>
  <c r="I437" i="1"/>
  <c r="Q437" i="1" s="1"/>
  <c r="H437" i="1"/>
  <c r="G437" i="1"/>
  <c r="Y436" i="1"/>
  <c r="X436" i="1"/>
  <c r="W436" i="1"/>
  <c r="P436" i="1"/>
  <c r="O436" i="1"/>
  <c r="N436" i="1"/>
  <c r="V436" i="1" s="1"/>
  <c r="M436" i="1"/>
  <c r="Z436" i="1" s="1"/>
  <c r="L436" i="1"/>
  <c r="T436" i="1" s="1"/>
  <c r="K436" i="1"/>
  <c r="S436" i="1" s="1"/>
  <c r="J436" i="1"/>
  <c r="R436" i="1" s="1"/>
  <c r="I436" i="1"/>
  <c r="Q436" i="1" s="1"/>
  <c r="H436" i="1"/>
  <c r="G436" i="1"/>
  <c r="Y435" i="1"/>
  <c r="X435" i="1"/>
  <c r="W435" i="1"/>
  <c r="P435" i="1"/>
  <c r="O435" i="1"/>
  <c r="N435" i="1"/>
  <c r="V435" i="1" s="1"/>
  <c r="M435" i="1"/>
  <c r="U435" i="1" s="1"/>
  <c r="L435" i="1"/>
  <c r="T435" i="1" s="1"/>
  <c r="K435" i="1"/>
  <c r="S435" i="1" s="1"/>
  <c r="J435" i="1"/>
  <c r="R435" i="1" s="1"/>
  <c r="I435" i="1"/>
  <c r="Q435" i="1" s="1"/>
  <c r="H435" i="1"/>
  <c r="G435" i="1"/>
  <c r="Y434" i="1"/>
  <c r="X434" i="1"/>
  <c r="W434" i="1"/>
  <c r="P434" i="1"/>
  <c r="O434" i="1"/>
  <c r="N434" i="1"/>
  <c r="V434" i="1" s="1"/>
  <c r="M434" i="1"/>
  <c r="Z434" i="1" s="1"/>
  <c r="L434" i="1"/>
  <c r="T434" i="1" s="1"/>
  <c r="K434" i="1"/>
  <c r="S434" i="1" s="1"/>
  <c r="J434" i="1"/>
  <c r="R434" i="1" s="1"/>
  <c r="I434" i="1"/>
  <c r="Q434" i="1" s="1"/>
  <c r="H434" i="1"/>
  <c r="G434" i="1"/>
  <c r="Y433" i="1"/>
  <c r="X433" i="1"/>
  <c r="W433" i="1"/>
  <c r="P433" i="1"/>
  <c r="O433" i="1"/>
  <c r="N433" i="1"/>
  <c r="V433" i="1" s="1"/>
  <c r="M433" i="1"/>
  <c r="U433" i="1" s="1"/>
  <c r="L433" i="1"/>
  <c r="T433" i="1" s="1"/>
  <c r="K433" i="1"/>
  <c r="S433" i="1" s="1"/>
  <c r="J433" i="1"/>
  <c r="R433" i="1" s="1"/>
  <c r="I433" i="1"/>
  <c r="Q433" i="1" s="1"/>
  <c r="H433" i="1"/>
  <c r="G433" i="1"/>
  <c r="Y432" i="1"/>
  <c r="X432" i="1"/>
  <c r="W432" i="1"/>
  <c r="P432" i="1"/>
  <c r="O432" i="1"/>
  <c r="N432" i="1"/>
  <c r="V432" i="1" s="1"/>
  <c r="M432" i="1"/>
  <c r="Z432" i="1" s="1"/>
  <c r="L432" i="1"/>
  <c r="T432" i="1" s="1"/>
  <c r="K432" i="1"/>
  <c r="S432" i="1" s="1"/>
  <c r="J432" i="1"/>
  <c r="R432" i="1" s="1"/>
  <c r="I432" i="1"/>
  <c r="Q432" i="1" s="1"/>
  <c r="H432" i="1"/>
  <c r="G432" i="1"/>
  <c r="Y431" i="1"/>
  <c r="X431" i="1"/>
  <c r="W431" i="1"/>
  <c r="P431" i="1"/>
  <c r="O431" i="1"/>
  <c r="N431" i="1"/>
  <c r="V431" i="1" s="1"/>
  <c r="M431" i="1"/>
  <c r="U431" i="1" s="1"/>
  <c r="L431" i="1"/>
  <c r="T431" i="1" s="1"/>
  <c r="K431" i="1"/>
  <c r="S431" i="1" s="1"/>
  <c r="J431" i="1"/>
  <c r="R431" i="1" s="1"/>
  <c r="I431" i="1"/>
  <c r="Q431" i="1" s="1"/>
  <c r="H431" i="1"/>
  <c r="G431" i="1"/>
  <c r="Y430" i="1"/>
  <c r="X430" i="1"/>
  <c r="W430" i="1"/>
  <c r="P430" i="1"/>
  <c r="O430" i="1"/>
  <c r="N430" i="1"/>
  <c r="V430" i="1" s="1"/>
  <c r="M430" i="1"/>
  <c r="Z430" i="1" s="1"/>
  <c r="L430" i="1"/>
  <c r="T430" i="1" s="1"/>
  <c r="K430" i="1"/>
  <c r="S430" i="1" s="1"/>
  <c r="J430" i="1"/>
  <c r="R430" i="1" s="1"/>
  <c r="I430" i="1"/>
  <c r="Q430" i="1" s="1"/>
  <c r="H430" i="1"/>
  <c r="G430" i="1"/>
  <c r="Y429" i="1"/>
  <c r="X429" i="1"/>
  <c r="W429" i="1"/>
  <c r="P429" i="1"/>
  <c r="O429" i="1"/>
  <c r="N429" i="1"/>
  <c r="V429" i="1" s="1"/>
  <c r="M429" i="1"/>
  <c r="L429" i="1"/>
  <c r="T429" i="1" s="1"/>
  <c r="K429" i="1"/>
  <c r="S429" i="1" s="1"/>
  <c r="J429" i="1"/>
  <c r="R429" i="1" s="1"/>
  <c r="I429" i="1"/>
  <c r="Q429" i="1" s="1"/>
  <c r="H429" i="1"/>
  <c r="G429" i="1"/>
  <c r="Y428" i="1"/>
  <c r="X428" i="1"/>
  <c r="W428" i="1"/>
  <c r="P428" i="1"/>
  <c r="O428" i="1"/>
  <c r="N428" i="1"/>
  <c r="V428" i="1" s="1"/>
  <c r="M428" i="1"/>
  <c r="Z428" i="1" s="1"/>
  <c r="L428" i="1"/>
  <c r="T428" i="1" s="1"/>
  <c r="K428" i="1"/>
  <c r="S428" i="1" s="1"/>
  <c r="J428" i="1"/>
  <c r="R428" i="1" s="1"/>
  <c r="I428" i="1"/>
  <c r="Q428" i="1" s="1"/>
  <c r="H428" i="1"/>
  <c r="G428" i="1"/>
  <c r="Y427" i="1"/>
  <c r="X427" i="1"/>
  <c r="W427" i="1"/>
  <c r="P427" i="1"/>
  <c r="O427" i="1"/>
  <c r="N427" i="1"/>
  <c r="V427" i="1" s="1"/>
  <c r="M427" i="1"/>
  <c r="L427" i="1"/>
  <c r="T427" i="1" s="1"/>
  <c r="K427" i="1"/>
  <c r="S427" i="1" s="1"/>
  <c r="J427" i="1"/>
  <c r="R427" i="1" s="1"/>
  <c r="I427" i="1"/>
  <c r="Q427" i="1" s="1"/>
  <c r="H427" i="1"/>
  <c r="G427" i="1"/>
  <c r="Y426" i="1"/>
  <c r="X426" i="1"/>
  <c r="W426" i="1"/>
  <c r="P426" i="1"/>
  <c r="O426" i="1"/>
  <c r="N426" i="1"/>
  <c r="V426" i="1" s="1"/>
  <c r="M426" i="1"/>
  <c r="Z426" i="1" s="1"/>
  <c r="L426" i="1"/>
  <c r="T426" i="1" s="1"/>
  <c r="K426" i="1"/>
  <c r="S426" i="1" s="1"/>
  <c r="J426" i="1"/>
  <c r="R426" i="1" s="1"/>
  <c r="I426" i="1"/>
  <c r="Q426" i="1" s="1"/>
  <c r="H426" i="1"/>
  <c r="G426" i="1"/>
  <c r="Y425" i="1"/>
  <c r="X425" i="1"/>
  <c r="W425" i="1"/>
  <c r="P425" i="1"/>
  <c r="O425" i="1"/>
  <c r="N425" i="1"/>
  <c r="V425" i="1" s="1"/>
  <c r="M425" i="1"/>
  <c r="L425" i="1"/>
  <c r="T425" i="1" s="1"/>
  <c r="K425" i="1"/>
  <c r="S425" i="1" s="1"/>
  <c r="J425" i="1"/>
  <c r="R425" i="1" s="1"/>
  <c r="I425" i="1"/>
  <c r="Q425" i="1" s="1"/>
  <c r="H425" i="1"/>
  <c r="G425" i="1"/>
  <c r="Y424" i="1"/>
  <c r="X424" i="1"/>
  <c r="W424" i="1"/>
  <c r="P424" i="1"/>
  <c r="O424" i="1"/>
  <c r="N424" i="1"/>
  <c r="V424" i="1" s="1"/>
  <c r="M424" i="1"/>
  <c r="Z424" i="1" s="1"/>
  <c r="L424" i="1"/>
  <c r="T424" i="1" s="1"/>
  <c r="K424" i="1"/>
  <c r="S424" i="1" s="1"/>
  <c r="J424" i="1"/>
  <c r="R424" i="1" s="1"/>
  <c r="I424" i="1"/>
  <c r="Q424" i="1" s="1"/>
  <c r="H424" i="1"/>
  <c r="G424" i="1"/>
  <c r="Y423" i="1"/>
  <c r="X423" i="1"/>
  <c r="W423" i="1"/>
  <c r="P423" i="1"/>
  <c r="O423" i="1"/>
  <c r="N423" i="1"/>
  <c r="V423" i="1" s="1"/>
  <c r="M423" i="1"/>
  <c r="L423" i="1"/>
  <c r="T423" i="1" s="1"/>
  <c r="K423" i="1"/>
  <c r="S423" i="1" s="1"/>
  <c r="J423" i="1"/>
  <c r="R423" i="1" s="1"/>
  <c r="I423" i="1"/>
  <c r="Q423" i="1" s="1"/>
  <c r="H423" i="1"/>
  <c r="G423" i="1"/>
  <c r="Y422" i="1"/>
  <c r="X422" i="1"/>
  <c r="W422" i="1"/>
  <c r="P422" i="1"/>
  <c r="O422" i="1"/>
  <c r="N422" i="1"/>
  <c r="V422" i="1" s="1"/>
  <c r="M422" i="1"/>
  <c r="Z422" i="1" s="1"/>
  <c r="L422" i="1"/>
  <c r="T422" i="1" s="1"/>
  <c r="K422" i="1"/>
  <c r="S422" i="1" s="1"/>
  <c r="J422" i="1"/>
  <c r="R422" i="1" s="1"/>
  <c r="I422" i="1"/>
  <c r="Q422" i="1" s="1"/>
  <c r="H422" i="1"/>
  <c r="G422" i="1"/>
  <c r="Y421" i="1"/>
  <c r="X421" i="1"/>
  <c r="W421" i="1"/>
  <c r="P421" i="1"/>
  <c r="O421" i="1"/>
  <c r="N421" i="1"/>
  <c r="V421" i="1" s="1"/>
  <c r="M421" i="1"/>
  <c r="L421" i="1"/>
  <c r="T421" i="1" s="1"/>
  <c r="K421" i="1"/>
  <c r="S421" i="1" s="1"/>
  <c r="J421" i="1"/>
  <c r="R421" i="1" s="1"/>
  <c r="I421" i="1"/>
  <c r="Q421" i="1" s="1"/>
  <c r="H421" i="1"/>
  <c r="G421" i="1"/>
  <c r="Y420" i="1"/>
  <c r="X420" i="1"/>
  <c r="W420" i="1"/>
  <c r="P420" i="1"/>
  <c r="O420" i="1"/>
  <c r="N420" i="1"/>
  <c r="V420" i="1" s="1"/>
  <c r="M420" i="1"/>
  <c r="Z420" i="1" s="1"/>
  <c r="L420" i="1"/>
  <c r="T420" i="1" s="1"/>
  <c r="K420" i="1"/>
  <c r="S420" i="1" s="1"/>
  <c r="J420" i="1"/>
  <c r="R420" i="1" s="1"/>
  <c r="I420" i="1"/>
  <c r="Q420" i="1" s="1"/>
  <c r="H420" i="1"/>
  <c r="G420" i="1"/>
  <c r="Z419" i="1"/>
  <c r="Y419" i="1"/>
  <c r="X419" i="1"/>
  <c r="W419" i="1"/>
  <c r="P419" i="1"/>
  <c r="O419" i="1"/>
  <c r="N419" i="1"/>
  <c r="V419" i="1" s="1"/>
  <c r="M419" i="1"/>
  <c r="U419" i="1" s="1"/>
  <c r="L419" i="1"/>
  <c r="T419" i="1" s="1"/>
  <c r="K419" i="1"/>
  <c r="S419" i="1" s="1"/>
  <c r="J419" i="1"/>
  <c r="R419" i="1" s="1"/>
  <c r="I419" i="1"/>
  <c r="Q419" i="1" s="1"/>
  <c r="H419" i="1"/>
  <c r="G419" i="1"/>
  <c r="Y418" i="1"/>
  <c r="X418" i="1"/>
  <c r="W418" i="1"/>
  <c r="P418" i="1"/>
  <c r="O418" i="1"/>
  <c r="N418" i="1"/>
  <c r="V418" i="1" s="1"/>
  <c r="M418" i="1"/>
  <c r="Z418" i="1" s="1"/>
  <c r="L418" i="1"/>
  <c r="T418" i="1" s="1"/>
  <c r="K418" i="1"/>
  <c r="S418" i="1" s="1"/>
  <c r="J418" i="1"/>
  <c r="R418" i="1" s="1"/>
  <c r="I418" i="1"/>
  <c r="Q418" i="1" s="1"/>
  <c r="H418" i="1"/>
  <c r="G418" i="1"/>
  <c r="Y417" i="1"/>
  <c r="X417" i="1"/>
  <c r="W417" i="1"/>
  <c r="P417" i="1"/>
  <c r="O417" i="1"/>
  <c r="N417" i="1"/>
  <c r="V417" i="1" s="1"/>
  <c r="M417" i="1"/>
  <c r="U417" i="1" s="1"/>
  <c r="L417" i="1"/>
  <c r="T417" i="1" s="1"/>
  <c r="K417" i="1"/>
  <c r="S417" i="1" s="1"/>
  <c r="J417" i="1"/>
  <c r="R417" i="1" s="1"/>
  <c r="I417" i="1"/>
  <c r="Q417" i="1" s="1"/>
  <c r="H417" i="1"/>
  <c r="G417" i="1"/>
  <c r="Y416" i="1"/>
  <c r="X416" i="1"/>
  <c r="W416" i="1"/>
  <c r="P416" i="1"/>
  <c r="O416" i="1"/>
  <c r="N416" i="1"/>
  <c r="V416" i="1" s="1"/>
  <c r="M416" i="1"/>
  <c r="Z416" i="1" s="1"/>
  <c r="L416" i="1"/>
  <c r="T416" i="1" s="1"/>
  <c r="K416" i="1"/>
  <c r="S416" i="1" s="1"/>
  <c r="J416" i="1"/>
  <c r="R416" i="1" s="1"/>
  <c r="I416" i="1"/>
  <c r="Q416" i="1" s="1"/>
  <c r="H416" i="1"/>
  <c r="G416" i="1"/>
  <c r="Y415" i="1"/>
  <c r="X415" i="1"/>
  <c r="W415" i="1"/>
  <c r="P415" i="1"/>
  <c r="O415" i="1"/>
  <c r="N415" i="1"/>
  <c r="V415" i="1" s="1"/>
  <c r="M415" i="1"/>
  <c r="U415" i="1" s="1"/>
  <c r="L415" i="1"/>
  <c r="T415" i="1" s="1"/>
  <c r="K415" i="1"/>
  <c r="S415" i="1" s="1"/>
  <c r="J415" i="1"/>
  <c r="R415" i="1" s="1"/>
  <c r="I415" i="1"/>
  <c r="Q415" i="1" s="1"/>
  <c r="H415" i="1"/>
  <c r="G415" i="1"/>
  <c r="Y414" i="1"/>
  <c r="X414" i="1"/>
  <c r="W414" i="1"/>
  <c r="P414" i="1"/>
  <c r="O414" i="1"/>
  <c r="N414" i="1"/>
  <c r="V414" i="1" s="1"/>
  <c r="M414" i="1"/>
  <c r="Z414" i="1" s="1"/>
  <c r="L414" i="1"/>
  <c r="T414" i="1" s="1"/>
  <c r="K414" i="1"/>
  <c r="S414" i="1" s="1"/>
  <c r="J414" i="1"/>
  <c r="R414" i="1" s="1"/>
  <c r="I414" i="1"/>
  <c r="Q414" i="1" s="1"/>
  <c r="H414" i="1"/>
  <c r="G414" i="1"/>
  <c r="Y413" i="1"/>
  <c r="X413" i="1"/>
  <c r="W413" i="1"/>
  <c r="P413" i="1"/>
  <c r="O413" i="1"/>
  <c r="N413" i="1"/>
  <c r="V413" i="1" s="1"/>
  <c r="M413" i="1"/>
  <c r="L413" i="1"/>
  <c r="T413" i="1" s="1"/>
  <c r="K413" i="1"/>
  <c r="S413" i="1" s="1"/>
  <c r="J413" i="1"/>
  <c r="R413" i="1" s="1"/>
  <c r="I413" i="1"/>
  <c r="Q413" i="1" s="1"/>
  <c r="H413" i="1"/>
  <c r="G413" i="1"/>
  <c r="Y412" i="1"/>
  <c r="X412" i="1"/>
  <c r="W412" i="1"/>
  <c r="P412" i="1"/>
  <c r="O412" i="1"/>
  <c r="N412" i="1"/>
  <c r="V412" i="1" s="1"/>
  <c r="M412" i="1"/>
  <c r="Z412" i="1" s="1"/>
  <c r="L412" i="1"/>
  <c r="T412" i="1" s="1"/>
  <c r="K412" i="1"/>
  <c r="S412" i="1" s="1"/>
  <c r="J412" i="1"/>
  <c r="R412" i="1" s="1"/>
  <c r="I412" i="1"/>
  <c r="Q412" i="1" s="1"/>
  <c r="H412" i="1"/>
  <c r="G412" i="1"/>
  <c r="Y411" i="1"/>
  <c r="X411" i="1"/>
  <c r="W411" i="1"/>
  <c r="P411" i="1"/>
  <c r="O411" i="1"/>
  <c r="N411" i="1"/>
  <c r="V411" i="1" s="1"/>
  <c r="M411" i="1"/>
  <c r="L411" i="1"/>
  <c r="T411" i="1" s="1"/>
  <c r="K411" i="1"/>
  <c r="S411" i="1" s="1"/>
  <c r="J411" i="1"/>
  <c r="R411" i="1" s="1"/>
  <c r="I411" i="1"/>
  <c r="Q411" i="1" s="1"/>
  <c r="H411" i="1"/>
  <c r="G411" i="1"/>
  <c r="Y410" i="1"/>
  <c r="X410" i="1"/>
  <c r="W410" i="1"/>
  <c r="P410" i="1"/>
  <c r="O410" i="1"/>
  <c r="N410" i="1"/>
  <c r="V410" i="1" s="1"/>
  <c r="M410" i="1"/>
  <c r="Z410" i="1" s="1"/>
  <c r="L410" i="1"/>
  <c r="T410" i="1" s="1"/>
  <c r="K410" i="1"/>
  <c r="S410" i="1" s="1"/>
  <c r="J410" i="1"/>
  <c r="R410" i="1" s="1"/>
  <c r="I410" i="1"/>
  <c r="Q410" i="1" s="1"/>
  <c r="H410" i="1"/>
  <c r="G410" i="1"/>
  <c r="Y409" i="1"/>
  <c r="X409" i="1"/>
  <c r="W409" i="1"/>
  <c r="P409" i="1"/>
  <c r="O409" i="1"/>
  <c r="N409" i="1"/>
  <c r="V409" i="1" s="1"/>
  <c r="M409" i="1"/>
  <c r="L409" i="1"/>
  <c r="T409" i="1" s="1"/>
  <c r="K409" i="1"/>
  <c r="S409" i="1" s="1"/>
  <c r="J409" i="1"/>
  <c r="R409" i="1" s="1"/>
  <c r="I409" i="1"/>
  <c r="Q409" i="1" s="1"/>
  <c r="H409" i="1"/>
  <c r="G409" i="1"/>
  <c r="Y408" i="1"/>
  <c r="X408" i="1"/>
  <c r="W408" i="1"/>
  <c r="P408" i="1"/>
  <c r="O408" i="1"/>
  <c r="N408" i="1"/>
  <c r="V408" i="1" s="1"/>
  <c r="M408" i="1"/>
  <c r="Z408" i="1" s="1"/>
  <c r="L408" i="1"/>
  <c r="T408" i="1" s="1"/>
  <c r="K408" i="1"/>
  <c r="S408" i="1" s="1"/>
  <c r="J408" i="1"/>
  <c r="R408" i="1" s="1"/>
  <c r="I408" i="1"/>
  <c r="Q408" i="1" s="1"/>
  <c r="H408" i="1"/>
  <c r="G408" i="1"/>
  <c r="Y407" i="1"/>
  <c r="X407" i="1"/>
  <c r="W407" i="1"/>
  <c r="P407" i="1"/>
  <c r="O407" i="1"/>
  <c r="N407" i="1"/>
  <c r="V407" i="1" s="1"/>
  <c r="M407" i="1"/>
  <c r="L407" i="1"/>
  <c r="T407" i="1" s="1"/>
  <c r="K407" i="1"/>
  <c r="S407" i="1" s="1"/>
  <c r="J407" i="1"/>
  <c r="R407" i="1" s="1"/>
  <c r="I407" i="1"/>
  <c r="Q407" i="1" s="1"/>
  <c r="H407" i="1"/>
  <c r="G407" i="1"/>
  <c r="Y406" i="1"/>
  <c r="X406" i="1"/>
  <c r="W406" i="1"/>
  <c r="P406" i="1"/>
  <c r="O406" i="1"/>
  <c r="N406" i="1"/>
  <c r="V406" i="1" s="1"/>
  <c r="M406" i="1"/>
  <c r="Z406" i="1" s="1"/>
  <c r="L406" i="1"/>
  <c r="T406" i="1" s="1"/>
  <c r="K406" i="1"/>
  <c r="S406" i="1" s="1"/>
  <c r="J406" i="1"/>
  <c r="R406" i="1" s="1"/>
  <c r="I406" i="1"/>
  <c r="Q406" i="1" s="1"/>
  <c r="H406" i="1"/>
  <c r="G406" i="1"/>
  <c r="Y405" i="1"/>
  <c r="X405" i="1"/>
  <c r="W405" i="1"/>
  <c r="P405" i="1"/>
  <c r="O405" i="1"/>
  <c r="N405" i="1"/>
  <c r="V405" i="1" s="1"/>
  <c r="M405" i="1"/>
  <c r="L405" i="1"/>
  <c r="T405" i="1" s="1"/>
  <c r="K405" i="1"/>
  <c r="S405" i="1" s="1"/>
  <c r="J405" i="1"/>
  <c r="R405" i="1" s="1"/>
  <c r="I405" i="1"/>
  <c r="Q405" i="1" s="1"/>
  <c r="H405" i="1"/>
  <c r="G405" i="1"/>
  <c r="Y404" i="1"/>
  <c r="X404" i="1"/>
  <c r="W404" i="1"/>
  <c r="P404" i="1"/>
  <c r="O404" i="1"/>
  <c r="N404" i="1"/>
  <c r="V404" i="1" s="1"/>
  <c r="M404" i="1"/>
  <c r="Z404" i="1" s="1"/>
  <c r="L404" i="1"/>
  <c r="T404" i="1" s="1"/>
  <c r="K404" i="1"/>
  <c r="S404" i="1" s="1"/>
  <c r="J404" i="1"/>
  <c r="R404" i="1" s="1"/>
  <c r="I404" i="1"/>
  <c r="Q404" i="1" s="1"/>
  <c r="H404" i="1"/>
  <c r="G404" i="1"/>
  <c r="Y403" i="1"/>
  <c r="X403" i="1"/>
  <c r="W403" i="1"/>
  <c r="P403" i="1"/>
  <c r="O403" i="1"/>
  <c r="N403" i="1"/>
  <c r="V403" i="1" s="1"/>
  <c r="M403" i="1"/>
  <c r="U403" i="1" s="1"/>
  <c r="L403" i="1"/>
  <c r="T403" i="1" s="1"/>
  <c r="K403" i="1"/>
  <c r="S403" i="1" s="1"/>
  <c r="J403" i="1"/>
  <c r="R403" i="1" s="1"/>
  <c r="I403" i="1"/>
  <c r="Q403" i="1" s="1"/>
  <c r="H403" i="1"/>
  <c r="G403" i="1"/>
  <c r="Y402" i="1"/>
  <c r="X402" i="1"/>
  <c r="W402" i="1"/>
  <c r="P402" i="1"/>
  <c r="O402" i="1"/>
  <c r="N402" i="1"/>
  <c r="V402" i="1" s="1"/>
  <c r="M402" i="1"/>
  <c r="Z402" i="1" s="1"/>
  <c r="L402" i="1"/>
  <c r="T402" i="1" s="1"/>
  <c r="K402" i="1"/>
  <c r="S402" i="1" s="1"/>
  <c r="J402" i="1"/>
  <c r="R402" i="1" s="1"/>
  <c r="I402" i="1"/>
  <c r="Q402" i="1" s="1"/>
  <c r="H402" i="1"/>
  <c r="G402" i="1"/>
  <c r="Y401" i="1"/>
  <c r="X401" i="1"/>
  <c r="W401" i="1"/>
  <c r="P401" i="1"/>
  <c r="O401" i="1"/>
  <c r="N401" i="1"/>
  <c r="V401" i="1" s="1"/>
  <c r="M401" i="1"/>
  <c r="U401" i="1" s="1"/>
  <c r="L401" i="1"/>
  <c r="T401" i="1" s="1"/>
  <c r="K401" i="1"/>
  <c r="S401" i="1" s="1"/>
  <c r="J401" i="1"/>
  <c r="R401" i="1" s="1"/>
  <c r="I401" i="1"/>
  <c r="Q401" i="1" s="1"/>
  <c r="H401" i="1"/>
  <c r="G401" i="1"/>
  <c r="Y400" i="1"/>
  <c r="X400" i="1"/>
  <c r="W400" i="1"/>
  <c r="P400" i="1"/>
  <c r="O400" i="1"/>
  <c r="N400" i="1"/>
  <c r="V400" i="1" s="1"/>
  <c r="M400" i="1"/>
  <c r="Z400" i="1" s="1"/>
  <c r="L400" i="1"/>
  <c r="T400" i="1" s="1"/>
  <c r="K400" i="1"/>
  <c r="S400" i="1" s="1"/>
  <c r="J400" i="1"/>
  <c r="R400" i="1" s="1"/>
  <c r="I400" i="1"/>
  <c r="Q400" i="1" s="1"/>
  <c r="H400" i="1"/>
  <c r="G400" i="1"/>
  <c r="Y399" i="1"/>
  <c r="X399" i="1"/>
  <c r="W399" i="1"/>
  <c r="P399" i="1"/>
  <c r="O399" i="1"/>
  <c r="N399" i="1"/>
  <c r="V399" i="1" s="1"/>
  <c r="M399" i="1"/>
  <c r="U399" i="1" s="1"/>
  <c r="L399" i="1"/>
  <c r="T399" i="1" s="1"/>
  <c r="K399" i="1"/>
  <c r="S399" i="1" s="1"/>
  <c r="J399" i="1"/>
  <c r="R399" i="1" s="1"/>
  <c r="I399" i="1"/>
  <c r="Q399" i="1" s="1"/>
  <c r="H399" i="1"/>
  <c r="G399" i="1"/>
  <c r="Y398" i="1"/>
  <c r="X398" i="1"/>
  <c r="W398" i="1"/>
  <c r="P398" i="1"/>
  <c r="O398" i="1"/>
  <c r="N398" i="1"/>
  <c r="V398" i="1" s="1"/>
  <c r="M398" i="1"/>
  <c r="Z398" i="1" s="1"/>
  <c r="L398" i="1"/>
  <c r="T398" i="1" s="1"/>
  <c r="K398" i="1"/>
  <c r="S398" i="1" s="1"/>
  <c r="J398" i="1"/>
  <c r="R398" i="1" s="1"/>
  <c r="I398" i="1"/>
  <c r="Q398" i="1" s="1"/>
  <c r="H398" i="1"/>
  <c r="G398" i="1"/>
  <c r="Y397" i="1"/>
  <c r="X397" i="1"/>
  <c r="W397" i="1"/>
  <c r="P397" i="1"/>
  <c r="O397" i="1"/>
  <c r="N397" i="1"/>
  <c r="V397" i="1" s="1"/>
  <c r="M397" i="1"/>
  <c r="L397" i="1"/>
  <c r="T397" i="1" s="1"/>
  <c r="K397" i="1"/>
  <c r="S397" i="1" s="1"/>
  <c r="J397" i="1"/>
  <c r="R397" i="1" s="1"/>
  <c r="I397" i="1"/>
  <c r="Q397" i="1" s="1"/>
  <c r="H397" i="1"/>
  <c r="G397" i="1"/>
  <c r="Y396" i="1"/>
  <c r="X396" i="1"/>
  <c r="W396" i="1"/>
  <c r="P396" i="1"/>
  <c r="O396" i="1"/>
  <c r="N396" i="1"/>
  <c r="V396" i="1" s="1"/>
  <c r="M396" i="1"/>
  <c r="Z396" i="1" s="1"/>
  <c r="L396" i="1"/>
  <c r="T396" i="1" s="1"/>
  <c r="K396" i="1"/>
  <c r="S396" i="1" s="1"/>
  <c r="J396" i="1"/>
  <c r="R396" i="1" s="1"/>
  <c r="I396" i="1"/>
  <c r="Q396" i="1" s="1"/>
  <c r="H396" i="1"/>
  <c r="G396" i="1"/>
  <c r="Y395" i="1"/>
  <c r="X395" i="1"/>
  <c r="W395" i="1"/>
  <c r="P395" i="1"/>
  <c r="O395" i="1"/>
  <c r="N395" i="1"/>
  <c r="V395" i="1" s="1"/>
  <c r="M395" i="1"/>
  <c r="U395" i="1" s="1"/>
  <c r="L395" i="1"/>
  <c r="T395" i="1" s="1"/>
  <c r="K395" i="1"/>
  <c r="S395" i="1" s="1"/>
  <c r="J395" i="1"/>
  <c r="R395" i="1" s="1"/>
  <c r="I395" i="1"/>
  <c r="Q395" i="1" s="1"/>
  <c r="H395" i="1"/>
  <c r="G395" i="1"/>
  <c r="Y394" i="1"/>
  <c r="X394" i="1"/>
  <c r="W394" i="1"/>
  <c r="P394" i="1"/>
  <c r="O394" i="1"/>
  <c r="N394" i="1"/>
  <c r="V394" i="1" s="1"/>
  <c r="M394" i="1"/>
  <c r="Z394" i="1" s="1"/>
  <c r="L394" i="1"/>
  <c r="T394" i="1" s="1"/>
  <c r="K394" i="1"/>
  <c r="S394" i="1" s="1"/>
  <c r="J394" i="1"/>
  <c r="R394" i="1" s="1"/>
  <c r="I394" i="1"/>
  <c r="Q394" i="1" s="1"/>
  <c r="H394" i="1"/>
  <c r="G394" i="1"/>
  <c r="Y393" i="1"/>
  <c r="X393" i="1"/>
  <c r="W393" i="1"/>
  <c r="P393" i="1"/>
  <c r="O393" i="1"/>
  <c r="N393" i="1"/>
  <c r="V393" i="1" s="1"/>
  <c r="M393" i="1"/>
  <c r="L393" i="1"/>
  <c r="T393" i="1" s="1"/>
  <c r="K393" i="1"/>
  <c r="S393" i="1" s="1"/>
  <c r="J393" i="1"/>
  <c r="R393" i="1" s="1"/>
  <c r="I393" i="1"/>
  <c r="Q393" i="1" s="1"/>
  <c r="H393" i="1"/>
  <c r="G393" i="1"/>
  <c r="Y392" i="1"/>
  <c r="X392" i="1"/>
  <c r="W392" i="1"/>
  <c r="P392" i="1"/>
  <c r="O392" i="1"/>
  <c r="N392" i="1"/>
  <c r="V392" i="1" s="1"/>
  <c r="M392" i="1"/>
  <c r="Z392" i="1" s="1"/>
  <c r="L392" i="1"/>
  <c r="T392" i="1" s="1"/>
  <c r="K392" i="1"/>
  <c r="S392" i="1" s="1"/>
  <c r="J392" i="1"/>
  <c r="R392" i="1" s="1"/>
  <c r="I392" i="1"/>
  <c r="Q392" i="1" s="1"/>
  <c r="H392" i="1"/>
  <c r="G392" i="1"/>
  <c r="Y391" i="1"/>
  <c r="X391" i="1"/>
  <c r="W391" i="1"/>
  <c r="P391" i="1"/>
  <c r="O391" i="1"/>
  <c r="N391" i="1"/>
  <c r="V391" i="1" s="1"/>
  <c r="M391" i="1"/>
  <c r="L391" i="1"/>
  <c r="T391" i="1" s="1"/>
  <c r="K391" i="1"/>
  <c r="S391" i="1" s="1"/>
  <c r="J391" i="1"/>
  <c r="R391" i="1" s="1"/>
  <c r="I391" i="1"/>
  <c r="Q391" i="1" s="1"/>
  <c r="H391" i="1"/>
  <c r="G391" i="1"/>
  <c r="Y390" i="1"/>
  <c r="X390" i="1"/>
  <c r="W390" i="1"/>
  <c r="P390" i="1"/>
  <c r="O390" i="1"/>
  <c r="N390" i="1"/>
  <c r="V390" i="1" s="1"/>
  <c r="M390" i="1"/>
  <c r="Z390" i="1" s="1"/>
  <c r="L390" i="1"/>
  <c r="T390" i="1" s="1"/>
  <c r="K390" i="1"/>
  <c r="S390" i="1" s="1"/>
  <c r="J390" i="1"/>
  <c r="R390" i="1" s="1"/>
  <c r="I390" i="1"/>
  <c r="Q390" i="1" s="1"/>
  <c r="H390" i="1"/>
  <c r="G390" i="1"/>
  <c r="Z389" i="1"/>
  <c r="Y389" i="1"/>
  <c r="X389" i="1"/>
  <c r="W389" i="1"/>
  <c r="P389" i="1"/>
  <c r="O389" i="1"/>
  <c r="N389" i="1"/>
  <c r="V389" i="1" s="1"/>
  <c r="M389" i="1"/>
  <c r="U389" i="1" s="1"/>
  <c r="L389" i="1"/>
  <c r="T389" i="1" s="1"/>
  <c r="K389" i="1"/>
  <c r="S389" i="1" s="1"/>
  <c r="J389" i="1"/>
  <c r="R389" i="1" s="1"/>
  <c r="I389" i="1"/>
  <c r="Q389" i="1" s="1"/>
  <c r="H389" i="1"/>
  <c r="G389" i="1"/>
  <c r="Y388" i="1"/>
  <c r="X388" i="1"/>
  <c r="W388" i="1"/>
  <c r="P388" i="1"/>
  <c r="O388" i="1"/>
  <c r="N388" i="1"/>
  <c r="V388" i="1" s="1"/>
  <c r="M388" i="1"/>
  <c r="Z388" i="1" s="1"/>
  <c r="L388" i="1"/>
  <c r="T388" i="1" s="1"/>
  <c r="K388" i="1"/>
  <c r="S388" i="1" s="1"/>
  <c r="J388" i="1"/>
  <c r="R388" i="1" s="1"/>
  <c r="I388" i="1"/>
  <c r="Q388" i="1" s="1"/>
  <c r="H388" i="1"/>
  <c r="G388" i="1"/>
  <c r="Y387" i="1"/>
  <c r="X387" i="1"/>
  <c r="W387" i="1"/>
  <c r="P387" i="1"/>
  <c r="O387" i="1"/>
  <c r="N387" i="1"/>
  <c r="V387" i="1" s="1"/>
  <c r="M387" i="1"/>
  <c r="U387" i="1" s="1"/>
  <c r="L387" i="1"/>
  <c r="T387" i="1" s="1"/>
  <c r="K387" i="1"/>
  <c r="S387" i="1" s="1"/>
  <c r="J387" i="1"/>
  <c r="R387" i="1" s="1"/>
  <c r="I387" i="1"/>
  <c r="Q387" i="1" s="1"/>
  <c r="H387" i="1"/>
  <c r="G387" i="1"/>
  <c r="Y386" i="1"/>
  <c r="X386" i="1"/>
  <c r="W386" i="1"/>
  <c r="P386" i="1"/>
  <c r="O386" i="1"/>
  <c r="N386" i="1"/>
  <c r="V386" i="1" s="1"/>
  <c r="M386" i="1"/>
  <c r="Z386" i="1" s="1"/>
  <c r="L386" i="1"/>
  <c r="T386" i="1" s="1"/>
  <c r="K386" i="1"/>
  <c r="S386" i="1" s="1"/>
  <c r="J386" i="1"/>
  <c r="R386" i="1" s="1"/>
  <c r="I386" i="1"/>
  <c r="Q386" i="1" s="1"/>
  <c r="H386" i="1"/>
  <c r="G386" i="1"/>
  <c r="Y385" i="1"/>
  <c r="X385" i="1"/>
  <c r="W385" i="1"/>
  <c r="P385" i="1"/>
  <c r="O385" i="1"/>
  <c r="N385" i="1"/>
  <c r="V385" i="1" s="1"/>
  <c r="M385" i="1"/>
  <c r="U385" i="1" s="1"/>
  <c r="L385" i="1"/>
  <c r="T385" i="1" s="1"/>
  <c r="K385" i="1"/>
  <c r="S385" i="1" s="1"/>
  <c r="J385" i="1"/>
  <c r="R385" i="1" s="1"/>
  <c r="I385" i="1"/>
  <c r="Q385" i="1" s="1"/>
  <c r="H385" i="1"/>
  <c r="G385" i="1"/>
  <c r="Y384" i="1"/>
  <c r="X384" i="1"/>
  <c r="W384" i="1"/>
  <c r="P384" i="1"/>
  <c r="O384" i="1"/>
  <c r="N384" i="1"/>
  <c r="V384" i="1" s="1"/>
  <c r="M384" i="1"/>
  <c r="Z384" i="1" s="1"/>
  <c r="L384" i="1"/>
  <c r="T384" i="1" s="1"/>
  <c r="K384" i="1"/>
  <c r="S384" i="1" s="1"/>
  <c r="J384" i="1"/>
  <c r="R384" i="1" s="1"/>
  <c r="I384" i="1"/>
  <c r="Q384" i="1" s="1"/>
  <c r="H384" i="1"/>
  <c r="G384" i="1"/>
  <c r="Z383" i="1"/>
  <c r="Y383" i="1"/>
  <c r="X383" i="1"/>
  <c r="W383" i="1"/>
  <c r="P383" i="1"/>
  <c r="O383" i="1"/>
  <c r="N383" i="1"/>
  <c r="V383" i="1" s="1"/>
  <c r="M383" i="1"/>
  <c r="U383" i="1" s="1"/>
  <c r="L383" i="1"/>
  <c r="T383" i="1" s="1"/>
  <c r="K383" i="1"/>
  <c r="S383" i="1" s="1"/>
  <c r="J383" i="1"/>
  <c r="R383" i="1" s="1"/>
  <c r="I383" i="1"/>
  <c r="Q383" i="1" s="1"/>
  <c r="H383" i="1"/>
  <c r="G383" i="1"/>
  <c r="Y382" i="1"/>
  <c r="X382" i="1"/>
  <c r="W382" i="1"/>
  <c r="P382" i="1"/>
  <c r="O382" i="1"/>
  <c r="N382" i="1"/>
  <c r="V382" i="1" s="1"/>
  <c r="M382" i="1"/>
  <c r="Z382" i="1" s="1"/>
  <c r="L382" i="1"/>
  <c r="T382" i="1" s="1"/>
  <c r="K382" i="1"/>
  <c r="S382" i="1" s="1"/>
  <c r="J382" i="1"/>
  <c r="R382" i="1" s="1"/>
  <c r="I382" i="1"/>
  <c r="Q382" i="1" s="1"/>
  <c r="H382" i="1"/>
  <c r="G382" i="1"/>
  <c r="Y381" i="1"/>
  <c r="X381" i="1"/>
  <c r="W381" i="1"/>
  <c r="P381" i="1"/>
  <c r="O381" i="1"/>
  <c r="N381" i="1"/>
  <c r="V381" i="1" s="1"/>
  <c r="M381" i="1"/>
  <c r="U381" i="1" s="1"/>
  <c r="L381" i="1"/>
  <c r="T381" i="1" s="1"/>
  <c r="K381" i="1"/>
  <c r="S381" i="1" s="1"/>
  <c r="J381" i="1"/>
  <c r="R381" i="1" s="1"/>
  <c r="I381" i="1"/>
  <c r="Q381" i="1" s="1"/>
  <c r="H381" i="1"/>
  <c r="G381" i="1"/>
  <c r="Y380" i="1"/>
  <c r="X380" i="1"/>
  <c r="W380" i="1"/>
  <c r="P380" i="1"/>
  <c r="O380" i="1"/>
  <c r="N380" i="1"/>
  <c r="V380" i="1" s="1"/>
  <c r="M380" i="1"/>
  <c r="Z380" i="1" s="1"/>
  <c r="L380" i="1"/>
  <c r="T380" i="1" s="1"/>
  <c r="K380" i="1"/>
  <c r="S380" i="1" s="1"/>
  <c r="J380" i="1"/>
  <c r="R380" i="1" s="1"/>
  <c r="I380" i="1"/>
  <c r="Q380" i="1" s="1"/>
  <c r="H380" i="1"/>
  <c r="G380" i="1"/>
  <c r="Y379" i="1"/>
  <c r="X379" i="1"/>
  <c r="W379" i="1"/>
  <c r="P379" i="1"/>
  <c r="O379" i="1"/>
  <c r="N379" i="1"/>
  <c r="V379" i="1" s="1"/>
  <c r="M379" i="1"/>
  <c r="U379" i="1" s="1"/>
  <c r="L379" i="1"/>
  <c r="T379" i="1" s="1"/>
  <c r="K379" i="1"/>
  <c r="S379" i="1" s="1"/>
  <c r="J379" i="1"/>
  <c r="R379" i="1" s="1"/>
  <c r="I379" i="1"/>
  <c r="Q379" i="1" s="1"/>
  <c r="H379" i="1"/>
  <c r="G379" i="1"/>
  <c r="Y378" i="1"/>
  <c r="X378" i="1"/>
  <c r="W378" i="1"/>
  <c r="P378" i="1"/>
  <c r="O378" i="1"/>
  <c r="N378" i="1"/>
  <c r="V378" i="1" s="1"/>
  <c r="M378" i="1"/>
  <c r="Z378" i="1" s="1"/>
  <c r="L378" i="1"/>
  <c r="T378" i="1" s="1"/>
  <c r="K378" i="1"/>
  <c r="S378" i="1" s="1"/>
  <c r="J378" i="1"/>
  <c r="R378" i="1" s="1"/>
  <c r="I378" i="1"/>
  <c r="Q378" i="1" s="1"/>
  <c r="H378" i="1"/>
  <c r="G378" i="1"/>
  <c r="Y377" i="1"/>
  <c r="X377" i="1"/>
  <c r="W377" i="1"/>
  <c r="P377" i="1"/>
  <c r="O377" i="1"/>
  <c r="N377" i="1"/>
  <c r="V377" i="1" s="1"/>
  <c r="M377" i="1"/>
  <c r="U377" i="1" s="1"/>
  <c r="L377" i="1"/>
  <c r="T377" i="1" s="1"/>
  <c r="K377" i="1"/>
  <c r="S377" i="1" s="1"/>
  <c r="J377" i="1"/>
  <c r="R377" i="1" s="1"/>
  <c r="I377" i="1"/>
  <c r="Q377" i="1" s="1"/>
  <c r="H377" i="1"/>
  <c r="G377" i="1"/>
  <c r="Y376" i="1"/>
  <c r="X376" i="1"/>
  <c r="W376" i="1"/>
  <c r="P376" i="1"/>
  <c r="O376" i="1"/>
  <c r="N376" i="1"/>
  <c r="V376" i="1" s="1"/>
  <c r="M376" i="1"/>
  <c r="Z376" i="1" s="1"/>
  <c r="L376" i="1"/>
  <c r="T376" i="1" s="1"/>
  <c r="K376" i="1"/>
  <c r="S376" i="1" s="1"/>
  <c r="J376" i="1"/>
  <c r="R376" i="1" s="1"/>
  <c r="I376" i="1"/>
  <c r="Q376" i="1" s="1"/>
  <c r="H376" i="1"/>
  <c r="G376" i="1"/>
  <c r="Y375" i="1"/>
  <c r="X375" i="1"/>
  <c r="W375" i="1"/>
  <c r="P375" i="1"/>
  <c r="O375" i="1"/>
  <c r="N375" i="1"/>
  <c r="V375" i="1" s="1"/>
  <c r="M375" i="1"/>
  <c r="U375" i="1" s="1"/>
  <c r="L375" i="1"/>
  <c r="T375" i="1" s="1"/>
  <c r="K375" i="1"/>
  <c r="S375" i="1" s="1"/>
  <c r="J375" i="1"/>
  <c r="R375" i="1" s="1"/>
  <c r="I375" i="1"/>
  <c r="Q375" i="1" s="1"/>
  <c r="H375" i="1"/>
  <c r="G375" i="1"/>
  <c r="Y374" i="1"/>
  <c r="X374" i="1"/>
  <c r="W374" i="1"/>
  <c r="P374" i="1"/>
  <c r="O374" i="1"/>
  <c r="N374" i="1"/>
  <c r="V374" i="1" s="1"/>
  <c r="M374" i="1"/>
  <c r="Z374" i="1" s="1"/>
  <c r="L374" i="1"/>
  <c r="T374" i="1" s="1"/>
  <c r="K374" i="1"/>
  <c r="S374" i="1" s="1"/>
  <c r="J374" i="1"/>
  <c r="R374" i="1" s="1"/>
  <c r="I374" i="1"/>
  <c r="Q374" i="1" s="1"/>
  <c r="H374" i="1"/>
  <c r="G374" i="1"/>
  <c r="Y373" i="1"/>
  <c r="X373" i="1"/>
  <c r="W373" i="1"/>
  <c r="P373" i="1"/>
  <c r="O373" i="1"/>
  <c r="N373" i="1"/>
  <c r="V373" i="1" s="1"/>
  <c r="M373" i="1"/>
  <c r="U373" i="1" s="1"/>
  <c r="L373" i="1"/>
  <c r="T373" i="1" s="1"/>
  <c r="K373" i="1"/>
  <c r="S373" i="1" s="1"/>
  <c r="J373" i="1"/>
  <c r="R373" i="1" s="1"/>
  <c r="I373" i="1"/>
  <c r="Q373" i="1" s="1"/>
  <c r="H373" i="1"/>
  <c r="G373" i="1"/>
  <c r="Y372" i="1"/>
  <c r="X372" i="1"/>
  <c r="W372" i="1"/>
  <c r="P372" i="1"/>
  <c r="O372" i="1"/>
  <c r="N372" i="1"/>
  <c r="V372" i="1" s="1"/>
  <c r="M372" i="1"/>
  <c r="Z372" i="1" s="1"/>
  <c r="L372" i="1"/>
  <c r="T372" i="1" s="1"/>
  <c r="K372" i="1"/>
  <c r="S372" i="1" s="1"/>
  <c r="J372" i="1"/>
  <c r="R372" i="1" s="1"/>
  <c r="I372" i="1"/>
  <c r="Q372" i="1" s="1"/>
  <c r="H372" i="1"/>
  <c r="G372" i="1"/>
  <c r="Y371" i="1"/>
  <c r="X371" i="1"/>
  <c r="W371" i="1"/>
  <c r="P371" i="1"/>
  <c r="O371" i="1"/>
  <c r="N371" i="1"/>
  <c r="V371" i="1" s="1"/>
  <c r="M371" i="1"/>
  <c r="U371" i="1" s="1"/>
  <c r="L371" i="1"/>
  <c r="T371" i="1" s="1"/>
  <c r="K371" i="1"/>
  <c r="S371" i="1" s="1"/>
  <c r="J371" i="1"/>
  <c r="R371" i="1" s="1"/>
  <c r="I371" i="1"/>
  <c r="Q371" i="1" s="1"/>
  <c r="H371" i="1"/>
  <c r="G371" i="1"/>
  <c r="Y370" i="1"/>
  <c r="X370" i="1"/>
  <c r="W370" i="1"/>
  <c r="P370" i="1"/>
  <c r="O370" i="1"/>
  <c r="N370" i="1"/>
  <c r="V370" i="1" s="1"/>
  <c r="M370" i="1"/>
  <c r="Z370" i="1" s="1"/>
  <c r="L370" i="1"/>
  <c r="T370" i="1" s="1"/>
  <c r="K370" i="1"/>
  <c r="S370" i="1" s="1"/>
  <c r="J370" i="1"/>
  <c r="R370" i="1" s="1"/>
  <c r="I370" i="1"/>
  <c r="Q370" i="1" s="1"/>
  <c r="H370" i="1"/>
  <c r="G370" i="1"/>
  <c r="Y369" i="1"/>
  <c r="X369" i="1"/>
  <c r="W369" i="1"/>
  <c r="P369" i="1"/>
  <c r="O369" i="1"/>
  <c r="N369" i="1"/>
  <c r="V369" i="1" s="1"/>
  <c r="M369" i="1"/>
  <c r="U369" i="1" s="1"/>
  <c r="L369" i="1"/>
  <c r="T369" i="1" s="1"/>
  <c r="K369" i="1"/>
  <c r="S369" i="1" s="1"/>
  <c r="J369" i="1"/>
  <c r="R369" i="1" s="1"/>
  <c r="I369" i="1"/>
  <c r="Q369" i="1" s="1"/>
  <c r="H369" i="1"/>
  <c r="G369" i="1"/>
  <c r="Y368" i="1"/>
  <c r="X368" i="1"/>
  <c r="W368" i="1"/>
  <c r="P368" i="1"/>
  <c r="O368" i="1"/>
  <c r="N368" i="1"/>
  <c r="V368" i="1" s="1"/>
  <c r="M368" i="1"/>
  <c r="Z368" i="1" s="1"/>
  <c r="L368" i="1"/>
  <c r="T368" i="1" s="1"/>
  <c r="K368" i="1"/>
  <c r="S368" i="1" s="1"/>
  <c r="J368" i="1"/>
  <c r="R368" i="1" s="1"/>
  <c r="I368" i="1"/>
  <c r="Q368" i="1" s="1"/>
  <c r="H368" i="1"/>
  <c r="G368" i="1"/>
  <c r="Y367" i="1"/>
  <c r="X367" i="1"/>
  <c r="W367" i="1"/>
  <c r="P367" i="1"/>
  <c r="O367" i="1"/>
  <c r="N367" i="1"/>
  <c r="V367" i="1" s="1"/>
  <c r="M367" i="1"/>
  <c r="U367" i="1" s="1"/>
  <c r="L367" i="1"/>
  <c r="T367" i="1" s="1"/>
  <c r="K367" i="1"/>
  <c r="S367" i="1" s="1"/>
  <c r="J367" i="1"/>
  <c r="R367" i="1" s="1"/>
  <c r="I367" i="1"/>
  <c r="Q367" i="1" s="1"/>
  <c r="H367" i="1"/>
  <c r="G367" i="1"/>
  <c r="Y366" i="1"/>
  <c r="X366" i="1"/>
  <c r="W366" i="1"/>
  <c r="P366" i="1"/>
  <c r="O366" i="1"/>
  <c r="N366" i="1"/>
  <c r="V366" i="1" s="1"/>
  <c r="M366" i="1"/>
  <c r="Z366" i="1" s="1"/>
  <c r="L366" i="1"/>
  <c r="T366" i="1" s="1"/>
  <c r="K366" i="1"/>
  <c r="S366" i="1" s="1"/>
  <c r="J366" i="1"/>
  <c r="R366" i="1" s="1"/>
  <c r="I366" i="1"/>
  <c r="Q366" i="1" s="1"/>
  <c r="H366" i="1"/>
  <c r="G366" i="1"/>
  <c r="Y365" i="1"/>
  <c r="X365" i="1"/>
  <c r="W365" i="1"/>
  <c r="P365" i="1"/>
  <c r="O365" i="1"/>
  <c r="N365" i="1"/>
  <c r="V365" i="1" s="1"/>
  <c r="M365" i="1"/>
  <c r="U365" i="1" s="1"/>
  <c r="L365" i="1"/>
  <c r="T365" i="1" s="1"/>
  <c r="K365" i="1"/>
  <c r="S365" i="1" s="1"/>
  <c r="J365" i="1"/>
  <c r="R365" i="1" s="1"/>
  <c r="I365" i="1"/>
  <c r="Q365" i="1" s="1"/>
  <c r="H365" i="1"/>
  <c r="G365" i="1"/>
  <c r="Y364" i="1"/>
  <c r="X364" i="1"/>
  <c r="W364" i="1"/>
  <c r="P364" i="1"/>
  <c r="O364" i="1"/>
  <c r="N364" i="1"/>
  <c r="V364" i="1" s="1"/>
  <c r="M364" i="1"/>
  <c r="Z364" i="1" s="1"/>
  <c r="L364" i="1"/>
  <c r="T364" i="1" s="1"/>
  <c r="K364" i="1"/>
  <c r="S364" i="1" s="1"/>
  <c r="J364" i="1"/>
  <c r="R364" i="1" s="1"/>
  <c r="I364" i="1"/>
  <c r="Q364" i="1" s="1"/>
  <c r="H364" i="1"/>
  <c r="G364" i="1"/>
  <c r="Y363" i="1"/>
  <c r="X363" i="1"/>
  <c r="W363" i="1"/>
  <c r="P363" i="1"/>
  <c r="O363" i="1"/>
  <c r="N363" i="1"/>
  <c r="V363" i="1" s="1"/>
  <c r="M363" i="1"/>
  <c r="U363" i="1" s="1"/>
  <c r="L363" i="1"/>
  <c r="T363" i="1" s="1"/>
  <c r="K363" i="1"/>
  <c r="S363" i="1" s="1"/>
  <c r="J363" i="1"/>
  <c r="R363" i="1" s="1"/>
  <c r="I363" i="1"/>
  <c r="Q363" i="1" s="1"/>
  <c r="H363" i="1"/>
  <c r="G363" i="1"/>
  <c r="Y362" i="1"/>
  <c r="X362" i="1"/>
  <c r="W362" i="1"/>
  <c r="P362" i="1"/>
  <c r="O362" i="1"/>
  <c r="N362" i="1"/>
  <c r="V362" i="1" s="1"/>
  <c r="M362" i="1"/>
  <c r="Z362" i="1" s="1"/>
  <c r="L362" i="1"/>
  <c r="T362" i="1" s="1"/>
  <c r="K362" i="1"/>
  <c r="S362" i="1" s="1"/>
  <c r="J362" i="1"/>
  <c r="R362" i="1" s="1"/>
  <c r="I362" i="1"/>
  <c r="Q362" i="1" s="1"/>
  <c r="H362" i="1"/>
  <c r="G362" i="1"/>
  <c r="Y361" i="1"/>
  <c r="X361" i="1"/>
  <c r="W361" i="1"/>
  <c r="P361" i="1"/>
  <c r="O361" i="1"/>
  <c r="N361" i="1"/>
  <c r="V361" i="1" s="1"/>
  <c r="M361" i="1"/>
  <c r="U361" i="1" s="1"/>
  <c r="L361" i="1"/>
  <c r="T361" i="1" s="1"/>
  <c r="K361" i="1"/>
  <c r="S361" i="1" s="1"/>
  <c r="J361" i="1"/>
  <c r="R361" i="1" s="1"/>
  <c r="I361" i="1"/>
  <c r="Q361" i="1" s="1"/>
  <c r="H361" i="1"/>
  <c r="G361" i="1"/>
  <c r="Y360" i="1"/>
  <c r="X360" i="1"/>
  <c r="W360" i="1"/>
  <c r="P360" i="1"/>
  <c r="O360" i="1"/>
  <c r="N360" i="1"/>
  <c r="V360" i="1" s="1"/>
  <c r="M360" i="1"/>
  <c r="Z360" i="1" s="1"/>
  <c r="L360" i="1"/>
  <c r="T360" i="1" s="1"/>
  <c r="K360" i="1"/>
  <c r="S360" i="1" s="1"/>
  <c r="J360" i="1"/>
  <c r="R360" i="1" s="1"/>
  <c r="I360" i="1"/>
  <c r="Q360" i="1" s="1"/>
  <c r="H360" i="1"/>
  <c r="G360" i="1"/>
  <c r="Y359" i="1"/>
  <c r="X359" i="1"/>
  <c r="W359" i="1"/>
  <c r="P359" i="1"/>
  <c r="O359" i="1"/>
  <c r="N359" i="1"/>
  <c r="V359" i="1" s="1"/>
  <c r="M359" i="1"/>
  <c r="Z359" i="1" s="1"/>
  <c r="L359" i="1"/>
  <c r="T359" i="1" s="1"/>
  <c r="K359" i="1"/>
  <c r="S359" i="1" s="1"/>
  <c r="J359" i="1"/>
  <c r="R359" i="1" s="1"/>
  <c r="I359" i="1"/>
  <c r="Q359" i="1" s="1"/>
  <c r="H359" i="1"/>
  <c r="G359" i="1"/>
  <c r="Y358" i="1"/>
  <c r="X358" i="1"/>
  <c r="W358" i="1"/>
  <c r="P358" i="1"/>
  <c r="O358" i="1"/>
  <c r="N358" i="1"/>
  <c r="V358" i="1" s="1"/>
  <c r="M358" i="1"/>
  <c r="Z358" i="1" s="1"/>
  <c r="L358" i="1"/>
  <c r="T358" i="1" s="1"/>
  <c r="K358" i="1"/>
  <c r="S358" i="1" s="1"/>
  <c r="J358" i="1"/>
  <c r="R358" i="1" s="1"/>
  <c r="I358" i="1"/>
  <c r="Q358" i="1" s="1"/>
  <c r="H358" i="1"/>
  <c r="G358" i="1"/>
  <c r="Y357" i="1"/>
  <c r="X357" i="1"/>
  <c r="W357" i="1"/>
  <c r="P357" i="1"/>
  <c r="O357" i="1"/>
  <c r="N357" i="1"/>
  <c r="V357" i="1" s="1"/>
  <c r="M357" i="1"/>
  <c r="Z357" i="1" s="1"/>
  <c r="L357" i="1"/>
  <c r="T357" i="1" s="1"/>
  <c r="K357" i="1"/>
  <c r="S357" i="1" s="1"/>
  <c r="J357" i="1"/>
  <c r="R357" i="1" s="1"/>
  <c r="I357" i="1"/>
  <c r="Q357" i="1" s="1"/>
  <c r="H357" i="1"/>
  <c r="G357" i="1"/>
  <c r="Y356" i="1"/>
  <c r="X356" i="1"/>
  <c r="W356" i="1"/>
  <c r="P356" i="1"/>
  <c r="O356" i="1"/>
  <c r="N356" i="1"/>
  <c r="V356" i="1" s="1"/>
  <c r="M356" i="1"/>
  <c r="Z356" i="1" s="1"/>
  <c r="L356" i="1"/>
  <c r="T356" i="1" s="1"/>
  <c r="K356" i="1"/>
  <c r="S356" i="1" s="1"/>
  <c r="J356" i="1"/>
  <c r="R356" i="1" s="1"/>
  <c r="I356" i="1"/>
  <c r="Q356" i="1" s="1"/>
  <c r="H356" i="1"/>
  <c r="G356" i="1"/>
  <c r="Y355" i="1"/>
  <c r="X355" i="1"/>
  <c r="W355" i="1"/>
  <c r="P355" i="1"/>
  <c r="O355" i="1"/>
  <c r="N355" i="1"/>
  <c r="V355" i="1" s="1"/>
  <c r="M355" i="1"/>
  <c r="U355" i="1" s="1"/>
  <c r="L355" i="1"/>
  <c r="T355" i="1" s="1"/>
  <c r="K355" i="1"/>
  <c r="S355" i="1" s="1"/>
  <c r="J355" i="1"/>
  <c r="R355" i="1" s="1"/>
  <c r="I355" i="1"/>
  <c r="Q355" i="1" s="1"/>
  <c r="H355" i="1"/>
  <c r="G355" i="1"/>
  <c r="Y354" i="1"/>
  <c r="X354" i="1"/>
  <c r="W354" i="1"/>
  <c r="P354" i="1"/>
  <c r="O354" i="1"/>
  <c r="N354" i="1"/>
  <c r="V354" i="1" s="1"/>
  <c r="M354" i="1"/>
  <c r="Z354" i="1" s="1"/>
  <c r="L354" i="1"/>
  <c r="T354" i="1" s="1"/>
  <c r="K354" i="1"/>
  <c r="S354" i="1" s="1"/>
  <c r="J354" i="1"/>
  <c r="R354" i="1" s="1"/>
  <c r="I354" i="1"/>
  <c r="Q354" i="1" s="1"/>
  <c r="H354" i="1"/>
  <c r="G354" i="1"/>
  <c r="Y353" i="1"/>
  <c r="X353" i="1"/>
  <c r="W353" i="1"/>
  <c r="P353" i="1"/>
  <c r="O353" i="1"/>
  <c r="N353" i="1"/>
  <c r="V353" i="1" s="1"/>
  <c r="M353" i="1"/>
  <c r="Z353" i="1" s="1"/>
  <c r="L353" i="1"/>
  <c r="T353" i="1" s="1"/>
  <c r="K353" i="1"/>
  <c r="S353" i="1" s="1"/>
  <c r="J353" i="1"/>
  <c r="R353" i="1" s="1"/>
  <c r="I353" i="1"/>
  <c r="Q353" i="1" s="1"/>
  <c r="H353" i="1"/>
  <c r="G353" i="1"/>
  <c r="Y352" i="1"/>
  <c r="X352" i="1"/>
  <c r="W352" i="1"/>
  <c r="P352" i="1"/>
  <c r="O352" i="1"/>
  <c r="N352" i="1"/>
  <c r="V352" i="1" s="1"/>
  <c r="M352" i="1"/>
  <c r="Z352" i="1" s="1"/>
  <c r="L352" i="1"/>
  <c r="T352" i="1" s="1"/>
  <c r="K352" i="1"/>
  <c r="S352" i="1" s="1"/>
  <c r="J352" i="1"/>
  <c r="R352" i="1" s="1"/>
  <c r="I352" i="1"/>
  <c r="Q352" i="1" s="1"/>
  <c r="H352" i="1"/>
  <c r="G352" i="1"/>
  <c r="Y351" i="1"/>
  <c r="X351" i="1"/>
  <c r="W351" i="1"/>
  <c r="T351" i="1"/>
  <c r="P351" i="1"/>
  <c r="O351" i="1"/>
  <c r="N351" i="1"/>
  <c r="V351" i="1" s="1"/>
  <c r="M351" i="1"/>
  <c r="U351" i="1" s="1"/>
  <c r="L351" i="1"/>
  <c r="K351" i="1"/>
  <c r="S351" i="1" s="1"/>
  <c r="J351" i="1"/>
  <c r="R351" i="1" s="1"/>
  <c r="I351" i="1"/>
  <c r="Q351" i="1" s="1"/>
  <c r="H351" i="1"/>
  <c r="G351" i="1"/>
  <c r="Y350" i="1"/>
  <c r="X350" i="1"/>
  <c r="W350" i="1"/>
  <c r="P350" i="1"/>
  <c r="O350" i="1"/>
  <c r="N350" i="1"/>
  <c r="V350" i="1" s="1"/>
  <c r="M350" i="1"/>
  <c r="Z350" i="1" s="1"/>
  <c r="L350" i="1"/>
  <c r="T350" i="1" s="1"/>
  <c r="K350" i="1"/>
  <c r="S350" i="1" s="1"/>
  <c r="J350" i="1"/>
  <c r="R350" i="1" s="1"/>
  <c r="I350" i="1"/>
  <c r="Q350" i="1" s="1"/>
  <c r="H350" i="1"/>
  <c r="G350" i="1"/>
  <c r="Y349" i="1"/>
  <c r="X349" i="1"/>
  <c r="W349" i="1"/>
  <c r="P349" i="1"/>
  <c r="O349" i="1"/>
  <c r="N349" i="1"/>
  <c r="V349" i="1" s="1"/>
  <c r="M349" i="1"/>
  <c r="U349" i="1" s="1"/>
  <c r="L349" i="1"/>
  <c r="T349" i="1" s="1"/>
  <c r="K349" i="1"/>
  <c r="S349" i="1" s="1"/>
  <c r="J349" i="1"/>
  <c r="R349" i="1" s="1"/>
  <c r="I349" i="1"/>
  <c r="Q349" i="1" s="1"/>
  <c r="H349" i="1"/>
  <c r="G349" i="1"/>
  <c r="Y348" i="1"/>
  <c r="X348" i="1"/>
  <c r="W348" i="1"/>
  <c r="P348" i="1"/>
  <c r="O348" i="1"/>
  <c r="N348" i="1"/>
  <c r="V348" i="1" s="1"/>
  <c r="M348" i="1"/>
  <c r="Z348" i="1" s="1"/>
  <c r="L348" i="1"/>
  <c r="T348" i="1" s="1"/>
  <c r="K348" i="1"/>
  <c r="S348" i="1" s="1"/>
  <c r="J348" i="1"/>
  <c r="R348" i="1" s="1"/>
  <c r="I348" i="1"/>
  <c r="Q348" i="1" s="1"/>
  <c r="H348" i="1"/>
  <c r="G348" i="1"/>
  <c r="Z347" i="1"/>
  <c r="Y347" i="1"/>
  <c r="X347" i="1"/>
  <c r="W347" i="1"/>
  <c r="P347" i="1"/>
  <c r="O347" i="1"/>
  <c r="N347" i="1"/>
  <c r="V347" i="1" s="1"/>
  <c r="M347" i="1"/>
  <c r="U347" i="1" s="1"/>
  <c r="L347" i="1"/>
  <c r="T347" i="1" s="1"/>
  <c r="K347" i="1"/>
  <c r="S347" i="1" s="1"/>
  <c r="J347" i="1"/>
  <c r="R347" i="1" s="1"/>
  <c r="I347" i="1"/>
  <c r="Q347" i="1" s="1"/>
  <c r="H347" i="1"/>
  <c r="G347" i="1"/>
  <c r="Y346" i="1"/>
  <c r="X346" i="1"/>
  <c r="W346" i="1"/>
  <c r="P346" i="1"/>
  <c r="O346" i="1"/>
  <c r="N346" i="1"/>
  <c r="V346" i="1" s="1"/>
  <c r="M346" i="1"/>
  <c r="Z346" i="1" s="1"/>
  <c r="L346" i="1"/>
  <c r="T346" i="1" s="1"/>
  <c r="K346" i="1"/>
  <c r="S346" i="1" s="1"/>
  <c r="J346" i="1"/>
  <c r="R346" i="1" s="1"/>
  <c r="I346" i="1"/>
  <c r="Q346" i="1" s="1"/>
  <c r="H346" i="1"/>
  <c r="G346" i="1"/>
  <c r="Y345" i="1"/>
  <c r="X345" i="1"/>
  <c r="W345" i="1"/>
  <c r="P345" i="1"/>
  <c r="O345" i="1"/>
  <c r="N345" i="1"/>
  <c r="V345" i="1" s="1"/>
  <c r="M345" i="1"/>
  <c r="U345" i="1" s="1"/>
  <c r="L345" i="1"/>
  <c r="T345" i="1" s="1"/>
  <c r="K345" i="1"/>
  <c r="S345" i="1" s="1"/>
  <c r="J345" i="1"/>
  <c r="R345" i="1" s="1"/>
  <c r="I345" i="1"/>
  <c r="Q345" i="1" s="1"/>
  <c r="H345" i="1"/>
  <c r="G345" i="1"/>
  <c r="Y344" i="1"/>
  <c r="X344" i="1"/>
  <c r="W344" i="1"/>
  <c r="P344" i="1"/>
  <c r="O344" i="1"/>
  <c r="N344" i="1"/>
  <c r="V344" i="1" s="1"/>
  <c r="M344" i="1"/>
  <c r="Z344" i="1" s="1"/>
  <c r="L344" i="1"/>
  <c r="T344" i="1" s="1"/>
  <c r="K344" i="1"/>
  <c r="S344" i="1" s="1"/>
  <c r="J344" i="1"/>
  <c r="R344" i="1" s="1"/>
  <c r="I344" i="1"/>
  <c r="Q344" i="1" s="1"/>
  <c r="H344" i="1"/>
  <c r="G344" i="1"/>
  <c r="Y343" i="1"/>
  <c r="X343" i="1"/>
  <c r="W343" i="1"/>
  <c r="T343" i="1"/>
  <c r="P343" i="1"/>
  <c r="O343" i="1"/>
  <c r="N343" i="1"/>
  <c r="V343" i="1" s="1"/>
  <c r="M343" i="1"/>
  <c r="U343" i="1" s="1"/>
  <c r="L343" i="1"/>
  <c r="K343" i="1"/>
  <c r="S343" i="1" s="1"/>
  <c r="J343" i="1"/>
  <c r="R343" i="1" s="1"/>
  <c r="I343" i="1"/>
  <c r="Q343" i="1" s="1"/>
  <c r="H343" i="1"/>
  <c r="G343" i="1"/>
  <c r="Y342" i="1"/>
  <c r="X342" i="1"/>
  <c r="W342" i="1"/>
  <c r="P342" i="1"/>
  <c r="O342" i="1"/>
  <c r="N342" i="1"/>
  <c r="V342" i="1" s="1"/>
  <c r="M342" i="1"/>
  <c r="Z342" i="1" s="1"/>
  <c r="L342" i="1"/>
  <c r="T342" i="1" s="1"/>
  <c r="K342" i="1"/>
  <c r="S342" i="1" s="1"/>
  <c r="J342" i="1"/>
  <c r="R342" i="1" s="1"/>
  <c r="I342" i="1"/>
  <c r="Q342" i="1" s="1"/>
  <c r="H342" i="1"/>
  <c r="G342" i="1"/>
  <c r="Y341" i="1"/>
  <c r="X341" i="1"/>
  <c r="W341" i="1"/>
  <c r="P341" i="1"/>
  <c r="O341" i="1"/>
  <c r="N341" i="1"/>
  <c r="V341" i="1" s="1"/>
  <c r="M341" i="1"/>
  <c r="U341" i="1" s="1"/>
  <c r="L341" i="1"/>
  <c r="T341" i="1" s="1"/>
  <c r="K341" i="1"/>
  <c r="S341" i="1" s="1"/>
  <c r="J341" i="1"/>
  <c r="R341" i="1" s="1"/>
  <c r="I341" i="1"/>
  <c r="Q341" i="1" s="1"/>
  <c r="H341" i="1"/>
  <c r="G341" i="1"/>
  <c r="Y340" i="1"/>
  <c r="X340" i="1"/>
  <c r="W340" i="1"/>
  <c r="P340" i="1"/>
  <c r="O340" i="1"/>
  <c r="N340" i="1"/>
  <c r="V340" i="1" s="1"/>
  <c r="M340" i="1"/>
  <c r="Z340" i="1" s="1"/>
  <c r="L340" i="1"/>
  <c r="T340" i="1" s="1"/>
  <c r="K340" i="1"/>
  <c r="S340" i="1" s="1"/>
  <c r="J340" i="1"/>
  <c r="R340" i="1" s="1"/>
  <c r="I340" i="1"/>
  <c r="Q340" i="1" s="1"/>
  <c r="H340" i="1"/>
  <c r="G340" i="1"/>
  <c r="Y339" i="1"/>
  <c r="X339" i="1"/>
  <c r="W339" i="1"/>
  <c r="P339" i="1"/>
  <c r="O339" i="1"/>
  <c r="N339" i="1"/>
  <c r="V339" i="1" s="1"/>
  <c r="M339" i="1"/>
  <c r="U339" i="1" s="1"/>
  <c r="L339" i="1"/>
  <c r="T339" i="1" s="1"/>
  <c r="K339" i="1"/>
  <c r="S339" i="1" s="1"/>
  <c r="J339" i="1"/>
  <c r="R339" i="1" s="1"/>
  <c r="I339" i="1"/>
  <c r="Q339" i="1" s="1"/>
  <c r="H339" i="1"/>
  <c r="G339" i="1"/>
  <c r="Y338" i="1"/>
  <c r="X338" i="1"/>
  <c r="W338" i="1"/>
  <c r="P338" i="1"/>
  <c r="O338" i="1"/>
  <c r="N338" i="1"/>
  <c r="V338" i="1" s="1"/>
  <c r="M338" i="1"/>
  <c r="Z338" i="1" s="1"/>
  <c r="L338" i="1"/>
  <c r="T338" i="1" s="1"/>
  <c r="K338" i="1"/>
  <c r="S338" i="1" s="1"/>
  <c r="J338" i="1"/>
  <c r="R338" i="1" s="1"/>
  <c r="I338" i="1"/>
  <c r="Q338" i="1" s="1"/>
  <c r="H338" i="1"/>
  <c r="G338" i="1"/>
  <c r="Y337" i="1"/>
  <c r="X337" i="1"/>
  <c r="W337" i="1"/>
  <c r="P337" i="1"/>
  <c r="O337" i="1"/>
  <c r="N337" i="1"/>
  <c r="V337" i="1" s="1"/>
  <c r="M337" i="1"/>
  <c r="U337" i="1" s="1"/>
  <c r="L337" i="1"/>
  <c r="T337" i="1" s="1"/>
  <c r="K337" i="1"/>
  <c r="S337" i="1" s="1"/>
  <c r="J337" i="1"/>
  <c r="R337" i="1" s="1"/>
  <c r="I337" i="1"/>
  <c r="Q337" i="1" s="1"/>
  <c r="H337" i="1"/>
  <c r="G337" i="1"/>
  <c r="Y336" i="1"/>
  <c r="X336" i="1"/>
  <c r="W336" i="1"/>
  <c r="P336" i="1"/>
  <c r="O336" i="1"/>
  <c r="N336" i="1"/>
  <c r="V336" i="1" s="1"/>
  <c r="M336" i="1"/>
  <c r="Z336" i="1" s="1"/>
  <c r="L336" i="1"/>
  <c r="T336" i="1" s="1"/>
  <c r="K336" i="1"/>
  <c r="S336" i="1" s="1"/>
  <c r="J336" i="1"/>
  <c r="R336" i="1" s="1"/>
  <c r="I336" i="1"/>
  <c r="Q336" i="1" s="1"/>
  <c r="H336" i="1"/>
  <c r="G336" i="1"/>
  <c r="Y335" i="1"/>
  <c r="X335" i="1"/>
  <c r="W335" i="1"/>
  <c r="P335" i="1"/>
  <c r="O335" i="1"/>
  <c r="N335" i="1"/>
  <c r="V335" i="1" s="1"/>
  <c r="M335" i="1"/>
  <c r="U335" i="1" s="1"/>
  <c r="L335" i="1"/>
  <c r="T335" i="1" s="1"/>
  <c r="K335" i="1"/>
  <c r="S335" i="1" s="1"/>
  <c r="J335" i="1"/>
  <c r="R335" i="1" s="1"/>
  <c r="I335" i="1"/>
  <c r="Q335" i="1" s="1"/>
  <c r="H335" i="1"/>
  <c r="G335" i="1"/>
  <c r="Y334" i="1"/>
  <c r="X334" i="1"/>
  <c r="W334" i="1"/>
  <c r="P334" i="1"/>
  <c r="O334" i="1"/>
  <c r="N334" i="1"/>
  <c r="V334" i="1" s="1"/>
  <c r="M334" i="1"/>
  <c r="Z334" i="1" s="1"/>
  <c r="L334" i="1"/>
  <c r="T334" i="1" s="1"/>
  <c r="K334" i="1"/>
  <c r="S334" i="1" s="1"/>
  <c r="J334" i="1"/>
  <c r="R334" i="1" s="1"/>
  <c r="I334" i="1"/>
  <c r="Q334" i="1" s="1"/>
  <c r="H334" i="1"/>
  <c r="G334" i="1"/>
  <c r="Y333" i="1"/>
  <c r="X333" i="1"/>
  <c r="W333" i="1"/>
  <c r="P333" i="1"/>
  <c r="O333" i="1"/>
  <c r="N333" i="1"/>
  <c r="V333" i="1" s="1"/>
  <c r="M333" i="1"/>
  <c r="U333" i="1" s="1"/>
  <c r="L333" i="1"/>
  <c r="T333" i="1" s="1"/>
  <c r="K333" i="1"/>
  <c r="S333" i="1" s="1"/>
  <c r="J333" i="1"/>
  <c r="R333" i="1" s="1"/>
  <c r="I333" i="1"/>
  <c r="Q333" i="1" s="1"/>
  <c r="H333" i="1"/>
  <c r="G333" i="1"/>
  <c r="Y332" i="1"/>
  <c r="X332" i="1"/>
  <c r="W332" i="1"/>
  <c r="P332" i="1"/>
  <c r="O332" i="1"/>
  <c r="N332" i="1"/>
  <c r="V332" i="1" s="1"/>
  <c r="M332" i="1"/>
  <c r="Z332" i="1" s="1"/>
  <c r="L332" i="1"/>
  <c r="T332" i="1" s="1"/>
  <c r="K332" i="1"/>
  <c r="S332" i="1" s="1"/>
  <c r="J332" i="1"/>
  <c r="R332" i="1" s="1"/>
  <c r="I332" i="1"/>
  <c r="Q332" i="1" s="1"/>
  <c r="H332" i="1"/>
  <c r="G332" i="1"/>
  <c r="Y331" i="1"/>
  <c r="X331" i="1"/>
  <c r="W331" i="1"/>
  <c r="P331" i="1"/>
  <c r="O331" i="1"/>
  <c r="N331" i="1"/>
  <c r="V331" i="1" s="1"/>
  <c r="M331" i="1"/>
  <c r="U331" i="1" s="1"/>
  <c r="L331" i="1"/>
  <c r="T331" i="1" s="1"/>
  <c r="K331" i="1"/>
  <c r="S331" i="1" s="1"/>
  <c r="J331" i="1"/>
  <c r="R331" i="1" s="1"/>
  <c r="I331" i="1"/>
  <c r="Q331" i="1" s="1"/>
  <c r="H331" i="1"/>
  <c r="G331" i="1"/>
  <c r="Y330" i="1"/>
  <c r="X330" i="1"/>
  <c r="W330" i="1"/>
  <c r="P330" i="1"/>
  <c r="O330" i="1"/>
  <c r="N330" i="1"/>
  <c r="V330" i="1" s="1"/>
  <c r="M330" i="1"/>
  <c r="Z330" i="1" s="1"/>
  <c r="L330" i="1"/>
  <c r="T330" i="1" s="1"/>
  <c r="K330" i="1"/>
  <c r="S330" i="1" s="1"/>
  <c r="J330" i="1"/>
  <c r="R330" i="1" s="1"/>
  <c r="I330" i="1"/>
  <c r="Q330" i="1" s="1"/>
  <c r="H330" i="1"/>
  <c r="G330" i="1"/>
  <c r="Y329" i="1"/>
  <c r="X329" i="1"/>
  <c r="W329" i="1"/>
  <c r="P329" i="1"/>
  <c r="O329" i="1"/>
  <c r="N329" i="1"/>
  <c r="V329" i="1" s="1"/>
  <c r="M329" i="1"/>
  <c r="U329" i="1" s="1"/>
  <c r="L329" i="1"/>
  <c r="T329" i="1" s="1"/>
  <c r="K329" i="1"/>
  <c r="S329" i="1" s="1"/>
  <c r="J329" i="1"/>
  <c r="R329" i="1" s="1"/>
  <c r="I329" i="1"/>
  <c r="Q329" i="1" s="1"/>
  <c r="H329" i="1"/>
  <c r="G329" i="1"/>
  <c r="Y328" i="1"/>
  <c r="X328" i="1"/>
  <c r="W328" i="1"/>
  <c r="P328" i="1"/>
  <c r="O328" i="1"/>
  <c r="N328" i="1"/>
  <c r="V328" i="1" s="1"/>
  <c r="M328" i="1"/>
  <c r="Z328" i="1" s="1"/>
  <c r="L328" i="1"/>
  <c r="T328" i="1" s="1"/>
  <c r="K328" i="1"/>
  <c r="S328" i="1" s="1"/>
  <c r="J328" i="1"/>
  <c r="R328" i="1" s="1"/>
  <c r="I328" i="1"/>
  <c r="Q328" i="1" s="1"/>
  <c r="H328" i="1"/>
  <c r="G328" i="1"/>
  <c r="Y327" i="1"/>
  <c r="X327" i="1"/>
  <c r="W327" i="1"/>
  <c r="P327" i="1"/>
  <c r="O327" i="1"/>
  <c r="N327" i="1"/>
  <c r="V327" i="1" s="1"/>
  <c r="M327" i="1"/>
  <c r="U327" i="1" s="1"/>
  <c r="L327" i="1"/>
  <c r="T327" i="1" s="1"/>
  <c r="K327" i="1"/>
  <c r="S327" i="1" s="1"/>
  <c r="J327" i="1"/>
  <c r="R327" i="1" s="1"/>
  <c r="I327" i="1"/>
  <c r="Q327" i="1" s="1"/>
  <c r="H327" i="1"/>
  <c r="G327" i="1"/>
  <c r="Y326" i="1"/>
  <c r="X326" i="1"/>
  <c r="W326" i="1"/>
  <c r="P326" i="1"/>
  <c r="O326" i="1"/>
  <c r="N326" i="1"/>
  <c r="V326" i="1" s="1"/>
  <c r="M326" i="1"/>
  <c r="Z326" i="1" s="1"/>
  <c r="L326" i="1"/>
  <c r="T326" i="1" s="1"/>
  <c r="K326" i="1"/>
  <c r="S326" i="1" s="1"/>
  <c r="J326" i="1"/>
  <c r="R326" i="1" s="1"/>
  <c r="I326" i="1"/>
  <c r="Q326" i="1" s="1"/>
  <c r="H326" i="1"/>
  <c r="G326" i="1"/>
  <c r="Y325" i="1"/>
  <c r="X325" i="1"/>
  <c r="W325" i="1"/>
  <c r="P325" i="1"/>
  <c r="O325" i="1"/>
  <c r="N325" i="1"/>
  <c r="V325" i="1" s="1"/>
  <c r="M325" i="1"/>
  <c r="U325" i="1" s="1"/>
  <c r="L325" i="1"/>
  <c r="T325" i="1" s="1"/>
  <c r="K325" i="1"/>
  <c r="S325" i="1" s="1"/>
  <c r="J325" i="1"/>
  <c r="R325" i="1" s="1"/>
  <c r="I325" i="1"/>
  <c r="Q325" i="1" s="1"/>
  <c r="H325" i="1"/>
  <c r="G325" i="1"/>
  <c r="Y324" i="1"/>
  <c r="X324" i="1"/>
  <c r="W324" i="1"/>
  <c r="P324" i="1"/>
  <c r="O324" i="1"/>
  <c r="N324" i="1"/>
  <c r="V324" i="1" s="1"/>
  <c r="M324" i="1"/>
  <c r="Z324" i="1" s="1"/>
  <c r="L324" i="1"/>
  <c r="T324" i="1" s="1"/>
  <c r="K324" i="1"/>
  <c r="S324" i="1" s="1"/>
  <c r="J324" i="1"/>
  <c r="R324" i="1" s="1"/>
  <c r="I324" i="1"/>
  <c r="Q324" i="1" s="1"/>
  <c r="H324" i="1"/>
  <c r="G324" i="1"/>
  <c r="Y323" i="1"/>
  <c r="X323" i="1"/>
  <c r="W323" i="1"/>
  <c r="P323" i="1"/>
  <c r="O323" i="1"/>
  <c r="N323" i="1"/>
  <c r="V323" i="1" s="1"/>
  <c r="M323" i="1"/>
  <c r="U323" i="1" s="1"/>
  <c r="L323" i="1"/>
  <c r="T323" i="1" s="1"/>
  <c r="K323" i="1"/>
  <c r="S323" i="1" s="1"/>
  <c r="J323" i="1"/>
  <c r="R323" i="1" s="1"/>
  <c r="I323" i="1"/>
  <c r="Q323" i="1" s="1"/>
  <c r="H323" i="1"/>
  <c r="G323" i="1"/>
  <c r="Y322" i="1"/>
  <c r="X322" i="1"/>
  <c r="W322" i="1"/>
  <c r="P322" i="1"/>
  <c r="O322" i="1"/>
  <c r="N322" i="1"/>
  <c r="V322" i="1" s="1"/>
  <c r="M322" i="1"/>
  <c r="Z322" i="1" s="1"/>
  <c r="L322" i="1"/>
  <c r="T322" i="1" s="1"/>
  <c r="K322" i="1"/>
  <c r="S322" i="1" s="1"/>
  <c r="J322" i="1"/>
  <c r="R322" i="1" s="1"/>
  <c r="I322" i="1"/>
  <c r="Q322" i="1" s="1"/>
  <c r="H322" i="1"/>
  <c r="G322" i="1"/>
  <c r="Y321" i="1"/>
  <c r="X321" i="1"/>
  <c r="W321" i="1"/>
  <c r="P321" i="1"/>
  <c r="O321" i="1"/>
  <c r="N321" i="1"/>
  <c r="V321" i="1" s="1"/>
  <c r="M321" i="1"/>
  <c r="U321" i="1" s="1"/>
  <c r="L321" i="1"/>
  <c r="T321" i="1" s="1"/>
  <c r="K321" i="1"/>
  <c r="S321" i="1" s="1"/>
  <c r="J321" i="1"/>
  <c r="R321" i="1" s="1"/>
  <c r="I321" i="1"/>
  <c r="Q321" i="1" s="1"/>
  <c r="H321" i="1"/>
  <c r="G321" i="1"/>
  <c r="Y320" i="1"/>
  <c r="X320" i="1"/>
  <c r="W320" i="1"/>
  <c r="P320" i="1"/>
  <c r="O320" i="1"/>
  <c r="N320" i="1"/>
  <c r="V320" i="1" s="1"/>
  <c r="M320" i="1"/>
  <c r="L320" i="1"/>
  <c r="T320" i="1" s="1"/>
  <c r="K320" i="1"/>
  <c r="S320" i="1" s="1"/>
  <c r="J320" i="1"/>
  <c r="R320" i="1" s="1"/>
  <c r="I320" i="1"/>
  <c r="Q320" i="1" s="1"/>
  <c r="H320" i="1"/>
  <c r="G320" i="1"/>
  <c r="Y319" i="1"/>
  <c r="X319" i="1"/>
  <c r="W319" i="1"/>
  <c r="P319" i="1"/>
  <c r="O319" i="1"/>
  <c r="N319" i="1"/>
  <c r="V319" i="1" s="1"/>
  <c r="M319" i="1"/>
  <c r="L319" i="1"/>
  <c r="T319" i="1" s="1"/>
  <c r="K319" i="1"/>
  <c r="S319" i="1" s="1"/>
  <c r="J319" i="1"/>
  <c r="R319" i="1" s="1"/>
  <c r="I319" i="1"/>
  <c r="Q319" i="1" s="1"/>
  <c r="H319" i="1"/>
  <c r="G319" i="1"/>
  <c r="Y318" i="1"/>
  <c r="X318" i="1"/>
  <c r="W318" i="1"/>
  <c r="P318" i="1"/>
  <c r="O318" i="1"/>
  <c r="N318" i="1"/>
  <c r="V318" i="1" s="1"/>
  <c r="M318" i="1"/>
  <c r="Z318" i="1" s="1"/>
  <c r="L318" i="1"/>
  <c r="T318" i="1" s="1"/>
  <c r="K318" i="1"/>
  <c r="S318" i="1" s="1"/>
  <c r="J318" i="1"/>
  <c r="R318" i="1" s="1"/>
  <c r="I318" i="1"/>
  <c r="Q318" i="1" s="1"/>
  <c r="H318" i="1"/>
  <c r="G318" i="1"/>
  <c r="Y317" i="1"/>
  <c r="X317" i="1"/>
  <c r="W317" i="1"/>
  <c r="P317" i="1"/>
  <c r="O317" i="1"/>
  <c r="N317" i="1"/>
  <c r="V317" i="1" s="1"/>
  <c r="M317" i="1"/>
  <c r="U317" i="1" s="1"/>
  <c r="L317" i="1"/>
  <c r="T317" i="1" s="1"/>
  <c r="K317" i="1"/>
  <c r="S317" i="1" s="1"/>
  <c r="J317" i="1"/>
  <c r="R317" i="1" s="1"/>
  <c r="I317" i="1"/>
  <c r="Q317" i="1" s="1"/>
  <c r="H317" i="1"/>
  <c r="G317" i="1"/>
  <c r="Y316" i="1"/>
  <c r="X316" i="1"/>
  <c r="W316" i="1"/>
  <c r="P316" i="1"/>
  <c r="O316" i="1"/>
  <c r="N316" i="1"/>
  <c r="V316" i="1" s="1"/>
  <c r="M316" i="1"/>
  <c r="Z316" i="1" s="1"/>
  <c r="L316" i="1"/>
  <c r="T316" i="1" s="1"/>
  <c r="K316" i="1"/>
  <c r="S316" i="1" s="1"/>
  <c r="J316" i="1"/>
  <c r="R316" i="1" s="1"/>
  <c r="I316" i="1"/>
  <c r="Q316" i="1" s="1"/>
  <c r="H316" i="1"/>
  <c r="G316" i="1"/>
  <c r="Y315" i="1"/>
  <c r="X315" i="1"/>
  <c r="W315" i="1"/>
  <c r="P315" i="1"/>
  <c r="O315" i="1"/>
  <c r="N315" i="1"/>
  <c r="V315" i="1" s="1"/>
  <c r="M315" i="1"/>
  <c r="L315" i="1"/>
  <c r="T315" i="1" s="1"/>
  <c r="K315" i="1"/>
  <c r="S315" i="1" s="1"/>
  <c r="J315" i="1"/>
  <c r="R315" i="1" s="1"/>
  <c r="I315" i="1"/>
  <c r="Q315" i="1" s="1"/>
  <c r="H315" i="1"/>
  <c r="G315" i="1"/>
  <c r="Y314" i="1"/>
  <c r="X314" i="1"/>
  <c r="W314" i="1"/>
  <c r="P314" i="1"/>
  <c r="O314" i="1"/>
  <c r="N314" i="1"/>
  <c r="V314" i="1" s="1"/>
  <c r="M314" i="1"/>
  <c r="Z314" i="1" s="1"/>
  <c r="L314" i="1"/>
  <c r="T314" i="1" s="1"/>
  <c r="K314" i="1"/>
  <c r="S314" i="1" s="1"/>
  <c r="J314" i="1"/>
  <c r="R314" i="1" s="1"/>
  <c r="I314" i="1"/>
  <c r="Q314" i="1" s="1"/>
  <c r="H314" i="1"/>
  <c r="G314" i="1"/>
  <c r="Y313" i="1"/>
  <c r="X313" i="1"/>
  <c r="W313" i="1"/>
  <c r="P313" i="1"/>
  <c r="O313" i="1"/>
  <c r="N313" i="1"/>
  <c r="V313" i="1" s="1"/>
  <c r="M313" i="1"/>
  <c r="U313" i="1" s="1"/>
  <c r="L313" i="1"/>
  <c r="T313" i="1" s="1"/>
  <c r="K313" i="1"/>
  <c r="S313" i="1" s="1"/>
  <c r="J313" i="1"/>
  <c r="R313" i="1" s="1"/>
  <c r="I313" i="1"/>
  <c r="Q313" i="1" s="1"/>
  <c r="H313" i="1"/>
  <c r="G313" i="1"/>
  <c r="Y312" i="1"/>
  <c r="X312" i="1"/>
  <c r="W312" i="1"/>
  <c r="P312" i="1"/>
  <c r="O312" i="1"/>
  <c r="N312" i="1"/>
  <c r="V312" i="1" s="1"/>
  <c r="M312" i="1"/>
  <c r="L312" i="1"/>
  <c r="T312" i="1" s="1"/>
  <c r="K312" i="1"/>
  <c r="S312" i="1" s="1"/>
  <c r="J312" i="1"/>
  <c r="R312" i="1" s="1"/>
  <c r="I312" i="1"/>
  <c r="Q312" i="1" s="1"/>
  <c r="H312" i="1"/>
  <c r="G312" i="1"/>
  <c r="Y311" i="1"/>
  <c r="X311" i="1"/>
  <c r="W311" i="1"/>
  <c r="P311" i="1"/>
  <c r="O311" i="1"/>
  <c r="N311" i="1"/>
  <c r="V311" i="1" s="1"/>
  <c r="M311" i="1"/>
  <c r="L311" i="1"/>
  <c r="T311" i="1" s="1"/>
  <c r="K311" i="1"/>
  <c r="S311" i="1" s="1"/>
  <c r="J311" i="1"/>
  <c r="R311" i="1" s="1"/>
  <c r="I311" i="1"/>
  <c r="Q311" i="1" s="1"/>
  <c r="H311" i="1"/>
  <c r="G311" i="1"/>
  <c r="Y310" i="1"/>
  <c r="X310" i="1"/>
  <c r="W310" i="1"/>
  <c r="P310" i="1"/>
  <c r="O310" i="1"/>
  <c r="N310" i="1"/>
  <c r="V310" i="1" s="1"/>
  <c r="M310" i="1"/>
  <c r="Z310" i="1" s="1"/>
  <c r="L310" i="1"/>
  <c r="T310" i="1" s="1"/>
  <c r="K310" i="1"/>
  <c r="S310" i="1" s="1"/>
  <c r="J310" i="1"/>
  <c r="R310" i="1" s="1"/>
  <c r="I310" i="1"/>
  <c r="Q310" i="1" s="1"/>
  <c r="H310" i="1"/>
  <c r="G310" i="1"/>
  <c r="Y309" i="1"/>
  <c r="X309" i="1"/>
  <c r="W309" i="1"/>
  <c r="P309" i="1"/>
  <c r="O309" i="1"/>
  <c r="N309" i="1"/>
  <c r="V309" i="1" s="1"/>
  <c r="M309" i="1"/>
  <c r="U309" i="1" s="1"/>
  <c r="L309" i="1"/>
  <c r="T309" i="1" s="1"/>
  <c r="K309" i="1"/>
  <c r="S309" i="1" s="1"/>
  <c r="J309" i="1"/>
  <c r="R309" i="1" s="1"/>
  <c r="I309" i="1"/>
  <c r="Q309" i="1" s="1"/>
  <c r="H309" i="1"/>
  <c r="G309" i="1"/>
  <c r="Y308" i="1"/>
  <c r="X308" i="1"/>
  <c r="W308" i="1"/>
  <c r="P308" i="1"/>
  <c r="O308" i="1"/>
  <c r="N308" i="1"/>
  <c r="V308" i="1" s="1"/>
  <c r="M308" i="1"/>
  <c r="Z308" i="1" s="1"/>
  <c r="L308" i="1"/>
  <c r="T308" i="1" s="1"/>
  <c r="K308" i="1"/>
  <c r="S308" i="1" s="1"/>
  <c r="J308" i="1"/>
  <c r="R308" i="1" s="1"/>
  <c r="I308" i="1"/>
  <c r="Q308" i="1" s="1"/>
  <c r="H308" i="1"/>
  <c r="G308" i="1"/>
  <c r="Y307" i="1"/>
  <c r="X307" i="1"/>
  <c r="W307" i="1"/>
  <c r="P307" i="1"/>
  <c r="O307" i="1"/>
  <c r="N307" i="1"/>
  <c r="V307" i="1" s="1"/>
  <c r="M307" i="1"/>
  <c r="L307" i="1"/>
  <c r="T307" i="1" s="1"/>
  <c r="K307" i="1"/>
  <c r="S307" i="1" s="1"/>
  <c r="J307" i="1"/>
  <c r="R307" i="1" s="1"/>
  <c r="I307" i="1"/>
  <c r="Q307" i="1" s="1"/>
  <c r="H307" i="1"/>
  <c r="G307" i="1"/>
  <c r="Y306" i="1"/>
  <c r="X306" i="1"/>
  <c r="W306" i="1"/>
  <c r="P306" i="1"/>
  <c r="O306" i="1"/>
  <c r="N306" i="1"/>
  <c r="V306" i="1" s="1"/>
  <c r="M306" i="1"/>
  <c r="Z306" i="1" s="1"/>
  <c r="L306" i="1"/>
  <c r="T306" i="1" s="1"/>
  <c r="K306" i="1"/>
  <c r="S306" i="1" s="1"/>
  <c r="J306" i="1"/>
  <c r="R306" i="1" s="1"/>
  <c r="I306" i="1"/>
  <c r="Q306" i="1" s="1"/>
  <c r="H306" i="1"/>
  <c r="G306" i="1"/>
  <c r="Y305" i="1"/>
  <c r="X305" i="1"/>
  <c r="W305" i="1"/>
  <c r="P305" i="1"/>
  <c r="O305" i="1"/>
  <c r="N305" i="1"/>
  <c r="V305" i="1" s="1"/>
  <c r="M305" i="1"/>
  <c r="U305" i="1" s="1"/>
  <c r="L305" i="1"/>
  <c r="T305" i="1" s="1"/>
  <c r="K305" i="1"/>
  <c r="S305" i="1" s="1"/>
  <c r="J305" i="1"/>
  <c r="R305" i="1" s="1"/>
  <c r="I305" i="1"/>
  <c r="Q305" i="1" s="1"/>
  <c r="H305" i="1"/>
  <c r="G305" i="1"/>
  <c r="Y304" i="1"/>
  <c r="X304" i="1"/>
  <c r="W304" i="1"/>
  <c r="P304" i="1"/>
  <c r="O304" i="1"/>
  <c r="N304" i="1"/>
  <c r="V304" i="1" s="1"/>
  <c r="M304" i="1"/>
  <c r="L304" i="1"/>
  <c r="T304" i="1" s="1"/>
  <c r="K304" i="1"/>
  <c r="S304" i="1" s="1"/>
  <c r="J304" i="1"/>
  <c r="R304" i="1" s="1"/>
  <c r="I304" i="1"/>
  <c r="Q304" i="1" s="1"/>
  <c r="H304" i="1"/>
  <c r="G304" i="1"/>
  <c r="Y303" i="1"/>
  <c r="X303" i="1"/>
  <c r="W303" i="1"/>
  <c r="P303" i="1"/>
  <c r="O303" i="1"/>
  <c r="N303" i="1"/>
  <c r="V303" i="1" s="1"/>
  <c r="M303" i="1"/>
  <c r="L303" i="1"/>
  <c r="T303" i="1" s="1"/>
  <c r="K303" i="1"/>
  <c r="S303" i="1" s="1"/>
  <c r="J303" i="1"/>
  <c r="R303" i="1" s="1"/>
  <c r="I303" i="1"/>
  <c r="Q303" i="1" s="1"/>
  <c r="H303" i="1"/>
  <c r="G303" i="1"/>
  <c r="Y302" i="1"/>
  <c r="X302" i="1"/>
  <c r="W302" i="1"/>
  <c r="P302" i="1"/>
  <c r="O302" i="1"/>
  <c r="N302" i="1"/>
  <c r="V302" i="1" s="1"/>
  <c r="M302" i="1"/>
  <c r="Z302" i="1" s="1"/>
  <c r="L302" i="1"/>
  <c r="T302" i="1" s="1"/>
  <c r="K302" i="1"/>
  <c r="S302" i="1" s="1"/>
  <c r="J302" i="1"/>
  <c r="R302" i="1" s="1"/>
  <c r="I302" i="1"/>
  <c r="Q302" i="1" s="1"/>
  <c r="H302" i="1"/>
  <c r="G302" i="1"/>
  <c r="Y301" i="1"/>
  <c r="X301" i="1"/>
  <c r="W301" i="1"/>
  <c r="P301" i="1"/>
  <c r="O301" i="1"/>
  <c r="N301" i="1"/>
  <c r="V301" i="1" s="1"/>
  <c r="M301" i="1"/>
  <c r="U301" i="1" s="1"/>
  <c r="L301" i="1"/>
  <c r="T301" i="1" s="1"/>
  <c r="K301" i="1"/>
  <c r="S301" i="1" s="1"/>
  <c r="J301" i="1"/>
  <c r="R301" i="1" s="1"/>
  <c r="I301" i="1"/>
  <c r="Q301" i="1" s="1"/>
  <c r="H301" i="1"/>
  <c r="G301" i="1"/>
  <c r="Y300" i="1"/>
  <c r="X300" i="1"/>
  <c r="W300" i="1"/>
  <c r="P300" i="1"/>
  <c r="O300" i="1"/>
  <c r="N300" i="1"/>
  <c r="V300" i="1" s="1"/>
  <c r="M300" i="1"/>
  <c r="Z300" i="1" s="1"/>
  <c r="L300" i="1"/>
  <c r="T300" i="1" s="1"/>
  <c r="K300" i="1"/>
  <c r="S300" i="1" s="1"/>
  <c r="J300" i="1"/>
  <c r="R300" i="1" s="1"/>
  <c r="I300" i="1"/>
  <c r="Q300" i="1" s="1"/>
  <c r="H300" i="1"/>
  <c r="G300" i="1"/>
  <c r="Y299" i="1"/>
  <c r="X299" i="1"/>
  <c r="W299" i="1"/>
  <c r="P299" i="1"/>
  <c r="O299" i="1"/>
  <c r="N299" i="1"/>
  <c r="V299" i="1" s="1"/>
  <c r="M299" i="1"/>
  <c r="L299" i="1"/>
  <c r="T299" i="1" s="1"/>
  <c r="K299" i="1"/>
  <c r="S299" i="1" s="1"/>
  <c r="J299" i="1"/>
  <c r="R299" i="1" s="1"/>
  <c r="I299" i="1"/>
  <c r="Q299" i="1" s="1"/>
  <c r="H299" i="1"/>
  <c r="G299" i="1"/>
  <c r="Y298" i="1"/>
  <c r="X298" i="1"/>
  <c r="W298" i="1"/>
  <c r="P298" i="1"/>
  <c r="O298" i="1"/>
  <c r="N298" i="1"/>
  <c r="V298" i="1" s="1"/>
  <c r="M298" i="1"/>
  <c r="Z298" i="1" s="1"/>
  <c r="L298" i="1"/>
  <c r="T298" i="1" s="1"/>
  <c r="K298" i="1"/>
  <c r="S298" i="1" s="1"/>
  <c r="J298" i="1"/>
  <c r="R298" i="1" s="1"/>
  <c r="I298" i="1"/>
  <c r="Q298" i="1" s="1"/>
  <c r="H298" i="1"/>
  <c r="G298" i="1"/>
  <c r="Y297" i="1"/>
  <c r="X297" i="1"/>
  <c r="W297" i="1"/>
  <c r="P297" i="1"/>
  <c r="O297" i="1"/>
  <c r="N297" i="1"/>
  <c r="V297" i="1" s="1"/>
  <c r="M297" i="1"/>
  <c r="U297" i="1" s="1"/>
  <c r="L297" i="1"/>
  <c r="T297" i="1" s="1"/>
  <c r="K297" i="1"/>
  <c r="S297" i="1" s="1"/>
  <c r="J297" i="1"/>
  <c r="R297" i="1" s="1"/>
  <c r="I297" i="1"/>
  <c r="Q297" i="1" s="1"/>
  <c r="H297" i="1"/>
  <c r="G297" i="1"/>
  <c r="Y296" i="1"/>
  <c r="X296" i="1"/>
  <c r="W296" i="1"/>
  <c r="P296" i="1"/>
  <c r="O296" i="1"/>
  <c r="N296" i="1"/>
  <c r="V296" i="1" s="1"/>
  <c r="M296" i="1"/>
  <c r="L296" i="1"/>
  <c r="T296" i="1" s="1"/>
  <c r="K296" i="1"/>
  <c r="S296" i="1" s="1"/>
  <c r="J296" i="1"/>
  <c r="R296" i="1" s="1"/>
  <c r="I296" i="1"/>
  <c r="Q296" i="1" s="1"/>
  <c r="H296" i="1"/>
  <c r="G296" i="1"/>
  <c r="Y295" i="1"/>
  <c r="X295" i="1"/>
  <c r="W295" i="1"/>
  <c r="P295" i="1"/>
  <c r="O295" i="1"/>
  <c r="N295" i="1"/>
  <c r="V295" i="1" s="1"/>
  <c r="M295" i="1"/>
  <c r="L295" i="1"/>
  <c r="T295" i="1" s="1"/>
  <c r="K295" i="1"/>
  <c r="S295" i="1" s="1"/>
  <c r="J295" i="1"/>
  <c r="R295" i="1" s="1"/>
  <c r="I295" i="1"/>
  <c r="Q295" i="1" s="1"/>
  <c r="H295" i="1"/>
  <c r="G295" i="1"/>
  <c r="Y294" i="1"/>
  <c r="X294" i="1"/>
  <c r="W294" i="1"/>
  <c r="P294" i="1"/>
  <c r="O294" i="1"/>
  <c r="N294" i="1"/>
  <c r="V294" i="1" s="1"/>
  <c r="M294" i="1"/>
  <c r="Z294" i="1" s="1"/>
  <c r="L294" i="1"/>
  <c r="T294" i="1" s="1"/>
  <c r="K294" i="1"/>
  <c r="S294" i="1" s="1"/>
  <c r="J294" i="1"/>
  <c r="R294" i="1" s="1"/>
  <c r="I294" i="1"/>
  <c r="Q294" i="1" s="1"/>
  <c r="H294" i="1"/>
  <c r="G294" i="1"/>
  <c r="Y293" i="1"/>
  <c r="X293" i="1"/>
  <c r="W293" i="1"/>
  <c r="P293" i="1"/>
  <c r="O293" i="1"/>
  <c r="N293" i="1"/>
  <c r="V293" i="1" s="1"/>
  <c r="M293" i="1"/>
  <c r="U293" i="1" s="1"/>
  <c r="L293" i="1"/>
  <c r="T293" i="1" s="1"/>
  <c r="K293" i="1"/>
  <c r="S293" i="1" s="1"/>
  <c r="J293" i="1"/>
  <c r="R293" i="1" s="1"/>
  <c r="I293" i="1"/>
  <c r="Q293" i="1" s="1"/>
  <c r="H293" i="1"/>
  <c r="G293" i="1"/>
  <c r="Y292" i="1"/>
  <c r="X292" i="1"/>
  <c r="W292" i="1"/>
  <c r="P292" i="1"/>
  <c r="O292" i="1"/>
  <c r="N292" i="1"/>
  <c r="V292" i="1" s="1"/>
  <c r="M292" i="1"/>
  <c r="Z292" i="1" s="1"/>
  <c r="L292" i="1"/>
  <c r="T292" i="1" s="1"/>
  <c r="K292" i="1"/>
  <c r="S292" i="1" s="1"/>
  <c r="J292" i="1"/>
  <c r="R292" i="1" s="1"/>
  <c r="I292" i="1"/>
  <c r="Q292" i="1" s="1"/>
  <c r="H292" i="1"/>
  <c r="G292" i="1"/>
  <c r="Y291" i="1"/>
  <c r="X291" i="1"/>
  <c r="W291" i="1"/>
  <c r="P291" i="1"/>
  <c r="O291" i="1"/>
  <c r="N291" i="1"/>
  <c r="V291" i="1" s="1"/>
  <c r="M291" i="1"/>
  <c r="L291" i="1"/>
  <c r="T291" i="1" s="1"/>
  <c r="K291" i="1"/>
  <c r="S291" i="1" s="1"/>
  <c r="J291" i="1"/>
  <c r="R291" i="1" s="1"/>
  <c r="I291" i="1"/>
  <c r="Q291" i="1" s="1"/>
  <c r="H291" i="1"/>
  <c r="G291" i="1"/>
  <c r="Y290" i="1"/>
  <c r="X290" i="1"/>
  <c r="W290" i="1"/>
  <c r="P290" i="1"/>
  <c r="O290" i="1"/>
  <c r="N290" i="1"/>
  <c r="V290" i="1" s="1"/>
  <c r="M290" i="1"/>
  <c r="Z290" i="1" s="1"/>
  <c r="L290" i="1"/>
  <c r="T290" i="1" s="1"/>
  <c r="K290" i="1"/>
  <c r="S290" i="1" s="1"/>
  <c r="J290" i="1"/>
  <c r="R290" i="1" s="1"/>
  <c r="I290" i="1"/>
  <c r="Q290" i="1" s="1"/>
  <c r="H290" i="1"/>
  <c r="G290" i="1"/>
  <c r="Y289" i="1"/>
  <c r="X289" i="1"/>
  <c r="W289" i="1"/>
  <c r="P289" i="1"/>
  <c r="O289" i="1"/>
  <c r="N289" i="1"/>
  <c r="V289" i="1" s="1"/>
  <c r="M289" i="1"/>
  <c r="U289" i="1" s="1"/>
  <c r="L289" i="1"/>
  <c r="T289" i="1" s="1"/>
  <c r="K289" i="1"/>
  <c r="S289" i="1" s="1"/>
  <c r="J289" i="1"/>
  <c r="R289" i="1" s="1"/>
  <c r="I289" i="1"/>
  <c r="Q289" i="1" s="1"/>
  <c r="H289" i="1"/>
  <c r="G289" i="1"/>
  <c r="Y288" i="1"/>
  <c r="X288" i="1"/>
  <c r="W288" i="1"/>
  <c r="P288" i="1"/>
  <c r="O288" i="1"/>
  <c r="N288" i="1"/>
  <c r="V288" i="1" s="1"/>
  <c r="M288" i="1"/>
  <c r="L288" i="1"/>
  <c r="T288" i="1" s="1"/>
  <c r="K288" i="1"/>
  <c r="S288" i="1" s="1"/>
  <c r="J288" i="1"/>
  <c r="R288" i="1" s="1"/>
  <c r="I288" i="1"/>
  <c r="Q288" i="1" s="1"/>
  <c r="H288" i="1"/>
  <c r="G288" i="1"/>
  <c r="Y287" i="1"/>
  <c r="X287" i="1"/>
  <c r="W287" i="1"/>
  <c r="P287" i="1"/>
  <c r="O287" i="1"/>
  <c r="N287" i="1"/>
  <c r="V287" i="1" s="1"/>
  <c r="M287" i="1"/>
  <c r="L287" i="1"/>
  <c r="T287" i="1" s="1"/>
  <c r="K287" i="1"/>
  <c r="S287" i="1" s="1"/>
  <c r="J287" i="1"/>
  <c r="R287" i="1" s="1"/>
  <c r="I287" i="1"/>
  <c r="Q287" i="1" s="1"/>
  <c r="H287" i="1"/>
  <c r="G287" i="1"/>
  <c r="Y286" i="1"/>
  <c r="X286" i="1"/>
  <c r="W286" i="1"/>
  <c r="P286" i="1"/>
  <c r="O286" i="1"/>
  <c r="N286" i="1"/>
  <c r="V286" i="1" s="1"/>
  <c r="M286" i="1"/>
  <c r="Z286" i="1" s="1"/>
  <c r="L286" i="1"/>
  <c r="T286" i="1" s="1"/>
  <c r="K286" i="1"/>
  <c r="S286" i="1" s="1"/>
  <c r="J286" i="1"/>
  <c r="R286" i="1" s="1"/>
  <c r="I286" i="1"/>
  <c r="Q286" i="1" s="1"/>
  <c r="H286" i="1"/>
  <c r="G286" i="1"/>
  <c r="Y285" i="1"/>
  <c r="X285" i="1"/>
  <c r="W285" i="1"/>
  <c r="P285" i="1"/>
  <c r="O285" i="1"/>
  <c r="N285" i="1"/>
  <c r="V285" i="1" s="1"/>
  <c r="M285" i="1"/>
  <c r="U285" i="1" s="1"/>
  <c r="L285" i="1"/>
  <c r="T285" i="1" s="1"/>
  <c r="K285" i="1"/>
  <c r="S285" i="1" s="1"/>
  <c r="J285" i="1"/>
  <c r="R285" i="1" s="1"/>
  <c r="I285" i="1"/>
  <c r="Q285" i="1" s="1"/>
  <c r="H285" i="1"/>
  <c r="G285" i="1"/>
  <c r="Y284" i="1"/>
  <c r="X284" i="1"/>
  <c r="W284" i="1"/>
  <c r="P284" i="1"/>
  <c r="O284" i="1"/>
  <c r="N284" i="1"/>
  <c r="V284" i="1" s="1"/>
  <c r="M284" i="1"/>
  <c r="Z284" i="1" s="1"/>
  <c r="L284" i="1"/>
  <c r="T284" i="1" s="1"/>
  <c r="K284" i="1"/>
  <c r="S284" i="1" s="1"/>
  <c r="J284" i="1"/>
  <c r="R284" i="1" s="1"/>
  <c r="I284" i="1"/>
  <c r="Q284" i="1" s="1"/>
  <c r="H284" i="1"/>
  <c r="G284" i="1"/>
  <c r="Y283" i="1"/>
  <c r="X283" i="1"/>
  <c r="W283" i="1"/>
  <c r="P283" i="1"/>
  <c r="O283" i="1"/>
  <c r="N283" i="1"/>
  <c r="V283" i="1" s="1"/>
  <c r="M283" i="1"/>
  <c r="L283" i="1"/>
  <c r="T283" i="1" s="1"/>
  <c r="K283" i="1"/>
  <c r="S283" i="1" s="1"/>
  <c r="J283" i="1"/>
  <c r="R283" i="1" s="1"/>
  <c r="I283" i="1"/>
  <c r="Q283" i="1" s="1"/>
  <c r="H283" i="1"/>
  <c r="G283" i="1"/>
  <c r="Y282" i="1"/>
  <c r="X282" i="1"/>
  <c r="W282" i="1"/>
  <c r="P282" i="1"/>
  <c r="O282" i="1"/>
  <c r="N282" i="1"/>
  <c r="V282" i="1" s="1"/>
  <c r="M282" i="1"/>
  <c r="Z282" i="1" s="1"/>
  <c r="L282" i="1"/>
  <c r="T282" i="1" s="1"/>
  <c r="K282" i="1"/>
  <c r="S282" i="1" s="1"/>
  <c r="J282" i="1"/>
  <c r="R282" i="1" s="1"/>
  <c r="I282" i="1"/>
  <c r="Q282" i="1" s="1"/>
  <c r="H282" i="1"/>
  <c r="G282" i="1"/>
  <c r="Y281" i="1"/>
  <c r="X281" i="1"/>
  <c r="W281" i="1"/>
  <c r="P281" i="1"/>
  <c r="O281" i="1"/>
  <c r="N281" i="1"/>
  <c r="V281" i="1" s="1"/>
  <c r="M281" i="1"/>
  <c r="U281" i="1" s="1"/>
  <c r="L281" i="1"/>
  <c r="T281" i="1" s="1"/>
  <c r="K281" i="1"/>
  <c r="S281" i="1" s="1"/>
  <c r="J281" i="1"/>
  <c r="R281" i="1" s="1"/>
  <c r="I281" i="1"/>
  <c r="Q281" i="1" s="1"/>
  <c r="H281" i="1"/>
  <c r="G281" i="1"/>
  <c r="Y280" i="1"/>
  <c r="X280" i="1"/>
  <c r="W280" i="1"/>
  <c r="V280" i="1"/>
  <c r="P280" i="1"/>
  <c r="O280" i="1"/>
  <c r="N280" i="1"/>
  <c r="M280" i="1"/>
  <c r="Z280" i="1" s="1"/>
  <c r="L280" i="1"/>
  <c r="T280" i="1" s="1"/>
  <c r="K280" i="1"/>
  <c r="S280" i="1" s="1"/>
  <c r="J280" i="1"/>
  <c r="R280" i="1" s="1"/>
  <c r="I280" i="1"/>
  <c r="Q280" i="1" s="1"/>
  <c r="H280" i="1"/>
  <c r="G280" i="1"/>
  <c r="Y279" i="1"/>
  <c r="X279" i="1"/>
  <c r="W279" i="1"/>
  <c r="P279" i="1"/>
  <c r="O279" i="1"/>
  <c r="N279" i="1"/>
  <c r="V279" i="1" s="1"/>
  <c r="M279" i="1"/>
  <c r="U279" i="1" s="1"/>
  <c r="L279" i="1"/>
  <c r="T279" i="1" s="1"/>
  <c r="K279" i="1"/>
  <c r="S279" i="1" s="1"/>
  <c r="J279" i="1"/>
  <c r="R279" i="1" s="1"/>
  <c r="I279" i="1"/>
  <c r="Q279" i="1" s="1"/>
  <c r="H279" i="1"/>
  <c r="G279" i="1"/>
  <c r="Y278" i="1"/>
  <c r="X278" i="1"/>
  <c r="W278" i="1"/>
  <c r="V278" i="1"/>
  <c r="P278" i="1"/>
  <c r="O278" i="1"/>
  <c r="N278" i="1"/>
  <c r="M278" i="1"/>
  <c r="Z278" i="1" s="1"/>
  <c r="L278" i="1"/>
  <c r="T278" i="1" s="1"/>
  <c r="K278" i="1"/>
  <c r="S278" i="1" s="1"/>
  <c r="J278" i="1"/>
  <c r="R278" i="1" s="1"/>
  <c r="I278" i="1"/>
  <c r="Q278" i="1" s="1"/>
  <c r="H278" i="1"/>
  <c r="G278" i="1"/>
  <c r="Y277" i="1"/>
  <c r="X277" i="1"/>
  <c r="W277" i="1"/>
  <c r="P277" i="1"/>
  <c r="O277" i="1"/>
  <c r="N277" i="1"/>
  <c r="V277" i="1" s="1"/>
  <c r="M277" i="1"/>
  <c r="U277" i="1" s="1"/>
  <c r="L277" i="1"/>
  <c r="T277" i="1" s="1"/>
  <c r="K277" i="1"/>
  <c r="S277" i="1" s="1"/>
  <c r="J277" i="1"/>
  <c r="R277" i="1" s="1"/>
  <c r="I277" i="1"/>
  <c r="Q277" i="1" s="1"/>
  <c r="H277" i="1"/>
  <c r="G277" i="1"/>
  <c r="Y276" i="1"/>
  <c r="X276" i="1"/>
  <c r="W276" i="1"/>
  <c r="P276" i="1"/>
  <c r="O276" i="1"/>
  <c r="N276" i="1"/>
  <c r="V276" i="1" s="1"/>
  <c r="M276" i="1"/>
  <c r="Z276" i="1" s="1"/>
  <c r="L276" i="1"/>
  <c r="T276" i="1" s="1"/>
  <c r="K276" i="1"/>
  <c r="S276" i="1" s="1"/>
  <c r="J276" i="1"/>
  <c r="R276" i="1" s="1"/>
  <c r="I276" i="1"/>
  <c r="Q276" i="1" s="1"/>
  <c r="H276" i="1"/>
  <c r="G276" i="1"/>
  <c r="Y275" i="1"/>
  <c r="X275" i="1"/>
  <c r="W275" i="1"/>
  <c r="P275" i="1"/>
  <c r="O275" i="1"/>
  <c r="N275" i="1"/>
  <c r="V275" i="1" s="1"/>
  <c r="M275" i="1"/>
  <c r="U275" i="1" s="1"/>
  <c r="L275" i="1"/>
  <c r="T275" i="1" s="1"/>
  <c r="K275" i="1"/>
  <c r="S275" i="1" s="1"/>
  <c r="J275" i="1"/>
  <c r="R275" i="1" s="1"/>
  <c r="I275" i="1"/>
  <c r="Q275" i="1" s="1"/>
  <c r="H275" i="1"/>
  <c r="G275" i="1"/>
  <c r="Y274" i="1"/>
  <c r="X274" i="1"/>
  <c r="W274" i="1"/>
  <c r="P274" i="1"/>
  <c r="O274" i="1"/>
  <c r="N274" i="1"/>
  <c r="V274" i="1" s="1"/>
  <c r="M274" i="1"/>
  <c r="Z274" i="1" s="1"/>
  <c r="L274" i="1"/>
  <c r="T274" i="1" s="1"/>
  <c r="K274" i="1"/>
  <c r="S274" i="1" s="1"/>
  <c r="J274" i="1"/>
  <c r="R274" i="1" s="1"/>
  <c r="I274" i="1"/>
  <c r="Q274" i="1" s="1"/>
  <c r="H274" i="1"/>
  <c r="G274" i="1"/>
  <c r="Y273" i="1"/>
  <c r="X273" i="1"/>
  <c r="W273" i="1"/>
  <c r="P273" i="1"/>
  <c r="O273" i="1"/>
  <c r="N273" i="1"/>
  <c r="V273" i="1" s="1"/>
  <c r="M273" i="1"/>
  <c r="U273" i="1" s="1"/>
  <c r="L273" i="1"/>
  <c r="T273" i="1" s="1"/>
  <c r="K273" i="1"/>
  <c r="S273" i="1" s="1"/>
  <c r="J273" i="1"/>
  <c r="R273" i="1" s="1"/>
  <c r="I273" i="1"/>
  <c r="Q273" i="1" s="1"/>
  <c r="H273" i="1"/>
  <c r="G273" i="1"/>
  <c r="Y272" i="1"/>
  <c r="X272" i="1"/>
  <c r="W272" i="1"/>
  <c r="P272" i="1"/>
  <c r="O272" i="1"/>
  <c r="N272" i="1"/>
  <c r="V272" i="1" s="1"/>
  <c r="M272" i="1"/>
  <c r="Z272" i="1" s="1"/>
  <c r="L272" i="1"/>
  <c r="T272" i="1" s="1"/>
  <c r="K272" i="1"/>
  <c r="S272" i="1" s="1"/>
  <c r="J272" i="1"/>
  <c r="R272" i="1" s="1"/>
  <c r="I272" i="1"/>
  <c r="Q272" i="1" s="1"/>
  <c r="H272" i="1"/>
  <c r="G272" i="1"/>
  <c r="Y271" i="1"/>
  <c r="X271" i="1"/>
  <c r="W271" i="1"/>
  <c r="P271" i="1"/>
  <c r="O271" i="1"/>
  <c r="N271" i="1"/>
  <c r="V271" i="1" s="1"/>
  <c r="M271" i="1"/>
  <c r="Z271" i="1" s="1"/>
  <c r="L271" i="1"/>
  <c r="T271" i="1" s="1"/>
  <c r="K271" i="1"/>
  <c r="S271" i="1" s="1"/>
  <c r="J271" i="1"/>
  <c r="R271" i="1" s="1"/>
  <c r="I271" i="1"/>
  <c r="Q271" i="1" s="1"/>
  <c r="H271" i="1"/>
  <c r="G271" i="1"/>
  <c r="Y270" i="1"/>
  <c r="X270" i="1"/>
  <c r="W270" i="1"/>
  <c r="P270" i="1"/>
  <c r="O270" i="1"/>
  <c r="N270" i="1"/>
  <c r="V270" i="1" s="1"/>
  <c r="M270" i="1"/>
  <c r="L270" i="1"/>
  <c r="T270" i="1" s="1"/>
  <c r="K270" i="1"/>
  <c r="S270" i="1" s="1"/>
  <c r="J270" i="1"/>
  <c r="R270" i="1" s="1"/>
  <c r="I270" i="1"/>
  <c r="Q270" i="1" s="1"/>
  <c r="H270" i="1"/>
  <c r="G270" i="1"/>
  <c r="Y269" i="1"/>
  <c r="X269" i="1"/>
  <c r="W269" i="1"/>
  <c r="P269" i="1"/>
  <c r="O269" i="1"/>
  <c r="N269" i="1"/>
  <c r="V269" i="1" s="1"/>
  <c r="M269" i="1"/>
  <c r="U269" i="1" s="1"/>
  <c r="L269" i="1"/>
  <c r="T269" i="1" s="1"/>
  <c r="K269" i="1"/>
  <c r="S269" i="1" s="1"/>
  <c r="J269" i="1"/>
  <c r="R269" i="1" s="1"/>
  <c r="I269" i="1"/>
  <c r="Q269" i="1" s="1"/>
  <c r="H269" i="1"/>
  <c r="G269" i="1"/>
  <c r="Y268" i="1"/>
  <c r="X268" i="1"/>
  <c r="W268" i="1"/>
  <c r="P268" i="1"/>
  <c r="O268" i="1"/>
  <c r="N268" i="1"/>
  <c r="V268" i="1" s="1"/>
  <c r="M268" i="1"/>
  <c r="Z268" i="1" s="1"/>
  <c r="L268" i="1"/>
  <c r="T268" i="1" s="1"/>
  <c r="K268" i="1"/>
  <c r="S268" i="1" s="1"/>
  <c r="J268" i="1"/>
  <c r="R268" i="1" s="1"/>
  <c r="I268" i="1"/>
  <c r="Q268" i="1" s="1"/>
  <c r="H268" i="1"/>
  <c r="G268" i="1"/>
  <c r="Y267" i="1"/>
  <c r="X267" i="1"/>
  <c r="W267" i="1"/>
  <c r="P267" i="1"/>
  <c r="O267" i="1"/>
  <c r="N267" i="1"/>
  <c r="V267" i="1" s="1"/>
  <c r="M267" i="1"/>
  <c r="Z267" i="1" s="1"/>
  <c r="L267" i="1"/>
  <c r="T267" i="1" s="1"/>
  <c r="K267" i="1"/>
  <c r="S267" i="1" s="1"/>
  <c r="J267" i="1"/>
  <c r="R267" i="1" s="1"/>
  <c r="I267" i="1"/>
  <c r="Q267" i="1" s="1"/>
  <c r="H267" i="1"/>
  <c r="G267" i="1"/>
  <c r="Y266" i="1"/>
  <c r="X266" i="1"/>
  <c r="W266" i="1"/>
  <c r="P266" i="1"/>
  <c r="O266" i="1"/>
  <c r="N266" i="1"/>
  <c r="V266" i="1" s="1"/>
  <c r="M266" i="1"/>
  <c r="Z266" i="1" s="1"/>
  <c r="L266" i="1"/>
  <c r="T266" i="1" s="1"/>
  <c r="K266" i="1"/>
  <c r="S266" i="1" s="1"/>
  <c r="J266" i="1"/>
  <c r="R266" i="1" s="1"/>
  <c r="I266" i="1"/>
  <c r="Q266" i="1" s="1"/>
  <c r="H266" i="1"/>
  <c r="G266" i="1"/>
  <c r="Y265" i="1"/>
  <c r="X265" i="1"/>
  <c r="W265" i="1"/>
  <c r="P265" i="1"/>
  <c r="O265" i="1"/>
  <c r="N265" i="1"/>
  <c r="V265" i="1" s="1"/>
  <c r="M265" i="1"/>
  <c r="Z265" i="1" s="1"/>
  <c r="L265" i="1"/>
  <c r="T265" i="1" s="1"/>
  <c r="K265" i="1"/>
  <c r="S265" i="1" s="1"/>
  <c r="J265" i="1"/>
  <c r="R265" i="1" s="1"/>
  <c r="I265" i="1"/>
  <c r="Q265" i="1" s="1"/>
  <c r="H265" i="1"/>
  <c r="G265" i="1"/>
  <c r="Y264" i="1"/>
  <c r="X264" i="1"/>
  <c r="W264" i="1"/>
  <c r="P264" i="1"/>
  <c r="O264" i="1"/>
  <c r="N264" i="1"/>
  <c r="V264" i="1" s="1"/>
  <c r="M264" i="1"/>
  <c r="Z264" i="1" s="1"/>
  <c r="L264" i="1"/>
  <c r="T264" i="1" s="1"/>
  <c r="K264" i="1"/>
  <c r="S264" i="1" s="1"/>
  <c r="J264" i="1"/>
  <c r="R264" i="1" s="1"/>
  <c r="I264" i="1"/>
  <c r="Q264" i="1" s="1"/>
  <c r="H264" i="1"/>
  <c r="G264" i="1"/>
  <c r="Y263" i="1"/>
  <c r="X263" i="1"/>
  <c r="W263" i="1"/>
  <c r="P263" i="1"/>
  <c r="O263" i="1"/>
  <c r="N263" i="1"/>
  <c r="V263" i="1" s="1"/>
  <c r="M263" i="1"/>
  <c r="U263" i="1" s="1"/>
  <c r="L263" i="1"/>
  <c r="T263" i="1" s="1"/>
  <c r="K263" i="1"/>
  <c r="S263" i="1" s="1"/>
  <c r="J263" i="1"/>
  <c r="R263" i="1" s="1"/>
  <c r="I263" i="1"/>
  <c r="Q263" i="1" s="1"/>
  <c r="H263" i="1"/>
  <c r="G263" i="1"/>
  <c r="Y262" i="1"/>
  <c r="X262" i="1"/>
  <c r="W262" i="1"/>
  <c r="P262" i="1"/>
  <c r="O262" i="1"/>
  <c r="N262" i="1"/>
  <c r="V262" i="1" s="1"/>
  <c r="M262" i="1"/>
  <c r="Z262" i="1" s="1"/>
  <c r="L262" i="1"/>
  <c r="T262" i="1" s="1"/>
  <c r="K262" i="1"/>
  <c r="S262" i="1" s="1"/>
  <c r="J262" i="1"/>
  <c r="R262" i="1" s="1"/>
  <c r="I262" i="1"/>
  <c r="Q262" i="1" s="1"/>
  <c r="H262" i="1"/>
  <c r="G262" i="1"/>
  <c r="Y261" i="1"/>
  <c r="X261" i="1"/>
  <c r="W261" i="1"/>
  <c r="P261" i="1"/>
  <c r="O261" i="1"/>
  <c r="N261" i="1"/>
  <c r="V261" i="1" s="1"/>
  <c r="M261" i="1"/>
  <c r="Z261" i="1" s="1"/>
  <c r="L261" i="1"/>
  <c r="T261" i="1" s="1"/>
  <c r="K261" i="1"/>
  <c r="S261" i="1" s="1"/>
  <c r="J261" i="1"/>
  <c r="R261" i="1" s="1"/>
  <c r="I261" i="1"/>
  <c r="Q261" i="1" s="1"/>
  <c r="H261" i="1"/>
  <c r="G261" i="1"/>
  <c r="Y260" i="1"/>
  <c r="X260" i="1"/>
  <c r="W260" i="1"/>
  <c r="P260" i="1"/>
  <c r="O260" i="1"/>
  <c r="N260" i="1"/>
  <c r="V260" i="1" s="1"/>
  <c r="M260" i="1"/>
  <c r="U260" i="1" s="1"/>
  <c r="L260" i="1"/>
  <c r="T260" i="1" s="1"/>
  <c r="K260" i="1"/>
  <c r="S260" i="1" s="1"/>
  <c r="J260" i="1"/>
  <c r="R260" i="1" s="1"/>
  <c r="I260" i="1"/>
  <c r="Q260" i="1" s="1"/>
  <c r="H260" i="1"/>
  <c r="G260" i="1"/>
  <c r="Y259" i="1"/>
  <c r="X259" i="1"/>
  <c r="W259" i="1"/>
  <c r="P259" i="1"/>
  <c r="O259" i="1"/>
  <c r="N259" i="1"/>
  <c r="V259" i="1" s="1"/>
  <c r="M259" i="1"/>
  <c r="Z259" i="1" s="1"/>
  <c r="L259" i="1"/>
  <c r="T259" i="1" s="1"/>
  <c r="K259" i="1"/>
  <c r="S259" i="1" s="1"/>
  <c r="J259" i="1"/>
  <c r="R259" i="1" s="1"/>
  <c r="I259" i="1"/>
  <c r="Q259" i="1" s="1"/>
  <c r="H259" i="1"/>
  <c r="G259" i="1"/>
  <c r="Y258" i="1"/>
  <c r="X258" i="1"/>
  <c r="W258" i="1"/>
  <c r="P258" i="1"/>
  <c r="O258" i="1"/>
  <c r="N258" i="1"/>
  <c r="V258" i="1" s="1"/>
  <c r="M258" i="1"/>
  <c r="U258" i="1" s="1"/>
  <c r="L258" i="1"/>
  <c r="T258" i="1" s="1"/>
  <c r="K258" i="1"/>
  <c r="S258" i="1" s="1"/>
  <c r="J258" i="1"/>
  <c r="R258" i="1" s="1"/>
  <c r="I258" i="1"/>
  <c r="Q258" i="1" s="1"/>
  <c r="H258" i="1"/>
  <c r="G258" i="1"/>
  <c r="Y257" i="1"/>
  <c r="X257" i="1"/>
  <c r="W257" i="1"/>
  <c r="P257" i="1"/>
  <c r="O257" i="1"/>
  <c r="N257" i="1"/>
  <c r="V257" i="1" s="1"/>
  <c r="M257" i="1"/>
  <c r="Z257" i="1" s="1"/>
  <c r="L257" i="1"/>
  <c r="T257" i="1" s="1"/>
  <c r="K257" i="1"/>
  <c r="S257" i="1" s="1"/>
  <c r="J257" i="1"/>
  <c r="R257" i="1" s="1"/>
  <c r="I257" i="1"/>
  <c r="Q257" i="1" s="1"/>
  <c r="H257" i="1"/>
  <c r="G257" i="1"/>
  <c r="Y256" i="1"/>
  <c r="X256" i="1"/>
  <c r="W256" i="1"/>
  <c r="P256" i="1"/>
  <c r="O256" i="1"/>
  <c r="N256" i="1"/>
  <c r="V256" i="1" s="1"/>
  <c r="M256" i="1"/>
  <c r="U256" i="1" s="1"/>
  <c r="L256" i="1"/>
  <c r="T256" i="1" s="1"/>
  <c r="K256" i="1"/>
  <c r="S256" i="1" s="1"/>
  <c r="J256" i="1"/>
  <c r="R256" i="1" s="1"/>
  <c r="I256" i="1"/>
  <c r="Q256" i="1" s="1"/>
  <c r="H256" i="1"/>
  <c r="G256" i="1"/>
  <c r="Y255" i="1"/>
  <c r="X255" i="1"/>
  <c r="W255" i="1"/>
  <c r="P255" i="1"/>
  <c r="O255" i="1"/>
  <c r="N255" i="1"/>
  <c r="V255" i="1" s="1"/>
  <c r="M255" i="1"/>
  <c r="Z255" i="1" s="1"/>
  <c r="L255" i="1"/>
  <c r="T255" i="1" s="1"/>
  <c r="K255" i="1"/>
  <c r="S255" i="1" s="1"/>
  <c r="J255" i="1"/>
  <c r="R255" i="1" s="1"/>
  <c r="I255" i="1"/>
  <c r="Q255" i="1" s="1"/>
  <c r="H255" i="1"/>
  <c r="G255" i="1"/>
  <c r="Y254" i="1"/>
  <c r="X254" i="1"/>
  <c r="W254" i="1"/>
  <c r="P254" i="1"/>
  <c r="O254" i="1"/>
  <c r="N254" i="1"/>
  <c r="V254" i="1" s="1"/>
  <c r="M254" i="1"/>
  <c r="U254" i="1" s="1"/>
  <c r="L254" i="1"/>
  <c r="T254" i="1" s="1"/>
  <c r="K254" i="1"/>
  <c r="S254" i="1" s="1"/>
  <c r="J254" i="1"/>
  <c r="R254" i="1" s="1"/>
  <c r="I254" i="1"/>
  <c r="Q254" i="1" s="1"/>
  <c r="H254" i="1"/>
  <c r="G254" i="1"/>
  <c r="Y253" i="1"/>
  <c r="X253" i="1"/>
  <c r="W253" i="1"/>
  <c r="P253" i="1"/>
  <c r="O253" i="1"/>
  <c r="N253" i="1"/>
  <c r="V253" i="1" s="1"/>
  <c r="M253" i="1"/>
  <c r="Z253" i="1" s="1"/>
  <c r="L253" i="1"/>
  <c r="T253" i="1" s="1"/>
  <c r="K253" i="1"/>
  <c r="S253" i="1" s="1"/>
  <c r="J253" i="1"/>
  <c r="R253" i="1" s="1"/>
  <c r="I253" i="1"/>
  <c r="Q253" i="1" s="1"/>
  <c r="H253" i="1"/>
  <c r="G253" i="1"/>
  <c r="Y252" i="1"/>
  <c r="X252" i="1"/>
  <c r="W252" i="1"/>
  <c r="P252" i="1"/>
  <c r="O252" i="1"/>
  <c r="N252" i="1"/>
  <c r="V252" i="1" s="1"/>
  <c r="M252" i="1"/>
  <c r="U252" i="1" s="1"/>
  <c r="L252" i="1"/>
  <c r="T252" i="1" s="1"/>
  <c r="K252" i="1"/>
  <c r="S252" i="1" s="1"/>
  <c r="J252" i="1"/>
  <c r="R252" i="1" s="1"/>
  <c r="I252" i="1"/>
  <c r="Q252" i="1" s="1"/>
  <c r="H252" i="1"/>
  <c r="G252" i="1"/>
  <c r="Y251" i="1"/>
  <c r="X251" i="1"/>
  <c r="W251" i="1"/>
  <c r="P251" i="1"/>
  <c r="O251" i="1"/>
  <c r="N251" i="1"/>
  <c r="V251" i="1" s="1"/>
  <c r="M251" i="1"/>
  <c r="Z251" i="1" s="1"/>
  <c r="L251" i="1"/>
  <c r="T251" i="1" s="1"/>
  <c r="K251" i="1"/>
  <c r="S251" i="1" s="1"/>
  <c r="J251" i="1"/>
  <c r="R251" i="1" s="1"/>
  <c r="I251" i="1"/>
  <c r="Q251" i="1" s="1"/>
  <c r="H251" i="1"/>
  <c r="G251" i="1"/>
  <c r="Y250" i="1"/>
  <c r="X250" i="1"/>
  <c r="W250" i="1"/>
  <c r="P250" i="1"/>
  <c r="O250" i="1"/>
  <c r="N250" i="1"/>
  <c r="V250" i="1" s="1"/>
  <c r="M250" i="1"/>
  <c r="U250" i="1" s="1"/>
  <c r="L250" i="1"/>
  <c r="T250" i="1" s="1"/>
  <c r="K250" i="1"/>
  <c r="S250" i="1" s="1"/>
  <c r="J250" i="1"/>
  <c r="R250" i="1" s="1"/>
  <c r="I250" i="1"/>
  <c r="Q250" i="1" s="1"/>
  <c r="H250" i="1"/>
  <c r="G250" i="1"/>
  <c r="Y249" i="1"/>
  <c r="X249" i="1"/>
  <c r="W249" i="1"/>
  <c r="P249" i="1"/>
  <c r="O249" i="1"/>
  <c r="N249" i="1"/>
  <c r="V249" i="1" s="1"/>
  <c r="M249" i="1"/>
  <c r="L249" i="1"/>
  <c r="T249" i="1" s="1"/>
  <c r="K249" i="1"/>
  <c r="S249" i="1" s="1"/>
  <c r="J249" i="1"/>
  <c r="R249" i="1" s="1"/>
  <c r="I249" i="1"/>
  <c r="Q249" i="1" s="1"/>
  <c r="H249" i="1"/>
  <c r="G249" i="1"/>
  <c r="Y248" i="1"/>
  <c r="X248" i="1"/>
  <c r="W248" i="1"/>
  <c r="P248" i="1"/>
  <c r="O248" i="1"/>
  <c r="N248" i="1"/>
  <c r="V248" i="1" s="1"/>
  <c r="M248" i="1"/>
  <c r="U248" i="1" s="1"/>
  <c r="L248" i="1"/>
  <c r="T248" i="1" s="1"/>
  <c r="K248" i="1"/>
  <c r="S248" i="1" s="1"/>
  <c r="J248" i="1"/>
  <c r="R248" i="1" s="1"/>
  <c r="I248" i="1"/>
  <c r="Q248" i="1" s="1"/>
  <c r="H248" i="1"/>
  <c r="G248" i="1"/>
  <c r="Y247" i="1"/>
  <c r="X247" i="1"/>
  <c r="W247" i="1"/>
  <c r="P247" i="1"/>
  <c r="O247" i="1"/>
  <c r="N247" i="1"/>
  <c r="V247" i="1" s="1"/>
  <c r="M247" i="1"/>
  <c r="Z247" i="1" s="1"/>
  <c r="L247" i="1"/>
  <c r="T247" i="1" s="1"/>
  <c r="K247" i="1"/>
  <c r="S247" i="1" s="1"/>
  <c r="J247" i="1"/>
  <c r="R247" i="1" s="1"/>
  <c r="I247" i="1"/>
  <c r="Q247" i="1" s="1"/>
  <c r="H247" i="1"/>
  <c r="G247" i="1"/>
  <c r="Y246" i="1"/>
  <c r="X246" i="1"/>
  <c r="W246" i="1"/>
  <c r="P246" i="1"/>
  <c r="O246" i="1"/>
  <c r="N246" i="1"/>
  <c r="V246" i="1" s="1"/>
  <c r="M246" i="1"/>
  <c r="U246" i="1" s="1"/>
  <c r="L246" i="1"/>
  <c r="T246" i="1" s="1"/>
  <c r="K246" i="1"/>
  <c r="S246" i="1" s="1"/>
  <c r="J246" i="1"/>
  <c r="R246" i="1" s="1"/>
  <c r="I246" i="1"/>
  <c r="Q246" i="1" s="1"/>
  <c r="H246" i="1"/>
  <c r="G246" i="1"/>
  <c r="Y245" i="1"/>
  <c r="X245" i="1"/>
  <c r="W245" i="1"/>
  <c r="P245" i="1"/>
  <c r="O245" i="1"/>
  <c r="N245" i="1"/>
  <c r="V245" i="1" s="1"/>
  <c r="M245" i="1"/>
  <c r="Z245" i="1" s="1"/>
  <c r="L245" i="1"/>
  <c r="T245" i="1" s="1"/>
  <c r="K245" i="1"/>
  <c r="S245" i="1" s="1"/>
  <c r="J245" i="1"/>
  <c r="R245" i="1" s="1"/>
  <c r="I245" i="1"/>
  <c r="Q245" i="1" s="1"/>
  <c r="H245" i="1"/>
  <c r="G245" i="1"/>
  <c r="Y244" i="1"/>
  <c r="X244" i="1"/>
  <c r="W244" i="1"/>
  <c r="P244" i="1"/>
  <c r="O244" i="1"/>
  <c r="N244" i="1"/>
  <c r="V244" i="1" s="1"/>
  <c r="M244" i="1"/>
  <c r="U244" i="1" s="1"/>
  <c r="L244" i="1"/>
  <c r="T244" i="1" s="1"/>
  <c r="K244" i="1"/>
  <c r="S244" i="1" s="1"/>
  <c r="J244" i="1"/>
  <c r="R244" i="1" s="1"/>
  <c r="I244" i="1"/>
  <c r="Q244" i="1" s="1"/>
  <c r="H244" i="1"/>
  <c r="G244" i="1"/>
  <c r="Y243" i="1"/>
  <c r="X243" i="1"/>
  <c r="W243" i="1"/>
  <c r="P243" i="1"/>
  <c r="O243" i="1"/>
  <c r="N243" i="1"/>
  <c r="V243" i="1" s="1"/>
  <c r="M243" i="1"/>
  <c r="Z243" i="1" s="1"/>
  <c r="L243" i="1"/>
  <c r="T243" i="1" s="1"/>
  <c r="K243" i="1"/>
  <c r="S243" i="1" s="1"/>
  <c r="J243" i="1"/>
  <c r="R243" i="1" s="1"/>
  <c r="I243" i="1"/>
  <c r="Q243" i="1" s="1"/>
  <c r="H243" i="1"/>
  <c r="G243" i="1"/>
  <c r="Y242" i="1"/>
  <c r="X242" i="1"/>
  <c r="W242" i="1"/>
  <c r="P242" i="1"/>
  <c r="O242" i="1"/>
  <c r="N242" i="1"/>
  <c r="V242" i="1" s="1"/>
  <c r="M242" i="1"/>
  <c r="U242" i="1" s="1"/>
  <c r="L242" i="1"/>
  <c r="T242" i="1" s="1"/>
  <c r="K242" i="1"/>
  <c r="S242" i="1" s="1"/>
  <c r="J242" i="1"/>
  <c r="R242" i="1" s="1"/>
  <c r="I242" i="1"/>
  <c r="Q242" i="1" s="1"/>
  <c r="H242" i="1"/>
  <c r="G242" i="1"/>
  <c r="Y241" i="1"/>
  <c r="X241" i="1"/>
  <c r="W241" i="1"/>
  <c r="P241" i="1"/>
  <c r="O241" i="1"/>
  <c r="N241" i="1"/>
  <c r="V241" i="1" s="1"/>
  <c r="M241" i="1"/>
  <c r="Z241" i="1" s="1"/>
  <c r="L241" i="1"/>
  <c r="T241" i="1" s="1"/>
  <c r="K241" i="1"/>
  <c r="S241" i="1" s="1"/>
  <c r="J241" i="1"/>
  <c r="R241" i="1" s="1"/>
  <c r="I241" i="1"/>
  <c r="Q241" i="1" s="1"/>
  <c r="H241" i="1"/>
  <c r="G241" i="1"/>
  <c r="Y240" i="1"/>
  <c r="X240" i="1"/>
  <c r="W240" i="1"/>
  <c r="P240" i="1"/>
  <c r="O240" i="1"/>
  <c r="N240" i="1"/>
  <c r="V240" i="1" s="1"/>
  <c r="M240" i="1"/>
  <c r="U240" i="1" s="1"/>
  <c r="L240" i="1"/>
  <c r="T240" i="1" s="1"/>
  <c r="K240" i="1"/>
  <c r="S240" i="1" s="1"/>
  <c r="J240" i="1"/>
  <c r="R240" i="1" s="1"/>
  <c r="I240" i="1"/>
  <c r="Q240" i="1" s="1"/>
  <c r="H240" i="1"/>
  <c r="G240" i="1"/>
  <c r="Y239" i="1"/>
  <c r="X239" i="1"/>
  <c r="W239" i="1"/>
  <c r="P239" i="1"/>
  <c r="O239" i="1"/>
  <c r="N239" i="1"/>
  <c r="V239" i="1" s="1"/>
  <c r="M239" i="1"/>
  <c r="Z239" i="1" s="1"/>
  <c r="L239" i="1"/>
  <c r="T239" i="1" s="1"/>
  <c r="K239" i="1"/>
  <c r="S239" i="1" s="1"/>
  <c r="J239" i="1"/>
  <c r="R239" i="1" s="1"/>
  <c r="I239" i="1"/>
  <c r="Q239" i="1" s="1"/>
  <c r="H239" i="1"/>
  <c r="G239" i="1"/>
  <c r="Y238" i="1"/>
  <c r="X238" i="1"/>
  <c r="W238" i="1"/>
  <c r="P238" i="1"/>
  <c r="O238" i="1"/>
  <c r="N238" i="1"/>
  <c r="V238" i="1" s="1"/>
  <c r="M238" i="1"/>
  <c r="U238" i="1" s="1"/>
  <c r="L238" i="1"/>
  <c r="T238" i="1" s="1"/>
  <c r="K238" i="1"/>
  <c r="S238" i="1" s="1"/>
  <c r="J238" i="1"/>
  <c r="R238" i="1" s="1"/>
  <c r="I238" i="1"/>
  <c r="Q238" i="1" s="1"/>
  <c r="H238" i="1"/>
  <c r="G238" i="1"/>
  <c r="Y237" i="1"/>
  <c r="X237" i="1"/>
  <c r="W237" i="1"/>
  <c r="P237" i="1"/>
  <c r="O237" i="1"/>
  <c r="N237" i="1"/>
  <c r="V237" i="1" s="1"/>
  <c r="M237" i="1"/>
  <c r="Z237" i="1" s="1"/>
  <c r="L237" i="1"/>
  <c r="T237" i="1" s="1"/>
  <c r="K237" i="1"/>
  <c r="S237" i="1" s="1"/>
  <c r="J237" i="1"/>
  <c r="R237" i="1" s="1"/>
  <c r="I237" i="1"/>
  <c r="Q237" i="1" s="1"/>
  <c r="H237" i="1"/>
  <c r="G237" i="1"/>
  <c r="Y236" i="1"/>
  <c r="X236" i="1"/>
  <c r="W236" i="1"/>
  <c r="P236" i="1"/>
  <c r="O236" i="1"/>
  <c r="N236" i="1"/>
  <c r="V236" i="1" s="1"/>
  <c r="M236" i="1"/>
  <c r="U236" i="1" s="1"/>
  <c r="L236" i="1"/>
  <c r="T236" i="1" s="1"/>
  <c r="K236" i="1"/>
  <c r="S236" i="1" s="1"/>
  <c r="J236" i="1"/>
  <c r="R236" i="1" s="1"/>
  <c r="I236" i="1"/>
  <c r="Q236" i="1" s="1"/>
  <c r="H236" i="1"/>
  <c r="G236" i="1"/>
  <c r="Y235" i="1"/>
  <c r="X235" i="1"/>
  <c r="W235" i="1"/>
  <c r="P235" i="1"/>
  <c r="O235" i="1"/>
  <c r="N235" i="1"/>
  <c r="V235" i="1" s="1"/>
  <c r="M235" i="1"/>
  <c r="Z235" i="1" s="1"/>
  <c r="L235" i="1"/>
  <c r="T235" i="1" s="1"/>
  <c r="K235" i="1"/>
  <c r="S235" i="1" s="1"/>
  <c r="J235" i="1"/>
  <c r="R235" i="1" s="1"/>
  <c r="I235" i="1"/>
  <c r="Q235" i="1" s="1"/>
  <c r="H235" i="1"/>
  <c r="G235" i="1"/>
  <c r="Y234" i="1"/>
  <c r="X234" i="1"/>
  <c r="W234" i="1"/>
  <c r="P234" i="1"/>
  <c r="O234" i="1"/>
  <c r="N234" i="1"/>
  <c r="V234" i="1" s="1"/>
  <c r="M234" i="1"/>
  <c r="U234" i="1" s="1"/>
  <c r="L234" i="1"/>
  <c r="T234" i="1" s="1"/>
  <c r="K234" i="1"/>
  <c r="S234" i="1" s="1"/>
  <c r="J234" i="1"/>
  <c r="R234" i="1" s="1"/>
  <c r="I234" i="1"/>
  <c r="Q234" i="1" s="1"/>
  <c r="H234" i="1"/>
  <c r="G234" i="1"/>
  <c r="Y233" i="1"/>
  <c r="X233" i="1"/>
  <c r="W233" i="1"/>
  <c r="P233" i="1"/>
  <c r="O233" i="1"/>
  <c r="N233" i="1"/>
  <c r="V233" i="1" s="1"/>
  <c r="M233" i="1"/>
  <c r="L233" i="1"/>
  <c r="T233" i="1" s="1"/>
  <c r="K233" i="1"/>
  <c r="S233" i="1" s="1"/>
  <c r="J233" i="1"/>
  <c r="R233" i="1" s="1"/>
  <c r="I233" i="1"/>
  <c r="Q233" i="1" s="1"/>
  <c r="H233" i="1"/>
  <c r="G233" i="1"/>
  <c r="Y232" i="1"/>
  <c r="X232" i="1"/>
  <c r="W232" i="1"/>
  <c r="P232" i="1"/>
  <c r="O232" i="1"/>
  <c r="N232" i="1"/>
  <c r="V232" i="1" s="1"/>
  <c r="M232" i="1"/>
  <c r="U232" i="1" s="1"/>
  <c r="L232" i="1"/>
  <c r="T232" i="1" s="1"/>
  <c r="K232" i="1"/>
  <c r="S232" i="1" s="1"/>
  <c r="J232" i="1"/>
  <c r="R232" i="1" s="1"/>
  <c r="I232" i="1"/>
  <c r="Q232" i="1" s="1"/>
  <c r="H232" i="1"/>
  <c r="G232" i="1"/>
  <c r="Y231" i="1"/>
  <c r="X231" i="1"/>
  <c r="W231" i="1"/>
  <c r="P231" i="1"/>
  <c r="O231" i="1"/>
  <c r="N231" i="1"/>
  <c r="V231" i="1" s="1"/>
  <c r="M231" i="1"/>
  <c r="Z231" i="1" s="1"/>
  <c r="L231" i="1"/>
  <c r="T231" i="1" s="1"/>
  <c r="K231" i="1"/>
  <c r="S231" i="1" s="1"/>
  <c r="J231" i="1"/>
  <c r="R231" i="1" s="1"/>
  <c r="I231" i="1"/>
  <c r="Q231" i="1" s="1"/>
  <c r="H231" i="1"/>
  <c r="G231" i="1"/>
  <c r="Y230" i="1"/>
  <c r="X230" i="1"/>
  <c r="W230" i="1"/>
  <c r="P230" i="1"/>
  <c r="O230" i="1"/>
  <c r="N230" i="1"/>
  <c r="V230" i="1" s="1"/>
  <c r="M230" i="1"/>
  <c r="U230" i="1" s="1"/>
  <c r="L230" i="1"/>
  <c r="T230" i="1" s="1"/>
  <c r="K230" i="1"/>
  <c r="S230" i="1" s="1"/>
  <c r="J230" i="1"/>
  <c r="R230" i="1" s="1"/>
  <c r="I230" i="1"/>
  <c r="Q230" i="1" s="1"/>
  <c r="H230" i="1"/>
  <c r="G230" i="1"/>
  <c r="Y229" i="1"/>
  <c r="X229" i="1"/>
  <c r="W229" i="1"/>
  <c r="P229" i="1"/>
  <c r="O229" i="1"/>
  <c r="N229" i="1"/>
  <c r="V229" i="1" s="1"/>
  <c r="M229" i="1"/>
  <c r="Z229" i="1" s="1"/>
  <c r="L229" i="1"/>
  <c r="T229" i="1" s="1"/>
  <c r="K229" i="1"/>
  <c r="S229" i="1" s="1"/>
  <c r="J229" i="1"/>
  <c r="R229" i="1" s="1"/>
  <c r="I229" i="1"/>
  <c r="Q229" i="1" s="1"/>
  <c r="H229" i="1"/>
  <c r="G229" i="1"/>
  <c r="Y228" i="1"/>
  <c r="X228" i="1"/>
  <c r="W228" i="1"/>
  <c r="P228" i="1"/>
  <c r="O228" i="1"/>
  <c r="N228" i="1"/>
  <c r="V228" i="1" s="1"/>
  <c r="M228" i="1"/>
  <c r="U228" i="1" s="1"/>
  <c r="L228" i="1"/>
  <c r="T228" i="1" s="1"/>
  <c r="K228" i="1"/>
  <c r="S228" i="1" s="1"/>
  <c r="J228" i="1"/>
  <c r="R228" i="1" s="1"/>
  <c r="I228" i="1"/>
  <c r="Q228" i="1" s="1"/>
  <c r="H228" i="1"/>
  <c r="G228" i="1"/>
  <c r="Y227" i="1"/>
  <c r="X227" i="1"/>
  <c r="W227" i="1"/>
  <c r="P227" i="1"/>
  <c r="O227" i="1"/>
  <c r="N227" i="1"/>
  <c r="V227" i="1" s="1"/>
  <c r="M227" i="1"/>
  <c r="L227" i="1"/>
  <c r="T227" i="1" s="1"/>
  <c r="K227" i="1"/>
  <c r="S227" i="1" s="1"/>
  <c r="J227" i="1"/>
  <c r="R227" i="1" s="1"/>
  <c r="I227" i="1"/>
  <c r="Q227" i="1" s="1"/>
  <c r="H227" i="1"/>
  <c r="G227" i="1"/>
  <c r="Y226" i="1"/>
  <c r="X226" i="1"/>
  <c r="W226" i="1"/>
  <c r="P226" i="1"/>
  <c r="O226" i="1"/>
  <c r="N226" i="1"/>
  <c r="V226" i="1" s="1"/>
  <c r="M226" i="1"/>
  <c r="U226" i="1" s="1"/>
  <c r="L226" i="1"/>
  <c r="T226" i="1" s="1"/>
  <c r="K226" i="1"/>
  <c r="S226" i="1" s="1"/>
  <c r="J226" i="1"/>
  <c r="R226" i="1" s="1"/>
  <c r="I226" i="1"/>
  <c r="Q226" i="1" s="1"/>
  <c r="H226" i="1"/>
  <c r="G226" i="1"/>
  <c r="Y225" i="1"/>
  <c r="X225" i="1"/>
  <c r="W225" i="1"/>
  <c r="P225" i="1"/>
  <c r="O225" i="1"/>
  <c r="N225" i="1"/>
  <c r="V225" i="1" s="1"/>
  <c r="M225" i="1"/>
  <c r="Z225" i="1" s="1"/>
  <c r="L225" i="1"/>
  <c r="T225" i="1" s="1"/>
  <c r="K225" i="1"/>
  <c r="S225" i="1" s="1"/>
  <c r="J225" i="1"/>
  <c r="R225" i="1" s="1"/>
  <c r="I225" i="1"/>
  <c r="Q225" i="1" s="1"/>
  <c r="H225" i="1"/>
  <c r="G225" i="1"/>
  <c r="Y224" i="1"/>
  <c r="X224" i="1"/>
  <c r="W224" i="1"/>
  <c r="P224" i="1"/>
  <c r="O224" i="1"/>
  <c r="N224" i="1"/>
  <c r="V224" i="1" s="1"/>
  <c r="M224" i="1"/>
  <c r="U224" i="1" s="1"/>
  <c r="L224" i="1"/>
  <c r="T224" i="1" s="1"/>
  <c r="K224" i="1"/>
  <c r="S224" i="1" s="1"/>
  <c r="J224" i="1"/>
  <c r="R224" i="1" s="1"/>
  <c r="I224" i="1"/>
  <c r="Q224" i="1" s="1"/>
  <c r="H224" i="1"/>
  <c r="G224" i="1"/>
  <c r="Y223" i="1"/>
  <c r="X223" i="1"/>
  <c r="W223" i="1"/>
  <c r="P223" i="1"/>
  <c r="O223" i="1"/>
  <c r="N223" i="1"/>
  <c r="V223" i="1" s="1"/>
  <c r="M223" i="1"/>
  <c r="Z223" i="1" s="1"/>
  <c r="L223" i="1"/>
  <c r="T223" i="1" s="1"/>
  <c r="K223" i="1"/>
  <c r="S223" i="1" s="1"/>
  <c r="J223" i="1"/>
  <c r="R223" i="1" s="1"/>
  <c r="I223" i="1"/>
  <c r="Q223" i="1" s="1"/>
  <c r="H223" i="1"/>
  <c r="G223" i="1"/>
  <c r="Y222" i="1"/>
  <c r="X222" i="1"/>
  <c r="W222" i="1"/>
  <c r="P222" i="1"/>
  <c r="O222" i="1"/>
  <c r="N222" i="1"/>
  <c r="V222" i="1" s="1"/>
  <c r="M222" i="1"/>
  <c r="L222" i="1"/>
  <c r="T222" i="1" s="1"/>
  <c r="K222" i="1"/>
  <c r="S222" i="1" s="1"/>
  <c r="J222" i="1"/>
  <c r="R222" i="1" s="1"/>
  <c r="I222" i="1"/>
  <c r="Q222" i="1" s="1"/>
  <c r="H222" i="1"/>
  <c r="G222" i="1"/>
  <c r="Y221" i="1"/>
  <c r="X221" i="1"/>
  <c r="W221" i="1"/>
  <c r="P221" i="1"/>
  <c r="O221" i="1"/>
  <c r="N221" i="1"/>
  <c r="V221" i="1" s="1"/>
  <c r="M221" i="1"/>
  <c r="L221" i="1"/>
  <c r="T221" i="1" s="1"/>
  <c r="K221" i="1"/>
  <c r="S221" i="1" s="1"/>
  <c r="J221" i="1"/>
  <c r="R221" i="1" s="1"/>
  <c r="I221" i="1"/>
  <c r="Q221" i="1" s="1"/>
  <c r="H221" i="1"/>
  <c r="G221" i="1"/>
  <c r="Y220" i="1"/>
  <c r="X220" i="1"/>
  <c r="W220" i="1"/>
  <c r="P220" i="1"/>
  <c r="O220" i="1"/>
  <c r="N220" i="1"/>
  <c r="V220" i="1" s="1"/>
  <c r="M220" i="1"/>
  <c r="Z220" i="1" s="1"/>
  <c r="L220" i="1"/>
  <c r="T220" i="1" s="1"/>
  <c r="K220" i="1"/>
  <c r="S220" i="1" s="1"/>
  <c r="J220" i="1"/>
  <c r="R220" i="1" s="1"/>
  <c r="I220" i="1"/>
  <c r="Q220" i="1" s="1"/>
  <c r="H220" i="1"/>
  <c r="G220" i="1"/>
  <c r="Y219" i="1"/>
  <c r="X219" i="1"/>
  <c r="W219" i="1"/>
  <c r="P219" i="1"/>
  <c r="O219" i="1"/>
  <c r="N219" i="1"/>
  <c r="V219" i="1" s="1"/>
  <c r="M219" i="1"/>
  <c r="Z219" i="1" s="1"/>
  <c r="L219" i="1"/>
  <c r="T219" i="1" s="1"/>
  <c r="K219" i="1"/>
  <c r="S219" i="1" s="1"/>
  <c r="J219" i="1"/>
  <c r="R219" i="1" s="1"/>
  <c r="I219" i="1"/>
  <c r="Q219" i="1" s="1"/>
  <c r="H219" i="1"/>
  <c r="G219" i="1"/>
  <c r="Y218" i="1"/>
  <c r="X218" i="1"/>
  <c r="W218" i="1"/>
  <c r="P218" i="1"/>
  <c r="O218" i="1"/>
  <c r="N218" i="1"/>
  <c r="V218" i="1" s="1"/>
  <c r="M218" i="1"/>
  <c r="Z218" i="1" s="1"/>
  <c r="L218" i="1"/>
  <c r="T218" i="1" s="1"/>
  <c r="K218" i="1"/>
  <c r="S218" i="1" s="1"/>
  <c r="J218" i="1"/>
  <c r="R218" i="1" s="1"/>
  <c r="I218" i="1"/>
  <c r="Q218" i="1" s="1"/>
  <c r="H218" i="1"/>
  <c r="G218" i="1"/>
  <c r="Y217" i="1"/>
  <c r="X217" i="1"/>
  <c r="W217" i="1"/>
  <c r="P217" i="1"/>
  <c r="O217" i="1"/>
  <c r="N217" i="1"/>
  <c r="V217" i="1" s="1"/>
  <c r="M217" i="1"/>
  <c r="Z217" i="1" s="1"/>
  <c r="L217" i="1"/>
  <c r="T217" i="1" s="1"/>
  <c r="K217" i="1"/>
  <c r="S217" i="1" s="1"/>
  <c r="J217" i="1"/>
  <c r="R217" i="1" s="1"/>
  <c r="I217" i="1"/>
  <c r="Q217" i="1" s="1"/>
  <c r="H217" i="1"/>
  <c r="G217" i="1"/>
  <c r="Y216" i="1"/>
  <c r="X216" i="1"/>
  <c r="W216" i="1"/>
  <c r="P216" i="1"/>
  <c r="O216" i="1"/>
  <c r="N216" i="1"/>
  <c r="V216" i="1" s="1"/>
  <c r="M216" i="1"/>
  <c r="L216" i="1"/>
  <c r="T216" i="1" s="1"/>
  <c r="K216" i="1"/>
  <c r="S216" i="1" s="1"/>
  <c r="J216" i="1"/>
  <c r="R216" i="1" s="1"/>
  <c r="I216" i="1"/>
  <c r="Q216" i="1" s="1"/>
  <c r="H216" i="1"/>
  <c r="G216" i="1"/>
  <c r="Y215" i="1"/>
  <c r="X215" i="1"/>
  <c r="W215" i="1"/>
  <c r="P215" i="1"/>
  <c r="O215" i="1"/>
  <c r="N215" i="1"/>
  <c r="V215" i="1" s="1"/>
  <c r="M215" i="1"/>
  <c r="L215" i="1"/>
  <c r="T215" i="1" s="1"/>
  <c r="K215" i="1"/>
  <c r="S215" i="1" s="1"/>
  <c r="J215" i="1"/>
  <c r="R215" i="1" s="1"/>
  <c r="I215" i="1"/>
  <c r="Q215" i="1" s="1"/>
  <c r="H215" i="1"/>
  <c r="G215" i="1"/>
  <c r="Y214" i="1"/>
  <c r="X214" i="1"/>
  <c r="W214" i="1"/>
  <c r="P214" i="1"/>
  <c r="O214" i="1"/>
  <c r="N214" i="1"/>
  <c r="V214" i="1" s="1"/>
  <c r="M214" i="1"/>
  <c r="Z214" i="1" s="1"/>
  <c r="L214" i="1"/>
  <c r="T214" i="1" s="1"/>
  <c r="K214" i="1"/>
  <c r="S214" i="1" s="1"/>
  <c r="J214" i="1"/>
  <c r="R214" i="1" s="1"/>
  <c r="I214" i="1"/>
  <c r="Q214" i="1" s="1"/>
  <c r="H214" i="1"/>
  <c r="G214" i="1"/>
  <c r="Y213" i="1"/>
  <c r="X213" i="1"/>
  <c r="W213" i="1"/>
  <c r="P213" i="1"/>
  <c r="O213" i="1"/>
  <c r="N213" i="1"/>
  <c r="V213" i="1" s="1"/>
  <c r="M213" i="1"/>
  <c r="Z213" i="1" s="1"/>
  <c r="L213" i="1"/>
  <c r="T213" i="1" s="1"/>
  <c r="K213" i="1"/>
  <c r="S213" i="1" s="1"/>
  <c r="J213" i="1"/>
  <c r="R213" i="1" s="1"/>
  <c r="I213" i="1"/>
  <c r="Q213" i="1" s="1"/>
  <c r="H213" i="1"/>
  <c r="G213" i="1"/>
  <c r="Y212" i="1"/>
  <c r="X212" i="1"/>
  <c r="W212" i="1"/>
  <c r="P212" i="1"/>
  <c r="O212" i="1"/>
  <c r="N212" i="1"/>
  <c r="V212" i="1" s="1"/>
  <c r="M212" i="1"/>
  <c r="Z212" i="1" s="1"/>
  <c r="L212" i="1"/>
  <c r="T212" i="1" s="1"/>
  <c r="K212" i="1"/>
  <c r="S212" i="1" s="1"/>
  <c r="J212" i="1"/>
  <c r="R212" i="1" s="1"/>
  <c r="I212" i="1"/>
  <c r="Q212" i="1" s="1"/>
  <c r="H212" i="1"/>
  <c r="G212" i="1"/>
  <c r="Y211" i="1"/>
  <c r="X211" i="1"/>
  <c r="W211" i="1"/>
  <c r="P211" i="1"/>
  <c r="O211" i="1"/>
  <c r="N211" i="1"/>
  <c r="V211" i="1" s="1"/>
  <c r="M211" i="1"/>
  <c r="L211" i="1"/>
  <c r="T211" i="1" s="1"/>
  <c r="K211" i="1"/>
  <c r="S211" i="1" s="1"/>
  <c r="J211" i="1"/>
  <c r="R211" i="1" s="1"/>
  <c r="I211" i="1"/>
  <c r="Q211" i="1" s="1"/>
  <c r="H211" i="1"/>
  <c r="G211" i="1"/>
  <c r="Y210" i="1"/>
  <c r="X210" i="1"/>
  <c r="W210" i="1"/>
  <c r="P210" i="1"/>
  <c r="O210" i="1"/>
  <c r="N210" i="1"/>
  <c r="V210" i="1" s="1"/>
  <c r="M210" i="1"/>
  <c r="Z210" i="1" s="1"/>
  <c r="L210" i="1"/>
  <c r="T210" i="1" s="1"/>
  <c r="K210" i="1"/>
  <c r="S210" i="1" s="1"/>
  <c r="J210" i="1"/>
  <c r="R210" i="1" s="1"/>
  <c r="I210" i="1"/>
  <c r="Q210" i="1" s="1"/>
  <c r="H210" i="1"/>
  <c r="G210" i="1"/>
  <c r="Y209" i="1"/>
  <c r="X209" i="1"/>
  <c r="W209" i="1"/>
  <c r="P209" i="1"/>
  <c r="O209" i="1"/>
  <c r="N209" i="1"/>
  <c r="V209" i="1" s="1"/>
  <c r="M209" i="1"/>
  <c r="L209" i="1"/>
  <c r="T209" i="1" s="1"/>
  <c r="K209" i="1"/>
  <c r="S209" i="1" s="1"/>
  <c r="J209" i="1"/>
  <c r="R209" i="1" s="1"/>
  <c r="I209" i="1"/>
  <c r="Q209" i="1" s="1"/>
  <c r="H209" i="1"/>
  <c r="G209" i="1"/>
  <c r="Y208" i="1"/>
  <c r="X208" i="1"/>
  <c r="W208" i="1"/>
  <c r="P208" i="1"/>
  <c r="O208" i="1"/>
  <c r="N208" i="1"/>
  <c r="V208" i="1" s="1"/>
  <c r="M208" i="1"/>
  <c r="Z208" i="1" s="1"/>
  <c r="L208" i="1"/>
  <c r="T208" i="1" s="1"/>
  <c r="K208" i="1"/>
  <c r="S208" i="1" s="1"/>
  <c r="J208" i="1"/>
  <c r="R208" i="1" s="1"/>
  <c r="I208" i="1"/>
  <c r="Q208" i="1" s="1"/>
  <c r="H208" i="1"/>
  <c r="G208" i="1"/>
  <c r="Y207" i="1"/>
  <c r="X207" i="1"/>
  <c r="W207" i="1"/>
  <c r="P207" i="1"/>
  <c r="O207" i="1"/>
  <c r="N207" i="1"/>
  <c r="V207" i="1" s="1"/>
  <c r="M207" i="1"/>
  <c r="Z207" i="1" s="1"/>
  <c r="L207" i="1"/>
  <c r="T207" i="1" s="1"/>
  <c r="K207" i="1"/>
  <c r="S207" i="1" s="1"/>
  <c r="J207" i="1"/>
  <c r="R207" i="1" s="1"/>
  <c r="I207" i="1"/>
  <c r="Q207" i="1" s="1"/>
  <c r="H207" i="1"/>
  <c r="G207" i="1"/>
  <c r="Y206" i="1"/>
  <c r="X206" i="1"/>
  <c r="W206" i="1"/>
  <c r="P206" i="1"/>
  <c r="O206" i="1"/>
  <c r="N206" i="1"/>
  <c r="V206" i="1" s="1"/>
  <c r="M206" i="1"/>
  <c r="L206" i="1"/>
  <c r="T206" i="1" s="1"/>
  <c r="K206" i="1"/>
  <c r="S206" i="1" s="1"/>
  <c r="J206" i="1"/>
  <c r="R206" i="1" s="1"/>
  <c r="I206" i="1"/>
  <c r="Q206" i="1" s="1"/>
  <c r="H206" i="1"/>
  <c r="G206" i="1"/>
  <c r="Y205" i="1"/>
  <c r="X205" i="1"/>
  <c r="W205" i="1"/>
  <c r="P205" i="1"/>
  <c r="O205" i="1"/>
  <c r="N205" i="1"/>
  <c r="V205" i="1" s="1"/>
  <c r="M205" i="1"/>
  <c r="Z205" i="1" s="1"/>
  <c r="L205" i="1"/>
  <c r="T205" i="1" s="1"/>
  <c r="K205" i="1"/>
  <c r="S205" i="1" s="1"/>
  <c r="J205" i="1"/>
  <c r="R205" i="1" s="1"/>
  <c r="I205" i="1"/>
  <c r="Q205" i="1" s="1"/>
  <c r="H205" i="1"/>
  <c r="G205" i="1"/>
  <c r="Y204" i="1"/>
  <c r="X204" i="1"/>
  <c r="W204" i="1"/>
  <c r="P204" i="1"/>
  <c r="O204" i="1"/>
  <c r="N204" i="1"/>
  <c r="V204" i="1" s="1"/>
  <c r="M204" i="1"/>
  <c r="Z204" i="1" s="1"/>
  <c r="L204" i="1"/>
  <c r="T204" i="1" s="1"/>
  <c r="K204" i="1"/>
  <c r="S204" i="1" s="1"/>
  <c r="J204" i="1"/>
  <c r="R204" i="1" s="1"/>
  <c r="I204" i="1"/>
  <c r="Q204" i="1" s="1"/>
  <c r="H204" i="1"/>
  <c r="G204" i="1"/>
  <c r="Y203" i="1"/>
  <c r="X203" i="1"/>
  <c r="W203" i="1"/>
  <c r="P203" i="1"/>
  <c r="O203" i="1"/>
  <c r="N203" i="1"/>
  <c r="V203" i="1" s="1"/>
  <c r="M203" i="1"/>
  <c r="L203" i="1"/>
  <c r="T203" i="1" s="1"/>
  <c r="K203" i="1"/>
  <c r="S203" i="1" s="1"/>
  <c r="J203" i="1"/>
  <c r="R203" i="1" s="1"/>
  <c r="I203" i="1"/>
  <c r="Q203" i="1" s="1"/>
  <c r="H203" i="1"/>
  <c r="G203" i="1"/>
  <c r="Y202" i="1"/>
  <c r="X202" i="1"/>
  <c r="W202" i="1"/>
  <c r="P202" i="1"/>
  <c r="O202" i="1"/>
  <c r="N202" i="1"/>
  <c r="V202" i="1" s="1"/>
  <c r="M202" i="1"/>
  <c r="Z202" i="1" s="1"/>
  <c r="L202" i="1"/>
  <c r="T202" i="1" s="1"/>
  <c r="K202" i="1"/>
  <c r="S202" i="1" s="1"/>
  <c r="J202" i="1"/>
  <c r="R202" i="1" s="1"/>
  <c r="I202" i="1"/>
  <c r="Q202" i="1" s="1"/>
  <c r="H202" i="1"/>
  <c r="G202" i="1"/>
  <c r="Y201" i="1"/>
  <c r="X201" i="1"/>
  <c r="W201" i="1"/>
  <c r="P201" i="1"/>
  <c r="O201" i="1"/>
  <c r="N201" i="1"/>
  <c r="V201" i="1" s="1"/>
  <c r="M201" i="1"/>
  <c r="L201" i="1"/>
  <c r="T201" i="1" s="1"/>
  <c r="K201" i="1"/>
  <c r="S201" i="1" s="1"/>
  <c r="J201" i="1"/>
  <c r="R201" i="1" s="1"/>
  <c r="I201" i="1"/>
  <c r="Q201" i="1" s="1"/>
  <c r="H201" i="1"/>
  <c r="G201" i="1"/>
  <c r="Y200" i="1"/>
  <c r="X200" i="1"/>
  <c r="W200" i="1"/>
  <c r="P200" i="1"/>
  <c r="O200" i="1"/>
  <c r="N200" i="1"/>
  <c r="V200" i="1" s="1"/>
  <c r="M200" i="1"/>
  <c r="Z200" i="1" s="1"/>
  <c r="L200" i="1"/>
  <c r="T200" i="1" s="1"/>
  <c r="K200" i="1"/>
  <c r="S200" i="1" s="1"/>
  <c r="J200" i="1"/>
  <c r="R200" i="1" s="1"/>
  <c r="I200" i="1"/>
  <c r="Q200" i="1" s="1"/>
  <c r="H200" i="1"/>
  <c r="G200" i="1"/>
  <c r="Y199" i="1"/>
  <c r="X199" i="1"/>
  <c r="W199" i="1"/>
  <c r="P199" i="1"/>
  <c r="O199" i="1"/>
  <c r="N199" i="1"/>
  <c r="V199" i="1" s="1"/>
  <c r="M199" i="1"/>
  <c r="Z199" i="1" s="1"/>
  <c r="L199" i="1"/>
  <c r="T199" i="1" s="1"/>
  <c r="K199" i="1"/>
  <c r="S199" i="1" s="1"/>
  <c r="J199" i="1"/>
  <c r="R199" i="1" s="1"/>
  <c r="I199" i="1"/>
  <c r="Q199" i="1" s="1"/>
  <c r="H199" i="1"/>
  <c r="G199" i="1"/>
  <c r="Y198" i="1"/>
  <c r="X198" i="1"/>
  <c r="W198" i="1"/>
  <c r="P198" i="1"/>
  <c r="O198" i="1"/>
  <c r="N198" i="1"/>
  <c r="V198" i="1" s="1"/>
  <c r="M198" i="1"/>
  <c r="L198" i="1"/>
  <c r="T198" i="1" s="1"/>
  <c r="K198" i="1"/>
  <c r="S198" i="1" s="1"/>
  <c r="J198" i="1"/>
  <c r="R198" i="1" s="1"/>
  <c r="I198" i="1"/>
  <c r="Q198" i="1" s="1"/>
  <c r="H198" i="1"/>
  <c r="G198" i="1"/>
  <c r="Y197" i="1"/>
  <c r="X197" i="1"/>
  <c r="W197" i="1"/>
  <c r="P197" i="1"/>
  <c r="O197" i="1"/>
  <c r="N197" i="1"/>
  <c r="V197" i="1" s="1"/>
  <c r="M197" i="1"/>
  <c r="Z197" i="1" s="1"/>
  <c r="L197" i="1"/>
  <c r="T197" i="1" s="1"/>
  <c r="K197" i="1"/>
  <c r="S197" i="1" s="1"/>
  <c r="J197" i="1"/>
  <c r="R197" i="1" s="1"/>
  <c r="I197" i="1"/>
  <c r="Q197" i="1" s="1"/>
  <c r="H197" i="1"/>
  <c r="G197" i="1"/>
  <c r="Y196" i="1"/>
  <c r="X196" i="1"/>
  <c r="W196" i="1"/>
  <c r="P196" i="1"/>
  <c r="O196" i="1"/>
  <c r="N196" i="1"/>
  <c r="V196" i="1" s="1"/>
  <c r="M196" i="1"/>
  <c r="Z196" i="1" s="1"/>
  <c r="L196" i="1"/>
  <c r="T196" i="1" s="1"/>
  <c r="K196" i="1"/>
  <c r="S196" i="1" s="1"/>
  <c r="J196" i="1"/>
  <c r="R196" i="1" s="1"/>
  <c r="I196" i="1"/>
  <c r="Q196" i="1" s="1"/>
  <c r="H196" i="1"/>
  <c r="G196" i="1"/>
  <c r="Y195" i="1"/>
  <c r="X195" i="1"/>
  <c r="W195" i="1"/>
  <c r="P195" i="1"/>
  <c r="O195" i="1"/>
  <c r="N195" i="1"/>
  <c r="V195" i="1" s="1"/>
  <c r="M195" i="1"/>
  <c r="L195" i="1"/>
  <c r="T195" i="1" s="1"/>
  <c r="K195" i="1"/>
  <c r="S195" i="1" s="1"/>
  <c r="J195" i="1"/>
  <c r="R195" i="1" s="1"/>
  <c r="I195" i="1"/>
  <c r="Q195" i="1" s="1"/>
  <c r="H195" i="1"/>
  <c r="G195" i="1"/>
  <c r="Y194" i="1"/>
  <c r="X194" i="1"/>
  <c r="W194" i="1"/>
  <c r="P194" i="1"/>
  <c r="O194" i="1"/>
  <c r="N194" i="1"/>
  <c r="V194" i="1" s="1"/>
  <c r="M194" i="1"/>
  <c r="Z194" i="1" s="1"/>
  <c r="L194" i="1"/>
  <c r="T194" i="1" s="1"/>
  <c r="K194" i="1"/>
  <c r="S194" i="1" s="1"/>
  <c r="J194" i="1"/>
  <c r="R194" i="1" s="1"/>
  <c r="I194" i="1"/>
  <c r="Q194" i="1" s="1"/>
  <c r="H194" i="1"/>
  <c r="G194" i="1"/>
  <c r="Y193" i="1"/>
  <c r="X193" i="1"/>
  <c r="W193" i="1"/>
  <c r="P193" i="1"/>
  <c r="O193" i="1"/>
  <c r="N193" i="1"/>
  <c r="V193" i="1" s="1"/>
  <c r="M193" i="1"/>
  <c r="L193" i="1"/>
  <c r="T193" i="1" s="1"/>
  <c r="K193" i="1"/>
  <c r="S193" i="1" s="1"/>
  <c r="J193" i="1"/>
  <c r="R193" i="1" s="1"/>
  <c r="I193" i="1"/>
  <c r="Q193" i="1" s="1"/>
  <c r="H193" i="1"/>
  <c r="G193" i="1"/>
  <c r="Y192" i="1"/>
  <c r="X192" i="1"/>
  <c r="W192" i="1"/>
  <c r="P192" i="1"/>
  <c r="O192" i="1"/>
  <c r="N192" i="1"/>
  <c r="V192" i="1" s="1"/>
  <c r="M192" i="1"/>
  <c r="Z192" i="1" s="1"/>
  <c r="L192" i="1"/>
  <c r="T192" i="1" s="1"/>
  <c r="K192" i="1"/>
  <c r="S192" i="1" s="1"/>
  <c r="J192" i="1"/>
  <c r="R192" i="1" s="1"/>
  <c r="I192" i="1"/>
  <c r="Q192" i="1" s="1"/>
  <c r="H192" i="1"/>
  <c r="G192" i="1"/>
  <c r="Y191" i="1"/>
  <c r="X191" i="1"/>
  <c r="W191" i="1"/>
  <c r="P191" i="1"/>
  <c r="O191" i="1"/>
  <c r="N191" i="1"/>
  <c r="V191" i="1" s="1"/>
  <c r="M191" i="1"/>
  <c r="Z191" i="1" s="1"/>
  <c r="L191" i="1"/>
  <c r="T191" i="1" s="1"/>
  <c r="K191" i="1"/>
  <c r="S191" i="1" s="1"/>
  <c r="J191" i="1"/>
  <c r="R191" i="1" s="1"/>
  <c r="I191" i="1"/>
  <c r="Q191" i="1" s="1"/>
  <c r="H191" i="1"/>
  <c r="G191" i="1"/>
  <c r="Y190" i="1"/>
  <c r="X190" i="1"/>
  <c r="W190" i="1"/>
  <c r="P190" i="1"/>
  <c r="O190" i="1"/>
  <c r="N190" i="1"/>
  <c r="V190" i="1" s="1"/>
  <c r="M190" i="1"/>
  <c r="L190" i="1"/>
  <c r="T190" i="1" s="1"/>
  <c r="K190" i="1"/>
  <c r="S190" i="1" s="1"/>
  <c r="J190" i="1"/>
  <c r="R190" i="1" s="1"/>
  <c r="I190" i="1"/>
  <c r="Q190" i="1" s="1"/>
  <c r="H190" i="1"/>
  <c r="G190" i="1"/>
  <c r="Y189" i="1"/>
  <c r="X189" i="1"/>
  <c r="W189" i="1"/>
  <c r="P189" i="1"/>
  <c r="O189" i="1"/>
  <c r="N189" i="1"/>
  <c r="V189" i="1" s="1"/>
  <c r="M189" i="1"/>
  <c r="Z189" i="1" s="1"/>
  <c r="L189" i="1"/>
  <c r="T189" i="1" s="1"/>
  <c r="K189" i="1"/>
  <c r="S189" i="1" s="1"/>
  <c r="J189" i="1"/>
  <c r="R189" i="1" s="1"/>
  <c r="I189" i="1"/>
  <c r="Q189" i="1" s="1"/>
  <c r="H189" i="1"/>
  <c r="G189" i="1"/>
  <c r="Y188" i="1"/>
  <c r="X188" i="1"/>
  <c r="W188" i="1"/>
  <c r="P188" i="1"/>
  <c r="O188" i="1"/>
  <c r="N188" i="1"/>
  <c r="V188" i="1" s="1"/>
  <c r="M188" i="1"/>
  <c r="Z188" i="1" s="1"/>
  <c r="L188" i="1"/>
  <c r="T188" i="1" s="1"/>
  <c r="K188" i="1"/>
  <c r="S188" i="1" s="1"/>
  <c r="J188" i="1"/>
  <c r="R188" i="1" s="1"/>
  <c r="I188" i="1"/>
  <c r="Q188" i="1" s="1"/>
  <c r="H188" i="1"/>
  <c r="G188" i="1"/>
  <c r="Y187" i="1"/>
  <c r="X187" i="1"/>
  <c r="W187" i="1"/>
  <c r="P187" i="1"/>
  <c r="O187" i="1"/>
  <c r="N187" i="1"/>
  <c r="V187" i="1" s="1"/>
  <c r="M187" i="1"/>
  <c r="L187" i="1"/>
  <c r="T187" i="1" s="1"/>
  <c r="K187" i="1"/>
  <c r="S187" i="1" s="1"/>
  <c r="J187" i="1"/>
  <c r="R187" i="1" s="1"/>
  <c r="I187" i="1"/>
  <c r="Q187" i="1" s="1"/>
  <c r="H187" i="1"/>
  <c r="G187" i="1"/>
  <c r="Y186" i="1"/>
  <c r="X186" i="1"/>
  <c r="W186" i="1"/>
  <c r="P186" i="1"/>
  <c r="O186" i="1"/>
  <c r="N186" i="1"/>
  <c r="V186" i="1" s="1"/>
  <c r="M186" i="1"/>
  <c r="Z186" i="1" s="1"/>
  <c r="L186" i="1"/>
  <c r="T186" i="1" s="1"/>
  <c r="K186" i="1"/>
  <c r="S186" i="1" s="1"/>
  <c r="J186" i="1"/>
  <c r="R186" i="1" s="1"/>
  <c r="I186" i="1"/>
  <c r="Q186" i="1" s="1"/>
  <c r="H186" i="1"/>
  <c r="G186" i="1"/>
  <c r="Y185" i="1"/>
  <c r="X185" i="1"/>
  <c r="W185" i="1"/>
  <c r="P185" i="1"/>
  <c r="O185" i="1"/>
  <c r="N185" i="1"/>
  <c r="V185" i="1" s="1"/>
  <c r="M185" i="1"/>
  <c r="L185" i="1"/>
  <c r="T185" i="1" s="1"/>
  <c r="K185" i="1"/>
  <c r="S185" i="1" s="1"/>
  <c r="J185" i="1"/>
  <c r="R185" i="1" s="1"/>
  <c r="I185" i="1"/>
  <c r="Q185" i="1" s="1"/>
  <c r="H185" i="1"/>
  <c r="G185" i="1"/>
  <c r="Y184" i="1"/>
  <c r="X184" i="1"/>
  <c r="W184" i="1"/>
  <c r="P184" i="1"/>
  <c r="O184" i="1"/>
  <c r="N184" i="1"/>
  <c r="V184" i="1" s="1"/>
  <c r="M184" i="1"/>
  <c r="Z184" i="1" s="1"/>
  <c r="L184" i="1"/>
  <c r="T184" i="1" s="1"/>
  <c r="K184" i="1"/>
  <c r="S184" i="1" s="1"/>
  <c r="J184" i="1"/>
  <c r="R184" i="1" s="1"/>
  <c r="I184" i="1"/>
  <c r="Q184" i="1" s="1"/>
  <c r="H184" i="1"/>
  <c r="G184" i="1"/>
  <c r="Y183" i="1"/>
  <c r="X183" i="1"/>
  <c r="W183" i="1"/>
  <c r="P183" i="1"/>
  <c r="O183" i="1"/>
  <c r="N183" i="1"/>
  <c r="V183" i="1" s="1"/>
  <c r="M183" i="1"/>
  <c r="Z183" i="1" s="1"/>
  <c r="L183" i="1"/>
  <c r="T183" i="1" s="1"/>
  <c r="K183" i="1"/>
  <c r="S183" i="1" s="1"/>
  <c r="J183" i="1"/>
  <c r="R183" i="1" s="1"/>
  <c r="I183" i="1"/>
  <c r="Q183" i="1" s="1"/>
  <c r="H183" i="1"/>
  <c r="G183" i="1"/>
  <c r="Y182" i="1"/>
  <c r="X182" i="1"/>
  <c r="W182" i="1"/>
  <c r="P182" i="1"/>
  <c r="O182" i="1"/>
  <c r="N182" i="1"/>
  <c r="V182" i="1" s="1"/>
  <c r="M182" i="1"/>
  <c r="L182" i="1"/>
  <c r="T182" i="1" s="1"/>
  <c r="K182" i="1"/>
  <c r="S182" i="1" s="1"/>
  <c r="J182" i="1"/>
  <c r="R182" i="1" s="1"/>
  <c r="I182" i="1"/>
  <c r="Q182" i="1" s="1"/>
  <c r="H182" i="1"/>
  <c r="G182" i="1"/>
  <c r="Y181" i="1"/>
  <c r="X181" i="1"/>
  <c r="W181" i="1"/>
  <c r="P181" i="1"/>
  <c r="O181" i="1"/>
  <c r="N181" i="1"/>
  <c r="V181" i="1" s="1"/>
  <c r="M181" i="1"/>
  <c r="Z181" i="1" s="1"/>
  <c r="L181" i="1"/>
  <c r="T181" i="1" s="1"/>
  <c r="K181" i="1"/>
  <c r="S181" i="1" s="1"/>
  <c r="J181" i="1"/>
  <c r="R181" i="1" s="1"/>
  <c r="I181" i="1"/>
  <c r="Q181" i="1" s="1"/>
  <c r="H181" i="1"/>
  <c r="G181" i="1"/>
  <c r="Y180" i="1"/>
  <c r="X180" i="1"/>
  <c r="W180" i="1"/>
  <c r="P180" i="1"/>
  <c r="O180" i="1"/>
  <c r="N180" i="1"/>
  <c r="V180" i="1" s="1"/>
  <c r="M180" i="1"/>
  <c r="Z180" i="1" s="1"/>
  <c r="L180" i="1"/>
  <c r="T180" i="1" s="1"/>
  <c r="K180" i="1"/>
  <c r="S180" i="1" s="1"/>
  <c r="J180" i="1"/>
  <c r="R180" i="1" s="1"/>
  <c r="I180" i="1"/>
  <c r="Q180" i="1" s="1"/>
  <c r="H180" i="1"/>
  <c r="G180" i="1"/>
  <c r="Y179" i="1"/>
  <c r="X179" i="1"/>
  <c r="W179" i="1"/>
  <c r="P179" i="1"/>
  <c r="O179" i="1"/>
  <c r="N179" i="1"/>
  <c r="V179" i="1" s="1"/>
  <c r="M179" i="1"/>
  <c r="L179" i="1"/>
  <c r="T179" i="1" s="1"/>
  <c r="K179" i="1"/>
  <c r="S179" i="1" s="1"/>
  <c r="J179" i="1"/>
  <c r="R179" i="1" s="1"/>
  <c r="I179" i="1"/>
  <c r="Q179" i="1" s="1"/>
  <c r="H179" i="1"/>
  <c r="G179" i="1"/>
  <c r="Y178" i="1"/>
  <c r="X178" i="1"/>
  <c r="W178" i="1"/>
  <c r="P178" i="1"/>
  <c r="O178" i="1"/>
  <c r="N178" i="1"/>
  <c r="V178" i="1" s="1"/>
  <c r="M178" i="1"/>
  <c r="Z178" i="1" s="1"/>
  <c r="L178" i="1"/>
  <c r="T178" i="1" s="1"/>
  <c r="K178" i="1"/>
  <c r="S178" i="1" s="1"/>
  <c r="J178" i="1"/>
  <c r="R178" i="1" s="1"/>
  <c r="I178" i="1"/>
  <c r="Q178" i="1" s="1"/>
  <c r="H178" i="1"/>
  <c r="G178" i="1"/>
  <c r="Y177" i="1"/>
  <c r="X177" i="1"/>
  <c r="W177" i="1"/>
  <c r="P177" i="1"/>
  <c r="O177" i="1"/>
  <c r="N177" i="1"/>
  <c r="V177" i="1" s="1"/>
  <c r="M177" i="1"/>
  <c r="L177" i="1"/>
  <c r="T177" i="1" s="1"/>
  <c r="K177" i="1"/>
  <c r="S177" i="1" s="1"/>
  <c r="J177" i="1"/>
  <c r="R177" i="1" s="1"/>
  <c r="I177" i="1"/>
  <c r="Q177" i="1" s="1"/>
  <c r="H177" i="1"/>
  <c r="G177" i="1"/>
  <c r="Y176" i="1"/>
  <c r="X176" i="1"/>
  <c r="W176" i="1"/>
  <c r="P176" i="1"/>
  <c r="O176" i="1"/>
  <c r="N176" i="1"/>
  <c r="V176" i="1" s="1"/>
  <c r="M176" i="1"/>
  <c r="Z176" i="1" s="1"/>
  <c r="L176" i="1"/>
  <c r="T176" i="1" s="1"/>
  <c r="K176" i="1"/>
  <c r="S176" i="1" s="1"/>
  <c r="J176" i="1"/>
  <c r="R176" i="1" s="1"/>
  <c r="I176" i="1"/>
  <c r="Q176" i="1" s="1"/>
  <c r="H176" i="1"/>
  <c r="G176" i="1"/>
  <c r="Y175" i="1"/>
  <c r="X175" i="1"/>
  <c r="W175" i="1"/>
  <c r="P175" i="1"/>
  <c r="O175" i="1"/>
  <c r="N175" i="1"/>
  <c r="V175" i="1" s="1"/>
  <c r="M175" i="1"/>
  <c r="Z175" i="1" s="1"/>
  <c r="L175" i="1"/>
  <c r="T175" i="1" s="1"/>
  <c r="K175" i="1"/>
  <c r="S175" i="1" s="1"/>
  <c r="J175" i="1"/>
  <c r="R175" i="1" s="1"/>
  <c r="I175" i="1"/>
  <c r="Q175" i="1" s="1"/>
  <c r="H175" i="1"/>
  <c r="G175" i="1"/>
  <c r="Y174" i="1"/>
  <c r="X174" i="1"/>
  <c r="W174" i="1"/>
  <c r="P174" i="1"/>
  <c r="O174" i="1"/>
  <c r="N174" i="1"/>
  <c r="V174" i="1" s="1"/>
  <c r="M174" i="1"/>
  <c r="L174" i="1"/>
  <c r="T174" i="1" s="1"/>
  <c r="K174" i="1"/>
  <c r="S174" i="1" s="1"/>
  <c r="J174" i="1"/>
  <c r="R174" i="1" s="1"/>
  <c r="I174" i="1"/>
  <c r="Q174" i="1" s="1"/>
  <c r="H174" i="1"/>
  <c r="G174" i="1"/>
  <c r="Y173" i="1"/>
  <c r="X173" i="1"/>
  <c r="W173" i="1"/>
  <c r="P173" i="1"/>
  <c r="O173" i="1"/>
  <c r="N173" i="1"/>
  <c r="V173" i="1" s="1"/>
  <c r="M173" i="1"/>
  <c r="Z173" i="1" s="1"/>
  <c r="L173" i="1"/>
  <c r="T173" i="1" s="1"/>
  <c r="K173" i="1"/>
  <c r="S173" i="1" s="1"/>
  <c r="J173" i="1"/>
  <c r="R173" i="1" s="1"/>
  <c r="I173" i="1"/>
  <c r="Q173" i="1" s="1"/>
  <c r="H173" i="1"/>
  <c r="G173" i="1"/>
  <c r="Y172" i="1"/>
  <c r="X172" i="1"/>
  <c r="W172" i="1"/>
  <c r="P172" i="1"/>
  <c r="O172" i="1"/>
  <c r="N172" i="1"/>
  <c r="V172" i="1" s="1"/>
  <c r="M172" i="1"/>
  <c r="Z172" i="1" s="1"/>
  <c r="L172" i="1"/>
  <c r="T172" i="1" s="1"/>
  <c r="K172" i="1"/>
  <c r="S172" i="1" s="1"/>
  <c r="J172" i="1"/>
  <c r="R172" i="1" s="1"/>
  <c r="I172" i="1"/>
  <c r="Q172" i="1" s="1"/>
  <c r="H172" i="1"/>
  <c r="G172" i="1"/>
  <c r="Y171" i="1"/>
  <c r="X171" i="1"/>
  <c r="W171" i="1"/>
  <c r="P171" i="1"/>
  <c r="O171" i="1"/>
  <c r="N171" i="1"/>
  <c r="V171" i="1" s="1"/>
  <c r="M171" i="1"/>
  <c r="L171" i="1"/>
  <c r="T171" i="1" s="1"/>
  <c r="K171" i="1"/>
  <c r="S171" i="1" s="1"/>
  <c r="J171" i="1"/>
  <c r="R171" i="1" s="1"/>
  <c r="I171" i="1"/>
  <c r="Q171" i="1" s="1"/>
  <c r="H171" i="1"/>
  <c r="G171" i="1"/>
  <c r="Y170" i="1"/>
  <c r="X170" i="1"/>
  <c r="W170" i="1"/>
  <c r="P170" i="1"/>
  <c r="O170" i="1"/>
  <c r="N170" i="1"/>
  <c r="V170" i="1" s="1"/>
  <c r="M170" i="1"/>
  <c r="Z170" i="1" s="1"/>
  <c r="L170" i="1"/>
  <c r="T170" i="1" s="1"/>
  <c r="K170" i="1"/>
  <c r="S170" i="1" s="1"/>
  <c r="J170" i="1"/>
  <c r="R170" i="1" s="1"/>
  <c r="I170" i="1"/>
  <c r="Q170" i="1" s="1"/>
  <c r="H170" i="1"/>
  <c r="G170" i="1"/>
  <c r="Y169" i="1"/>
  <c r="X169" i="1"/>
  <c r="W169" i="1"/>
  <c r="P169" i="1"/>
  <c r="O169" i="1"/>
  <c r="N169" i="1"/>
  <c r="V169" i="1" s="1"/>
  <c r="M169" i="1"/>
  <c r="L169" i="1"/>
  <c r="T169" i="1" s="1"/>
  <c r="K169" i="1"/>
  <c r="S169" i="1" s="1"/>
  <c r="J169" i="1"/>
  <c r="R169" i="1" s="1"/>
  <c r="I169" i="1"/>
  <c r="Q169" i="1" s="1"/>
  <c r="H169" i="1"/>
  <c r="G169" i="1"/>
  <c r="Y168" i="1"/>
  <c r="X168" i="1"/>
  <c r="W168" i="1"/>
  <c r="P168" i="1"/>
  <c r="O168" i="1"/>
  <c r="N168" i="1"/>
  <c r="V168" i="1" s="1"/>
  <c r="M168" i="1"/>
  <c r="Z168" i="1" s="1"/>
  <c r="L168" i="1"/>
  <c r="T168" i="1" s="1"/>
  <c r="K168" i="1"/>
  <c r="S168" i="1" s="1"/>
  <c r="J168" i="1"/>
  <c r="R168" i="1" s="1"/>
  <c r="I168" i="1"/>
  <c r="Q168" i="1" s="1"/>
  <c r="H168" i="1"/>
  <c r="G168" i="1"/>
  <c r="Y167" i="1"/>
  <c r="X167" i="1"/>
  <c r="W167" i="1"/>
  <c r="P167" i="1"/>
  <c r="O167" i="1"/>
  <c r="N167" i="1"/>
  <c r="V167" i="1" s="1"/>
  <c r="M167" i="1"/>
  <c r="Z167" i="1" s="1"/>
  <c r="L167" i="1"/>
  <c r="T167" i="1" s="1"/>
  <c r="K167" i="1"/>
  <c r="S167" i="1" s="1"/>
  <c r="J167" i="1"/>
  <c r="R167" i="1" s="1"/>
  <c r="I167" i="1"/>
  <c r="Q167" i="1" s="1"/>
  <c r="H167" i="1"/>
  <c r="G167" i="1"/>
  <c r="Y166" i="1"/>
  <c r="X166" i="1"/>
  <c r="W166" i="1"/>
  <c r="P166" i="1"/>
  <c r="O166" i="1"/>
  <c r="N166" i="1"/>
  <c r="V166" i="1" s="1"/>
  <c r="M166" i="1"/>
  <c r="L166" i="1"/>
  <c r="T166" i="1" s="1"/>
  <c r="K166" i="1"/>
  <c r="S166" i="1" s="1"/>
  <c r="J166" i="1"/>
  <c r="R166" i="1" s="1"/>
  <c r="I166" i="1"/>
  <c r="Q166" i="1" s="1"/>
  <c r="H166" i="1"/>
  <c r="G166" i="1"/>
  <c r="Y165" i="1"/>
  <c r="X165" i="1"/>
  <c r="W165" i="1"/>
  <c r="P165" i="1"/>
  <c r="O165" i="1"/>
  <c r="N165" i="1"/>
  <c r="V165" i="1" s="1"/>
  <c r="M165" i="1"/>
  <c r="Z165" i="1" s="1"/>
  <c r="L165" i="1"/>
  <c r="T165" i="1" s="1"/>
  <c r="K165" i="1"/>
  <c r="S165" i="1" s="1"/>
  <c r="J165" i="1"/>
  <c r="R165" i="1" s="1"/>
  <c r="I165" i="1"/>
  <c r="Q165" i="1" s="1"/>
  <c r="H165" i="1"/>
  <c r="G165" i="1"/>
  <c r="Y164" i="1"/>
  <c r="X164" i="1"/>
  <c r="W164" i="1"/>
  <c r="P164" i="1"/>
  <c r="O164" i="1"/>
  <c r="N164" i="1"/>
  <c r="V164" i="1" s="1"/>
  <c r="M164" i="1"/>
  <c r="Z164" i="1" s="1"/>
  <c r="L164" i="1"/>
  <c r="T164" i="1" s="1"/>
  <c r="K164" i="1"/>
  <c r="S164" i="1" s="1"/>
  <c r="J164" i="1"/>
  <c r="R164" i="1" s="1"/>
  <c r="I164" i="1"/>
  <c r="Q164" i="1" s="1"/>
  <c r="H164" i="1"/>
  <c r="G164" i="1"/>
  <c r="Y163" i="1"/>
  <c r="X163" i="1"/>
  <c r="W163" i="1"/>
  <c r="P163" i="1"/>
  <c r="O163" i="1"/>
  <c r="N163" i="1"/>
  <c r="V163" i="1" s="1"/>
  <c r="M163" i="1"/>
  <c r="L163" i="1"/>
  <c r="T163" i="1" s="1"/>
  <c r="K163" i="1"/>
  <c r="S163" i="1" s="1"/>
  <c r="J163" i="1"/>
  <c r="R163" i="1" s="1"/>
  <c r="I163" i="1"/>
  <c r="Q163" i="1" s="1"/>
  <c r="H163" i="1"/>
  <c r="G163" i="1"/>
  <c r="Y162" i="1"/>
  <c r="X162" i="1"/>
  <c r="W162" i="1"/>
  <c r="P162" i="1"/>
  <c r="O162" i="1"/>
  <c r="N162" i="1"/>
  <c r="V162" i="1" s="1"/>
  <c r="M162" i="1"/>
  <c r="Z162" i="1" s="1"/>
  <c r="L162" i="1"/>
  <c r="T162" i="1" s="1"/>
  <c r="K162" i="1"/>
  <c r="S162" i="1" s="1"/>
  <c r="J162" i="1"/>
  <c r="R162" i="1" s="1"/>
  <c r="I162" i="1"/>
  <c r="Q162" i="1" s="1"/>
  <c r="H162" i="1"/>
  <c r="G162" i="1"/>
  <c r="Y161" i="1"/>
  <c r="X161" i="1"/>
  <c r="W161" i="1"/>
  <c r="P161" i="1"/>
  <c r="O161" i="1"/>
  <c r="N161" i="1"/>
  <c r="V161" i="1" s="1"/>
  <c r="M161" i="1"/>
  <c r="L161" i="1"/>
  <c r="T161" i="1" s="1"/>
  <c r="K161" i="1"/>
  <c r="S161" i="1" s="1"/>
  <c r="J161" i="1"/>
  <c r="R161" i="1" s="1"/>
  <c r="I161" i="1"/>
  <c r="Q161" i="1" s="1"/>
  <c r="H161" i="1"/>
  <c r="G161" i="1"/>
  <c r="Y160" i="1"/>
  <c r="X160" i="1"/>
  <c r="W160" i="1"/>
  <c r="P160" i="1"/>
  <c r="O160" i="1"/>
  <c r="N160" i="1"/>
  <c r="V160" i="1" s="1"/>
  <c r="M160" i="1"/>
  <c r="Z160" i="1" s="1"/>
  <c r="L160" i="1"/>
  <c r="T160" i="1" s="1"/>
  <c r="K160" i="1"/>
  <c r="S160" i="1" s="1"/>
  <c r="J160" i="1"/>
  <c r="R160" i="1" s="1"/>
  <c r="I160" i="1"/>
  <c r="Q160" i="1" s="1"/>
  <c r="H160" i="1"/>
  <c r="G160" i="1"/>
  <c r="Y159" i="1"/>
  <c r="X159" i="1"/>
  <c r="W159" i="1"/>
  <c r="P159" i="1"/>
  <c r="O159" i="1"/>
  <c r="N159" i="1"/>
  <c r="V159" i="1" s="1"/>
  <c r="M159" i="1"/>
  <c r="Z159" i="1" s="1"/>
  <c r="L159" i="1"/>
  <c r="T159" i="1" s="1"/>
  <c r="K159" i="1"/>
  <c r="S159" i="1" s="1"/>
  <c r="J159" i="1"/>
  <c r="R159" i="1" s="1"/>
  <c r="I159" i="1"/>
  <c r="Q159" i="1" s="1"/>
  <c r="H159" i="1"/>
  <c r="G159" i="1"/>
  <c r="Y158" i="1"/>
  <c r="X158" i="1"/>
  <c r="W158" i="1"/>
  <c r="P158" i="1"/>
  <c r="O158" i="1"/>
  <c r="N158" i="1"/>
  <c r="V158" i="1" s="1"/>
  <c r="M158" i="1"/>
  <c r="Z158" i="1" s="1"/>
  <c r="L158" i="1"/>
  <c r="T158" i="1" s="1"/>
  <c r="K158" i="1"/>
  <c r="S158" i="1" s="1"/>
  <c r="J158" i="1"/>
  <c r="R158" i="1" s="1"/>
  <c r="I158" i="1"/>
  <c r="Q158" i="1" s="1"/>
  <c r="H158" i="1"/>
  <c r="G158" i="1"/>
  <c r="Y157" i="1"/>
  <c r="X157" i="1"/>
  <c r="W157" i="1"/>
  <c r="P157" i="1"/>
  <c r="O157" i="1"/>
  <c r="N157" i="1"/>
  <c r="V157" i="1" s="1"/>
  <c r="M157" i="1"/>
  <c r="Z157" i="1" s="1"/>
  <c r="L157" i="1"/>
  <c r="T157" i="1" s="1"/>
  <c r="K157" i="1"/>
  <c r="S157" i="1" s="1"/>
  <c r="J157" i="1"/>
  <c r="R157" i="1" s="1"/>
  <c r="I157" i="1"/>
  <c r="Q157" i="1" s="1"/>
  <c r="H157" i="1"/>
  <c r="G157" i="1"/>
  <c r="Y156" i="1"/>
  <c r="X156" i="1"/>
  <c r="W156" i="1"/>
  <c r="P156" i="1"/>
  <c r="O156" i="1"/>
  <c r="N156" i="1"/>
  <c r="V156" i="1" s="1"/>
  <c r="M156" i="1"/>
  <c r="Z156" i="1" s="1"/>
  <c r="L156" i="1"/>
  <c r="T156" i="1" s="1"/>
  <c r="K156" i="1"/>
  <c r="S156" i="1" s="1"/>
  <c r="J156" i="1"/>
  <c r="R156" i="1" s="1"/>
  <c r="I156" i="1"/>
  <c r="Q156" i="1" s="1"/>
  <c r="H156" i="1"/>
  <c r="G156" i="1"/>
  <c r="Y155" i="1"/>
  <c r="X155" i="1"/>
  <c r="W155" i="1"/>
  <c r="P155" i="1"/>
  <c r="O155" i="1"/>
  <c r="N155" i="1"/>
  <c r="V155" i="1" s="1"/>
  <c r="M155" i="1"/>
  <c r="Z155" i="1" s="1"/>
  <c r="L155" i="1"/>
  <c r="T155" i="1" s="1"/>
  <c r="K155" i="1"/>
  <c r="S155" i="1" s="1"/>
  <c r="J155" i="1"/>
  <c r="R155" i="1" s="1"/>
  <c r="I155" i="1"/>
  <c r="Q155" i="1" s="1"/>
  <c r="H155" i="1"/>
  <c r="G155" i="1"/>
  <c r="Y154" i="1"/>
  <c r="X154" i="1"/>
  <c r="W154" i="1"/>
  <c r="P154" i="1"/>
  <c r="O154" i="1"/>
  <c r="N154" i="1"/>
  <c r="V154" i="1" s="1"/>
  <c r="M154" i="1"/>
  <c r="Z154" i="1" s="1"/>
  <c r="L154" i="1"/>
  <c r="T154" i="1" s="1"/>
  <c r="K154" i="1"/>
  <c r="S154" i="1" s="1"/>
  <c r="J154" i="1"/>
  <c r="R154" i="1" s="1"/>
  <c r="I154" i="1"/>
  <c r="Q154" i="1" s="1"/>
  <c r="H154" i="1"/>
  <c r="G154" i="1"/>
  <c r="Y153" i="1"/>
  <c r="X153" i="1"/>
  <c r="W153" i="1"/>
  <c r="P153" i="1"/>
  <c r="O153" i="1"/>
  <c r="N153" i="1"/>
  <c r="V153" i="1" s="1"/>
  <c r="M153" i="1"/>
  <c r="Z153" i="1" s="1"/>
  <c r="L153" i="1"/>
  <c r="T153" i="1" s="1"/>
  <c r="K153" i="1"/>
  <c r="S153" i="1" s="1"/>
  <c r="J153" i="1"/>
  <c r="R153" i="1" s="1"/>
  <c r="I153" i="1"/>
  <c r="Q153" i="1" s="1"/>
  <c r="H153" i="1"/>
  <c r="G153" i="1"/>
  <c r="Y152" i="1"/>
  <c r="X152" i="1"/>
  <c r="W152" i="1"/>
  <c r="P152" i="1"/>
  <c r="O152" i="1"/>
  <c r="N152" i="1"/>
  <c r="V152" i="1" s="1"/>
  <c r="M152" i="1"/>
  <c r="Z152" i="1" s="1"/>
  <c r="L152" i="1"/>
  <c r="T152" i="1" s="1"/>
  <c r="K152" i="1"/>
  <c r="S152" i="1" s="1"/>
  <c r="J152" i="1"/>
  <c r="R152" i="1" s="1"/>
  <c r="I152" i="1"/>
  <c r="Q152" i="1" s="1"/>
  <c r="H152" i="1"/>
  <c r="G152" i="1"/>
  <c r="Y151" i="1"/>
  <c r="X151" i="1"/>
  <c r="W151" i="1"/>
  <c r="P151" i="1"/>
  <c r="O151" i="1"/>
  <c r="N151" i="1"/>
  <c r="V151" i="1" s="1"/>
  <c r="M151" i="1"/>
  <c r="Z151" i="1" s="1"/>
  <c r="L151" i="1"/>
  <c r="T151" i="1" s="1"/>
  <c r="K151" i="1"/>
  <c r="S151" i="1" s="1"/>
  <c r="J151" i="1"/>
  <c r="R151" i="1" s="1"/>
  <c r="I151" i="1"/>
  <c r="Q151" i="1" s="1"/>
  <c r="H151" i="1"/>
  <c r="G151" i="1"/>
  <c r="Y150" i="1"/>
  <c r="X150" i="1"/>
  <c r="W150" i="1"/>
  <c r="P150" i="1"/>
  <c r="O150" i="1"/>
  <c r="N150" i="1"/>
  <c r="V150" i="1" s="1"/>
  <c r="M150" i="1"/>
  <c r="Z150" i="1" s="1"/>
  <c r="L150" i="1"/>
  <c r="T150" i="1" s="1"/>
  <c r="K150" i="1"/>
  <c r="S150" i="1" s="1"/>
  <c r="J150" i="1"/>
  <c r="R150" i="1" s="1"/>
  <c r="I150" i="1"/>
  <c r="Q150" i="1" s="1"/>
  <c r="H150" i="1"/>
  <c r="G150" i="1"/>
  <c r="Y149" i="1"/>
  <c r="X149" i="1"/>
  <c r="W149" i="1"/>
  <c r="P149" i="1"/>
  <c r="O149" i="1"/>
  <c r="N149" i="1"/>
  <c r="V149" i="1" s="1"/>
  <c r="M149" i="1"/>
  <c r="Z149" i="1" s="1"/>
  <c r="L149" i="1"/>
  <c r="T149" i="1" s="1"/>
  <c r="K149" i="1"/>
  <c r="S149" i="1" s="1"/>
  <c r="J149" i="1"/>
  <c r="R149" i="1" s="1"/>
  <c r="I149" i="1"/>
  <c r="Q149" i="1" s="1"/>
  <c r="H149" i="1"/>
  <c r="G149" i="1"/>
  <c r="Y148" i="1"/>
  <c r="X148" i="1"/>
  <c r="W148" i="1"/>
  <c r="P148" i="1"/>
  <c r="O148" i="1"/>
  <c r="N148" i="1"/>
  <c r="V148" i="1" s="1"/>
  <c r="M148" i="1"/>
  <c r="Z148" i="1" s="1"/>
  <c r="L148" i="1"/>
  <c r="T148" i="1" s="1"/>
  <c r="K148" i="1"/>
  <c r="S148" i="1" s="1"/>
  <c r="J148" i="1"/>
  <c r="R148" i="1" s="1"/>
  <c r="I148" i="1"/>
  <c r="Q148" i="1" s="1"/>
  <c r="H148" i="1"/>
  <c r="G148" i="1"/>
  <c r="Y147" i="1"/>
  <c r="X147" i="1"/>
  <c r="W147" i="1"/>
  <c r="P147" i="1"/>
  <c r="O147" i="1"/>
  <c r="N147" i="1"/>
  <c r="V147" i="1" s="1"/>
  <c r="M147" i="1"/>
  <c r="Z147" i="1" s="1"/>
  <c r="L147" i="1"/>
  <c r="T147" i="1" s="1"/>
  <c r="K147" i="1"/>
  <c r="S147" i="1" s="1"/>
  <c r="J147" i="1"/>
  <c r="R147" i="1" s="1"/>
  <c r="I147" i="1"/>
  <c r="Q147" i="1" s="1"/>
  <c r="H147" i="1"/>
  <c r="G147" i="1"/>
  <c r="Y146" i="1"/>
  <c r="X146" i="1"/>
  <c r="W146" i="1"/>
  <c r="P146" i="1"/>
  <c r="O146" i="1"/>
  <c r="N146" i="1"/>
  <c r="V146" i="1" s="1"/>
  <c r="M146" i="1"/>
  <c r="Z146" i="1" s="1"/>
  <c r="L146" i="1"/>
  <c r="T146" i="1" s="1"/>
  <c r="K146" i="1"/>
  <c r="S146" i="1" s="1"/>
  <c r="J146" i="1"/>
  <c r="R146" i="1" s="1"/>
  <c r="I146" i="1"/>
  <c r="Q146" i="1" s="1"/>
  <c r="H146" i="1"/>
  <c r="G146" i="1"/>
  <c r="Y145" i="1"/>
  <c r="X145" i="1"/>
  <c r="W145" i="1"/>
  <c r="P145" i="1"/>
  <c r="O145" i="1"/>
  <c r="N145" i="1"/>
  <c r="V145" i="1" s="1"/>
  <c r="M145" i="1"/>
  <c r="Z145" i="1" s="1"/>
  <c r="L145" i="1"/>
  <c r="T145" i="1" s="1"/>
  <c r="K145" i="1"/>
  <c r="S145" i="1" s="1"/>
  <c r="J145" i="1"/>
  <c r="R145" i="1" s="1"/>
  <c r="I145" i="1"/>
  <c r="Q145" i="1" s="1"/>
  <c r="H145" i="1"/>
  <c r="G145" i="1"/>
  <c r="Y144" i="1"/>
  <c r="X144" i="1"/>
  <c r="W144" i="1"/>
  <c r="P144" i="1"/>
  <c r="O144" i="1"/>
  <c r="N144" i="1"/>
  <c r="V144" i="1" s="1"/>
  <c r="M144" i="1"/>
  <c r="Z144" i="1" s="1"/>
  <c r="L144" i="1"/>
  <c r="T144" i="1" s="1"/>
  <c r="K144" i="1"/>
  <c r="S144" i="1" s="1"/>
  <c r="J144" i="1"/>
  <c r="R144" i="1" s="1"/>
  <c r="I144" i="1"/>
  <c r="Q144" i="1" s="1"/>
  <c r="H144" i="1"/>
  <c r="G144" i="1"/>
  <c r="Y143" i="1"/>
  <c r="X143" i="1"/>
  <c r="W143" i="1"/>
  <c r="P143" i="1"/>
  <c r="O143" i="1"/>
  <c r="N143" i="1"/>
  <c r="V143" i="1" s="1"/>
  <c r="M143" i="1"/>
  <c r="Z143" i="1" s="1"/>
  <c r="L143" i="1"/>
  <c r="T143" i="1" s="1"/>
  <c r="K143" i="1"/>
  <c r="S143" i="1" s="1"/>
  <c r="J143" i="1"/>
  <c r="R143" i="1" s="1"/>
  <c r="I143" i="1"/>
  <c r="Q143" i="1" s="1"/>
  <c r="H143" i="1"/>
  <c r="G143" i="1"/>
  <c r="Y142" i="1"/>
  <c r="X142" i="1"/>
  <c r="W142" i="1"/>
  <c r="P142" i="1"/>
  <c r="O142" i="1"/>
  <c r="N142" i="1"/>
  <c r="V142" i="1" s="1"/>
  <c r="M142" i="1"/>
  <c r="Z142" i="1" s="1"/>
  <c r="L142" i="1"/>
  <c r="T142" i="1" s="1"/>
  <c r="K142" i="1"/>
  <c r="S142" i="1" s="1"/>
  <c r="J142" i="1"/>
  <c r="R142" i="1" s="1"/>
  <c r="I142" i="1"/>
  <c r="Q142" i="1" s="1"/>
  <c r="H142" i="1"/>
  <c r="G142" i="1"/>
  <c r="Y141" i="1"/>
  <c r="X141" i="1"/>
  <c r="W141" i="1"/>
  <c r="P141" i="1"/>
  <c r="O141" i="1"/>
  <c r="N141" i="1"/>
  <c r="V141" i="1" s="1"/>
  <c r="M141" i="1"/>
  <c r="Z141" i="1" s="1"/>
  <c r="L141" i="1"/>
  <c r="T141" i="1" s="1"/>
  <c r="K141" i="1"/>
  <c r="S141" i="1" s="1"/>
  <c r="J141" i="1"/>
  <c r="R141" i="1" s="1"/>
  <c r="I141" i="1"/>
  <c r="Q141" i="1" s="1"/>
  <c r="H141" i="1"/>
  <c r="G141" i="1"/>
  <c r="Y140" i="1"/>
  <c r="X140" i="1"/>
  <c r="W140" i="1"/>
  <c r="P140" i="1"/>
  <c r="O140" i="1"/>
  <c r="N140" i="1"/>
  <c r="V140" i="1" s="1"/>
  <c r="M140" i="1"/>
  <c r="Z140" i="1" s="1"/>
  <c r="L140" i="1"/>
  <c r="T140" i="1" s="1"/>
  <c r="K140" i="1"/>
  <c r="S140" i="1" s="1"/>
  <c r="J140" i="1"/>
  <c r="R140" i="1" s="1"/>
  <c r="I140" i="1"/>
  <c r="Q140" i="1" s="1"/>
  <c r="H140" i="1"/>
  <c r="G140" i="1"/>
  <c r="Y139" i="1"/>
  <c r="X139" i="1"/>
  <c r="W139" i="1"/>
  <c r="P139" i="1"/>
  <c r="O139" i="1"/>
  <c r="N139" i="1"/>
  <c r="V139" i="1" s="1"/>
  <c r="M139" i="1"/>
  <c r="Z139" i="1" s="1"/>
  <c r="L139" i="1"/>
  <c r="T139" i="1" s="1"/>
  <c r="K139" i="1"/>
  <c r="S139" i="1" s="1"/>
  <c r="J139" i="1"/>
  <c r="R139" i="1" s="1"/>
  <c r="I139" i="1"/>
  <c r="Q139" i="1" s="1"/>
  <c r="H139" i="1"/>
  <c r="G139" i="1"/>
  <c r="Y138" i="1"/>
  <c r="X138" i="1"/>
  <c r="W138" i="1"/>
  <c r="P138" i="1"/>
  <c r="O138" i="1"/>
  <c r="N138" i="1"/>
  <c r="V138" i="1" s="1"/>
  <c r="M138" i="1"/>
  <c r="Z138" i="1" s="1"/>
  <c r="L138" i="1"/>
  <c r="T138" i="1" s="1"/>
  <c r="K138" i="1"/>
  <c r="S138" i="1" s="1"/>
  <c r="J138" i="1"/>
  <c r="R138" i="1" s="1"/>
  <c r="I138" i="1"/>
  <c r="Q138" i="1" s="1"/>
  <c r="H138" i="1"/>
  <c r="G138" i="1"/>
  <c r="Y137" i="1"/>
  <c r="X137" i="1"/>
  <c r="W137" i="1"/>
  <c r="P137" i="1"/>
  <c r="O137" i="1"/>
  <c r="N137" i="1"/>
  <c r="V137" i="1" s="1"/>
  <c r="M137" i="1"/>
  <c r="Z137" i="1" s="1"/>
  <c r="L137" i="1"/>
  <c r="T137" i="1" s="1"/>
  <c r="K137" i="1"/>
  <c r="S137" i="1" s="1"/>
  <c r="J137" i="1"/>
  <c r="R137" i="1" s="1"/>
  <c r="I137" i="1"/>
  <c r="Q137" i="1" s="1"/>
  <c r="H137" i="1"/>
  <c r="G137" i="1"/>
  <c r="Y136" i="1"/>
  <c r="X136" i="1"/>
  <c r="W136" i="1"/>
  <c r="P136" i="1"/>
  <c r="O136" i="1"/>
  <c r="N136" i="1"/>
  <c r="V136" i="1" s="1"/>
  <c r="M136" i="1"/>
  <c r="Z136" i="1" s="1"/>
  <c r="L136" i="1"/>
  <c r="T136" i="1" s="1"/>
  <c r="K136" i="1"/>
  <c r="S136" i="1" s="1"/>
  <c r="J136" i="1"/>
  <c r="R136" i="1" s="1"/>
  <c r="I136" i="1"/>
  <c r="Q136" i="1" s="1"/>
  <c r="H136" i="1"/>
  <c r="G136" i="1"/>
  <c r="Y135" i="1"/>
  <c r="X135" i="1"/>
  <c r="W135" i="1"/>
  <c r="P135" i="1"/>
  <c r="O135" i="1"/>
  <c r="N135" i="1"/>
  <c r="V135" i="1" s="1"/>
  <c r="M135" i="1"/>
  <c r="L135" i="1"/>
  <c r="T135" i="1" s="1"/>
  <c r="K135" i="1"/>
  <c r="S135" i="1" s="1"/>
  <c r="J135" i="1"/>
  <c r="R135" i="1" s="1"/>
  <c r="I135" i="1"/>
  <c r="Q135" i="1" s="1"/>
  <c r="H135" i="1"/>
  <c r="G135" i="1"/>
  <c r="Y134" i="1"/>
  <c r="X134" i="1"/>
  <c r="W134" i="1"/>
  <c r="P134" i="1"/>
  <c r="O134" i="1"/>
  <c r="N134" i="1"/>
  <c r="V134" i="1" s="1"/>
  <c r="M134" i="1"/>
  <c r="Z134" i="1" s="1"/>
  <c r="L134" i="1"/>
  <c r="T134" i="1" s="1"/>
  <c r="K134" i="1"/>
  <c r="S134" i="1" s="1"/>
  <c r="J134" i="1"/>
  <c r="R134" i="1" s="1"/>
  <c r="I134" i="1"/>
  <c r="Q134" i="1" s="1"/>
  <c r="H134" i="1"/>
  <c r="G134" i="1"/>
  <c r="Y133" i="1"/>
  <c r="X133" i="1"/>
  <c r="W133" i="1"/>
  <c r="P133" i="1"/>
  <c r="O133" i="1"/>
  <c r="N133" i="1"/>
  <c r="V133" i="1" s="1"/>
  <c r="M133" i="1"/>
  <c r="Z133" i="1" s="1"/>
  <c r="L133" i="1"/>
  <c r="T133" i="1" s="1"/>
  <c r="K133" i="1"/>
  <c r="S133" i="1" s="1"/>
  <c r="J133" i="1"/>
  <c r="R133" i="1" s="1"/>
  <c r="I133" i="1"/>
  <c r="Q133" i="1" s="1"/>
  <c r="H133" i="1"/>
  <c r="G133" i="1"/>
  <c r="Y132" i="1"/>
  <c r="X132" i="1"/>
  <c r="W132" i="1"/>
  <c r="P132" i="1"/>
  <c r="O132" i="1"/>
  <c r="N132" i="1"/>
  <c r="V132" i="1" s="1"/>
  <c r="M132" i="1"/>
  <c r="Z132" i="1" s="1"/>
  <c r="L132" i="1"/>
  <c r="T132" i="1" s="1"/>
  <c r="K132" i="1"/>
  <c r="S132" i="1" s="1"/>
  <c r="J132" i="1"/>
  <c r="R132" i="1" s="1"/>
  <c r="I132" i="1"/>
  <c r="Q132" i="1" s="1"/>
  <c r="H132" i="1"/>
  <c r="G132" i="1"/>
  <c r="Y131" i="1"/>
  <c r="X131" i="1"/>
  <c r="W131" i="1"/>
  <c r="P131" i="1"/>
  <c r="O131" i="1"/>
  <c r="N131" i="1"/>
  <c r="V131" i="1" s="1"/>
  <c r="M131" i="1"/>
  <c r="Z131" i="1" s="1"/>
  <c r="L131" i="1"/>
  <c r="T131" i="1" s="1"/>
  <c r="K131" i="1"/>
  <c r="S131" i="1" s="1"/>
  <c r="J131" i="1"/>
  <c r="R131" i="1" s="1"/>
  <c r="I131" i="1"/>
  <c r="Q131" i="1" s="1"/>
  <c r="H131" i="1"/>
  <c r="G131" i="1"/>
  <c r="Y130" i="1"/>
  <c r="X130" i="1"/>
  <c r="W130" i="1"/>
  <c r="P130" i="1"/>
  <c r="O130" i="1"/>
  <c r="N130" i="1"/>
  <c r="V130" i="1" s="1"/>
  <c r="M130" i="1"/>
  <c r="Z130" i="1" s="1"/>
  <c r="L130" i="1"/>
  <c r="T130" i="1" s="1"/>
  <c r="K130" i="1"/>
  <c r="S130" i="1" s="1"/>
  <c r="J130" i="1"/>
  <c r="R130" i="1" s="1"/>
  <c r="I130" i="1"/>
  <c r="Q130" i="1" s="1"/>
  <c r="H130" i="1"/>
  <c r="G130" i="1"/>
  <c r="Y129" i="1"/>
  <c r="X129" i="1"/>
  <c r="W129" i="1"/>
  <c r="P129" i="1"/>
  <c r="O129" i="1"/>
  <c r="N129" i="1"/>
  <c r="V129" i="1" s="1"/>
  <c r="M129" i="1"/>
  <c r="Z129" i="1" s="1"/>
  <c r="L129" i="1"/>
  <c r="T129" i="1" s="1"/>
  <c r="K129" i="1"/>
  <c r="S129" i="1" s="1"/>
  <c r="J129" i="1"/>
  <c r="R129" i="1" s="1"/>
  <c r="I129" i="1"/>
  <c r="Q129" i="1" s="1"/>
  <c r="H129" i="1"/>
  <c r="G129" i="1"/>
  <c r="Y128" i="1"/>
  <c r="X128" i="1"/>
  <c r="W128" i="1"/>
  <c r="P128" i="1"/>
  <c r="O128" i="1"/>
  <c r="N128" i="1"/>
  <c r="V128" i="1" s="1"/>
  <c r="M128" i="1"/>
  <c r="U128" i="1" s="1"/>
  <c r="L128" i="1"/>
  <c r="T128" i="1" s="1"/>
  <c r="K128" i="1"/>
  <c r="S128" i="1" s="1"/>
  <c r="J128" i="1"/>
  <c r="R128" i="1" s="1"/>
  <c r="I128" i="1"/>
  <c r="Q128" i="1" s="1"/>
  <c r="H128" i="1"/>
  <c r="G128" i="1"/>
  <c r="Y127" i="1"/>
  <c r="X127" i="1"/>
  <c r="W127" i="1"/>
  <c r="P127" i="1"/>
  <c r="O127" i="1"/>
  <c r="N127" i="1"/>
  <c r="V127" i="1" s="1"/>
  <c r="M127" i="1"/>
  <c r="Z127" i="1" s="1"/>
  <c r="L127" i="1"/>
  <c r="T127" i="1" s="1"/>
  <c r="K127" i="1"/>
  <c r="S127" i="1" s="1"/>
  <c r="J127" i="1"/>
  <c r="R127" i="1" s="1"/>
  <c r="I127" i="1"/>
  <c r="Q127" i="1" s="1"/>
  <c r="H127" i="1"/>
  <c r="G127" i="1"/>
  <c r="Y126" i="1"/>
  <c r="X126" i="1"/>
  <c r="W126" i="1"/>
  <c r="P126" i="1"/>
  <c r="O126" i="1"/>
  <c r="N126" i="1"/>
  <c r="V126" i="1" s="1"/>
  <c r="M126" i="1"/>
  <c r="U126" i="1" s="1"/>
  <c r="L126" i="1"/>
  <c r="T126" i="1" s="1"/>
  <c r="K126" i="1"/>
  <c r="S126" i="1" s="1"/>
  <c r="J126" i="1"/>
  <c r="R126" i="1" s="1"/>
  <c r="I126" i="1"/>
  <c r="Q126" i="1" s="1"/>
  <c r="H126" i="1"/>
  <c r="G126" i="1"/>
  <c r="Y125" i="1"/>
  <c r="X125" i="1"/>
  <c r="W125" i="1"/>
  <c r="P125" i="1"/>
  <c r="O125" i="1"/>
  <c r="N125" i="1"/>
  <c r="V125" i="1" s="1"/>
  <c r="M125" i="1"/>
  <c r="Z125" i="1" s="1"/>
  <c r="L125" i="1"/>
  <c r="T125" i="1" s="1"/>
  <c r="K125" i="1"/>
  <c r="S125" i="1" s="1"/>
  <c r="J125" i="1"/>
  <c r="R125" i="1" s="1"/>
  <c r="I125" i="1"/>
  <c r="Q125" i="1" s="1"/>
  <c r="H125" i="1"/>
  <c r="G125" i="1"/>
  <c r="Y124" i="1"/>
  <c r="X124" i="1"/>
  <c r="W124" i="1"/>
  <c r="P124" i="1"/>
  <c r="O124" i="1"/>
  <c r="N124" i="1"/>
  <c r="V124" i="1" s="1"/>
  <c r="M124" i="1"/>
  <c r="U124" i="1" s="1"/>
  <c r="L124" i="1"/>
  <c r="T124" i="1" s="1"/>
  <c r="K124" i="1"/>
  <c r="S124" i="1" s="1"/>
  <c r="J124" i="1"/>
  <c r="R124" i="1" s="1"/>
  <c r="I124" i="1"/>
  <c r="Q124" i="1" s="1"/>
  <c r="H124" i="1"/>
  <c r="G124" i="1"/>
  <c r="Y123" i="1"/>
  <c r="X123" i="1"/>
  <c r="W123" i="1"/>
  <c r="P123" i="1"/>
  <c r="O123" i="1"/>
  <c r="N123" i="1"/>
  <c r="V123" i="1" s="1"/>
  <c r="M123" i="1"/>
  <c r="Z123" i="1" s="1"/>
  <c r="L123" i="1"/>
  <c r="T123" i="1" s="1"/>
  <c r="K123" i="1"/>
  <c r="S123" i="1" s="1"/>
  <c r="J123" i="1"/>
  <c r="R123" i="1" s="1"/>
  <c r="I123" i="1"/>
  <c r="Q123" i="1" s="1"/>
  <c r="H123" i="1"/>
  <c r="G123" i="1"/>
  <c r="Y122" i="1"/>
  <c r="X122" i="1"/>
  <c r="W122" i="1"/>
  <c r="P122" i="1"/>
  <c r="O122" i="1"/>
  <c r="N122" i="1"/>
  <c r="V122" i="1" s="1"/>
  <c r="M122" i="1"/>
  <c r="U122" i="1" s="1"/>
  <c r="L122" i="1"/>
  <c r="T122" i="1" s="1"/>
  <c r="K122" i="1"/>
  <c r="S122" i="1" s="1"/>
  <c r="J122" i="1"/>
  <c r="R122" i="1" s="1"/>
  <c r="I122" i="1"/>
  <c r="Q122" i="1" s="1"/>
  <c r="H122" i="1"/>
  <c r="G122" i="1"/>
  <c r="Y121" i="1"/>
  <c r="X121" i="1"/>
  <c r="W121" i="1"/>
  <c r="P121" i="1"/>
  <c r="O121" i="1"/>
  <c r="N121" i="1"/>
  <c r="V121" i="1" s="1"/>
  <c r="M121" i="1"/>
  <c r="Z121" i="1" s="1"/>
  <c r="L121" i="1"/>
  <c r="T121" i="1" s="1"/>
  <c r="K121" i="1"/>
  <c r="S121" i="1" s="1"/>
  <c r="J121" i="1"/>
  <c r="R121" i="1" s="1"/>
  <c r="I121" i="1"/>
  <c r="Q121" i="1" s="1"/>
  <c r="H121" i="1"/>
  <c r="G121" i="1"/>
  <c r="Y120" i="1"/>
  <c r="X120" i="1"/>
  <c r="W120" i="1"/>
  <c r="P120" i="1"/>
  <c r="O120" i="1"/>
  <c r="N120" i="1"/>
  <c r="V120" i="1" s="1"/>
  <c r="M120" i="1"/>
  <c r="U120" i="1" s="1"/>
  <c r="L120" i="1"/>
  <c r="T120" i="1" s="1"/>
  <c r="K120" i="1"/>
  <c r="S120" i="1" s="1"/>
  <c r="J120" i="1"/>
  <c r="R120" i="1" s="1"/>
  <c r="I120" i="1"/>
  <c r="Q120" i="1" s="1"/>
  <c r="H120" i="1"/>
  <c r="G120" i="1"/>
  <c r="Y119" i="1"/>
  <c r="X119" i="1"/>
  <c r="W119" i="1"/>
  <c r="P119" i="1"/>
  <c r="O119" i="1"/>
  <c r="N119" i="1"/>
  <c r="V119" i="1" s="1"/>
  <c r="M119" i="1"/>
  <c r="Z119" i="1" s="1"/>
  <c r="L119" i="1"/>
  <c r="T119" i="1" s="1"/>
  <c r="K119" i="1"/>
  <c r="S119" i="1" s="1"/>
  <c r="J119" i="1"/>
  <c r="R119" i="1" s="1"/>
  <c r="I119" i="1"/>
  <c r="Q119" i="1" s="1"/>
  <c r="H119" i="1"/>
  <c r="G119" i="1"/>
  <c r="Y118" i="1"/>
  <c r="X118" i="1"/>
  <c r="W118" i="1"/>
  <c r="P118" i="1"/>
  <c r="O118" i="1"/>
  <c r="N118" i="1"/>
  <c r="V118" i="1" s="1"/>
  <c r="M118" i="1"/>
  <c r="U118" i="1" s="1"/>
  <c r="L118" i="1"/>
  <c r="T118" i="1" s="1"/>
  <c r="K118" i="1"/>
  <c r="S118" i="1" s="1"/>
  <c r="J118" i="1"/>
  <c r="R118" i="1" s="1"/>
  <c r="I118" i="1"/>
  <c r="Q118" i="1" s="1"/>
  <c r="H118" i="1"/>
  <c r="G118" i="1"/>
  <c r="Y117" i="1"/>
  <c r="X117" i="1"/>
  <c r="W117" i="1"/>
  <c r="P117" i="1"/>
  <c r="O117" i="1"/>
  <c r="N117" i="1"/>
  <c r="V117" i="1" s="1"/>
  <c r="M117" i="1"/>
  <c r="Z117" i="1" s="1"/>
  <c r="L117" i="1"/>
  <c r="T117" i="1" s="1"/>
  <c r="K117" i="1"/>
  <c r="S117" i="1" s="1"/>
  <c r="J117" i="1"/>
  <c r="R117" i="1" s="1"/>
  <c r="I117" i="1"/>
  <c r="Q117" i="1" s="1"/>
  <c r="H117" i="1"/>
  <c r="G117" i="1"/>
  <c r="Z116" i="1"/>
  <c r="Y116" i="1"/>
  <c r="X116" i="1"/>
  <c r="W116" i="1"/>
  <c r="P116" i="1"/>
  <c r="O116" i="1"/>
  <c r="N116" i="1"/>
  <c r="V116" i="1" s="1"/>
  <c r="M116" i="1"/>
  <c r="U116" i="1" s="1"/>
  <c r="L116" i="1"/>
  <c r="T116" i="1" s="1"/>
  <c r="K116" i="1"/>
  <c r="S116" i="1" s="1"/>
  <c r="J116" i="1"/>
  <c r="R116" i="1" s="1"/>
  <c r="I116" i="1"/>
  <c r="Q116" i="1" s="1"/>
  <c r="H116" i="1"/>
  <c r="G116" i="1"/>
  <c r="Y115" i="1"/>
  <c r="X115" i="1"/>
  <c r="W115" i="1"/>
  <c r="P115" i="1"/>
  <c r="O115" i="1"/>
  <c r="N115" i="1"/>
  <c r="V115" i="1" s="1"/>
  <c r="M115" i="1"/>
  <c r="Z115" i="1" s="1"/>
  <c r="L115" i="1"/>
  <c r="T115" i="1" s="1"/>
  <c r="K115" i="1"/>
  <c r="S115" i="1" s="1"/>
  <c r="J115" i="1"/>
  <c r="R115" i="1" s="1"/>
  <c r="I115" i="1"/>
  <c r="Q115" i="1" s="1"/>
  <c r="H115" i="1"/>
  <c r="G115" i="1"/>
  <c r="Y114" i="1"/>
  <c r="X114" i="1"/>
  <c r="W114" i="1"/>
  <c r="P114" i="1"/>
  <c r="O114" i="1"/>
  <c r="N114" i="1"/>
  <c r="V114" i="1" s="1"/>
  <c r="M114" i="1"/>
  <c r="U114" i="1" s="1"/>
  <c r="L114" i="1"/>
  <c r="T114" i="1" s="1"/>
  <c r="K114" i="1"/>
  <c r="S114" i="1" s="1"/>
  <c r="J114" i="1"/>
  <c r="R114" i="1" s="1"/>
  <c r="I114" i="1"/>
  <c r="Q114" i="1" s="1"/>
  <c r="H114" i="1"/>
  <c r="G114" i="1"/>
  <c r="Y113" i="1"/>
  <c r="X113" i="1"/>
  <c r="W113" i="1"/>
  <c r="P113" i="1"/>
  <c r="O113" i="1"/>
  <c r="N113" i="1"/>
  <c r="V113" i="1" s="1"/>
  <c r="M113" i="1"/>
  <c r="Z113" i="1" s="1"/>
  <c r="L113" i="1"/>
  <c r="T113" i="1" s="1"/>
  <c r="K113" i="1"/>
  <c r="S113" i="1" s="1"/>
  <c r="J113" i="1"/>
  <c r="R113" i="1" s="1"/>
  <c r="I113" i="1"/>
  <c r="Q113" i="1" s="1"/>
  <c r="H113" i="1"/>
  <c r="G113" i="1"/>
  <c r="Y112" i="1"/>
  <c r="X112" i="1"/>
  <c r="W112" i="1"/>
  <c r="P112" i="1"/>
  <c r="O112" i="1"/>
  <c r="N112" i="1"/>
  <c r="V112" i="1" s="1"/>
  <c r="M112" i="1"/>
  <c r="U112" i="1" s="1"/>
  <c r="L112" i="1"/>
  <c r="T112" i="1" s="1"/>
  <c r="K112" i="1"/>
  <c r="S112" i="1" s="1"/>
  <c r="J112" i="1"/>
  <c r="R112" i="1" s="1"/>
  <c r="I112" i="1"/>
  <c r="Q112" i="1" s="1"/>
  <c r="H112" i="1"/>
  <c r="G112" i="1"/>
  <c r="Y111" i="1"/>
  <c r="X111" i="1"/>
  <c r="W111" i="1"/>
  <c r="P111" i="1"/>
  <c r="O111" i="1"/>
  <c r="N111" i="1"/>
  <c r="V111" i="1" s="1"/>
  <c r="M111" i="1"/>
  <c r="Z111" i="1" s="1"/>
  <c r="L111" i="1"/>
  <c r="T111" i="1" s="1"/>
  <c r="K111" i="1"/>
  <c r="S111" i="1" s="1"/>
  <c r="J111" i="1"/>
  <c r="R111" i="1" s="1"/>
  <c r="I111" i="1"/>
  <c r="Q111" i="1" s="1"/>
  <c r="H111" i="1"/>
  <c r="G111" i="1"/>
  <c r="Z110" i="1"/>
  <c r="Y110" i="1"/>
  <c r="X110" i="1"/>
  <c r="W110" i="1"/>
  <c r="P110" i="1"/>
  <c r="O110" i="1"/>
  <c r="N110" i="1"/>
  <c r="V110" i="1" s="1"/>
  <c r="M110" i="1"/>
  <c r="U110" i="1" s="1"/>
  <c r="L110" i="1"/>
  <c r="T110" i="1" s="1"/>
  <c r="K110" i="1"/>
  <c r="S110" i="1" s="1"/>
  <c r="J110" i="1"/>
  <c r="R110" i="1" s="1"/>
  <c r="I110" i="1"/>
  <c r="Q110" i="1" s="1"/>
  <c r="H110" i="1"/>
  <c r="G110" i="1"/>
  <c r="Y109" i="1"/>
  <c r="X109" i="1"/>
  <c r="W109" i="1"/>
  <c r="P109" i="1"/>
  <c r="O109" i="1"/>
  <c r="N109" i="1"/>
  <c r="V109" i="1" s="1"/>
  <c r="M109" i="1"/>
  <c r="Z109" i="1" s="1"/>
  <c r="L109" i="1"/>
  <c r="T109" i="1" s="1"/>
  <c r="K109" i="1"/>
  <c r="S109" i="1" s="1"/>
  <c r="J109" i="1"/>
  <c r="R109" i="1" s="1"/>
  <c r="I109" i="1"/>
  <c r="Q109" i="1" s="1"/>
  <c r="H109" i="1"/>
  <c r="G109" i="1"/>
  <c r="Y108" i="1"/>
  <c r="X108" i="1"/>
  <c r="W108" i="1"/>
  <c r="P108" i="1"/>
  <c r="O108" i="1"/>
  <c r="N108" i="1"/>
  <c r="V108" i="1" s="1"/>
  <c r="M108" i="1"/>
  <c r="U108" i="1" s="1"/>
  <c r="L108" i="1"/>
  <c r="T108" i="1" s="1"/>
  <c r="K108" i="1"/>
  <c r="S108" i="1" s="1"/>
  <c r="J108" i="1"/>
  <c r="R108" i="1" s="1"/>
  <c r="I108" i="1"/>
  <c r="Q108" i="1" s="1"/>
  <c r="H108" i="1"/>
  <c r="G108" i="1"/>
  <c r="Y107" i="1"/>
  <c r="X107" i="1"/>
  <c r="W107" i="1"/>
  <c r="P107" i="1"/>
  <c r="O107" i="1"/>
  <c r="N107" i="1"/>
  <c r="V107" i="1" s="1"/>
  <c r="M107" i="1"/>
  <c r="Z107" i="1" s="1"/>
  <c r="L107" i="1"/>
  <c r="T107" i="1" s="1"/>
  <c r="K107" i="1"/>
  <c r="S107" i="1" s="1"/>
  <c r="J107" i="1"/>
  <c r="R107" i="1" s="1"/>
  <c r="I107" i="1"/>
  <c r="Q107" i="1" s="1"/>
  <c r="H107" i="1"/>
  <c r="G107" i="1"/>
  <c r="Y106" i="1"/>
  <c r="X106" i="1"/>
  <c r="W106" i="1"/>
  <c r="P106" i="1"/>
  <c r="O106" i="1"/>
  <c r="N106" i="1"/>
  <c r="V106" i="1" s="1"/>
  <c r="M106" i="1"/>
  <c r="U106" i="1" s="1"/>
  <c r="L106" i="1"/>
  <c r="T106" i="1" s="1"/>
  <c r="K106" i="1"/>
  <c r="S106" i="1" s="1"/>
  <c r="J106" i="1"/>
  <c r="R106" i="1" s="1"/>
  <c r="I106" i="1"/>
  <c r="Q106" i="1" s="1"/>
  <c r="H106" i="1"/>
  <c r="G106" i="1"/>
  <c r="Y105" i="1"/>
  <c r="X105" i="1"/>
  <c r="W105" i="1"/>
  <c r="P105" i="1"/>
  <c r="O105" i="1"/>
  <c r="N105" i="1"/>
  <c r="V105" i="1" s="1"/>
  <c r="M105" i="1"/>
  <c r="Z105" i="1" s="1"/>
  <c r="L105" i="1"/>
  <c r="T105" i="1" s="1"/>
  <c r="K105" i="1"/>
  <c r="S105" i="1" s="1"/>
  <c r="J105" i="1"/>
  <c r="R105" i="1" s="1"/>
  <c r="I105" i="1"/>
  <c r="Q105" i="1" s="1"/>
  <c r="H105" i="1"/>
  <c r="G105" i="1"/>
  <c r="Y104" i="1"/>
  <c r="X104" i="1"/>
  <c r="W104" i="1"/>
  <c r="P104" i="1"/>
  <c r="O104" i="1"/>
  <c r="N104" i="1"/>
  <c r="V104" i="1" s="1"/>
  <c r="M104" i="1"/>
  <c r="U104" i="1" s="1"/>
  <c r="L104" i="1"/>
  <c r="T104" i="1" s="1"/>
  <c r="K104" i="1"/>
  <c r="S104" i="1" s="1"/>
  <c r="J104" i="1"/>
  <c r="R104" i="1" s="1"/>
  <c r="I104" i="1"/>
  <c r="Q104" i="1" s="1"/>
  <c r="H104" i="1"/>
  <c r="G104" i="1"/>
  <c r="Y103" i="1"/>
  <c r="X103" i="1"/>
  <c r="W103" i="1"/>
  <c r="P103" i="1"/>
  <c r="O103" i="1"/>
  <c r="N103" i="1"/>
  <c r="V103" i="1" s="1"/>
  <c r="M103" i="1"/>
  <c r="Z103" i="1" s="1"/>
  <c r="L103" i="1"/>
  <c r="T103" i="1" s="1"/>
  <c r="K103" i="1"/>
  <c r="S103" i="1" s="1"/>
  <c r="J103" i="1"/>
  <c r="R103" i="1" s="1"/>
  <c r="I103" i="1"/>
  <c r="Q103" i="1" s="1"/>
  <c r="H103" i="1"/>
  <c r="G103" i="1"/>
  <c r="Y102" i="1"/>
  <c r="X102" i="1"/>
  <c r="W102" i="1"/>
  <c r="P102" i="1"/>
  <c r="O102" i="1"/>
  <c r="N102" i="1"/>
  <c r="V102" i="1" s="1"/>
  <c r="M102" i="1"/>
  <c r="U102" i="1" s="1"/>
  <c r="L102" i="1"/>
  <c r="T102" i="1" s="1"/>
  <c r="K102" i="1"/>
  <c r="S102" i="1" s="1"/>
  <c r="J102" i="1"/>
  <c r="R102" i="1" s="1"/>
  <c r="I102" i="1"/>
  <c r="Q102" i="1" s="1"/>
  <c r="H102" i="1"/>
  <c r="G102" i="1"/>
  <c r="Y101" i="1"/>
  <c r="X101" i="1"/>
  <c r="W101" i="1"/>
  <c r="P101" i="1"/>
  <c r="O101" i="1"/>
  <c r="N101" i="1"/>
  <c r="V101" i="1" s="1"/>
  <c r="M101" i="1"/>
  <c r="Z101" i="1" s="1"/>
  <c r="L101" i="1"/>
  <c r="T101" i="1" s="1"/>
  <c r="K101" i="1"/>
  <c r="S101" i="1" s="1"/>
  <c r="J101" i="1"/>
  <c r="R101" i="1" s="1"/>
  <c r="I101" i="1"/>
  <c r="Q101" i="1" s="1"/>
  <c r="H101" i="1"/>
  <c r="G101" i="1"/>
  <c r="Y100" i="1"/>
  <c r="X100" i="1"/>
  <c r="W100" i="1"/>
  <c r="P100" i="1"/>
  <c r="O100" i="1"/>
  <c r="N100" i="1"/>
  <c r="V100" i="1" s="1"/>
  <c r="M100" i="1"/>
  <c r="U100" i="1" s="1"/>
  <c r="L100" i="1"/>
  <c r="T100" i="1" s="1"/>
  <c r="K100" i="1"/>
  <c r="S100" i="1" s="1"/>
  <c r="J100" i="1"/>
  <c r="R100" i="1" s="1"/>
  <c r="I100" i="1"/>
  <c r="Q100" i="1" s="1"/>
  <c r="H100" i="1"/>
  <c r="G100" i="1"/>
  <c r="Y99" i="1"/>
  <c r="X99" i="1"/>
  <c r="W99" i="1"/>
  <c r="P99" i="1"/>
  <c r="O99" i="1"/>
  <c r="N99" i="1"/>
  <c r="V99" i="1" s="1"/>
  <c r="M99" i="1"/>
  <c r="Z99" i="1" s="1"/>
  <c r="L99" i="1"/>
  <c r="T99" i="1" s="1"/>
  <c r="K99" i="1"/>
  <c r="S99" i="1" s="1"/>
  <c r="J99" i="1"/>
  <c r="R99" i="1" s="1"/>
  <c r="I99" i="1"/>
  <c r="Q99" i="1" s="1"/>
  <c r="H99" i="1"/>
  <c r="G99" i="1"/>
  <c r="Y98" i="1"/>
  <c r="X98" i="1"/>
  <c r="W98" i="1"/>
  <c r="P98" i="1"/>
  <c r="O98" i="1"/>
  <c r="N98" i="1"/>
  <c r="V98" i="1" s="1"/>
  <c r="M98" i="1"/>
  <c r="U98" i="1" s="1"/>
  <c r="L98" i="1"/>
  <c r="T98" i="1" s="1"/>
  <c r="K98" i="1"/>
  <c r="S98" i="1" s="1"/>
  <c r="J98" i="1"/>
  <c r="R98" i="1" s="1"/>
  <c r="I98" i="1"/>
  <c r="Q98" i="1" s="1"/>
  <c r="H98" i="1"/>
  <c r="G98" i="1"/>
  <c r="Y97" i="1"/>
  <c r="X97" i="1"/>
  <c r="W97" i="1"/>
  <c r="P97" i="1"/>
  <c r="O97" i="1"/>
  <c r="N97" i="1"/>
  <c r="V97" i="1" s="1"/>
  <c r="M97" i="1"/>
  <c r="Z97" i="1" s="1"/>
  <c r="L97" i="1"/>
  <c r="T97" i="1" s="1"/>
  <c r="K97" i="1"/>
  <c r="S97" i="1" s="1"/>
  <c r="J97" i="1"/>
  <c r="R97" i="1" s="1"/>
  <c r="I97" i="1"/>
  <c r="Q97" i="1" s="1"/>
  <c r="H97" i="1"/>
  <c r="G97" i="1"/>
  <c r="Y96" i="1"/>
  <c r="X96" i="1"/>
  <c r="W96" i="1"/>
  <c r="P96" i="1"/>
  <c r="O96" i="1"/>
  <c r="N96" i="1"/>
  <c r="V96" i="1" s="1"/>
  <c r="M96" i="1"/>
  <c r="U96" i="1" s="1"/>
  <c r="L96" i="1"/>
  <c r="T96" i="1" s="1"/>
  <c r="K96" i="1"/>
  <c r="S96" i="1" s="1"/>
  <c r="J96" i="1"/>
  <c r="R96" i="1" s="1"/>
  <c r="I96" i="1"/>
  <c r="Q96" i="1" s="1"/>
  <c r="H96" i="1"/>
  <c r="G96" i="1"/>
  <c r="Y95" i="1"/>
  <c r="X95" i="1"/>
  <c r="W95" i="1"/>
  <c r="P95" i="1"/>
  <c r="O95" i="1"/>
  <c r="N95" i="1"/>
  <c r="V95" i="1" s="1"/>
  <c r="M95" i="1"/>
  <c r="Z95" i="1" s="1"/>
  <c r="L95" i="1"/>
  <c r="T95" i="1" s="1"/>
  <c r="K95" i="1"/>
  <c r="S95" i="1" s="1"/>
  <c r="J95" i="1"/>
  <c r="R95" i="1" s="1"/>
  <c r="I95" i="1"/>
  <c r="Q95" i="1" s="1"/>
  <c r="H95" i="1"/>
  <c r="G95" i="1"/>
  <c r="Z94" i="1"/>
  <c r="Y94" i="1"/>
  <c r="X94" i="1"/>
  <c r="W94" i="1"/>
  <c r="P94" i="1"/>
  <c r="O94" i="1"/>
  <c r="N94" i="1"/>
  <c r="V94" i="1" s="1"/>
  <c r="M94" i="1"/>
  <c r="U94" i="1" s="1"/>
  <c r="L94" i="1"/>
  <c r="T94" i="1" s="1"/>
  <c r="K94" i="1"/>
  <c r="S94" i="1" s="1"/>
  <c r="J94" i="1"/>
  <c r="R94" i="1" s="1"/>
  <c r="I94" i="1"/>
  <c r="Q94" i="1" s="1"/>
  <c r="H94" i="1"/>
  <c r="G94" i="1"/>
  <c r="Y93" i="1"/>
  <c r="X93" i="1"/>
  <c r="W93" i="1"/>
  <c r="P93" i="1"/>
  <c r="O93" i="1"/>
  <c r="N93" i="1"/>
  <c r="V93" i="1" s="1"/>
  <c r="M93" i="1"/>
  <c r="Z93" i="1" s="1"/>
  <c r="L93" i="1"/>
  <c r="T93" i="1" s="1"/>
  <c r="K93" i="1"/>
  <c r="S93" i="1" s="1"/>
  <c r="J93" i="1"/>
  <c r="R93" i="1" s="1"/>
  <c r="I93" i="1"/>
  <c r="Q93" i="1" s="1"/>
  <c r="H93" i="1"/>
  <c r="G93" i="1"/>
  <c r="Y92" i="1"/>
  <c r="X92" i="1"/>
  <c r="W92" i="1"/>
  <c r="P92" i="1"/>
  <c r="O92" i="1"/>
  <c r="N92" i="1"/>
  <c r="V92" i="1" s="1"/>
  <c r="M92" i="1"/>
  <c r="U92" i="1" s="1"/>
  <c r="L92" i="1"/>
  <c r="T92" i="1" s="1"/>
  <c r="K92" i="1"/>
  <c r="S92" i="1" s="1"/>
  <c r="J92" i="1"/>
  <c r="R92" i="1" s="1"/>
  <c r="I92" i="1"/>
  <c r="Q92" i="1" s="1"/>
  <c r="H92" i="1"/>
  <c r="G92" i="1"/>
  <c r="Y91" i="1"/>
  <c r="X91" i="1"/>
  <c r="W91" i="1"/>
  <c r="P91" i="1"/>
  <c r="O91" i="1"/>
  <c r="N91" i="1"/>
  <c r="V91" i="1" s="1"/>
  <c r="M91" i="1"/>
  <c r="Z91" i="1" s="1"/>
  <c r="L91" i="1"/>
  <c r="T91" i="1" s="1"/>
  <c r="K91" i="1"/>
  <c r="S91" i="1" s="1"/>
  <c r="J91" i="1"/>
  <c r="R91" i="1" s="1"/>
  <c r="I91" i="1"/>
  <c r="Q91" i="1" s="1"/>
  <c r="H91" i="1"/>
  <c r="G91" i="1"/>
  <c r="Y90" i="1"/>
  <c r="X90" i="1"/>
  <c r="W90" i="1"/>
  <c r="P90" i="1"/>
  <c r="O90" i="1"/>
  <c r="N90" i="1"/>
  <c r="V90" i="1" s="1"/>
  <c r="M90" i="1"/>
  <c r="U90" i="1" s="1"/>
  <c r="L90" i="1"/>
  <c r="T90" i="1" s="1"/>
  <c r="K90" i="1"/>
  <c r="S90" i="1" s="1"/>
  <c r="J90" i="1"/>
  <c r="R90" i="1" s="1"/>
  <c r="I90" i="1"/>
  <c r="Q90" i="1" s="1"/>
  <c r="H90" i="1"/>
  <c r="G90" i="1"/>
  <c r="Y89" i="1"/>
  <c r="X89" i="1"/>
  <c r="W89" i="1"/>
  <c r="P89" i="1"/>
  <c r="O89" i="1"/>
  <c r="N89" i="1"/>
  <c r="V89" i="1" s="1"/>
  <c r="M89" i="1"/>
  <c r="Z89" i="1" s="1"/>
  <c r="L89" i="1"/>
  <c r="T89" i="1" s="1"/>
  <c r="K89" i="1"/>
  <c r="S89" i="1" s="1"/>
  <c r="J89" i="1"/>
  <c r="R89" i="1" s="1"/>
  <c r="I89" i="1"/>
  <c r="Q89" i="1" s="1"/>
  <c r="H89" i="1"/>
  <c r="G89" i="1"/>
  <c r="Y88" i="1"/>
  <c r="X88" i="1"/>
  <c r="W88" i="1"/>
  <c r="P88" i="1"/>
  <c r="O88" i="1"/>
  <c r="N88" i="1"/>
  <c r="V88" i="1" s="1"/>
  <c r="M88" i="1"/>
  <c r="U88" i="1" s="1"/>
  <c r="L88" i="1"/>
  <c r="T88" i="1" s="1"/>
  <c r="K88" i="1"/>
  <c r="S88" i="1" s="1"/>
  <c r="J88" i="1"/>
  <c r="R88" i="1" s="1"/>
  <c r="I88" i="1"/>
  <c r="Q88" i="1" s="1"/>
  <c r="H88" i="1"/>
  <c r="G88" i="1"/>
  <c r="Y87" i="1"/>
  <c r="X87" i="1"/>
  <c r="W87" i="1"/>
  <c r="P87" i="1"/>
  <c r="O87" i="1"/>
  <c r="N87" i="1"/>
  <c r="V87" i="1" s="1"/>
  <c r="M87" i="1"/>
  <c r="Z87" i="1" s="1"/>
  <c r="L87" i="1"/>
  <c r="T87" i="1" s="1"/>
  <c r="K87" i="1"/>
  <c r="S87" i="1" s="1"/>
  <c r="J87" i="1"/>
  <c r="R87" i="1" s="1"/>
  <c r="I87" i="1"/>
  <c r="Q87" i="1" s="1"/>
  <c r="H87" i="1"/>
  <c r="G87" i="1"/>
  <c r="Y86" i="1"/>
  <c r="X86" i="1"/>
  <c r="W86" i="1"/>
  <c r="P86" i="1"/>
  <c r="O86" i="1"/>
  <c r="N86" i="1"/>
  <c r="V86" i="1" s="1"/>
  <c r="M86" i="1"/>
  <c r="U86" i="1" s="1"/>
  <c r="L86" i="1"/>
  <c r="T86" i="1" s="1"/>
  <c r="K86" i="1"/>
  <c r="S86" i="1" s="1"/>
  <c r="J86" i="1"/>
  <c r="R86" i="1" s="1"/>
  <c r="I86" i="1"/>
  <c r="Q86" i="1" s="1"/>
  <c r="H86" i="1"/>
  <c r="G86" i="1"/>
  <c r="Y85" i="1"/>
  <c r="X85" i="1"/>
  <c r="W85" i="1"/>
  <c r="P85" i="1"/>
  <c r="O85" i="1"/>
  <c r="N85" i="1"/>
  <c r="V85" i="1" s="1"/>
  <c r="M85" i="1"/>
  <c r="Z85" i="1" s="1"/>
  <c r="L85" i="1"/>
  <c r="T85" i="1" s="1"/>
  <c r="K85" i="1"/>
  <c r="S85" i="1" s="1"/>
  <c r="J85" i="1"/>
  <c r="R85" i="1" s="1"/>
  <c r="I85" i="1"/>
  <c r="Q85" i="1" s="1"/>
  <c r="H85" i="1"/>
  <c r="G85" i="1"/>
  <c r="Z84" i="1"/>
  <c r="Y84" i="1"/>
  <c r="X84" i="1"/>
  <c r="W84" i="1"/>
  <c r="P84" i="1"/>
  <c r="O84" i="1"/>
  <c r="N84" i="1"/>
  <c r="V84" i="1" s="1"/>
  <c r="M84" i="1"/>
  <c r="U84" i="1" s="1"/>
  <c r="L84" i="1"/>
  <c r="T84" i="1" s="1"/>
  <c r="K84" i="1"/>
  <c r="S84" i="1" s="1"/>
  <c r="J84" i="1"/>
  <c r="R84" i="1" s="1"/>
  <c r="I84" i="1"/>
  <c r="Q84" i="1" s="1"/>
  <c r="H84" i="1"/>
  <c r="G84" i="1"/>
  <c r="Y83" i="1"/>
  <c r="X83" i="1"/>
  <c r="W83" i="1"/>
  <c r="P83" i="1"/>
  <c r="O83" i="1"/>
  <c r="N83" i="1"/>
  <c r="V83" i="1" s="1"/>
  <c r="M83" i="1"/>
  <c r="Z83" i="1" s="1"/>
  <c r="L83" i="1"/>
  <c r="T83" i="1" s="1"/>
  <c r="K83" i="1"/>
  <c r="S83" i="1" s="1"/>
  <c r="J83" i="1"/>
  <c r="R83" i="1" s="1"/>
  <c r="I83" i="1"/>
  <c r="Q83" i="1" s="1"/>
  <c r="H83" i="1"/>
  <c r="G83" i="1"/>
  <c r="Y82" i="1"/>
  <c r="X82" i="1"/>
  <c r="W82" i="1"/>
  <c r="P82" i="1"/>
  <c r="O82" i="1"/>
  <c r="N82" i="1"/>
  <c r="V82" i="1" s="1"/>
  <c r="M82" i="1"/>
  <c r="U82" i="1" s="1"/>
  <c r="L82" i="1"/>
  <c r="T82" i="1" s="1"/>
  <c r="K82" i="1"/>
  <c r="S82" i="1" s="1"/>
  <c r="J82" i="1"/>
  <c r="R82" i="1" s="1"/>
  <c r="I82" i="1"/>
  <c r="Q82" i="1" s="1"/>
  <c r="H82" i="1"/>
  <c r="G82" i="1"/>
  <c r="Y81" i="1"/>
  <c r="X81" i="1"/>
  <c r="W81" i="1"/>
  <c r="P81" i="1"/>
  <c r="O81" i="1"/>
  <c r="N81" i="1"/>
  <c r="V81" i="1" s="1"/>
  <c r="M81" i="1"/>
  <c r="Z81" i="1" s="1"/>
  <c r="L81" i="1"/>
  <c r="T81" i="1" s="1"/>
  <c r="K81" i="1"/>
  <c r="S81" i="1" s="1"/>
  <c r="J81" i="1"/>
  <c r="R81" i="1" s="1"/>
  <c r="I81" i="1"/>
  <c r="Q81" i="1" s="1"/>
  <c r="H81" i="1"/>
  <c r="G81" i="1"/>
  <c r="Y80" i="1"/>
  <c r="X80" i="1"/>
  <c r="W80" i="1"/>
  <c r="P80" i="1"/>
  <c r="O80" i="1"/>
  <c r="N80" i="1"/>
  <c r="V80" i="1" s="1"/>
  <c r="M80" i="1"/>
  <c r="U80" i="1" s="1"/>
  <c r="L80" i="1"/>
  <c r="T80" i="1" s="1"/>
  <c r="K80" i="1"/>
  <c r="S80" i="1" s="1"/>
  <c r="J80" i="1"/>
  <c r="R80" i="1" s="1"/>
  <c r="I80" i="1"/>
  <c r="Q80" i="1" s="1"/>
  <c r="H80" i="1"/>
  <c r="G80" i="1"/>
  <c r="Y79" i="1"/>
  <c r="X79" i="1"/>
  <c r="W79" i="1"/>
  <c r="P79" i="1"/>
  <c r="O79" i="1"/>
  <c r="N79" i="1"/>
  <c r="V79" i="1" s="1"/>
  <c r="M79" i="1"/>
  <c r="Z79" i="1" s="1"/>
  <c r="L79" i="1"/>
  <c r="T79" i="1" s="1"/>
  <c r="K79" i="1"/>
  <c r="S79" i="1" s="1"/>
  <c r="J79" i="1"/>
  <c r="R79" i="1" s="1"/>
  <c r="I79" i="1"/>
  <c r="Q79" i="1" s="1"/>
  <c r="H79" i="1"/>
  <c r="G79" i="1"/>
  <c r="Y78" i="1"/>
  <c r="X78" i="1"/>
  <c r="W78" i="1"/>
  <c r="P78" i="1"/>
  <c r="O78" i="1"/>
  <c r="N78" i="1"/>
  <c r="V78" i="1" s="1"/>
  <c r="M78" i="1"/>
  <c r="U78" i="1" s="1"/>
  <c r="L78" i="1"/>
  <c r="T78" i="1" s="1"/>
  <c r="K78" i="1"/>
  <c r="S78" i="1" s="1"/>
  <c r="J78" i="1"/>
  <c r="R78" i="1" s="1"/>
  <c r="I78" i="1"/>
  <c r="Q78" i="1" s="1"/>
  <c r="H78" i="1"/>
  <c r="G78" i="1"/>
  <c r="Y77" i="1"/>
  <c r="X77" i="1"/>
  <c r="W77" i="1"/>
  <c r="P77" i="1"/>
  <c r="O77" i="1"/>
  <c r="N77" i="1"/>
  <c r="V77" i="1" s="1"/>
  <c r="M77" i="1"/>
  <c r="Z77" i="1" s="1"/>
  <c r="L77" i="1"/>
  <c r="T77" i="1" s="1"/>
  <c r="K77" i="1"/>
  <c r="S77" i="1" s="1"/>
  <c r="J77" i="1"/>
  <c r="R77" i="1" s="1"/>
  <c r="I77" i="1"/>
  <c r="Q77" i="1" s="1"/>
  <c r="H77" i="1"/>
  <c r="G77" i="1"/>
  <c r="Y76" i="1"/>
  <c r="X76" i="1"/>
  <c r="W76" i="1"/>
  <c r="P76" i="1"/>
  <c r="O76" i="1"/>
  <c r="N76" i="1"/>
  <c r="V76" i="1" s="1"/>
  <c r="M76" i="1"/>
  <c r="U76" i="1" s="1"/>
  <c r="L76" i="1"/>
  <c r="T76" i="1" s="1"/>
  <c r="K76" i="1"/>
  <c r="S76" i="1" s="1"/>
  <c r="J76" i="1"/>
  <c r="R76" i="1" s="1"/>
  <c r="I76" i="1"/>
  <c r="Q76" i="1" s="1"/>
  <c r="H76" i="1"/>
  <c r="G76" i="1"/>
  <c r="Y75" i="1"/>
  <c r="X75" i="1"/>
  <c r="W75" i="1"/>
  <c r="P75" i="1"/>
  <c r="O75" i="1"/>
  <c r="N75" i="1"/>
  <c r="V75" i="1" s="1"/>
  <c r="M75" i="1"/>
  <c r="Z75" i="1" s="1"/>
  <c r="L75" i="1"/>
  <c r="T75" i="1" s="1"/>
  <c r="K75" i="1"/>
  <c r="S75" i="1" s="1"/>
  <c r="J75" i="1"/>
  <c r="R75" i="1" s="1"/>
  <c r="I75" i="1"/>
  <c r="Q75" i="1" s="1"/>
  <c r="H75" i="1"/>
  <c r="G75" i="1"/>
  <c r="Y74" i="1"/>
  <c r="X74" i="1"/>
  <c r="W74" i="1"/>
  <c r="P74" i="1"/>
  <c r="O74" i="1"/>
  <c r="N74" i="1"/>
  <c r="V74" i="1" s="1"/>
  <c r="M74" i="1"/>
  <c r="U74" i="1" s="1"/>
  <c r="L74" i="1"/>
  <c r="T74" i="1" s="1"/>
  <c r="K74" i="1"/>
  <c r="S74" i="1" s="1"/>
  <c r="J74" i="1"/>
  <c r="R74" i="1" s="1"/>
  <c r="I74" i="1"/>
  <c r="Q74" i="1" s="1"/>
  <c r="H74" i="1"/>
  <c r="G74" i="1"/>
  <c r="Y73" i="1"/>
  <c r="X73" i="1"/>
  <c r="W73" i="1"/>
  <c r="P73" i="1"/>
  <c r="O73" i="1"/>
  <c r="N73" i="1"/>
  <c r="V73" i="1" s="1"/>
  <c r="M73" i="1"/>
  <c r="Z73" i="1" s="1"/>
  <c r="L73" i="1"/>
  <c r="T73" i="1" s="1"/>
  <c r="K73" i="1"/>
  <c r="S73" i="1" s="1"/>
  <c r="J73" i="1"/>
  <c r="R73" i="1" s="1"/>
  <c r="I73" i="1"/>
  <c r="Q73" i="1" s="1"/>
  <c r="H73" i="1"/>
  <c r="G73" i="1"/>
  <c r="Y72" i="1"/>
  <c r="X72" i="1"/>
  <c r="W72" i="1"/>
  <c r="P72" i="1"/>
  <c r="O72" i="1"/>
  <c r="N72" i="1"/>
  <c r="V72" i="1" s="1"/>
  <c r="M72" i="1"/>
  <c r="U72" i="1" s="1"/>
  <c r="L72" i="1"/>
  <c r="T72" i="1" s="1"/>
  <c r="K72" i="1"/>
  <c r="S72" i="1" s="1"/>
  <c r="J72" i="1"/>
  <c r="R72" i="1" s="1"/>
  <c r="I72" i="1"/>
  <c r="Q72" i="1" s="1"/>
  <c r="H72" i="1"/>
  <c r="G72" i="1"/>
  <c r="Y71" i="1"/>
  <c r="X71" i="1"/>
  <c r="W71" i="1"/>
  <c r="P71" i="1"/>
  <c r="O71" i="1"/>
  <c r="N71" i="1"/>
  <c r="V71" i="1" s="1"/>
  <c r="M71" i="1"/>
  <c r="Z71" i="1" s="1"/>
  <c r="L71" i="1"/>
  <c r="T71" i="1" s="1"/>
  <c r="K71" i="1"/>
  <c r="S71" i="1" s="1"/>
  <c r="J71" i="1"/>
  <c r="R71" i="1" s="1"/>
  <c r="I71" i="1"/>
  <c r="Q71" i="1" s="1"/>
  <c r="H71" i="1"/>
  <c r="G71" i="1"/>
  <c r="Y70" i="1"/>
  <c r="X70" i="1"/>
  <c r="W70" i="1"/>
  <c r="P70" i="1"/>
  <c r="O70" i="1"/>
  <c r="N70" i="1"/>
  <c r="V70" i="1" s="1"/>
  <c r="M70" i="1"/>
  <c r="U70" i="1" s="1"/>
  <c r="L70" i="1"/>
  <c r="T70" i="1" s="1"/>
  <c r="K70" i="1"/>
  <c r="S70" i="1" s="1"/>
  <c r="J70" i="1"/>
  <c r="R70" i="1" s="1"/>
  <c r="I70" i="1"/>
  <c r="Q70" i="1" s="1"/>
  <c r="H70" i="1"/>
  <c r="G70" i="1"/>
  <c r="Y69" i="1"/>
  <c r="X69" i="1"/>
  <c r="W69" i="1"/>
  <c r="P69" i="1"/>
  <c r="O69" i="1"/>
  <c r="N69" i="1"/>
  <c r="V69" i="1" s="1"/>
  <c r="M69" i="1"/>
  <c r="Z69" i="1" s="1"/>
  <c r="L69" i="1"/>
  <c r="T69" i="1" s="1"/>
  <c r="K69" i="1"/>
  <c r="S69" i="1" s="1"/>
  <c r="J69" i="1"/>
  <c r="R69" i="1" s="1"/>
  <c r="I69" i="1"/>
  <c r="Q69" i="1" s="1"/>
  <c r="H69" i="1"/>
  <c r="G69" i="1"/>
  <c r="Y68" i="1"/>
  <c r="X68" i="1"/>
  <c r="W68" i="1"/>
  <c r="P68" i="1"/>
  <c r="O68" i="1"/>
  <c r="N68" i="1"/>
  <c r="V68" i="1" s="1"/>
  <c r="M68" i="1"/>
  <c r="U68" i="1" s="1"/>
  <c r="L68" i="1"/>
  <c r="T68" i="1" s="1"/>
  <c r="K68" i="1"/>
  <c r="S68" i="1" s="1"/>
  <c r="J68" i="1"/>
  <c r="R68" i="1" s="1"/>
  <c r="I68" i="1"/>
  <c r="Q68" i="1" s="1"/>
  <c r="H68" i="1"/>
  <c r="G68" i="1"/>
  <c r="Y67" i="1"/>
  <c r="X67" i="1"/>
  <c r="W67" i="1"/>
  <c r="P67" i="1"/>
  <c r="O67" i="1"/>
  <c r="N67" i="1"/>
  <c r="V67" i="1" s="1"/>
  <c r="M67" i="1"/>
  <c r="Z67" i="1" s="1"/>
  <c r="L67" i="1"/>
  <c r="T67" i="1" s="1"/>
  <c r="K67" i="1"/>
  <c r="S67" i="1" s="1"/>
  <c r="J67" i="1"/>
  <c r="R67" i="1" s="1"/>
  <c r="I67" i="1"/>
  <c r="Q67" i="1" s="1"/>
  <c r="H67" i="1"/>
  <c r="G67" i="1"/>
  <c r="Y66" i="1"/>
  <c r="X66" i="1"/>
  <c r="W66" i="1"/>
  <c r="P66" i="1"/>
  <c r="O66" i="1"/>
  <c r="N66" i="1"/>
  <c r="V66" i="1" s="1"/>
  <c r="M66" i="1"/>
  <c r="U66" i="1" s="1"/>
  <c r="L66" i="1"/>
  <c r="T66" i="1" s="1"/>
  <c r="K66" i="1"/>
  <c r="S66" i="1" s="1"/>
  <c r="J66" i="1"/>
  <c r="R66" i="1" s="1"/>
  <c r="I66" i="1"/>
  <c r="Q66" i="1" s="1"/>
  <c r="H66" i="1"/>
  <c r="G66" i="1"/>
  <c r="Y65" i="1"/>
  <c r="X65" i="1"/>
  <c r="W65" i="1"/>
  <c r="P65" i="1"/>
  <c r="O65" i="1"/>
  <c r="N65" i="1"/>
  <c r="V65" i="1" s="1"/>
  <c r="M65" i="1"/>
  <c r="Z65" i="1" s="1"/>
  <c r="L65" i="1"/>
  <c r="T65" i="1" s="1"/>
  <c r="K65" i="1"/>
  <c r="S65" i="1" s="1"/>
  <c r="J65" i="1"/>
  <c r="R65" i="1" s="1"/>
  <c r="I65" i="1"/>
  <c r="Q65" i="1" s="1"/>
  <c r="H65" i="1"/>
  <c r="G65" i="1"/>
  <c r="Y64" i="1"/>
  <c r="X64" i="1"/>
  <c r="W64" i="1"/>
  <c r="P64" i="1"/>
  <c r="O64" i="1"/>
  <c r="N64" i="1"/>
  <c r="V64" i="1" s="1"/>
  <c r="M64" i="1"/>
  <c r="U64" i="1" s="1"/>
  <c r="L64" i="1"/>
  <c r="T64" i="1" s="1"/>
  <c r="K64" i="1"/>
  <c r="S64" i="1" s="1"/>
  <c r="J64" i="1"/>
  <c r="R64" i="1" s="1"/>
  <c r="I64" i="1"/>
  <c r="Q64" i="1" s="1"/>
  <c r="H64" i="1"/>
  <c r="G64" i="1"/>
  <c r="Y63" i="1"/>
  <c r="X63" i="1"/>
  <c r="W63" i="1"/>
  <c r="P63" i="1"/>
  <c r="O63" i="1"/>
  <c r="N63" i="1"/>
  <c r="V63" i="1" s="1"/>
  <c r="M63" i="1"/>
  <c r="Z63" i="1" s="1"/>
  <c r="L63" i="1"/>
  <c r="T63" i="1" s="1"/>
  <c r="K63" i="1"/>
  <c r="S63" i="1" s="1"/>
  <c r="J63" i="1"/>
  <c r="R63" i="1" s="1"/>
  <c r="I63" i="1"/>
  <c r="Q63" i="1" s="1"/>
  <c r="H63" i="1"/>
  <c r="G63" i="1"/>
  <c r="Z62" i="1"/>
  <c r="Y62" i="1"/>
  <c r="X62" i="1"/>
  <c r="W62" i="1"/>
  <c r="P62" i="1"/>
  <c r="O62" i="1"/>
  <c r="N62" i="1"/>
  <c r="V62" i="1" s="1"/>
  <c r="M62" i="1"/>
  <c r="U62" i="1" s="1"/>
  <c r="L62" i="1"/>
  <c r="T62" i="1" s="1"/>
  <c r="K62" i="1"/>
  <c r="S62" i="1" s="1"/>
  <c r="J62" i="1"/>
  <c r="R62" i="1" s="1"/>
  <c r="I62" i="1"/>
  <c r="Q62" i="1" s="1"/>
  <c r="H62" i="1"/>
  <c r="G62" i="1"/>
  <c r="Y61" i="1"/>
  <c r="X61" i="1"/>
  <c r="W61" i="1"/>
  <c r="P61" i="1"/>
  <c r="O61" i="1"/>
  <c r="N61" i="1"/>
  <c r="V61" i="1" s="1"/>
  <c r="M61" i="1"/>
  <c r="Z61" i="1" s="1"/>
  <c r="L61" i="1"/>
  <c r="T61" i="1" s="1"/>
  <c r="K61" i="1"/>
  <c r="S61" i="1" s="1"/>
  <c r="J61" i="1"/>
  <c r="R61" i="1" s="1"/>
  <c r="I61" i="1"/>
  <c r="Q61" i="1" s="1"/>
  <c r="H61" i="1"/>
  <c r="G61" i="1"/>
  <c r="Y60" i="1"/>
  <c r="X60" i="1"/>
  <c r="W60" i="1"/>
  <c r="P60" i="1"/>
  <c r="O60" i="1"/>
  <c r="N60" i="1"/>
  <c r="V60" i="1" s="1"/>
  <c r="M60" i="1"/>
  <c r="U60" i="1" s="1"/>
  <c r="L60" i="1"/>
  <c r="T60" i="1" s="1"/>
  <c r="K60" i="1"/>
  <c r="S60" i="1" s="1"/>
  <c r="J60" i="1"/>
  <c r="R60" i="1" s="1"/>
  <c r="I60" i="1"/>
  <c r="Q60" i="1" s="1"/>
  <c r="H60" i="1"/>
  <c r="G60" i="1"/>
  <c r="Y59" i="1"/>
  <c r="X59" i="1"/>
  <c r="W59" i="1"/>
  <c r="P59" i="1"/>
  <c r="O59" i="1"/>
  <c r="N59" i="1"/>
  <c r="V59" i="1" s="1"/>
  <c r="M59" i="1"/>
  <c r="Z59" i="1" s="1"/>
  <c r="L59" i="1"/>
  <c r="T59" i="1" s="1"/>
  <c r="K59" i="1"/>
  <c r="S59" i="1" s="1"/>
  <c r="J59" i="1"/>
  <c r="R59" i="1" s="1"/>
  <c r="I59" i="1"/>
  <c r="Q59" i="1" s="1"/>
  <c r="H59" i="1"/>
  <c r="G59" i="1"/>
  <c r="Y58" i="1"/>
  <c r="X58" i="1"/>
  <c r="W58" i="1"/>
  <c r="P58" i="1"/>
  <c r="O58" i="1"/>
  <c r="N58" i="1"/>
  <c r="V58" i="1" s="1"/>
  <c r="M58" i="1"/>
  <c r="U58" i="1" s="1"/>
  <c r="L58" i="1"/>
  <c r="T58" i="1" s="1"/>
  <c r="K58" i="1"/>
  <c r="S58" i="1" s="1"/>
  <c r="J58" i="1"/>
  <c r="R58" i="1" s="1"/>
  <c r="I58" i="1"/>
  <c r="Q58" i="1" s="1"/>
  <c r="H58" i="1"/>
  <c r="G58" i="1"/>
  <c r="Y57" i="1"/>
  <c r="X57" i="1"/>
  <c r="W57" i="1"/>
  <c r="P57" i="1"/>
  <c r="O57" i="1"/>
  <c r="N57" i="1"/>
  <c r="V57" i="1" s="1"/>
  <c r="M57" i="1"/>
  <c r="Z57" i="1" s="1"/>
  <c r="L57" i="1"/>
  <c r="T57" i="1" s="1"/>
  <c r="K57" i="1"/>
  <c r="S57" i="1" s="1"/>
  <c r="J57" i="1"/>
  <c r="R57" i="1" s="1"/>
  <c r="I57" i="1"/>
  <c r="Q57" i="1" s="1"/>
  <c r="H57" i="1"/>
  <c r="G57" i="1"/>
  <c r="Y56" i="1"/>
  <c r="X56" i="1"/>
  <c r="W56" i="1"/>
  <c r="P56" i="1"/>
  <c r="O56" i="1"/>
  <c r="N56" i="1"/>
  <c r="V56" i="1" s="1"/>
  <c r="M56" i="1"/>
  <c r="U56" i="1" s="1"/>
  <c r="L56" i="1"/>
  <c r="T56" i="1" s="1"/>
  <c r="K56" i="1"/>
  <c r="S56" i="1" s="1"/>
  <c r="J56" i="1"/>
  <c r="R56" i="1" s="1"/>
  <c r="I56" i="1"/>
  <c r="Q56" i="1" s="1"/>
  <c r="H56" i="1"/>
  <c r="G56" i="1"/>
  <c r="Y55" i="1"/>
  <c r="X55" i="1"/>
  <c r="W55" i="1"/>
  <c r="P55" i="1"/>
  <c r="O55" i="1"/>
  <c r="N55" i="1"/>
  <c r="V55" i="1" s="1"/>
  <c r="M55" i="1"/>
  <c r="Z55" i="1" s="1"/>
  <c r="L55" i="1"/>
  <c r="T55" i="1" s="1"/>
  <c r="K55" i="1"/>
  <c r="S55" i="1" s="1"/>
  <c r="J55" i="1"/>
  <c r="R55" i="1" s="1"/>
  <c r="I55" i="1"/>
  <c r="Q55" i="1" s="1"/>
  <c r="H55" i="1"/>
  <c r="G55" i="1"/>
  <c r="Y54" i="1"/>
  <c r="X54" i="1"/>
  <c r="W54" i="1"/>
  <c r="P54" i="1"/>
  <c r="O54" i="1"/>
  <c r="N54" i="1"/>
  <c r="V54" i="1" s="1"/>
  <c r="M54" i="1"/>
  <c r="U54" i="1" s="1"/>
  <c r="L54" i="1"/>
  <c r="T54" i="1" s="1"/>
  <c r="K54" i="1"/>
  <c r="S54" i="1" s="1"/>
  <c r="J54" i="1"/>
  <c r="R54" i="1" s="1"/>
  <c r="I54" i="1"/>
  <c r="Q54" i="1" s="1"/>
  <c r="H54" i="1"/>
  <c r="G54" i="1"/>
  <c r="Y53" i="1"/>
  <c r="X53" i="1"/>
  <c r="W53" i="1"/>
  <c r="P53" i="1"/>
  <c r="O53" i="1"/>
  <c r="N53" i="1"/>
  <c r="V53" i="1" s="1"/>
  <c r="M53" i="1"/>
  <c r="Z53" i="1" s="1"/>
  <c r="L53" i="1"/>
  <c r="T53" i="1" s="1"/>
  <c r="K53" i="1"/>
  <c r="S53" i="1" s="1"/>
  <c r="J53" i="1"/>
  <c r="R53" i="1" s="1"/>
  <c r="I53" i="1"/>
  <c r="Q53" i="1" s="1"/>
  <c r="H53" i="1"/>
  <c r="G53" i="1"/>
  <c r="Y52" i="1"/>
  <c r="X52" i="1"/>
  <c r="W52" i="1"/>
  <c r="P52" i="1"/>
  <c r="O52" i="1"/>
  <c r="N52" i="1"/>
  <c r="V52" i="1" s="1"/>
  <c r="M52" i="1"/>
  <c r="U52" i="1" s="1"/>
  <c r="L52" i="1"/>
  <c r="T52" i="1" s="1"/>
  <c r="K52" i="1"/>
  <c r="S52" i="1" s="1"/>
  <c r="J52" i="1"/>
  <c r="R52" i="1" s="1"/>
  <c r="I52" i="1"/>
  <c r="Q52" i="1" s="1"/>
  <c r="H52" i="1"/>
  <c r="G52" i="1"/>
  <c r="Y51" i="1"/>
  <c r="X51" i="1"/>
  <c r="W51" i="1"/>
  <c r="P51" i="1"/>
  <c r="O51" i="1"/>
  <c r="N51" i="1"/>
  <c r="V51" i="1" s="1"/>
  <c r="M51" i="1"/>
  <c r="Z51" i="1" s="1"/>
  <c r="L51" i="1"/>
  <c r="T51" i="1" s="1"/>
  <c r="K51" i="1"/>
  <c r="S51" i="1" s="1"/>
  <c r="J51" i="1"/>
  <c r="R51" i="1" s="1"/>
  <c r="I51" i="1"/>
  <c r="Q51" i="1" s="1"/>
  <c r="H51" i="1"/>
  <c r="G51" i="1"/>
  <c r="Y50" i="1"/>
  <c r="X50" i="1"/>
  <c r="W50" i="1"/>
  <c r="P50" i="1"/>
  <c r="O50" i="1"/>
  <c r="N50" i="1"/>
  <c r="V50" i="1" s="1"/>
  <c r="M50" i="1"/>
  <c r="U50" i="1" s="1"/>
  <c r="L50" i="1"/>
  <c r="T50" i="1" s="1"/>
  <c r="K50" i="1"/>
  <c r="S50" i="1" s="1"/>
  <c r="J50" i="1"/>
  <c r="R50" i="1" s="1"/>
  <c r="I50" i="1"/>
  <c r="Q50" i="1" s="1"/>
  <c r="H50" i="1"/>
  <c r="G50" i="1"/>
  <c r="Y49" i="1"/>
  <c r="X49" i="1"/>
  <c r="W49" i="1"/>
  <c r="V49" i="1"/>
  <c r="P49" i="1"/>
  <c r="O49" i="1"/>
  <c r="N49" i="1"/>
  <c r="M49" i="1"/>
  <c r="Z49" i="1" s="1"/>
  <c r="L49" i="1"/>
  <c r="T49" i="1" s="1"/>
  <c r="K49" i="1"/>
  <c r="S49" i="1" s="1"/>
  <c r="J49" i="1"/>
  <c r="R49" i="1" s="1"/>
  <c r="I49" i="1"/>
  <c r="Q49" i="1" s="1"/>
  <c r="H49" i="1"/>
  <c r="G49" i="1"/>
  <c r="Y48" i="1"/>
  <c r="X48" i="1"/>
  <c r="W48" i="1"/>
  <c r="P48" i="1"/>
  <c r="O48" i="1"/>
  <c r="N48" i="1"/>
  <c r="V48" i="1" s="1"/>
  <c r="M48" i="1"/>
  <c r="U48" i="1" s="1"/>
  <c r="L48" i="1"/>
  <c r="T48" i="1" s="1"/>
  <c r="K48" i="1"/>
  <c r="S48" i="1" s="1"/>
  <c r="J48" i="1"/>
  <c r="R48" i="1" s="1"/>
  <c r="I48" i="1"/>
  <c r="Q48" i="1" s="1"/>
  <c r="H48" i="1"/>
  <c r="G48" i="1"/>
  <c r="Y47" i="1"/>
  <c r="X47" i="1"/>
  <c r="W47" i="1"/>
  <c r="V47" i="1"/>
  <c r="P47" i="1"/>
  <c r="O47" i="1"/>
  <c r="N47" i="1"/>
  <c r="M47" i="1"/>
  <c r="Z47" i="1" s="1"/>
  <c r="L47" i="1"/>
  <c r="T47" i="1" s="1"/>
  <c r="K47" i="1"/>
  <c r="S47" i="1" s="1"/>
  <c r="J47" i="1"/>
  <c r="R47" i="1" s="1"/>
  <c r="I47" i="1"/>
  <c r="Q47" i="1" s="1"/>
  <c r="H47" i="1"/>
  <c r="G47" i="1"/>
  <c r="Y46" i="1"/>
  <c r="X46" i="1"/>
  <c r="W46" i="1"/>
  <c r="P46" i="1"/>
  <c r="O46" i="1"/>
  <c r="N46" i="1"/>
  <c r="V46" i="1" s="1"/>
  <c r="M46" i="1"/>
  <c r="U46" i="1" s="1"/>
  <c r="L46" i="1"/>
  <c r="T46" i="1" s="1"/>
  <c r="K46" i="1"/>
  <c r="S46" i="1" s="1"/>
  <c r="J46" i="1"/>
  <c r="R46" i="1" s="1"/>
  <c r="I46" i="1"/>
  <c r="Q46" i="1" s="1"/>
  <c r="H46" i="1"/>
  <c r="G46" i="1"/>
  <c r="Y45" i="1"/>
  <c r="X45" i="1"/>
  <c r="W45" i="1"/>
  <c r="P45" i="1"/>
  <c r="O45" i="1"/>
  <c r="N45" i="1"/>
  <c r="V45" i="1" s="1"/>
  <c r="M45" i="1"/>
  <c r="Z45" i="1" s="1"/>
  <c r="L45" i="1"/>
  <c r="T45" i="1" s="1"/>
  <c r="K45" i="1"/>
  <c r="S45" i="1" s="1"/>
  <c r="J45" i="1"/>
  <c r="R45" i="1" s="1"/>
  <c r="I45" i="1"/>
  <c r="Q45" i="1" s="1"/>
  <c r="H45" i="1"/>
  <c r="G45" i="1"/>
  <c r="Y44" i="1"/>
  <c r="X44" i="1"/>
  <c r="W44" i="1"/>
  <c r="P44" i="1"/>
  <c r="O44" i="1"/>
  <c r="N44" i="1"/>
  <c r="V44" i="1" s="1"/>
  <c r="M44" i="1"/>
  <c r="U44" i="1" s="1"/>
  <c r="L44" i="1"/>
  <c r="T44" i="1" s="1"/>
  <c r="K44" i="1"/>
  <c r="S44" i="1" s="1"/>
  <c r="J44" i="1"/>
  <c r="R44" i="1" s="1"/>
  <c r="I44" i="1"/>
  <c r="Q44" i="1" s="1"/>
  <c r="H44" i="1"/>
  <c r="G44" i="1"/>
  <c r="Y43" i="1"/>
  <c r="X43" i="1"/>
  <c r="W43" i="1"/>
  <c r="V43" i="1"/>
  <c r="P43" i="1"/>
  <c r="O43" i="1"/>
  <c r="N43" i="1"/>
  <c r="M43" i="1"/>
  <c r="Z43" i="1" s="1"/>
  <c r="L43" i="1"/>
  <c r="T43" i="1" s="1"/>
  <c r="K43" i="1"/>
  <c r="S43" i="1" s="1"/>
  <c r="J43" i="1"/>
  <c r="R43" i="1" s="1"/>
  <c r="I43" i="1"/>
  <c r="Q43" i="1" s="1"/>
  <c r="H43" i="1"/>
  <c r="G43" i="1"/>
  <c r="Y42" i="1"/>
  <c r="X42" i="1"/>
  <c r="W42" i="1"/>
  <c r="P42" i="1"/>
  <c r="O42" i="1"/>
  <c r="N42" i="1"/>
  <c r="V42" i="1" s="1"/>
  <c r="M42" i="1"/>
  <c r="U42" i="1" s="1"/>
  <c r="L42" i="1"/>
  <c r="T42" i="1" s="1"/>
  <c r="K42" i="1"/>
  <c r="S42" i="1" s="1"/>
  <c r="J42" i="1"/>
  <c r="R42" i="1" s="1"/>
  <c r="I42" i="1"/>
  <c r="Q42" i="1" s="1"/>
  <c r="H42" i="1"/>
  <c r="G42" i="1"/>
  <c r="Y41" i="1"/>
  <c r="X41" i="1"/>
  <c r="W41" i="1"/>
  <c r="V41" i="1"/>
  <c r="P41" i="1"/>
  <c r="O41" i="1"/>
  <c r="N41" i="1"/>
  <c r="M41" i="1"/>
  <c r="Z41" i="1" s="1"/>
  <c r="L41" i="1"/>
  <c r="T41" i="1" s="1"/>
  <c r="K41" i="1"/>
  <c r="S41" i="1" s="1"/>
  <c r="J41" i="1"/>
  <c r="R41" i="1" s="1"/>
  <c r="I41" i="1"/>
  <c r="Q41" i="1" s="1"/>
  <c r="H41" i="1"/>
  <c r="G41" i="1"/>
  <c r="Y40" i="1"/>
  <c r="X40" i="1"/>
  <c r="W40" i="1"/>
  <c r="P40" i="1"/>
  <c r="O40" i="1"/>
  <c r="N40" i="1"/>
  <c r="V40" i="1" s="1"/>
  <c r="M40" i="1"/>
  <c r="U40" i="1" s="1"/>
  <c r="L40" i="1"/>
  <c r="T40" i="1" s="1"/>
  <c r="K40" i="1"/>
  <c r="S40" i="1" s="1"/>
  <c r="J40" i="1"/>
  <c r="R40" i="1" s="1"/>
  <c r="I40" i="1"/>
  <c r="Q40" i="1" s="1"/>
  <c r="H40" i="1"/>
  <c r="G40" i="1"/>
  <c r="Y39" i="1"/>
  <c r="X39" i="1"/>
  <c r="W39" i="1"/>
  <c r="P39" i="1"/>
  <c r="O39" i="1"/>
  <c r="N39" i="1"/>
  <c r="V39" i="1" s="1"/>
  <c r="M39" i="1"/>
  <c r="Z39" i="1" s="1"/>
  <c r="L39" i="1"/>
  <c r="T39" i="1" s="1"/>
  <c r="K39" i="1"/>
  <c r="S39" i="1" s="1"/>
  <c r="J39" i="1"/>
  <c r="R39" i="1" s="1"/>
  <c r="I39" i="1"/>
  <c r="Q39" i="1" s="1"/>
  <c r="H39" i="1"/>
  <c r="G39" i="1"/>
  <c r="Y38" i="1"/>
  <c r="X38" i="1"/>
  <c r="W38" i="1"/>
  <c r="P38" i="1"/>
  <c r="O38" i="1"/>
  <c r="N38" i="1"/>
  <c r="V38" i="1" s="1"/>
  <c r="M38" i="1"/>
  <c r="Z38" i="1" s="1"/>
  <c r="L38" i="1"/>
  <c r="T38" i="1" s="1"/>
  <c r="K38" i="1"/>
  <c r="S38" i="1" s="1"/>
  <c r="J38" i="1"/>
  <c r="R38" i="1" s="1"/>
  <c r="I38" i="1"/>
  <c r="Q38" i="1" s="1"/>
  <c r="H38" i="1"/>
  <c r="G38" i="1"/>
  <c r="Y37" i="1"/>
  <c r="X37" i="1"/>
  <c r="W37" i="1"/>
  <c r="V37" i="1"/>
  <c r="P37" i="1"/>
  <c r="O37" i="1"/>
  <c r="N37" i="1"/>
  <c r="M37" i="1"/>
  <c r="Z37" i="1" s="1"/>
  <c r="L37" i="1"/>
  <c r="T37" i="1" s="1"/>
  <c r="K37" i="1"/>
  <c r="S37" i="1" s="1"/>
  <c r="J37" i="1"/>
  <c r="R37" i="1" s="1"/>
  <c r="I37" i="1"/>
  <c r="Q37" i="1" s="1"/>
  <c r="H37" i="1"/>
  <c r="G37" i="1"/>
  <c r="Y36" i="1"/>
  <c r="X36" i="1"/>
  <c r="W36" i="1"/>
  <c r="P36" i="1"/>
  <c r="O36" i="1"/>
  <c r="N36" i="1"/>
  <c r="V36" i="1" s="1"/>
  <c r="M36" i="1"/>
  <c r="Z36" i="1" s="1"/>
  <c r="L36" i="1"/>
  <c r="T36" i="1" s="1"/>
  <c r="K36" i="1"/>
  <c r="S36" i="1" s="1"/>
  <c r="J36" i="1"/>
  <c r="R36" i="1" s="1"/>
  <c r="I36" i="1"/>
  <c r="Q36" i="1" s="1"/>
  <c r="H36" i="1"/>
  <c r="G36" i="1"/>
  <c r="Y35" i="1"/>
  <c r="X35" i="1"/>
  <c r="W35" i="1"/>
  <c r="P35" i="1"/>
  <c r="O35" i="1"/>
  <c r="N35" i="1"/>
  <c r="V35" i="1" s="1"/>
  <c r="M35" i="1"/>
  <c r="Z35" i="1" s="1"/>
  <c r="L35" i="1"/>
  <c r="T35" i="1" s="1"/>
  <c r="K35" i="1"/>
  <c r="S35" i="1" s="1"/>
  <c r="J35" i="1"/>
  <c r="R35" i="1" s="1"/>
  <c r="I35" i="1"/>
  <c r="Q35" i="1" s="1"/>
  <c r="H35" i="1"/>
  <c r="G35" i="1"/>
  <c r="Y34" i="1"/>
  <c r="X34" i="1"/>
  <c r="W34" i="1"/>
  <c r="P34" i="1"/>
  <c r="O34" i="1"/>
  <c r="N34" i="1"/>
  <c r="V34" i="1" s="1"/>
  <c r="M34" i="1"/>
  <c r="U34" i="1" s="1"/>
  <c r="L34" i="1"/>
  <c r="T34" i="1" s="1"/>
  <c r="K34" i="1"/>
  <c r="S34" i="1" s="1"/>
  <c r="J34" i="1"/>
  <c r="R34" i="1" s="1"/>
  <c r="I34" i="1"/>
  <c r="Q34" i="1" s="1"/>
  <c r="H34" i="1"/>
  <c r="G34" i="1"/>
  <c r="Y33" i="1"/>
  <c r="X33" i="1"/>
  <c r="W33" i="1"/>
  <c r="P33" i="1"/>
  <c r="O33" i="1"/>
  <c r="N33" i="1"/>
  <c r="V33" i="1" s="1"/>
  <c r="M33" i="1"/>
  <c r="Z33" i="1" s="1"/>
  <c r="L33" i="1"/>
  <c r="T33" i="1" s="1"/>
  <c r="K33" i="1"/>
  <c r="S33" i="1" s="1"/>
  <c r="J33" i="1"/>
  <c r="R33" i="1" s="1"/>
  <c r="I33" i="1"/>
  <c r="Q33" i="1" s="1"/>
  <c r="H33" i="1"/>
  <c r="G33" i="1"/>
  <c r="Y32" i="1"/>
  <c r="X32" i="1"/>
  <c r="W32" i="1"/>
  <c r="P32" i="1"/>
  <c r="O32" i="1"/>
  <c r="N32" i="1"/>
  <c r="V32" i="1" s="1"/>
  <c r="M32" i="1"/>
  <c r="U32" i="1" s="1"/>
  <c r="L32" i="1"/>
  <c r="T32" i="1" s="1"/>
  <c r="K32" i="1"/>
  <c r="S32" i="1" s="1"/>
  <c r="J32" i="1"/>
  <c r="R32" i="1" s="1"/>
  <c r="I32" i="1"/>
  <c r="Q32" i="1" s="1"/>
  <c r="H32" i="1"/>
  <c r="G32" i="1"/>
  <c r="Y31" i="1"/>
  <c r="X31" i="1"/>
  <c r="W31" i="1"/>
  <c r="P31" i="1"/>
  <c r="O31" i="1"/>
  <c r="N31" i="1"/>
  <c r="V31" i="1" s="1"/>
  <c r="M31" i="1"/>
  <c r="Z31" i="1" s="1"/>
  <c r="L31" i="1"/>
  <c r="T31" i="1" s="1"/>
  <c r="K31" i="1"/>
  <c r="S31" i="1" s="1"/>
  <c r="J31" i="1"/>
  <c r="R31" i="1" s="1"/>
  <c r="I31" i="1"/>
  <c r="Q31" i="1" s="1"/>
  <c r="H31" i="1"/>
  <c r="G31" i="1"/>
  <c r="Y30" i="1"/>
  <c r="X30" i="1"/>
  <c r="W30" i="1"/>
  <c r="P30" i="1"/>
  <c r="O30" i="1"/>
  <c r="N30" i="1"/>
  <c r="V30" i="1" s="1"/>
  <c r="M30" i="1"/>
  <c r="U30" i="1" s="1"/>
  <c r="L30" i="1"/>
  <c r="T30" i="1" s="1"/>
  <c r="K30" i="1"/>
  <c r="S30" i="1" s="1"/>
  <c r="J30" i="1"/>
  <c r="R30" i="1" s="1"/>
  <c r="I30" i="1"/>
  <c r="Q30" i="1" s="1"/>
  <c r="H30" i="1"/>
  <c r="G30" i="1"/>
  <c r="Y29" i="1"/>
  <c r="X29" i="1"/>
  <c r="W29" i="1"/>
  <c r="P29" i="1"/>
  <c r="O29" i="1"/>
  <c r="N29" i="1"/>
  <c r="V29" i="1" s="1"/>
  <c r="M29" i="1"/>
  <c r="Z29" i="1" s="1"/>
  <c r="L29" i="1"/>
  <c r="T29" i="1" s="1"/>
  <c r="K29" i="1"/>
  <c r="S29" i="1" s="1"/>
  <c r="J29" i="1"/>
  <c r="R29" i="1" s="1"/>
  <c r="I29" i="1"/>
  <c r="Q29" i="1" s="1"/>
  <c r="H29" i="1"/>
  <c r="G29" i="1"/>
  <c r="Y28" i="1"/>
  <c r="X28" i="1"/>
  <c r="W28" i="1"/>
  <c r="P28" i="1"/>
  <c r="O28" i="1"/>
  <c r="N28" i="1"/>
  <c r="V28" i="1" s="1"/>
  <c r="M28" i="1"/>
  <c r="U28" i="1" s="1"/>
  <c r="L28" i="1"/>
  <c r="T28" i="1" s="1"/>
  <c r="K28" i="1"/>
  <c r="S28" i="1" s="1"/>
  <c r="J28" i="1"/>
  <c r="R28" i="1" s="1"/>
  <c r="I28" i="1"/>
  <c r="Q28" i="1" s="1"/>
  <c r="H28" i="1"/>
  <c r="G28" i="1"/>
  <c r="Y27" i="1"/>
  <c r="X27" i="1"/>
  <c r="W27" i="1"/>
  <c r="P27" i="1"/>
  <c r="O27" i="1"/>
  <c r="N27" i="1"/>
  <c r="V27" i="1" s="1"/>
  <c r="M27" i="1"/>
  <c r="Z27" i="1" s="1"/>
  <c r="L27" i="1"/>
  <c r="T27" i="1" s="1"/>
  <c r="K27" i="1"/>
  <c r="S27" i="1" s="1"/>
  <c r="J27" i="1"/>
  <c r="R27" i="1" s="1"/>
  <c r="I27" i="1"/>
  <c r="Q27" i="1" s="1"/>
  <c r="H27" i="1"/>
  <c r="G27" i="1"/>
  <c r="Y26" i="1"/>
  <c r="X26" i="1"/>
  <c r="W26" i="1"/>
  <c r="P26" i="1"/>
  <c r="O26" i="1"/>
  <c r="N26" i="1"/>
  <c r="V26" i="1" s="1"/>
  <c r="M26" i="1"/>
  <c r="U26" i="1" s="1"/>
  <c r="L26" i="1"/>
  <c r="T26" i="1" s="1"/>
  <c r="K26" i="1"/>
  <c r="S26" i="1" s="1"/>
  <c r="J26" i="1"/>
  <c r="R26" i="1" s="1"/>
  <c r="I26" i="1"/>
  <c r="Q26" i="1" s="1"/>
  <c r="H26" i="1"/>
  <c r="G26" i="1"/>
  <c r="Y25" i="1"/>
  <c r="X25" i="1"/>
  <c r="W25" i="1"/>
  <c r="P25" i="1"/>
  <c r="O25" i="1"/>
  <c r="N25" i="1"/>
  <c r="V25" i="1" s="1"/>
  <c r="M25" i="1"/>
  <c r="Z25" i="1" s="1"/>
  <c r="L25" i="1"/>
  <c r="T25" i="1" s="1"/>
  <c r="K25" i="1"/>
  <c r="S25" i="1" s="1"/>
  <c r="J25" i="1"/>
  <c r="R25" i="1" s="1"/>
  <c r="I25" i="1"/>
  <c r="Q25" i="1" s="1"/>
  <c r="H25" i="1"/>
  <c r="G25" i="1"/>
  <c r="Y24" i="1"/>
  <c r="X24" i="1"/>
  <c r="W24" i="1"/>
  <c r="P24" i="1"/>
  <c r="O24" i="1"/>
  <c r="N24" i="1"/>
  <c r="V24" i="1" s="1"/>
  <c r="M24" i="1"/>
  <c r="U24" i="1" s="1"/>
  <c r="L24" i="1"/>
  <c r="T24" i="1" s="1"/>
  <c r="K24" i="1"/>
  <c r="S24" i="1" s="1"/>
  <c r="J24" i="1"/>
  <c r="R24" i="1" s="1"/>
  <c r="I24" i="1"/>
  <c r="Q24" i="1" s="1"/>
  <c r="H24" i="1"/>
  <c r="G24" i="1"/>
  <c r="Y23" i="1"/>
  <c r="X23" i="1"/>
  <c r="W23" i="1"/>
  <c r="P23" i="1"/>
  <c r="O23" i="1"/>
  <c r="N23" i="1"/>
  <c r="V23" i="1" s="1"/>
  <c r="M23" i="1"/>
  <c r="Z23" i="1" s="1"/>
  <c r="L23" i="1"/>
  <c r="T23" i="1" s="1"/>
  <c r="K23" i="1"/>
  <c r="S23" i="1" s="1"/>
  <c r="J23" i="1"/>
  <c r="R23" i="1" s="1"/>
  <c r="I23" i="1"/>
  <c r="Q23" i="1" s="1"/>
  <c r="H23" i="1"/>
  <c r="G23" i="1"/>
  <c r="Y22" i="1"/>
  <c r="X22" i="1"/>
  <c r="W22" i="1"/>
  <c r="P22" i="1"/>
  <c r="O22" i="1"/>
  <c r="N22" i="1"/>
  <c r="V22" i="1" s="1"/>
  <c r="M22" i="1"/>
  <c r="U22" i="1" s="1"/>
  <c r="L22" i="1"/>
  <c r="T22" i="1" s="1"/>
  <c r="K22" i="1"/>
  <c r="S22" i="1" s="1"/>
  <c r="J22" i="1"/>
  <c r="R22" i="1" s="1"/>
  <c r="I22" i="1"/>
  <c r="Q22" i="1" s="1"/>
  <c r="H22" i="1"/>
  <c r="G22" i="1"/>
  <c r="Y21" i="1"/>
  <c r="X21" i="1"/>
  <c r="W21" i="1"/>
  <c r="P21" i="1"/>
  <c r="O21" i="1"/>
  <c r="N21" i="1"/>
  <c r="V21" i="1" s="1"/>
  <c r="M21" i="1"/>
  <c r="Z21" i="1" s="1"/>
  <c r="L21" i="1"/>
  <c r="T21" i="1" s="1"/>
  <c r="K21" i="1"/>
  <c r="S21" i="1" s="1"/>
  <c r="J21" i="1"/>
  <c r="R21" i="1" s="1"/>
  <c r="I21" i="1"/>
  <c r="Q21" i="1" s="1"/>
  <c r="H21" i="1"/>
  <c r="G21" i="1"/>
  <c r="Y20" i="1"/>
  <c r="X20" i="1"/>
  <c r="W20" i="1"/>
  <c r="P20" i="1"/>
  <c r="O20" i="1"/>
  <c r="N20" i="1"/>
  <c r="V20" i="1" s="1"/>
  <c r="M20" i="1"/>
  <c r="U20" i="1" s="1"/>
  <c r="L20" i="1"/>
  <c r="T20" i="1" s="1"/>
  <c r="K20" i="1"/>
  <c r="S20" i="1" s="1"/>
  <c r="J20" i="1"/>
  <c r="R20" i="1" s="1"/>
  <c r="I20" i="1"/>
  <c r="Q20" i="1" s="1"/>
  <c r="H20" i="1"/>
  <c r="G20" i="1"/>
  <c r="Y19" i="1"/>
  <c r="X19" i="1"/>
  <c r="W19" i="1"/>
  <c r="P19" i="1"/>
  <c r="O19" i="1"/>
  <c r="N19" i="1"/>
  <c r="V19" i="1" s="1"/>
  <c r="M19" i="1"/>
  <c r="Z19" i="1" s="1"/>
  <c r="L19" i="1"/>
  <c r="T19" i="1" s="1"/>
  <c r="K19" i="1"/>
  <c r="S19" i="1" s="1"/>
  <c r="J19" i="1"/>
  <c r="R19" i="1" s="1"/>
  <c r="I19" i="1"/>
  <c r="Q19" i="1" s="1"/>
  <c r="H19" i="1"/>
  <c r="G19" i="1"/>
  <c r="Y18" i="1"/>
  <c r="X18" i="1"/>
  <c r="W18" i="1"/>
  <c r="P18" i="1"/>
  <c r="O18" i="1"/>
  <c r="N18" i="1"/>
  <c r="V18" i="1" s="1"/>
  <c r="M18" i="1"/>
  <c r="U18" i="1" s="1"/>
  <c r="L18" i="1"/>
  <c r="T18" i="1" s="1"/>
  <c r="K18" i="1"/>
  <c r="S18" i="1" s="1"/>
  <c r="J18" i="1"/>
  <c r="I18" i="1"/>
  <c r="Q18" i="1" s="1"/>
  <c r="H18" i="1"/>
  <c r="G18" i="1"/>
  <c r="Y17" i="1"/>
  <c r="X17" i="1"/>
  <c r="W17" i="1"/>
  <c r="P17" i="1"/>
  <c r="O17" i="1"/>
  <c r="N17" i="1"/>
  <c r="V17" i="1" s="1"/>
  <c r="M17" i="1"/>
  <c r="Z17" i="1" s="1"/>
  <c r="L17" i="1"/>
  <c r="T17" i="1" s="1"/>
  <c r="K17" i="1"/>
  <c r="S17" i="1" s="1"/>
  <c r="J17" i="1"/>
  <c r="I17" i="1"/>
  <c r="Q17" i="1" s="1"/>
  <c r="H17" i="1"/>
  <c r="G17" i="1"/>
  <c r="Y16" i="1"/>
  <c r="X16" i="1"/>
  <c r="W16" i="1"/>
  <c r="P16" i="1"/>
  <c r="O16" i="1"/>
  <c r="N16" i="1"/>
  <c r="V16" i="1" s="1"/>
  <c r="M16" i="1"/>
  <c r="U16" i="1" s="1"/>
  <c r="L16" i="1"/>
  <c r="T16" i="1" s="1"/>
  <c r="K16" i="1"/>
  <c r="S16" i="1" s="1"/>
  <c r="J16" i="1"/>
  <c r="R16" i="1" s="1"/>
  <c r="I16" i="1"/>
  <c r="Q16" i="1" s="1"/>
  <c r="H16" i="1"/>
  <c r="G16" i="1"/>
  <c r="Y15" i="1"/>
  <c r="X15" i="1"/>
  <c r="W15" i="1"/>
  <c r="P15" i="1"/>
  <c r="O15" i="1"/>
  <c r="N15" i="1"/>
  <c r="V15" i="1" s="1"/>
  <c r="M15" i="1"/>
  <c r="Z15" i="1" s="1"/>
  <c r="L15" i="1"/>
  <c r="T15" i="1" s="1"/>
  <c r="K15" i="1"/>
  <c r="S15" i="1" s="1"/>
  <c r="J15" i="1"/>
  <c r="I15" i="1"/>
  <c r="Q15" i="1" s="1"/>
  <c r="H15" i="1"/>
  <c r="G15" i="1"/>
  <c r="Y14" i="1"/>
  <c r="X14" i="1"/>
  <c r="W14" i="1"/>
  <c r="P14" i="1"/>
  <c r="O14" i="1"/>
  <c r="N14" i="1"/>
  <c r="V14" i="1" s="1"/>
  <c r="M14" i="1"/>
  <c r="U14" i="1" s="1"/>
  <c r="L14" i="1"/>
  <c r="T14" i="1" s="1"/>
  <c r="K14" i="1"/>
  <c r="S14" i="1" s="1"/>
  <c r="J14" i="1"/>
  <c r="I14" i="1"/>
  <c r="Q14" i="1" s="1"/>
  <c r="H14" i="1"/>
  <c r="Y13" i="1"/>
  <c r="X13" i="1"/>
  <c r="W13" i="1"/>
  <c r="P13" i="1"/>
  <c r="O13" i="1"/>
  <c r="N13" i="1"/>
  <c r="V13" i="1" s="1"/>
  <c r="M13" i="1"/>
  <c r="Z13" i="1" s="1"/>
  <c r="L13" i="1"/>
  <c r="T13" i="1" s="1"/>
  <c r="K13" i="1"/>
  <c r="S13" i="1" s="1"/>
  <c r="J13" i="1"/>
  <c r="I13" i="1"/>
  <c r="Q13" i="1" s="1"/>
  <c r="H13" i="1"/>
  <c r="Y12" i="1"/>
  <c r="X12" i="1"/>
  <c r="W12" i="1"/>
  <c r="P12" i="1"/>
  <c r="O12" i="1"/>
  <c r="N12" i="1"/>
  <c r="V12" i="1" s="1"/>
  <c r="M12" i="1"/>
  <c r="U12" i="1" s="1"/>
  <c r="L12" i="1"/>
  <c r="T12" i="1" s="1"/>
  <c r="K12" i="1"/>
  <c r="S12" i="1" s="1"/>
  <c r="J12" i="1"/>
  <c r="I12" i="1"/>
  <c r="Q12" i="1" s="1"/>
  <c r="H12" i="1"/>
  <c r="Y11" i="1"/>
  <c r="X11" i="1"/>
  <c r="W11" i="1"/>
  <c r="P11" i="1"/>
  <c r="O11" i="1"/>
  <c r="N11" i="1"/>
  <c r="V11" i="1" s="1"/>
  <c r="M11" i="1"/>
  <c r="Z11" i="1" s="1"/>
  <c r="L11" i="1"/>
  <c r="T11" i="1" s="1"/>
  <c r="K11" i="1"/>
  <c r="S11" i="1" s="1"/>
  <c r="J11" i="1"/>
  <c r="I11" i="1"/>
  <c r="Q11" i="1" s="1"/>
  <c r="H11" i="1"/>
  <c r="Y10" i="1"/>
  <c r="X10" i="1"/>
  <c r="W10" i="1"/>
  <c r="P10" i="1"/>
  <c r="O10" i="1"/>
  <c r="N10" i="1"/>
  <c r="V10" i="1" s="1"/>
  <c r="M10" i="1"/>
  <c r="U10" i="1" s="1"/>
  <c r="L10" i="1"/>
  <c r="T10" i="1" s="1"/>
  <c r="H10" i="1"/>
  <c r="Z78" i="1" l="1"/>
  <c r="Z403" i="1"/>
  <c r="Z559" i="1"/>
  <c r="Z616" i="1"/>
  <c r="Z349" i="1"/>
  <c r="Z385" i="1"/>
  <c r="Z437" i="1"/>
  <c r="Z541" i="1"/>
  <c r="U462" i="1"/>
  <c r="U522" i="1"/>
  <c r="U184" i="1"/>
  <c r="Z448" i="1"/>
  <c r="Z521" i="1"/>
  <c r="Z624" i="1"/>
  <c r="Z58" i="1"/>
  <c r="Z68" i="1"/>
  <c r="Z100" i="1"/>
  <c r="U200" i="1"/>
  <c r="Z439" i="1"/>
  <c r="Z446" i="1"/>
  <c r="Z529" i="1"/>
  <c r="Z531" i="1"/>
  <c r="Z537" i="1"/>
  <c r="Z567" i="1"/>
  <c r="Z581" i="1"/>
  <c r="Z628" i="1"/>
  <c r="R12" i="1"/>
  <c r="R18" i="1"/>
  <c r="U131" i="1"/>
  <c r="U463" i="1"/>
  <c r="Z126" i="1"/>
  <c r="U348" i="1"/>
  <c r="Z505" i="1"/>
  <c r="Z507" i="1"/>
  <c r="Z523" i="1"/>
  <c r="Z525" i="1"/>
  <c r="Z527" i="1"/>
  <c r="Z618" i="1"/>
  <c r="Z626" i="1"/>
  <c r="Z76" i="1"/>
  <c r="Z92" i="1"/>
  <c r="Z108" i="1"/>
  <c r="Z124" i="1"/>
  <c r="U176" i="1"/>
  <c r="U192" i="1"/>
  <c r="U208" i="1"/>
  <c r="U350" i="1"/>
  <c r="U449" i="1"/>
  <c r="U514" i="1"/>
  <c r="U609" i="1"/>
  <c r="Z70" i="1"/>
  <c r="Z86" i="1"/>
  <c r="Z102" i="1"/>
  <c r="Z118" i="1"/>
  <c r="Z263" i="1"/>
  <c r="Z441" i="1"/>
  <c r="Z515" i="1"/>
  <c r="U520" i="1"/>
  <c r="Z557" i="1"/>
  <c r="Z579" i="1"/>
  <c r="Z622" i="1"/>
  <c r="Z642" i="1"/>
  <c r="R14" i="1"/>
  <c r="U168" i="1"/>
  <c r="U170" i="1"/>
  <c r="U178" i="1"/>
  <c r="U188" i="1"/>
  <c r="U196" i="1"/>
  <c r="U210" i="1"/>
  <c r="U261" i="1"/>
  <c r="U295" i="1"/>
  <c r="Z295" i="1"/>
  <c r="Z301" i="1"/>
  <c r="Z317" i="1"/>
  <c r="U319" i="1"/>
  <c r="Z319" i="1"/>
  <c r="U376" i="1"/>
  <c r="U407" i="1"/>
  <c r="Z407" i="1"/>
  <c r="U29" i="1"/>
  <c r="U139" i="1"/>
  <c r="U162" i="1"/>
  <c r="U164" i="1"/>
  <c r="U175" i="1"/>
  <c r="U183" i="1"/>
  <c r="U191" i="1"/>
  <c r="U199" i="1"/>
  <c r="U207" i="1"/>
  <c r="U218" i="1"/>
  <c r="U225" i="1"/>
  <c r="U243" i="1"/>
  <c r="U259" i="1"/>
  <c r="U272" i="1"/>
  <c r="U283" i="1"/>
  <c r="Z283" i="1"/>
  <c r="U291" i="1"/>
  <c r="Z291" i="1"/>
  <c r="U299" i="1"/>
  <c r="Z299" i="1"/>
  <c r="U307" i="1"/>
  <c r="Z307" i="1"/>
  <c r="U315" i="1"/>
  <c r="Z315" i="1"/>
  <c r="U374" i="1"/>
  <c r="U391" i="1"/>
  <c r="Z391" i="1"/>
  <c r="Z395" i="1"/>
  <c r="U397" i="1"/>
  <c r="Z397" i="1"/>
  <c r="U423" i="1"/>
  <c r="Z423" i="1"/>
  <c r="U427" i="1"/>
  <c r="Z427" i="1"/>
  <c r="U444" i="1"/>
  <c r="Z444" i="1"/>
  <c r="U130" i="1"/>
  <c r="U172" i="1"/>
  <c r="U194" i="1"/>
  <c r="U204" i="1"/>
  <c r="U212" i="1"/>
  <c r="U245" i="1"/>
  <c r="Z285" i="1"/>
  <c r="Z309" i="1"/>
  <c r="U411" i="1"/>
  <c r="Z411" i="1"/>
  <c r="U35" i="1"/>
  <c r="U39" i="1"/>
  <c r="Z60" i="1"/>
  <c r="U31" i="1"/>
  <c r="Z40" i="1"/>
  <c r="Z42" i="1"/>
  <c r="Z44" i="1"/>
  <c r="Z46" i="1"/>
  <c r="Z48" i="1"/>
  <c r="Z52" i="1"/>
  <c r="Z54" i="1"/>
  <c r="Z56" i="1"/>
  <c r="Z66" i="1"/>
  <c r="Z74" i="1"/>
  <c r="Z82" i="1"/>
  <c r="Z90" i="1"/>
  <c r="Z98" i="1"/>
  <c r="Z106" i="1"/>
  <c r="Z114" i="1"/>
  <c r="Z122" i="1"/>
  <c r="U134" i="1"/>
  <c r="U136" i="1"/>
  <c r="U138" i="1"/>
  <c r="U167" i="1"/>
  <c r="U213" i="1"/>
  <c r="U220" i="1"/>
  <c r="U231" i="1"/>
  <c r="U241" i="1"/>
  <c r="U257" i="1"/>
  <c r="U268" i="1"/>
  <c r="Z273" i="1"/>
  <c r="Z277" i="1"/>
  <c r="Z279" i="1"/>
  <c r="U282" i="1"/>
  <c r="U284" i="1"/>
  <c r="U292" i="1"/>
  <c r="U300" i="1"/>
  <c r="U308" i="1"/>
  <c r="U316" i="1"/>
  <c r="U356" i="1"/>
  <c r="U366" i="1"/>
  <c r="U372" i="1"/>
  <c r="U405" i="1"/>
  <c r="Z405" i="1"/>
  <c r="U409" i="1"/>
  <c r="Z409" i="1"/>
  <c r="U413" i="1"/>
  <c r="Z413" i="1"/>
  <c r="U451" i="1"/>
  <c r="U456" i="1"/>
  <c r="U180" i="1"/>
  <c r="U186" i="1"/>
  <c r="U202" i="1"/>
  <c r="U287" i="1"/>
  <c r="Z287" i="1"/>
  <c r="Z293" i="1"/>
  <c r="U303" i="1"/>
  <c r="Z303" i="1"/>
  <c r="U311" i="1"/>
  <c r="Z311" i="1"/>
  <c r="U45" i="1"/>
  <c r="Z30" i="1"/>
  <c r="Z32" i="1"/>
  <c r="Z50" i="1"/>
  <c r="Z64" i="1"/>
  <c r="Z72" i="1"/>
  <c r="Z80" i="1"/>
  <c r="Z88" i="1"/>
  <c r="Z96" i="1"/>
  <c r="Z104" i="1"/>
  <c r="Z112" i="1"/>
  <c r="Z120" i="1"/>
  <c r="Z128" i="1"/>
  <c r="U133" i="1"/>
  <c r="U219" i="1"/>
  <c r="U229" i="1"/>
  <c r="U239" i="1"/>
  <c r="U247" i="1"/>
  <c r="U264" i="1"/>
  <c r="Z275" i="1"/>
  <c r="Z281" i="1"/>
  <c r="U290" i="1"/>
  <c r="U298" i="1"/>
  <c r="U306" i="1"/>
  <c r="U314" i="1"/>
  <c r="U354" i="1"/>
  <c r="U364" i="1"/>
  <c r="U378" i="1"/>
  <c r="U393" i="1"/>
  <c r="Z393" i="1"/>
  <c r="U421" i="1"/>
  <c r="Z421" i="1"/>
  <c r="U425" i="1"/>
  <c r="Z425" i="1"/>
  <c r="U429" i="1"/>
  <c r="Z429" i="1"/>
  <c r="U497" i="1"/>
  <c r="U508" i="1"/>
  <c r="U532" i="1"/>
  <c r="U544" i="1"/>
  <c r="U552" i="1"/>
  <c r="U568" i="1"/>
  <c r="U599" i="1"/>
  <c r="U635" i="1"/>
  <c r="U637" i="1"/>
  <c r="U656" i="1"/>
  <c r="U352" i="1"/>
  <c r="Z361" i="1"/>
  <c r="Z363" i="1"/>
  <c r="Z365" i="1"/>
  <c r="Z369" i="1"/>
  <c r="Z371" i="1"/>
  <c r="Z373" i="1"/>
  <c r="Z375" i="1"/>
  <c r="Z377" i="1"/>
  <c r="Z381" i="1"/>
  <c r="Z387" i="1"/>
  <c r="Z401" i="1"/>
  <c r="Z417" i="1"/>
  <c r="U432" i="1"/>
  <c r="Z435" i="1"/>
  <c r="Z450" i="1"/>
  <c r="U458" i="1"/>
  <c r="Z464" i="1"/>
  <c r="U466" i="1"/>
  <c r="U468" i="1"/>
  <c r="U471" i="1"/>
  <c r="U496" i="1"/>
  <c r="U500" i="1"/>
  <c r="U502" i="1"/>
  <c r="U540" i="1"/>
  <c r="Z543" i="1"/>
  <c r="U554" i="1"/>
  <c r="Z569" i="1"/>
  <c r="Z571" i="1"/>
  <c r="Z577" i="1"/>
  <c r="Z593" i="1"/>
  <c r="U595" i="1"/>
  <c r="Z602" i="1"/>
  <c r="U604" i="1"/>
  <c r="U606" i="1"/>
  <c r="U608" i="1"/>
  <c r="Z610" i="1"/>
  <c r="U611" i="1"/>
  <c r="Z614" i="1"/>
  <c r="Z634" i="1"/>
  <c r="Z636" i="1"/>
  <c r="U639" i="1"/>
  <c r="Z289" i="1"/>
  <c r="Z297" i="1"/>
  <c r="Z305" i="1"/>
  <c r="Z313" i="1"/>
  <c r="Z321" i="1"/>
  <c r="Z323" i="1"/>
  <c r="Z325" i="1"/>
  <c r="Z327" i="1"/>
  <c r="Z329" i="1"/>
  <c r="Z331" i="1"/>
  <c r="Z333" i="1"/>
  <c r="Z335" i="1"/>
  <c r="Z337" i="1"/>
  <c r="Z339" i="1"/>
  <c r="Z341" i="1"/>
  <c r="Z343" i="1"/>
  <c r="Z345" i="1"/>
  <c r="Z351" i="1"/>
  <c r="Z367" i="1"/>
  <c r="Z379" i="1"/>
  <c r="U392" i="1"/>
  <c r="U394" i="1"/>
  <c r="Z399" i="1"/>
  <c r="U406" i="1"/>
  <c r="U408" i="1"/>
  <c r="U410" i="1"/>
  <c r="U412" i="1"/>
  <c r="Z415" i="1"/>
  <c r="U422" i="1"/>
  <c r="U424" i="1"/>
  <c r="U426" i="1"/>
  <c r="U428" i="1"/>
  <c r="Z431" i="1"/>
  <c r="Z433" i="1"/>
  <c r="U452" i="1"/>
  <c r="U455" i="1"/>
  <c r="U460" i="1"/>
  <c r="Z470" i="1"/>
  <c r="U492" i="1"/>
  <c r="Z503" i="1"/>
  <c r="Z509" i="1"/>
  <c r="U510" i="1"/>
  <c r="Z533" i="1"/>
  <c r="Z535" i="1"/>
  <c r="U548" i="1"/>
  <c r="Z553" i="1"/>
  <c r="Z555" i="1"/>
  <c r="U564" i="1"/>
  <c r="Z573" i="1"/>
  <c r="Z575" i="1"/>
  <c r="Z589" i="1"/>
  <c r="Z591" i="1"/>
  <c r="Z596" i="1"/>
  <c r="Z612" i="1"/>
  <c r="Z632" i="1"/>
  <c r="Z638" i="1"/>
  <c r="U641" i="1"/>
  <c r="U645" i="1"/>
  <c r="U384" i="1"/>
  <c r="U386" i="1"/>
  <c r="U438" i="1"/>
  <c r="U440" i="1"/>
  <c r="U442" i="1"/>
  <c r="Z454" i="1"/>
  <c r="U469" i="1"/>
  <c r="Z472" i="1"/>
  <c r="U474" i="1"/>
  <c r="Z486" i="1"/>
  <c r="U495" i="1"/>
  <c r="Z511" i="1"/>
  <c r="Z513" i="1"/>
  <c r="U516" i="1"/>
  <c r="Z519" i="1"/>
  <c r="Z538" i="1"/>
  <c r="Z545" i="1"/>
  <c r="Z547" i="1"/>
  <c r="U550" i="1"/>
  <c r="Z561" i="1"/>
  <c r="Z563" i="1"/>
  <c r="U566" i="1"/>
  <c r="Z583" i="1"/>
  <c r="Z585" i="1"/>
  <c r="Z587" i="1"/>
  <c r="U605" i="1"/>
  <c r="Z630" i="1"/>
  <c r="Z640" i="1"/>
  <c r="U38" i="1"/>
  <c r="U11" i="1"/>
  <c r="R11" i="1" s="1"/>
  <c r="U13" i="1"/>
  <c r="R13" i="1" s="1"/>
  <c r="U15" i="1"/>
  <c r="R15" i="1" s="1"/>
  <c r="U17" i="1"/>
  <c r="R17" i="1" s="1"/>
  <c r="U19" i="1"/>
  <c r="U21" i="1"/>
  <c r="U23" i="1"/>
  <c r="U25" i="1"/>
  <c r="U27" i="1"/>
  <c r="Z34" i="1"/>
  <c r="Z182" i="1"/>
  <c r="U182" i="1"/>
  <c r="Z211" i="1"/>
  <c r="U211" i="1"/>
  <c r="Z12" i="1"/>
  <c r="Z14" i="1"/>
  <c r="Z16" i="1"/>
  <c r="Z18" i="1"/>
  <c r="Z20" i="1"/>
  <c r="Z22" i="1"/>
  <c r="Z24" i="1"/>
  <c r="Z26" i="1"/>
  <c r="Z28" i="1"/>
  <c r="U33" i="1"/>
  <c r="U36" i="1"/>
  <c r="U47" i="1"/>
  <c r="U41" i="1"/>
  <c r="U37" i="1"/>
  <c r="U49" i="1"/>
  <c r="Z135" i="1"/>
  <c r="U135" i="1"/>
  <c r="U43" i="1"/>
  <c r="U129" i="1"/>
  <c r="U137" i="1"/>
  <c r="Z166" i="1"/>
  <c r="U166" i="1"/>
  <c r="Z174" i="1"/>
  <c r="U174" i="1"/>
  <c r="Z203" i="1"/>
  <c r="U203" i="1"/>
  <c r="Z209" i="1"/>
  <c r="U209" i="1"/>
  <c r="Z216" i="1"/>
  <c r="U216" i="1"/>
  <c r="Z221" i="1"/>
  <c r="U221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107" i="1"/>
  <c r="U109" i="1"/>
  <c r="U111" i="1"/>
  <c r="U113" i="1"/>
  <c r="U115" i="1"/>
  <c r="U117" i="1"/>
  <c r="U119" i="1"/>
  <c r="U121" i="1"/>
  <c r="U123" i="1"/>
  <c r="U125" i="1"/>
  <c r="U127" i="1"/>
  <c r="Z195" i="1"/>
  <c r="U195" i="1"/>
  <c r="Z201" i="1"/>
  <c r="U201" i="1"/>
  <c r="Z227" i="1"/>
  <c r="U227" i="1"/>
  <c r="Z296" i="1"/>
  <c r="U296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Z187" i="1"/>
  <c r="U187" i="1"/>
  <c r="Z193" i="1"/>
  <c r="U193" i="1"/>
  <c r="Z215" i="1"/>
  <c r="U215" i="1"/>
  <c r="U132" i="1"/>
  <c r="Z163" i="1"/>
  <c r="U163" i="1"/>
  <c r="Z171" i="1"/>
  <c r="U171" i="1"/>
  <c r="Z179" i="1"/>
  <c r="U179" i="1"/>
  <c r="Z185" i="1"/>
  <c r="U185" i="1"/>
  <c r="Z233" i="1"/>
  <c r="U233" i="1"/>
  <c r="Z161" i="1"/>
  <c r="U161" i="1"/>
  <c r="Z169" i="1"/>
  <c r="U169" i="1"/>
  <c r="Z177" i="1"/>
  <c r="U177" i="1"/>
  <c r="Z206" i="1"/>
  <c r="U206" i="1"/>
  <c r="Z198" i="1"/>
  <c r="U198" i="1"/>
  <c r="Z249" i="1"/>
  <c r="U249" i="1"/>
  <c r="Z190" i="1"/>
  <c r="U190" i="1"/>
  <c r="Z222" i="1"/>
  <c r="U222" i="1"/>
  <c r="U235" i="1"/>
  <c r="U251" i="1"/>
  <c r="Z270" i="1"/>
  <c r="U270" i="1"/>
  <c r="Z304" i="1"/>
  <c r="U304" i="1"/>
  <c r="Z312" i="1"/>
  <c r="U312" i="1"/>
  <c r="U165" i="1"/>
  <c r="U173" i="1"/>
  <c r="U181" i="1"/>
  <c r="U189" i="1"/>
  <c r="U197" i="1"/>
  <c r="U205" i="1"/>
  <c r="U214" i="1"/>
  <c r="U255" i="1"/>
  <c r="U267" i="1"/>
  <c r="Z320" i="1"/>
  <c r="U320" i="1"/>
  <c r="U217" i="1"/>
  <c r="U237" i="1"/>
  <c r="U253" i="1"/>
  <c r="U223" i="1"/>
  <c r="Z288" i="1"/>
  <c r="U288" i="1"/>
  <c r="Z224" i="1"/>
  <c r="Z226" i="1"/>
  <c r="Z228" i="1"/>
  <c r="Z230" i="1"/>
  <c r="Z232" i="1"/>
  <c r="Z234" i="1"/>
  <c r="Z236" i="1"/>
  <c r="Z238" i="1"/>
  <c r="Z240" i="1"/>
  <c r="Z242" i="1"/>
  <c r="Z244" i="1"/>
  <c r="Z246" i="1"/>
  <c r="Z248" i="1"/>
  <c r="Z250" i="1"/>
  <c r="Z252" i="1"/>
  <c r="Z254" i="1"/>
  <c r="Z256" i="1"/>
  <c r="Z258" i="1"/>
  <c r="Z260" i="1"/>
  <c r="Z269" i="1"/>
  <c r="U274" i="1"/>
  <c r="U280" i="1"/>
  <c r="U271" i="1"/>
  <c r="U262" i="1"/>
  <c r="U265" i="1"/>
  <c r="U266" i="1"/>
  <c r="U276" i="1"/>
  <c r="U286" i="1"/>
  <c r="U294" i="1"/>
  <c r="U302" i="1"/>
  <c r="U310" i="1"/>
  <c r="U318" i="1"/>
  <c r="U278" i="1"/>
  <c r="U322" i="1"/>
  <c r="U324" i="1"/>
  <c r="U326" i="1"/>
  <c r="U328" i="1"/>
  <c r="U330" i="1"/>
  <c r="U332" i="1"/>
  <c r="U334" i="1"/>
  <c r="U336" i="1"/>
  <c r="U338" i="1"/>
  <c r="U340" i="1"/>
  <c r="U342" i="1"/>
  <c r="U344" i="1"/>
  <c r="U359" i="1"/>
  <c r="U353" i="1"/>
  <c r="U370" i="1"/>
  <c r="Z355" i="1"/>
  <c r="U360" i="1"/>
  <c r="U400" i="1"/>
  <c r="U416" i="1"/>
  <c r="U357" i="1"/>
  <c r="Z445" i="1"/>
  <c r="U445" i="1"/>
  <c r="U404" i="1"/>
  <c r="U420" i="1"/>
  <c r="U436" i="1"/>
  <c r="U358" i="1"/>
  <c r="U362" i="1"/>
  <c r="U382" i="1"/>
  <c r="U390" i="1"/>
  <c r="U398" i="1"/>
  <c r="U414" i="1"/>
  <c r="U430" i="1"/>
  <c r="U368" i="1"/>
  <c r="U346" i="1"/>
  <c r="U380" i="1"/>
  <c r="U388" i="1"/>
  <c r="U396" i="1"/>
  <c r="U402" i="1"/>
  <c r="U418" i="1"/>
  <c r="U434" i="1"/>
  <c r="U457" i="1"/>
  <c r="Z490" i="1"/>
  <c r="U490" i="1"/>
  <c r="U443" i="1"/>
  <c r="U453" i="1"/>
  <c r="Z494" i="1"/>
  <c r="U494" i="1"/>
  <c r="Z476" i="1"/>
  <c r="Z478" i="1"/>
  <c r="Z480" i="1"/>
  <c r="Z482" i="1"/>
  <c r="Z484" i="1"/>
  <c r="U499" i="1"/>
  <c r="Z499" i="1"/>
  <c r="Z518" i="1"/>
  <c r="U518" i="1"/>
  <c r="U447" i="1"/>
  <c r="U459" i="1"/>
  <c r="U465" i="1"/>
  <c r="U473" i="1"/>
  <c r="Z534" i="1"/>
  <c r="U534" i="1"/>
  <c r="U467" i="1"/>
  <c r="U475" i="1"/>
  <c r="Z506" i="1"/>
  <c r="U506" i="1"/>
  <c r="U461" i="1"/>
  <c r="Z489" i="1"/>
  <c r="U491" i="1"/>
  <c r="Z493" i="1"/>
  <c r="U501" i="1"/>
  <c r="U512" i="1"/>
  <c r="U546" i="1"/>
  <c r="Z546" i="1"/>
  <c r="U488" i="1"/>
  <c r="Z477" i="1"/>
  <c r="Z479" i="1"/>
  <c r="Z481" i="1"/>
  <c r="Z483" i="1"/>
  <c r="Z485" i="1"/>
  <c r="Z487" i="1"/>
  <c r="U498" i="1"/>
  <c r="U504" i="1"/>
  <c r="U542" i="1"/>
  <c r="Z542" i="1"/>
  <c r="Z558" i="1"/>
  <c r="U558" i="1"/>
  <c r="Z524" i="1"/>
  <c r="Z526" i="1"/>
  <c r="Z528" i="1"/>
  <c r="Z530" i="1"/>
  <c r="U536" i="1"/>
  <c r="U562" i="1"/>
  <c r="Z597" i="1"/>
  <c r="U597" i="1"/>
  <c r="Z613" i="1"/>
  <c r="U613" i="1"/>
  <c r="U556" i="1"/>
  <c r="Z631" i="1"/>
  <c r="U631" i="1"/>
  <c r="Z539" i="1"/>
  <c r="U560" i="1"/>
  <c r="Z598" i="1"/>
  <c r="U603" i="1"/>
  <c r="U607" i="1"/>
  <c r="U615" i="1"/>
  <c r="U627" i="1"/>
  <c r="U643" i="1"/>
  <c r="Z646" i="1"/>
  <c r="U646" i="1"/>
  <c r="U570" i="1"/>
  <c r="U572" i="1"/>
  <c r="U574" i="1"/>
  <c r="U576" i="1"/>
  <c r="U578" i="1"/>
  <c r="U580" i="1"/>
  <c r="U582" i="1"/>
  <c r="U584" i="1"/>
  <c r="U586" i="1"/>
  <c r="U588" i="1"/>
  <c r="U590" i="1"/>
  <c r="U592" i="1"/>
  <c r="U594" i="1"/>
  <c r="U600" i="1"/>
  <c r="U617" i="1"/>
  <c r="U619" i="1"/>
  <c r="U621" i="1"/>
  <c r="U623" i="1"/>
  <c r="U625" i="1"/>
  <c r="Z649" i="1"/>
  <c r="U649" i="1"/>
  <c r="Z652" i="1"/>
  <c r="U652" i="1"/>
  <c r="U601" i="1"/>
  <c r="Z648" i="1"/>
  <c r="U648" i="1"/>
  <c r="U633" i="1"/>
  <c r="Z647" i="1"/>
  <c r="U647" i="1"/>
  <c r="Z650" i="1"/>
  <c r="U650" i="1"/>
  <c r="U629" i="1"/>
  <c r="U654" i="1"/>
  <c r="U644" i="1"/>
  <c r="U658" i="1"/>
  <c r="U660" i="1"/>
  <c r="U662" i="1"/>
  <c r="U664" i="1"/>
  <c r="U666" i="1"/>
  <c r="U668" i="1"/>
  <c r="U670" i="1"/>
  <c r="U672" i="1"/>
  <c r="U674" i="1"/>
  <c r="U676" i="1"/>
  <c r="U678" i="1"/>
  <c r="U680" i="1"/>
  <c r="U682" i="1"/>
  <c r="U684" i="1"/>
  <c r="U686" i="1"/>
  <c r="U688" i="1"/>
  <c r="U690" i="1"/>
  <c r="U692" i="1"/>
  <c r="U694" i="1"/>
  <c r="U696" i="1"/>
  <c r="U698" i="1"/>
  <c r="U700" i="1"/>
  <c r="Z651" i="1"/>
  <c r="Z653" i="1"/>
  <c r="Z655" i="1"/>
  <c r="Z657" i="1"/>
  <c r="Z659" i="1"/>
  <c r="Z661" i="1"/>
  <c r="Z663" i="1"/>
  <c r="Z665" i="1"/>
  <c r="Z667" i="1"/>
  <c r="Z669" i="1"/>
  <c r="Z671" i="1"/>
  <c r="Z673" i="1"/>
  <c r="Z675" i="1"/>
  <c r="Z677" i="1"/>
  <c r="Z679" i="1"/>
  <c r="Z681" i="1"/>
  <c r="Z683" i="1"/>
  <c r="Z685" i="1"/>
  <c r="Z687" i="1"/>
  <c r="Z689" i="1"/>
  <c r="Z691" i="1"/>
  <c r="Z693" i="1"/>
  <c r="Z695" i="1"/>
  <c r="Z697" i="1"/>
  <c r="Z699" i="1"/>
  <c r="L701" i="1" l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9" i="1"/>
  <c r="G701" i="1" l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N9" i="1" l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H9" i="1" l="1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G13" i="1" s="1"/>
  <c r="J4" i="14"/>
  <c r="G12" i="1" s="1"/>
  <c r="J2" i="14" l="1"/>
  <c r="G14" i="1" s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X9" i="1"/>
  <c r="W9" i="1"/>
  <c r="G9" i="1" l="1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M441" i="4" l="1"/>
  <c r="M9" i="1" l="1"/>
  <c r="Z9" i="1" l="1"/>
  <c r="U9" i="1"/>
  <c r="A459" i="14"/>
  <c r="A387" i="14"/>
  <c r="A323" i="14"/>
  <c r="A251" i="14"/>
  <c r="A203" i="14"/>
  <c r="A155" i="14"/>
  <c r="A91" i="14"/>
  <c r="A35" i="14"/>
  <c r="A493" i="14"/>
  <c r="A485" i="14"/>
  <c r="A477" i="14"/>
  <c r="A469" i="14"/>
  <c r="A461" i="14"/>
  <c r="A453" i="14"/>
  <c r="A445" i="14"/>
  <c r="A437" i="14"/>
  <c r="A429" i="14"/>
  <c r="A421" i="14"/>
  <c r="A413" i="14"/>
  <c r="A405" i="14"/>
  <c r="A397" i="14"/>
  <c r="A389" i="14"/>
  <c r="A381" i="14"/>
  <c r="A373" i="14"/>
  <c r="A365" i="14"/>
  <c r="A357" i="14"/>
  <c r="A349" i="14"/>
  <c r="A341" i="14"/>
  <c r="A333" i="14"/>
  <c r="A325" i="14"/>
  <c r="A317" i="14"/>
  <c r="A309" i="14"/>
  <c r="A301" i="14"/>
  <c r="A293" i="14"/>
  <c r="A285" i="14"/>
  <c r="A277" i="14"/>
  <c r="A269" i="14"/>
  <c r="A261" i="14"/>
  <c r="A253" i="14"/>
  <c r="A245" i="14"/>
  <c r="A237" i="14"/>
  <c r="A229" i="14"/>
  <c r="A221" i="14"/>
  <c r="A213" i="14"/>
  <c r="A205" i="14"/>
  <c r="A197" i="14"/>
  <c r="A189" i="14"/>
  <c r="A181" i="14"/>
  <c r="A173" i="14"/>
  <c r="A165" i="14"/>
  <c r="A157" i="14"/>
  <c r="A149" i="14"/>
  <c r="A141" i="14"/>
  <c r="A133" i="14"/>
  <c r="A125" i="14"/>
  <c r="A117" i="14"/>
  <c r="A109" i="14"/>
  <c r="A101" i="14"/>
  <c r="A93" i="14"/>
  <c r="A85" i="14"/>
  <c r="A77" i="14"/>
  <c r="A69" i="14"/>
  <c r="A61" i="14"/>
  <c r="A53" i="14"/>
  <c r="A45" i="14"/>
  <c r="A37" i="14"/>
  <c r="A29" i="14"/>
  <c r="A21" i="14"/>
  <c r="A13" i="14"/>
  <c r="A451" i="14"/>
  <c r="A379" i="14"/>
  <c r="A315" i="14"/>
  <c r="A243" i="14"/>
  <c r="A187" i="14"/>
  <c r="A139" i="14"/>
  <c r="A75" i="14"/>
  <c r="A19" i="14"/>
  <c r="A492" i="14"/>
  <c r="A484" i="14"/>
  <c r="A476" i="14"/>
  <c r="A468" i="14"/>
  <c r="A460" i="14"/>
  <c r="A452" i="14"/>
  <c r="A444" i="14"/>
  <c r="A436" i="14"/>
  <c r="A428" i="14"/>
  <c r="A420" i="14"/>
  <c r="A412" i="14"/>
  <c r="A404" i="14"/>
  <c r="A396" i="14"/>
  <c r="A388" i="14"/>
  <c r="A380" i="14"/>
  <c r="A372" i="14"/>
  <c r="A364" i="14"/>
  <c r="A356" i="14"/>
  <c r="A348" i="14"/>
  <c r="A340" i="14"/>
  <c r="A332" i="14"/>
  <c r="A324" i="14"/>
  <c r="A316" i="14"/>
  <c r="A308" i="14"/>
  <c r="A300" i="14"/>
  <c r="A292" i="14"/>
  <c r="A284" i="14"/>
  <c r="A276" i="14"/>
  <c r="A268" i="14"/>
  <c r="A260" i="14"/>
  <c r="A252" i="14"/>
  <c r="A244" i="14"/>
  <c r="A236" i="14"/>
  <c r="A228" i="14"/>
  <c r="A220" i="14"/>
  <c r="A212" i="14"/>
  <c r="A204" i="14"/>
  <c r="A196" i="14"/>
  <c r="A188" i="14"/>
  <c r="A180" i="14"/>
  <c r="A172" i="14"/>
  <c r="A164" i="14"/>
  <c r="A156" i="14"/>
  <c r="A148" i="14"/>
  <c r="A140" i="14"/>
  <c r="A132" i="14"/>
  <c r="A124" i="14"/>
  <c r="A116" i="14"/>
  <c r="A108" i="14"/>
  <c r="A100" i="14"/>
  <c r="A92" i="14"/>
  <c r="A84" i="14"/>
  <c r="A76" i="14"/>
  <c r="A68" i="14"/>
  <c r="A60" i="14"/>
  <c r="A52" i="14"/>
  <c r="A44" i="14"/>
  <c r="A36" i="14"/>
  <c r="A28" i="14"/>
  <c r="A20" i="14"/>
  <c r="A12" i="14"/>
  <c r="A491" i="14"/>
  <c r="A443" i="14"/>
  <c r="A403" i="14"/>
  <c r="A339" i="14"/>
  <c r="A267" i="14"/>
  <c r="A123" i="14"/>
  <c r="A490" i="14"/>
  <c r="A482" i="14"/>
  <c r="A474" i="14"/>
  <c r="A466" i="14"/>
  <c r="A458" i="14"/>
  <c r="A450" i="14"/>
  <c r="A442" i="14"/>
  <c r="A434" i="14"/>
  <c r="A426" i="14"/>
  <c r="A418" i="14"/>
  <c r="A410" i="14"/>
  <c r="A402" i="14"/>
  <c r="A394" i="14"/>
  <c r="A386" i="14"/>
  <c r="A378" i="14"/>
  <c r="A370" i="14"/>
  <c r="A362" i="14"/>
  <c r="A354" i="14"/>
  <c r="A346" i="14"/>
  <c r="A338" i="14"/>
  <c r="A330" i="14"/>
  <c r="A322" i="14"/>
  <c r="A314" i="14"/>
  <c r="A306" i="14"/>
  <c r="A298" i="14"/>
  <c r="A290" i="14"/>
  <c r="A282" i="14"/>
  <c r="A274" i="14"/>
  <c r="A266" i="14"/>
  <c r="A258" i="14"/>
  <c r="A250" i="14"/>
  <c r="A242" i="14"/>
  <c r="A234" i="14"/>
  <c r="A226" i="14"/>
  <c r="A218" i="14"/>
  <c r="A210" i="14"/>
  <c r="A202" i="14"/>
  <c r="A194" i="14"/>
  <c r="A186" i="14"/>
  <c r="A178" i="14"/>
  <c r="A170" i="14"/>
  <c r="A162" i="14"/>
  <c r="A154" i="14"/>
  <c r="A146" i="14"/>
  <c r="A138" i="14"/>
  <c r="A130" i="14"/>
  <c r="A122" i="14"/>
  <c r="A114" i="14"/>
  <c r="A106" i="14"/>
  <c r="A98" i="14"/>
  <c r="A90" i="14"/>
  <c r="A82" i="14"/>
  <c r="A74" i="14"/>
  <c r="A66" i="14"/>
  <c r="A58" i="14"/>
  <c r="A50" i="14"/>
  <c r="A42" i="14"/>
  <c r="A34" i="14"/>
  <c r="A26" i="14"/>
  <c r="A18" i="14"/>
  <c r="A10" i="14"/>
  <c r="A475" i="14"/>
  <c r="A419" i="14"/>
  <c r="I419" i="14" s="1"/>
  <c r="J419" i="14" s="1"/>
  <c r="A371" i="14"/>
  <c r="A331" i="14"/>
  <c r="A291" i="14"/>
  <c r="A259" i="14"/>
  <c r="A227" i="14"/>
  <c r="A179" i="14"/>
  <c r="A163" i="14"/>
  <c r="A115" i="14"/>
  <c r="A83" i="14"/>
  <c r="A51" i="14"/>
  <c r="A27" i="14"/>
  <c r="A481" i="14"/>
  <c r="A457" i="14"/>
  <c r="A441" i="14"/>
  <c r="A433" i="14"/>
  <c r="A425" i="14"/>
  <c r="A409" i="14"/>
  <c r="A393" i="14"/>
  <c r="A385" i="14"/>
  <c r="A377" i="14"/>
  <c r="A369" i="14"/>
  <c r="A361" i="14"/>
  <c r="A353" i="14"/>
  <c r="A345" i="14"/>
  <c r="A337" i="14"/>
  <c r="A329" i="14"/>
  <c r="A321" i="14"/>
  <c r="A313" i="14"/>
  <c r="A305" i="14"/>
  <c r="A297" i="14"/>
  <c r="A289" i="14"/>
  <c r="A281" i="14"/>
  <c r="A273" i="14"/>
  <c r="A265" i="14"/>
  <c r="A257" i="14"/>
  <c r="A249" i="14"/>
  <c r="A241" i="14"/>
  <c r="A233" i="14"/>
  <c r="A225" i="14"/>
  <c r="A217" i="14"/>
  <c r="A209" i="14"/>
  <c r="A201" i="14"/>
  <c r="A193" i="14"/>
  <c r="A185" i="14"/>
  <c r="A177" i="14"/>
  <c r="A169" i="14"/>
  <c r="A161" i="14"/>
  <c r="A153" i="14"/>
  <c r="A145" i="14"/>
  <c r="A137" i="14"/>
  <c r="A129" i="14"/>
  <c r="A121" i="14"/>
  <c r="A113" i="14"/>
  <c r="A105" i="14"/>
  <c r="A97" i="14"/>
  <c r="A89" i="14"/>
  <c r="A81" i="14"/>
  <c r="A73" i="14"/>
  <c r="A65" i="14"/>
  <c r="A57" i="14"/>
  <c r="A49" i="14"/>
  <c r="A41" i="14"/>
  <c r="A33" i="14"/>
  <c r="A25" i="14"/>
  <c r="A17" i="14"/>
  <c r="A9" i="14"/>
  <c r="A435" i="14"/>
  <c r="A355" i="14"/>
  <c r="A275" i="14"/>
  <c r="A195" i="14"/>
  <c r="A131" i="14"/>
  <c r="A59" i="14"/>
  <c r="A497" i="14"/>
  <c r="A465" i="14"/>
  <c r="A417" i="14"/>
  <c r="A496" i="14"/>
  <c r="A488" i="14"/>
  <c r="A480" i="14"/>
  <c r="A472" i="14"/>
  <c r="A464" i="14"/>
  <c r="A456" i="14"/>
  <c r="A448" i="14"/>
  <c r="A440" i="14"/>
  <c r="A432" i="14"/>
  <c r="A424" i="14"/>
  <c r="A416" i="14"/>
  <c r="A408" i="14"/>
  <c r="A400" i="14"/>
  <c r="A392" i="14"/>
  <c r="A384" i="14"/>
  <c r="A376" i="14"/>
  <c r="A368" i="14"/>
  <c r="A360" i="14"/>
  <c r="A352" i="14"/>
  <c r="A344" i="14"/>
  <c r="A336" i="14"/>
  <c r="A328" i="14"/>
  <c r="A320" i="14"/>
  <c r="A312" i="14"/>
  <c r="A304" i="14"/>
  <c r="A296" i="14"/>
  <c r="A288" i="14"/>
  <c r="A280" i="14"/>
  <c r="A272" i="14"/>
  <c r="A264" i="14"/>
  <c r="A256" i="14"/>
  <c r="A248" i="14"/>
  <c r="A240" i="14"/>
  <c r="A232" i="14"/>
  <c r="A224" i="14"/>
  <c r="A216" i="14"/>
  <c r="A208" i="14"/>
  <c r="A200" i="14"/>
  <c r="A192" i="14"/>
  <c r="A184" i="14"/>
  <c r="A176" i="14"/>
  <c r="A168" i="14"/>
  <c r="A160" i="14"/>
  <c r="A152" i="14"/>
  <c r="A144" i="14"/>
  <c r="A136" i="14"/>
  <c r="A128" i="14"/>
  <c r="A120" i="14"/>
  <c r="A112" i="14"/>
  <c r="A104" i="14"/>
  <c r="A96" i="14"/>
  <c r="A88" i="14"/>
  <c r="A80" i="14"/>
  <c r="A72" i="14"/>
  <c r="A64" i="14"/>
  <c r="A56" i="14"/>
  <c r="A48" i="14"/>
  <c r="A40" i="14"/>
  <c r="A32" i="14"/>
  <c r="A24" i="14"/>
  <c r="A16" i="14"/>
  <c r="A8" i="14"/>
  <c r="A467" i="14"/>
  <c r="A411" i="14"/>
  <c r="A363" i="14"/>
  <c r="A299" i="14"/>
  <c r="A219" i="14"/>
  <c r="A107" i="14"/>
  <c r="A489" i="14"/>
  <c r="A473" i="14"/>
  <c r="A449" i="14"/>
  <c r="A401" i="14"/>
  <c r="A495" i="14"/>
  <c r="A487" i="14"/>
  <c r="A479" i="14"/>
  <c r="A471" i="14"/>
  <c r="A463" i="14"/>
  <c r="A455" i="14"/>
  <c r="A447" i="14"/>
  <c r="A439" i="14"/>
  <c r="A431" i="14"/>
  <c r="A423" i="14"/>
  <c r="A415" i="14"/>
  <c r="A407" i="14"/>
  <c r="A399" i="14"/>
  <c r="A391" i="14"/>
  <c r="A383" i="14"/>
  <c r="A375" i="14"/>
  <c r="A367" i="14"/>
  <c r="A359" i="14"/>
  <c r="A351" i="14"/>
  <c r="A343" i="14"/>
  <c r="A335" i="14"/>
  <c r="A327" i="14"/>
  <c r="A319" i="14"/>
  <c r="A311" i="14"/>
  <c r="A303" i="14"/>
  <c r="A295" i="14"/>
  <c r="A287" i="14"/>
  <c r="A279" i="14"/>
  <c r="A271" i="14"/>
  <c r="A263" i="14"/>
  <c r="A255" i="14"/>
  <c r="A247" i="14"/>
  <c r="A239" i="14"/>
  <c r="A231" i="14"/>
  <c r="A223" i="14"/>
  <c r="A215" i="14"/>
  <c r="A207" i="14"/>
  <c r="A199" i="14"/>
  <c r="A191" i="14"/>
  <c r="A183" i="14"/>
  <c r="A175" i="14"/>
  <c r="A167" i="14"/>
  <c r="A159" i="14"/>
  <c r="A151" i="14"/>
  <c r="A143" i="14"/>
  <c r="A135" i="14"/>
  <c r="A127" i="14"/>
  <c r="A119" i="14"/>
  <c r="A111" i="14"/>
  <c r="A103" i="14"/>
  <c r="A95" i="14"/>
  <c r="A87" i="14"/>
  <c r="A79" i="14"/>
  <c r="A71" i="14"/>
  <c r="A63" i="14"/>
  <c r="A55" i="14"/>
  <c r="A47" i="14"/>
  <c r="A39" i="14"/>
  <c r="A31" i="14"/>
  <c r="A23" i="14"/>
  <c r="A15" i="14"/>
  <c r="A7" i="14"/>
  <c r="A483" i="14"/>
  <c r="A427" i="14"/>
  <c r="A395" i="14"/>
  <c r="A347" i="14"/>
  <c r="A307" i="14"/>
  <c r="A283" i="14"/>
  <c r="A235" i="14"/>
  <c r="A211" i="14"/>
  <c r="A171" i="14"/>
  <c r="A147" i="14"/>
  <c r="A99" i="14"/>
  <c r="A67" i="14"/>
  <c r="A43" i="14"/>
  <c r="A11" i="14"/>
  <c r="A494" i="14"/>
  <c r="A486" i="14"/>
  <c r="A478" i="14"/>
  <c r="A470" i="14"/>
  <c r="A462" i="14"/>
  <c r="A454" i="14"/>
  <c r="A446" i="14"/>
  <c r="A438" i="14"/>
  <c r="A430" i="14"/>
  <c r="A422" i="14"/>
  <c r="A414" i="14"/>
  <c r="A406" i="14"/>
  <c r="A398" i="14"/>
  <c r="A390" i="14"/>
  <c r="A382" i="14"/>
  <c r="A374" i="14"/>
  <c r="A366" i="14"/>
  <c r="A358" i="14"/>
  <c r="A350" i="14"/>
  <c r="A342" i="14"/>
  <c r="A334" i="14"/>
  <c r="A326" i="14"/>
  <c r="A318" i="14"/>
  <c r="A310" i="14"/>
  <c r="A302" i="14"/>
  <c r="A294" i="14"/>
  <c r="A286" i="14"/>
  <c r="A278" i="14"/>
  <c r="A270" i="14"/>
  <c r="A262" i="14"/>
  <c r="A254" i="14"/>
  <c r="A246" i="14"/>
  <c r="A238" i="14"/>
  <c r="A230" i="14"/>
  <c r="A222" i="14"/>
  <c r="A214" i="14"/>
  <c r="A206" i="14"/>
  <c r="A198" i="14"/>
  <c r="A190" i="14"/>
  <c r="A182" i="14"/>
  <c r="A174" i="14"/>
  <c r="A166" i="14"/>
  <c r="A158" i="14"/>
  <c r="A150" i="14"/>
  <c r="A142" i="14"/>
  <c r="A134" i="14"/>
  <c r="A126" i="14"/>
  <c r="A118" i="14"/>
  <c r="A110" i="14"/>
  <c r="A102" i="14"/>
  <c r="A94" i="14"/>
  <c r="A86" i="14"/>
  <c r="A78" i="14"/>
  <c r="A70" i="14"/>
  <c r="A62" i="14"/>
  <c r="A54" i="14"/>
  <c r="A46" i="14"/>
  <c r="A38" i="14"/>
  <c r="A30" i="14"/>
  <c r="A22" i="14"/>
  <c r="A14" i="14"/>
  <c r="M4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3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6" i="4"/>
  <c r="L5" i="4"/>
  <c r="L4" i="4"/>
  <c r="L3" i="4"/>
  <c r="K10" i="1" l="1"/>
  <c r="S10" i="1" s="1"/>
  <c r="K9" i="1"/>
  <c r="J10" i="1"/>
  <c r="R10" i="1" s="1"/>
  <c r="J9" i="1"/>
  <c r="R9" i="1" s="1"/>
  <c r="I10" i="1"/>
  <c r="Q10" i="1" s="1"/>
  <c r="Z10" i="1"/>
  <c r="I9" i="1"/>
  <c r="G10" i="1"/>
  <c r="I206" i="14"/>
  <c r="J206" i="14" s="1"/>
  <c r="I395" i="14"/>
  <c r="J395" i="14" s="1"/>
  <c r="I367" i="14"/>
  <c r="J367" i="14" s="1"/>
  <c r="I240" i="14"/>
  <c r="J240" i="14" s="1"/>
  <c r="J57" i="14"/>
  <c r="I227" i="14"/>
  <c r="J227" i="14" s="1"/>
  <c r="I202" i="14"/>
  <c r="J202" i="14" s="1"/>
  <c r="J116" i="14"/>
  <c r="I436" i="14"/>
  <c r="J436" i="14" s="1"/>
  <c r="J133" i="14"/>
  <c r="J62" i="14"/>
  <c r="J126" i="14"/>
  <c r="J190" i="14"/>
  <c r="I254" i="14"/>
  <c r="J254" i="14" s="1"/>
  <c r="I318" i="14"/>
  <c r="J318" i="14" s="1"/>
  <c r="I382" i="14"/>
  <c r="J382" i="14" s="1"/>
  <c r="I446" i="14"/>
  <c r="J446" i="14" s="1"/>
  <c r="J43" i="14"/>
  <c r="I307" i="14"/>
  <c r="J307" i="14" s="1"/>
  <c r="J31" i="14"/>
  <c r="J95" i="14"/>
  <c r="J159" i="14"/>
  <c r="I223" i="14"/>
  <c r="J223" i="14" s="1"/>
  <c r="I287" i="14"/>
  <c r="J287" i="14" s="1"/>
  <c r="I351" i="14"/>
  <c r="J351" i="14" s="1"/>
  <c r="I415" i="14"/>
  <c r="J415" i="14" s="1"/>
  <c r="I479" i="14"/>
  <c r="J479" i="14" s="1"/>
  <c r="I219" i="14"/>
  <c r="J219" i="14" s="1"/>
  <c r="J32" i="14"/>
  <c r="J96" i="14"/>
  <c r="J160" i="14"/>
  <c r="I224" i="14"/>
  <c r="J224" i="14" s="1"/>
  <c r="I288" i="14"/>
  <c r="J288" i="14" s="1"/>
  <c r="I352" i="14"/>
  <c r="J352" i="14" s="1"/>
  <c r="I416" i="14"/>
  <c r="J416" i="14" s="1"/>
  <c r="I480" i="14"/>
  <c r="J480" i="14" s="1"/>
  <c r="J195" i="14"/>
  <c r="J41" i="14"/>
  <c r="J105" i="14"/>
  <c r="J169" i="14"/>
  <c r="I233" i="14"/>
  <c r="J233" i="14" s="1"/>
  <c r="I297" i="14"/>
  <c r="J297" i="14" s="1"/>
  <c r="I361" i="14"/>
  <c r="J361" i="14" s="1"/>
  <c r="I441" i="14"/>
  <c r="J441" i="14" s="1"/>
  <c r="J163" i="14"/>
  <c r="J58" i="14"/>
  <c r="J122" i="14"/>
  <c r="J186" i="14"/>
  <c r="I250" i="14"/>
  <c r="J250" i="14" s="1"/>
  <c r="I314" i="14"/>
  <c r="J314" i="14" s="1"/>
  <c r="I378" i="14"/>
  <c r="J378" i="14" s="1"/>
  <c r="I442" i="14"/>
  <c r="J442" i="14" s="1"/>
  <c r="I267" i="14"/>
  <c r="J267" i="14" s="1"/>
  <c r="J36" i="14"/>
  <c r="J100" i="14"/>
  <c r="J164" i="14"/>
  <c r="I228" i="14"/>
  <c r="J228" i="14" s="1"/>
  <c r="I292" i="14"/>
  <c r="J292" i="14" s="1"/>
  <c r="I356" i="14"/>
  <c r="J356" i="14" s="1"/>
  <c r="I420" i="14"/>
  <c r="J420" i="14" s="1"/>
  <c r="I484" i="14"/>
  <c r="J484" i="14" s="1"/>
  <c r="I379" i="14"/>
  <c r="J379" i="14" s="1"/>
  <c r="J53" i="14"/>
  <c r="J117" i="14"/>
  <c r="J181" i="14"/>
  <c r="I245" i="14"/>
  <c r="J245" i="14" s="1"/>
  <c r="I309" i="14"/>
  <c r="J309" i="14" s="1"/>
  <c r="I373" i="14"/>
  <c r="J373" i="14" s="1"/>
  <c r="I437" i="14"/>
  <c r="J437" i="14" s="1"/>
  <c r="J35" i="14"/>
  <c r="I462" i="14"/>
  <c r="J462" i="14" s="1"/>
  <c r="I303" i="14"/>
  <c r="J303" i="14" s="1"/>
  <c r="J176" i="14"/>
  <c r="I355" i="14"/>
  <c r="J355" i="14" s="1"/>
  <c r="J74" i="14"/>
  <c r="I394" i="14"/>
  <c r="J394" i="14" s="1"/>
  <c r="I372" i="14"/>
  <c r="J372" i="14" s="1"/>
  <c r="I261" i="14"/>
  <c r="J261" i="14" s="1"/>
  <c r="J70" i="14"/>
  <c r="J134" i="14"/>
  <c r="J198" i="14"/>
  <c r="I262" i="14"/>
  <c r="J262" i="14" s="1"/>
  <c r="I326" i="14"/>
  <c r="J326" i="14" s="1"/>
  <c r="I390" i="14"/>
  <c r="J390" i="14" s="1"/>
  <c r="I454" i="14"/>
  <c r="J454" i="14" s="1"/>
  <c r="J67" i="14"/>
  <c r="I347" i="14"/>
  <c r="J347" i="14" s="1"/>
  <c r="J39" i="14"/>
  <c r="J103" i="14"/>
  <c r="J167" i="14"/>
  <c r="I231" i="14"/>
  <c r="J231" i="14" s="1"/>
  <c r="I295" i="14"/>
  <c r="J295" i="14" s="1"/>
  <c r="I359" i="14"/>
  <c r="J359" i="14" s="1"/>
  <c r="I423" i="14"/>
  <c r="J423" i="14" s="1"/>
  <c r="I487" i="14"/>
  <c r="J487" i="14" s="1"/>
  <c r="I299" i="14"/>
  <c r="J299" i="14" s="1"/>
  <c r="J40" i="14"/>
  <c r="J104" i="14"/>
  <c r="J168" i="14"/>
  <c r="I232" i="14"/>
  <c r="J232" i="14" s="1"/>
  <c r="I296" i="14"/>
  <c r="J296" i="14" s="1"/>
  <c r="I360" i="14"/>
  <c r="J360" i="14" s="1"/>
  <c r="I424" i="14"/>
  <c r="J424" i="14" s="1"/>
  <c r="I488" i="14"/>
  <c r="J488" i="14" s="1"/>
  <c r="I275" i="14"/>
  <c r="J275" i="14" s="1"/>
  <c r="J49" i="14"/>
  <c r="J113" i="14"/>
  <c r="J177" i="14"/>
  <c r="I241" i="14"/>
  <c r="J241" i="14" s="1"/>
  <c r="I305" i="14"/>
  <c r="J305" i="14" s="1"/>
  <c r="I369" i="14"/>
  <c r="J369" i="14" s="1"/>
  <c r="I457" i="14"/>
  <c r="J457" i="14" s="1"/>
  <c r="J179" i="14"/>
  <c r="I475" i="14"/>
  <c r="J475" i="14" s="1"/>
  <c r="J66" i="14"/>
  <c r="J130" i="14"/>
  <c r="J194" i="14"/>
  <c r="I258" i="14"/>
  <c r="J258" i="14" s="1"/>
  <c r="I322" i="14"/>
  <c r="J322" i="14" s="1"/>
  <c r="I386" i="14"/>
  <c r="J386" i="14" s="1"/>
  <c r="I450" i="14"/>
  <c r="J450" i="14" s="1"/>
  <c r="I339" i="14"/>
  <c r="J339" i="14" s="1"/>
  <c r="J44" i="14"/>
  <c r="J108" i="14"/>
  <c r="J172" i="14"/>
  <c r="I236" i="14"/>
  <c r="J236" i="14" s="1"/>
  <c r="I300" i="14"/>
  <c r="J300" i="14" s="1"/>
  <c r="I364" i="14"/>
  <c r="J364" i="14" s="1"/>
  <c r="I428" i="14"/>
  <c r="J428" i="14" s="1"/>
  <c r="I492" i="14"/>
  <c r="J492" i="14" s="1"/>
  <c r="I451" i="14"/>
  <c r="J451" i="14" s="1"/>
  <c r="J61" i="14"/>
  <c r="J125" i="14"/>
  <c r="J189" i="14"/>
  <c r="I253" i="14"/>
  <c r="J253" i="14" s="1"/>
  <c r="I317" i="14"/>
  <c r="J317" i="14" s="1"/>
  <c r="I381" i="14"/>
  <c r="J381" i="14" s="1"/>
  <c r="I445" i="14"/>
  <c r="J445" i="14" s="1"/>
  <c r="J91" i="14"/>
  <c r="I270" i="14"/>
  <c r="J270" i="14" s="1"/>
  <c r="J47" i="14"/>
  <c r="I495" i="14"/>
  <c r="J495" i="14" s="1"/>
  <c r="I368" i="14"/>
  <c r="J368" i="14" s="1"/>
  <c r="I377" i="14"/>
  <c r="J377" i="14" s="1"/>
  <c r="I458" i="14"/>
  <c r="J458" i="14" s="1"/>
  <c r="I244" i="14"/>
  <c r="J244" i="14" s="1"/>
  <c r="J69" i="14"/>
  <c r="I453" i="14"/>
  <c r="J453" i="14" s="1"/>
  <c r="J22" i="14"/>
  <c r="J86" i="14"/>
  <c r="J150" i="14"/>
  <c r="I214" i="14"/>
  <c r="J214" i="14" s="1"/>
  <c r="I278" i="14"/>
  <c r="J278" i="14" s="1"/>
  <c r="I342" i="14"/>
  <c r="J342" i="14" s="1"/>
  <c r="I406" i="14"/>
  <c r="J406" i="14" s="1"/>
  <c r="I470" i="14"/>
  <c r="J470" i="14" s="1"/>
  <c r="J147" i="14"/>
  <c r="I427" i="14"/>
  <c r="J427" i="14" s="1"/>
  <c r="J55" i="14"/>
  <c r="J119" i="14"/>
  <c r="J183" i="14"/>
  <c r="I247" i="14"/>
  <c r="J247" i="14" s="1"/>
  <c r="I311" i="14"/>
  <c r="J311" i="14" s="1"/>
  <c r="I375" i="14"/>
  <c r="J375" i="14" s="1"/>
  <c r="I439" i="14"/>
  <c r="J439" i="14" s="1"/>
  <c r="I401" i="14"/>
  <c r="J401" i="14" s="1"/>
  <c r="I411" i="14"/>
  <c r="J411" i="14" s="1"/>
  <c r="J56" i="14"/>
  <c r="J120" i="14"/>
  <c r="J184" i="14"/>
  <c r="I248" i="14"/>
  <c r="J248" i="14" s="1"/>
  <c r="I312" i="14"/>
  <c r="J312" i="14" s="1"/>
  <c r="I376" i="14"/>
  <c r="J376" i="14" s="1"/>
  <c r="I440" i="14"/>
  <c r="J440" i="14" s="1"/>
  <c r="I417" i="14"/>
  <c r="J417" i="14" s="1"/>
  <c r="I435" i="14"/>
  <c r="J435" i="14" s="1"/>
  <c r="J65" i="14"/>
  <c r="J129" i="14"/>
  <c r="J193" i="14"/>
  <c r="I257" i="14"/>
  <c r="J257" i="14" s="1"/>
  <c r="I321" i="14"/>
  <c r="J321" i="14" s="1"/>
  <c r="I385" i="14"/>
  <c r="J385" i="14" s="1"/>
  <c r="I259" i="14"/>
  <c r="J259" i="14" s="1"/>
  <c r="J82" i="14"/>
  <c r="J146" i="14"/>
  <c r="I210" i="14"/>
  <c r="J210" i="14" s="1"/>
  <c r="I274" i="14"/>
  <c r="J274" i="14" s="1"/>
  <c r="I338" i="14"/>
  <c r="J338" i="14" s="1"/>
  <c r="I402" i="14"/>
  <c r="J402" i="14" s="1"/>
  <c r="I466" i="14"/>
  <c r="J466" i="14" s="1"/>
  <c r="I443" i="14"/>
  <c r="J443" i="14" s="1"/>
  <c r="J60" i="14"/>
  <c r="J124" i="14"/>
  <c r="J188" i="14"/>
  <c r="I252" i="14"/>
  <c r="J252" i="14" s="1"/>
  <c r="I316" i="14"/>
  <c r="J316" i="14" s="1"/>
  <c r="I380" i="14"/>
  <c r="J380" i="14" s="1"/>
  <c r="I444" i="14"/>
  <c r="J444" i="14" s="1"/>
  <c r="J75" i="14"/>
  <c r="J77" i="14"/>
  <c r="J141" i="14"/>
  <c r="I205" i="14"/>
  <c r="J205" i="14" s="1"/>
  <c r="I269" i="14"/>
  <c r="J269" i="14" s="1"/>
  <c r="I333" i="14"/>
  <c r="J333" i="14" s="1"/>
  <c r="I397" i="14"/>
  <c r="J397" i="14" s="1"/>
  <c r="I461" i="14"/>
  <c r="J461" i="14" s="1"/>
  <c r="I203" i="14"/>
  <c r="J203" i="14" s="1"/>
  <c r="J142" i="14"/>
  <c r="J99" i="14"/>
  <c r="I431" i="14"/>
  <c r="J431" i="14" s="1"/>
  <c r="I304" i="14"/>
  <c r="J304" i="14" s="1"/>
  <c r="J121" i="14"/>
  <c r="I481" i="14"/>
  <c r="J481" i="14" s="1"/>
  <c r="J138" i="14"/>
  <c r="J52" i="14"/>
  <c r="J19" i="14"/>
  <c r="J155" i="14"/>
  <c r="J30" i="14"/>
  <c r="J94" i="14"/>
  <c r="J158" i="14"/>
  <c r="I222" i="14"/>
  <c r="J222" i="14" s="1"/>
  <c r="I286" i="14"/>
  <c r="J286" i="14" s="1"/>
  <c r="I350" i="14"/>
  <c r="J350" i="14" s="1"/>
  <c r="I414" i="14"/>
  <c r="J414" i="14" s="1"/>
  <c r="I478" i="14"/>
  <c r="J478" i="14" s="1"/>
  <c r="J171" i="14"/>
  <c r="I483" i="14"/>
  <c r="J483" i="14" s="1"/>
  <c r="J63" i="14"/>
  <c r="J127" i="14"/>
  <c r="J191" i="14"/>
  <c r="I255" i="14"/>
  <c r="J255" i="14" s="1"/>
  <c r="I319" i="14"/>
  <c r="J319" i="14" s="1"/>
  <c r="I383" i="14"/>
  <c r="J383" i="14" s="1"/>
  <c r="I447" i="14"/>
  <c r="J447" i="14" s="1"/>
  <c r="I449" i="14"/>
  <c r="J449" i="14" s="1"/>
  <c r="I467" i="14"/>
  <c r="J467" i="14" s="1"/>
  <c r="J64" i="14"/>
  <c r="J128" i="14"/>
  <c r="J192" i="14"/>
  <c r="I256" i="14"/>
  <c r="J256" i="14" s="1"/>
  <c r="I320" i="14"/>
  <c r="J320" i="14" s="1"/>
  <c r="I384" i="14"/>
  <c r="J384" i="14" s="1"/>
  <c r="I448" i="14"/>
  <c r="J448" i="14" s="1"/>
  <c r="I465" i="14"/>
  <c r="J465" i="14" s="1"/>
  <c r="J73" i="14"/>
  <c r="J137" i="14"/>
  <c r="I201" i="14"/>
  <c r="J201" i="14" s="1"/>
  <c r="I265" i="14"/>
  <c r="J265" i="14" s="1"/>
  <c r="I329" i="14"/>
  <c r="J329" i="14" s="1"/>
  <c r="I393" i="14"/>
  <c r="J393" i="14" s="1"/>
  <c r="J27" i="14"/>
  <c r="I291" i="14"/>
  <c r="J291" i="14" s="1"/>
  <c r="J26" i="14"/>
  <c r="J90" i="14"/>
  <c r="J154" i="14"/>
  <c r="I218" i="14"/>
  <c r="J218" i="14" s="1"/>
  <c r="I282" i="14"/>
  <c r="J282" i="14" s="1"/>
  <c r="I346" i="14"/>
  <c r="J346" i="14" s="1"/>
  <c r="I410" i="14"/>
  <c r="J410" i="14" s="1"/>
  <c r="I474" i="14"/>
  <c r="J474" i="14" s="1"/>
  <c r="I491" i="14"/>
  <c r="J491" i="14" s="1"/>
  <c r="J68" i="14"/>
  <c r="J132" i="14"/>
  <c r="J196" i="14"/>
  <c r="I260" i="14"/>
  <c r="J260" i="14" s="1"/>
  <c r="I324" i="14"/>
  <c r="J324" i="14" s="1"/>
  <c r="I388" i="14"/>
  <c r="J388" i="14" s="1"/>
  <c r="I452" i="14"/>
  <c r="J452" i="14" s="1"/>
  <c r="J139" i="14"/>
  <c r="J21" i="14"/>
  <c r="J85" i="14"/>
  <c r="J149" i="14"/>
  <c r="I213" i="14"/>
  <c r="J213" i="14" s="1"/>
  <c r="I277" i="14"/>
  <c r="J277" i="14" s="1"/>
  <c r="I341" i="14"/>
  <c r="J341" i="14" s="1"/>
  <c r="I405" i="14"/>
  <c r="J405" i="14" s="1"/>
  <c r="I469" i="14"/>
  <c r="J469" i="14" s="1"/>
  <c r="I251" i="14"/>
  <c r="J251" i="14" s="1"/>
  <c r="I398" i="14"/>
  <c r="J398" i="14" s="1"/>
  <c r="I239" i="14"/>
  <c r="J239" i="14" s="1"/>
  <c r="J48" i="14"/>
  <c r="I496" i="14"/>
  <c r="J496" i="14" s="1"/>
  <c r="I249" i="14"/>
  <c r="J249" i="14" s="1"/>
  <c r="I266" i="14"/>
  <c r="J266" i="14" s="1"/>
  <c r="J180" i="14"/>
  <c r="I389" i="14"/>
  <c r="J389" i="14" s="1"/>
  <c r="J38" i="14"/>
  <c r="J102" i="14"/>
  <c r="J166" i="14"/>
  <c r="I230" i="14"/>
  <c r="J230" i="14" s="1"/>
  <c r="I294" i="14"/>
  <c r="J294" i="14" s="1"/>
  <c r="I358" i="14"/>
  <c r="J358" i="14" s="1"/>
  <c r="I422" i="14"/>
  <c r="J422" i="14" s="1"/>
  <c r="I486" i="14"/>
  <c r="J486" i="14" s="1"/>
  <c r="I211" i="14"/>
  <c r="J211" i="14" s="1"/>
  <c r="J71" i="14"/>
  <c r="J135" i="14"/>
  <c r="J199" i="14"/>
  <c r="I263" i="14"/>
  <c r="J263" i="14" s="1"/>
  <c r="I327" i="14"/>
  <c r="J327" i="14" s="1"/>
  <c r="I391" i="14"/>
  <c r="J391" i="14" s="1"/>
  <c r="I455" i="14"/>
  <c r="J455" i="14" s="1"/>
  <c r="I473" i="14"/>
  <c r="J473" i="14" s="1"/>
  <c r="J72" i="14"/>
  <c r="J136" i="14"/>
  <c r="J200" i="14"/>
  <c r="I264" i="14"/>
  <c r="J264" i="14" s="1"/>
  <c r="I328" i="14"/>
  <c r="J328" i="14" s="1"/>
  <c r="I392" i="14"/>
  <c r="J392" i="14" s="1"/>
  <c r="I456" i="14"/>
  <c r="J456" i="14" s="1"/>
  <c r="I497" i="14"/>
  <c r="J497" i="14" s="1"/>
  <c r="J81" i="14"/>
  <c r="J145" i="14"/>
  <c r="I209" i="14"/>
  <c r="J209" i="14" s="1"/>
  <c r="I273" i="14"/>
  <c r="J273" i="14" s="1"/>
  <c r="I337" i="14"/>
  <c r="J337" i="14" s="1"/>
  <c r="I409" i="14"/>
  <c r="J409" i="14" s="1"/>
  <c r="J51" i="14"/>
  <c r="I331" i="14"/>
  <c r="J331" i="14" s="1"/>
  <c r="J34" i="14"/>
  <c r="J98" i="14"/>
  <c r="J162" i="14"/>
  <c r="I226" i="14"/>
  <c r="J226" i="14" s="1"/>
  <c r="I290" i="14"/>
  <c r="J290" i="14" s="1"/>
  <c r="I354" i="14"/>
  <c r="J354" i="14" s="1"/>
  <c r="I418" i="14"/>
  <c r="J418" i="14" s="1"/>
  <c r="I482" i="14"/>
  <c r="J482" i="14" s="1"/>
  <c r="J76" i="14"/>
  <c r="J140" i="14"/>
  <c r="I204" i="14"/>
  <c r="J204" i="14" s="1"/>
  <c r="I268" i="14"/>
  <c r="J268" i="14" s="1"/>
  <c r="I332" i="14"/>
  <c r="J332" i="14" s="1"/>
  <c r="I396" i="14"/>
  <c r="J396" i="14" s="1"/>
  <c r="I460" i="14"/>
  <c r="J460" i="14" s="1"/>
  <c r="J187" i="14"/>
  <c r="J29" i="14"/>
  <c r="J93" i="14"/>
  <c r="J157" i="14"/>
  <c r="I221" i="14"/>
  <c r="J221" i="14" s="1"/>
  <c r="I285" i="14"/>
  <c r="J285" i="14" s="1"/>
  <c r="I349" i="14"/>
  <c r="J349" i="14" s="1"/>
  <c r="I413" i="14"/>
  <c r="J413" i="14" s="1"/>
  <c r="I477" i="14"/>
  <c r="J477" i="14" s="1"/>
  <c r="I323" i="14"/>
  <c r="J323" i="14" s="1"/>
  <c r="J78" i="14"/>
  <c r="J111" i="14"/>
  <c r="J112" i="14"/>
  <c r="J185" i="14"/>
  <c r="I330" i="14"/>
  <c r="J330" i="14" s="1"/>
  <c r="I325" i="14"/>
  <c r="J325" i="14" s="1"/>
  <c r="J46" i="14"/>
  <c r="J110" i="14"/>
  <c r="J174" i="14"/>
  <c r="I238" i="14"/>
  <c r="J238" i="14" s="1"/>
  <c r="I302" i="14"/>
  <c r="J302" i="14" s="1"/>
  <c r="I366" i="14"/>
  <c r="J366" i="14" s="1"/>
  <c r="I430" i="14"/>
  <c r="J430" i="14" s="1"/>
  <c r="I494" i="14"/>
  <c r="J494" i="14" s="1"/>
  <c r="I235" i="14"/>
  <c r="J235" i="14" s="1"/>
  <c r="J79" i="14"/>
  <c r="J143" i="14"/>
  <c r="I207" i="14"/>
  <c r="J207" i="14" s="1"/>
  <c r="I271" i="14"/>
  <c r="J271" i="14" s="1"/>
  <c r="I335" i="14"/>
  <c r="J335" i="14" s="1"/>
  <c r="I399" i="14"/>
  <c r="J399" i="14" s="1"/>
  <c r="I463" i="14"/>
  <c r="J463" i="14" s="1"/>
  <c r="I489" i="14"/>
  <c r="J489" i="14" s="1"/>
  <c r="J80" i="14"/>
  <c r="J144" i="14"/>
  <c r="I208" i="14"/>
  <c r="J208" i="14" s="1"/>
  <c r="I272" i="14"/>
  <c r="J272" i="14" s="1"/>
  <c r="I336" i="14"/>
  <c r="J336" i="14" s="1"/>
  <c r="I400" i="14"/>
  <c r="J400" i="14" s="1"/>
  <c r="I464" i="14"/>
  <c r="J464" i="14" s="1"/>
  <c r="J59" i="14"/>
  <c r="J25" i="14"/>
  <c r="J89" i="14"/>
  <c r="J153" i="14"/>
  <c r="I217" i="14"/>
  <c r="J217" i="14" s="1"/>
  <c r="I281" i="14"/>
  <c r="J281" i="14" s="1"/>
  <c r="I345" i="14"/>
  <c r="J345" i="14" s="1"/>
  <c r="I425" i="14"/>
  <c r="J425" i="14" s="1"/>
  <c r="J83" i="14"/>
  <c r="I371" i="14"/>
  <c r="J371" i="14" s="1"/>
  <c r="J42" i="14"/>
  <c r="J106" i="14"/>
  <c r="J170" i="14"/>
  <c r="I234" i="14"/>
  <c r="J234" i="14" s="1"/>
  <c r="I298" i="14"/>
  <c r="J298" i="14" s="1"/>
  <c r="I362" i="14"/>
  <c r="J362" i="14" s="1"/>
  <c r="I426" i="14"/>
  <c r="J426" i="14" s="1"/>
  <c r="I490" i="14"/>
  <c r="J490" i="14" s="1"/>
  <c r="J20" i="14"/>
  <c r="J84" i="14"/>
  <c r="J148" i="14"/>
  <c r="I212" i="14"/>
  <c r="J212" i="14" s="1"/>
  <c r="I276" i="14"/>
  <c r="J276" i="14" s="1"/>
  <c r="I340" i="14"/>
  <c r="J340" i="14" s="1"/>
  <c r="I404" i="14"/>
  <c r="J404" i="14" s="1"/>
  <c r="I468" i="14"/>
  <c r="J468" i="14" s="1"/>
  <c r="I243" i="14"/>
  <c r="J243" i="14" s="1"/>
  <c r="J37" i="14"/>
  <c r="J101" i="14"/>
  <c r="J165" i="14"/>
  <c r="I229" i="14"/>
  <c r="J229" i="14" s="1"/>
  <c r="I293" i="14"/>
  <c r="J293" i="14" s="1"/>
  <c r="I357" i="14"/>
  <c r="J357" i="14" s="1"/>
  <c r="I421" i="14"/>
  <c r="J421" i="14" s="1"/>
  <c r="I485" i="14"/>
  <c r="J485" i="14" s="1"/>
  <c r="I387" i="14"/>
  <c r="J387" i="14" s="1"/>
  <c r="I334" i="14"/>
  <c r="J334" i="14" s="1"/>
  <c r="J175" i="14"/>
  <c r="I363" i="14"/>
  <c r="J363" i="14" s="1"/>
  <c r="I432" i="14"/>
  <c r="J432" i="14" s="1"/>
  <c r="I313" i="14"/>
  <c r="J313" i="14" s="1"/>
  <c r="I403" i="14"/>
  <c r="J403" i="14" s="1"/>
  <c r="I308" i="14"/>
  <c r="J308" i="14" s="1"/>
  <c r="J197" i="14"/>
  <c r="J54" i="14"/>
  <c r="J118" i="14"/>
  <c r="J182" i="14"/>
  <c r="I246" i="14"/>
  <c r="J246" i="14" s="1"/>
  <c r="I310" i="14"/>
  <c r="J310" i="14" s="1"/>
  <c r="I374" i="14"/>
  <c r="J374" i="14" s="1"/>
  <c r="I438" i="14"/>
  <c r="J438" i="14" s="1"/>
  <c r="I283" i="14"/>
  <c r="J283" i="14" s="1"/>
  <c r="J23" i="14"/>
  <c r="J87" i="14"/>
  <c r="J151" i="14"/>
  <c r="I215" i="14"/>
  <c r="J215" i="14" s="1"/>
  <c r="I279" i="14"/>
  <c r="J279" i="14" s="1"/>
  <c r="I343" i="14"/>
  <c r="J343" i="14" s="1"/>
  <c r="I407" i="14"/>
  <c r="J407" i="14" s="1"/>
  <c r="I471" i="14"/>
  <c r="J471" i="14" s="1"/>
  <c r="J107" i="14"/>
  <c r="J24" i="14"/>
  <c r="J88" i="14"/>
  <c r="J152" i="14"/>
  <c r="I216" i="14"/>
  <c r="J216" i="14" s="1"/>
  <c r="I280" i="14"/>
  <c r="J280" i="14" s="1"/>
  <c r="I344" i="14"/>
  <c r="J344" i="14" s="1"/>
  <c r="I408" i="14"/>
  <c r="J408" i="14" s="1"/>
  <c r="I472" i="14"/>
  <c r="J472" i="14" s="1"/>
  <c r="J131" i="14"/>
  <c r="J33" i="14"/>
  <c r="J97" i="14"/>
  <c r="J161" i="14"/>
  <c r="I225" i="14"/>
  <c r="J225" i="14" s="1"/>
  <c r="I289" i="14"/>
  <c r="J289" i="14" s="1"/>
  <c r="I353" i="14"/>
  <c r="J353" i="14" s="1"/>
  <c r="I433" i="14"/>
  <c r="J433" i="14" s="1"/>
  <c r="J115" i="14"/>
  <c r="J50" i="14"/>
  <c r="J114" i="14"/>
  <c r="J178" i="14"/>
  <c r="I242" i="14"/>
  <c r="J242" i="14" s="1"/>
  <c r="I306" i="14"/>
  <c r="J306" i="14" s="1"/>
  <c r="I370" i="14"/>
  <c r="J370" i="14" s="1"/>
  <c r="I434" i="14"/>
  <c r="J434" i="14" s="1"/>
  <c r="J123" i="14"/>
  <c r="J28" i="14"/>
  <c r="J92" i="14"/>
  <c r="J156" i="14"/>
  <c r="I220" i="14"/>
  <c r="J220" i="14" s="1"/>
  <c r="I284" i="14"/>
  <c r="J284" i="14" s="1"/>
  <c r="I348" i="14"/>
  <c r="J348" i="14" s="1"/>
  <c r="I412" i="14"/>
  <c r="J412" i="14" s="1"/>
  <c r="I476" i="14"/>
  <c r="J476" i="14" s="1"/>
  <c r="I315" i="14"/>
  <c r="J315" i="14" s="1"/>
  <c r="J45" i="14"/>
  <c r="J109" i="14"/>
  <c r="J173" i="14"/>
  <c r="I237" i="14"/>
  <c r="J237" i="14" s="1"/>
  <c r="I301" i="14"/>
  <c r="J301" i="14" s="1"/>
  <c r="I365" i="14"/>
  <c r="J365" i="14" s="1"/>
  <c r="I429" i="14"/>
  <c r="J429" i="14" s="1"/>
  <c r="I493" i="14"/>
  <c r="J493" i="14" s="1"/>
  <c r="I459" i="14"/>
  <c r="J459" i="14" s="1"/>
  <c r="J3" i="14"/>
  <c r="G11" i="1" s="1"/>
  <c r="V9" i="1"/>
  <c r="P9" i="1"/>
  <c r="O9" i="1"/>
  <c r="S9" i="1" l="1"/>
  <c r="Q9" i="1"/>
  <c r="T9" i="1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U16" i="12"/>
  <c r="T16" i="12"/>
  <c r="K16" i="12"/>
  <c r="U15" i="12"/>
  <c r="T15" i="12"/>
  <c r="K15" i="12"/>
  <c r="U14" i="12"/>
  <c r="T14" i="12"/>
  <c r="K14" i="12"/>
  <c r="U13" i="12"/>
  <c r="T13" i="12"/>
  <c r="K13" i="12"/>
  <c r="U12" i="12"/>
  <c r="T12" i="12"/>
  <c r="K12" i="12"/>
  <c r="U11" i="12"/>
  <c r="T11" i="12"/>
  <c r="K11" i="12"/>
  <c r="U10" i="12"/>
  <c r="T10" i="12"/>
  <c r="K10" i="12"/>
  <c r="U9" i="12"/>
  <c r="T9" i="12"/>
  <c r="K9" i="12"/>
  <c r="U8" i="12"/>
  <c r="T8" i="12"/>
  <c r="K8" i="12"/>
  <c r="U7" i="12"/>
  <c r="T7" i="12"/>
  <c r="K7" i="12"/>
  <c r="U6" i="12"/>
  <c r="T6" i="12"/>
  <c r="K6" i="12"/>
  <c r="U5" i="12"/>
  <c r="T5" i="12"/>
  <c r="K5" i="12"/>
  <c r="U4" i="12"/>
  <c r="T4" i="12"/>
  <c r="K4" i="12"/>
  <c r="U3" i="12"/>
  <c r="T3" i="12"/>
  <c r="K3" i="12"/>
  <c r="U2" i="12"/>
  <c r="T2" i="12"/>
  <c r="K2" i="12"/>
  <c r="U1" i="12"/>
  <c r="T1" i="12"/>
  <c r="K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9"/>
            <color indexed="81"/>
            <rFont val="Tahoma"/>
            <family val="2"/>
          </rPr>
          <t>Ingresar
AÑO-MES-DIA</t>
        </r>
      </text>
    </comment>
    <comment ref="B8" authorId="0" shapeId="0" xr:uid="{00000000-0006-0000-0000-000004000000}">
      <text>
        <r>
          <rPr>
            <sz val="9"/>
            <color indexed="81"/>
            <rFont val="Tahoma"/>
            <family val="2"/>
          </rPr>
          <t>Codigo de afiliado</t>
        </r>
      </text>
    </comment>
    <comment ref="C8" authorId="0" shapeId="0" xr:uid="{00000000-0006-0000-0000-000002000000}">
      <text>
        <r>
          <rPr>
            <sz val="9"/>
            <color indexed="81"/>
            <rFont val="Tahoma"/>
            <family val="2"/>
          </rPr>
          <t>Ingresar EAN de materiales</t>
        </r>
      </text>
    </comment>
    <comment ref="D8" authorId="0" shapeId="0" xr:uid="{00000000-0006-0000-0000-000003000000}">
      <text>
        <r>
          <rPr>
            <sz val="9"/>
            <color indexed="81"/>
            <rFont val="Tahoma"/>
            <family val="2"/>
          </rPr>
          <t>Unidades requeridas</t>
        </r>
      </text>
    </comment>
    <comment ref="E8" authorId="0" shapeId="0" xr:uid="{EB6F71D5-3E7B-415A-86D7-3324C251B7B6}">
      <text>
        <r>
          <rPr>
            <sz val="9"/>
            <color indexed="81"/>
            <rFont val="Tahoma"/>
            <family val="2"/>
          </rPr>
          <t>Ingresar pedido del cliente</t>
        </r>
      </text>
    </comment>
    <comment ref="F8" authorId="0" shapeId="0" xr:uid="{C4FBEC31-C02F-44ED-9B2C-29B14BE2E447}">
      <text>
        <r>
          <rPr>
            <sz val="9"/>
            <color indexed="81"/>
            <rFont val="Tahoma"/>
            <family val="2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<sst xmlns="http://schemas.openxmlformats.org/spreadsheetml/2006/main" count="5909" uniqueCount="1696">
  <si>
    <t>DOSEP PRUEBA QAS</t>
  </si>
  <si>
    <t>ZTRA</t>
  </si>
  <si>
    <t>PE01</t>
  </si>
  <si>
    <t>Detalle del cliente</t>
  </si>
  <si>
    <t>Auxiliares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</si>
  <si>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</si>
  <si>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</si>
  <si>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</si>
  <si>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</si>
  <si>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</si>
  <si>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</si>
  <si>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</si>
  <si>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</si>
  <si>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</si>
  <si>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</si>
  <si>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</si>
  <si>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Clase de Pedido</t>
  </si>
  <si>
    <t>Almacen</t>
  </si>
  <si>
    <t>solicitante</t>
  </si>
  <si>
    <t>fecha_entrega</t>
  </si>
  <si>
    <t>centro</t>
  </si>
  <si>
    <t>turno</t>
  </si>
  <si>
    <t>Fila</t>
  </si>
  <si>
    <t>Pedido</t>
  </si>
  <si>
    <t>4015630058518</t>
  </si>
  <si>
    <t>EAN_SAP</t>
  </si>
  <si>
    <t>ID_SAP</t>
  </si>
  <si>
    <t>7798058931140</t>
  </si>
  <si>
    <t>7795312002745</t>
  </si>
  <si>
    <t>7795312020763</t>
  </si>
  <si>
    <t>7795312002844</t>
  </si>
  <si>
    <t>7795312020770</t>
  </si>
  <si>
    <t>Nombre</t>
  </si>
  <si>
    <t>Apellido</t>
  </si>
  <si>
    <t>Padrón</t>
  </si>
  <si>
    <t>Z00960</t>
  </si>
  <si>
    <t>Afiliado</t>
  </si>
  <si>
    <t>09.06.2021</t>
  </si>
  <si>
    <t>129</t>
  </si>
  <si>
    <t>84002939</t>
  </si>
  <si>
    <t>4015630981977</t>
  </si>
  <si>
    <t>9196000065168503</t>
  </si>
  <si>
    <t>4193028F</t>
  </si>
  <si>
    <t>VILLEGASMATILDE</t>
  </si>
  <si>
    <t>9196000065210948</t>
  </si>
  <si>
    <t>5879156F</t>
  </si>
  <si>
    <t>LOPEZBLANCA</t>
  </si>
  <si>
    <t>84003251</t>
  </si>
  <si>
    <t>4015630066841</t>
  </si>
  <si>
    <t>9196000065211386</t>
  </si>
  <si>
    <t>50087372M</t>
  </si>
  <si>
    <t>MORENO</t>
  </si>
  <si>
    <t>9196000065170433</t>
  </si>
  <si>
    <t>16133334F</t>
  </si>
  <si>
    <t>HERRERAGRISELDA</t>
  </si>
  <si>
    <t>9196000065172795</t>
  </si>
  <si>
    <t>3805686F</t>
  </si>
  <si>
    <t>7798058931058</t>
  </si>
  <si>
    <t>9196000065172796</t>
  </si>
  <si>
    <t>7798058931492</t>
  </si>
  <si>
    <t>7798058931690</t>
  </si>
  <si>
    <t>9196000065175703</t>
  </si>
  <si>
    <t>84004743</t>
  </si>
  <si>
    <t>9196000065190330</t>
  </si>
  <si>
    <t>11895225F</t>
  </si>
  <si>
    <t>84005132</t>
  </si>
  <si>
    <t>9196000065203156</t>
  </si>
  <si>
    <t>24087027F</t>
  </si>
  <si>
    <t>84006127</t>
  </si>
  <si>
    <t>5920086F</t>
  </si>
  <si>
    <t>12920008F</t>
  </si>
  <si>
    <t>9196000065168413</t>
  </si>
  <si>
    <t>32038644M</t>
  </si>
  <si>
    <t>9196000065169154</t>
  </si>
  <si>
    <t>8369271M</t>
  </si>
  <si>
    <t>9196000065188226</t>
  </si>
  <si>
    <t>12550216F</t>
  </si>
  <si>
    <t>9196000065166710</t>
  </si>
  <si>
    <t>9196000065169840</t>
  </si>
  <si>
    <t>6807760M</t>
  </si>
  <si>
    <t>9196000065176482</t>
  </si>
  <si>
    <t>11600537M</t>
  </si>
  <si>
    <t>9196000065176766</t>
  </si>
  <si>
    <t>9196000065187936</t>
  </si>
  <si>
    <t>24681538F</t>
  </si>
  <si>
    <t>9196000065188920</t>
  </si>
  <si>
    <t>9196000065176574</t>
  </si>
  <si>
    <t>9196000065169841</t>
  </si>
  <si>
    <t>7798058930969</t>
  </si>
  <si>
    <t>9196000065176575</t>
  </si>
  <si>
    <t>84007031</t>
  </si>
  <si>
    <t>9196000065200218</t>
  </si>
  <si>
    <t>12550026M</t>
  </si>
  <si>
    <t>9196000065218868</t>
  </si>
  <si>
    <t>11310150F</t>
  </si>
  <si>
    <t>9196000065220262</t>
  </si>
  <si>
    <t>9196000065219438</t>
  </si>
  <si>
    <t>9196000065199200</t>
  </si>
  <si>
    <t>9196000065220263</t>
  </si>
  <si>
    <t>84007699</t>
  </si>
  <si>
    <t>9196000065192807</t>
  </si>
  <si>
    <t>2505970F</t>
  </si>
  <si>
    <t>84009238</t>
  </si>
  <si>
    <t>9196000065169886</t>
  </si>
  <si>
    <t>28091677F</t>
  </si>
  <si>
    <t>9196000065170360</t>
  </si>
  <si>
    <t>84010976</t>
  </si>
  <si>
    <t>9196000065208580</t>
  </si>
  <si>
    <t>12547768M</t>
  </si>
  <si>
    <t>9196000065208582</t>
  </si>
  <si>
    <t>9196000065208581</t>
  </si>
  <si>
    <t>84011029</t>
  </si>
  <si>
    <t>9196000065164347</t>
  </si>
  <si>
    <t>6814672M</t>
  </si>
  <si>
    <t>9196000065168303</t>
  </si>
  <si>
    <t>6374876F</t>
  </si>
  <si>
    <t>9196000065164346</t>
  </si>
  <si>
    <t>9196000065189659</t>
  </si>
  <si>
    <t>45382523M</t>
  </si>
  <si>
    <t>9196000065218193</t>
  </si>
  <si>
    <t>25565975F</t>
  </si>
  <si>
    <t>9196000065168302</t>
  </si>
  <si>
    <t>9196000065168771</t>
  </si>
  <si>
    <t>9196000065190310</t>
  </si>
  <si>
    <t>7798058931478</t>
  </si>
  <si>
    <t>84011032</t>
  </si>
  <si>
    <t>9196000065171203</t>
  </si>
  <si>
    <t>14405536F</t>
  </si>
  <si>
    <t>9196000065194034</t>
  </si>
  <si>
    <t>28091155M</t>
  </si>
  <si>
    <t>9196000065194417</t>
  </si>
  <si>
    <t>9196000065171905</t>
  </si>
  <si>
    <t>84011043</t>
  </si>
  <si>
    <t>9196000065189199</t>
  </si>
  <si>
    <t>27376118F</t>
  </si>
  <si>
    <t>9196000065163919</t>
  </si>
  <si>
    <t>18630544M</t>
  </si>
  <si>
    <t>9196000065168731</t>
  </si>
  <si>
    <t>5080361F</t>
  </si>
  <si>
    <t>9196000065189200</t>
  </si>
  <si>
    <t>84011044</t>
  </si>
  <si>
    <t>9196000065174725</t>
  </si>
  <si>
    <t>14171071M</t>
  </si>
  <si>
    <t>84011062</t>
  </si>
  <si>
    <t>9196000065179105</t>
  </si>
  <si>
    <t>11731785F</t>
  </si>
  <si>
    <t>9196000065179104</t>
  </si>
  <si>
    <t>84011073</t>
  </si>
  <si>
    <t>9196000065196146</t>
  </si>
  <si>
    <t>10945160M</t>
  </si>
  <si>
    <t>9196000065196145</t>
  </si>
  <si>
    <t>no_cargado</t>
  </si>
  <si>
    <t>BECERRAHERMELINDA</t>
  </si>
  <si>
    <t>MANCILLACRISTINA</t>
  </si>
  <si>
    <t>DURELLIMARIA</t>
  </si>
  <si>
    <t>ESCUDEROESTER</t>
  </si>
  <si>
    <t>ALFONSOLUCIA</t>
  </si>
  <si>
    <t>GARROLUIS</t>
  </si>
  <si>
    <t>VIDELACARLOS</t>
  </si>
  <si>
    <t>MORALESPETRONA</t>
  </si>
  <si>
    <t>VILLEGASJUAN</t>
  </si>
  <si>
    <t>LOPEZ</t>
  </si>
  <si>
    <t>VILLEGASHUGO</t>
  </si>
  <si>
    <t>TORRESELSA</t>
  </si>
  <si>
    <t>LUCEROMARIA</t>
  </si>
  <si>
    <t>WENDELERICA</t>
  </si>
  <si>
    <t>BARROSOHUGO</t>
  </si>
  <si>
    <t>CRUCEÑOJUAN</t>
  </si>
  <si>
    <t>ABARCABLANCA</t>
  </si>
  <si>
    <t>ROJASULISES</t>
  </si>
  <si>
    <t>ZAMORANOMARCELA</t>
  </si>
  <si>
    <t>MORANMARIA</t>
  </si>
  <si>
    <t>MAGALLANESJOSE</t>
  </si>
  <si>
    <t>SORIAPAOLA</t>
  </si>
  <si>
    <t>FEDERICERICARDO</t>
  </si>
  <si>
    <t>AMIEVANICANDRO</t>
  </si>
  <si>
    <t>OLIVARESELBA</t>
  </si>
  <si>
    <t>ANDRADAMANUEL</t>
  </si>
  <si>
    <t>LA TORRERAMON</t>
  </si>
  <si>
    <t xml:space="preserve">EDY </t>
  </si>
  <si>
    <t xml:space="preserve">ESTER </t>
  </si>
  <si>
    <t xml:space="preserve">ALBERTO </t>
  </si>
  <si>
    <t>NAJUL AKIKIMAXIMO</t>
  </si>
  <si>
    <t xml:space="preserve">ESTELA </t>
  </si>
  <si>
    <t xml:space="preserve">JOSEFINA- </t>
  </si>
  <si>
    <t xml:space="preserve">GRACIELA </t>
  </si>
  <si>
    <t xml:space="preserve">EUGENIA </t>
  </si>
  <si>
    <t xml:space="preserve">ROSA </t>
  </si>
  <si>
    <t>ESTHER RES:</t>
  </si>
  <si>
    <t xml:space="preserve">DANIEL </t>
  </si>
  <si>
    <t xml:space="preserve">SALVADOR </t>
  </si>
  <si>
    <t xml:space="preserve">AIDA </t>
  </si>
  <si>
    <t>TORRERAMON LUCAS</t>
  </si>
  <si>
    <t xml:space="preserve">PASCUAL </t>
  </si>
  <si>
    <t>GOMEZNATALIA GABRIELA</t>
  </si>
  <si>
    <t xml:space="preserve">ORLANDO </t>
  </si>
  <si>
    <t>BEATRIZ RES:414/19</t>
  </si>
  <si>
    <t xml:space="preserve">EDI </t>
  </si>
  <si>
    <t xml:space="preserve">VANESA </t>
  </si>
  <si>
    <t xml:space="preserve">RAMON </t>
  </si>
  <si>
    <t xml:space="preserve">CARLOS </t>
  </si>
  <si>
    <t xml:space="preserve">NIEVES </t>
  </si>
  <si>
    <t xml:space="preserve">THOMAS </t>
  </si>
  <si>
    <t xml:space="preserve">YOLANDA </t>
  </si>
  <si>
    <t>DEL CARMEN</t>
  </si>
  <si>
    <t xml:space="preserve">ANALIA </t>
  </si>
  <si>
    <t xml:space="preserve">ALFREDO </t>
  </si>
  <si>
    <t xml:space="preserve">HILARIO </t>
  </si>
  <si>
    <t xml:space="preserve">EDITH </t>
  </si>
  <si>
    <t xml:space="preserve">SANTIAGO </t>
  </si>
  <si>
    <t>AMAYA</t>
  </si>
  <si>
    <t>MARIBEL</t>
  </si>
  <si>
    <t>85519371</t>
  </si>
  <si>
    <t>85519575</t>
  </si>
  <si>
    <t>85519576</t>
  </si>
  <si>
    <t>85519578</t>
  </si>
  <si>
    <t>85519579</t>
  </si>
  <si>
    <t>85519580</t>
  </si>
  <si>
    <t>85519581</t>
  </si>
  <si>
    <t>85519582</t>
  </si>
  <si>
    <t>85519583</t>
  </si>
  <si>
    <t>85519584</t>
  </si>
  <si>
    <t>85519585</t>
  </si>
  <si>
    <t>85519586</t>
  </si>
  <si>
    <t>85519587</t>
  </si>
  <si>
    <t>85519590</t>
  </si>
  <si>
    <t>85519591</t>
  </si>
  <si>
    <t>85519592</t>
  </si>
  <si>
    <t>85519593</t>
  </si>
  <si>
    <t>85519594</t>
  </si>
  <si>
    <t>85519595</t>
  </si>
  <si>
    <t>85519596</t>
  </si>
  <si>
    <t>85519597</t>
  </si>
  <si>
    <t>85519598</t>
  </si>
  <si>
    <t>85519599</t>
  </si>
  <si>
    <t>85519601</t>
  </si>
  <si>
    <t>85519603</t>
  </si>
  <si>
    <t>85519604</t>
  </si>
  <si>
    <t>85519606</t>
  </si>
  <si>
    <t>85519607</t>
  </si>
  <si>
    <t>85519608</t>
  </si>
  <si>
    <t>URG</t>
  </si>
  <si>
    <t>Esta en lista</t>
  </si>
  <si>
    <t>OK</t>
  </si>
  <si>
    <t>10.06.2021</t>
  </si>
  <si>
    <t>5176462F</t>
  </si>
  <si>
    <t>9196000065237923</t>
  </si>
  <si>
    <t>14448835M</t>
  </si>
  <si>
    <t>7798058931546</t>
  </si>
  <si>
    <t>9196000065238220</t>
  </si>
  <si>
    <t>84006605</t>
  </si>
  <si>
    <t>16631662M</t>
  </si>
  <si>
    <t>9196000065264158</t>
  </si>
  <si>
    <t>9196000065280494</t>
  </si>
  <si>
    <t>13290157M</t>
  </si>
  <si>
    <t>84011038</t>
  </si>
  <si>
    <t>9196000065243184</t>
  </si>
  <si>
    <t>5397503F</t>
  </si>
  <si>
    <t>84011064</t>
  </si>
  <si>
    <t>16305940F</t>
  </si>
  <si>
    <t>9196000065257027</t>
  </si>
  <si>
    <t>JOSEFA</t>
  </si>
  <si>
    <t>QUEVEDOMARGARITA</t>
  </si>
  <si>
    <t>HECTOR OSVALDO</t>
  </si>
  <si>
    <t>LUCERO GARAY</t>
  </si>
  <si>
    <t>ALFREDO</t>
  </si>
  <si>
    <t>MALDONADOROSARIO</t>
  </si>
  <si>
    <t>CAMILO</t>
  </si>
  <si>
    <t>GILSANTIAGO</t>
  </si>
  <si>
    <t>YOLANDA</t>
  </si>
  <si>
    <t>SILVEYRAMARIA</t>
  </si>
  <si>
    <t>ESTELA</t>
  </si>
  <si>
    <t>ESCUDEROSILVIA</t>
  </si>
  <si>
    <t>Dispone</t>
  </si>
  <si>
    <t>HE01</t>
  </si>
  <si>
    <t>MAN</t>
  </si>
  <si>
    <t>TO-AZITROMICINA RICHET (ATB) 500mg comp.x 3 (Est.)</t>
  </si>
  <si>
    <t>Farmacia</t>
  </si>
  <si>
    <t>Direccion</t>
  </si>
  <si>
    <t>Locadlidad</t>
  </si>
  <si>
    <t>Nom Codificado</t>
  </si>
  <si>
    <t>Codigo Afiliado</t>
  </si>
  <si>
    <t>Cliente</t>
  </si>
  <si>
    <t>MCACU 09031954</t>
  </si>
  <si>
    <t>MJOMO21041965 MJOMO21041965</t>
  </si>
  <si>
    <t>MRAVI 08.12.1950</t>
  </si>
  <si>
    <t>FIROR15011955 FIROR15011955</t>
  </si>
  <si>
    <t>MEDPI13.08.1967 MEDPI13.08.1967</t>
  </si>
  <si>
    <t>FSUJA 31031972</t>
  </si>
  <si>
    <t>MMIMA27091961 MMIMA27091961</t>
  </si>
  <si>
    <t>FJOCR14041977 FJOCR14041977</t>
  </si>
  <si>
    <t>FVIPA 07.10.1971</t>
  </si>
  <si>
    <t>MOSLE17011961 MOSLE17011961</t>
  </si>
  <si>
    <t>MRACH11.04.1960 MRACH11.04.1960</t>
  </si>
  <si>
    <t>MARTA05091974 MARTA05091974</t>
  </si>
  <si>
    <t>MMIME28031963 MMIME28031963</t>
  </si>
  <si>
    <t>MSETO09091961 MSETO09091961</t>
  </si>
  <si>
    <t>MFEMU 05022002</t>
  </si>
  <si>
    <t>FISRO 19111968</t>
  </si>
  <si>
    <t>MSESI 11011963</t>
  </si>
  <si>
    <t>MNITR 12021961</t>
  </si>
  <si>
    <t>MCASA MCASA</t>
  </si>
  <si>
    <t>FMAAN 28121977</t>
  </si>
  <si>
    <t>MALME MALME</t>
  </si>
  <si>
    <t>MJOFE 26.08.1976</t>
  </si>
  <si>
    <t>MCACA 05.03.1955</t>
  </si>
  <si>
    <t>MJOME29061972 MJOME29061972</t>
  </si>
  <si>
    <t>FCLBI07111967 FCLBI07111967</t>
  </si>
  <si>
    <t>MNEMA11081985 MNEMA</t>
  </si>
  <si>
    <t>MMACA01111974 MMACA01111974</t>
  </si>
  <si>
    <t>MJUCA18071985 MJUCA18071985</t>
  </si>
  <si>
    <t>MJOFA04051983 MJOFA04051983</t>
  </si>
  <si>
    <t>FNECO06021960 FNECO06021960</t>
  </si>
  <si>
    <t>MLUMI24061964 MLUMI24061964</t>
  </si>
  <si>
    <t>FSACH11031967 FSACH11031967</t>
  </si>
  <si>
    <t>MHEFE07081984 MHEFE07081984</t>
  </si>
  <si>
    <t>MJOMA09.08.1953 MJOMA09.08.1953</t>
  </si>
  <si>
    <t>FNARI11021962 FNARI11021962</t>
  </si>
  <si>
    <t>MJUCO 24.01.1959</t>
  </si>
  <si>
    <t>MMASA05011975 MMASA05011975</t>
  </si>
  <si>
    <t>MALMA29051961 MALMA29051961</t>
  </si>
  <si>
    <t>MANAL13.06.1955 MANAL13.06.1955</t>
  </si>
  <si>
    <t>MJOBR 29.01.1966</t>
  </si>
  <si>
    <t>MRIDO 10.01.1974</t>
  </si>
  <si>
    <t>MPAOC MPAOC</t>
  </si>
  <si>
    <t>MHUAR08061953 MHUAR08061953</t>
  </si>
  <si>
    <t>MJOSA15091953 MJOSA15091953</t>
  </si>
  <si>
    <t>MRATA 27.07.1952</t>
  </si>
  <si>
    <t>MLERO12091983 MLERO12091983</t>
  </si>
  <si>
    <t>MALMO 18.01.1977</t>
  </si>
  <si>
    <t>FLALO 26011977</t>
  </si>
  <si>
    <t>MHEST31081982 MHEST31081982</t>
  </si>
  <si>
    <t>FANCO30031982 FANCO 30031982</t>
  </si>
  <si>
    <t>MJUCA24091961 MJUCA24091961</t>
  </si>
  <si>
    <t>MROBU 04031977</t>
  </si>
  <si>
    <t>FFAVE 25031981</t>
  </si>
  <si>
    <t>MJUCA 16071959</t>
  </si>
  <si>
    <t>MJUKO09091954 MJUKO09091954</t>
  </si>
  <si>
    <t>MALFA20081951 MALFA20081951</t>
  </si>
  <si>
    <t>MCLSU07111974 MCLSU07111974</t>
  </si>
  <si>
    <t>MDAVI20051955 MDAVI20051955</t>
  </si>
  <si>
    <t>MPAPI29111960 MPAPI29111960</t>
  </si>
  <si>
    <t>FNIME11051951 FNIME11051951</t>
  </si>
  <si>
    <t>MJUCA18102004 MJUCA18102004</t>
  </si>
  <si>
    <t>MFANI23031966 MFANI23031966</t>
  </si>
  <si>
    <t>MJUPA03.04.1959 MJUPA03.04.1959</t>
  </si>
  <si>
    <t>FSIRO 21.09.1968</t>
  </si>
  <si>
    <t>MJOMO 08.05.1952</t>
  </si>
  <si>
    <t>MLUVE20061956 MLUVE20061956</t>
  </si>
  <si>
    <t>FPAHE25021977 FPAHE25021977</t>
  </si>
  <si>
    <t>MRARE 20101955 MRARE20101955</t>
  </si>
  <si>
    <t>MJOGU 13041963</t>
  </si>
  <si>
    <t>MJUDO27081976 MJUDO27081976</t>
  </si>
  <si>
    <t>MJALO30121976 MJALO30121976</t>
  </si>
  <si>
    <t>MJOBU23091986 MJOBU23091986</t>
  </si>
  <si>
    <t>MGUCA30031984 MGUCA30031984</t>
  </si>
  <si>
    <t>MCATO 31031977</t>
  </si>
  <si>
    <t>MCAGA17021979 MCAGA17021979</t>
  </si>
  <si>
    <t>FEMPE 25.10.1963</t>
  </si>
  <si>
    <t>FCAGE13071983 FCAGE13071983</t>
  </si>
  <si>
    <t>MMACH18051983 MMACH18051983</t>
  </si>
  <si>
    <t>MMAAI23071981 MMAAI23071981</t>
  </si>
  <si>
    <t>MDOFL07121970 MDOFL07121970</t>
  </si>
  <si>
    <t>FMAAV08.03.1990 FMAAV08.03.1990</t>
  </si>
  <si>
    <t>MSEVA24061990 MSEVA24061990</t>
  </si>
  <si>
    <t>MJOTO28101967 MJOTO28101967</t>
  </si>
  <si>
    <t>MLELO 29.05.1985</t>
  </si>
  <si>
    <t>MFALE 13.06.1995</t>
  </si>
  <si>
    <t>MADKE16051958 MADKE16051958</t>
  </si>
  <si>
    <t>MDAGA 08.05.1985</t>
  </si>
  <si>
    <t>MDACO14.02.1963 MDACO14.02.1963</t>
  </si>
  <si>
    <t>FNOMA17.08.1970 FNOMA17.08.1970</t>
  </si>
  <si>
    <t>MRIMI 09071977</t>
  </si>
  <si>
    <t>MGAES18.06.1994 MGAES18.06.1994</t>
  </si>
  <si>
    <t>MCLYA30011967 MCLYA30011967</t>
  </si>
  <si>
    <t>FSUCU12011953 FSUCU12011953</t>
  </si>
  <si>
    <t>MGAGO01091984 MGAGO01091984</t>
  </si>
  <si>
    <t>MCHMO17071972 MCHMO17071972</t>
  </si>
  <si>
    <t>FMIBU10051955 FMIBU10051955</t>
  </si>
  <si>
    <t>MHEPE26101985 MHEPE26101985</t>
  </si>
  <si>
    <t>MJAOL24.01.1970 MJAOL24.01.1970</t>
  </si>
  <si>
    <t>FANCA FANCA</t>
  </si>
  <si>
    <t>MOSLA06.09.1989 MOSLA06.09.1989</t>
  </si>
  <si>
    <t>FGIKA10.03.1987 FGIKA10.03.1987</t>
  </si>
  <si>
    <t>FMALO28061978 FMALO28061978</t>
  </si>
  <si>
    <t>MMALO 22.10.1967</t>
  </si>
  <si>
    <t>MPARI 06.09.1983</t>
  </si>
  <si>
    <t>FGIAL 10121983</t>
  </si>
  <si>
    <t>MJOGA15111992 MJOGA15111992</t>
  </si>
  <si>
    <t>MALVE09101961 MALVE09101961</t>
  </si>
  <si>
    <t>MMAMU30041975 MMAMU30041975</t>
  </si>
  <si>
    <t>FMANI04031957 FMANI04031957</t>
  </si>
  <si>
    <t>MCAAC10101977 MCAAC10101977</t>
  </si>
  <si>
    <t>MGUHE01111967 MGUHE01111967</t>
  </si>
  <si>
    <t>MHEHO23101976 MHEHO23101976</t>
  </si>
  <si>
    <t>VI JU</t>
  </si>
  <si>
    <t>MCANA30111975 MCANA30111975</t>
  </si>
  <si>
    <t>MARGO31071970 MARGO31071970</t>
  </si>
  <si>
    <t>FIRCH15101982 FIRCH15101982</t>
  </si>
  <si>
    <t>MPERO30091990 MPERO30091990</t>
  </si>
  <si>
    <t>MJUCA10.04.1971 MJUCA10.04.1971</t>
  </si>
  <si>
    <t>MORGO 10.10.1993</t>
  </si>
  <si>
    <t>MNEKO 04111972 MNEKO 04111972</t>
  </si>
  <si>
    <t>MALGO 12051980 MALGO 12051980</t>
  </si>
  <si>
    <t>FMAMO23101956 FMAMO23101956</t>
  </si>
  <si>
    <t>FDACU 25091978 FDACU 25091978</t>
  </si>
  <si>
    <t>MGUPE01111976 MGUPE01111976</t>
  </si>
  <si>
    <t>MALSU12081978 MALSU12081978</t>
  </si>
  <si>
    <t>MJOER 14081982</t>
  </si>
  <si>
    <t>FMODI26091969 FMODI26091969</t>
  </si>
  <si>
    <t>MPAMA30011987 MPAMA30011987</t>
  </si>
  <si>
    <t>MJURE18021969 MJURE18021969</t>
  </si>
  <si>
    <t>FTEQU07121973 FTEQU07121973</t>
  </si>
  <si>
    <t>MDASA 04.12.1994</t>
  </si>
  <si>
    <t>MJUAZ 10.02.1988</t>
  </si>
  <si>
    <t>MROHE 02.02.1984</t>
  </si>
  <si>
    <t>MROAR17051979 MROAR17051979</t>
  </si>
  <si>
    <t>MALSA09051951 MALSA09051951</t>
  </si>
  <si>
    <t>MANLE 01.01.1967</t>
  </si>
  <si>
    <t>MJUPE 20.07.1956</t>
  </si>
  <si>
    <t>MMAPO 08.11.1986</t>
  </si>
  <si>
    <t>MLUHE28061968 MLUHE28061968</t>
  </si>
  <si>
    <t>MCARO 30.10.1992</t>
  </si>
  <si>
    <t>MHEHI 01011961</t>
  </si>
  <si>
    <t>MNIFE20031996 MNIFE20031996</t>
  </si>
  <si>
    <t>MJUBI24041956 MJUBI24041956</t>
  </si>
  <si>
    <t>MLUAG19121992 MLUAG19121992</t>
  </si>
  <si>
    <t>MJOVE 28.02.1978</t>
  </si>
  <si>
    <t>FNAGA21121982 FNAGA21121982</t>
  </si>
  <si>
    <t>MCLIB25051991 MCLIB25051991</t>
  </si>
  <si>
    <t>FVEBA27051993 FVEBA27051993</t>
  </si>
  <si>
    <t>FNACO02061994 FNACO02061994</t>
  </si>
  <si>
    <t>FMAVI 16.12.1992</t>
  </si>
  <si>
    <t>MBRGO12021997 MBRGO12021997</t>
  </si>
  <si>
    <t>MADFE 29.12.1960</t>
  </si>
  <si>
    <t>MLULE24031995 MLULE24031995</t>
  </si>
  <si>
    <t>MALBU25021995 MALBU25021995</t>
  </si>
  <si>
    <t>MJOPA04011993 MJOPA04011993</t>
  </si>
  <si>
    <t>MRARA04101968 MRARA04101968</t>
  </si>
  <si>
    <t>FGLBA08051960 FGLBA08051960</t>
  </si>
  <si>
    <t>MCRFE24101984 MCRFE24101984</t>
  </si>
  <si>
    <t>FNAPO23051990 FNAPO23051990</t>
  </si>
  <si>
    <t>MDABA21111984 MDABA21111984</t>
  </si>
  <si>
    <t>MJUCA04021972 MJUCA04021972</t>
  </si>
  <si>
    <t>MROCA25041972 MROCA25041972</t>
  </si>
  <si>
    <t>MMACA16111972 MMACA16111972</t>
  </si>
  <si>
    <t>MARLL10021988 MARLL10021988</t>
  </si>
  <si>
    <t>FMIEB03111998 FMIEB03111998</t>
  </si>
  <si>
    <t>MNIBE20011960 MNIBE20011960</t>
  </si>
  <si>
    <t>MENGO 04041971</t>
  </si>
  <si>
    <t>FNOBE12051952 FNOBE12051952</t>
  </si>
  <si>
    <t>FSUZA 04011963</t>
  </si>
  <si>
    <t>MFACA23071986 MFACA23071986</t>
  </si>
  <si>
    <t>FNAFA11051983 FNAFA11051983</t>
  </si>
  <si>
    <t>MEMLU10121991 MEMLU10121991</t>
  </si>
  <si>
    <t>MJODA13061970 MJODA13061970</t>
  </si>
  <si>
    <t>MLULE20.06.1956 MLULE20.06.1956</t>
  </si>
  <si>
    <t>MMAES27.03.1994 MMAES27.03.1994</t>
  </si>
  <si>
    <t>FNOMI25111962 FNOMI25111962</t>
  </si>
  <si>
    <t>MMASA14.08.1988 MMASA14.08.1988</t>
  </si>
  <si>
    <t>MRAFE15061948 MRAFE15061948</t>
  </si>
  <si>
    <t>MALCA22.07.1996 MALCA22.07.1996</t>
  </si>
  <si>
    <t>MPAIB 05071977</t>
  </si>
  <si>
    <t>FDAFE 10.02.1996</t>
  </si>
  <si>
    <t>MALCA16091971 MALCA16091971</t>
  </si>
  <si>
    <t>MPAFL 25.06.1985</t>
  </si>
  <si>
    <t>FLOSA 25.06.1989</t>
  </si>
  <si>
    <t>MLUAG 19.12.1992</t>
  </si>
  <si>
    <t>MNIES 24.04.1986</t>
  </si>
  <si>
    <t>MRIGU 08021991</t>
  </si>
  <si>
    <t>MROCU 14.11.1989</t>
  </si>
  <si>
    <t>MMINU06091991 MMINU06091991</t>
  </si>
  <si>
    <t>MMAFA30.08.1984 MMAFA30.08.1984</t>
  </si>
  <si>
    <t>MDAGA24.07.1988 MDAGA24.07.1988</t>
  </si>
  <si>
    <t>MGASA12101975 MGASA12101975</t>
  </si>
  <si>
    <t>MHEVE26021973 MHEVE26021973</t>
  </si>
  <si>
    <t>FJOAL02011990 FJOAL02011990</t>
  </si>
  <si>
    <t>FMAMU25121947 FMAMU25121947</t>
  </si>
  <si>
    <t>FLUGE29071983 FLUGE29071983</t>
  </si>
  <si>
    <t>MJOJU10021994 MJOJU10021994</t>
  </si>
  <si>
    <t>MGUSA25.10.1986 MGUSA25.10.1986</t>
  </si>
  <si>
    <t>MPASI12051988 MPASI12051988</t>
  </si>
  <si>
    <t>MRINO07.10.1966 MRINO07.10.1966</t>
  </si>
  <si>
    <t>FANBI08031971 FANBI08031971</t>
  </si>
  <si>
    <t>MFRHO23.08.1976 MFRHO23.08.1976</t>
  </si>
  <si>
    <t>FCRDO19.07.1984 FCRDO19.07.1984</t>
  </si>
  <si>
    <t>FNASA29.12.1982 FNASA29.12.1982</t>
  </si>
  <si>
    <t>MHEMO 08091954</t>
  </si>
  <si>
    <t>MCANU25.09.1968 MCANU25.09.1968</t>
  </si>
  <si>
    <t>MMASA 04061987</t>
  </si>
  <si>
    <t>MJURU14.12.1948 MJURU14.12.1948</t>
  </si>
  <si>
    <t>MANRU06.12.1988 MANRU06.12.1988</t>
  </si>
  <si>
    <t>MCLMA17.02.1976 MCLMA17.02.1976</t>
  </si>
  <si>
    <t>MMAGE24.02.1994 MMAGE24.02.1994</t>
  </si>
  <si>
    <t>FADRO07.12.1970 FADRO07.12.1970</t>
  </si>
  <si>
    <t>MJUPA24.07.1982 MJUPA24.07.1982</t>
  </si>
  <si>
    <t>FVEGO25.12.1994 FVEGO25.12.1994</t>
  </si>
  <si>
    <t>MAXVI 12101995</t>
  </si>
  <si>
    <t>MHEGO 22021941</t>
  </si>
  <si>
    <t>FMIRI 10.09.1998</t>
  </si>
  <si>
    <t>MJOOR 26.04.1995</t>
  </si>
  <si>
    <t>MJUAL 27.02.1960</t>
  </si>
  <si>
    <t>MSECO08091975 MSECO08091975</t>
  </si>
  <si>
    <t>MCABI 26011972</t>
  </si>
  <si>
    <t>MFEGE 07121990</t>
  </si>
  <si>
    <t>MIVCO 24061999</t>
  </si>
  <si>
    <t>MCAPE 13031988</t>
  </si>
  <si>
    <t>MLULI 16111949</t>
  </si>
  <si>
    <t>FESSI 02.04.1969</t>
  </si>
  <si>
    <t>MFRMA 21.02.1996</t>
  </si>
  <si>
    <t>MEDSA 04051993</t>
  </si>
  <si>
    <t>MWAHO 10031990</t>
  </si>
  <si>
    <t>FGRFR 21081990</t>
  </si>
  <si>
    <t>MARCA 06091972</t>
  </si>
  <si>
    <t>MPASI 12051988</t>
  </si>
  <si>
    <t>FMAFI 09021983</t>
  </si>
  <si>
    <t>MJUBO 10091957</t>
  </si>
  <si>
    <t>FPAAR 15081982</t>
  </si>
  <si>
    <t>MGUFE 11091964</t>
  </si>
  <si>
    <t>MFRJU 22031993</t>
  </si>
  <si>
    <t>FEVCR 08111986</t>
  </si>
  <si>
    <t>FLUBO 08081992</t>
  </si>
  <si>
    <t>MHUGO 13051987</t>
  </si>
  <si>
    <t>MROVA 22121963</t>
  </si>
  <si>
    <t>MDAHE 16071996</t>
  </si>
  <si>
    <t>MNERI 25041991</t>
  </si>
  <si>
    <t>MLAGU 10071993</t>
  </si>
  <si>
    <t>FJURI 04021976</t>
  </si>
  <si>
    <t>FANMO 23071991</t>
  </si>
  <si>
    <t>MJOBA 27031987</t>
  </si>
  <si>
    <t>MMADE 04031992</t>
  </si>
  <si>
    <t>MMAMO18.06.1969 MMAMO18.06.1969</t>
  </si>
  <si>
    <t>MGUOV 19111972</t>
  </si>
  <si>
    <t>MLUAL 07091992</t>
  </si>
  <si>
    <t>MROMA15.01.1979 MROMA15.01.1979</t>
  </si>
  <si>
    <t>MWAMU26.09.1982 MWAMU26.09.1982</t>
  </si>
  <si>
    <t>FPAES05.11.1978 FPAES05.11.1978</t>
  </si>
  <si>
    <t>JU CA</t>
  </si>
  <si>
    <t>EUROSISTEMAS SA</t>
  </si>
  <si>
    <t>RED F SAN MARTIN SCS</t>
  </si>
  <si>
    <t>SAN MARTIN 244</t>
  </si>
  <si>
    <t>SAN SALVADOR DE JUJUY</t>
  </si>
  <si>
    <t>RED F FLEMING</t>
  </si>
  <si>
    <t>AVDA GRAL MANUEL BELGRANO 674</t>
  </si>
  <si>
    <t>SALTA</t>
  </si>
  <si>
    <t>RED F LIBERTAD</t>
  </si>
  <si>
    <t>AVDA BELTRAME 1137</t>
  </si>
  <si>
    <t>OBERA</t>
  </si>
  <si>
    <t>MHECA05071993 MHECA05071993</t>
  </si>
  <si>
    <t>RED F SAN MARTIN</t>
  </si>
  <si>
    <t>JUAN PUJOL 1199</t>
  </si>
  <si>
    <t>MERCEDES</t>
  </si>
  <si>
    <t>RED F MUTUAL (MDQ)</t>
  </si>
  <si>
    <t>AVDA INDEPENDENCIA 2249</t>
  </si>
  <si>
    <t>MAR DEL PLATA</t>
  </si>
  <si>
    <t>RED F GENERAL PAZ CENTRO</t>
  </si>
  <si>
    <t>TUCUMAN 496</t>
  </si>
  <si>
    <t>CORDOBA</t>
  </si>
  <si>
    <t>FYAFL12061993 FYAFL12061993</t>
  </si>
  <si>
    <t>RED F DEL PUEBLO (ITALIA)</t>
  </si>
  <si>
    <t>REP DE ITALIA 40</t>
  </si>
  <si>
    <t>NEUQUEN</t>
  </si>
  <si>
    <t>RED F FARMATOTAL</t>
  </si>
  <si>
    <t>AVDA JOSE VICENTE ZAPATA 303</t>
  </si>
  <si>
    <t>MENDOZA</t>
  </si>
  <si>
    <t>RED DEL PUEBLO (RIO IV)</t>
  </si>
  <si>
    <t>AVDA CONSTITUCION 901</t>
  </si>
  <si>
    <t>RIO CUARTO</t>
  </si>
  <si>
    <t>MDACA03.11.1958 MDACA03.11.1958</t>
  </si>
  <si>
    <t>RED F MILANESI</t>
  </si>
  <si>
    <t>AV INTE E. J. CROVARA 3147</t>
  </si>
  <si>
    <t>TABLADA</t>
  </si>
  <si>
    <t>RED F AUTOFARMA (COMODORO RIVADAVIA</t>
  </si>
  <si>
    <t>SAN MARTIN 313</t>
  </si>
  <si>
    <t>COMODORO RIVADAVIA</t>
  </si>
  <si>
    <t>RED F ZONA VITAL NAHUEL</t>
  </si>
  <si>
    <t>PERITO FRANCISCO MORENO 246</t>
  </si>
  <si>
    <t>BARILOCHE</t>
  </si>
  <si>
    <t>FERSO07.05.1980 FERSO07.05.1980</t>
  </si>
  <si>
    <t>RED F CARDOSO</t>
  </si>
  <si>
    <t>AVDA GDOR FREYRE 2638</t>
  </si>
  <si>
    <t>SANTA FE</t>
  </si>
  <si>
    <t>RED F LA ESTRELLA</t>
  </si>
  <si>
    <t>ENTRE RIOS 651</t>
  </si>
  <si>
    <t>CONCORDIA</t>
  </si>
  <si>
    <t>RED F PAS-CO</t>
  </si>
  <si>
    <t>PRES HIPOLITO YRIGOYEN 123</t>
  </si>
  <si>
    <t>SANTA ROSA</t>
  </si>
  <si>
    <t>RED F MARSIGLIA</t>
  </si>
  <si>
    <t>AVENIDA 38 751</t>
  </si>
  <si>
    <t>LA PLATA</t>
  </si>
  <si>
    <t>RED LOS ALMENDROS</t>
  </si>
  <si>
    <t>P PABLO TISSERA 102</t>
  </si>
  <si>
    <t>MERLO</t>
  </si>
  <si>
    <t>RED F LA FARMACIA</t>
  </si>
  <si>
    <t>CMTE LUIS PIEDRABUENA 899</t>
  </si>
  <si>
    <t>PUERTO DESEADO</t>
  </si>
  <si>
    <t>RED F CORDOBA</t>
  </si>
  <si>
    <t>CORDOBA 2394</t>
  </si>
  <si>
    <t>ROSARIO</t>
  </si>
  <si>
    <t>RED F FARMAUCO</t>
  </si>
  <si>
    <t>RUTA NAC GRAL JOSE DE SAN MART 1283</t>
  </si>
  <si>
    <t>TUNUYAN</t>
  </si>
  <si>
    <t>RED F RIVADAVIA</t>
  </si>
  <si>
    <t>AVDA RIVADAVIA 396</t>
  </si>
  <si>
    <t>LA RIOJA</t>
  </si>
  <si>
    <t>RED F MODERNA PARANA SA</t>
  </si>
  <si>
    <t>GRAL JOSE DE SAN MARTIN 1101</t>
  </si>
  <si>
    <t>PARANA</t>
  </si>
  <si>
    <t>RED F DEL MILAGRO</t>
  </si>
  <si>
    <t>ALVARADO 487</t>
  </si>
  <si>
    <t>SAN RAMON DE LA NUEVA ORAN</t>
  </si>
  <si>
    <t>RED DEL PUENTE CITY</t>
  </si>
  <si>
    <t>AVDA GRAL JOSE DE SAN MARTIN 1516</t>
  </si>
  <si>
    <t>RED F CUYO SRL</t>
  </si>
  <si>
    <t>AV SAN MARTIN OESTE 2918</t>
  </si>
  <si>
    <t>SAN JUAN</t>
  </si>
  <si>
    <t>RED F MEDICINAR</t>
  </si>
  <si>
    <t>IGUAZU 58</t>
  </si>
  <si>
    <t>ELDORADO</t>
  </si>
  <si>
    <t>RED F DANIOTTI</t>
  </si>
  <si>
    <t>VICENTE AGUERO 336</t>
  </si>
  <si>
    <t>JESUS MARIA</t>
  </si>
  <si>
    <t>RED F CAPITANELLI</t>
  </si>
  <si>
    <t>ALBERDI 131</t>
  </si>
  <si>
    <t>TARTAGAL</t>
  </si>
  <si>
    <t>MHUBR17121943 MHUBR17121943</t>
  </si>
  <si>
    <t>FCRGA FCRGA</t>
  </si>
  <si>
    <t>RED F GRAL PAZ POSADAS 2</t>
  </si>
  <si>
    <t>ENTRE RIOS 1797</t>
  </si>
  <si>
    <t>POSADAS</t>
  </si>
  <si>
    <t>MGEME MGEME</t>
  </si>
  <si>
    <t>MSEPA MSEPA</t>
  </si>
  <si>
    <t>MJUSA04081973 MJUSA04081973</t>
  </si>
  <si>
    <t>MPACO30111981 MPACO30111981</t>
  </si>
  <si>
    <t>RED F MARIA AUXILIADORA</t>
  </si>
  <si>
    <t>AVDA GONZALEZ LELONG 506</t>
  </si>
  <si>
    <t>FORMOSA</t>
  </si>
  <si>
    <t>MSEAL25061984 MSEAL25061984</t>
  </si>
  <si>
    <t>F FARMACOOP</t>
  </si>
  <si>
    <t>PADRE LUIS MONTI 444</t>
  </si>
  <si>
    <t>ZAPALA</t>
  </si>
  <si>
    <t>MPEMO22.04.1984 MPEMO22.04.1984</t>
  </si>
  <si>
    <t>MHELI03.06.1953 MHELI03.06.1953</t>
  </si>
  <si>
    <t>RED F GUTIERREZ</t>
  </si>
  <si>
    <t>AVDA GRAL JOAQUIN DE MADARIAGA 286</t>
  </si>
  <si>
    <t>GOYA</t>
  </si>
  <si>
    <t>RED F LA ESQUINA MITRE</t>
  </si>
  <si>
    <t>MITRE 276</t>
  </si>
  <si>
    <t>SANTIAGO DEL ESTERO</t>
  </si>
  <si>
    <t>MJULE30.10.1970 MJULE30.10.1970</t>
  </si>
  <si>
    <t>RED AUTOFARMA RIO GALLEGOS</t>
  </si>
  <si>
    <t>AV NESTOR KIRCHNER (EX AV JA ROCA) 1029</t>
  </si>
  <si>
    <t>RIO GALLEGOS</t>
  </si>
  <si>
    <t>MMACA MMACA</t>
  </si>
  <si>
    <t>MAGYA12.03.1991 MAGYA12.03.1991</t>
  </si>
  <si>
    <t>MRICH MRICH</t>
  </si>
  <si>
    <t>MGERA24011994 MGERA24011994</t>
  </si>
  <si>
    <t>RED F STRICKER</t>
  </si>
  <si>
    <t>RIVADAVIA 901</t>
  </si>
  <si>
    <t>ZARATE</t>
  </si>
  <si>
    <t>F SOBREMONTE</t>
  </si>
  <si>
    <t>AV LIBERTADOR 1350</t>
  </si>
  <si>
    <t>SAN MARTÍN</t>
  </si>
  <si>
    <t>RED F GUTNISKY SRL</t>
  </si>
  <si>
    <t>PRES CARLOS PELLEGRINI 1310</t>
  </si>
  <si>
    <t>CORRIENTES</t>
  </si>
  <si>
    <t>F DEL RIO</t>
  </si>
  <si>
    <t>AVDA GRAL JOSE DE SAN MARTIN 405</t>
  </si>
  <si>
    <t>SAN MARTIN DE LOS ANDES</t>
  </si>
  <si>
    <t>RED PATAGONICAS COSTANERA</t>
  </si>
  <si>
    <t>AVDA PRES GRAL JULIO ARGENTINO 315</t>
  </si>
  <si>
    <t>PUERTO MADRYN</t>
  </si>
  <si>
    <t>MEDCA17.03.1970 MEDCA17.03.1970</t>
  </si>
  <si>
    <t>RED F LA FLORAL (N)</t>
  </si>
  <si>
    <t>AVDA PRIMERA JUNTA 519</t>
  </si>
  <si>
    <t>GUALEGUAYCHU</t>
  </si>
  <si>
    <t>MGASA 03.08.1964 MGASA 03.08.1964</t>
  </si>
  <si>
    <t>FNOCA 26.08.1974 FNOCA 26.08.1974</t>
  </si>
  <si>
    <t>RED F DEL SAGRADO CORAZON</t>
  </si>
  <si>
    <t>AVDA HERNANDARIAS 786</t>
  </si>
  <si>
    <t>RESISTENCIA</t>
  </si>
  <si>
    <t>MJOLI30.11.1993 MJOLI30.11.1993</t>
  </si>
  <si>
    <t>RED F ESPAÑOLA</t>
  </si>
  <si>
    <t>SAN MARTIN 301</t>
  </si>
  <si>
    <t>BAHIA BLANCA</t>
  </si>
  <si>
    <t>RED MAYO (SAN RAFAEL)</t>
  </si>
  <si>
    <t>AVDA PRES HIPOLITO YRIGOYEN 458</t>
  </si>
  <si>
    <t>SAN RAFAEL</t>
  </si>
  <si>
    <t>FBLFR26091995 FBLFR26091995</t>
  </si>
  <si>
    <t>MCAVE27.02.1994 MCAVE27.02.1994</t>
  </si>
  <si>
    <t>RED Del Pueblo SCS</t>
  </si>
  <si>
    <t>SARMIENTO 2646</t>
  </si>
  <si>
    <t>CHAJARI</t>
  </si>
  <si>
    <t>RED DE PIERO</t>
  </si>
  <si>
    <t>JUAN BAUTISTA ALBERDI 436</t>
  </si>
  <si>
    <t>General Güemes</t>
  </si>
  <si>
    <t>MVICA08111991 MVICA08111991</t>
  </si>
  <si>
    <t>MFELE MFELE</t>
  </si>
  <si>
    <t>MRAQU04081951 MRAQU04081951</t>
  </si>
  <si>
    <t>RED Paris SFT</t>
  </si>
  <si>
    <t>GDOR GRAL BALCARCE 473</t>
  </si>
  <si>
    <t>SAN MIGUEL DE TUCUMAN</t>
  </si>
  <si>
    <t>MARRU23.10.1972 MARRU23.10.1972</t>
  </si>
  <si>
    <t>MFAGA22.05.1981 MFAGA22.05.1981</t>
  </si>
  <si>
    <t>FMAIN FMAIN</t>
  </si>
  <si>
    <t>FVIWO14.12.1988 FVIWO14.12.1988</t>
  </si>
  <si>
    <t>RED F MODELO (C. URUGUAY)</t>
  </si>
  <si>
    <t>SUPREMO ENTRERRIANO 94</t>
  </si>
  <si>
    <t>CONCEPCION DEL URUGUAY</t>
  </si>
  <si>
    <t>MCRPE17.07.1990 MCRPE17.07.1990</t>
  </si>
  <si>
    <t>RED SL F QUINTANA</t>
  </si>
  <si>
    <t>AV PRES ARTURO H ILLIA 216</t>
  </si>
  <si>
    <t>SAN LUIS</t>
  </si>
  <si>
    <t>MSATA MSATA</t>
  </si>
  <si>
    <t>MPASO07.05.1980 MPASO07.05.1980</t>
  </si>
  <si>
    <t>RED F AMAMBAY</t>
  </si>
  <si>
    <t>AVDA 20 DE JUNIO 595</t>
  </si>
  <si>
    <t>PUERTO ESPERANZA</t>
  </si>
  <si>
    <t>MSEVA10051977 MSEVA10051977</t>
  </si>
  <si>
    <t>RED F MUTUAL (Tandil)</t>
  </si>
  <si>
    <t>4 DE ABRIL 1099</t>
  </si>
  <si>
    <t>TANDIL</t>
  </si>
  <si>
    <t>FFAVI FFAVI</t>
  </si>
  <si>
    <t>FCRRA20121981 FCRRA20121981</t>
  </si>
  <si>
    <t>MANES06051996 MANES06051996</t>
  </si>
  <si>
    <t>MCRAR21031992 MCRAR21031992</t>
  </si>
  <si>
    <t>RED AVENIDA - APOSTOLES</t>
  </si>
  <si>
    <t>AV JULIAN ZUBRZCYKI S/N</t>
  </si>
  <si>
    <t>APOSTOLES</t>
  </si>
  <si>
    <t>MCRFR22061995 MCRFR22061995</t>
  </si>
  <si>
    <t>RED F AVENIDA</t>
  </si>
  <si>
    <t>AVDA GRAL JOSE GERVASIO ARTIGA 2200</t>
  </si>
  <si>
    <t>LA PAZ</t>
  </si>
  <si>
    <t>MNISI MNISI</t>
  </si>
  <si>
    <t>RED F BELGRANO</t>
  </si>
  <si>
    <t>SALTA 362</t>
  </si>
  <si>
    <t>RED F ANTIGUA URQUIZA</t>
  </si>
  <si>
    <t>URQUIZA esquina 3 de febrero S/N</t>
  </si>
  <si>
    <t>RED F MUTUAL AMUR (Cervantes)</t>
  </si>
  <si>
    <t>CERVANTES 89</t>
  </si>
  <si>
    <t>FDECO01.07.1994 FDECO01.07.1994</t>
  </si>
  <si>
    <t>RED F SEMO</t>
  </si>
  <si>
    <t>PAULINO CENTENO 39</t>
  </si>
  <si>
    <t>SANTO TOME</t>
  </si>
  <si>
    <t>RED F PATAGONICAS DEL SUR</t>
  </si>
  <si>
    <t>25 DE MAYO 543</t>
  </si>
  <si>
    <t>ESQUEL</t>
  </si>
  <si>
    <t>RED USHUAIA - F AUTOFARMA</t>
  </si>
  <si>
    <t>AVDA GRAL JOSE DE SAN MARTIN 1336</t>
  </si>
  <si>
    <t>USHUAIA</t>
  </si>
  <si>
    <t>MJUGO03041980 MJUGO03041980</t>
  </si>
  <si>
    <t>MMABA25041995 MMABA25041995</t>
  </si>
  <si>
    <t>RED F FARMAVIDA</t>
  </si>
  <si>
    <t>MENDOZA 1190</t>
  </si>
  <si>
    <t>VILLA MARIA</t>
  </si>
  <si>
    <t>RED F SAN VICENTE</t>
  </si>
  <si>
    <t>AV DEL LIBERTADOR 707</t>
  </si>
  <si>
    <t>SAN VICENTE</t>
  </si>
  <si>
    <t>MRAMO22081951 MRAMO22081951</t>
  </si>
  <si>
    <t>MPECO13.10.1960 MPECO13.10.1960</t>
  </si>
  <si>
    <t>MCRGO03041993 MCRGO03041993</t>
  </si>
  <si>
    <t>MFEFL12121996 MFEFL12121996</t>
  </si>
  <si>
    <t>MJULE19061973 MJULE19061973</t>
  </si>
  <si>
    <t>RED F GENERAL PAZ RESISTENCIA</t>
  </si>
  <si>
    <t>SANTA FE 124</t>
  </si>
  <si>
    <t>MFRPO25031958 MFRPO25031958</t>
  </si>
  <si>
    <t>MSAYU16021961 MSAYU16021961</t>
  </si>
  <si>
    <t>RED F PERETTO</t>
  </si>
  <si>
    <t>25 DE MAYO 220</t>
  </si>
  <si>
    <t>LUJAN</t>
  </si>
  <si>
    <t>FMASO21.02.1990 FMASO21.02.1990</t>
  </si>
  <si>
    <t>RED F LLOMAR II</t>
  </si>
  <si>
    <t>AVDA GREGORIO IBAÃ‘EZ NORTE 19</t>
  </si>
  <si>
    <t>COMANDANTE LUIS PIEDRABUENA</t>
  </si>
  <si>
    <t>MMAYZ 21041992 MMAYZ 21041992</t>
  </si>
  <si>
    <t>RED F SIANO (SAN BERNARDO)</t>
  </si>
  <si>
    <t>CHIOZZA 1745</t>
  </si>
  <si>
    <t>SAN BERNARDO DEL TUYU</t>
  </si>
  <si>
    <t>MALCO MALCO</t>
  </si>
  <si>
    <t>MARES MARES</t>
  </si>
  <si>
    <t>MRIVA15051980 MRIVA15051980</t>
  </si>
  <si>
    <t>MLUMA18011954 MLUMA18011954</t>
  </si>
  <si>
    <t>FGRRA20071971 FGRRA20071971</t>
  </si>
  <si>
    <t>FNOMA14031970 FNOMA14031970</t>
  </si>
  <si>
    <t>MJUDI19021964 MJUDI19021964</t>
  </si>
  <si>
    <t>MHUVA28071987 MHUVA28071987</t>
  </si>
  <si>
    <t>RED F ROSSI</t>
  </si>
  <si>
    <t>BV SOLIS 1411</t>
  </si>
  <si>
    <t>FIRMAT</t>
  </si>
  <si>
    <t>MCROJ16031984 MCROJ16031984</t>
  </si>
  <si>
    <t>MJOPO20101998 MJOPO20101998</t>
  </si>
  <si>
    <t>MRIME07071990 MRIME07071990</t>
  </si>
  <si>
    <t>MSAÑU28121998 MSAÑU28121998</t>
  </si>
  <si>
    <t>MFEDA15091958 MFEDA15091958</t>
  </si>
  <si>
    <t>MVIMA26111982 MVIMA26111982</t>
  </si>
  <si>
    <t>MCAVA06021989 MCAVA06021989</t>
  </si>
  <si>
    <t>MTOMI11121932 MTOMI11121932</t>
  </si>
  <si>
    <t>FMAWI18021935 FMAWI18021935</t>
  </si>
  <si>
    <t>MGAAH25011997 MGAAH25011997</t>
  </si>
  <si>
    <t>RED F TERBONATI</t>
  </si>
  <si>
    <t>JULIO A ROCA 157</t>
  </si>
  <si>
    <t>VILLA GENERAL BELGRANO</t>
  </si>
  <si>
    <t>MLEQU 11.07.1982 MLEQU 11.07.1982</t>
  </si>
  <si>
    <t>RED F FITTIPALDI</t>
  </si>
  <si>
    <t>FERNANDEZ DE ENCISO 3947</t>
  </si>
  <si>
    <t>VILLA DEVOTO</t>
  </si>
  <si>
    <t>MDAOB MDAOB</t>
  </si>
  <si>
    <t>MJOCA18081997 MJOCA18081997</t>
  </si>
  <si>
    <t>RED F SAN JORGE</t>
  </si>
  <si>
    <t>AVDA SAN MARTIN 1322</t>
  </si>
  <si>
    <t>PERITO MORENO</t>
  </si>
  <si>
    <t>MPACO15.09.1987 MPACO15.09.1987</t>
  </si>
  <si>
    <t>HO01</t>
  </si>
  <si>
    <t>RED F ITATI</t>
  </si>
  <si>
    <t>SAN MARTIN 502</t>
  </si>
  <si>
    <t>PRESIDENCIA ROQUE SAENZ PEÑA</t>
  </si>
  <si>
    <t>RED F DI NUCCI</t>
  </si>
  <si>
    <t>SALTA 405</t>
  </si>
  <si>
    <t>RED F DEL PUEBLO (Z)</t>
  </si>
  <si>
    <t>AVDA GRAL JOSE DE SAN MARTIN 373</t>
  </si>
  <si>
    <t>RED RIO GRANDE - F AUTOFARMA</t>
  </si>
  <si>
    <t>CNEL DE MARINA LEONARDO ROSALE 444</t>
  </si>
  <si>
    <t>RIO GRANDE</t>
  </si>
  <si>
    <t>RED F SANTA JULIA</t>
  </si>
  <si>
    <t>CNEL SUAREZ 30</t>
  </si>
  <si>
    <t>JUNIN DE LOS ANDES</t>
  </si>
  <si>
    <t>RED F OLOCCO</t>
  </si>
  <si>
    <t>DR MARIANO MORENO 742</t>
  </si>
  <si>
    <t>ARROYITO</t>
  </si>
  <si>
    <t>Nom. Afil. Cli.</t>
  </si>
  <si>
    <t>Nom. Cli.</t>
  </si>
  <si>
    <t>Centro</t>
  </si>
  <si>
    <t>Turno</t>
  </si>
  <si>
    <t>Nombre Farmacia</t>
  </si>
  <si>
    <t>Ciudad</t>
  </si>
  <si>
    <t>MLUAG19121992</t>
  </si>
  <si>
    <t>MOSLE17011961</t>
  </si>
  <si>
    <t>ID Afiliado SAP</t>
  </si>
  <si>
    <t>FYAFL12061993</t>
  </si>
  <si>
    <t>Cantidad</t>
  </si>
  <si>
    <t>Material SAP</t>
  </si>
  <si>
    <t>Convenio</t>
  </si>
  <si>
    <t>Descripción Convenio</t>
  </si>
  <si>
    <t>Producto</t>
  </si>
  <si>
    <t>Solicitante</t>
  </si>
  <si>
    <t>Fecha Entrega</t>
  </si>
  <si>
    <t>TO-3 TC ** 150 mg comp.rec.x 60</t>
  </si>
  <si>
    <t>TO-ZETROTAX RICHMOND** 10 mg/ml jbe.x 240 ml</t>
  </si>
  <si>
    <t>TO-3 TC COMPLEX** comp.rec.x 60</t>
  </si>
  <si>
    <t>TO-3 TC** sol.x 240 ml</t>
  </si>
  <si>
    <t>TO-ZIAGENAVIR** 300 mg comp.rec.x 60</t>
  </si>
  <si>
    <t>TO-VIRAMUNE** susp.x 240 ml</t>
  </si>
  <si>
    <t>STO-VIDEX EC 400 mg caps.x 30</t>
  </si>
  <si>
    <t>TO-VIDEX EC 200 mg caps.x 30</t>
  </si>
  <si>
    <t>STO-VIDEX EC 250 mg caps.x 30</t>
  </si>
  <si>
    <t>STO-STOCRIN** 600 mg x 30 comp.</t>
  </si>
  <si>
    <t>TO-MUVIDINA** comp.x 60</t>
  </si>
  <si>
    <t>CRONOPEN (ATB) 500 mg comp.rec.x 3</t>
  </si>
  <si>
    <t>DARAPRIM comp.x 20</t>
  </si>
  <si>
    <t>STO-REYATAZ** 200 mg caps.x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</si>
  <si>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</si>
  <si>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</si>
  <si>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</si>
  <si>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</si>
  <si>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</si>
  <si>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</si>
  <si>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CRONOPEN (ATB) 500 mg comp.rec.x 5</t>
  </si>
  <si>
    <t>TO-KIVEXA** comp. x 30</t>
  </si>
  <si>
    <t>STO-APTIVUS** 250mg caps.x120</t>
  </si>
  <si>
    <t>STO-SULFINAV** 600 mg comp.x 30</t>
  </si>
  <si>
    <t>STO-TRUVADA** comp. rec. x 30</t>
  </si>
  <si>
    <t>TO-LAZINEVIR** comp.rec.x 60</t>
  </si>
  <si>
    <t>MUTUM 150 mg comp.x 4</t>
  </si>
  <si>
    <t>STO-REYATAZ** 300 mg caps. x 30</t>
  </si>
  <si>
    <t>STO-ISENTRESS** 400 mg comp. x 60</t>
  </si>
  <si>
    <t>FLUCONAZOL RICHET 200 mg comp.x 10 (Est.)</t>
  </si>
  <si>
    <t>STO-LEUZAN** 300 mg comp. x 30</t>
  </si>
  <si>
    <t>STO-ZULETEL** 600 mg comp.x 30</t>
  </si>
  <si>
    <t>STO-ATRIPLA** comp.x30</t>
  </si>
  <si>
    <t>STO-PREZISTA** 600mg comp.x60</t>
  </si>
  <si>
    <t>STO-VIRAKAM** 300 mg comp.x 30</t>
  </si>
  <si>
    <t>TO-SELMIVIR** comp.rec.x 30</t>
  </si>
  <si>
    <t>TO-PROFELVIR comp. rec. x 30</t>
  </si>
  <si>
    <t>STO-MIVUTEN** comp.rec.x 30</t>
  </si>
  <si>
    <t>STO-PREZISTA** 400mg comp.x60</t>
  </si>
  <si>
    <t>TO-PREZISTA** 150mg comp.x240</t>
  </si>
  <si>
    <t>STO-CELSENTRI** 300mg comp.x60</t>
  </si>
  <si>
    <t>STO-CELSENTRI** 150mg comp.x60</t>
  </si>
  <si>
    <t>TO-MUVIDINA PLUS** comp.rec.x 60</t>
  </si>
  <si>
    <t>STO-TELAVIR** comp.rec.x 30</t>
  </si>
  <si>
    <t>STO-VIRONTAR** 100/600 comp.rec.x 60</t>
  </si>
  <si>
    <t>STO-VIDARA** comp.rec.x 30</t>
  </si>
  <si>
    <t>STO-EDILOSIV 50 mg comp.x 60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</si>
  <si>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</si>
  <si>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</si>
  <si>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</si>
  <si>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</si>
  <si>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</si>
  <si>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TO-INTELENCE** 200mg comp.x60</t>
  </si>
  <si>
    <t>STO-REMIVIR** comp.rec.x30</t>
  </si>
  <si>
    <t>STO-STRIBILD** comp.rec.x30</t>
  </si>
  <si>
    <t>STO-VIRONTAR N** 100/800 comp.rec.ran.x30</t>
  </si>
  <si>
    <t>STO-RITONAVIR ABBVIE** comp.x30</t>
  </si>
  <si>
    <t>STO-KALETRA 50mg/200mg comp.rec.x120</t>
  </si>
  <si>
    <t>STO-COMPLERA** comp.rec.x30</t>
  </si>
  <si>
    <t>TO-TRIUMEQ** 600 mg comp.x 30</t>
  </si>
  <si>
    <t>STO-EVOTAZ** 300/150mg caps.x30</t>
  </si>
  <si>
    <t>TO-FOSEVA 800mg comp.rec.x180</t>
  </si>
  <si>
    <t>TO-TERFLIMIDA 14mg comp.rec.x28</t>
  </si>
  <si>
    <t>TO-TENALCET 30mg comp.rec.x30</t>
  </si>
  <si>
    <t>TO-TENALCET 60mg comp.rec.x30</t>
  </si>
  <si>
    <t>STO-KALETRA sol.oral x160ml</t>
  </si>
  <si>
    <t>STO-KALETRA** 25/100mg comp.rec.x60</t>
  </si>
  <si>
    <t>STO-TRIVENZ** comp. x 30</t>
  </si>
  <si>
    <t>STO-SIMPLIR** comp.rec.x30</t>
  </si>
  <si>
    <t>TO-GENVOYA** comp.rec.x30</t>
  </si>
  <si>
    <t>TO-PARITOL 5mcg f.a.x5</t>
  </si>
  <si>
    <t>TO-LEUCOVORINA DELTA FARMA 50mg iny.liof</t>
  </si>
  <si>
    <t>STO-TEFALA comp.rec.x 30</t>
  </si>
  <si>
    <t>STO-ISENTRESS 600mg comp.rec.x60</t>
  </si>
  <si>
    <t>TO-VEMLIDY comp.rec.x 30</t>
  </si>
  <si>
    <t>TO-DESCOVY 200/10 mg comp.rec.x 30</t>
  </si>
  <si>
    <t>TO-DESCOVY 200/25 mg comp.rec.x 30</t>
  </si>
  <si>
    <t>TO-PREVID 200/25 mg comp.rec.x 30</t>
  </si>
  <si>
    <t>TO-TIVICAY 25 mg comp.x 30</t>
  </si>
  <si>
    <t>TO-TIVICAY 10 mg comp.x 30</t>
  </si>
  <si>
    <t>TO-ZEVUVIR 50 mg comp.rec.x 30</t>
  </si>
  <si>
    <t>TO-BIKTARVY comp.rec.x 30</t>
  </si>
  <si>
    <t>TO-SYMTUZA comp.rec.x 30</t>
  </si>
  <si>
    <t>STO-TIALSUR comp.x 30</t>
  </si>
  <si>
    <t>TO-DELSTRIGO comp.rec.x 30</t>
  </si>
  <si>
    <t>TO-PAZOPATER 200 mg comp.rec.x 30</t>
  </si>
  <si>
    <t>TO-PAZOPATER 400 mg comp.rec.x 30</t>
  </si>
  <si>
    <t>TO-SEVELAMER SANDOZ 800 mg comp.rec.x 180</t>
  </si>
  <si>
    <t>TO-ARKUS 20 mg comp.rec.x 30</t>
  </si>
  <si>
    <t>TO-ARKUS 40 mg comp.rec.x 30</t>
  </si>
  <si>
    <t>TO-ARKUS 60 mg comp.rec.x 30</t>
  </si>
  <si>
    <t>TO-ZEVUVIR L PACK comp.rec.x 30+30</t>
  </si>
  <si>
    <t>TO-DOVATO comp x30</t>
  </si>
  <si>
    <t>TO-AMINET 30 mg comp.rec.x 30</t>
  </si>
  <si>
    <t>TO-AMINET 60 mg comp.rec.x 30</t>
  </si>
  <si>
    <t>TO-ZEVUVIR ABC PACK comp.rec.x 30+30</t>
  </si>
  <si>
    <t>DOSULFIN FORTE comp.x 14</t>
  </si>
  <si>
    <t>LIBINIS 14 mg comp.rec.x 28</t>
  </si>
  <si>
    <t>TO-DOLUFEVIR 50 mg comp.rec.x 30</t>
  </si>
  <si>
    <t>7796930007310</t>
  </si>
  <si>
    <t>7795348001859</t>
  </si>
  <si>
    <t>7796930003336</t>
  </si>
  <si>
    <t>7796930007303</t>
  </si>
  <si>
    <t>7796930003978</t>
  </si>
  <si>
    <t>7795304866133</t>
  </si>
  <si>
    <t>7795305791588</t>
  </si>
  <si>
    <t>7795305791540</t>
  </si>
  <si>
    <t>7795305791571</t>
  </si>
  <si>
    <t>7797991146819</t>
  </si>
  <si>
    <t>7795336079617</t>
  </si>
  <si>
    <t>7795367053815</t>
  </si>
  <si>
    <t>7796285048969</t>
  </si>
  <si>
    <t>7796930005132</t>
  </si>
  <si>
    <t>3000033631193</t>
  </si>
  <si>
    <t>7795348003419</t>
  </si>
  <si>
    <t>7792183487787</t>
  </si>
  <si>
    <t>7795348250189</t>
  </si>
  <si>
    <t>7795348003037</t>
  </si>
  <si>
    <t>7794640408021</t>
  </si>
  <si>
    <t>7792371649973</t>
  </si>
  <si>
    <t>7796285049256</t>
  </si>
  <si>
    <t>7794640401701</t>
  </si>
  <si>
    <t>7795304866881</t>
  </si>
  <si>
    <t>7795367054522</t>
  </si>
  <si>
    <t>7792183488647</t>
  </si>
  <si>
    <t>7795348250943</t>
  </si>
  <si>
    <t>7798084680821</t>
  </si>
  <si>
    <t>3000033622634</t>
  </si>
  <si>
    <t>7797991150199</t>
  </si>
  <si>
    <t>7795336063340</t>
  </si>
  <si>
    <t>7795348251223</t>
  </si>
  <si>
    <t>7791829019344</t>
  </si>
  <si>
    <t>7792183000443</t>
  </si>
  <si>
    <t>7795314023458</t>
  </si>
  <si>
    <t>7795367000239</t>
  </si>
  <si>
    <t>7795348000258</t>
  </si>
  <si>
    <t>7795367000376</t>
  </si>
  <si>
    <t>7795348000326</t>
  </si>
  <si>
    <t>7795314023694</t>
  </si>
  <si>
    <t>7795314023700</t>
  </si>
  <si>
    <t>7794640820076</t>
  </si>
  <si>
    <t>7794640820083</t>
  </si>
  <si>
    <t>7795367001069</t>
  </si>
  <si>
    <t>7795367001038</t>
  </si>
  <si>
    <t>7795348001705</t>
  </si>
  <si>
    <t>7791829018903</t>
  </si>
  <si>
    <t>7793397077269</t>
  </si>
  <si>
    <t>7795367003544</t>
  </si>
  <si>
    <t>7795348000357</t>
  </si>
  <si>
    <t>7794640820793</t>
  </si>
  <si>
    <t>7797991000678</t>
  </si>
  <si>
    <t>7797991000661</t>
  </si>
  <si>
    <t>7795314023762</t>
  </si>
  <si>
    <t>7796285277314</t>
  </si>
  <si>
    <t>7792183001945</t>
  </si>
  <si>
    <t>7795348002825</t>
  </si>
  <si>
    <t>8054083005003</t>
  </si>
  <si>
    <t>8054083003474</t>
  </si>
  <si>
    <t>7792183002539</t>
  </si>
  <si>
    <t>7794640820854</t>
  </si>
  <si>
    <t>7798008272125</t>
  </si>
  <si>
    <t>7793397051474</t>
  </si>
  <si>
    <t>7793397090305</t>
  </si>
  <si>
    <t>7793397051535</t>
  </si>
  <si>
    <t>7793397051542</t>
  </si>
  <si>
    <t>8054083006406</t>
  </si>
  <si>
    <t>8054083003382</t>
  </si>
  <si>
    <t>7795348003242</t>
  </si>
  <si>
    <t>7796285279905</t>
  </si>
  <si>
    <t>7792183002843</t>
  </si>
  <si>
    <t>7793397051658</t>
  </si>
  <si>
    <t>7795356002046</t>
  </si>
  <si>
    <t>7795367010030</t>
  </si>
  <si>
    <t>7793081098334</t>
  </si>
  <si>
    <t>7792183489507</t>
  </si>
  <si>
    <t>7792183489569</t>
  </si>
  <si>
    <t>7792183489576</t>
  </si>
  <si>
    <t>7795348421602</t>
  </si>
  <si>
    <t>7794640820953</t>
  </si>
  <si>
    <t>7794640820946</t>
  </si>
  <si>
    <t>7795348421831</t>
  </si>
  <si>
    <t>7792183489736</t>
  </si>
  <si>
    <t>7795314572338</t>
  </si>
  <si>
    <t>7798112993954</t>
  </si>
  <si>
    <t>7793081098426</t>
  </si>
  <si>
    <t>7793397052082</t>
  </si>
  <si>
    <t>7793397052099</t>
  </si>
  <si>
    <t>7795306839227</t>
  </si>
  <si>
    <t>7792183489941</t>
  </si>
  <si>
    <t>7792183489958</t>
  </si>
  <si>
    <t>7792183489965</t>
  </si>
  <si>
    <t>7795348423446</t>
  </si>
  <si>
    <t>7794640909061</t>
  </si>
  <si>
    <t>7791909100948</t>
  </si>
  <si>
    <t>7791909100979</t>
  </si>
  <si>
    <t>7795348423354</t>
  </si>
  <si>
    <t>7798129414091</t>
  </si>
  <si>
    <t>7798083522733</t>
  </si>
  <si>
    <t>7795367550499</t>
  </si>
  <si>
    <t>528</t>
  </si>
  <si>
    <t>534</t>
  </si>
  <si>
    <t>620</t>
  </si>
  <si>
    <t>635</t>
  </si>
  <si>
    <t>693</t>
  </si>
  <si>
    <t>913</t>
  </si>
  <si>
    <t>1045</t>
  </si>
  <si>
    <t>1206</t>
  </si>
  <si>
    <t>1226</t>
  </si>
  <si>
    <t>7241</t>
  </si>
  <si>
    <t>7655</t>
  </si>
  <si>
    <t>7792</t>
  </si>
  <si>
    <t>7903</t>
  </si>
  <si>
    <t>8116</t>
  </si>
  <si>
    <t>10984</t>
  </si>
  <si>
    <t>11014</t>
  </si>
  <si>
    <t>11055</t>
  </si>
  <si>
    <t>11537</t>
  </si>
  <si>
    <t>11539</t>
  </si>
  <si>
    <t>11586</t>
  </si>
  <si>
    <t>19034</t>
  </si>
  <si>
    <t>19585</t>
  </si>
  <si>
    <t>19939</t>
  </si>
  <si>
    <t>20613</t>
  </si>
  <si>
    <t>21100</t>
  </si>
  <si>
    <t>21128</t>
  </si>
  <si>
    <t>21922</t>
  </si>
  <si>
    <t>22132</t>
  </si>
  <si>
    <t>22963</t>
  </si>
  <si>
    <t>23411</t>
  </si>
  <si>
    <t>24727</t>
  </si>
  <si>
    <t>26752</t>
  </si>
  <si>
    <t>27184</t>
  </si>
  <si>
    <t>27425</t>
  </si>
  <si>
    <t>27459</t>
  </si>
  <si>
    <t>27669</t>
  </si>
  <si>
    <t>28621</t>
  </si>
  <si>
    <t>28919</t>
  </si>
  <si>
    <t>29011</t>
  </si>
  <si>
    <t>29504</t>
  </si>
  <si>
    <t>29721</t>
  </si>
  <si>
    <t>30110</t>
  </si>
  <si>
    <t>30136</t>
  </si>
  <si>
    <t>30590</t>
  </si>
  <si>
    <t>30591</t>
  </si>
  <si>
    <t>1031120</t>
  </si>
  <si>
    <t>1031182</t>
  </si>
  <si>
    <t>1031370</t>
  </si>
  <si>
    <t>1031372</t>
  </si>
  <si>
    <t>1031389</t>
  </si>
  <si>
    <t>1031712</t>
  </si>
  <si>
    <t>1031881</t>
  </si>
  <si>
    <t>1031882</t>
  </si>
  <si>
    <t>1031893</t>
  </si>
  <si>
    <t>1032116</t>
  </si>
  <si>
    <t>1032188</t>
  </si>
  <si>
    <t>1032222</t>
  </si>
  <si>
    <t>1032301</t>
  </si>
  <si>
    <t>1032380</t>
  </si>
  <si>
    <t>1032424</t>
  </si>
  <si>
    <t>1032425</t>
  </si>
  <si>
    <t>1032554</t>
  </si>
  <si>
    <t>1032577</t>
  </si>
  <si>
    <t>1032669</t>
  </si>
  <si>
    <t>1032748</t>
  </si>
  <si>
    <t>1032750</t>
  </si>
  <si>
    <t>1032790</t>
  </si>
  <si>
    <t>1032830</t>
  </si>
  <si>
    <t>1032899</t>
  </si>
  <si>
    <t>1032986</t>
  </si>
  <si>
    <t>1033043</t>
  </si>
  <si>
    <t>1033050</t>
  </si>
  <si>
    <t>1033179</t>
  </si>
  <si>
    <t>1033533</t>
  </si>
  <si>
    <t>1033676</t>
  </si>
  <si>
    <t>1033709</t>
  </si>
  <si>
    <t>1033874</t>
  </si>
  <si>
    <t>1033875</t>
  </si>
  <si>
    <t>1034037</t>
  </si>
  <si>
    <t>1034079</t>
  </si>
  <si>
    <t>1034080</t>
  </si>
  <si>
    <t>1034201</t>
  </si>
  <si>
    <t>1034245</t>
  </si>
  <si>
    <t>1034272</t>
  </si>
  <si>
    <t>1034471</t>
  </si>
  <si>
    <t>1034752</t>
  </si>
  <si>
    <t>1034811</t>
  </si>
  <si>
    <t>1034812</t>
  </si>
  <si>
    <t>1034952</t>
  </si>
  <si>
    <t>1034964</t>
  </si>
  <si>
    <t>1034966</t>
  </si>
  <si>
    <t>1034968</t>
  </si>
  <si>
    <t>1035112</t>
  </si>
  <si>
    <t>1035658</t>
  </si>
  <si>
    <t>1035806</t>
  </si>
  <si>
    <t>1035807</t>
  </si>
  <si>
    <t>1035819</t>
  </si>
  <si>
    <t>1036038</t>
  </si>
  <si>
    <t>1036101</t>
  </si>
  <si>
    <t>1036155</t>
  </si>
  <si>
    <t>CARGA MASIVA DE PEDIDOS_SCIENZA</t>
  </si>
  <si>
    <t>FPAAR15081982</t>
  </si>
  <si>
    <t>FCRDO19071984</t>
  </si>
  <si>
    <t>MHECA05071993</t>
  </si>
  <si>
    <t>FJURI04021976</t>
  </si>
  <si>
    <t>MJUDO27081976</t>
  </si>
  <si>
    <t>MFRMA21021996</t>
  </si>
  <si>
    <t>FMALO28061978</t>
  </si>
  <si>
    <t>MMAAI23071981</t>
  </si>
  <si>
    <t>MMAGE24021994</t>
  </si>
  <si>
    <t>MAXVI12101995</t>
  </si>
  <si>
    <t>MMAFA30081984</t>
  </si>
  <si>
    <t>MHEPE26101985</t>
  </si>
  <si>
    <t>MDACA03111958</t>
  </si>
  <si>
    <t>MJOPA04011993</t>
  </si>
  <si>
    <t>MALFA20081951</t>
  </si>
  <si>
    <t>FPAHE25021977</t>
  </si>
  <si>
    <t>MIVCO24061999</t>
  </si>
  <si>
    <t>MJUAL27021960</t>
  </si>
  <si>
    <t>FERSO07051980</t>
  </si>
  <si>
    <t>MWAHO10031990</t>
  </si>
  <si>
    <t>FGRFR21081990</t>
  </si>
  <si>
    <t>MJOBA27031987</t>
  </si>
  <si>
    <t>MPAIB05071977</t>
  </si>
  <si>
    <t>MHEGO22021941</t>
  </si>
  <si>
    <t>MRATA27071952</t>
  </si>
  <si>
    <t>MJOER14081982</t>
  </si>
  <si>
    <t>FMAMO23101956</t>
  </si>
  <si>
    <t>FNAGA21121982</t>
  </si>
  <si>
    <t>MROHE02021984</t>
  </si>
  <si>
    <t>MANRU06121988</t>
  </si>
  <si>
    <t>MMAMU30041975</t>
  </si>
  <si>
    <t>FESSI02041969</t>
  </si>
  <si>
    <t>MFRHO23081976</t>
  </si>
  <si>
    <t>MALSU12081978</t>
  </si>
  <si>
    <t>MGASA12101975</t>
  </si>
  <si>
    <t>MROBU04031977</t>
  </si>
  <si>
    <t>FFAVE25031981</t>
  </si>
  <si>
    <t>MGUHE01111967</t>
  </si>
  <si>
    <t>FANBI08031971</t>
  </si>
  <si>
    <t>MARGO31071970</t>
  </si>
  <si>
    <t>FIRCH15101982</t>
  </si>
  <si>
    <t>FJOAL02011990</t>
  </si>
  <si>
    <t>MJUCA18071985</t>
  </si>
  <si>
    <t>MNEMA11081985</t>
  </si>
  <si>
    <t>MHUBR17121943</t>
  </si>
  <si>
    <t>FCRGAFCRGA</t>
  </si>
  <si>
    <t>MGEMEMGEME</t>
  </si>
  <si>
    <t>FNECO06021960</t>
  </si>
  <si>
    <t>MHEHO23101976</t>
  </si>
  <si>
    <t>MSEPAMSEPA</t>
  </si>
  <si>
    <t>MJUSA04081973</t>
  </si>
  <si>
    <t>MPACO30111981</t>
  </si>
  <si>
    <t>MLULE20061956</t>
  </si>
  <si>
    <t>MJUCA16071959</t>
  </si>
  <si>
    <t>FIROR15011955</t>
  </si>
  <si>
    <t>MFRJU22031993</t>
  </si>
  <si>
    <t>MSEAL25061984</t>
  </si>
  <si>
    <t>MPEMO22041984</t>
  </si>
  <si>
    <t>MHELI03061953</t>
  </si>
  <si>
    <t>MMAPO08111986</t>
  </si>
  <si>
    <t>MALMA29051961</t>
  </si>
  <si>
    <t>MORGO10101993</t>
  </si>
  <si>
    <t>MJULE30101970</t>
  </si>
  <si>
    <t>MJOSA15091953</t>
  </si>
  <si>
    <t>MPAMA30011987</t>
  </si>
  <si>
    <t>MMACAMMACA</t>
  </si>
  <si>
    <t>MAGYA12031991</t>
  </si>
  <si>
    <t>FSACH11031967</t>
  </si>
  <si>
    <t>MLUHE28061968</t>
  </si>
  <si>
    <t>MRICHMRICH</t>
  </si>
  <si>
    <t>MJAOL24011970</t>
  </si>
  <si>
    <t>MANAL13061955</t>
  </si>
  <si>
    <t>MJUPA03041959</t>
  </si>
  <si>
    <t>FNARI11021962</t>
  </si>
  <si>
    <t>MGERA24011994</t>
  </si>
  <si>
    <t>FLALO26011977</t>
  </si>
  <si>
    <t>MPAFL25061985</t>
  </si>
  <si>
    <t>MGUOV19111972</t>
  </si>
  <si>
    <t>MNIBE20011960</t>
  </si>
  <si>
    <t>FLUGE29071983</t>
  </si>
  <si>
    <t>MRARE20101955</t>
  </si>
  <si>
    <t>MRACH11041960</t>
  </si>
  <si>
    <t>MMIMA27091961</t>
  </si>
  <si>
    <t>MRAFE15061948</t>
  </si>
  <si>
    <t>MEDCA17031970</t>
  </si>
  <si>
    <t>MGUSA25101986</t>
  </si>
  <si>
    <t>MLELO29051985</t>
  </si>
  <si>
    <t>MGASA03081964</t>
  </si>
  <si>
    <t>FNOCA26081974</t>
  </si>
  <si>
    <t>MJUCA04021972</t>
  </si>
  <si>
    <t>MJOLI30111993</t>
  </si>
  <si>
    <t>MMAMO18061969</t>
  </si>
  <si>
    <t>MJOGA15111992</t>
  </si>
  <si>
    <t>MJUKO09091954</t>
  </si>
  <si>
    <t>MMINU06091991</t>
  </si>
  <si>
    <t>MFACA23071986</t>
  </si>
  <si>
    <t>MROMA15011979</t>
  </si>
  <si>
    <t>MJOME29061972</t>
  </si>
  <si>
    <t>VIJU</t>
  </si>
  <si>
    <t>MJOMA09081953</t>
  </si>
  <si>
    <t>FBLFR26091995</t>
  </si>
  <si>
    <t>MALCA16091971</t>
  </si>
  <si>
    <t>MLUVE20061956</t>
  </si>
  <si>
    <t>MCAVE27021994</t>
  </si>
  <si>
    <t>FGIKA10031987</t>
  </si>
  <si>
    <t>MADFE29121960</t>
  </si>
  <si>
    <t>MALSA09051951</t>
  </si>
  <si>
    <t>MVICA08111991</t>
  </si>
  <si>
    <t>MHUGO13051987</t>
  </si>
  <si>
    <t>MFELEMFELE</t>
  </si>
  <si>
    <t>MRAQU04081951</t>
  </si>
  <si>
    <t>MALGO12051980</t>
  </si>
  <si>
    <t>MARRU23101972</t>
  </si>
  <si>
    <t>MHEHI01011961</t>
  </si>
  <si>
    <t>MMIME28031963</t>
  </si>
  <si>
    <t>FANMO23071991</t>
  </si>
  <si>
    <t>MFAGA22051981</t>
  </si>
  <si>
    <t>MALCA22071996</t>
  </si>
  <si>
    <t>MFEMU05022002</t>
  </si>
  <si>
    <t>MFEGE07121990</t>
  </si>
  <si>
    <t>FANCO30031982</t>
  </si>
  <si>
    <t>MJUPE20071956</t>
  </si>
  <si>
    <t>MDAHE16071996</t>
  </si>
  <si>
    <t>FMAINFMAIN</t>
  </si>
  <si>
    <t>FVIWO14121988</t>
  </si>
  <si>
    <t>MBRGO12021997</t>
  </si>
  <si>
    <t>MJOGU13041963</t>
  </si>
  <si>
    <t>MCRPE17071990</t>
  </si>
  <si>
    <t>MCLIB25051991</t>
  </si>
  <si>
    <t>MFANI23031966</t>
  </si>
  <si>
    <t>MJUCA10041971</t>
  </si>
  <si>
    <t>FNAFA11051983</t>
  </si>
  <si>
    <t>MALMEMALME</t>
  </si>
  <si>
    <t>MMACH18051983</t>
  </si>
  <si>
    <t>MCAGA17021979</t>
  </si>
  <si>
    <t>MJUBI24041956</t>
  </si>
  <si>
    <t>MSATAMSATA</t>
  </si>
  <si>
    <t>MROVA22121963</t>
  </si>
  <si>
    <t>MCATO31031977</t>
  </si>
  <si>
    <t>MPASO07051980</t>
  </si>
  <si>
    <t>MROCU14111989</t>
  </si>
  <si>
    <t>MCASAMCASA</t>
  </si>
  <si>
    <t>MLULI16111949</t>
  </si>
  <si>
    <t>FEMPE25101963</t>
  </si>
  <si>
    <t>MJUBO10091957</t>
  </si>
  <si>
    <t>MDOFL07121970</t>
  </si>
  <si>
    <t>MHUAR08061953</t>
  </si>
  <si>
    <t>FMIBU10051955</t>
  </si>
  <si>
    <t>MSEVA10051977</t>
  </si>
  <si>
    <t>MJOMO08051952</t>
  </si>
  <si>
    <t>FMAVI16121992</t>
  </si>
  <si>
    <t>MJOJU10021994</t>
  </si>
  <si>
    <t>MDABA21111984</t>
  </si>
  <si>
    <t>FNOMA17081970</t>
  </si>
  <si>
    <t>MDACO14021963</t>
  </si>
  <si>
    <t>MDAGA24071988</t>
  </si>
  <si>
    <t>MGUFE11091964</t>
  </si>
  <si>
    <t>MALVE09101961</t>
  </si>
  <si>
    <t>MEMLU10121991</t>
  </si>
  <si>
    <t>MROAR17051979</t>
  </si>
  <si>
    <t>MCLSU07111974</t>
  </si>
  <si>
    <t>FLUBO08081992</t>
  </si>
  <si>
    <t>MJOFA04051983</t>
  </si>
  <si>
    <t>MADKE16051958</t>
  </si>
  <si>
    <t>MALMO18011977</t>
  </si>
  <si>
    <t>MCABI26011972</t>
  </si>
  <si>
    <t>MMASA05011975</t>
  </si>
  <si>
    <t>FDACU25091978</t>
  </si>
  <si>
    <t>FSUZA04011963</t>
  </si>
  <si>
    <t>MJALO30121976</t>
  </si>
  <si>
    <t>MJOVE28021978</t>
  </si>
  <si>
    <t>MHEST31081982</t>
  </si>
  <si>
    <t>FFAVIFFAVI</t>
  </si>
  <si>
    <t>FCRRA20121981</t>
  </si>
  <si>
    <t>MSETO09091961</t>
  </si>
  <si>
    <t>MPARI06091983</t>
  </si>
  <si>
    <t>MHEVE26021973</t>
  </si>
  <si>
    <t>MALBU25021995</t>
  </si>
  <si>
    <t>MJUCA18102004</t>
  </si>
  <si>
    <t>MANES06051996</t>
  </si>
  <si>
    <t>MMALO22101967</t>
  </si>
  <si>
    <t>MJOBR29011966</t>
  </si>
  <si>
    <t>MENGO04041971</t>
  </si>
  <si>
    <t>MRIDO10011974</t>
  </si>
  <si>
    <t>MCRAR21031992</t>
  </si>
  <si>
    <t>FGLBA08051960</t>
  </si>
  <si>
    <t>FMAAN28121977</t>
  </si>
  <si>
    <t>FSIRO21091968</t>
  </si>
  <si>
    <t>MLUAL07091992</t>
  </si>
  <si>
    <t>MPASI12051988</t>
  </si>
  <si>
    <t>MMASA14081988</t>
  </si>
  <si>
    <t>MHEMO08091954</t>
  </si>
  <si>
    <t>MRAVI08121950</t>
  </si>
  <si>
    <t>MCACA05031955</t>
  </si>
  <si>
    <t>FNOBE12051952</t>
  </si>
  <si>
    <t>MCRFR22061995</t>
  </si>
  <si>
    <t>FNIME11051951</t>
  </si>
  <si>
    <t>MNISIMNISI</t>
  </si>
  <si>
    <t>FJOCR14041977</t>
  </si>
  <si>
    <t>MARTA05091974</t>
  </si>
  <si>
    <t>FMIEB03111998</t>
  </si>
  <si>
    <t>MARLL10021988</t>
  </si>
  <si>
    <t>FMAFI09021983</t>
  </si>
  <si>
    <t>MSEVA24061990</t>
  </si>
  <si>
    <t>FSUCU12011953</t>
  </si>
  <si>
    <t>FDECO01071994</t>
  </si>
  <si>
    <t>MARCA06091972</t>
  </si>
  <si>
    <t>FPAES05111978</t>
  </si>
  <si>
    <t>MCAPE13031988</t>
  </si>
  <si>
    <t>MEDSA04051993</t>
  </si>
  <si>
    <t>FMAMU25121947</t>
  </si>
  <si>
    <t>MLERO12091983</t>
  </si>
  <si>
    <t>MRIMI09071977</t>
  </si>
  <si>
    <t>MJOFE26081976</t>
  </si>
  <si>
    <t>MRINO07101966</t>
  </si>
  <si>
    <t>MPAPI29111960</t>
  </si>
  <si>
    <t>MFALE13061995</t>
  </si>
  <si>
    <t>MDAVI20051955</t>
  </si>
  <si>
    <t>FMANI04031957</t>
  </si>
  <si>
    <t>MJUGO03041980</t>
  </si>
  <si>
    <t>MRARA04101968</t>
  </si>
  <si>
    <t>MJUCA24091961</t>
  </si>
  <si>
    <t>MCLYA30011967</t>
  </si>
  <si>
    <t>MDASA04121994</t>
  </si>
  <si>
    <t>MCACU09031954</t>
  </si>
  <si>
    <t>MGUCA30031984</t>
  </si>
  <si>
    <t>MGAGO01091984</t>
  </si>
  <si>
    <t>MMABA25041995</t>
  </si>
  <si>
    <t>MJUAZ10021988</t>
  </si>
  <si>
    <t>MCAAC10101977</t>
  </si>
  <si>
    <t>MANLE01011967</t>
  </si>
  <si>
    <t>MJOBU23091986</t>
  </si>
  <si>
    <t>FNOMI25111962</t>
  </si>
  <si>
    <t>MJUCO24011959</t>
  </si>
  <si>
    <t>MNEKO04111972</t>
  </si>
  <si>
    <t>FTEQU07121973</t>
  </si>
  <si>
    <t>MJURE18021969</t>
  </si>
  <si>
    <t>MRAMO22081951</t>
  </si>
  <si>
    <t>MPECO13101960</t>
  </si>
  <si>
    <t>MCRGO03041993</t>
  </si>
  <si>
    <t>FNAPO23051990</t>
  </si>
  <si>
    <t>MCRFE24101984</t>
  </si>
  <si>
    <t>MWAMU26091982</t>
  </si>
  <si>
    <t>MCLMA17021976</t>
  </si>
  <si>
    <t>FISRO19111968</t>
  </si>
  <si>
    <t>MLAGU10071993</t>
  </si>
  <si>
    <t>MFEFL12121996</t>
  </si>
  <si>
    <t>FDAFE10021996</t>
  </si>
  <si>
    <t>MSECO08091975</t>
  </si>
  <si>
    <t>FVEGO25121994</t>
  </si>
  <si>
    <t>MMADE04031992</t>
  </si>
  <si>
    <t>MROCA25041972</t>
  </si>
  <si>
    <t>MPERO30091990</t>
  </si>
  <si>
    <t>MJULE19061973</t>
  </si>
  <si>
    <t>FMAAV08031990</t>
  </si>
  <si>
    <t>MRIGU08021991</t>
  </si>
  <si>
    <t>FNASA29121982</t>
  </si>
  <si>
    <t>MCANU25091968</t>
  </si>
  <si>
    <t>MFRPO25031958</t>
  </si>
  <si>
    <t>MSAYU16021961</t>
  </si>
  <si>
    <t>MJOMO21041965</t>
  </si>
  <si>
    <t>MCHMO17071972</t>
  </si>
  <si>
    <t>FMASO21021990</t>
  </si>
  <si>
    <t>FGIAL10121983</t>
  </si>
  <si>
    <t>FADRO07121970</t>
  </si>
  <si>
    <t>MLUMI24061964</t>
  </si>
  <si>
    <t>FVEBA27051993</t>
  </si>
  <si>
    <t>MSESI11011963</t>
  </si>
  <si>
    <t>FMODI26091969</t>
  </si>
  <si>
    <t>MMAYZ21041992</t>
  </si>
  <si>
    <t>MCANA30111975</t>
  </si>
  <si>
    <t>MJOOR26041995</t>
  </si>
  <si>
    <t>MOSLA06091989</t>
  </si>
  <si>
    <t>FNACO02061994</t>
  </si>
  <si>
    <t>MNIES24041986</t>
  </si>
  <si>
    <t>MJURU14121948</t>
  </si>
  <si>
    <t>FCLBI07111967</t>
  </si>
  <si>
    <t>MALCOMALCO</t>
  </si>
  <si>
    <t>MMACA01111974</t>
  </si>
  <si>
    <t>MARESMARES</t>
  </si>
  <si>
    <t>MMACA16111972</t>
  </si>
  <si>
    <t>MRIVA15051980</t>
  </si>
  <si>
    <t>MLUMA18011954</t>
  </si>
  <si>
    <t>MMAES27031994</t>
  </si>
  <si>
    <t>MGUPE01111976</t>
  </si>
  <si>
    <t>FGRRA20071971</t>
  </si>
  <si>
    <t>MNITR12021961</t>
  </si>
  <si>
    <t>FNOMA14031970</t>
  </si>
  <si>
    <t>MJUDI19021964</t>
  </si>
  <si>
    <t>FVIPA07101971</t>
  </si>
  <si>
    <t>MHUVA28071987</t>
  </si>
  <si>
    <t>MNIFE20031996</t>
  </si>
  <si>
    <t>MJODA13061970</t>
  </si>
  <si>
    <t>MJUPA24071982</t>
  </si>
  <si>
    <t>FLOSA25061989</t>
  </si>
  <si>
    <t>MCARO30101992</t>
  </si>
  <si>
    <t>MJOTO28101967</t>
  </si>
  <si>
    <t>MPAOCMPAOC</t>
  </si>
  <si>
    <t>MCROJ16031984</t>
  </si>
  <si>
    <t>MNERI25041991</t>
  </si>
  <si>
    <t>MJOPO20101998</t>
  </si>
  <si>
    <t>FSUJA31031972</t>
  </si>
  <si>
    <t>MEDPI13081967</t>
  </si>
  <si>
    <t>FEVCR08111986</t>
  </si>
  <si>
    <t>FMIRI10091998</t>
  </si>
  <si>
    <t>MGAES18061994</t>
  </si>
  <si>
    <t>MDAGA08051985</t>
  </si>
  <si>
    <t>MRIME07071990</t>
  </si>
  <si>
    <t>MSAÑU28121998</t>
  </si>
  <si>
    <t>MFEDA15091958</t>
  </si>
  <si>
    <t>MVIMA26111982</t>
  </si>
  <si>
    <t>MCAVA06021989</t>
  </si>
  <si>
    <t>MHEFE07081984</t>
  </si>
  <si>
    <t>FANCAFANCA</t>
  </si>
  <si>
    <t>MMASA04061987</t>
  </si>
  <si>
    <t>MTOMI11121932</t>
  </si>
  <si>
    <t>FMAWI18021935</t>
  </si>
  <si>
    <t>MGAAH25011997</t>
  </si>
  <si>
    <t>FCAGE13071983</t>
  </si>
  <si>
    <t>MLULE24031995</t>
  </si>
  <si>
    <t>MLEQU11071982</t>
  </si>
  <si>
    <t>MDAOBMDAOB</t>
  </si>
  <si>
    <t>MJOCA18081997</t>
  </si>
  <si>
    <t>MPACO15091987</t>
  </si>
  <si>
    <t>EAN</t>
  </si>
  <si>
    <t>Codigo de Afiliado</t>
  </si>
  <si>
    <t>Fecha del dia de carga</t>
  </si>
  <si>
    <t>Pedido Externo</t>
  </si>
  <si>
    <t>Nro Documento Af.</t>
  </si>
  <si>
    <t>JUCA12345987</t>
  </si>
  <si>
    <t>Canal</t>
  </si>
  <si>
    <t>Sector</t>
  </si>
  <si>
    <t>Nombre y Apellido o codigo en caso de HIV</t>
  </si>
  <si>
    <t>Nro DNI Afiliado</t>
  </si>
  <si>
    <t>Condicion</t>
  </si>
  <si>
    <t>Nombre Completo</t>
  </si>
  <si>
    <t>Confirmar propuesta de destino</t>
  </si>
  <si>
    <t>Numero de Carnet</t>
  </si>
  <si>
    <t>84005541</t>
  </si>
  <si>
    <t>DNI</t>
  </si>
  <si>
    <t>Sexo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</si>
  <si>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</si>
  <si>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</si>
  <si>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</si>
  <si>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</si>
  <si>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</si>
  <si>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TO-FILIDE 200 mg comp.x 60</t>
  </si>
  <si>
    <t>TO-STAVUDINA** jbe.x 200 ml</t>
  </si>
  <si>
    <t>TO-ZEPRIL** 300 mg comp.rec.x 60</t>
  </si>
  <si>
    <t>BACTRIM FUERTE comp.x 10</t>
  </si>
  <si>
    <t>TO-FINECIL** 300 mg comp.x 60</t>
  </si>
  <si>
    <t>TO-PLUSABCIR** 300 mg comp.rec.x 60</t>
  </si>
  <si>
    <t>TO-AMILITRAP** 150 mg comp.rec.x 60</t>
  </si>
  <si>
    <t>TO-ZIDOMUV** comp.x 60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</si>
  <si>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</si>
  <si>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</si>
  <si>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</si>
  <si>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</si>
  <si>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</si>
  <si>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</si>
  <si>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</si>
  <si>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TO-TILMURATO 240mg caps.x60</t>
  </si>
  <si>
    <t>TO-TILMURATO 120mg caps.x14</t>
  </si>
  <si>
    <t>Material Nombre</t>
  </si>
  <si>
    <t>ID Material Sap</t>
  </si>
  <si>
    <t>DSZA</t>
  </si>
  <si>
    <t>sexo(M/F)</t>
  </si>
  <si>
    <t>84005542</t>
  </si>
  <si>
    <t>84005543</t>
  </si>
  <si>
    <t>84005544</t>
  </si>
  <si>
    <t>84005545</t>
  </si>
  <si>
    <t>84005546</t>
  </si>
  <si>
    <t>84005547</t>
  </si>
  <si>
    <t>84005548</t>
  </si>
  <si>
    <t>84005549</t>
  </si>
  <si>
    <t>84005550</t>
  </si>
  <si>
    <t>84005551</t>
  </si>
  <si>
    <t>84005552</t>
  </si>
  <si>
    <t>84005553</t>
  </si>
  <si>
    <t>84005554</t>
  </si>
  <si>
    <t>84005555</t>
  </si>
  <si>
    <t>84005556</t>
  </si>
  <si>
    <t>84005557</t>
  </si>
  <si>
    <t>84005558</t>
  </si>
  <si>
    <t>84005559</t>
  </si>
  <si>
    <t>84005560</t>
  </si>
  <si>
    <t>84005561</t>
  </si>
  <si>
    <t>84005562</t>
  </si>
  <si>
    <t>84005563</t>
  </si>
  <si>
    <t>84005564</t>
  </si>
  <si>
    <t>84005565</t>
  </si>
  <si>
    <t>84005566</t>
  </si>
  <si>
    <t>84005567</t>
  </si>
  <si>
    <t>84005568</t>
  </si>
  <si>
    <t>84005569</t>
  </si>
  <si>
    <t>84005570</t>
  </si>
  <si>
    <t>84005571</t>
  </si>
  <si>
    <t>84005572</t>
  </si>
  <si>
    <t>84005573</t>
  </si>
  <si>
    <t>84005574</t>
  </si>
  <si>
    <t>84005575</t>
  </si>
  <si>
    <t>84005576</t>
  </si>
  <si>
    <t>84005577</t>
  </si>
  <si>
    <t>84005578</t>
  </si>
  <si>
    <t>84005579</t>
  </si>
  <si>
    <t>84005580</t>
  </si>
  <si>
    <t>84005581</t>
  </si>
  <si>
    <t>84005582</t>
  </si>
  <si>
    <t>84005583</t>
  </si>
  <si>
    <t>84005584</t>
  </si>
  <si>
    <t>84005585</t>
  </si>
  <si>
    <t>84005586</t>
  </si>
  <si>
    <t>84005587</t>
  </si>
  <si>
    <t>84005588</t>
  </si>
  <si>
    <t>84005589</t>
  </si>
  <si>
    <t>84005590</t>
  </si>
  <si>
    <t>84005591</t>
  </si>
  <si>
    <t>84005592</t>
  </si>
  <si>
    <t>84005593</t>
  </si>
  <si>
    <t>84005594</t>
  </si>
  <si>
    <t>84005595</t>
  </si>
  <si>
    <t>84005596</t>
  </si>
  <si>
    <t>84005597</t>
  </si>
  <si>
    <t>84005598</t>
  </si>
  <si>
    <t>84005599</t>
  </si>
  <si>
    <t>84005600</t>
  </si>
  <si>
    <t>84005601</t>
  </si>
  <si>
    <t>84005602</t>
  </si>
  <si>
    <t>84005603</t>
  </si>
  <si>
    <t>84005604</t>
  </si>
  <si>
    <t>84005605</t>
  </si>
  <si>
    <t>84005606</t>
  </si>
  <si>
    <t>84005607</t>
  </si>
  <si>
    <t>84005608</t>
  </si>
  <si>
    <t>84005609</t>
  </si>
  <si>
    <t>84005610</t>
  </si>
  <si>
    <t>84005611</t>
  </si>
  <si>
    <t>84005612</t>
  </si>
  <si>
    <t>84005613</t>
  </si>
  <si>
    <t>84005614</t>
  </si>
  <si>
    <t>84005615</t>
  </si>
  <si>
    <t>84005616</t>
  </si>
  <si>
    <t>84005617</t>
  </si>
  <si>
    <t>84005618</t>
  </si>
  <si>
    <t>84005619</t>
  </si>
  <si>
    <t>84005620</t>
  </si>
  <si>
    <t>84005621</t>
  </si>
  <si>
    <t>84005622</t>
  </si>
  <si>
    <t>84005623</t>
  </si>
  <si>
    <t>84005624</t>
  </si>
  <si>
    <t>84005625</t>
  </si>
  <si>
    <t>84005626</t>
  </si>
  <si>
    <t>84005627</t>
  </si>
  <si>
    <t>84005628</t>
  </si>
  <si>
    <t>84005629</t>
  </si>
  <si>
    <t>84005630</t>
  </si>
  <si>
    <t>84005631</t>
  </si>
  <si>
    <t>84005632</t>
  </si>
  <si>
    <t>84005633</t>
  </si>
  <si>
    <t>84005634</t>
  </si>
  <si>
    <t>84005635</t>
  </si>
  <si>
    <t>84005636</t>
  </si>
  <si>
    <t>84005637</t>
  </si>
  <si>
    <t>84005638</t>
  </si>
  <si>
    <t>84005639</t>
  </si>
  <si>
    <t>84005640</t>
  </si>
  <si>
    <t>84005641</t>
  </si>
  <si>
    <t>84005642</t>
  </si>
  <si>
    <t>84005643</t>
  </si>
  <si>
    <t>84005644</t>
  </si>
  <si>
    <t>84005645</t>
  </si>
  <si>
    <t>84005646</t>
  </si>
  <si>
    <t>84005647</t>
  </si>
  <si>
    <t>84005648</t>
  </si>
  <si>
    <t>84005649</t>
  </si>
  <si>
    <t>84005650</t>
  </si>
  <si>
    <t>84005651</t>
  </si>
  <si>
    <t>84005652</t>
  </si>
  <si>
    <t>84005653</t>
  </si>
  <si>
    <t>84005654</t>
  </si>
  <si>
    <t>84005655</t>
  </si>
  <si>
    <t>84005656</t>
  </si>
  <si>
    <t>84005657</t>
  </si>
  <si>
    <t>84005658</t>
  </si>
  <si>
    <t>84005659</t>
  </si>
  <si>
    <t>84005660</t>
  </si>
  <si>
    <t>84005661</t>
  </si>
  <si>
    <t>84005662</t>
  </si>
  <si>
    <t>84005663</t>
  </si>
  <si>
    <t>84005664</t>
  </si>
  <si>
    <t>84005665</t>
  </si>
  <si>
    <t>84005666</t>
  </si>
  <si>
    <t>84005667</t>
  </si>
  <si>
    <t>84005668</t>
  </si>
  <si>
    <t>84005669</t>
  </si>
  <si>
    <t>84005670</t>
  </si>
  <si>
    <t>84005671</t>
  </si>
  <si>
    <t>84005672</t>
  </si>
  <si>
    <t>84005673</t>
  </si>
  <si>
    <t>84005674</t>
  </si>
  <si>
    <t>84005675</t>
  </si>
  <si>
    <t>84005676</t>
  </si>
  <si>
    <t>84005677</t>
  </si>
  <si>
    <t>84005678</t>
  </si>
  <si>
    <t>84005679</t>
  </si>
  <si>
    <t>84005680</t>
  </si>
  <si>
    <t>84005681</t>
  </si>
  <si>
    <t>84005682</t>
  </si>
  <si>
    <t>84005683</t>
  </si>
  <si>
    <t>84005684</t>
  </si>
  <si>
    <t>84005685</t>
  </si>
  <si>
    <t>84005686</t>
  </si>
  <si>
    <t>84005687</t>
  </si>
  <si>
    <t>84005688</t>
  </si>
  <si>
    <t>84005689</t>
  </si>
  <si>
    <t>84005690</t>
  </si>
  <si>
    <t>84005691</t>
  </si>
  <si>
    <t>84005692</t>
  </si>
  <si>
    <t>84005693</t>
  </si>
  <si>
    <t>84005694</t>
  </si>
  <si>
    <t>84005695</t>
  </si>
  <si>
    <t>84005696</t>
  </si>
  <si>
    <t>84005697</t>
  </si>
  <si>
    <t>84005698</t>
  </si>
  <si>
    <t>84005699</t>
  </si>
  <si>
    <t>84005700</t>
  </si>
  <si>
    <t>84005701</t>
  </si>
  <si>
    <t>84005702</t>
  </si>
  <si>
    <t>84005703</t>
  </si>
  <si>
    <t>84005704</t>
  </si>
  <si>
    <t>84005705</t>
  </si>
  <si>
    <t>84005706</t>
  </si>
  <si>
    <t>84005707</t>
  </si>
  <si>
    <t>84005708</t>
  </si>
  <si>
    <t>84005709</t>
  </si>
  <si>
    <t>84005710</t>
  </si>
  <si>
    <t>84005711</t>
  </si>
  <si>
    <t>84005712</t>
  </si>
  <si>
    <t>84005713</t>
  </si>
  <si>
    <t>84005714</t>
  </si>
  <si>
    <t>84005715</t>
  </si>
  <si>
    <t>84005716</t>
  </si>
  <si>
    <t>84005717</t>
  </si>
  <si>
    <t>84005718</t>
  </si>
  <si>
    <t>84005719</t>
  </si>
  <si>
    <t>84005720</t>
  </si>
  <si>
    <t>84005721</t>
  </si>
  <si>
    <t>84005722</t>
  </si>
  <si>
    <t>84005723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</si>
</sst>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Nunito Sans"/>
    </font>
    <font>
      <sz val="12"/>
      <color theme="1"/>
      <name val="Nunito Sans"/>
    </font>
    <font>
      <b/>
      <sz val="12"/>
      <color theme="0"/>
      <name val="Nunito Sans"/>
    </font>
    <font>
      <sz val="11"/>
      <color rgb="FF000000"/>
      <name val="Nunito Sans"/>
    </font>
    <font>
      <sz val="11"/>
      <name val="Nunito Sans"/>
    </font>
    <font>
      <sz val="10"/>
      <color theme="1"/>
      <name val="Poppins"/>
    </font>
    <font>
      <sz val="12"/>
      <color theme="1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9"/>
      <color indexed="81"/>
      <name val="Tahoma"/>
      <family val="2"/>
    </font>
    <font>
      <sz val="22"/>
      <color theme="1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u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0" fontId="0" fillId="0" borderId="0" xfId="0" applyNumberFormat="1" applyAlignment="1">
      <alignment vertical="top"/>
    </xf>
    <xf numFmtId="164" fontId="4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0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 applyFill="1" applyBorder="1" applyAlignment="1" applyProtection="1"/>
    <xf numFmtId="0" fontId="6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8" fillId="0" borderId="0" xfId="0" applyFont="1"/>
    <xf numFmtId="49" fontId="8" fillId="0" borderId="0" xfId="0" applyNumberFormat="1" applyFont="1"/>
    <xf numFmtId="0" fontId="9" fillId="0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Fill="1" applyBorder="1" applyAlignment="1"/>
    <xf numFmtId="0" fontId="14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0" fontId="15" fillId="0" borderId="0" xfId="0" applyFont="1"/>
    <xf numFmtId="0" fontId="15" fillId="0" borderId="0" xfId="0" applyFont="1" applyAlignment="1">
      <alignment horizontal="left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Border="1"/>
    <xf numFmtId="49" fontId="0" fillId="0" borderId="0" xfId="0" applyNumberFormat="1" applyBorder="1"/>
    <xf numFmtId="0" fontId="19" fillId="0" borderId="0" xfId="0" applyFont="1"/>
    <xf numFmtId="49" fontId="15" fillId="0" borderId="0" xfId="0" applyNumberFormat="1" applyFont="1"/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20" fillId="0" borderId="8" xfId="0" applyFont="1" applyBorder="1" applyAlignment="1"/>
    <xf numFmtId="0" fontId="20" fillId="0" borderId="0" xfId="0" applyFont="1" applyBorder="1" applyAlignment="1"/>
    <xf numFmtId="0" fontId="20" fillId="0" borderId="0" xfId="0" applyFont="1"/>
    <xf numFmtId="49" fontId="20" fillId="0" borderId="0" xfId="0" applyNumberFormat="1" applyFont="1"/>
    <xf numFmtId="0" fontId="0" fillId="0" borderId="0" xfId="0" applyAlignment="1">
      <alignment vertical="top"/>
    </xf>
    <xf numFmtId="0" fontId="22" fillId="0" borderId="9" xfId="0" applyFont="1" applyBorder="1"/>
    <xf numFmtId="49" fontId="15" fillId="0" borderId="10" xfId="0" applyNumberFormat="1" applyFont="1" applyBorder="1"/>
    <xf numFmtId="0" fontId="15" fillId="0" borderId="11" xfId="0" applyFont="1" applyBorder="1"/>
    <xf numFmtId="49" fontId="15" fillId="0" borderId="0" xfId="0" applyNumberFormat="1" applyFont="1" applyBorder="1"/>
    <xf numFmtId="0" fontId="15" fillId="0" borderId="0" xfId="0" applyFont="1" applyBorder="1"/>
    <xf numFmtId="0" fontId="15" fillId="0" borderId="8" xfId="0" applyFont="1" applyBorder="1"/>
    <xf numFmtId="0" fontId="17" fillId="2" borderId="10" xfId="0" applyFont="1" applyFill="1" applyBorder="1" applyAlignment="1">
      <alignment horizontal="center" vertical="center"/>
    </xf>
    <xf numFmtId="49" fontId="17" fillId="2" borderId="10" xfId="0" applyNumberFormat="1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9" fillId="0" borderId="8" xfId="0" applyNumberFormat="1" applyFont="1" applyBorder="1" applyAlignment="1">
      <alignment horizontal="left" indent="1"/>
    </xf>
    <xf numFmtId="164" fontId="19" fillId="0" borderId="0" xfId="0" applyNumberFormat="1" applyFont="1" applyBorder="1" applyAlignment="1">
      <alignment horizontal="center"/>
    </xf>
    <xf numFmtId="1" fontId="15" fillId="0" borderId="0" xfId="0" applyNumberFormat="1" applyFont="1" applyBorder="1"/>
    <xf numFmtId="0" fontId="15" fillId="0" borderId="0" xfId="0" applyFont="1" applyBorder="1" applyAlignment="1">
      <alignment horizontal="center"/>
    </xf>
    <xf numFmtId="0" fontId="17" fillId="3" borderId="9" xfId="0" applyFont="1" applyFill="1" applyBorder="1" applyAlignment="1">
      <alignment horizontal="left" vertical="center"/>
    </xf>
    <xf numFmtId="0" fontId="19" fillId="0" borderId="0" xfId="0" applyFont="1" applyBorder="1"/>
    <xf numFmtId="0" fontId="17" fillId="3" borderId="10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5" fillId="0" borderId="0" xfId="0" applyFont="1" applyAlignment="1">
      <alignment horizontal="left"/>
    </xf>
    <xf numFmtId="0" fontId="15" fillId="4" borderId="0" xfId="0" applyFont="1" applyFill="1"/>
    <xf numFmtId="49" fontId="15" fillId="4" borderId="0" xfId="0" applyNumberFormat="1" applyFont="1" applyFill="1"/>
    <xf numFmtId="0" fontId="23" fillId="0" borderId="0" xfId="0" applyFont="1"/>
    <xf numFmtId="0" fontId="19" fillId="0" borderId="0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NumberFormat="1" applyFont="1" applyFill="1" applyBorder="1"/>
    <xf numFmtId="0" fontId="15" fillId="0" borderId="0" xfId="0" applyNumberFormat="1" applyFont="1" applyFill="1" applyBorder="1" applyAlignment="1">
      <alignment horizontal="left"/>
    </xf>
    <xf numFmtId="0" fontId="15" fillId="0" borderId="0" xfId="0" applyFont="1" applyFill="1"/>
    <xf numFmtId="0" fontId="15" fillId="0" borderId="12" xfId="0" applyFont="1" applyFill="1" applyBorder="1"/>
    <xf numFmtId="49" fontId="15" fillId="0" borderId="0" xfId="0" applyNumberFormat="1" applyFont="1" applyFill="1"/>
    <xf numFmtId="0" fontId="24" fillId="0" borderId="0" xfId="0" applyFont="1"/>
    <xf numFmtId="0" fontId="15" fillId="4" borderId="0" xfId="0" applyNumberFormat="1" applyFont="1" applyFill="1"/>
    <xf numFmtId="0" fontId="17" fillId="3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1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27" fillId="0" borderId="8" xfId="0" applyNumberFormat="1" applyFont="1" applyBorder="1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1250156</xdr:colOff>
      <xdr:row>6</xdr:row>
      <xdr:rowOff>130969</xdr:rowOff>
    </xdr:from>
    <xdr:to>
      <xdr:col>26</xdr:col>
      <xdr:colOff>535781</xdr:colOff>
      <xdr:row>6</xdr:row>
      <xdr:rowOff>142875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8191500" y="1881188"/>
          <a:ext cx="22264687" cy="11906"/>
        </a:xfrm>
        <a:prstGeom prst="straightConnector1">
          <a:avLst/>
        </a:prstGeom>
        <a:ln w="38100">
          <a:headEnd type="oval" w="lg" len="lg"/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F1000"/>
  <sheetViews>
    <sheetView zoomScale="80" zoomScaleNormal="80" workbookViewId="0">
      <pane ySplit="8" topLeftCell="A9" activePane="bottomLeft" state="frozen"/>
      <selection pane="bottomLeft" activeCell="G9" sqref="G9"/>
    </sheetView>
  </sheetViews>
  <sheetFormatPr baseColWidth="10" defaultColWidth="9.140625" defaultRowHeight="19.5" x14ac:dyDescent="0.55000000000000004"/>
  <cols>
    <col min="1" max="1" width="25.5703125" style="29" customWidth="1"/>
    <col min="2" max="2" width="24.85546875" style="29" customWidth="1"/>
    <col min="3" max="3" width="18.28515625" style="37" customWidth="1"/>
    <col min="4" max="4" width="11.42578125" style="29" bestFit="1" customWidth="1"/>
    <col min="5" max="5" width="24.85546875" style="29" customWidth="1"/>
    <col min="6" max="6" width="36.5703125" style="29" bestFit="1" customWidth="1"/>
    <col min="7" max="7" width="48.5703125" style="63" bestFit="1" customWidth="1"/>
    <col min="8" max="8" width="38" style="63" customWidth="1"/>
    <col min="9" max="9" width="32.85546875" style="63" bestFit="1" customWidth="1"/>
    <col min="10" max="10" width="35.7109375" style="63" bestFit="1" customWidth="1"/>
    <col min="11" max="11" width="32.85546875" style="63" bestFit="1" customWidth="1"/>
    <col min="12" max="12" width="14.140625" style="63" customWidth="1"/>
    <col min="13" max="13" width="17.85546875" style="63" customWidth="1"/>
    <col min="14" max="14" width="13.5703125" style="63" bestFit="1" customWidth="1"/>
    <col min="15" max="15" width="10.5703125" style="64" bestFit="1" customWidth="1"/>
    <col min="16" max="16" width="23.140625" style="63" bestFit="1" customWidth="1"/>
    <col min="17" max="17" width="17.85546875" style="63" bestFit="1" customWidth="1"/>
    <col min="18" max="18" width="9.85546875" style="63" bestFit="1" customWidth="1"/>
    <col min="19" max="19" width="11.42578125" style="63" bestFit="1" customWidth="1"/>
    <col min="20" max="20" width="15.5703125" style="63" bestFit="1" customWidth="1"/>
    <col min="21" max="21" width="7.85546875" style="63" bestFit="1" customWidth="1"/>
    <col min="22" max="22" width="7" style="63" bestFit="1" customWidth="1"/>
    <col min="23" max="23" width="11" style="74" customWidth="1"/>
    <col min="24" max="24" width="11.28515625" style="74" customWidth="1"/>
    <col min="25" max="25" width="18.28515625" style="63" bestFit="1" customWidth="1"/>
    <col min="26" max="26" width="18.28515625" style="63" customWidth="1"/>
    <col min="27" max="27" width="17.5703125" style="63" customWidth="1"/>
    <col min="28" max="16384" width="9.140625" style="29"/>
  </cols>
  <sheetData>
    <row r="1" spans="1:32" ht="42.75" thickBot="1" x14ac:dyDescent="1.2">
      <c r="A1" s="45" t="s">
        <v>1146</v>
      </c>
      <c r="B1" s="47"/>
      <c r="C1" s="46"/>
      <c r="D1" s="47"/>
      <c r="E1" s="49"/>
      <c r="F1" s="49"/>
      <c r="G1" s="49"/>
      <c r="H1" s="29"/>
      <c r="I1" s="29"/>
      <c r="J1" s="29"/>
      <c r="K1" s="29"/>
      <c r="L1" s="29"/>
      <c r="M1" s="29"/>
      <c r="N1" s="29"/>
      <c r="O1" s="37"/>
      <c r="P1" s="29"/>
      <c r="Q1" s="29"/>
      <c r="R1" s="29"/>
      <c r="S1" s="29"/>
      <c r="T1" s="29"/>
      <c r="U1" s="29"/>
      <c r="V1" s="29"/>
      <c r="W1" s="37"/>
      <c r="X1" s="37"/>
      <c r="Y1" s="29"/>
      <c r="Z1" s="29"/>
      <c r="AA1" s="29"/>
    </row>
    <row r="2" spans="1:32" x14ac:dyDescent="0.55000000000000004">
      <c r="G2" s="29"/>
      <c r="H2" s="29"/>
      <c r="I2" s="29"/>
      <c r="J2" s="29"/>
      <c r="K2" s="29"/>
      <c r="L2" s="29"/>
      <c r="M2" s="29"/>
      <c r="N2" s="29"/>
      <c r="O2" s="37"/>
      <c r="P2" s="29"/>
      <c r="Q2" s="29"/>
      <c r="R2" s="29"/>
      <c r="S2" s="29"/>
      <c r="T2" s="29"/>
      <c r="U2" s="29"/>
      <c r="V2" s="29"/>
      <c r="W2" s="37"/>
      <c r="X2" s="37"/>
      <c r="Y2" s="29"/>
      <c r="Z2" s="29"/>
      <c r="AA2" s="29"/>
    </row>
    <row r="3" spans="1:32" x14ac:dyDescent="0.55000000000000004">
      <c r="G3" s="29"/>
      <c r="H3" s="29"/>
      <c r="I3" s="29"/>
      <c r="J3" s="29"/>
      <c r="K3" s="29"/>
      <c r="L3" s="29"/>
      <c r="M3" s="29"/>
      <c r="N3" s="29"/>
      <c r="O3" s="37"/>
      <c r="P3" s="29"/>
      <c r="Q3" s="29"/>
      <c r="R3" s="29"/>
      <c r="S3" s="29"/>
      <c r="T3" s="29"/>
      <c r="U3" s="29"/>
      <c r="V3" s="29"/>
      <c r="W3" s="37"/>
      <c r="X3" s="37"/>
      <c r="Y3" s="29"/>
      <c r="Z3" s="29"/>
      <c r="AA3" s="29"/>
    </row>
    <row r="4" spans="1:32" x14ac:dyDescent="0.55000000000000004">
      <c r="G4" s="29"/>
      <c r="H4" s="29"/>
      <c r="I4" s="29"/>
      <c r="J4" s="29"/>
      <c r="K4" s="29"/>
      <c r="L4" s="29"/>
      <c r="M4" s="29"/>
      <c r="N4" s="29"/>
      <c r="O4" s="37"/>
      <c r="P4" s="29"/>
      <c r="Q4" s="29"/>
      <c r="R4" s="29"/>
      <c r="S4" s="29"/>
      <c r="T4" s="29"/>
      <c r="U4" s="29"/>
      <c r="V4" s="29"/>
      <c r="W4" s="37"/>
      <c r="X4" s="37"/>
      <c r="Y4" s="29"/>
      <c r="Z4" s="29"/>
      <c r="AA4" s="29"/>
    </row>
    <row r="5" spans="1:32" customFormat="1" ht="15.75" x14ac:dyDescent="0.25">
      <c r="C5" s="1"/>
      <c r="O5" s="1"/>
      <c r="S5" s="22"/>
      <c r="W5" s="1"/>
      <c r="X5" s="1"/>
    </row>
    <row r="6" spans="1:32" s="34" customFormat="1" x14ac:dyDescent="0.55000000000000004">
      <c r="B6" s="36"/>
      <c r="C6" s="35"/>
      <c r="E6" s="36"/>
      <c r="F6" s="36"/>
      <c r="G6" s="36"/>
      <c r="H6" s="36"/>
      <c r="O6" s="35"/>
      <c r="W6" s="35"/>
      <c r="X6" s="35"/>
    </row>
    <row r="7" spans="1:32" s="42" customFormat="1" ht="24" customHeight="1" thickBot="1" x14ac:dyDescent="0.4">
      <c r="A7" s="40" t="s">
        <v>3</v>
      </c>
      <c r="C7" s="41"/>
      <c r="G7" s="42" t="s">
        <v>4</v>
      </c>
      <c r="O7" s="43"/>
      <c r="W7" s="43"/>
      <c r="X7" s="43"/>
    </row>
    <row r="8" spans="1:32" s="38" customFormat="1" ht="27" customHeight="1" thickBot="1" x14ac:dyDescent="0.3">
      <c r="A8" s="58" t="s">
        <v>1473</v>
      </c>
      <c r="B8" s="61" t="s">
        <v>1472</v>
      </c>
      <c r="C8" s="60" t="s">
        <v>1471</v>
      </c>
      <c r="D8" s="60" t="s">
        <v>840</v>
      </c>
      <c r="E8" s="60" t="s">
        <v>1474</v>
      </c>
      <c r="F8" s="60" t="s">
        <v>1483</v>
      </c>
      <c r="G8" s="51" t="s">
        <v>1479</v>
      </c>
      <c r="H8" s="51" t="s">
        <v>844</v>
      </c>
      <c r="I8" s="51" t="s">
        <v>277</v>
      </c>
      <c r="J8" s="51" t="s">
        <v>278</v>
      </c>
      <c r="K8" s="51" t="s">
        <v>279</v>
      </c>
      <c r="L8" s="51" t="s">
        <v>273</v>
      </c>
      <c r="M8" s="51" t="s">
        <v>838</v>
      </c>
      <c r="N8" s="51" t="s">
        <v>841</v>
      </c>
      <c r="O8" s="52" t="s">
        <v>842</v>
      </c>
      <c r="P8" s="51" t="s">
        <v>843</v>
      </c>
      <c r="Q8" s="51" t="s">
        <v>16</v>
      </c>
      <c r="R8" s="51" t="s">
        <v>17</v>
      </c>
      <c r="S8" s="51" t="s">
        <v>845</v>
      </c>
      <c r="T8" s="51" t="s">
        <v>846</v>
      </c>
      <c r="U8" s="51" t="s">
        <v>832</v>
      </c>
      <c r="V8" s="51" t="s">
        <v>833</v>
      </c>
      <c r="W8" s="52" t="s">
        <v>1477</v>
      </c>
      <c r="X8" s="52" t="s">
        <v>1478</v>
      </c>
      <c r="Y8" s="51" t="s">
        <v>1480</v>
      </c>
      <c r="Z8" s="51" t="s">
        <v>1487</v>
      </c>
      <c r="AA8" s="53" t="s">
        <v>23</v>
      </c>
      <c r="AF8" s="39"/>
    </row>
    <row r="9" spans="1:32" x14ac:dyDescent="0.55000000000000004">
      <c r="A9" s="54"/>
      <c r="B9" s="62"/>
      <c r="C9" s="44"/>
      <c r="D9" s="55"/>
      <c r="E9" s="59"/>
      <c r="F9" s="59"/>
      <c r="G9" s="66" t="str">
        <f>+IF($B9="","",+IFERROR(+VLOOKUP(B9,padron!$A$2:$E$2000,2,0),+IFERROR(VLOOKUP(B9,NAfiliado_NFarmacia!$A:$J,10,0),"Ingresar Nuevo Afiliado")))</f>
        <v/>
      </c>
      <c r="H9" s="67" t="str">
        <f>+IF(B9="","",+IFERROR(+VLOOKUP($C9,materiales!$A$2:$C$101,2,0),"9999"))</f>
        <v/>
      </c>
      <c r="I9" s="68" t="str">
        <f>+IF($B9="","",+IF(OR($F9="Si",$F9=""),IF(ISERROR(VLOOKUP($B9,padron!$A$3:$M$482,9,0)),+IF(ISERROR(VLOOKUP($B9,NAfiliado_NFarmacia!$A$2:$J$497,5,0)),"Ingresa Farmacia",VLOOKUP($B9,NAfiliado_NFarmacia!$A$2:$J$497,5,0)),VLOOKUP($B9,padron!$A$3:$M$482,9,0)),+IF(ISERROR(VLOOKUP($B9,NAfiliado_NFarmacia!$A$2:$J$497,5,0)),"Ingresa Farmacia",VLOOKUP($B9,NAfiliado_NFarmacia!$A$2:$J$497,5,0))))</f>
        <v/>
      </c>
      <c r="J9" s="68" t="str">
        <f>+IF($B9="","",+IF(OR($F9="Si",$F9=""),IF(ISERROR(VLOOKUP($B9,padron!$A$3:$M$482,10,0)),+IF(ISERROR(VLOOKUP($B9,NAfiliado_NFarmacia!$A$2:$J$497,5,0)),"Ingresa Direccion de Farmacia",VLOOKUP($B9,NAfiliado_NFarmacia!$A$2:$J$497,6,0)),VLOOKUP($B9,padron!$A$3:$M$482,10,0)),+IF(ISERROR(VLOOKUP($B9,NAfiliado_NFarmacia!$A$2:$J$497,6,0)),"Ingresa Direccion de Farmacia",VLOOKUP($B9,NAfiliado_NFarmacia!$A$2:$J$497,6,0))))</f>
        <v/>
      </c>
      <c r="K9" s="68" t="str">
        <f>+IF($B9="","",+IF(OR($F9="Si",$F9=""),IF(ISERROR(VLOOKUP($B9,padron!$A$3:$M$482,10,0)),+IF(ISERROR(VLOOKUP($B9,NAfiliado_NFarmacia!$A$2:$J$497,5,0)),"Ingresa Localidad de Farmacia",VLOOKUP($B9,NAfiliado_NFarmacia!$A$2:$J$497,7,0)),VLOOKUP($B9,padron!$A$3:$M$482,11,0)),+IF(ISERROR(VLOOKUP($B9,NAfiliado_NFarmacia!$A$2:$J$497,7,0)),"Ingresa Localidad de Farmacia",VLOOKUP($B9,NAfiliado_NFarmacia!$A$2:$J$497,7,0))))</f>
        <v/>
      </c>
      <c r="L9" s="69" t="str">
        <f>+IF(B9="","",IF(F9="No","84005541",+IFERROR(+VLOOKUP(inicio!B9,padron!$A$2:$H$1999,8,0),"84005541")))</f>
        <v/>
      </c>
      <c r="M9" s="69" t="str">
        <f>+IF(B9="","",+IFERROR(+VLOOKUP(B9,padron!A:C,3,0),"no_cargado"))</f>
        <v/>
      </c>
      <c r="N9" s="67" t="str">
        <f>+IF(C9="","",+IFERROR(+VLOOKUP($C9,materiales!$A$2:$C$101,3,0),"9999"))</f>
        <v/>
      </c>
      <c r="O9" s="67" t="str">
        <f>+IF(D9="","","01")</f>
        <v/>
      </c>
      <c r="P9" s="67" t="str">
        <f>+IF(B9="","","CONVENIO 100%")</f>
        <v/>
      </c>
      <c r="Q9" s="67" t="str">
        <f>+IF(I9="","","ZTRA")</f>
        <v/>
      </c>
      <c r="R9" s="67" t="str">
        <f>+IF(J9="","",+IFERROR(+IF(U9="DSZA","ALMA","1004"),"ALMA"))</f>
        <v/>
      </c>
      <c r="S9" s="67" t="str">
        <f>+IF(K9="","","40000001")</f>
        <v/>
      </c>
      <c r="T9" s="67" t="str">
        <f ca="1">+IF(L9="","",+DAY(TODAY())&amp;"."&amp;TEXT(+TODAY(),"MM")&amp;"."&amp;+YEAR(TODAY()))</f>
        <v/>
      </c>
      <c r="U9" s="67" t="str">
        <f>+IF(M9="","",IFERROR(+VLOOKUP(C9,materiales!$A$2:$D$1000,4,0),"DSZA"))</f>
        <v/>
      </c>
      <c r="V9" s="67" t="str">
        <f>+IF(N9="","","MAN")</f>
        <v/>
      </c>
      <c r="W9" s="69" t="str">
        <f>IF(B9="","","02")</f>
        <v/>
      </c>
      <c r="X9" s="69" t="str">
        <f>IF(B9="","","01")</f>
        <v/>
      </c>
      <c r="Y9" s="70" t="str">
        <f>+RIGHT(B9,10)</f>
        <v/>
      </c>
      <c r="Z9" s="70" t="str">
        <f>IF(M9="no_cargado",VLOOKUP(B9,NAfiliado_NFarmacia!A:H,8,0),"")</f>
        <v/>
      </c>
      <c r="AA9" s="71"/>
    </row>
    <row r="10" spans="1:32" x14ac:dyDescent="0.55000000000000004">
      <c r="A10" s="82"/>
      <c r="B10" s="62"/>
      <c r="C10" s="44"/>
      <c r="D10" s="55"/>
      <c r="E10" s="59"/>
      <c r="F10" s="59"/>
      <c r="G10" s="66" t="str">
        <f>+IF($B10="","",+IFERROR(+VLOOKUP(B10,padron!$A$2:$E$2000,2,0),+IFERROR(VLOOKUP(B10,NAfiliado_NFarmacia!$A:$J,10,0),"Ingresar Nuevo Afiliado")))</f>
        <v/>
      </c>
      <c r="H10" s="67" t="str">
        <f>+IF(B10="","",+IFERROR(+VLOOKUP($C10,materiales!$A$2:$C$101,2,0),"9999"))</f>
        <v/>
      </c>
      <c r="I10" s="68" t="str">
        <f>+IF($B10="","",+IF(OR($F10="Si",$F10=""),IF(ISERROR(VLOOKUP($B10,padron!$A$3:$M$482,9,0)),+IF(ISERROR(VLOOKUP($B10,NAfiliado_NFarmacia!$A$2:$J$497,5,0)),"Ingresa Farmacia",VLOOKUP($B10,NAfiliado_NFarmacia!$A$2:$J$497,5,0)),VLOOKUP($B10,padron!$A$3:$M$482,9,0)),+IF(ISERROR(VLOOKUP($B10,NAfiliado_NFarmacia!$A$2:$J$497,5,0)),"Ingresa Farmacia",VLOOKUP($B10,NAfiliado_NFarmacia!$A$2:$J$497,5,0))))</f>
        <v/>
      </c>
      <c r="J10" s="68" t="str">
        <f>+IF($B10="","",+IF(OR($F10="Si",$F10=""),IF(ISERROR(VLOOKUP($B10,padron!$A$3:$M$482,10,0)),+IF(ISERROR(VLOOKUP($B10,NAfiliado_NFarmacia!$A$2:$J$497,5,0)),"Ingresa Direccion de Farmacia",VLOOKUP($B10,NAfiliado_NFarmacia!$A$2:$J$497,6,0)),VLOOKUP($B10,padron!$A$3:$M$482,10,0)),+IF(ISERROR(VLOOKUP($B10,NAfiliado_NFarmacia!$A$2:$J$497,6,0)),"Ingresa Direccion de Farmacia",VLOOKUP($B10,NAfiliado_NFarmacia!$A$2:$J$497,6,0))))</f>
        <v/>
      </c>
      <c r="K10" s="68" t="str">
        <f>+IF($B10="","",+IF(OR($F10="Si",$F10=""),IF(ISERROR(VLOOKUP($B10,padron!$A$3:$M$482,10,0)),+IF(ISERROR(VLOOKUP($B10,NAfiliado_NFarmacia!$A$2:$J$497,5,0)),"Ingresa Localidad de Farmacia",VLOOKUP($B10,NAfiliado_NFarmacia!$A$2:$J$497,7,0)),VLOOKUP($B10,padron!$A$3:$M$482,11,0)),+IF(ISERROR(VLOOKUP($B10,NAfiliado_NFarmacia!$A$2:$J$497,7,0)),"Ingresa Localidad de Farmacia",VLOOKUP($B10,NAfiliado_NFarmacia!$A$2:$J$497,7,0))))</f>
        <v/>
      </c>
      <c r="L10" s="69" t="str">
        <f>+IF(B10="","",IF(F10="No","84005541",+IFERROR(+VLOOKUP(inicio!B10,padron!$A$2:$H$1999,8,0),"84005541")))</f>
        <v/>
      </c>
      <c r="M10" s="69" t="str">
        <f>+IF(B10="","",+IFERROR(+VLOOKUP(B10,padron!A:C,3,0),"no_cargado"))</f>
        <v/>
      </c>
      <c r="N10" s="67" t="str">
        <f>+IF(C10="","",+IFERROR(+VLOOKUP($C10,materiales!$A$2:$C$101,3,0),"9999"))</f>
        <v/>
      </c>
      <c r="O10" s="67" t="str">
        <f t="shared" ref="O10:O73" si="0">+IF(D10="","","01")</f>
        <v/>
      </c>
      <c r="P10" s="67" t="str">
        <f t="shared" ref="P10:P73" si="1">+IF(B10="","","CONVENIO 100%")</f>
        <v/>
      </c>
      <c r="Q10" s="67" t="str">
        <f t="shared" ref="Q10:Q73" si="2">+IF(I10="","","ZTRA")</f>
        <v/>
      </c>
      <c r="R10" s="67" t="str">
        <f t="shared" ref="R10:R73" si="3">+IF(J10="","",+IFERROR(+IF(U10="DSZA","ALMA","1004"),"ALMA"))</f>
        <v/>
      </c>
      <c r="S10" s="67" t="str">
        <f t="shared" ref="S10:S73" si="4">+IF(K10="","","40000001")</f>
        <v/>
      </c>
      <c r="T10" s="67" t="str">
        <f t="shared" ref="T10:T73" ca="1" si="5">+IF(L10="","",+DAY(TODAY())&amp;"."&amp;TEXT(+TODAY(),"MM")&amp;"."&amp;+YEAR(TODAY()))</f>
        <v/>
      </c>
      <c r="U10" s="67" t="str">
        <f>+IF(M10="","",IFERROR(+VLOOKUP(C10,materiales!$A$2:$D$1000,4,0),"DSZA"))</f>
        <v/>
      </c>
      <c r="V10" s="67" t="str">
        <f t="shared" ref="V10:V73" si="6">+IF(N10="","","MAN")</f>
        <v/>
      </c>
      <c r="W10" s="69" t="str">
        <f t="shared" ref="W10:W73" si="7">IF(B10="","","02")</f>
        <v/>
      </c>
      <c r="X10" s="69" t="str">
        <f t="shared" ref="X10:X73" si="8">IF(B10="","","01")</f>
        <v/>
      </c>
      <c r="Y10" s="70" t="str">
        <f t="shared" ref="Y10:Y73" si="9">+RIGHT(B10,8)</f>
        <v/>
      </c>
      <c r="Z10" s="70" t="str">
        <f>IF(M10="no_cargado",VLOOKUP(B10,NAfiliado_NFarmacia!A:H,8,0),"")</f>
        <v/>
      </c>
      <c r="AA10" s="71"/>
    </row>
    <row r="11" spans="1:32" x14ac:dyDescent="0.55000000000000004">
      <c r="A11" s="54"/>
      <c r="B11" s="62"/>
      <c r="C11" s="44"/>
      <c r="D11" s="55"/>
      <c r="E11" s="59"/>
      <c r="F11" s="59"/>
      <c r="G11" s="66" t="str">
        <f>+IF($B11="","",+IFERROR(+VLOOKUP(B11,padron!$A$2:$E$2000,2,0),+IFERROR(VLOOKUP(B11,NAfiliado_NFarmacia!$A:$J,10,0),"Ingresar Nuevo Afiliado")))</f>
        <v/>
      </c>
      <c r="H11" s="67" t="str">
        <f>+IF(B11="","",+IFERROR(+VLOOKUP($C11,materiales!$A$2:$C$101,2,0),"9999"))</f>
        <v/>
      </c>
      <c r="I11" s="68" t="str">
        <f>+IF($B11="","",+IF(OR($F11="Si",$F11=""),IF(ISERROR(VLOOKUP($B11,padron!$A$3:$M$482,9,0)),+IF(ISERROR(VLOOKUP($B11,NAfiliado_NFarmacia!$A$2:$J$497,5,0)),"Ingresa Farmacia",VLOOKUP($B11,NAfiliado_NFarmacia!$A$2:$J$497,5,0)),VLOOKUP($B11,padron!$A$3:$M$482,9,0)),+IF(ISERROR(VLOOKUP($B11,NAfiliado_NFarmacia!$A$2:$J$497,5,0)),"Ingresa Farmacia",VLOOKUP($B11,NAfiliado_NFarmacia!$A$2:$J$497,5,0))))</f>
        <v/>
      </c>
      <c r="J11" s="68" t="str">
        <f>+IF($B11="","",+IF(OR($F11="Si",$F11=""),IF(ISERROR(VLOOKUP($B11,padron!$A$3:$M$482,10,0)),+IF(ISERROR(VLOOKUP($B11,NAfiliado_NFarmacia!$A$2:$J$497,5,0)),"Ingresa Direccion de Farmacia",VLOOKUP($B11,NAfiliado_NFarmacia!$A$2:$J$497,6,0)),VLOOKUP($B11,padron!$A$3:$M$482,10,0)),+IF(ISERROR(VLOOKUP($B11,NAfiliado_NFarmacia!$A$2:$J$497,6,0)),"Ingresa Direccion de Farmacia",VLOOKUP($B11,NAfiliado_NFarmacia!$A$2:$J$497,6,0))))</f>
        <v/>
      </c>
      <c r="K11" s="68" t="str">
        <f>+IF($B11="","",+IF(OR($F11="Si",$F11=""),IF(ISERROR(VLOOKUP($B11,padron!$A$3:$M$482,10,0)),+IF(ISERROR(VLOOKUP($B11,NAfiliado_NFarmacia!$A$2:$J$497,5,0)),"Ingresa Localidad de Farmacia",VLOOKUP($B11,NAfiliado_NFarmacia!$A$2:$J$497,7,0)),VLOOKUP($B11,padron!$A$3:$M$482,11,0)),+IF(ISERROR(VLOOKUP($B11,NAfiliado_NFarmacia!$A$2:$J$497,7,0)),"Ingresa Localidad de Farmacia",VLOOKUP($B11,NAfiliado_NFarmacia!$A$2:$J$497,7,0))))</f>
        <v/>
      </c>
      <c r="L11" s="69" t="str">
        <f>+IF(B11="","",IF(F11="No","84005541",+IFERROR(+VLOOKUP(inicio!B11,padron!$A$2:$H$1999,8,0),"84005541")))</f>
        <v/>
      </c>
      <c r="M11" s="69" t="str">
        <f>+IF(B11="","",+IFERROR(+VLOOKUP(B11,padron!A:C,3,0),"no_cargado"))</f>
        <v/>
      </c>
      <c r="N11" s="67" t="str">
        <f>+IF(C11="","",+IFERROR(+VLOOKUP($C11,materiales!$A$2:$C$101,3,0),"9999"))</f>
        <v/>
      </c>
      <c r="O11" s="67" t="str">
        <f t="shared" si="0"/>
        <v/>
      </c>
      <c r="P11" s="67" t="str">
        <f t="shared" si="1"/>
        <v/>
      </c>
      <c r="Q11" s="67" t="str">
        <f t="shared" si="2"/>
        <v/>
      </c>
      <c r="R11" s="67" t="str">
        <f t="shared" si="3"/>
        <v/>
      </c>
      <c r="S11" s="67" t="str">
        <f t="shared" si="4"/>
        <v/>
      </c>
      <c r="T11" s="67" t="str">
        <f t="shared" ca="1" si="5"/>
        <v/>
      </c>
      <c r="U11" s="67" t="str">
        <f>+IF(M11="","",IFERROR(+VLOOKUP(C11,materiales!$A$2:$D$1000,4,0),"DSZA"))</f>
        <v/>
      </c>
      <c r="V11" s="67" t="str">
        <f t="shared" si="6"/>
        <v/>
      </c>
      <c r="W11" s="69" t="str">
        <f t="shared" si="7"/>
        <v/>
      </c>
      <c r="X11" s="69" t="str">
        <f t="shared" si="8"/>
        <v/>
      </c>
      <c r="Y11" s="70" t="str">
        <f t="shared" si="9"/>
        <v/>
      </c>
      <c r="Z11" s="70" t="str">
        <f>IF(M11="no_cargado",VLOOKUP(B11,NAfiliado_NFarmacia!A:H,8,0),"")</f>
        <v/>
      </c>
      <c r="AA11" s="71"/>
    </row>
    <row r="12" spans="1:32" x14ac:dyDescent="0.55000000000000004">
      <c r="A12" s="54"/>
      <c r="B12" s="62"/>
      <c r="C12" s="44"/>
      <c r="D12" s="55"/>
      <c r="E12" s="59"/>
      <c r="F12" s="59"/>
      <c r="G12" s="66" t="str">
        <f>+IF($B12="","",+IFERROR(+VLOOKUP(B12,padron!$A$2:$E$2000,2,0),+IFERROR(VLOOKUP(B12,NAfiliado_NFarmacia!$A:$J,10,0),"Ingresar Nuevo Afiliado")))</f>
        <v/>
      </c>
      <c r="H12" s="67" t="str">
        <f>+IF(B12="","",+IFERROR(+VLOOKUP($C12,materiales!$A$2:$C$101,2,0),"9999"))</f>
        <v/>
      </c>
      <c r="I12" s="68" t="str">
        <f>+IF($B12="","",+IF(OR($F12="Si",$F12=""),IF(ISERROR(VLOOKUP($B12,padron!$A$3:$M$482,9,0)),+IF(ISERROR(VLOOKUP($B12,NAfiliado_NFarmacia!$A$2:$J$497,5,0)),"Ingresa Farmacia",VLOOKUP($B12,NAfiliado_NFarmacia!$A$2:$J$497,5,0)),VLOOKUP($B12,padron!$A$3:$M$482,9,0)),+IF(ISERROR(VLOOKUP($B12,NAfiliado_NFarmacia!$A$2:$J$497,5,0)),"Ingresa Farmacia",VLOOKUP($B12,NAfiliado_NFarmacia!$A$2:$J$497,5,0))))</f>
        <v/>
      </c>
      <c r="J12" s="68" t="str">
        <f>+IF($B12="","",+IF(OR($F12="Si",$F12=""),IF(ISERROR(VLOOKUP($B12,padron!$A$3:$M$482,10,0)),+IF(ISERROR(VLOOKUP($B12,NAfiliado_NFarmacia!$A$2:$J$497,5,0)),"Ingresa Direccion de Farmacia",VLOOKUP($B12,NAfiliado_NFarmacia!$A$2:$J$497,6,0)),VLOOKUP($B12,padron!$A$3:$M$482,10,0)),+IF(ISERROR(VLOOKUP($B12,NAfiliado_NFarmacia!$A$2:$J$497,6,0)),"Ingresa Direccion de Farmacia",VLOOKUP($B12,NAfiliado_NFarmacia!$A$2:$J$497,6,0))))</f>
        <v/>
      </c>
      <c r="K12" s="68" t="str">
        <f>+IF($B12="","",+IF(OR($F12="Si",$F12=""),IF(ISERROR(VLOOKUP($B12,padron!$A$3:$M$482,10,0)),+IF(ISERROR(VLOOKUP($B12,NAfiliado_NFarmacia!$A$2:$J$497,5,0)),"Ingresa Localidad de Farmacia",VLOOKUP($B12,NAfiliado_NFarmacia!$A$2:$J$497,7,0)),VLOOKUP($B12,padron!$A$3:$M$482,11,0)),+IF(ISERROR(VLOOKUP($B12,NAfiliado_NFarmacia!$A$2:$J$497,7,0)),"Ingresa Localidad de Farmacia",VLOOKUP($B12,NAfiliado_NFarmacia!$A$2:$J$497,7,0))))</f>
        <v/>
      </c>
      <c r="L12" s="69" t="str">
        <f>+IF(B12="","",IF(F12="No","84005541",+IFERROR(+VLOOKUP(inicio!B12,padron!$A$2:$H$1999,8,0),"84005541")))</f>
        <v/>
      </c>
      <c r="M12" s="69" t="str">
        <f>+IF(B12="","",+IFERROR(+VLOOKUP(B12,padron!A:C,3,0),"no_cargado"))</f>
        <v/>
      </c>
      <c r="N12" s="67" t="str">
        <f>+IF(C12="","",+IFERROR(+VLOOKUP($C12,materiales!$A$2:$C$101,3,0),"9999"))</f>
        <v/>
      </c>
      <c r="O12" s="67" t="str">
        <f t="shared" si="0"/>
        <v/>
      </c>
      <c r="P12" s="67" t="str">
        <f t="shared" si="1"/>
        <v/>
      </c>
      <c r="Q12" s="67" t="str">
        <f t="shared" si="2"/>
        <v/>
      </c>
      <c r="R12" s="67" t="str">
        <f t="shared" si="3"/>
        <v/>
      </c>
      <c r="S12" s="67" t="str">
        <f t="shared" si="4"/>
        <v/>
      </c>
      <c r="T12" s="67" t="str">
        <f t="shared" ca="1" si="5"/>
        <v/>
      </c>
      <c r="U12" s="67" t="str">
        <f>+IF(M12="","",IFERROR(+VLOOKUP(C12,materiales!$A$2:$D$1000,4,0),"DSZA"))</f>
        <v/>
      </c>
      <c r="V12" s="67" t="str">
        <f t="shared" si="6"/>
        <v/>
      </c>
      <c r="W12" s="69" t="str">
        <f t="shared" si="7"/>
        <v/>
      </c>
      <c r="X12" s="69" t="str">
        <f t="shared" si="8"/>
        <v/>
      </c>
      <c r="Y12" s="70" t="str">
        <f t="shared" si="9"/>
        <v/>
      </c>
      <c r="Z12" s="70" t="str">
        <f>IF(M12="no_cargado",VLOOKUP(B12,NAfiliado_NFarmacia!A:H,8,0),"")</f>
        <v/>
      </c>
      <c r="AA12" s="71"/>
    </row>
    <row r="13" spans="1:32" x14ac:dyDescent="0.55000000000000004">
      <c r="A13" s="54"/>
      <c r="B13" s="62"/>
      <c r="C13" s="44"/>
      <c r="D13" s="55"/>
      <c r="E13" s="59"/>
      <c r="F13" s="59"/>
      <c r="G13" s="66" t="str">
        <f>+IF($B13="","",+IFERROR(+VLOOKUP(B13,padron!$A$2:$E$2000,2,0),+IFERROR(VLOOKUP(B13,NAfiliado_NFarmacia!$A:$J,10,0),"Ingresar Nuevo Afiliado")))</f>
        <v/>
      </c>
      <c r="H13" s="67" t="str">
        <f>+IF(B13="","",+IFERROR(+VLOOKUP($C13,materiales!$A$2:$C$101,2,0),"9999"))</f>
        <v/>
      </c>
      <c r="I13" s="68" t="str">
        <f>+IF($B13="","",+IF(OR($F13="Si",$F13=""),IF(ISERROR(VLOOKUP($B13,padron!$A$3:$M$482,9,0)),+IF(ISERROR(VLOOKUP($B13,NAfiliado_NFarmacia!$A$2:$J$497,5,0)),"Ingresa Farmacia",VLOOKUP($B13,NAfiliado_NFarmacia!$A$2:$J$497,5,0)),VLOOKUP($B13,padron!$A$3:$M$482,9,0)),+IF(ISERROR(VLOOKUP($B13,NAfiliado_NFarmacia!$A$2:$J$497,5,0)),"Ingresa Farmacia",VLOOKUP($B13,NAfiliado_NFarmacia!$A$2:$J$497,5,0))))</f>
        <v/>
      </c>
      <c r="J13" s="68" t="str">
        <f>+IF($B13="","",+IF(OR($F13="Si",$F13=""),IF(ISERROR(VLOOKUP($B13,padron!$A$3:$M$482,10,0)),+IF(ISERROR(VLOOKUP($B13,NAfiliado_NFarmacia!$A$2:$J$497,5,0)),"Ingresa Direccion de Farmacia",VLOOKUP($B13,NAfiliado_NFarmacia!$A$2:$J$497,6,0)),VLOOKUP($B13,padron!$A$3:$M$482,10,0)),+IF(ISERROR(VLOOKUP($B13,NAfiliado_NFarmacia!$A$2:$J$497,6,0)),"Ingresa Direccion de Farmacia",VLOOKUP($B13,NAfiliado_NFarmacia!$A$2:$J$497,6,0))))</f>
        <v/>
      </c>
      <c r="K13" s="68" t="str">
        <f>+IF($B13="","",+IF(OR($F13="Si",$F13=""),IF(ISERROR(VLOOKUP($B13,padron!$A$3:$M$482,10,0)),+IF(ISERROR(VLOOKUP($B13,NAfiliado_NFarmacia!$A$2:$J$497,5,0)),"Ingresa Localidad de Farmacia",VLOOKUP($B13,NAfiliado_NFarmacia!$A$2:$J$497,7,0)),VLOOKUP($B13,padron!$A$3:$M$482,11,0)),+IF(ISERROR(VLOOKUP($B13,NAfiliado_NFarmacia!$A$2:$J$497,7,0)),"Ingresa Localidad de Farmacia",VLOOKUP($B13,NAfiliado_NFarmacia!$A$2:$J$497,7,0))))</f>
        <v/>
      </c>
      <c r="L13" s="69" t="str">
        <f>+IF(B13="","",IF(F13="No","84005541",+IFERROR(+VLOOKUP(inicio!B13,padron!$A$2:$H$1999,8,0),"84005541")))</f>
        <v/>
      </c>
      <c r="M13" s="69" t="str">
        <f>+IF(B13="","",+IFERROR(+VLOOKUP(B13,padron!A:C,3,0),"no_cargado"))</f>
        <v/>
      </c>
      <c r="N13" s="67" t="str">
        <f>+IF(C13="","",+IFERROR(+VLOOKUP($C13,materiales!$A$2:$C$101,3,0),"9999"))</f>
        <v/>
      </c>
      <c r="O13" s="67" t="str">
        <f t="shared" si="0"/>
        <v/>
      </c>
      <c r="P13" s="67" t="str">
        <f t="shared" si="1"/>
        <v/>
      </c>
      <c r="Q13" s="67" t="str">
        <f t="shared" si="2"/>
        <v/>
      </c>
      <c r="R13" s="67" t="str">
        <f t="shared" si="3"/>
        <v/>
      </c>
      <c r="S13" s="67" t="str">
        <f t="shared" si="4"/>
        <v/>
      </c>
      <c r="T13" s="67" t="str">
        <f t="shared" ca="1" si="5"/>
        <v/>
      </c>
      <c r="U13" s="67" t="str">
        <f>+IF(M13="","",IFERROR(+VLOOKUP(C13,materiales!$A$2:$D$1000,4,0),"DSZA"))</f>
        <v/>
      </c>
      <c r="V13" s="67" t="str">
        <f t="shared" si="6"/>
        <v/>
      </c>
      <c r="W13" s="69" t="str">
        <f t="shared" si="7"/>
        <v/>
      </c>
      <c r="X13" s="69" t="str">
        <f t="shared" si="8"/>
        <v/>
      </c>
      <c r="Y13" s="70" t="str">
        <f t="shared" si="9"/>
        <v/>
      </c>
      <c r="Z13" s="70" t="str">
        <f>IF(M13="no_cargado",VLOOKUP(B13,NAfiliado_NFarmacia!A:H,8,0),"")</f>
        <v/>
      </c>
      <c r="AA13" s="71"/>
    </row>
    <row r="14" spans="1:32" x14ac:dyDescent="0.55000000000000004">
      <c r="A14" s="54"/>
      <c r="B14" s="65"/>
      <c r="C14" s="44"/>
      <c r="D14" s="55"/>
      <c r="E14" s="59"/>
      <c r="F14" s="59"/>
      <c r="G14" s="66" t="str">
        <f>+IF($B14="","",+IFERROR(+VLOOKUP(B14,padron!$A$2:$E$2000,2,0),+IFERROR(VLOOKUP(B14,NAfiliado_NFarmacia!$A:$J,10,0),"Ingresar Nuevo Afiliado")))</f>
        <v/>
      </c>
      <c r="H14" s="67" t="str">
        <f>+IF(B14="","",+IFERROR(+VLOOKUP($C14,materiales!$A$2:$C$101,2,0),"9999"))</f>
        <v/>
      </c>
      <c r="I14" s="68" t="str">
        <f>+IF($B14="","",+IF(OR($F14="Si",$F14=""),IF(ISERROR(VLOOKUP($B14,padron!$A$3:$M$482,9,0)),+IF(ISERROR(VLOOKUP($B14,NAfiliado_NFarmacia!$A$2:$J$497,5,0)),"Ingresa Farmacia",VLOOKUP($B14,NAfiliado_NFarmacia!$A$2:$J$497,5,0)),VLOOKUP($B14,padron!$A$3:$M$482,9,0)),+IF(ISERROR(VLOOKUP($B14,NAfiliado_NFarmacia!$A$2:$J$497,5,0)),"Ingresa Farmacia",VLOOKUP($B14,NAfiliado_NFarmacia!$A$2:$J$497,5,0))))</f>
        <v/>
      </c>
      <c r="J14" s="68" t="str">
        <f>+IF($B14="","",+IF(OR($F14="Si",$F14=""),IF(ISERROR(VLOOKUP($B14,padron!$A$3:$M$482,10,0)),+IF(ISERROR(VLOOKUP($B14,NAfiliado_NFarmacia!$A$2:$J$497,5,0)),"Ingresa Direccion de Farmacia",VLOOKUP($B14,NAfiliado_NFarmacia!$A$2:$J$497,6,0)),VLOOKUP($B14,padron!$A$3:$M$482,10,0)),+IF(ISERROR(VLOOKUP($B14,NAfiliado_NFarmacia!$A$2:$J$497,6,0)),"Ingresa Direccion de Farmacia",VLOOKUP($B14,NAfiliado_NFarmacia!$A$2:$J$497,6,0))))</f>
        <v/>
      </c>
      <c r="K14" s="68" t="str">
        <f>+IF($B14="","",+IF(OR($F14="Si",$F14=""),IF(ISERROR(VLOOKUP($B14,padron!$A$3:$M$482,10,0)),+IF(ISERROR(VLOOKUP($B14,NAfiliado_NFarmacia!$A$2:$J$497,5,0)),"Ingresa Localidad de Farmacia",VLOOKUP($B14,NAfiliado_NFarmacia!$A$2:$J$497,7,0)),VLOOKUP($B14,padron!$A$3:$M$482,11,0)),+IF(ISERROR(VLOOKUP($B14,NAfiliado_NFarmacia!$A$2:$J$497,7,0)),"Ingresa Localidad de Farmacia",VLOOKUP($B14,NAfiliado_NFarmacia!$A$2:$J$497,7,0))))</f>
        <v/>
      </c>
      <c r="L14" s="69" t="str">
        <f>+IF(B14="","",IF(F14="No","84005541",+IFERROR(+VLOOKUP(inicio!B14,padron!$A$2:$H$1999,8,0),"84005541")))</f>
        <v/>
      </c>
      <c r="M14" s="69" t="str">
        <f>+IF(B14="","",+IFERROR(+VLOOKUP(B14,padron!A:C,3,0),"no_cargado"))</f>
        <v/>
      </c>
      <c r="N14" s="67" t="str">
        <f>+IF(C14="","",+IFERROR(+VLOOKUP($C14,materiales!$A$2:$C$101,3,0),"9999"))</f>
        <v/>
      </c>
      <c r="O14" s="67" t="str">
        <f t="shared" si="0"/>
        <v/>
      </c>
      <c r="P14" s="67" t="str">
        <f t="shared" si="1"/>
        <v/>
      </c>
      <c r="Q14" s="67" t="str">
        <f t="shared" si="2"/>
        <v/>
      </c>
      <c r="R14" s="67" t="str">
        <f t="shared" si="3"/>
        <v/>
      </c>
      <c r="S14" s="67" t="str">
        <f t="shared" si="4"/>
        <v/>
      </c>
      <c r="T14" s="67" t="str">
        <f t="shared" ca="1" si="5"/>
        <v/>
      </c>
      <c r="U14" s="67" t="str">
        <f>+IF(M14="","",IFERROR(+VLOOKUP(C14,materiales!$A$2:$D$1000,4,0),"DSZA"))</f>
        <v/>
      </c>
      <c r="V14" s="67" t="str">
        <f t="shared" si="6"/>
        <v/>
      </c>
      <c r="W14" s="69" t="str">
        <f t="shared" si="7"/>
        <v/>
      </c>
      <c r="X14" s="69" t="str">
        <f t="shared" si="8"/>
        <v/>
      </c>
      <c r="Y14" s="70" t="str">
        <f t="shared" si="9"/>
        <v/>
      </c>
      <c r="Z14" s="70" t="str">
        <f>IF(M14="no_cargado",VLOOKUP(B14,NAfiliado_NFarmacia!A:H,8,0),"")</f>
        <v/>
      </c>
      <c r="AA14" s="71"/>
    </row>
    <row r="15" spans="1:32" x14ac:dyDescent="0.55000000000000004">
      <c r="A15" s="54"/>
      <c r="B15" s="62"/>
      <c r="C15" s="44"/>
      <c r="D15" s="55"/>
      <c r="E15" s="59"/>
      <c r="F15" s="59"/>
      <c r="G15" s="66" t="str">
        <f>+IF($B15="","",+IFERROR(+VLOOKUP(B15,padron!$A$2:$E$2000,2,0),+IFERROR(VLOOKUP(B15,NAfiliado_NFarmacia!$A:$J,10,0),"Ingresar Nuevo Afiliado")))</f>
        <v/>
      </c>
      <c r="H15" s="67" t="str">
        <f>+IF(B15="","",+IFERROR(+VLOOKUP($C15,materiales!$A$2:$C$101,2,0),"9999"))</f>
        <v/>
      </c>
      <c r="I15" s="68" t="str">
        <f>+IF($B15="","",+IF(OR($F15="Si",$F15=""),IF(ISERROR(VLOOKUP($B15,padron!$A$3:$M$482,9,0)),+IF(ISERROR(VLOOKUP($B15,NAfiliado_NFarmacia!$A$2:$J$497,5,0)),"Ingresa Farmacia",VLOOKUP($B15,NAfiliado_NFarmacia!$A$2:$J$497,5,0)),VLOOKUP($B15,padron!$A$3:$M$482,9,0)),+IF(ISERROR(VLOOKUP($B15,NAfiliado_NFarmacia!$A$2:$J$497,5,0)),"Ingresa Farmacia",VLOOKUP($B15,NAfiliado_NFarmacia!$A$2:$J$497,5,0))))</f>
        <v/>
      </c>
      <c r="J15" s="68" t="str">
        <f>+IF($B15="","",+IF(OR($F15="Si",$F15=""),IF(ISERROR(VLOOKUP($B15,padron!$A$3:$M$482,10,0)),+IF(ISERROR(VLOOKUP($B15,NAfiliado_NFarmacia!$A$2:$J$497,5,0)),"Ingresa Direccion de Farmacia",VLOOKUP($B15,NAfiliado_NFarmacia!$A$2:$J$497,6,0)),VLOOKUP($B15,padron!$A$3:$M$482,10,0)),+IF(ISERROR(VLOOKUP($B15,NAfiliado_NFarmacia!$A$2:$J$497,6,0)),"Ingresa Direccion de Farmacia",VLOOKUP($B15,NAfiliado_NFarmacia!$A$2:$J$497,6,0))))</f>
        <v/>
      </c>
      <c r="K15" s="68" t="str">
        <f>+IF($B15="","",+IF(OR($F15="Si",$F15=""),IF(ISERROR(VLOOKUP($B15,padron!$A$3:$M$482,10,0)),+IF(ISERROR(VLOOKUP($B15,NAfiliado_NFarmacia!$A$2:$J$497,5,0)),"Ingresa Localidad de Farmacia",VLOOKUP($B15,NAfiliado_NFarmacia!$A$2:$J$497,7,0)),VLOOKUP($B15,padron!$A$3:$M$482,11,0)),+IF(ISERROR(VLOOKUP($B15,NAfiliado_NFarmacia!$A$2:$J$497,7,0)),"Ingresa Localidad de Farmacia",VLOOKUP($B15,NAfiliado_NFarmacia!$A$2:$J$497,7,0))))</f>
        <v/>
      </c>
      <c r="L15" s="69" t="str">
        <f>+IF(B15="","",IF(F15="No","84005541",+IFERROR(+VLOOKUP(inicio!B15,padron!$A$2:$H$1999,8,0),"84005541")))</f>
        <v/>
      </c>
      <c r="M15" s="69" t="str">
        <f>+IF(B15="","",+IFERROR(+VLOOKUP(B15,padron!A:C,3,0),"no_cargado"))</f>
        <v/>
      </c>
      <c r="N15" s="67" t="str">
        <f>+IF(C15="","",+IFERROR(+VLOOKUP($C15,materiales!$A$2:$C$101,3,0),"9999"))</f>
        <v/>
      </c>
      <c r="O15" s="67" t="str">
        <f t="shared" si="0"/>
        <v/>
      </c>
      <c r="P15" s="67" t="str">
        <f t="shared" si="1"/>
        <v/>
      </c>
      <c r="Q15" s="67" t="str">
        <f t="shared" si="2"/>
        <v/>
      </c>
      <c r="R15" s="67" t="str">
        <f t="shared" si="3"/>
        <v/>
      </c>
      <c r="S15" s="67" t="str">
        <f t="shared" si="4"/>
        <v/>
      </c>
      <c r="T15" s="67" t="str">
        <f t="shared" ca="1" si="5"/>
        <v/>
      </c>
      <c r="U15" s="67" t="str">
        <f>+IF(M15="","",IFERROR(+VLOOKUP(C15,materiales!$A$2:$D$1000,4,0),"DSZA"))</f>
        <v/>
      </c>
      <c r="V15" s="67" t="str">
        <f t="shared" si="6"/>
        <v/>
      </c>
      <c r="W15" s="69" t="str">
        <f t="shared" si="7"/>
        <v/>
      </c>
      <c r="X15" s="69" t="str">
        <f t="shared" si="8"/>
        <v/>
      </c>
      <c r="Y15" s="70" t="str">
        <f t="shared" si="9"/>
        <v/>
      </c>
      <c r="Z15" s="70" t="str">
        <f>IF(M15="no_cargado",VLOOKUP(B15,NAfiliado_NFarmacia!A:H,8,0),"")</f>
        <v/>
      </c>
      <c r="AA15" s="71"/>
    </row>
    <row r="16" spans="1:32" x14ac:dyDescent="0.55000000000000004">
      <c r="A16" s="54"/>
      <c r="B16" s="65"/>
      <c r="C16" s="44"/>
      <c r="D16" s="55"/>
      <c r="E16" s="59"/>
      <c r="F16" s="59"/>
      <c r="G16" s="66" t="str">
        <f>+IF($B16="","",+IFERROR(+VLOOKUP(B16,padron!$A$2:$E$2000,2,0),+IFERROR(VLOOKUP(B16,NAfiliado_NFarmacia!$A:$J,10,0),"Ingresar Nuevo Afiliado")))</f>
        <v/>
      </c>
      <c r="H16" s="67" t="str">
        <f>+IF(B16="","",+IFERROR(+VLOOKUP($C16,materiales!$A$2:$C$101,2,0),"9999"))</f>
        <v/>
      </c>
      <c r="I16" s="68" t="str">
        <f>+IF($B16="","",+IF(OR($F16="Si",$F16=""),IF(ISERROR(VLOOKUP($B16,padron!$A$3:$M$482,9,0)),+IF(ISERROR(VLOOKUP($B16,NAfiliado_NFarmacia!$A$2:$J$497,5,0)),"Ingresa Farmacia",VLOOKUP($B16,NAfiliado_NFarmacia!$A$2:$J$497,5,0)),VLOOKUP($B16,padron!$A$3:$M$482,9,0)),+IF(ISERROR(VLOOKUP($B16,NAfiliado_NFarmacia!$A$2:$J$497,5,0)),"Ingresa Farmacia",VLOOKUP($B16,NAfiliado_NFarmacia!$A$2:$J$497,5,0))))</f>
        <v/>
      </c>
      <c r="J16" s="68" t="str">
        <f>+IF($B16="","",+IF(OR($F16="Si",$F16=""),IF(ISERROR(VLOOKUP($B16,padron!$A$3:$M$482,10,0)),+IF(ISERROR(VLOOKUP($B16,NAfiliado_NFarmacia!$A$2:$J$497,5,0)),"Ingresa Direccion de Farmacia",VLOOKUP($B16,NAfiliado_NFarmacia!$A$2:$J$497,6,0)),VLOOKUP($B16,padron!$A$3:$M$482,10,0)),+IF(ISERROR(VLOOKUP($B16,NAfiliado_NFarmacia!$A$2:$J$497,6,0)),"Ingresa Direccion de Farmacia",VLOOKUP($B16,NAfiliado_NFarmacia!$A$2:$J$497,6,0))))</f>
        <v/>
      </c>
      <c r="K16" s="68" t="str">
        <f>+IF($B16="","",+IF(OR($F16="Si",$F16=""),IF(ISERROR(VLOOKUP($B16,padron!$A$3:$M$482,10,0)),+IF(ISERROR(VLOOKUP($B16,NAfiliado_NFarmacia!$A$2:$J$497,5,0)),"Ingresa Localidad de Farmacia",VLOOKUP($B16,NAfiliado_NFarmacia!$A$2:$J$497,7,0)),VLOOKUP($B16,padron!$A$3:$M$482,11,0)),+IF(ISERROR(VLOOKUP($B16,NAfiliado_NFarmacia!$A$2:$J$497,7,0)),"Ingresa Localidad de Farmacia",VLOOKUP($B16,NAfiliado_NFarmacia!$A$2:$J$497,7,0))))</f>
        <v/>
      </c>
      <c r="L16" s="69" t="str">
        <f>+IF(B16="","",IF(F16="No","84005541",+IFERROR(+VLOOKUP(inicio!B16,padron!$A$2:$H$1999,8,0),"84005541")))</f>
        <v/>
      </c>
      <c r="M16" s="69" t="str">
        <f>+IF(B16="","",+IFERROR(+VLOOKUP(B16,padron!A:C,3,0),"no_cargado"))</f>
        <v/>
      </c>
      <c r="N16" s="67" t="str">
        <f>+IF(C16="","",+IFERROR(+VLOOKUP($C16,materiales!$A$2:$C$101,3,0),"9999"))</f>
        <v/>
      </c>
      <c r="O16" s="67" t="str">
        <f t="shared" si="0"/>
        <v/>
      </c>
      <c r="P16" s="67" t="str">
        <f t="shared" si="1"/>
        <v/>
      </c>
      <c r="Q16" s="67" t="str">
        <f t="shared" si="2"/>
        <v/>
      </c>
      <c r="R16" s="67" t="str">
        <f t="shared" si="3"/>
        <v/>
      </c>
      <c r="S16" s="67" t="str">
        <f t="shared" si="4"/>
        <v/>
      </c>
      <c r="T16" s="67" t="str">
        <f t="shared" ca="1" si="5"/>
        <v/>
      </c>
      <c r="U16" s="67" t="str">
        <f>+IF(M16="","",IFERROR(+VLOOKUP(C16,materiales!$A$2:$D$1000,4,0),"DSZA"))</f>
        <v/>
      </c>
      <c r="V16" s="67" t="str">
        <f t="shared" si="6"/>
        <v/>
      </c>
      <c r="W16" s="69" t="str">
        <f t="shared" si="7"/>
        <v/>
      </c>
      <c r="X16" s="69" t="str">
        <f t="shared" si="8"/>
        <v/>
      </c>
      <c r="Y16" s="70" t="str">
        <f t="shared" si="9"/>
        <v/>
      </c>
      <c r="Z16" s="70" t="str">
        <f>IF(M16="no_cargado",VLOOKUP(B16,NAfiliado_NFarmacia!A:H,8,0),"")</f>
        <v/>
      </c>
      <c r="AA16" s="71"/>
    </row>
    <row r="17" spans="1:27" x14ac:dyDescent="0.55000000000000004">
      <c r="A17" s="54"/>
      <c r="B17" s="62"/>
      <c r="C17" s="44"/>
      <c r="D17" s="55"/>
      <c r="E17" s="59"/>
      <c r="F17" s="59"/>
      <c r="G17" s="66" t="str">
        <f>+IF($B17="","",+IFERROR(+VLOOKUP(B17,padron!$A$2:$E$2000,2,0),+IFERROR(VLOOKUP(B17,NAfiliado_NFarmacia!$A:$J,10,0),"Ingresar Nuevo Afiliado")))</f>
        <v/>
      </c>
      <c r="H17" s="67" t="str">
        <f>+IF(B17="","",+IFERROR(+VLOOKUP($C17,materiales!$A$2:$C$101,2,0),"9999"))</f>
        <v/>
      </c>
      <c r="I17" s="68" t="str">
        <f>+IF($B17="","",+IF(OR($F17="Si",$F17=""),IF(ISERROR(VLOOKUP($B17,padron!$A$3:$M$482,9,0)),+IF(ISERROR(VLOOKUP($B17,NAfiliado_NFarmacia!$A$2:$J$497,5,0)),"Ingresa Farmacia",VLOOKUP($B17,NAfiliado_NFarmacia!$A$2:$J$497,5,0)),VLOOKUP($B17,padron!$A$3:$M$482,9,0)),+IF(ISERROR(VLOOKUP($B17,NAfiliado_NFarmacia!$A$2:$J$497,5,0)),"Ingresa Farmacia",VLOOKUP($B17,NAfiliado_NFarmacia!$A$2:$J$497,5,0))))</f>
        <v/>
      </c>
      <c r="J17" s="68" t="str">
        <f>+IF($B17="","",+IF(OR($F17="Si",$F17=""),IF(ISERROR(VLOOKUP($B17,padron!$A$3:$M$482,10,0)),+IF(ISERROR(VLOOKUP($B17,NAfiliado_NFarmacia!$A$2:$J$497,5,0)),"Ingresa Direccion de Farmacia",VLOOKUP($B17,NAfiliado_NFarmacia!$A$2:$J$497,6,0)),VLOOKUP($B17,padron!$A$3:$M$482,10,0)),+IF(ISERROR(VLOOKUP($B17,NAfiliado_NFarmacia!$A$2:$J$497,6,0)),"Ingresa Direccion de Farmacia",VLOOKUP($B17,NAfiliado_NFarmacia!$A$2:$J$497,6,0))))</f>
        <v/>
      </c>
      <c r="K17" s="68" t="str">
        <f>+IF($B17="","",+IF(OR($F17="Si",$F17=""),IF(ISERROR(VLOOKUP($B17,padron!$A$3:$M$482,10,0)),+IF(ISERROR(VLOOKUP($B17,NAfiliado_NFarmacia!$A$2:$J$497,5,0)),"Ingresa Localidad de Farmacia",VLOOKUP($B17,NAfiliado_NFarmacia!$A$2:$J$497,7,0)),VLOOKUP($B17,padron!$A$3:$M$482,11,0)),+IF(ISERROR(VLOOKUP($B17,NAfiliado_NFarmacia!$A$2:$J$497,7,0)),"Ingresa Localidad de Farmacia",VLOOKUP($B17,NAfiliado_NFarmacia!$A$2:$J$497,7,0))))</f>
        <v/>
      </c>
      <c r="L17" s="69" t="str">
        <f>+IF(B17="","",IF(F17="No","84005541",+IFERROR(+VLOOKUP(inicio!B17,padron!$A$2:$H$1999,8,0),"84005541")))</f>
        <v/>
      </c>
      <c r="M17" s="69" t="str">
        <f>+IF(B17="","",+IFERROR(+VLOOKUP(B17,padron!A:C,3,0),"no_cargado"))</f>
        <v/>
      </c>
      <c r="N17" s="67" t="str">
        <f>+IF(C17="","",+IFERROR(+VLOOKUP($C17,materiales!$A$2:$C$101,3,0),"9999"))</f>
        <v/>
      </c>
      <c r="O17" s="67" t="str">
        <f t="shared" si="0"/>
        <v/>
      </c>
      <c r="P17" s="67" t="str">
        <f t="shared" si="1"/>
        <v/>
      </c>
      <c r="Q17" s="67" t="str">
        <f t="shared" si="2"/>
        <v/>
      </c>
      <c r="R17" s="67" t="str">
        <f t="shared" si="3"/>
        <v/>
      </c>
      <c r="S17" s="67" t="str">
        <f t="shared" si="4"/>
        <v/>
      </c>
      <c r="T17" s="67" t="str">
        <f t="shared" ca="1" si="5"/>
        <v/>
      </c>
      <c r="U17" s="67" t="str">
        <f>+IF(M17="","",IFERROR(+VLOOKUP(C17,materiales!$A$2:$D$1000,4,0),"DSZA"))</f>
        <v/>
      </c>
      <c r="V17" s="67" t="str">
        <f t="shared" si="6"/>
        <v/>
      </c>
      <c r="W17" s="69" t="str">
        <f t="shared" si="7"/>
        <v/>
      </c>
      <c r="X17" s="69" t="str">
        <f t="shared" si="8"/>
        <v/>
      </c>
      <c r="Y17" s="70" t="str">
        <f t="shared" si="9"/>
        <v/>
      </c>
      <c r="Z17" s="70" t="str">
        <f>IF(M17="no_cargado",VLOOKUP(B17,NAfiliado_NFarmacia!A:H,8,0),"")</f>
        <v/>
      </c>
      <c r="AA17" s="71"/>
    </row>
    <row r="18" spans="1:27" x14ac:dyDescent="0.55000000000000004">
      <c r="A18" s="54"/>
      <c r="B18" s="62"/>
      <c r="C18" s="44"/>
      <c r="D18" s="55"/>
      <c r="E18" s="59"/>
      <c r="F18" s="59"/>
      <c r="G18" s="66" t="str">
        <f>+IF($B18="","",+IFERROR(+VLOOKUP(B18,padron!$A$2:$E$2000,2,0),+IFERROR(VLOOKUP(B18,NAfiliado_NFarmacia!$A:$J,10,0),"Ingresar Nuevo Afiliado")))</f>
        <v/>
      </c>
      <c r="H18" s="67" t="str">
        <f>+IF(B18="","",+IFERROR(+VLOOKUP($C18,materiales!$A$2:$C$101,2,0),"9999"))</f>
        <v/>
      </c>
      <c r="I18" s="68" t="str">
        <f>+IF($B18="","",+IF(OR($F18="Si",$F18=""),IF(ISERROR(VLOOKUP($B18,padron!$A$3:$M$482,9,0)),+IF(ISERROR(VLOOKUP($B18,NAfiliado_NFarmacia!$A$2:$J$497,5,0)),"Ingresa Farmacia",VLOOKUP($B18,NAfiliado_NFarmacia!$A$2:$J$497,5,0)),VLOOKUP($B18,padron!$A$3:$M$482,9,0)),+IF(ISERROR(VLOOKUP($B18,NAfiliado_NFarmacia!$A$2:$J$497,5,0)),"Ingresa Farmacia",VLOOKUP($B18,NAfiliado_NFarmacia!$A$2:$J$497,5,0))))</f>
        <v/>
      </c>
      <c r="J18" s="68" t="str">
        <f>+IF($B18="","",+IF(OR($F18="Si",$F18=""),IF(ISERROR(VLOOKUP($B18,padron!$A$3:$M$482,10,0)),+IF(ISERROR(VLOOKUP($B18,NAfiliado_NFarmacia!$A$2:$J$497,5,0)),"Ingresa Direccion de Farmacia",VLOOKUP($B18,NAfiliado_NFarmacia!$A$2:$J$497,6,0)),VLOOKUP($B18,padron!$A$3:$M$482,10,0)),+IF(ISERROR(VLOOKUP($B18,NAfiliado_NFarmacia!$A$2:$J$497,6,0)),"Ingresa Direccion de Farmacia",VLOOKUP($B18,NAfiliado_NFarmacia!$A$2:$J$497,6,0))))</f>
        <v/>
      </c>
      <c r="K18" s="68" t="str">
        <f>+IF($B18="","",+IF(OR($F18="Si",$F18=""),IF(ISERROR(VLOOKUP($B18,padron!$A$3:$M$482,10,0)),+IF(ISERROR(VLOOKUP($B18,NAfiliado_NFarmacia!$A$2:$J$497,5,0)),"Ingresa Localidad de Farmacia",VLOOKUP($B18,NAfiliado_NFarmacia!$A$2:$J$497,7,0)),VLOOKUP($B18,padron!$A$3:$M$482,11,0)),+IF(ISERROR(VLOOKUP($B18,NAfiliado_NFarmacia!$A$2:$J$497,7,0)),"Ingresa Localidad de Farmacia",VLOOKUP($B18,NAfiliado_NFarmacia!$A$2:$J$497,7,0))))</f>
        <v/>
      </c>
      <c r="L18" s="69" t="str">
        <f>+IF(B18="","",IF(F18="No","84005541",+IFERROR(+VLOOKUP(inicio!B18,padron!$A$2:$H$1999,8,0),"84005541")))</f>
        <v/>
      </c>
      <c r="M18" s="69" t="str">
        <f>+IF(B18="","",+IFERROR(+VLOOKUP(B18,padron!A:C,3,0),"no_cargado"))</f>
        <v/>
      </c>
      <c r="N18" s="67" t="str">
        <f>+IF(C18="","",+IFERROR(+VLOOKUP($C18,materiales!$A$2:$C$101,3,0),"9999"))</f>
        <v/>
      </c>
      <c r="O18" s="67" t="str">
        <f t="shared" si="0"/>
        <v/>
      </c>
      <c r="P18" s="67" t="str">
        <f t="shared" si="1"/>
        <v/>
      </c>
      <c r="Q18" s="67" t="str">
        <f t="shared" si="2"/>
        <v/>
      </c>
      <c r="R18" s="67" t="str">
        <f t="shared" si="3"/>
        <v/>
      </c>
      <c r="S18" s="67" t="str">
        <f t="shared" si="4"/>
        <v/>
      </c>
      <c r="T18" s="67" t="str">
        <f t="shared" ca="1" si="5"/>
        <v/>
      </c>
      <c r="U18" s="67" t="str">
        <f>+IF(M18="","",IFERROR(+VLOOKUP(C18,materiales!$A$2:$D$1000,4,0),"DSZA"))</f>
        <v/>
      </c>
      <c r="V18" s="67" t="str">
        <f t="shared" si="6"/>
        <v/>
      </c>
      <c r="W18" s="69" t="str">
        <f t="shared" si="7"/>
        <v/>
      </c>
      <c r="X18" s="69" t="str">
        <f t="shared" si="8"/>
        <v/>
      </c>
      <c r="Y18" s="70" t="str">
        <f t="shared" si="9"/>
        <v/>
      </c>
      <c r="Z18" s="70" t="str">
        <f>IF(M18="no_cargado",VLOOKUP(B18,NAfiliado_NFarmacia!A:H,8,0),"")</f>
        <v/>
      </c>
      <c r="AA18" s="71"/>
    </row>
    <row r="19" spans="1:27" x14ac:dyDescent="0.55000000000000004">
      <c r="A19" s="54"/>
      <c r="B19" s="59"/>
      <c r="C19" s="56"/>
      <c r="D19" s="55"/>
      <c r="E19" s="59"/>
      <c r="F19" s="59"/>
      <c r="G19" s="66" t="str">
        <f>+IF($B19="","",+IFERROR(+VLOOKUP(B19,padron!$A$2:$E$2000,2,0),+IFERROR(VLOOKUP(B19,NAfiliado_NFarmacia!$A:$J,10,0),"Ingresar Nuevo Afiliado")))</f>
        <v/>
      </c>
      <c r="H19" s="67" t="str">
        <f>+IF(B19="","",+IFERROR(+VLOOKUP($C19,materiales!$A$2:$C$101,2,0),"9999"))</f>
        <v/>
      </c>
      <c r="I19" s="68" t="str">
        <f>+IF($B19="","",+IF(OR($F19="Si",$F19=""),IF(ISERROR(VLOOKUP($B19,padron!$A$3:$M$482,9,0)),+IF(ISERROR(VLOOKUP($B19,NAfiliado_NFarmacia!$A$2:$J$497,5,0)),"Ingresa Farmacia",VLOOKUP($B19,NAfiliado_NFarmacia!$A$2:$J$497,5,0)),VLOOKUP($B19,padron!$A$3:$M$482,9,0)),+IF(ISERROR(VLOOKUP($B19,NAfiliado_NFarmacia!$A$2:$J$497,5,0)),"Ingresa Farmacia",VLOOKUP($B19,NAfiliado_NFarmacia!$A$2:$J$497,5,0))))</f>
        <v/>
      </c>
      <c r="J19" s="68" t="str">
        <f>+IF($B19="","",+IF(OR($F19="Si",$F19=""),IF(ISERROR(VLOOKUP($B19,padron!$A$3:$M$482,10,0)),+IF(ISERROR(VLOOKUP($B19,NAfiliado_NFarmacia!$A$2:$J$497,5,0)),"Ingresa Direccion de Farmacia",VLOOKUP($B19,NAfiliado_NFarmacia!$A$2:$J$497,6,0)),VLOOKUP($B19,padron!$A$3:$M$482,10,0)),+IF(ISERROR(VLOOKUP($B19,NAfiliado_NFarmacia!$A$2:$J$497,6,0)),"Ingresa Direccion de Farmacia",VLOOKUP($B19,NAfiliado_NFarmacia!$A$2:$J$497,6,0))))</f>
        <v/>
      </c>
      <c r="K19" s="68" t="str">
        <f>+IF($B19="","",+IF(OR($F19="Si",$F19=""),IF(ISERROR(VLOOKUP($B19,padron!$A$3:$M$482,10,0)),+IF(ISERROR(VLOOKUP($B19,NAfiliado_NFarmacia!$A$2:$J$497,5,0)),"Ingresa Localidad de Farmacia",VLOOKUP($B19,NAfiliado_NFarmacia!$A$2:$J$497,7,0)),VLOOKUP($B19,padron!$A$3:$M$482,11,0)),+IF(ISERROR(VLOOKUP($B19,NAfiliado_NFarmacia!$A$2:$J$497,7,0)),"Ingresa Localidad de Farmacia",VLOOKUP($B19,NAfiliado_NFarmacia!$A$2:$J$497,7,0))))</f>
        <v/>
      </c>
      <c r="L19" s="69" t="str">
        <f>+IF(B19="","",IF(F19="No","84005541",+IFERROR(+VLOOKUP(inicio!B19,padron!$A$2:$H$1999,8,0),"84005541")))</f>
        <v/>
      </c>
      <c r="M19" s="69" t="str">
        <f>+IF(B19="","",+IFERROR(+VLOOKUP(B19,padron!A:C,3,0),"no_cargado"))</f>
        <v/>
      </c>
      <c r="N19" s="67" t="str">
        <f>+IF(C19="","",+IFERROR(+VLOOKUP($C19,materiales!$A$2:$C$101,3,0),"9999"))</f>
        <v/>
      </c>
      <c r="O19" s="67" t="str">
        <f t="shared" si="0"/>
        <v/>
      </c>
      <c r="P19" s="67" t="str">
        <f t="shared" si="1"/>
        <v/>
      </c>
      <c r="Q19" s="67" t="str">
        <f t="shared" si="2"/>
        <v/>
      </c>
      <c r="R19" s="67" t="str">
        <f t="shared" si="3"/>
        <v/>
      </c>
      <c r="S19" s="67" t="str">
        <f t="shared" si="4"/>
        <v/>
      </c>
      <c r="T19" s="67" t="str">
        <f t="shared" ca="1" si="5"/>
        <v/>
      </c>
      <c r="U19" s="67" t="str">
        <f>+IF(M19="","",IFERROR(+VLOOKUP(C19,materiales!$A$2:$D$1000,4,0),"DSZA"))</f>
        <v/>
      </c>
      <c r="V19" s="67" t="str">
        <f t="shared" si="6"/>
        <v/>
      </c>
      <c r="W19" s="69" t="str">
        <f t="shared" si="7"/>
        <v/>
      </c>
      <c r="X19" s="69" t="str">
        <f t="shared" si="8"/>
        <v/>
      </c>
      <c r="Y19" s="70" t="str">
        <f t="shared" si="9"/>
        <v/>
      </c>
      <c r="Z19" s="70" t="str">
        <f>IF(M19="no_cargado",VLOOKUP(B19,NAfiliado_NFarmacia!A:H,8,0),"")</f>
        <v/>
      </c>
      <c r="AA19" s="71"/>
    </row>
    <row r="20" spans="1:27" x14ac:dyDescent="0.55000000000000004">
      <c r="A20" s="54"/>
      <c r="B20" s="59"/>
      <c r="C20" s="56"/>
      <c r="D20" s="55"/>
      <c r="E20" s="59"/>
      <c r="F20" s="59"/>
      <c r="G20" s="66" t="str">
        <f>+IF($B20="","",+IFERROR(+VLOOKUP(B20,padron!$A$2:$E$2000,2,0),+IFERROR(VLOOKUP(B20,NAfiliado_NFarmacia!$A:$J,10,0),"Ingresar Nuevo Afiliado")))</f>
        <v/>
      </c>
      <c r="H20" s="67" t="str">
        <f>+IF(B20="","",+IFERROR(+VLOOKUP($C20,materiales!$A$2:$C$101,2,0),"9999"))</f>
        <v/>
      </c>
      <c r="I20" s="68" t="str">
        <f>+IF($B20="","",+IF(OR($F20="Si",$F20=""),IF(ISERROR(VLOOKUP($B20,padron!$A$3:$M$482,9,0)),+IF(ISERROR(VLOOKUP($B20,NAfiliado_NFarmacia!$A$2:$J$497,5,0)),"Ingresa Farmacia",VLOOKUP($B20,NAfiliado_NFarmacia!$A$2:$J$497,5,0)),VLOOKUP($B20,padron!$A$3:$M$482,9,0)),+IF(ISERROR(VLOOKUP($B20,NAfiliado_NFarmacia!$A$2:$J$497,5,0)),"Ingresa Farmacia",VLOOKUP($B20,NAfiliado_NFarmacia!$A$2:$J$497,5,0))))</f>
        <v/>
      </c>
      <c r="J20" s="68" t="str">
        <f>+IF($B20="","",+IF(OR($F20="Si",$F20=""),IF(ISERROR(VLOOKUP($B20,padron!$A$3:$M$482,10,0)),+IF(ISERROR(VLOOKUP($B20,NAfiliado_NFarmacia!$A$2:$J$497,5,0)),"Ingresa Direccion de Farmacia",VLOOKUP($B20,NAfiliado_NFarmacia!$A$2:$J$497,6,0)),VLOOKUP($B20,padron!$A$3:$M$482,10,0)),+IF(ISERROR(VLOOKUP($B20,NAfiliado_NFarmacia!$A$2:$J$497,6,0)),"Ingresa Direccion de Farmacia",VLOOKUP($B20,NAfiliado_NFarmacia!$A$2:$J$497,6,0))))</f>
        <v/>
      </c>
      <c r="K20" s="68" t="str">
        <f>+IF($B20="","",+IF(OR($F20="Si",$F20=""),IF(ISERROR(VLOOKUP($B20,padron!$A$3:$M$482,10,0)),+IF(ISERROR(VLOOKUP($B20,NAfiliado_NFarmacia!$A$2:$J$497,5,0)),"Ingresa Localidad de Farmacia",VLOOKUP($B20,NAfiliado_NFarmacia!$A$2:$J$497,7,0)),VLOOKUP($B20,padron!$A$3:$M$482,11,0)),+IF(ISERROR(VLOOKUP($B20,NAfiliado_NFarmacia!$A$2:$J$497,7,0)),"Ingresa Localidad de Farmacia",VLOOKUP($B20,NAfiliado_NFarmacia!$A$2:$J$497,7,0))))</f>
        <v/>
      </c>
      <c r="L20" s="69" t="str">
        <f>+IF(B20="","",IF(F20="No","84005541",+IFERROR(+VLOOKUP(inicio!B20,padron!$A$2:$H$1999,8,0),"84005541")))</f>
        <v/>
      </c>
      <c r="M20" s="69" t="str">
        <f>+IF(B20="","",+IFERROR(+VLOOKUP(B20,padron!A:C,3,0),"no_cargado"))</f>
        <v/>
      </c>
      <c r="N20" s="67" t="str">
        <f>+IF(C20="","",+IFERROR(+VLOOKUP($C20,materiales!$A$2:$C$101,3,0),"9999"))</f>
        <v/>
      </c>
      <c r="O20" s="67" t="str">
        <f t="shared" si="0"/>
        <v/>
      </c>
      <c r="P20" s="67" t="str">
        <f t="shared" si="1"/>
        <v/>
      </c>
      <c r="Q20" s="67" t="str">
        <f t="shared" si="2"/>
        <v/>
      </c>
      <c r="R20" s="67" t="str">
        <f t="shared" si="3"/>
        <v/>
      </c>
      <c r="S20" s="67" t="str">
        <f t="shared" si="4"/>
        <v/>
      </c>
      <c r="T20" s="67" t="str">
        <f t="shared" ca="1" si="5"/>
        <v/>
      </c>
      <c r="U20" s="67" t="str">
        <f>+IF(M20="","",IFERROR(+VLOOKUP(C20,materiales!$A$2:$D$1000,4,0),"DSZA"))</f>
        <v/>
      </c>
      <c r="V20" s="67" t="str">
        <f t="shared" si="6"/>
        <v/>
      </c>
      <c r="W20" s="69" t="str">
        <f t="shared" si="7"/>
        <v/>
      </c>
      <c r="X20" s="69" t="str">
        <f t="shared" si="8"/>
        <v/>
      </c>
      <c r="Y20" s="70" t="str">
        <f t="shared" si="9"/>
        <v/>
      </c>
      <c r="Z20" s="70" t="str">
        <f>IF(M20="no_cargado",VLOOKUP(B20,NAfiliado_NFarmacia!A:H,8,0),"")</f>
        <v/>
      </c>
      <c r="AA20" s="71"/>
    </row>
    <row r="21" spans="1:27" x14ac:dyDescent="0.55000000000000004">
      <c r="A21" s="54"/>
      <c r="B21" s="59"/>
      <c r="C21" s="56"/>
      <c r="D21" s="55"/>
      <c r="E21" s="59"/>
      <c r="F21" s="59"/>
      <c r="G21" s="66" t="str">
        <f>+IF($B21="","",+IFERROR(+VLOOKUP(B21,padron!$A$2:$E$2000,2,0),+IFERROR(VLOOKUP(B21,NAfiliado_NFarmacia!$A:$J,10,0),"Ingresar Nuevo Afiliado")))</f>
        <v/>
      </c>
      <c r="H21" s="67" t="str">
        <f>+IF(B21="","",+IFERROR(+VLOOKUP($C21,materiales!$A$2:$C$101,2,0),"9999"))</f>
        <v/>
      </c>
      <c r="I21" s="68" t="str">
        <f>+IF($B21="","",+IF(OR($F21="Si",$F21=""),IF(ISERROR(VLOOKUP($B21,padron!$A$3:$M$482,9,0)),+IF(ISERROR(VLOOKUP($B21,NAfiliado_NFarmacia!$A$2:$J$497,5,0)),"Ingresa Farmacia",VLOOKUP($B21,NAfiliado_NFarmacia!$A$2:$J$497,5,0)),VLOOKUP($B21,padron!$A$3:$M$482,9,0)),+IF(ISERROR(VLOOKUP($B21,NAfiliado_NFarmacia!$A$2:$J$497,5,0)),"Ingresa Farmacia",VLOOKUP($B21,NAfiliado_NFarmacia!$A$2:$J$497,5,0))))</f>
        <v/>
      </c>
      <c r="J21" s="68" t="str">
        <f>+IF($B21="","",+IF(OR($F21="Si",$F21=""),IF(ISERROR(VLOOKUP($B21,padron!$A$3:$M$482,10,0)),+IF(ISERROR(VLOOKUP($B21,NAfiliado_NFarmacia!$A$2:$J$497,5,0)),"Ingresa Direccion de Farmacia",VLOOKUP($B21,NAfiliado_NFarmacia!$A$2:$J$497,6,0)),VLOOKUP($B21,padron!$A$3:$M$482,10,0)),+IF(ISERROR(VLOOKUP($B21,NAfiliado_NFarmacia!$A$2:$J$497,6,0)),"Ingresa Direccion de Farmacia",VLOOKUP($B21,NAfiliado_NFarmacia!$A$2:$J$497,6,0))))</f>
        <v/>
      </c>
      <c r="K21" s="68" t="str">
        <f>+IF($B21="","",+IF(OR($F21="Si",$F21=""),IF(ISERROR(VLOOKUP($B21,padron!$A$3:$M$482,10,0)),+IF(ISERROR(VLOOKUP($B21,NAfiliado_NFarmacia!$A$2:$J$497,5,0)),"Ingresa Localidad de Farmacia",VLOOKUP($B21,NAfiliado_NFarmacia!$A$2:$J$497,7,0)),VLOOKUP($B21,padron!$A$3:$M$482,11,0)),+IF(ISERROR(VLOOKUP($B21,NAfiliado_NFarmacia!$A$2:$J$497,7,0)),"Ingresa Localidad de Farmacia",VLOOKUP($B21,NAfiliado_NFarmacia!$A$2:$J$497,7,0))))</f>
        <v/>
      </c>
      <c r="L21" s="69" t="str">
        <f>+IF(B21="","",IF(F21="No","84005541",+IFERROR(+VLOOKUP(inicio!B21,padron!$A$2:$H$1999,8,0),"84005541")))</f>
        <v/>
      </c>
      <c r="M21" s="69" t="str">
        <f>+IF(B21="","",+IFERROR(+VLOOKUP(B21,padron!A:C,3,0),"no_cargado"))</f>
        <v/>
      </c>
      <c r="N21" s="67" t="str">
        <f>+IF(C21="","",+IFERROR(+VLOOKUP($C21,materiales!$A$2:$C$101,3,0),"9999"))</f>
        <v/>
      </c>
      <c r="O21" s="67" t="str">
        <f t="shared" si="0"/>
        <v/>
      </c>
      <c r="P21" s="67" t="str">
        <f t="shared" si="1"/>
        <v/>
      </c>
      <c r="Q21" s="67" t="str">
        <f t="shared" si="2"/>
        <v/>
      </c>
      <c r="R21" s="67" t="str">
        <f t="shared" si="3"/>
        <v/>
      </c>
      <c r="S21" s="67" t="str">
        <f t="shared" si="4"/>
        <v/>
      </c>
      <c r="T21" s="67" t="str">
        <f t="shared" ca="1" si="5"/>
        <v/>
      </c>
      <c r="U21" s="67" t="str">
        <f>+IF(M21="","",IFERROR(+VLOOKUP(C21,materiales!$A$2:$D$1000,4,0),"DSZA"))</f>
        <v/>
      </c>
      <c r="V21" s="67" t="str">
        <f t="shared" si="6"/>
        <v/>
      </c>
      <c r="W21" s="69" t="str">
        <f t="shared" si="7"/>
        <v/>
      </c>
      <c r="X21" s="69" t="str">
        <f t="shared" si="8"/>
        <v/>
      </c>
      <c r="Y21" s="70" t="str">
        <f t="shared" si="9"/>
        <v/>
      </c>
      <c r="Z21" s="70" t="str">
        <f>IF(M21="no_cargado",VLOOKUP(B21,NAfiliado_NFarmacia!A:H,8,0),"")</f>
        <v/>
      </c>
      <c r="AA21" s="71"/>
    </row>
    <row r="22" spans="1:27" x14ac:dyDescent="0.55000000000000004">
      <c r="A22" s="54"/>
      <c r="B22" s="59"/>
      <c r="C22" s="56"/>
      <c r="D22" s="55"/>
      <c r="E22" s="59"/>
      <c r="F22" s="59"/>
      <c r="G22" s="66" t="str">
        <f>+IF($B22="","",+IFERROR(+VLOOKUP(B22,padron!$A$2:$E$2000,2,0),+IFERROR(VLOOKUP(B22,NAfiliado_NFarmacia!$A:$J,10,0),"Ingresar Nuevo Afiliado")))</f>
        <v/>
      </c>
      <c r="H22" s="67" t="str">
        <f>+IF(B22="","",+IFERROR(+VLOOKUP($C22,materiales!$A$2:$C$101,2,0),"9999"))</f>
        <v/>
      </c>
      <c r="I22" s="68" t="str">
        <f>+IF($B22="","",+IF(OR($F22="Si",$F22=""),IF(ISERROR(VLOOKUP($B22,padron!$A$3:$M$482,9,0)),+IF(ISERROR(VLOOKUP($B22,NAfiliado_NFarmacia!$A$2:$J$497,5,0)),"Ingresa Farmacia",VLOOKUP($B22,NAfiliado_NFarmacia!$A$2:$J$497,5,0)),VLOOKUP($B22,padron!$A$3:$M$482,9,0)),+IF(ISERROR(VLOOKUP($B22,NAfiliado_NFarmacia!$A$2:$J$497,5,0)),"Ingresa Farmacia",VLOOKUP($B22,NAfiliado_NFarmacia!$A$2:$J$497,5,0))))</f>
        <v/>
      </c>
      <c r="J22" s="68" t="str">
        <f>+IF($B22="","",+IF(OR($F22="Si",$F22=""),IF(ISERROR(VLOOKUP($B22,padron!$A$3:$M$482,10,0)),+IF(ISERROR(VLOOKUP($B22,NAfiliado_NFarmacia!$A$2:$J$497,5,0)),"Ingresa Direccion de Farmacia",VLOOKUP($B22,NAfiliado_NFarmacia!$A$2:$J$497,6,0)),VLOOKUP($B22,padron!$A$3:$M$482,10,0)),+IF(ISERROR(VLOOKUP($B22,NAfiliado_NFarmacia!$A$2:$J$497,6,0)),"Ingresa Direccion de Farmacia",VLOOKUP($B22,NAfiliado_NFarmacia!$A$2:$J$497,6,0))))</f>
        <v/>
      </c>
      <c r="K22" s="68" t="str">
        <f>+IF($B22="","",+IF(OR($F22="Si",$F22=""),IF(ISERROR(VLOOKUP($B22,padron!$A$3:$M$482,10,0)),+IF(ISERROR(VLOOKUP($B22,NAfiliado_NFarmacia!$A$2:$J$497,5,0)),"Ingresa Localidad de Farmacia",VLOOKUP($B22,NAfiliado_NFarmacia!$A$2:$J$497,7,0)),VLOOKUP($B22,padron!$A$3:$M$482,11,0)),+IF(ISERROR(VLOOKUP($B22,NAfiliado_NFarmacia!$A$2:$J$497,7,0)),"Ingresa Localidad de Farmacia",VLOOKUP($B22,NAfiliado_NFarmacia!$A$2:$J$497,7,0))))</f>
        <v/>
      </c>
      <c r="L22" s="69" t="str">
        <f>+IF(B22="","",IF(F22="No","84005541",+IFERROR(+VLOOKUP(inicio!B22,padron!$A$2:$H$1999,8,0),"84005541")))</f>
        <v/>
      </c>
      <c r="M22" s="69" t="str">
        <f>+IF(B22="","",+IFERROR(+VLOOKUP(B22,padron!A:C,3,0),"no_cargado"))</f>
        <v/>
      </c>
      <c r="N22" s="67" t="str">
        <f>+IF(C22="","",+IFERROR(+VLOOKUP($C22,materiales!$A$2:$C$101,3,0),"9999"))</f>
        <v/>
      </c>
      <c r="O22" s="67" t="str">
        <f t="shared" si="0"/>
        <v/>
      </c>
      <c r="P22" s="67" t="str">
        <f t="shared" si="1"/>
        <v/>
      </c>
      <c r="Q22" s="67" t="str">
        <f t="shared" si="2"/>
        <v/>
      </c>
      <c r="R22" s="67" t="str">
        <f t="shared" si="3"/>
        <v/>
      </c>
      <c r="S22" s="67" t="str">
        <f t="shared" si="4"/>
        <v/>
      </c>
      <c r="T22" s="67" t="str">
        <f t="shared" ca="1" si="5"/>
        <v/>
      </c>
      <c r="U22" s="67" t="str">
        <f>+IF(M22="","",IFERROR(+VLOOKUP(C22,materiales!$A$2:$D$1000,4,0),"DSZA"))</f>
        <v/>
      </c>
      <c r="V22" s="67" t="str">
        <f t="shared" si="6"/>
        <v/>
      </c>
      <c r="W22" s="69" t="str">
        <f t="shared" si="7"/>
        <v/>
      </c>
      <c r="X22" s="69" t="str">
        <f t="shared" si="8"/>
        <v/>
      </c>
      <c r="Y22" s="70" t="str">
        <f t="shared" si="9"/>
        <v/>
      </c>
      <c r="Z22" s="70" t="str">
        <f>IF(M22="no_cargado",VLOOKUP(B22,NAfiliado_NFarmacia!A:H,8,0),"")</f>
        <v/>
      </c>
      <c r="AA22" s="71"/>
    </row>
    <row r="23" spans="1:27" x14ac:dyDescent="0.55000000000000004">
      <c r="A23" s="54"/>
      <c r="B23" s="59"/>
      <c r="C23" s="56"/>
      <c r="D23" s="55"/>
      <c r="E23" s="59"/>
      <c r="F23" s="59"/>
      <c r="G23" s="66" t="str">
        <f>+IF($B23="","",+IFERROR(+VLOOKUP(B23,padron!$A$2:$E$2000,2,0),+IFERROR(VLOOKUP(B23,NAfiliado_NFarmacia!$A:$J,10,0),"Ingresar Nuevo Afiliado")))</f>
        <v/>
      </c>
      <c r="H23" s="67" t="str">
        <f>+IF(B23="","",+IFERROR(+VLOOKUP($C23,materiales!$A$2:$C$101,2,0),"9999"))</f>
        <v/>
      </c>
      <c r="I23" s="68" t="str">
        <f>+IF($B23="","",+IF(OR($F23="Si",$F23=""),IF(ISERROR(VLOOKUP($B23,padron!$A$3:$M$482,9,0)),+IF(ISERROR(VLOOKUP($B23,NAfiliado_NFarmacia!$A$2:$J$497,5,0)),"Ingresa Farmacia",VLOOKUP($B23,NAfiliado_NFarmacia!$A$2:$J$497,5,0)),VLOOKUP($B23,padron!$A$3:$M$482,9,0)),+IF(ISERROR(VLOOKUP($B23,NAfiliado_NFarmacia!$A$2:$J$497,5,0)),"Ingresa Farmacia",VLOOKUP($B23,NAfiliado_NFarmacia!$A$2:$J$497,5,0))))</f>
        <v/>
      </c>
      <c r="J23" s="68" t="str">
        <f>+IF($B23="","",+IF(OR($F23="Si",$F23=""),IF(ISERROR(VLOOKUP($B23,padron!$A$3:$M$482,10,0)),+IF(ISERROR(VLOOKUP($B23,NAfiliado_NFarmacia!$A$2:$J$497,5,0)),"Ingresa Direccion de Farmacia",VLOOKUP($B23,NAfiliado_NFarmacia!$A$2:$J$497,6,0)),VLOOKUP($B23,padron!$A$3:$M$482,10,0)),+IF(ISERROR(VLOOKUP($B23,NAfiliado_NFarmacia!$A$2:$J$497,6,0)),"Ingresa Direccion de Farmacia",VLOOKUP($B23,NAfiliado_NFarmacia!$A$2:$J$497,6,0))))</f>
        <v/>
      </c>
      <c r="K23" s="68" t="str">
        <f>+IF($B23="","",+IF(OR($F23="Si",$F23=""),IF(ISERROR(VLOOKUP($B23,padron!$A$3:$M$482,10,0)),+IF(ISERROR(VLOOKUP($B23,NAfiliado_NFarmacia!$A$2:$J$497,5,0)),"Ingresa Localidad de Farmacia",VLOOKUP($B23,NAfiliado_NFarmacia!$A$2:$J$497,7,0)),VLOOKUP($B23,padron!$A$3:$M$482,11,0)),+IF(ISERROR(VLOOKUP($B23,NAfiliado_NFarmacia!$A$2:$J$497,7,0)),"Ingresa Localidad de Farmacia",VLOOKUP($B23,NAfiliado_NFarmacia!$A$2:$J$497,7,0))))</f>
        <v/>
      </c>
      <c r="L23" s="69" t="str">
        <f>+IF(B23="","",IF(F23="No","84005541",+IFERROR(+VLOOKUP(inicio!B23,padron!$A$2:$H$1999,8,0),"84005541")))</f>
        <v/>
      </c>
      <c r="M23" s="69" t="str">
        <f>+IF(B23="","",+IFERROR(+VLOOKUP(B23,padron!A:C,3,0),"no_cargado"))</f>
        <v/>
      </c>
      <c r="N23" s="67" t="str">
        <f>+IF(C23="","",+IFERROR(+VLOOKUP($C23,materiales!$A$2:$C$101,3,0),"9999"))</f>
        <v/>
      </c>
      <c r="O23" s="67" t="str">
        <f t="shared" si="0"/>
        <v/>
      </c>
      <c r="P23" s="67" t="str">
        <f t="shared" si="1"/>
        <v/>
      </c>
      <c r="Q23" s="67" t="str">
        <f t="shared" si="2"/>
        <v/>
      </c>
      <c r="R23" s="67" t="str">
        <f t="shared" si="3"/>
        <v/>
      </c>
      <c r="S23" s="67" t="str">
        <f t="shared" si="4"/>
        <v/>
      </c>
      <c r="T23" s="67" t="str">
        <f t="shared" ca="1" si="5"/>
        <v/>
      </c>
      <c r="U23" s="67" t="str">
        <f>+IF(M23="","",IFERROR(+VLOOKUP(C23,materiales!$A$2:$D$1000,4,0),"DSZA"))</f>
        <v/>
      </c>
      <c r="V23" s="67" t="str">
        <f t="shared" si="6"/>
        <v/>
      </c>
      <c r="W23" s="69" t="str">
        <f t="shared" si="7"/>
        <v/>
      </c>
      <c r="X23" s="69" t="str">
        <f t="shared" si="8"/>
        <v/>
      </c>
      <c r="Y23" s="70" t="str">
        <f t="shared" si="9"/>
        <v/>
      </c>
      <c r="Z23" s="70" t="str">
        <f>IF(M23="no_cargado",VLOOKUP(B23,NAfiliado_NFarmacia!A:H,8,0),"")</f>
        <v/>
      </c>
      <c r="AA23" s="71"/>
    </row>
    <row r="24" spans="1:27" x14ac:dyDescent="0.55000000000000004">
      <c r="A24" s="54"/>
      <c r="B24" s="59"/>
      <c r="C24" s="56"/>
      <c r="D24" s="55"/>
      <c r="E24" s="59"/>
      <c r="F24" s="59"/>
      <c r="G24" s="66" t="str">
        <f>+IF($B24="","",+IFERROR(+VLOOKUP(B24,padron!$A$2:$E$2000,2,0),+IFERROR(VLOOKUP(B24,NAfiliado_NFarmacia!$A:$J,10,0),"Ingresar Nuevo Afiliado")))</f>
        <v/>
      </c>
      <c r="H24" s="67" t="str">
        <f>+IF(B24="","",+IFERROR(+VLOOKUP($C24,materiales!$A$2:$C$101,2,0),"9999"))</f>
        <v/>
      </c>
      <c r="I24" s="68" t="str">
        <f>+IF($B24="","",+IF(OR($F24="Si",$F24=""),IF(ISERROR(VLOOKUP($B24,padron!$A$3:$M$482,9,0)),+IF(ISERROR(VLOOKUP($B24,NAfiliado_NFarmacia!$A$2:$J$497,5,0)),"Ingresa Farmacia",VLOOKUP($B24,NAfiliado_NFarmacia!$A$2:$J$497,5,0)),VLOOKUP($B24,padron!$A$3:$M$482,9,0)),+IF(ISERROR(VLOOKUP($B24,NAfiliado_NFarmacia!$A$2:$J$497,5,0)),"Ingresa Farmacia",VLOOKUP($B24,NAfiliado_NFarmacia!$A$2:$J$497,5,0))))</f>
        <v/>
      </c>
      <c r="J24" s="68" t="str">
        <f>+IF($B24="","",+IF(OR($F24="Si",$F24=""),IF(ISERROR(VLOOKUP($B24,padron!$A$3:$M$482,10,0)),+IF(ISERROR(VLOOKUP($B24,NAfiliado_NFarmacia!$A$2:$J$497,5,0)),"Ingresa Direccion de Farmacia",VLOOKUP($B24,NAfiliado_NFarmacia!$A$2:$J$497,6,0)),VLOOKUP($B24,padron!$A$3:$M$482,10,0)),+IF(ISERROR(VLOOKUP($B24,NAfiliado_NFarmacia!$A$2:$J$497,6,0)),"Ingresa Direccion de Farmacia",VLOOKUP($B24,NAfiliado_NFarmacia!$A$2:$J$497,6,0))))</f>
        <v/>
      </c>
      <c r="K24" s="68" t="str">
        <f>+IF($B24="","",+IF(OR($F24="Si",$F24=""),IF(ISERROR(VLOOKUP($B24,padron!$A$3:$M$482,10,0)),+IF(ISERROR(VLOOKUP($B24,NAfiliado_NFarmacia!$A$2:$J$497,5,0)),"Ingresa Localidad de Farmacia",VLOOKUP($B24,NAfiliado_NFarmacia!$A$2:$J$497,7,0)),VLOOKUP($B24,padron!$A$3:$M$482,11,0)),+IF(ISERROR(VLOOKUP($B24,NAfiliado_NFarmacia!$A$2:$J$497,7,0)),"Ingresa Localidad de Farmacia",VLOOKUP($B24,NAfiliado_NFarmacia!$A$2:$J$497,7,0))))</f>
        <v/>
      </c>
      <c r="L24" s="69" t="str">
        <f>+IF(B24="","",IF(F24="No","84005541",+IFERROR(+VLOOKUP(inicio!B24,padron!$A$2:$H$1999,8,0),"84005541")))</f>
        <v/>
      </c>
      <c r="M24" s="69" t="str">
        <f>+IF(B24="","",+IFERROR(+VLOOKUP(B24,padron!A:C,3,0),"no_cargado"))</f>
        <v/>
      </c>
      <c r="N24" s="67" t="str">
        <f>+IF(C24="","",+IFERROR(+VLOOKUP($C24,materiales!$A$2:$C$101,3,0),"9999"))</f>
        <v/>
      </c>
      <c r="O24" s="67" t="str">
        <f t="shared" si="0"/>
        <v/>
      </c>
      <c r="P24" s="67" t="str">
        <f t="shared" si="1"/>
        <v/>
      </c>
      <c r="Q24" s="67" t="str">
        <f t="shared" si="2"/>
        <v/>
      </c>
      <c r="R24" s="67" t="str">
        <f t="shared" si="3"/>
        <v/>
      </c>
      <c r="S24" s="67" t="str">
        <f t="shared" si="4"/>
        <v/>
      </c>
      <c r="T24" s="67" t="str">
        <f t="shared" ca="1" si="5"/>
        <v/>
      </c>
      <c r="U24" s="67" t="str">
        <f>+IF(M24="","",IFERROR(+VLOOKUP(C24,materiales!$A$2:$D$1000,4,0),"DSZA"))</f>
        <v/>
      </c>
      <c r="V24" s="67" t="str">
        <f t="shared" si="6"/>
        <v/>
      </c>
      <c r="W24" s="69" t="str">
        <f t="shared" si="7"/>
        <v/>
      </c>
      <c r="X24" s="69" t="str">
        <f t="shared" si="8"/>
        <v/>
      </c>
      <c r="Y24" s="70" t="str">
        <f t="shared" si="9"/>
        <v/>
      </c>
      <c r="Z24" s="70" t="str">
        <f>IF(M24="no_cargado",VLOOKUP(B24,NAfiliado_NFarmacia!A:H,8,0),"")</f>
        <v/>
      </c>
      <c r="AA24" s="71"/>
    </row>
    <row r="25" spans="1:27" x14ac:dyDescent="0.55000000000000004">
      <c r="A25" s="54"/>
      <c r="B25" s="59"/>
      <c r="C25" s="56"/>
      <c r="D25" s="55"/>
      <c r="E25" s="59"/>
      <c r="F25" s="59"/>
      <c r="G25" s="66" t="str">
        <f>+IF($B25="","",+IFERROR(+VLOOKUP(B25,padron!$A$2:$E$2000,2,0),+IFERROR(VLOOKUP(B25,NAfiliado_NFarmacia!$A:$J,10,0),"Ingresar Nuevo Afiliado")))</f>
        <v/>
      </c>
      <c r="H25" s="67" t="str">
        <f>+IF(B25="","",+IFERROR(+VLOOKUP($C25,materiales!$A$2:$C$101,2,0),"9999"))</f>
        <v/>
      </c>
      <c r="I25" s="68" t="str">
        <f>+IF($B25="","",+IF(OR($F25="Si",$F25=""),IF(ISERROR(VLOOKUP($B25,padron!$A$3:$M$482,9,0)),+IF(ISERROR(VLOOKUP($B25,NAfiliado_NFarmacia!$A$2:$J$497,5,0)),"Ingresa Farmacia",VLOOKUP($B25,NAfiliado_NFarmacia!$A$2:$J$497,5,0)),VLOOKUP($B25,padron!$A$3:$M$482,9,0)),+IF(ISERROR(VLOOKUP($B25,NAfiliado_NFarmacia!$A$2:$J$497,5,0)),"Ingresa Farmacia",VLOOKUP($B25,NAfiliado_NFarmacia!$A$2:$J$497,5,0))))</f>
        <v/>
      </c>
      <c r="J25" s="68" t="str">
        <f>+IF($B25="","",+IF(OR($F25="Si",$F25=""),IF(ISERROR(VLOOKUP($B25,padron!$A$3:$M$482,10,0)),+IF(ISERROR(VLOOKUP($B25,NAfiliado_NFarmacia!$A$2:$J$497,5,0)),"Ingresa Direccion de Farmacia",VLOOKUP($B25,NAfiliado_NFarmacia!$A$2:$J$497,6,0)),VLOOKUP($B25,padron!$A$3:$M$482,10,0)),+IF(ISERROR(VLOOKUP($B25,NAfiliado_NFarmacia!$A$2:$J$497,6,0)),"Ingresa Direccion de Farmacia",VLOOKUP($B25,NAfiliado_NFarmacia!$A$2:$J$497,6,0))))</f>
        <v/>
      </c>
      <c r="K25" s="68" t="str">
        <f>+IF($B25="","",+IF(OR($F25="Si",$F25=""),IF(ISERROR(VLOOKUP($B25,padron!$A$3:$M$482,10,0)),+IF(ISERROR(VLOOKUP($B25,NAfiliado_NFarmacia!$A$2:$J$497,5,0)),"Ingresa Localidad de Farmacia",VLOOKUP($B25,NAfiliado_NFarmacia!$A$2:$J$497,7,0)),VLOOKUP($B25,padron!$A$3:$M$482,11,0)),+IF(ISERROR(VLOOKUP($B25,NAfiliado_NFarmacia!$A$2:$J$497,7,0)),"Ingresa Localidad de Farmacia",VLOOKUP($B25,NAfiliado_NFarmacia!$A$2:$J$497,7,0))))</f>
        <v/>
      </c>
      <c r="L25" s="69" t="str">
        <f>+IF(B25="","",IF(F25="No","84005541",+IFERROR(+VLOOKUP(inicio!B25,padron!$A$2:$H$1999,8,0),"84005541")))</f>
        <v/>
      </c>
      <c r="M25" s="69" t="str">
        <f>+IF(B25="","",+IFERROR(+VLOOKUP(B25,padron!A:C,3,0),"no_cargado"))</f>
        <v/>
      </c>
      <c r="N25" s="67" t="str">
        <f>+IF(C25="","",+IFERROR(+VLOOKUP($C25,materiales!$A$2:$C$101,3,0),"9999"))</f>
        <v/>
      </c>
      <c r="O25" s="67" t="str">
        <f t="shared" si="0"/>
        <v/>
      </c>
      <c r="P25" s="67" t="str">
        <f t="shared" si="1"/>
        <v/>
      </c>
      <c r="Q25" s="67" t="str">
        <f t="shared" si="2"/>
        <v/>
      </c>
      <c r="R25" s="67" t="str">
        <f t="shared" si="3"/>
        <v/>
      </c>
      <c r="S25" s="67" t="str">
        <f t="shared" si="4"/>
        <v/>
      </c>
      <c r="T25" s="67" t="str">
        <f t="shared" ca="1" si="5"/>
        <v/>
      </c>
      <c r="U25" s="67" t="str">
        <f>+IF(M25="","",IFERROR(+VLOOKUP(C25,materiales!$A$2:$D$1000,4,0),"DSZA"))</f>
        <v/>
      </c>
      <c r="V25" s="67" t="str">
        <f t="shared" si="6"/>
        <v/>
      </c>
      <c r="W25" s="69" t="str">
        <f t="shared" si="7"/>
        <v/>
      </c>
      <c r="X25" s="69" t="str">
        <f t="shared" si="8"/>
        <v/>
      </c>
      <c r="Y25" s="70" t="str">
        <f t="shared" si="9"/>
        <v/>
      </c>
      <c r="Z25" s="70" t="str">
        <f>IF(M25="no_cargado",VLOOKUP(B25,NAfiliado_NFarmacia!A:H,8,0),"")</f>
        <v/>
      </c>
      <c r="AA25" s="71"/>
    </row>
    <row r="26" spans="1:27" x14ac:dyDescent="0.55000000000000004">
      <c r="A26" s="54"/>
      <c r="B26" s="59"/>
      <c r="C26" s="56"/>
      <c r="D26" s="55"/>
      <c r="E26" s="59"/>
      <c r="F26" s="59"/>
      <c r="G26" s="66" t="str">
        <f>+IF($B26="","",+IFERROR(+VLOOKUP(B26,padron!$A$2:$E$2000,2,0),+IFERROR(VLOOKUP(B26,NAfiliado_NFarmacia!$A:$J,10,0),"Ingresar Nuevo Afiliado")))</f>
        <v/>
      </c>
      <c r="H26" s="67" t="str">
        <f>+IF(B26="","",+IFERROR(+VLOOKUP($C26,materiales!$A$2:$C$101,2,0),"9999"))</f>
        <v/>
      </c>
      <c r="I26" s="68" t="str">
        <f>+IF($B26="","",+IF(OR($F26="Si",$F26=""),IF(ISERROR(VLOOKUP($B26,padron!$A$3:$M$482,9,0)),+IF(ISERROR(VLOOKUP($B26,NAfiliado_NFarmacia!$A$2:$J$497,5,0)),"Ingresa Farmacia",VLOOKUP($B26,NAfiliado_NFarmacia!$A$2:$J$497,5,0)),VLOOKUP($B26,padron!$A$3:$M$482,9,0)),+IF(ISERROR(VLOOKUP($B26,NAfiliado_NFarmacia!$A$2:$J$497,5,0)),"Ingresa Farmacia",VLOOKUP($B26,NAfiliado_NFarmacia!$A$2:$J$497,5,0))))</f>
        <v/>
      </c>
      <c r="J26" s="68" t="str">
        <f>+IF($B26="","",+IF(OR($F26="Si",$F26=""),IF(ISERROR(VLOOKUP($B26,padron!$A$3:$M$482,10,0)),+IF(ISERROR(VLOOKUP($B26,NAfiliado_NFarmacia!$A$2:$J$497,5,0)),"Ingresa Direccion de Farmacia",VLOOKUP($B26,NAfiliado_NFarmacia!$A$2:$J$497,6,0)),VLOOKUP($B26,padron!$A$3:$M$482,10,0)),+IF(ISERROR(VLOOKUP($B26,NAfiliado_NFarmacia!$A$2:$J$497,6,0)),"Ingresa Direccion de Farmacia",VLOOKUP($B26,NAfiliado_NFarmacia!$A$2:$J$497,6,0))))</f>
        <v/>
      </c>
      <c r="K26" s="68" t="str">
        <f>+IF($B26="","",+IF(OR($F26="Si",$F26=""),IF(ISERROR(VLOOKUP($B26,padron!$A$3:$M$482,10,0)),+IF(ISERROR(VLOOKUP($B26,NAfiliado_NFarmacia!$A$2:$J$497,5,0)),"Ingresa Localidad de Farmacia",VLOOKUP($B26,NAfiliado_NFarmacia!$A$2:$J$497,7,0)),VLOOKUP($B26,padron!$A$3:$M$482,11,0)),+IF(ISERROR(VLOOKUP($B26,NAfiliado_NFarmacia!$A$2:$J$497,7,0)),"Ingresa Localidad de Farmacia",VLOOKUP($B26,NAfiliado_NFarmacia!$A$2:$J$497,7,0))))</f>
        <v/>
      </c>
      <c r="L26" s="69" t="str">
        <f>+IF(B26="","",IF(F26="No","84005541",+IFERROR(+VLOOKUP(inicio!B26,padron!$A$2:$H$1999,8,0),"84005541")))</f>
        <v/>
      </c>
      <c r="M26" s="69" t="str">
        <f>+IF(B26="","",+IFERROR(+VLOOKUP(B26,padron!A:C,3,0),"no_cargado"))</f>
        <v/>
      </c>
      <c r="N26" s="67" t="str">
        <f>+IF(C26="","",+IFERROR(+VLOOKUP($C26,materiales!$A$2:$C$101,3,0),"9999"))</f>
        <v/>
      </c>
      <c r="O26" s="67" t="str">
        <f t="shared" si="0"/>
        <v/>
      </c>
      <c r="P26" s="67" t="str">
        <f t="shared" si="1"/>
        <v/>
      </c>
      <c r="Q26" s="67" t="str">
        <f t="shared" si="2"/>
        <v/>
      </c>
      <c r="R26" s="67" t="str">
        <f t="shared" si="3"/>
        <v/>
      </c>
      <c r="S26" s="67" t="str">
        <f t="shared" si="4"/>
        <v/>
      </c>
      <c r="T26" s="67" t="str">
        <f t="shared" ca="1" si="5"/>
        <v/>
      </c>
      <c r="U26" s="67" t="str">
        <f>+IF(M26="","",IFERROR(+VLOOKUP(C26,materiales!$A$2:$D$1000,4,0),"DSZA"))</f>
        <v/>
      </c>
      <c r="V26" s="67" t="str">
        <f t="shared" si="6"/>
        <v/>
      </c>
      <c r="W26" s="69" t="str">
        <f t="shared" si="7"/>
        <v/>
      </c>
      <c r="X26" s="69" t="str">
        <f t="shared" si="8"/>
        <v/>
      </c>
      <c r="Y26" s="70" t="str">
        <f t="shared" si="9"/>
        <v/>
      </c>
      <c r="Z26" s="70" t="str">
        <f>IF(M26="no_cargado",VLOOKUP(B26,NAfiliado_NFarmacia!A:H,8,0),"")</f>
        <v/>
      </c>
      <c r="AA26" s="71"/>
    </row>
    <row r="27" spans="1:27" x14ac:dyDescent="0.55000000000000004">
      <c r="A27" s="54"/>
      <c r="B27" s="59"/>
      <c r="C27" s="56"/>
      <c r="D27" s="55"/>
      <c r="E27" s="59"/>
      <c r="F27" s="59"/>
      <c r="G27" s="66" t="str">
        <f>+IF($B27="","",+IFERROR(+VLOOKUP(B27,padron!$A$2:$E$2000,2,0),+IFERROR(VLOOKUP(B27,NAfiliado_NFarmacia!$A:$J,10,0),"Ingresar Nuevo Afiliado")))</f>
        <v/>
      </c>
      <c r="H27" s="67" t="str">
        <f>+IF(B27="","",+IFERROR(+VLOOKUP($C27,materiales!$A$2:$C$101,2,0),"9999"))</f>
        <v/>
      </c>
      <c r="I27" s="68" t="str">
        <f>+IF($B27="","",+IF(OR($F27="Si",$F27=""),IF(ISERROR(VLOOKUP($B27,padron!$A$3:$M$482,9,0)),+IF(ISERROR(VLOOKUP($B27,NAfiliado_NFarmacia!$A$2:$J$497,5,0)),"Ingresa Farmacia",VLOOKUP($B27,NAfiliado_NFarmacia!$A$2:$J$497,5,0)),VLOOKUP($B27,padron!$A$3:$M$482,9,0)),+IF(ISERROR(VLOOKUP($B27,NAfiliado_NFarmacia!$A$2:$J$497,5,0)),"Ingresa Farmacia",VLOOKUP($B27,NAfiliado_NFarmacia!$A$2:$J$497,5,0))))</f>
        <v/>
      </c>
      <c r="J27" s="68" t="str">
        <f>+IF($B27="","",+IF(OR($F27="Si",$F27=""),IF(ISERROR(VLOOKUP($B27,padron!$A$3:$M$482,10,0)),+IF(ISERROR(VLOOKUP($B27,NAfiliado_NFarmacia!$A$2:$J$497,5,0)),"Ingresa Direccion de Farmacia",VLOOKUP($B27,NAfiliado_NFarmacia!$A$2:$J$497,6,0)),VLOOKUP($B27,padron!$A$3:$M$482,10,0)),+IF(ISERROR(VLOOKUP($B27,NAfiliado_NFarmacia!$A$2:$J$497,6,0)),"Ingresa Direccion de Farmacia",VLOOKUP($B27,NAfiliado_NFarmacia!$A$2:$J$497,6,0))))</f>
        <v/>
      </c>
      <c r="K27" s="68" t="str">
        <f>+IF($B27="","",+IF(OR($F27="Si",$F27=""),IF(ISERROR(VLOOKUP($B27,padron!$A$3:$M$482,10,0)),+IF(ISERROR(VLOOKUP($B27,NAfiliado_NFarmacia!$A$2:$J$497,5,0)),"Ingresa Localidad de Farmacia",VLOOKUP($B27,NAfiliado_NFarmacia!$A$2:$J$497,7,0)),VLOOKUP($B27,padron!$A$3:$M$482,11,0)),+IF(ISERROR(VLOOKUP($B27,NAfiliado_NFarmacia!$A$2:$J$497,7,0)),"Ingresa Localidad de Farmacia",VLOOKUP($B27,NAfiliado_NFarmacia!$A$2:$J$497,7,0))))</f>
        <v/>
      </c>
      <c r="L27" s="69" t="str">
        <f>+IF(B27="","",IF(F27="No","84005541",+IFERROR(+VLOOKUP(inicio!B27,padron!$A$2:$H$1999,8,0),"84005541")))</f>
        <v/>
      </c>
      <c r="M27" s="69" t="str">
        <f>+IF(B27="","",+IFERROR(+VLOOKUP(B27,padron!A:C,3,0),"no_cargado"))</f>
        <v/>
      </c>
      <c r="N27" s="67" t="str">
        <f>+IF(C27="","",+IFERROR(+VLOOKUP($C27,materiales!$A$2:$C$101,3,0),"9999"))</f>
        <v/>
      </c>
      <c r="O27" s="67" t="str">
        <f t="shared" si="0"/>
        <v/>
      </c>
      <c r="P27" s="67" t="str">
        <f t="shared" si="1"/>
        <v/>
      </c>
      <c r="Q27" s="67" t="str">
        <f t="shared" si="2"/>
        <v/>
      </c>
      <c r="R27" s="67" t="str">
        <f t="shared" si="3"/>
        <v/>
      </c>
      <c r="S27" s="67" t="str">
        <f t="shared" si="4"/>
        <v/>
      </c>
      <c r="T27" s="67" t="str">
        <f t="shared" ca="1" si="5"/>
        <v/>
      </c>
      <c r="U27" s="67" t="str">
        <f>+IF(M27="","",IFERROR(+VLOOKUP(C27,materiales!$A$2:$D$1000,4,0),"DSZA"))</f>
        <v/>
      </c>
      <c r="V27" s="67" t="str">
        <f t="shared" si="6"/>
        <v/>
      </c>
      <c r="W27" s="69" t="str">
        <f t="shared" si="7"/>
        <v/>
      </c>
      <c r="X27" s="69" t="str">
        <f t="shared" si="8"/>
        <v/>
      </c>
      <c r="Y27" s="70" t="str">
        <f t="shared" si="9"/>
        <v/>
      </c>
      <c r="Z27" s="70" t="str">
        <f>IF(M27="no_cargado",VLOOKUP(B27,NAfiliado_NFarmacia!A:H,8,0),"")</f>
        <v/>
      </c>
      <c r="AA27" s="71"/>
    </row>
    <row r="28" spans="1:27" x14ac:dyDescent="0.55000000000000004">
      <c r="A28" s="54"/>
      <c r="B28" s="49"/>
      <c r="C28" s="48"/>
      <c r="D28" s="57"/>
      <c r="E28" s="49"/>
      <c r="F28" s="49"/>
      <c r="G28" s="66" t="str">
        <f>+IF($B28="","",+IFERROR(+VLOOKUP(B28,padron!$A$2:$E$2000,2,0),+IFERROR(VLOOKUP(B28,NAfiliado_NFarmacia!$A:$J,10,0),"Ingresar Nuevo Afiliado")))</f>
        <v/>
      </c>
      <c r="H28" s="67" t="str">
        <f>+IF(B28="","",+IFERROR(+VLOOKUP($C28,materiales!$A$2:$C$101,2,0),"9999"))</f>
        <v/>
      </c>
      <c r="I28" s="68" t="str">
        <f>+IF($B28="","",+IF(OR($F28="Si",$F28=""),IF(ISERROR(VLOOKUP($B28,padron!$A$3:$M$482,9,0)),+IF(ISERROR(VLOOKUP($B28,NAfiliado_NFarmacia!$A$2:$J$497,5,0)),"Ingresa Farmacia",VLOOKUP($B28,NAfiliado_NFarmacia!$A$2:$J$497,5,0)),VLOOKUP($B28,padron!$A$3:$M$482,9,0)),+IF(ISERROR(VLOOKUP($B28,NAfiliado_NFarmacia!$A$2:$J$497,5,0)),"Ingresa Farmacia",VLOOKUP($B28,NAfiliado_NFarmacia!$A$2:$J$497,5,0))))</f>
        <v/>
      </c>
      <c r="J28" s="68" t="str">
        <f>+IF($B28="","",+IF(OR($F28="Si",$F28=""),IF(ISERROR(VLOOKUP($B28,padron!$A$3:$M$482,10,0)),+IF(ISERROR(VLOOKUP($B28,NAfiliado_NFarmacia!$A$2:$J$497,5,0)),"Ingresa Direccion de Farmacia",VLOOKUP($B28,NAfiliado_NFarmacia!$A$2:$J$497,6,0)),VLOOKUP($B28,padron!$A$3:$M$482,10,0)),+IF(ISERROR(VLOOKUP($B28,NAfiliado_NFarmacia!$A$2:$J$497,6,0)),"Ingresa Direccion de Farmacia",VLOOKUP($B28,NAfiliado_NFarmacia!$A$2:$J$497,6,0))))</f>
        <v/>
      </c>
      <c r="K28" s="68" t="str">
        <f>+IF($B28="","",+IF(OR($F28="Si",$F28=""),IF(ISERROR(VLOOKUP($B28,padron!$A$3:$M$482,10,0)),+IF(ISERROR(VLOOKUP($B28,NAfiliado_NFarmacia!$A$2:$J$497,5,0)),"Ingresa Localidad de Farmacia",VLOOKUP($B28,NAfiliado_NFarmacia!$A$2:$J$497,7,0)),VLOOKUP($B28,padron!$A$3:$M$482,11,0)),+IF(ISERROR(VLOOKUP($B28,NAfiliado_NFarmacia!$A$2:$J$497,7,0)),"Ingresa Localidad de Farmacia",VLOOKUP($B28,NAfiliado_NFarmacia!$A$2:$J$497,7,0))))</f>
        <v/>
      </c>
      <c r="L28" s="69" t="str">
        <f>+IF(B28="","",IF(F28="No","84005541",+IFERROR(+VLOOKUP(inicio!B28,padron!$A$2:$H$1999,8,0),"84005541")))</f>
        <v/>
      </c>
      <c r="M28" s="69" t="str">
        <f>+IF(B28="","",+IFERROR(+VLOOKUP(B28,padron!A:C,3,0),"no_cargado"))</f>
        <v/>
      </c>
      <c r="N28" s="67" t="str">
        <f>+IF(C28="","",+IFERROR(+VLOOKUP($C28,materiales!$A$2:$C$101,3,0),"9999"))</f>
        <v/>
      </c>
      <c r="O28" s="67" t="str">
        <f t="shared" si="0"/>
        <v/>
      </c>
      <c r="P28" s="67" t="str">
        <f t="shared" si="1"/>
        <v/>
      </c>
      <c r="Q28" s="67" t="str">
        <f t="shared" si="2"/>
        <v/>
      </c>
      <c r="R28" s="67" t="str">
        <f t="shared" si="3"/>
        <v/>
      </c>
      <c r="S28" s="67" t="str">
        <f t="shared" si="4"/>
        <v/>
      </c>
      <c r="T28" s="67" t="str">
        <f t="shared" ca="1" si="5"/>
        <v/>
      </c>
      <c r="U28" s="67" t="str">
        <f>+IF(M28="","",IFERROR(+VLOOKUP(C28,materiales!$A$2:$D$1000,4,0),"DSZA"))</f>
        <v/>
      </c>
      <c r="V28" s="67" t="str">
        <f t="shared" si="6"/>
        <v/>
      </c>
      <c r="W28" s="69" t="str">
        <f t="shared" si="7"/>
        <v/>
      </c>
      <c r="X28" s="69" t="str">
        <f t="shared" si="8"/>
        <v/>
      </c>
      <c r="Y28" s="70" t="str">
        <f t="shared" si="9"/>
        <v/>
      </c>
      <c r="Z28" s="70" t="str">
        <f>IF(M28="no_cargado",VLOOKUP(B28,NAfiliado_NFarmacia!A:H,8,0),"")</f>
        <v/>
      </c>
      <c r="AA28" s="71"/>
    </row>
    <row r="29" spans="1:27" x14ac:dyDescent="0.55000000000000004">
      <c r="A29" s="54"/>
      <c r="B29" s="49"/>
      <c r="C29" s="48"/>
      <c r="D29" s="57"/>
      <c r="E29" s="49"/>
      <c r="F29" s="49"/>
      <c r="G29" s="66" t="str">
        <f>+IF($B29="","",+IFERROR(+VLOOKUP(B29,padron!$A$2:$E$2000,2,0),+IFERROR(VLOOKUP(B29,NAfiliado_NFarmacia!$A:$J,10,0),"Ingresar Nuevo Afiliado")))</f>
        <v/>
      </c>
      <c r="H29" s="67" t="str">
        <f>+IF(B29="","",+IFERROR(+VLOOKUP($C29,materiales!$A$2:$C$101,2,0),"9999"))</f>
        <v/>
      </c>
      <c r="I29" s="68" t="str">
        <f>+IF($B29="","",+IF(OR($F29="Si",$F29=""),IF(ISERROR(VLOOKUP($B29,padron!$A$3:$M$482,9,0)),+IF(ISERROR(VLOOKUP($B29,NAfiliado_NFarmacia!$A$2:$J$497,5,0)),"Ingresa Farmacia",VLOOKUP($B29,NAfiliado_NFarmacia!$A$2:$J$497,5,0)),VLOOKUP($B29,padron!$A$3:$M$482,9,0)),+IF(ISERROR(VLOOKUP($B29,NAfiliado_NFarmacia!$A$2:$J$497,5,0)),"Ingresa Farmacia",VLOOKUP($B29,NAfiliado_NFarmacia!$A$2:$J$497,5,0))))</f>
        <v/>
      </c>
      <c r="J29" s="68" t="str">
        <f>+IF($B29="","",+IF(OR($F29="Si",$F29=""),IF(ISERROR(VLOOKUP($B29,padron!$A$3:$M$482,10,0)),+IF(ISERROR(VLOOKUP($B29,NAfiliado_NFarmacia!$A$2:$J$497,5,0)),"Ingresa Direccion de Farmacia",VLOOKUP($B29,NAfiliado_NFarmacia!$A$2:$J$497,6,0)),VLOOKUP($B29,padron!$A$3:$M$482,10,0)),+IF(ISERROR(VLOOKUP($B29,NAfiliado_NFarmacia!$A$2:$J$497,6,0)),"Ingresa Direccion de Farmacia",VLOOKUP($B29,NAfiliado_NFarmacia!$A$2:$J$497,6,0))))</f>
        <v/>
      </c>
      <c r="K29" s="68" t="str">
        <f>+IF($B29="","",+IF(OR($F29="Si",$F29=""),IF(ISERROR(VLOOKUP($B29,padron!$A$3:$M$482,10,0)),+IF(ISERROR(VLOOKUP($B29,NAfiliado_NFarmacia!$A$2:$J$497,5,0)),"Ingresa Localidad de Farmacia",VLOOKUP($B29,NAfiliado_NFarmacia!$A$2:$J$497,7,0)),VLOOKUP($B29,padron!$A$3:$M$482,11,0)),+IF(ISERROR(VLOOKUP($B29,NAfiliado_NFarmacia!$A$2:$J$497,7,0)),"Ingresa Localidad de Farmacia",VLOOKUP($B29,NAfiliado_NFarmacia!$A$2:$J$497,7,0))))</f>
        <v/>
      </c>
      <c r="L29" s="69" t="str">
        <f>+IF(B29="","",IF(F29="No","84005541",+IFERROR(+VLOOKUP(inicio!B29,padron!$A$2:$H$1999,8,0),"84005541")))</f>
        <v/>
      </c>
      <c r="M29" s="69" t="str">
        <f>+IF(B29="","",+IFERROR(+VLOOKUP(B29,padron!A:C,3,0),"no_cargado"))</f>
        <v/>
      </c>
      <c r="N29" s="67" t="str">
        <f>+IF(C29="","",+IFERROR(+VLOOKUP($C29,materiales!$A$2:$C$101,3,0),"9999"))</f>
        <v/>
      </c>
      <c r="O29" s="67" t="str">
        <f t="shared" si="0"/>
        <v/>
      </c>
      <c r="P29" s="67" t="str">
        <f t="shared" si="1"/>
        <v/>
      </c>
      <c r="Q29" s="67" t="str">
        <f t="shared" si="2"/>
        <v/>
      </c>
      <c r="R29" s="67" t="str">
        <f t="shared" si="3"/>
        <v/>
      </c>
      <c r="S29" s="67" t="str">
        <f t="shared" si="4"/>
        <v/>
      </c>
      <c r="T29" s="67" t="str">
        <f t="shared" ca="1" si="5"/>
        <v/>
      </c>
      <c r="U29" s="67" t="str">
        <f>+IF(M29="","",IFERROR(+VLOOKUP(C29,materiales!$A$2:$D$1000,4,0),"DSZA"))</f>
        <v/>
      </c>
      <c r="V29" s="67" t="str">
        <f t="shared" si="6"/>
        <v/>
      </c>
      <c r="W29" s="69" t="str">
        <f t="shared" si="7"/>
        <v/>
      </c>
      <c r="X29" s="69" t="str">
        <f t="shared" si="8"/>
        <v/>
      </c>
      <c r="Y29" s="70" t="str">
        <f t="shared" si="9"/>
        <v/>
      </c>
      <c r="Z29" s="70" t="str">
        <f>IF(M29="no_cargado",VLOOKUP(B29,NAfiliado_NFarmacia!A:H,8,0),"")</f>
        <v/>
      </c>
      <c r="AA29" s="71"/>
    </row>
    <row r="30" spans="1:27" x14ac:dyDescent="0.55000000000000004">
      <c r="A30" s="54"/>
      <c r="B30" s="49"/>
      <c r="C30" s="48"/>
      <c r="D30" s="57"/>
      <c r="E30" s="49"/>
      <c r="F30" s="49"/>
      <c r="G30" s="66" t="str">
        <f>+IF($B30="","",+IFERROR(+VLOOKUP(B30,padron!$A$2:$E$2000,2,0),+IFERROR(VLOOKUP(B30,NAfiliado_NFarmacia!$A:$J,10,0),"Ingresar Nuevo Afiliado")))</f>
        <v/>
      </c>
      <c r="H30" s="67" t="str">
        <f>+IF(B30="","",+IFERROR(+VLOOKUP($C30,materiales!$A$2:$C$101,2,0),"9999"))</f>
        <v/>
      </c>
      <c r="I30" s="68" t="str">
        <f>+IF($B30="","",+IF(OR($F30="Si",$F30=""),IF(ISERROR(VLOOKUP($B30,padron!$A$3:$M$482,9,0)),+IF(ISERROR(VLOOKUP($B30,NAfiliado_NFarmacia!$A$2:$J$497,5,0)),"Ingresa Farmacia",VLOOKUP($B30,NAfiliado_NFarmacia!$A$2:$J$497,5,0)),VLOOKUP($B30,padron!$A$3:$M$482,9,0)),+IF(ISERROR(VLOOKUP($B30,NAfiliado_NFarmacia!$A$2:$J$497,5,0)),"Ingresa Farmacia",VLOOKUP($B30,NAfiliado_NFarmacia!$A$2:$J$497,5,0))))</f>
        <v/>
      </c>
      <c r="J30" s="68" t="str">
        <f>+IF($B30="","",+IF(OR($F30="Si",$F30=""),IF(ISERROR(VLOOKUP($B30,padron!$A$3:$M$482,10,0)),+IF(ISERROR(VLOOKUP($B30,NAfiliado_NFarmacia!$A$2:$J$497,5,0)),"Ingresa Direccion de Farmacia",VLOOKUP($B30,NAfiliado_NFarmacia!$A$2:$J$497,6,0)),VLOOKUP($B30,padron!$A$3:$M$482,10,0)),+IF(ISERROR(VLOOKUP($B30,NAfiliado_NFarmacia!$A$2:$J$497,6,0)),"Ingresa Direccion de Farmacia",VLOOKUP($B30,NAfiliado_NFarmacia!$A$2:$J$497,6,0))))</f>
        <v/>
      </c>
      <c r="K30" s="68" t="str">
        <f>+IF($B30="","",+IF(OR($F30="Si",$F30=""),IF(ISERROR(VLOOKUP($B30,padron!$A$3:$M$482,10,0)),+IF(ISERROR(VLOOKUP($B30,NAfiliado_NFarmacia!$A$2:$J$497,5,0)),"Ingresa Localidad de Farmacia",VLOOKUP($B30,NAfiliado_NFarmacia!$A$2:$J$497,7,0)),VLOOKUP($B30,padron!$A$3:$M$482,11,0)),+IF(ISERROR(VLOOKUP($B30,NAfiliado_NFarmacia!$A$2:$J$497,7,0)),"Ingresa Localidad de Farmacia",VLOOKUP($B30,NAfiliado_NFarmacia!$A$2:$J$497,7,0))))</f>
        <v/>
      </c>
      <c r="L30" s="69" t="str">
        <f>+IF(B30="","",IF(F30="No","84005541",+IFERROR(+VLOOKUP(inicio!B30,padron!$A$2:$H$1999,8,0),"84005541")))</f>
        <v/>
      </c>
      <c r="M30" s="69" t="str">
        <f>+IF(B30="","",+IFERROR(+VLOOKUP(B30,padron!A:C,3,0),"no_cargado"))</f>
        <v/>
      </c>
      <c r="N30" s="67" t="str">
        <f>+IF(C30="","",+IFERROR(+VLOOKUP($C30,materiales!$A$2:$C$101,3,0),"9999"))</f>
        <v/>
      </c>
      <c r="O30" s="67" t="str">
        <f t="shared" si="0"/>
        <v/>
      </c>
      <c r="P30" s="67" t="str">
        <f t="shared" si="1"/>
        <v/>
      </c>
      <c r="Q30" s="67" t="str">
        <f t="shared" si="2"/>
        <v/>
      </c>
      <c r="R30" s="67" t="str">
        <f t="shared" si="3"/>
        <v/>
      </c>
      <c r="S30" s="67" t="str">
        <f t="shared" si="4"/>
        <v/>
      </c>
      <c r="T30" s="67" t="str">
        <f t="shared" ca="1" si="5"/>
        <v/>
      </c>
      <c r="U30" s="67" t="str">
        <f>+IF(M30="","",IFERROR(+VLOOKUP(C30,materiales!$A$2:$D$1000,4,0),"DSZA"))</f>
        <v/>
      </c>
      <c r="V30" s="67" t="str">
        <f t="shared" si="6"/>
        <v/>
      </c>
      <c r="W30" s="69" t="str">
        <f t="shared" si="7"/>
        <v/>
      </c>
      <c r="X30" s="69" t="str">
        <f t="shared" si="8"/>
        <v/>
      </c>
      <c r="Y30" s="70" t="str">
        <f t="shared" si="9"/>
        <v/>
      </c>
      <c r="Z30" s="70" t="str">
        <f>IF(M30="no_cargado",VLOOKUP(B30,NAfiliado_NFarmacia!A:H,8,0),"")</f>
        <v/>
      </c>
      <c r="AA30" s="71"/>
    </row>
    <row r="31" spans="1:27" x14ac:dyDescent="0.55000000000000004">
      <c r="A31" s="50"/>
      <c r="B31" s="49"/>
      <c r="C31" s="48"/>
      <c r="D31" s="49"/>
      <c r="E31" s="49"/>
      <c r="F31" s="49"/>
      <c r="G31" s="66" t="str">
        <f>+IF($B31="","",+IFERROR(+VLOOKUP(B31,padron!$A$2:$E$2000,2,0),+IFERROR(VLOOKUP(B31,NAfiliado_NFarmacia!$A:$J,10,0),"Ingresar Nuevo Afiliado")))</f>
        <v/>
      </c>
      <c r="H31" s="67" t="str">
        <f>+IF(B31="","",+IFERROR(+VLOOKUP($C31,materiales!$A$2:$C$101,2,0),"9999"))</f>
        <v/>
      </c>
      <c r="I31" s="68" t="str">
        <f>+IF($B31="","",+IF(OR($F31="Si",$F31=""),IF(ISERROR(VLOOKUP($B31,padron!$A$3:$M$482,9,0)),+IF(ISERROR(VLOOKUP($B31,NAfiliado_NFarmacia!$A$2:$J$497,5,0)),"Ingresa Farmacia",VLOOKUP($B31,NAfiliado_NFarmacia!$A$2:$J$497,5,0)),VLOOKUP($B31,padron!$A$3:$M$482,9,0)),+IF(ISERROR(VLOOKUP($B31,NAfiliado_NFarmacia!$A$2:$J$497,5,0)),"Ingresa Farmacia",VLOOKUP($B31,NAfiliado_NFarmacia!$A$2:$J$497,5,0))))</f>
        <v/>
      </c>
      <c r="J31" s="68" t="str">
        <f>+IF($B31="","",+IF(OR($F31="Si",$F31=""),IF(ISERROR(VLOOKUP($B31,padron!$A$3:$M$482,10,0)),+IF(ISERROR(VLOOKUP($B31,NAfiliado_NFarmacia!$A$2:$J$497,5,0)),"Ingresa Direccion de Farmacia",VLOOKUP($B31,NAfiliado_NFarmacia!$A$2:$J$497,6,0)),VLOOKUP($B31,padron!$A$3:$M$482,10,0)),+IF(ISERROR(VLOOKUP($B31,NAfiliado_NFarmacia!$A$2:$J$497,6,0)),"Ingresa Direccion de Farmacia",VLOOKUP($B31,NAfiliado_NFarmacia!$A$2:$J$497,6,0))))</f>
        <v/>
      </c>
      <c r="K31" s="68" t="str">
        <f>+IF($B31="","",+IF(OR($F31="Si",$F31=""),IF(ISERROR(VLOOKUP($B31,padron!$A$3:$M$482,10,0)),+IF(ISERROR(VLOOKUP($B31,NAfiliado_NFarmacia!$A$2:$J$497,5,0)),"Ingresa Localidad de Farmacia",VLOOKUP($B31,NAfiliado_NFarmacia!$A$2:$J$497,7,0)),VLOOKUP($B31,padron!$A$3:$M$482,11,0)),+IF(ISERROR(VLOOKUP($B31,NAfiliado_NFarmacia!$A$2:$J$497,7,0)),"Ingresa Localidad de Farmacia",VLOOKUP($B31,NAfiliado_NFarmacia!$A$2:$J$497,7,0))))</f>
        <v/>
      </c>
      <c r="L31" s="69" t="str">
        <f>+IF(B31="","",IF(F31="No","84005541",+IFERROR(+VLOOKUP(inicio!B31,padron!$A$2:$H$1999,8,0),"84005541")))</f>
        <v/>
      </c>
      <c r="M31" s="69" t="str">
        <f>+IF(B31="","",+IFERROR(+VLOOKUP(B31,padron!A:C,3,0),"no_cargado"))</f>
        <v/>
      </c>
      <c r="N31" s="67" t="str">
        <f>+IF(C31="","",+IFERROR(+VLOOKUP($C31,materiales!$A$2:$C$101,3,0),"9999"))</f>
        <v/>
      </c>
      <c r="O31" s="67" t="str">
        <f t="shared" si="0"/>
        <v/>
      </c>
      <c r="P31" s="67" t="str">
        <f t="shared" si="1"/>
        <v/>
      </c>
      <c r="Q31" s="67" t="str">
        <f t="shared" si="2"/>
        <v/>
      </c>
      <c r="R31" s="67" t="str">
        <f t="shared" si="3"/>
        <v/>
      </c>
      <c r="S31" s="67" t="str">
        <f t="shared" si="4"/>
        <v/>
      </c>
      <c r="T31" s="67" t="str">
        <f t="shared" ca="1" si="5"/>
        <v/>
      </c>
      <c r="U31" s="67" t="str">
        <f>+IF(M31="","",IFERROR(+VLOOKUP(C31,materiales!$A$2:$D$1000,4,0),"DSZA"))</f>
        <v/>
      </c>
      <c r="V31" s="67" t="str">
        <f t="shared" si="6"/>
        <v/>
      </c>
      <c r="W31" s="69" t="str">
        <f t="shared" si="7"/>
        <v/>
      </c>
      <c r="X31" s="69" t="str">
        <f t="shared" si="8"/>
        <v/>
      </c>
      <c r="Y31" s="70" t="str">
        <f t="shared" si="9"/>
        <v/>
      </c>
      <c r="Z31" s="70" t="str">
        <f>IF(M31="no_cargado",VLOOKUP(B31,NAfiliado_NFarmacia!A:H,8,0),"")</f>
        <v/>
      </c>
      <c r="AA31" s="71"/>
    </row>
    <row r="32" spans="1:27" x14ac:dyDescent="0.55000000000000004">
      <c r="A32" s="50"/>
      <c r="B32" s="49"/>
      <c r="C32" s="48"/>
      <c r="D32" s="49"/>
      <c r="E32" s="49"/>
      <c r="F32" s="49"/>
      <c r="G32" s="66" t="str">
        <f>+IF($B32="","",+IFERROR(+VLOOKUP(B32,padron!$A$2:$E$2000,2,0),+IFERROR(VLOOKUP(B32,NAfiliado_NFarmacia!$A:$J,10,0),"Ingresar Nuevo Afiliado")))</f>
        <v/>
      </c>
      <c r="H32" s="67" t="str">
        <f>+IF(B32="","",+IFERROR(+VLOOKUP($C32,materiales!$A$2:$C$101,2,0),"9999"))</f>
        <v/>
      </c>
      <c r="I32" s="68" t="str">
        <f>+IF($B32="","",+IF(OR($F32="Si",$F32=""),IF(ISERROR(VLOOKUP($B32,padron!$A$3:$M$482,9,0)),+IF(ISERROR(VLOOKUP($B32,NAfiliado_NFarmacia!$A$2:$J$497,5,0)),"Ingresa Farmacia",VLOOKUP($B32,NAfiliado_NFarmacia!$A$2:$J$497,5,0)),VLOOKUP($B32,padron!$A$3:$M$482,9,0)),+IF(ISERROR(VLOOKUP($B32,NAfiliado_NFarmacia!$A$2:$J$497,5,0)),"Ingresa Farmacia",VLOOKUP($B32,NAfiliado_NFarmacia!$A$2:$J$497,5,0))))</f>
        <v/>
      </c>
      <c r="J32" s="68" t="str">
        <f>+IF($B32="","",+IF(OR($F32="Si",$F32=""),IF(ISERROR(VLOOKUP($B32,padron!$A$3:$M$482,10,0)),+IF(ISERROR(VLOOKUP($B32,NAfiliado_NFarmacia!$A$2:$J$497,5,0)),"Ingresa Direccion de Farmacia",VLOOKUP($B32,NAfiliado_NFarmacia!$A$2:$J$497,6,0)),VLOOKUP($B32,padron!$A$3:$M$482,10,0)),+IF(ISERROR(VLOOKUP($B32,NAfiliado_NFarmacia!$A$2:$J$497,6,0)),"Ingresa Direccion de Farmacia",VLOOKUP($B32,NAfiliado_NFarmacia!$A$2:$J$497,6,0))))</f>
        <v/>
      </c>
      <c r="K32" s="68" t="str">
        <f>+IF($B32="","",+IF(OR($F32="Si",$F32=""),IF(ISERROR(VLOOKUP($B32,padron!$A$3:$M$482,10,0)),+IF(ISERROR(VLOOKUP($B32,NAfiliado_NFarmacia!$A$2:$J$497,5,0)),"Ingresa Localidad de Farmacia",VLOOKUP($B32,NAfiliado_NFarmacia!$A$2:$J$497,7,0)),VLOOKUP($B32,padron!$A$3:$M$482,11,0)),+IF(ISERROR(VLOOKUP($B32,NAfiliado_NFarmacia!$A$2:$J$497,7,0)),"Ingresa Localidad de Farmacia",VLOOKUP($B32,NAfiliado_NFarmacia!$A$2:$J$497,7,0))))</f>
        <v/>
      </c>
      <c r="L32" s="69" t="str">
        <f>+IF(B32="","",IF(F32="No","84005541",+IFERROR(+VLOOKUP(inicio!B32,padron!$A$2:$H$1999,8,0),"84005541")))</f>
        <v/>
      </c>
      <c r="M32" s="69" t="str">
        <f>+IF(B32="","",+IFERROR(+VLOOKUP(B32,padron!A:C,3,0),"no_cargado"))</f>
        <v/>
      </c>
      <c r="N32" s="67" t="str">
        <f>+IF(C32="","",+IFERROR(+VLOOKUP($C32,materiales!$A$2:$C$101,3,0),"9999"))</f>
        <v/>
      </c>
      <c r="O32" s="67" t="str">
        <f t="shared" si="0"/>
        <v/>
      </c>
      <c r="P32" s="67" t="str">
        <f t="shared" si="1"/>
        <v/>
      </c>
      <c r="Q32" s="67" t="str">
        <f t="shared" si="2"/>
        <v/>
      </c>
      <c r="R32" s="67" t="str">
        <f t="shared" si="3"/>
        <v/>
      </c>
      <c r="S32" s="67" t="str">
        <f t="shared" si="4"/>
        <v/>
      </c>
      <c r="T32" s="67" t="str">
        <f t="shared" ca="1" si="5"/>
        <v/>
      </c>
      <c r="U32" s="67" t="str">
        <f>+IF(M32="","",IFERROR(+VLOOKUP(C32,materiales!$A$2:$D$1000,4,0),"DSZA"))</f>
        <v/>
      </c>
      <c r="V32" s="67" t="str">
        <f t="shared" si="6"/>
        <v/>
      </c>
      <c r="W32" s="69" t="str">
        <f t="shared" si="7"/>
        <v/>
      </c>
      <c r="X32" s="69" t="str">
        <f t="shared" si="8"/>
        <v/>
      </c>
      <c r="Y32" s="70" t="str">
        <f t="shared" si="9"/>
        <v/>
      </c>
      <c r="Z32" s="70" t="str">
        <f>IF(M32="no_cargado",VLOOKUP(B32,NAfiliado_NFarmacia!A:H,8,0),"")</f>
        <v/>
      </c>
      <c r="AA32" s="71"/>
    </row>
    <row r="33" spans="1:27" x14ac:dyDescent="0.55000000000000004">
      <c r="A33" s="50"/>
      <c r="B33" s="49"/>
      <c r="C33" s="48"/>
      <c r="D33" s="49"/>
      <c r="E33" s="49"/>
      <c r="F33" s="49"/>
      <c r="G33" s="66" t="str">
        <f>+IF($B33="","",+IFERROR(+VLOOKUP(B33,padron!$A$2:$E$2000,2,0),+IFERROR(VLOOKUP(B33,NAfiliado_NFarmacia!$A:$J,10,0),"Ingresar Nuevo Afiliado")))</f>
        <v/>
      </c>
      <c r="H33" s="67" t="str">
        <f>+IF(B33="","",+IFERROR(+VLOOKUP($C33,materiales!$A$2:$C$101,2,0),"9999"))</f>
        <v/>
      </c>
      <c r="I33" s="68" t="str">
        <f>+IF($B33="","",+IF(OR($F33="Si",$F33=""),IF(ISERROR(VLOOKUP($B33,padron!$A$3:$M$482,9,0)),+IF(ISERROR(VLOOKUP($B33,NAfiliado_NFarmacia!$A$2:$J$497,5,0)),"Ingresa Farmacia",VLOOKUP($B33,NAfiliado_NFarmacia!$A$2:$J$497,5,0)),VLOOKUP($B33,padron!$A$3:$M$482,9,0)),+IF(ISERROR(VLOOKUP($B33,NAfiliado_NFarmacia!$A$2:$J$497,5,0)),"Ingresa Farmacia",VLOOKUP($B33,NAfiliado_NFarmacia!$A$2:$J$497,5,0))))</f>
        <v/>
      </c>
      <c r="J33" s="68" t="str">
        <f>+IF($B33="","",+IF(OR($F33="Si",$F33=""),IF(ISERROR(VLOOKUP($B33,padron!$A$3:$M$482,10,0)),+IF(ISERROR(VLOOKUP($B33,NAfiliado_NFarmacia!$A$2:$J$497,5,0)),"Ingresa Direccion de Farmacia",VLOOKUP($B33,NAfiliado_NFarmacia!$A$2:$J$497,6,0)),VLOOKUP($B33,padron!$A$3:$M$482,10,0)),+IF(ISERROR(VLOOKUP($B33,NAfiliado_NFarmacia!$A$2:$J$497,6,0)),"Ingresa Direccion de Farmacia",VLOOKUP($B33,NAfiliado_NFarmacia!$A$2:$J$497,6,0))))</f>
        <v/>
      </c>
      <c r="K33" s="68" t="str">
        <f>+IF($B33="","",+IF(OR($F33="Si",$F33=""),IF(ISERROR(VLOOKUP($B33,padron!$A$3:$M$482,10,0)),+IF(ISERROR(VLOOKUP($B33,NAfiliado_NFarmacia!$A$2:$J$497,5,0)),"Ingresa Localidad de Farmacia",VLOOKUP($B33,NAfiliado_NFarmacia!$A$2:$J$497,7,0)),VLOOKUP($B33,padron!$A$3:$M$482,11,0)),+IF(ISERROR(VLOOKUP($B33,NAfiliado_NFarmacia!$A$2:$J$497,7,0)),"Ingresa Localidad de Farmacia",VLOOKUP($B33,NAfiliado_NFarmacia!$A$2:$J$497,7,0))))</f>
        <v/>
      </c>
      <c r="L33" s="69" t="str">
        <f>+IF(B33="","",IF(F33="No","84005541",+IFERROR(+VLOOKUP(inicio!B33,padron!$A$2:$H$1999,8,0),"84005541")))</f>
        <v/>
      </c>
      <c r="M33" s="69" t="str">
        <f>+IF(B33="","",+IFERROR(+VLOOKUP(B33,padron!A:C,3,0),"no_cargado"))</f>
        <v/>
      </c>
      <c r="N33" s="67" t="str">
        <f>+IF(C33="","",+IFERROR(+VLOOKUP($C33,materiales!$A$2:$C$101,3,0),"9999"))</f>
        <v/>
      </c>
      <c r="O33" s="67" t="str">
        <f t="shared" si="0"/>
        <v/>
      </c>
      <c r="P33" s="67" t="str">
        <f t="shared" si="1"/>
        <v/>
      </c>
      <c r="Q33" s="67" t="str">
        <f t="shared" si="2"/>
        <v/>
      </c>
      <c r="R33" s="67" t="str">
        <f t="shared" si="3"/>
        <v/>
      </c>
      <c r="S33" s="67" t="str">
        <f t="shared" si="4"/>
        <v/>
      </c>
      <c r="T33" s="67" t="str">
        <f t="shared" ca="1" si="5"/>
        <v/>
      </c>
      <c r="U33" s="67" t="str">
        <f>+IF(M33="","",IFERROR(+VLOOKUP(C33,materiales!$A$2:$D$1000,4,0),"DSZA"))</f>
        <v/>
      </c>
      <c r="V33" s="67" t="str">
        <f t="shared" si="6"/>
        <v/>
      </c>
      <c r="W33" s="69" t="str">
        <f t="shared" si="7"/>
        <v/>
      </c>
      <c r="X33" s="69" t="str">
        <f t="shared" si="8"/>
        <v/>
      </c>
      <c r="Y33" s="70" t="str">
        <f t="shared" si="9"/>
        <v/>
      </c>
      <c r="Z33" s="70" t="str">
        <f>IF(M33="no_cargado",VLOOKUP(B33,NAfiliado_NFarmacia!A:H,8,0),"")</f>
        <v/>
      </c>
      <c r="AA33" s="71"/>
    </row>
    <row r="34" spans="1:27" x14ac:dyDescent="0.55000000000000004">
      <c r="A34" s="50"/>
      <c r="B34" s="49"/>
      <c r="C34" s="48"/>
      <c r="D34" s="49"/>
      <c r="E34" s="49"/>
      <c r="F34" s="49"/>
      <c r="G34" s="66" t="str">
        <f>+IF($B34="","",+IFERROR(+VLOOKUP(B34,padron!$A$2:$E$2000,2,0),+IFERROR(VLOOKUP(B34,NAfiliado_NFarmacia!$A:$J,10,0),"Ingresar Nuevo Afiliado")))</f>
        <v/>
      </c>
      <c r="H34" s="67" t="str">
        <f>+IF(B34="","",+IFERROR(+VLOOKUP($C34,materiales!$A$2:$C$101,2,0),"9999"))</f>
        <v/>
      </c>
      <c r="I34" s="68" t="str">
        <f>+IF($B34="","",+IF(OR($F34="Si",$F34=""),IF(ISERROR(VLOOKUP($B34,padron!$A$3:$M$482,9,0)),+IF(ISERROR(VLOOKUP($B34,NAfiliado_NFarmacia!$A$2:$J$497,5,0)),"Ingresa Farmacia",VLOOKUP($B34,NAfiliado_NFarmacia!$A$2:$J$497,5,0)),VLOOKUP($B34,padron!$A$3:$M$482,9,0)),+IF(ISERROR(VLOOKUP($B34,NAfiliado_NFarmacia!$A$2:$J$497,5,0)),"Ingresa Farmacia",VLOOKUP($B34,NAfiliado_NFarmacia!$A$2:$J$497,5,0))))</f>
        <v/>
      </c>
      <c r="J34" s="68" t="str">
        <f>+IF($B34="","",+IF(OR($F34="Si",$F34=""),IF(ISERROR(VLOOKUP($B34,padron!$A$3:$M$482,10,0)),+IF(ISERROR(VLOOKUP($B34,NAfiliado_NFarmacia!$A$2:$J$497,5,0)),"Ingresa Direccion de Farmacia",VLOOKUP($B34,NAfiliado_NFarmacia!$A$2:$J$497,6,0)),VLOOKUP($B34,padron!$A$3:$M$482,10,0)),+IF(ISERROR(VLOOKUP($B34,NAfiliado_NFarmacia!$A$2:$J$497,6,0)),"Ingresa Direccion de Farmacia",VLOOKUP($B34,NAfiliado_NFarmacia!$A$2:$J$497,6,0))))</f>
        <v/>
      </c>
      <c r="K34" s="68" t="str">
        <f>+IF($B34="","",+IF(OR($F34="Si",$F34=""),IF(ISERROR(VLOOKUP($B34,padron!$A$3:$M$482,10,0)),+IF(ISERROR(VLOOKUP($B34,NAfiliado_NFarmacia!$A$2:$J$497,5,0)),"Ingresa Localidad de Farmacia",VLOOKUP($B34,NAfiliado_NFarmacia!$A$2:$J$497,7,0)),VLOOKUP($B34,padron!$A$3:$M$482,11,0)),+IF(ISERROR(VLOOKUP($B34,NAfiliado_NFarmacia!$A$2:$J$497,7,0)),"Ingresa Localidad de Farmacia",VLOOKUP($B34,NAfiliado_NFarmacia!$A$2:$J$497,7,0))))</f>
        <v/>
      </c>
      <c r="L34" s="69" t="str">
        <f>+IF(B34="","",IF(F34="No","84005541",+IFERROR(+VLOOKUP(inicio!B34,padron!$A$2:$H$1999,8,0),"84005541")))</f>
        <v/>
      </c>
      <c r="M34" s="69" t="str">
        <f>+IF(B34="","",+IFERROR(+VLOOKUP(B34,padron!A:C,3,0),"no_cargado"))</f>
        <v/>
      </c>
      <c r="N34" s="67" t="str">
        <f>+IF(C34="","",+IFERROR(+VLOOKUP($C34,materiales!$A$2:$C$101,3,0),"9999"))</f>
        <v/>
      </c>
      <c r="O34" s="67" t="str">
        <f t="shared" si="0"/>
        <v/>
      </c>
      <c r="P34" s="67" t="str">
        <f t="shared" si="1"/>
        <v/>
      </c>
      <c r="Q34" s="67" t="str">
        <f t="shared" si="2"/>
        <v/>
      </c>
      <c r="R34" s="67" t="str">
        <f t="shared" si="3"/>
        <v/>
      </c>
      <c r="S34" s="67" t="str">
        <f t="shared" si="4"/>
        <v/>
      </c>
      <c r="T34" s="67" t="str">
        <f t="shared" ca="1" si="5"/>
        <v/>
      </c>
      <c r="U34" s="67" t="str">
        <f>+IF(M34="","",IFERROR(+VLOOKUP(C34,materiales!$A$2:$D$1000,4,0),"DSZA"))</f>
        <v/>
      </c>
      <c r="V34" s="67" t="str">
        <f t="shared" si="6"/>
        <v/>
      </c>
      <c r="W34" s="69" t="str">
        <f t="shared" si="7"/>
        <v/>
      </c>
      <c r="X34" s="69" t="str">
        <f t="shared" si="8"/>
        <v/>
      </c>
      <c r="Y34" s="70" t="str">
        <f t="shared" si="9"/>
        <v/>
      </c>
      <c r="Z34" s="70" t="str">
        <f>IF(M34="no_cargado",VLOOKUP(B34,NAfiliado_NFarmacia!A:H,8,0),"")</f>
        <v/>
      </c>
      <c r="AA34" s="71"/>
    </row>
    <row r="35" spans="1:27" x14ac:dyDescent="0.55000000000000004">
      <c r="A35" s="50"/>
      <c r="B35" s="59"/>
      <c r="C35" s="48"/>
      <c r="D35" s="49"/>
      <c r="E35" s="59"/>
      <c r="F35" s="59"/>
      <c r="G35" s="66" t="str">
        <f>+IF($B35="","",+IFERROR(+VLOOKUP(B35,padron!$A$2:$E$2000,2,0),+IFERROR(VLOOKUP(B35,NAfiliado_NFarmacia!$A:$J,10,0),"Ingresar Nuevo Afiliado")))</f>
        <v/>
      </c>
      <c r="H35" s="67" t="str">
        <f>+IF(B35="","",+IFERROR(+VLOOKUP($C35,materiales!$A$2:$C$101,2,0),"9999"))</f>
        <v/>
      </c>
      <c r="I35" s="68" t="str">
        <f>+IF($B35="","",+IF(OR($F35="Si",$F35=""),IF(ISERROR(VLOOKUP($B35,padron!$A$3:$M$482,9,0)),+IF(ISERROR(VLOOKUP($B35,NAfiliado_NFarmacia!$A$2:$J$497,5,0)),"Ingresa Farmacia",VLOOKUP($B35,NAfiliado_NFarmacia!$A$2:$J$497,5,0)),VLOOKUP($B35,padron!$A$3:$M$482,9,0)),+IF(ISERROR(VLOOKUP($B35,NAfiliado_NFarmacia!$A$2:$J$497,5,0)),"Ingresa Farmacia",VLOOKUP($B35,NAfiliado_NFarmacia!$A$2:$J$497,5,0))))</f>
        <v/>
      </c>
      <c r="J35" s="68" t="str">
        <f>+IF($B35="","",+IF(OR($F35="Si",$F35=""),IF(ISERROR(VLOOKUP($B35,padron!$A$3:$M$482,10,0)),+IF(ISERROR(VLOOKUP($B35,NAfiliado_NFarmacia!$A$2:$J$497,5,0)),"Ingresa Direccion de Farmacia",VLOOKUP($B35,NAfiliado_NFarmacia!$A$2:$J$497,6,0)),VLOOKUP($B35,padron!$A$3:$M$482,10,0)),+IF(ISERROR(VLOOKUP($B35,NAfiliado_NFarmacia!$A$2:$J$497,6,0)),"Ingresa Direccion de Farmacia",VLOOKUP($B35,NAfiliado_NFarmacia!$A$2:$J$497,6,0))))</f>
        <v/>
      </c>
      <c r="K35" s="68" t="str">
        <f>+IF($B35="","",+IF(OR($F35="Si",$F35=""),IF(ISERROR(VLOOKUP($B35,padron!$A$3:$M$482,10,0)),+IF(ISERROR(VLOOKUP($B35,NAfiliado_NFarmacia!$A$2:$J$497,5,0)),"Ingresa Localidad de Farmacia",VLOOKUP($B35,NAfiliado_NFarmacia!$A$2:$J$497,7,0)),VLOOKUP($B35,padron!$A$3:$M$482,11,0)),+IF(ISERROR(VLOOKUP($B35,NAfiliado_NFarmacia!$A$2:$J$497,7,0)),"Ingresa Localidad de Farmacia",VLOOKUP($B35,NAfiliado_NFarmacia!$A$2:$J$497,7,0))))</f>
        <v/>
      </c>
      <c r="L35" s="69" t="str">
        <f>+IF(B35="","",IF(F35="No","84005541",+IFERROR(+VLOOKUP(inicio!B35,padron!$A$2:$H$1999,8,0),"84005541")))</f>
        <v/>
      </c>
      <c r="M35" s="69" t="str">
        <f>+IF(B35="","",+IFERROR(+VLOOKUP(B35,padron!A:C,3,0),"no_cargado"))</f>
        <v/>
      </c>
      <c r="N35" s="67" t="str">
        <f>+IF(C35="","",+IFERROR(+VLOOKUP($C35,materiales!$A$2:$C$101,3,0),"9999"))</f>
        <v/>
      </c>
      <c r="O35" s="67" t="str">
        <f t="shared" si="0"/>
        <v/>
      </c>
      <c r="P35" s="67" t="str">
        <f t="shared" si="1"/>
        <v/>
      </c>
      <c r="Q35" s="67" t="str">
        <f t="shared" si="2"/>
        <v/>
      </c>
      <c r="R35" s="67" t="str">
        <f t="shared" si="3"/>
        <v/>
      </c>
      <c r="S35" s="67" t="str">
        <f t="shared" si="4"/>
        <v/>
      </c>
      <c r="T35" s="67" t="str">
        <f t="shared" ca="1" si="5"/>
        <v/>
      </c>
      <c r="U35" s="67" t="str">
        <f>+IF(M35="","",IFERROR(+VLOOKUP(C35,materiales!$A$2:$D$1000,4,0),"DSZA"))</f>
        <v/>
      </c>
      <c r="V35" s="67" t="str">
        <f t="shared" si="6"/>
        <v/>
      </c>
      <c r="W35" s="69" t="str">
        <f t="shared" si="7"/>
        <v/>
      </c>
      <c r="X35" s="69" t="str">
        <f t="shared" si="8"/>
        <v/>
      </c>
      <c r="Y35" s="70" t="str">
        <f t="shared" si="9"/>
        <v/>
      </c>
      <c r="Z35" s="70" t="str">
        <f>IF(M35="no_cargado",VLOOKUP(B35,NAfiliado_NFarmacia!A:H,8,0),"")</f>
        <v/>
      </c>
      <c r="AA35" s="71"/>
    </row>
    <row r="36" spans="1:27" x14ac:dyDescent="0.55000000000000004">
      <c r="A36" s="50"/>
      <c r="B36" s="49"/>
      <c r="C36" s="48"/>
      <c r="D36" s="49"/>
      <c r="E36" s="49"/>
      <c r="F36" s="49"/>
      <c r="G36" s="66" t="str">
        <f>+IF($B36="","",+IFERROR(+VLOOKUP(B36,padron!$A$2:$E$2000,2,0),+IFERROR(VLOOKUP(B36,NAfiliado_NFarmacia!$A:$J,10,0),"Ingresar Nuevo Afiliado")))</f>
        <v/>
      </c>
      <c r="H36" s="67" t="str">
        <f>+IF(B36="","",+IFERROR(+VLOOKUP($C36,materiales!$A$2:$C$101,2,0),"9999"))</f>
        <v/>
      </c>
      <c r="I36" s="68" t="str">
        <f>+IF($B36="","",+IF(OR($F36="Si",$F36=""),IF(ISERROR(VLOOKUP($B36,padron!$A$3:$M$482,9,0)),+IF(ISERROR(VLOOKUP($B36,NAfiliado_NFarmacia!$A$2:$J$497,5,0)),"Ingresa Farmacia",VLOOKUP($B36,NAfiliado_NFarmacia!$A$2:$J$497,5,0)),VLOOKUP($B36,padron!$A$3:$M$482,9,0)),+IF(ISERROR(VLOOKUP($B36,NAfiliado_NFarmacia!$A$2:$J$497,5,0)),"Ingresa Farmacia",VLOOKUP($B36,NAfiliado_NFarmacia!$A$2:$J$497,5,0))))</f>
        <v/>
      </c>
      <c r="J36" s="68" t="str">
        <f>+IF($B36="","",+IF(OR($F36="Si",$F36=""),IF(ISERROR(VLOOKUP($B36,padron!$A$3:$M$482,10,0)),+IF(ISERROR(VLOOKUP($B36,NAfiliado_NFarmacia!$A$2:$J$497,5,0)),"Ingresa Direccion de Farmacia",VLOOKUP($B36,NAfiliado_NFarmacia!$A$2:$J$497,6,0)),VLOOKUP($B36,padron!$A$3:$M$482,10,0)),+IF(ISERROR(VLOOKUP($B36,NAfiliado_NFarmacia!$A$2:$J$497,6,0)),"Ingresa Direccion de Farmacia",VLOOKUP($B36,NAfiliado_NFarmacia!$A$2:$J$497,6,0))))</f>
        <v/>
      </c>
      <c r="K36" s="68" t="str">
        <f>+IF($B36="","",+IF(OR($F36="Si",$F36=""),IF(ISERROR(VLOOKUP($B36,padron!$A$3:$M$482,10,0)),+IF(ISERROR(VLOOKUP($B36,NAfiliado_NFarmacia!$A$2:$J$497,5,0)),"Ingresa Localidad de Farmacia",VLOOKUP($B36,NAfiliado_NFarmacia!$A$2:$J$497,7,0)),VLOOKUP($B36,padron!$A$3:$M$482,11,0)),+IF(ISERROR(VLOOKUP($B36,NAfiliado_NFarmacia!$A$2:$J$497,7,0)),"Ingresa Localidad de Farmacia",VLOOKUP($B36,NAfiliado_NFarmacia!$A$2:$J$497,7,0))))</f>
        <v/>
      </c>
      <c r="L36" s="69" t="str">
        <f>+IF(B36="","",IF(F36="No","84005541",+IFERROR(+VLOOKUP(inicio!B36,padron!$A$2:$H$1999,8,0),"84005541")))</f>
        <v/>
      </c>
      <c r="M36" s="69" t="str">
        <f>+IF(B36="","",+IFERROR(+VLOOKUP(B36,padron!A:C,3,0),"no_cargado"))</f>
        <v/>
      </c>
      <c r="N36" s="67" t="str">
        <f>+IF(C36="","",+IFERROR(+VLOOKUP($C36,materiales!$A$2:$C$101,3,0),"9999"))</f>
        <v/>
      </c>
      <c r="O36" s="67" t="str">
        <f t="shared" si="0"/>
        <v/>
      </c>
      <c r="P36" s="67" t="str">
        <f t="shared" si="1"/>
        <v/>
      </c>
      <c r="Q36" s="67" t="str">
        <f t="shared" si="2"/>
        <v/>
      </c>
      <c r="R36" s="67" t="str">
        <f t="shared" si="3"/>
        <v/>
      </c>
      <c r="S36" s="67" t="str">
        <f t="shared" si="4"/>
        <v/>
      </c>
      <c r="T36" s="67" t="str">
        <f t="shared" ca="1" si="5"/>
        <v/>
      </c>
      <c r="U36" s="67" t="str">
        <f>+IF(M36="","",IFERROR(+VLOOKUP(C36,materiales!$A$2:$D$1000,4,0),"DSZA"))</f>
        <v/>
      </c>
      <c r="V36" s="67" t="str">
        <f t="shared" si="6"/>
        <v/>
      </c>
      <c r="W36" s="69" t="str">
        <f t="shared" si="7"/>
        <v/>
      </c>
      <c r="X36" s="69" t="str">
        <f t="shared" si="8"/>
        <v/>
      </c>
      <c r="Y36" s="70" t="str">
        <f t="shared" si="9"/>
        <v/>
      </c>
      <c r="Z36" s="70" t="str">
        <f>IF(M36="no_cargado",VLOOKUP(B36,NAfiliado_NFarmacia!A:H,8,0),"")</f>
        <v/>
      </c>
      <c r="AA36" s="71"/>
    </row>
    <row r="37" spans="1:27" x14ac:dyDescent="0.55000000000000004">
      <c r="A37" s="50"/>
      <c r="B37" s="49"/>
      <c r="C37" s="48"/>
      <c r="D37" s="49"/>
      <c r="E37" s="49"/>
      <c r="F37" s="49"/>
      <c r="G37" s="66" t="str">
        <f>+IF($B37="","",+IFERROR(+VLOOKUP(B37,padron!$A$2:$E$2000,2,0),+IFERROR(VLOOKUP(B37,NAfiliado_NFarmacia!$A:$J,10,0),"Ingresar Nuevo Afiliado")))</f>
        <v/>
      </c>
      <c r="H37" s="67" t="str">
        <f>+IF(B37="","",+IFERROR(+VLOOKUP($C37,materiales!$A$2:$C$101,2,0),"9999"))</f>
        <v/>
      </c>
      <c r="I37" s="68" t="str">
        <f>+IF($B37="","",+IF(OR($F37="Si",$F37=""),IF(ISERROR(VLOOKUP($B37,padron!$A$3:$M$482,9,0)),+IF(ISERROR(VLOOKUP($B37,NAfiliado_NFarmacia!$A$2:$J$497,5,0)),"Ingresa Farmacia",VLOOKUP($B37,NAfiliado_NFarmacia!$A$2:$J$497,5,0)),VLOOKUP($B37,padron!$A$3:$M$482,9,0)),+IF(ISERROR(VLOOKUP($B37,NAfiliado_NFarmacia!$A$2:$J$497,5,0)),"Ingresa Farmacia",VLOOKUP($B37,NAfiliado_NFarmacia!$A$2:$J$497,5,0))))</f>
        <v/>
      </c>
      <c r="J37" s="68" t="str">
        <f>+IF($B37="","",+IF(OR($F37="Si",$F37=""),IF(ISERROR(VLOOKUP($B37,padron!$A$3:$M$482,10,0)),+IF(ISERROR(VLOOKUP($B37,NAfiliado_NFarmacia!$A$2:$J$497,5,0)),"Ingresa Direccion de Farmacia",VLOOKUP($B37,NAfiliado_NFarmacia!$A$2:$J$497,6,0)),VLOOKUP($B37,padron!$A$3:$M$482,10,0)),+IF(ISERROR(VLOOKUP($B37,NAfiliado_NFarmacia!$A$2:$J$497,6,0)),"Ingresa Direccion de Farmacia",VLOOKUP($B37,NAfiliado_NFarmacia!$A$2:$J$497,6,0))))</f>
        <v/>
      </c>
      <c r="K37" s="68" t="str">
        <f>+IF($B37="","",+IF(OR($F37="Si",$F37=""),IF(ISERROR(VLOOKUP($B37,padron!$A$3:$M$482,10,0)),+IF(ISERROR(VLOOKUP($B37,NAfiliado_NFarmacia!$A$2:$J$497,5,0)),"Ingresa Localidad de Farmacia",VLOOKUP($B37,NAfiliado_NFarmacia!$A$2:$J$497,7,0)),VLOOKUP($B37,padron!$A$3:$M$482,11,0)),+IF(ISERROR(VLOOKUP($B37,NAfiliado_NFarmacia!$A$2:$J$497,7,0)),"Ingresa Localidad de Farmacia",VLOOKUP($B37,NAfiliado_NFarmacia!$A$2:$J$497,7,0))))</f>
        <v/>
      </c>
      <c r="L37" s="69" t="str">
        <f>+IF(B37="","",IF(F37="No","84005541",+IFERROR(+VLOOKUP(inicio!B37,padron!$A$2:$H$1999,8,0),"84005541")))</f>
        <v/>
      </c>
      <c r="M37" s="69" t="str">
        <f>+IF(B37="","",+IFERROR(+VLOOKUP(B37,padron!A:C,3,0),"no_cargado"))</f>
        <v/>
      </c>
      <c r="N37" s="67" t="str">
        <f>+IF(C37="","",+IFERROR(+VLOOKUP($C37,materiales!$A$2:$C$101,3,0),"9999"))</f>
        <v/>
      </c>
      <c r="O37" s="67" t="str">
        <f t="shared" si="0"/>
        <v/>
      </c>
      <c r="P37" s="67" t="str">
        <f t="shared" si="1"/>
        <v/>
      </c>
      <c r="Q37" s="67" t="str">
        <f t="shared" si="2"/>
        <v/>
      </c>
      <c r="R37" s="67" t="str">
        <f t="shared" si="3"/>
        <v/>
      </c>
      <c r="S37" s="67" t="str">
        <f t="shared" si="4"/>
        <v/>
      </c>
      <c r="T37" s="67" t="str">
        <f t="shared" ca="1" si="5"/>
        <v/>
      </c>
      <c r="U37" s="67" t="str">
        <f>+IF(M37="","",IFERROR(+VLOOKUP(C37,materiales!$A$2:$D$1000,4,0),"DSZA"))</f>
        <v/>
      </c>
      <c r="V37" s="67" t="str">
        <f t="shared" si="6"/>
        <v/>
      </c>
      <c r="W37" s="69" t="str">
        <f t="shared" si="7"/>
        <v/>
      </c>
      <c r="X37" s="69" t="str">
        <f t="shared" si="8"/>
        <v/>
      </c>
      <c r="Y37" s="70" t="str">
        <f t="shared" si="9"/>
        <v/>
      </c>
      <c r="Z37" s="70" t="str">
        <f>IF(M37="no_cargado",VLOOKUP(B37,NAfiliado_NFarmacia!A:H,8,0),"")</f>
        <v/>
      </c>
      <c r="AA37" s="71"/>
    </row>
    <row r="38" spans="1:27" x14ac:dyDescent="0.55000000000000004">
      <c r="A38" s="50"/>
      <c r="B38" s="49"/>
      <c r="C38" s="48"/>
      <c r="D38" s="49"/>
      <c r="E38" s="49"/>
      <c r="F38" s="49"/>
      <c r="G38" s="66" t="str">
        <f>+IF($B38="","",+IFERROR(+VLOOKUP(B38,padron!$A$2:$E$2000,2,0),+IFERROR(VLOOKUP(B38,NAfiliado_NFarmacia!$A:$J,10,0),"Ingresar Nuevo Afiliado")))</f>
        <v/>
      </c>
      <c r="H38" s="67" t="str">
        <f>+IF(B38="","",+IFERROR(+VLOOKUP($C38,materiales!$A$2:$C$101,2,0),"9999"))</f>
        <v/>
      </c>
      <c r="I38" s="68" t="str">
        <f>+IF($B38="","",+IF(OR($F38="Si",$F38=""),IF(ISERROR(VLOOKUP($B38,padron!$A$3:$M$482,9,0)),+IF(ISERROR(VLOOKUP($B38,NAfiliado_NFarmacia!$A$2:$J$497,5,0)),"Ingresa Farmacia",VLOOKUP($B38,NAfiliado_NFarmacia!$A$2:$J$497,5,0)),VLOOKUP($B38,padron!$A$3:$M$482,9,0)),+IF(ISERROR(VLOOKUP($B38,NAfiliado_NFarmacia!$A$2:$J$497,5,0)),"Ingresa Farmacia",VLOOKUP($B38,NAfiliado_NFarmacia!$A$2:$J$497,5,0))))</f>
        <v/>
      </c>
      <c r="J38" s="68" t="str">
        <f>+IF($B38="","",+IF(OR($F38="Si",$F38=""),IF(ISERROR(VLOOKUP($B38,padron!$A$3:$M$482,10,0)),+IF(ISERROR(VLOOKUP($B38,NAfiliado_NFarmacia!$A$2:$J$497,5,0)),"Ingresa Direccion de Farmacia",VLOOKUP($B38,NAfiliado_NFarmacia!$A$2:$J$497,6,0)),VLOOKUP($B38,padron!$A$3:$M$482,10,0)),+IF(ISERROR(VLOOKUP($B38,NAfiliado_NFarmacia!$A$2:$J$497,6,0)),"Ingresa Direccion de Farmacia",VLOOKUP($B38,NAfiliado_NFarmacia!$A$2:$J$497,6,0))))</f>
        <v/>
      </c>
      <c r="K38" s="68" t="str">
        <f>+IF($B38="","",+IF(OR($F38="Si",$F38=""),IF(ISERROR(VLOOKUP($B38,padron!$A$3:$M$482,10,0)),+IF(ISERROR(VLOOKUP($B38,NAfiliado_NFarmacia!$A$2:$J$497,5,0)),"Ingresa Localidad de Farmacia",VLOOKUP($B38,NAfiliado_NFarmacia!$A$2:$J$497,7,0)),VLOOKUP($B38,padron!$A$3:$M$482,11,0)),+IF(ISERROR(VLOOKUP($B38,NAfiliado_NFarmacia!$A$2:$J$497,7,0)),"Ingresa Localidad de Farmacia",VLOOKUP($B38,NAfiliado_NFarmacia!$A$2:$J$497,7,0))))</f>
        <v/>
      </c>
      <c r="L38" s="69" t="str">
        <f>+IF(B38="","",IF(F38="No","84005541",+IFERROR(+VLOOKUP(inicio!B38,padron!$A$2:$H$1999,8,0),"84005541")))</f>
        <v/>
      </c>
      <c r="M38" s="69" t="str">
        <f>+IF(B38="","",+IFERROR(+VLOOKUP(B38,padron!A:C,3,0),"no_cargado"))</f>
        <v/>
      </c>
      <c r="N38" s="67" t="str">
        <f>+IF(C38="","",+IFERROR(+VLOOKUP($C38,materiales!$A$2:$C$101,3,0),"9999"))</f>
        <v/>
      </c>
      <c r="O38" s="67" t="str">
        <f t="shared" si="0"/>
        <v/>
      </c>
      <c r="P38" s="67" t="str">
        <f t="shared" si="1"/>
        <v/>
      </c>
      <c r="Q38" s="67" t="str">
        <f t="shared" si="2"/>
        <v/>
      </c>
      <c r="R38" s="67" t="str">
        <f t="shared" si="3"/>
        <v/>
      </c>
      <c r="S38" s="67" t="str">
        <f t="shared" si="4"/>
        <v/>
      </c>
      <c r="T38" s="67" t="str">
        <f t="shared" ca="1" si="5"/>
        <v/>
      </c>
      <c r="U38" s="67" t="str">
        <f>+IF(M38="","",IFERROR(+VLOOKUP(C38,materiales!$A$2:$D$1000,4,0),"DSZA"))</f>
        <v/>
      </c>
      <c r="V38" s="67" t="str">
        <f t="shared" si="6"/>
        <v/>
      </c>
      <c r="W38" s="69" t="str">
        <f t="shared" si="7"/>
        <v/>
      </c>
      <c r="X38" s="69" t="str">
        <f t="shared" si="8"/>
        <v/>
      </c>
      <c r="Y38" s="70" t="str">
        <f t="shared" si="9"/>
        <v/>
      </c>
      <c r="Z38" s="70" t="str">
        <f>IF(M38="no_cargado",VLOOKUP(B38,NAfiliado_NFarmacia!A:H,8,0),"")</f>
        <v/>
      </c>
      <c r="AA38" s="71"/>
    </row>
    <row r="39" spans="1:27" x14ac:dyDescent="0.55000000000000004">
      <c r="A39" s="50"/>
      <c r="B39" s="49"/>
      <c r="C39" s="48"/>
      <c r="D39" s="49"/>
      <c r="E39" s="49"/>
      <c r="F39" s="49"/>
      <c r="G39" s="66" t="str">
        <f>+IF($B39="","",+IFERROR(+VLOOKUP(B39,padron!$A$2:$E$2000,2,0),+IFERROR(VLOOKUP(B39,NAfiliado_NFarmacia!$A:$J,10,0),"Ingresar Nuevo Afiliado")))</f>
        <v/>
      </c>
      <c r="H39" s="67" t="str">
        <f>+IF(B39="","",+IFERROR(+VLOOKUP($C39,materiales!$A$2:$C$101,2,0),"9999"))</f>
        <v/>
      </c>
      <c r="I39" s="68" t="str">
        <f>+IF($B39="","",+IF(OR($F39="Si",$F39=""),IF(ISERROR(VLOOKUP($B39,padron!$A$3:$M$482,9,0)),+IF(ISERROR(VLOOKUP($B39,NAfiliado_NFarmacia!$A$2:$J$497,5,0)),"Ingresa Farmacia",VLOOKUP($B39,NAfiliado_NFarmacia!$A$2:$J$497,5,0)),VLOOKUP($B39,padron!$A$3:$M$482,9,0)),+IF(ISERROR(VLOOKUP($B39,NAfiliado_NFarmacia!$A$2:$J$497,5,0)),"Ingresa Farmacia",VLOOKUP($B39,NAfiliado_NFarmacia!$A$2:$J$497,5,0))))</f>
        <v/>
      </c>
      <c r="J39" s="68" t="str">
        <f>+IF($B39="","",+IF(OR($F39="Si",$F39=""),IF(ISERROR(VLOOKUP($B39,padron!$A$3:$M$482,10,0)),+IF(ISERROR(VLOOKUP($B39,NAfiliado_NFarmacia!$A$2:$J$497,5,0)),"Ingresa Direccion de Farmacia",VLOOKUP($B39,NAfiliado_NFarmacia!$A$2:$J$497,6,0)),VLOOKUP($B39,padron!$A$3:$M$482,10,0)),+IF(ISERROR(VLOOKUP($B39,NAfiliado_NFarmacia!$A$2:$J$497,6,0)),"Ingresa Direccion de Farmacia",VLOOKUP($B39,NAfiliado_NFarmacia!$A$2:$J$497,6,0))))</f>
        <v/>
      </c>
      <c r="K39" s="68" t="str">
        <f>+IF($B39="","",+IF(OR($F39="Si",$F39=""),IF(ISERROR(VLOOKUP($B39,padron!$A$3:$M$482,10,0)),+IF(ISERROR(VLOOKUP($B39,NAfiliado_NFarmacia!$A$2:$J$497,5,0)),"Ingresa Localidad de Farmacia",VLOOKUP($B39,NAfiliado_NFarmacia!$A$2:$J$497,7,0)),VLOOKUP($B39,padron!$A$3:$M$482,11,0)),+IF(ISERROR(VLOOKUP($B39,NAfiliado_NFarmacia!$A$2:$J$497,7,0)),"Ingresa Localidad de Farmacia",VLOOKUP($B39,NAfiliado_NFarmacia!$A$2:$J$497,7,0))))</f>
        <v/>
      </c>
      <c r="L39" s="69" t="str">
        <f>+IF(B39="","",IF(F39="No","84005541",+IFERROR(+VLOOKUP(inicio!B39,padron!$A$2:$H$1999,8,0),"84005541")))</f>
        <v/>
      </c>
      <c r="M39" s="69" t="str">
        <f>+IF(B39="","",+IFERROR(+VLOOKUP(B39,padron!A:C,3,0),"no_cargado"))</f>
        <v/>
      </c>
      <c r="N39" s="67" t="str">
        <f>+IF(C39="","",+IFERROR(+VLOOKUP($C39,materiales!$A$2:$C$101,3,0),"9999"))</f>
        <v/>
      </c>
      <c r="O39" s="67" t="str">
        <f t="shared" si="0"/>
        <v/>
      </c>
      <c r="P39" s="67" t="str">
        <f t="shared" si="1"/>
        <v/>
      </c>
      <c r="Q39" s="67" t="str">
        <f t="shared" si="2"/>
        <v/>
      </c>
      <c r="R39" s="67" t="str">
        <f t="shared" si="3"/>
        <v/>
      </c>
      <c r="S39" s="67" t="str">
        <f t="shared" si="4"/>
        <v/>
      </c>
      <c r="T39" s="67" t="str">
        <f t="shared" ca="1" si="5"/>
        <v/>
      </c>
      <c r="U39" s="67" t="str">
        <f>+IF(M39="","",IFERROR(+VLOOKUP(C39,materiales!$A$2:$D$1000,4,0),"DSZA"))</f>
        <v/>
      </c>
      <c r="V39" s="67" t="str">
        <f t="shared" si="6"/>
        <v/>
      </c>
      <c r="W39" s="69" t="str">
        <f t="shared" si="7"/>
        <v/>
      </c>
      <c r="X39" s="69" t="str">
        <f t="shared" si="8"/>
        <v/>
      </c>
      <c r="Y39" s="70" t="str">
        <f t="shared" si="9"/>
        <v/>
      </c>
      <c r="Z39" s="70" t="str">
        <f>IF(M39="no_cargado",VLOOKUP(B39,NAfiliado_NFarmacia!A:H,8,0),"")</f>
        <v/>
      </c>
      <c r="AA39" s="71"/>
    </row>
    <row r="40" spans="1:27" x14ac:dyDescent="0.55000000000000004">
      <c r="A40" s="50"/>
      <c r="B40" s="49"/>
      <c r="C40" s="48"/>
      <c r="D40" s="49"/>
      <c r="E40" s="49"/>
      <c r="F40" s="49"/>
      <c r="G40" s="66" t="str">
        <f>+IF($B40="","",+IFERROR(+VLOOKUP(B40,padron!$A$2:$E$2000,2,0),+IFERROR(VLOOKUP(B40,NAfiliado_NFarmacia!$A:$J,10,0),"Ingresar Nuevo Afiliado")))</f>
        <v/>
      </c>
      <c r="H40" s="67" t="str">
        <f>+IF(B40="","",+IFERROR(+VLOOKUP($C40,materiales!$A$2:$C$101,2,0),"9999"))</f>
        <v/>
      </c>
      <c r="I40" s="68" t="str">
        <f>+IF($B40="","",+IF(OR($F40="Si",$F40=""),IF(ISERROR(VLOOKUP($B40,padron!$A$3:$M$482,9,0)),+IF(ISERROR(VLOOKUP($B40,NAfiliado_NFarmacia!$A$2:$J$497,5,0)),"Ingresa Farmacia",VLOOKUP($B40,NAfiliado_NFarmacia!$A$2:$J$497,5,0)),VLOOKUP($B40,padron!$A$3:$M$482,9,0)),+IF(ISERROR(VLOOKUP($B40,NAfiliado_NFarmacia!$A$2:$J$497,5,0)),"Ingresa Farmacia",VLOOKUP($B40,NAfiliado_NFarmacia!$A$2:$J$497,5,0))))</f>
        <v/>
      </c>
      <c r="J40" s="68" t="str">
        <f>+IF($B40="","",+IF(OR($F40="Si",$F40=""),IF(ISERROR(VLOOKUP($B40,padron!$A$3:$M$482,10,0)),+IF(ISERROR(VLOOKUP($B40,NAfiliado_NFarmacia!$A$2:$J$497,5,0)),"Ingresa Direccion de Farmacia",VLOOKUP($B40,NAfiliado_NFarmacia!$A$2:$J$497,6,0)),VLOOKUP($B40,padron!$A$3:$M$482,10,0)),+IF(ISERROR(VLOOKUP($B40,NAfiliado_NFarmacia!$A$2:$J$497,6,0)),"Ingresa Direccion de Farmacia",VLOOKUP($B40,NAfiliado_NFarmacia!$A$2:$J$497,6,0))))</f>
        <v/>
      </c>
      <c r="K40" s="68" t="str">
        <f>+IF($B40="","",+IF(OR($F40="Si",$F40=""),IF(ISERROR(VLOOKUP($B40,padron!$A$3:$M$482,10,0)),+IF(ISERROR(VLOOKUP($B40,NAfiliado_NFarmacia!$A$2:$J$497,5,0)),"Ingresa Localidad de Farmacia",VLOOKUP($B40,NAfiliado_NFarmacia!$A$2:$J$497,7,0)),VLOOKUP($B40,padron!$A$3:$M$482,11,0)),+IF(ISERROR(VLOOKUP($B40,NAfiliado_NFarmacia!$A$2:$J$497,7,0)),"Ingresa Localidad de Farmacia",VLOOKUP($B40,NAfiliado_NFarmacia!$A$2:$J$497,7,0))))</f>
        <v/>
      </c>
      <c r="L40" s="69" t="str">
        <f>+IF(B40="","",IF(F40="No","84005541",+IFERROR(+VLOOKUP(inicio!B40,padron!$A$2:$H$1999,8,0),"84005541")))</f>
        <v/>
      </c>
      <c r="M40" s="69" t="str">
        <f>+IF(B40="","",+IFERROR(+VLOOKUP(B40,padron!A:C,3,0),"no_cargado"))</f>
        <v/>
      </c>
      <c r="N40" s="67" t="str">
        <f>+IF(C40="","",+IFERROR(+VLOOKUP($C40,materiales!$A$2:$C$101,3,0),"9999"))</f>
        <v/>
      </c>
      <c r="O40" s="67" t="str">
        <f t="shared" si="0"/>
        <v/>
      </c>
      <c r="P40" s="67" t="str">
        <f t="shared" si="1"/>
        <v/>
      </c>
      <c r="Q40" s="67" t="str">
        <f t="shared" si="2"/>
        <v/>
      </c>
      <c r="R40" s="67" t="str">
        <f t="shared" si="3"/>
        <v/>
      </c>
      <c r="S40" s="67" t="str">
        <f t="shared" si="4"/>
        <v/>
      </c>
      <c r="T40" s="67" t="str">
        <f t="shared" ca="1" si="5"/>
        <v/>
      </c>
      <c r="U40" s="67" t="str">
        <f>+IF(M40="","",IFERROR(+VLOOKUP(C40,materiales!$A$2:$D$1000,4,0),"DSZA"))</f>
        <v/>
      </c>
      <c r="V40" s="67" t="str">
        <f t="shared" si="6"/>
        <v/>
      </c>
      <c r="W40" s="69" t="str">
        <f t="shared" si="7"/>
        <v/>
      </c>
      <c r="X40" s="69" t="str">
        <f t="shared" si="8"/>
        <v/>
      </c>
      <c r="Y40" s="70" t="str">
        <f t="shared" si="9"/>
        <v/>
      </c>
      <c r="Z40" s="70" t="str">
        <f>IF(M40="no_cargado",VLOOKUP(B40,NAfiliado_NFarmacia!A:H,8,0),"")</f>
        <v/>
      </c>
      <c r="AA40" s="71"/>
    </row>
    <row r="41" spans="1:27" x14ac:dyDescent="0.55000000000000004">
      <c r="A41" s="50"/>
      <c r="B41" s="49"/>
      <c r="C41" s="48"/>
      <c r="D41" s="49"/>
      <c r="E41" s="49"/>
      <c r="F41" s="49"/>
      <c r="G41" s="66" t="str">
        <f>+IF($B41="","",+IFERROR(+VLOOKUP(B41,padron!$A$2:$E$2000,2,0),+IFERROR(VLOOKUP(B41,NAfiliado_NFarmacia!$A:$J,10,0),"Ingresar Nuevo Afiliado")))</f>
        <v/>
      </c>
      <c r="H41" s="67" t="str">
        <f>+IF(B41="","",+IFERROR(+VLOOKUP($C41,materiales!$A$2:$C$101,2,0),"9999"))</f>
        <v/>
      </c>
      <c r="I41" s="68" t="str">
        <f>+IF($B41="","",+IF(OR($F41="Si",$F41=""),IF(ISERROR(VLOOKUP($B41,padron!$A$3:$M$482,9,0)),+IF(ISERROR(VLOOKUP($B41,NAfiliado_NFarmacia!$A$2:$J$497,5,0)),"Ingresa Farmacia",VLOOKUP($B41,NAfiliado_NFarmacia!$A$2:$J$497,5,0)),VLOOKUP($B41,padron!$A$3:$M$482,9,0)),+IF(ISERROR(VLOOKUP($B41,NAfiliado_NFarmacia!$A$2:$J$497,5,0)),"Ingresa Farmacia",VLOOKUP($B41,NAfiliado_NFarmacia!$A$2:$J$497,5,0))))</f>
        <v/>
      </c>
      <c r="J41" s="68" t="str">
        <f>+IF($B41="","",+IF(OR($F41="Si",$F41=""),IF(ISERROR(VLOOKUP($B41,padron!$A$3:$M$482,10,0)),+IF(ISERROR(VLOOKUP($B41,NAfiliado_NFarmacia!$A$2:$J$497,5,0)),"Ingresa Direccion de Farmacia",VLOOKUP($B41,NAfiliado_NFarmacia!$A$2:$J$497,6,0)),VLOOKUP($B41,padron!$A$3:$M$482,10,0)),+IF(ISERROR(VLOOKUP($B41,NAfiliado_NFarmacia!$A$2:$J$497,6,0)),"Ingresa Direccion de Farmacia",VLOOKUP($B41,NAfiliado_NFarmacia!$A$2:$J$497,6,0))))</f>
        <v/>
      </c>
      <c r="K41" s="68" t="str">
        <f>+IF($B41="","",+IF(OR($F41="Si",$F41=""),IF(ISERROR(VLOOKUP($B41,padron!$A$3:$M$482,10,0)),+IF(ISERROR(VLOOKUP($B41,NAfiliado_NFarmacia!$A$2:$J$497,5,0)),"Ingresa Localidad de Farmacia",VLOOKUP($B41,NAfiliado_NFarmacia!$A$2:$J$497,7,0)),VLOOKUP($B41,padron!$A$3:$M$482,11,0)),+IF(ISERROR(VLOOKUP($B41,NAfiliado_NFarmacia!$A$2:$J$497,7,0)),"Ingresa Localidad de Farmacia",VLOOKUP($B41,NAfiliado_NFarmacia!$A$2:$J$497,7,0))))</f>
        <v/>
      </c>
      <c r="L41" s="69" t="str">
        <f>+IF(B41="","",IF(F41="No","84005541",+IFERROR(+VLOOKUP(inicio!B41,padron!$A$2:$H$1999,8,0),"84005541")))</f>
        <v/>
      </c>
      <c r="M41" s="69" t="str">
        <f>+IF(B41="","",+IFERROR(+VLOOKUP(B41,padron!A:C,3,0),"no_cargado"))</f>
        <v/>
      </c>
      <c r="N41" s="67" t="str">
        <f>+IF(C41="","",+IFERROR(+VLOOKUP($C41,materiales!$A$2:$C$101,3,0),"9999"))</f>
        <v/>
      </c>
      <c r="O41" s="67" t="str">
        <f t="shared" si="0"/>
        <v/>
      </c>
      <c r="P41" s="67" t="str">
        <f t="shared" si="1"/>
        <v/>
      </c>
      <c r="Q41" s="67" t="str">
        <f t="shared" si="2"/>
        <v/>
      </c>
      <c r="R41" s="67" t="str">
        <f t="shared" si="3"/>
        <v/>
      </c>
      <c r="S41" s="67" t="str">
        <f t="shared" si="4"/>
        <v/>
      </c>
      <c r="T41" s="67" t="str">
        <f t="shared" ca="1" si="5"/>
        <v/>
      </c>
      <c r="U41" s="67" t="str">
        <f>+IF(M41="","",IFERROR(+VLOOKUP(C41,materiales!$A$2:$D$1000,4,0),"DSZA"))</f>
        <v/>
      </c>
      <c r="V41" s="67" t="str">
        <f t="shared" si="6"/>
        <v/>
      </c>
      <c r="W41" s="69" t="str">
        <f t="shared" si="7"/>
        <v/>
      </c>
      <c r="X41" s="69" t="str">
        <f t="shared" si="8"/>
        <v/>
      </c>
      <c r="Y41" s="70" t="str">
        <f t="shared" si="9"/>
        <v/>
      </c>
      <c r="Z41" s="70" t="str">
        <f>IF(M41="no_cargado",VLOOKUP(B41,NAfiliado_NFarmacia!A:H,8,0),"")</f>
        <v/>
      </c>
      <c r="AA41" s="71"/>
    </row>
    <row r="42" spans="1:27" x14ac:dyDescent="0.55000000000000004">
      <c r="A42" s="50"/>
      <c r="B42" s="49"/>
      <c r="C42" s="48"/>
      <c r="D42" s="49"/>
      <c r="E42" s="49"/>
      <c r="F42" s="49"/>
      <c r="G42" s="66" t="str">
        <f>+IF($B42="","",+IFERROR(+VLOOKUP(B42,padron!$A$2:$E$2000,2,0),+IFERROR(VLOOKUP(B42,NAfiliado_NFarmacia!$A:$J,10,0),"Ingresar Nuevo Afiliado")))</f>
        <v/>
      </c>
      <c r="H42" s="67" t="str">
        <f>+IF(B42="","",+IFERROR(+VLOOKUP($C42,materiales!$A$2:$C$101,2,0),"9999"))</f>
        <v/>
      </c>
      <c r="I42" s="68" t="str">
        <f>+IF($B42="","",+IF(OR($F42="Si",$F42=""),IF(ISERROR(VLOOKUP($B42,padron!$A$3:$M$482,9,0)),+IF(ISERROR(VLOOKUP($B42,NAfiliado_NFarmacia!$A$2:$J$497,5,0)),"Ingresa Farmacia",VLOOKUP($B42,NAfiliado_NFarmacia!$A$2:$J$497,5,0)),VLOOKUP($B42,padron!$A$3:$M$482,9,0)),+IF(ISERROR(VLOOKUP($B42,NAfiliado_NFarmacia!$A$2:$J$497,5,0)),"Ingresa Farmacia",VLOOKUP($B42,NAfiliado_NFarmacia!$A$2:$J$497,5,0))))</f>
        <v/>
      </c>
      <c r="J42" s="68" t="str">
        <f>+IF($B42="","",+IF(OR($F42="Si",$F42=""),IF(ISERROR(VLOOKUP($B42,padron!$A$3:$M$482,10,0)),+IF(ISERROR(VLOOKUP($B42,NAfiliado_NFarmacia!$A$2:$J$497,5,0)),"Ingresa Direccion de Farmacia",VLOOKUP($B42,NAfiliado_NFarmacia!$A$2:$J$497,6,0)),VLOOKUP($B42,padron!$A$3:$M$482,10,0)),+IF(ISERROR(VLOOKUP($B42,NAfiliado_NFarmacia!$A$2:$J$497,6,0)),"Ingresa Direccion de Farmacia",VLOOKUP($B42,NAfiliado_NFarmacia!$A$2:$J$497,6,0))))</f>
        <v/>
      </c>
      <c r="K42" s="68" t="str">
        <f>+IF($B42="","",+IF(OR($F42="Si",$F42=""),IF(ISERROR(VLOOKUP($B42,padron!$A$3:$M$482,10,0)),+IF(ISERROR(VLOOKUP($B42,NAfiliado_NFarmacia!$A$2:$J$497,5,0)),"Ingresa Localidad de Farmacia",VLOOKUP($B42,NAfiliado_NFarmacia!$A$2:$J$497,7,0)),VLOOKUP($B42,padron!$A$3:$M$482,11,0)),+IF(ISERROR(VLOOKUP($B42,NAfiliado_NFarmacia!$A$2:$J$497,7,0)),"Ingresa Localidad de Farmacia",VLOOKUP($B42,NAfiliado_NFarmacia!$A$2:$J$497,7,0))))</f>
        <v/>
      </c>
      <c r="L42" s="69" t="str">
        <f>+IF(B42="","",IF(F42="No","84005541",+IFERROR(+VLOOKUP(inicio!B42,padron!$A$2:$H$1999,8,0),"84005541")))</f>
        <v/>
      </c>
      <c r="M42" s="69" t="str">
        <f>+IF(B42="","",+IFERROR(+VLOOKUP(B42,padron!A:C,3,0),"no_cargado"))</f>
        <v/>
      </c>
      <c r="N42" s="67" t="str">
        <f>+IF(C42="","",+IFERROR(+VLOOKUP($C42,materiales!$A$2:$C$101,3,0),"9999"))</f>
        <v/>
      </c>
      <c r="O42" s="67" t="str">
        <f t="shared" si="0"/>
        <v/>
      </c>
      <c r="P42" s="67" t="str">
        <f t="shared" si="1"/>
        <v/>
      </c>
      <c r="Q42" s="67" t="str">
        <f t="shared" si="2"/>
        <v/>
      </c>
      <c r="R42" s="67" t="str">
        <f t="shared" si="3"/>
        <v/>
      </c>
      <c r="S42" s="67" t="str">
        <f t="shared" si="4"/>
        <v/>
      </c>
      <c r="T42" s="67" t="str">
        <f t="shared" ca="1" si="5"/>
        <v/>
      </c>
      <c r="U42" s="67" t="str">
        <f>+IF(M42="","",IFERROR(+VLOOKUP(C42,materiales!$A$2:$D$1000,4,0),"DSZA"))</f>
        <v/>
      </c>
      <c r="V42" s="67" t="str">
        <f t="shared" si="6"/>
        <v/>
      </c>
      <c r="W42" s="69" t="str">
        <f t="shared" si="7"/>
        <v/>
      </c>
      <c r="X42" s="69" t="str">
        <f t="shared" si="8"/>
        <v/>
      </c>
      <c r="Y42" s="70" t="str">
        <f t="shared" si="9"/>
        <v/>
      </c>
      <c r="Z42" s="70" t="str">
        <f>IF(M42="no_cargado",VLOOKUP(B42,NAfiliado_NFarmacia!A:H,8,0),"")</f>
        <v/>
      </c>
      <c r="AA42" s="71"/>
    </row>
    <row r="43" spans="1:27" x14ac:dyDescent="0.55000000000000004">
      <c r="A43" s="50"/>
      <c r="B43" s="49"/>
      <c r="C43" s="48"/>
      <c r="D43" s="49"/>
      <c r="E43" s="49"/>
      <c r="F43" s="49"/>
      <c r="G43" s="66" t="str">
        <f>+IF($B43="","",+IFERROR(+VLOOKUP(B43,padron!$A$2:$E$2000,2,0),+IFERROR(VLOOKUP(B43,NAfiliado_NFarmacia!$A:$J,10,0),"Ingresar Nuevo Afiliado")))</f>
        <v/>
      </c>
      <c r="H43" s="67" t="str">
        <f>+IF(B43="","",+IFERROR(+VLOOKUP($C43,materiales!$A$2:$C$101,2,0),"9999"))</f>
        <v/>
      </c>
      <c r="I43" s="68" t="str">
        <f>+IF($B43="","",+IF(OR($F43="Si",$F43=""),IF(ISERROR(VLOOKUP($B43,padron!$A$3:$M$482,9,0)),+IF(ISERROR(VLOOKUP($B43,NAfiliado_NFarmacia!$A$2:$J$497,5,0)),"Ingresa Farmacia",VLOOKUP($B43,NAfiliado_NFarmacia!$A$2:$J$497,5,0)),VLOOKUP($B43,padron!$A$3:$M$482,9,0)),+IF(ISERROR(VLOOKUP($B43,NAfiliado_NFarmacia!$A$2:$J$497,5,0)),"Ingresa Farmacia",VLOOKUP($B43,NAfiliado_NFarmacia!$A$2:$J$497,5,0))))</f>
        <v/>
      </c>
      <c r="J43" s="68" t="str">
        <f>+IF($B43="","",+IF(OR($F43="Si",$F43=""),IF(ISERROR(VLOOKUP($B43,padron!$A$3:$M$482,10,0)),+IF(ISERROR(VLOOKUP($B43,NAfiliado_NFarmacia!$A$2:$J$497,5,0)),"Ingresa Direccion de Farmacia",VLOOKUP($B43,NAfiliado_NFarmacia!$A$2:$J$497,6,0)),VLOOKUP($B43,padron!$A$3:$M$482,10,0)),+IF(ISERROR(VLOOKUP($B43,NAfiliado_NFarmacia!$A$2:$J$497,6,0)),"Ingresa Direccion de Farmacia",VLOOKUP($B43,NAfiliado_NFarmacia!$A$2:$J$497,6,0))))</f>
        <v/>
      </c>
      <c r="K43" s="68" t="str">
        <f>+IF($B43="","",+IF(OR($F43="Si",$F43=""),IF(ISERROR(VLOOKUP($B43,padron!$A$3:$M$482,10,0)),+IF(ISERROR(VLOOKUP($B43,NAfiliado_NFarmacia!$A$2:$J$497,5,0)),"Ingresa Localidad de Farmacia",VLOOKUP($B43,NAfiliado_NFarmacia!$A$2:$J$497,7,0)),VLOOKUP($B43,padron!$A$3:$M$482,11,0)),+IF(ISERROR(VLOOKUP($B43,NAfiliado_NFarmacia!$A$2:$J$497,7,0)),"Ingresa Localidad de Farmacia",VLOOKUP($B43,NAfiliado_NFarmacia!$A$2:$J$497,7,0))))</f>
        <v/>
      </c>
      <c r="L43" s="69" t="str">
        <f>+IF(B43="","",IF(F43="No","84005541",+IFERROR(+VLOOKUP(inicio!B43,padron!$A$2:$H$1999,8,0),"84005541")))</f>
        <v/>
      </c>
      <c r="M43" s="69" t="str">
        <f>+IF(B43="","",+IFERROR(+VLOOKUP(B43,padron!A:C,3,0),"no_cargado"))</f>
        <v/>
      </c>
      <c r="N43" s="67" t="str">
        <f>+IF(C43="","",+IFERROR(+VLOOKUP($C43,materiales!$A$2:$C$101,3,0),"9999"))</f>
        <v/>
      </c>
      <c r="O43" s="67" t="str">
        <f t="shared" si="0"/>
        <v/>
      </c>
      <c r="P43" s="67" t="str">
        <f t="shared" si="1"/>
        <v/>
      </c>
      <c r="Q43" s="67" t="str">
        <f t="shared" si="2"/>
        <v/>
      </c>
      <c r="R43" s="67" t="str">
        <f t="shared" si="3"/>
        <v/>
      </c>
      <c r="S43" s="67" t="str">
        <f t="shared" si="4"/>
        <v/>
      </c>
      <c r="T43" s="67" t="str">
        <f t="shared" ca="1" si="5"/>
        <v/>
      </c>
      <c r="U43" s="67" t="str">
        <f>+IF(M43="","",IFERROR(+VLOOKUP(C43,materiales!$A$2:$D$1000,4,0),"DSZA"))</f>
        <v/>
      </c>
      <c r="V43" s="67" t="str">
        <f t="shared" si="6"/>
        <v/>
      </c>
      <c r="W43" s="69" t="str">
        <f t="shared" si="7"/>
        <v/>
      </c>
      <c r="X43" s="69" t="str">
        <f t="shared" si="8"/>
        <v/>
      </c>
      <c r="Y43" s="70" t="str">
        <f t="shared" si="9"/>
        <v/>
      </c>
      <c r="Z43" s="70" t="str">
        <f>IF(M43="no_cargado",VLOOKUP(B43,NAfiliado_NFarmacia!A:H,8,0),"")</f>
        <v/>
      </c>
      <c r="AA43" s="71"/>
    </row>
    <row r="44" spans="1:27" x14ac:dyDescent="0.55000000000000004">
      <c r="A44" s="50"/>
      <c r="B44" s="49"/>
      <c r="C44" s="48"/>
      <c r="D44" s="49"/>
      <c r="E44" s="49"/>
      <c r="F44" s="49"/>
      <c r="G44" s="66" t="str">
        <f>+IF($B44="","",+IFERROR(+VLOOKUP(B44,padron!$A$2:$E$2000,2,0),+IFERROR(VLOOKUP(B44,NAfiliado_NFarmacia!$A:$J,10,0),"Ingresar Nuevo Afiliado")))</f>
        <v/>
      </c>
      <c r="H44" s="67" t="str">
        <f>+IF(B44="","",+IFERROR(+VLOOKUP($C44,materiales!$A$2:$C$101,2,0),"9999"))</f>
        <v/>
      </c>
      <c r="I44" s="68" t="str">
        <f>+IF($B44="","",+IF(OR($F44="Si",$F44=""),IF(ISERROR(VLOOKUP($B44,padron!$A$3:$M$482,9,0)),+IF(ISERROR(VLOOKUP($B44,NAfiliado_NFarmacia!$A$2:$J$497,5,0)),"Ingresa Farmacia",VLOOKUP($B44,NAfiliado_NFarmacia!$A$2:$J$497,5,0)),VLOOKUP($B44,padron!$A$3:$M$482,9,0)),+IF(ISERROR(VLOOKUP($B44,NAfiliado_NFarmacia!$A$2:$J$497,5,0)),"Ingresa Farmacia",VLOOKUP($B44,NAfiliado_NFarmacia!$A$2:$J$497,5,0))))</f>
        <v/>
      </c>
      <c r="J44" s="68" t="str">
        <f>+IF($B44="","",+IF(OR($F44="Si",$F44=""),IF(ISERROR(VLOOKUP($B44,padron!$A$3:$M$482,10,0)),+IF(ISERROR(VLOOKUP($B44,NAfiliado_NFarmacia!$A$2:$J$497,5,0)),"Ingresa Direccion de Farmacia",VLOOKUP($B44,NAfiliado_NFarmacia!$A$2:$J$497,6,0)),VLOOKUP($B44,padron!$A$3:$M$482,10,0)),+IF(ISERROR(VLOOKUP($B44,NAfiliado_NFarmacia!$A$2:$J$497,6,0)),"Ingresa Direccion de Farmacia",VLOOKUP($B44,NAfiliado_NFarmacia!$A$2:$J$497,6,0))))</f>
        <v/>
      </c>
      <c r="K44" s="68" t="str">
        <f>+IF($B44="","",+IF(OR($F44="Si",$F44=""),IF(ISERROR(VLOOKUP($B44,padron!$A$3:$M$482,10,0)),+IF(ISERROR(VLOOKUP($B44,NAfiliado_NFarmacia!$A$2:$J$497,5,0)),"Ingresa Localidad de Farmacia",VLOOKUP($B44,NAfiliado_NFarmacia!$A$2:$J$497,7,0)),VLOOKUP($B44,padron!$A$3:$M$482,11,0)),+IF(ISERROR(VLOOKUP($B44,NAfiliado_NFarmacia!$A$2:$J$497,7,0)),"Ingresa Localidad de Farmacia",VLOOKUP($B44,NAfiliado_NFarmacia!$A$2:$J$497,7,0))))</f>
        <v/>
      </c>
      <c r="L44" s="69" t="str">
        <f>+IF(B44="","",IF(F44="No","84005541",+IFERROR(+VLOOKUP(inicio!B44,padron!$A$2:$H$1999,8,0),"84005541")))</f>
        <v/>
      </c>
      <c r="M44" s="69" t="str">
        <f>+IF(B44="","",+IFERROR(+VLOOKUP(B44,padron!A:C,3,0),"no_cargado"))</f>
        <v/>
      </c>
      <c r="N44" s="67" t="str">
        <f>+IF(C44="","",+IFERROR(+VLOOKUP($C44,materiales!$A$2:$C$101,3,0),"9999"))</f>
        <v/>
      </c>
      <c r="O44" s="67" t="str">
        <f t="shared" si="0"/>
        <v/>
      </c>
      <c r="P44" s="67" t="str">
        <f t="shared" si="1"/>
        <v/>
      </c>
      <c r="Q44" s="67" t="str">
        <f t="shared" si="2"/>
        <v/>
      </c>
      <c r="R44" s="67" t="str">
        <f t="shared" si="3"/>
        <v/>
      </c>
      <c r="S44" s="67" t="str">
        <f t="shared" si="4"/>
        <v/>
      </c>
      <c r="T44" s="67" t="str">
        <f t="shared" ca="1" si="5"/>
        <v/>
      </c>
      <c r="U44" s="67" t="str">
        <f>+IF(M44="","",IFERROR(+VLOOKUP(C44,materiales!$A$2:$D$1000,4,0),"DSZA"))</f>
        <v/>
      </c>
      <c r="V44" s="67" t="str">
        <f t="shared" si="6"/>
        <v/>
      </c>
      <c r="W44" s="69" t="str">
        <f t="shared" si="7"/>
        <v/>
      </c>
      <c r="X44" s="69" t="str">
        <f t="shared" si="8"/>
        <v/>
      </c>
      <c r="Y44" s="70" t="str">
        <f t="shared" si="9"/>
        <v/>
      </c>
      <c r="Z44" s="70" t="str">
        <f>IF(M44="no_cargado",VLOOKUP(B44,NAfiliado_NFarmacia!A:H,8,0),"")</f>
        <v/>
      </c>
      <c r="AA44" s="71"/>
    </row>
    <row r="45" spans="1:27" x14ac:dyDescent="0.55000000000000004">
      <c r="A45" s="50"/>
      <c r="B45" s="49"/>
      <c r="C45" s="48"/>
      <c r="D45" s="49"/>
      <c r="E45" s="49"/>
      <c r="F45" s="49"/>
      <c r="G45" s="66" t="str">
        <f>+IF($B45="","",+IFERROR(+VLOOKUP(B45,padron!$A$2:$E$2000,2,0),+IFERROR(VLOOKUP(B45,NAfiliado_NFarmacia!$A:$J,10,0),"Ingresar Nuevo Afiliado")))</f>
        <v/>
      </c>
      <c r="H45" s="67" t="str">
        <f>+IF(B45="","",+IFERROR(+VLOOKUP($C45,materiales!$A$2:$C$101,2,0),"9999"))</f>
        <v/>
      </c>
      <c r="I45" s="68" t="str">
        <f>+IF($B45="","",+IF(OR($F45="Si",$F45=""),IF(ISERROR(VLOOKUP($B45,padron!$A$3:$M$482,9,0)),+IF(ISERROR(VLOOKUP($B45,NAfiliado_NFarmacia!$A$2:$J$497,5,0)),"Ingresa Farmacia",VLOOKUP($B45,NAfiliado_NFarmacia!$A$2:$J$497,5,0)),VLOOKUP($B45,padron!$A$3:$M$482,9,0)),+IF(ISERROR(VLOOKUP($B45,NAfiliado_NFarmacia!$A$2:$J$497,5,0)),"Ingresa Farmacia",VLOOKUP($B45,NAfiliado_NFarmacia!$A$2:$J$497,5,0))))</f>
        <v/>
      </c>
      <c r="J45" s="68" t="str">
        <f>+IF($B45="","",+IF(OR($F45="Si",$F45=""),IF(ISERROR(VLOOKUP($B45,padron!$A$3:$M$482,10,0)),+IF(ISERROR(VLOOKUP($B45,NAfiliado_NFarmacia!$A$2:$J$497,5,0)),"Ingresa Direccion de Farmacia",VLOOKUP($B45,NAfiliado_NFarmacia!$A$2:$J$497,6,0)),VLOOKUP($B45,padron!$A$3:$M$482,10,0)),+IF(ISERROR(VLOOKUP($B45,NAfiliado_NFarmacia!$A$2:$J$497,6,0)),"Ingresa Direccion de Farmacia",VLOOKUP($B45,NAfiliado_NFarmacia!$A$2:$J$497,6,0))))</f>
        <v/>
      </c>
      <c r="K45" s="68" t="str">
        <f>+IF($B45="","",+IF(OR($F45="Si",$F45=""),IF(ISERROR(VLOOKUP($B45,padron!$A$3:$M$482,10,0)),+IF(ISERROR(VLOOKUP($B45,NAfiliado_NFarmacia!$A$2:$J$497,5,0)),"Ingresa Localidad de Farmacia",VLOOKUP($B45,NAfiliado_NFarmacia!$A$2:$J$497,7,0)),VLOOKUP($B45,padron!$A$3:$M$482,11,0)),+IF(ISERROR(VLOOKUP($B45,NAfiliado_NFarmacia!$A$2:$J$497,7,0)),"Ingresa Localidad de Farmacia",VLOOKUP($B45,NAfiliado_NFarmacia!$A$2:$J$497,7,0))))</f>
        <v/>
      </c>
      <c r="L45" s="69" t="str">
        <f>+IF(B45="","",IF(F45="No","84005541",+IFERROR(+VLOOKUP(inicio!B45,padron!$A$2:$H$1999,8,0),"84005541")))</f>
        <v/>
      </c>
      <c r="M45" s="69" t="str">
        <f>+IF(B45="","",+IFERROR(+VLOOKUP(B45,padron!A:C,3,0),"no_cargado"))</f>
        <v/>
      </c>
      <c r="N45" s="67" t="str">
        <f>+IF(C45="","",+IFERROR(+VLOOKUP($C45,materiales!$A$2:$C$101,3,0),"9999"))</f>
        <v/>
      </c>
      <c r="O45" s="67" t="str">
        <f t="shared" si="0"/>
        <v/>
      </c>
      <c r="P45" s="67" t="str">
        <f t="shared" si="1"/>
        <v/>
      </c>
      <c r="Q45" s="67" t="str">
        <f t="shared" si="2"/>
        <v/>
      </c>
      <c r="R45" s="67" t="str">
        <f t="shared" si="3"/>
        <v/>
      </c>
      <c r="S45" s="67" t="str">
        <f t="shared" si="4"/>
        <v/>
      </c>
      <c r="T45" s="67" t="str">
        <f t="shared" ca="1" si="5"/>
        <v/>
      </c>
      <c r="U45" s="67" t="str">
        <f>+IF(M45="","",IFERROR(+VLOOKUP(C45,materiales!$A$2:$D$1000,4,0),"DSZA"))</f>
        <v/>
      </c>
      <c r="V45" s="67" t="str">
        <f t="shared" si="6"/>
        <v/>
      </c>
      <c r="W45" s="69" t="str">
        <f t="shared" si="7"/>
        <v/>
      </c>
      <c r="X45" s="69" t="str">
        <f t="shared" si="8"/>
        <v/>
      </c>
      <c r="Y45" s="70" t="str">
        <f t="shared" si="9"/>
        <v/>
      </c>
      <c r="Z45" s="70" t="str">
        <f>IF(M45="no_cargado",VLOOKUP(B45,NAfiliado_NFarmacia!A:H,8,0),"")</f>
        <v/>
      </c>
      <c r="AA45" s="71"/>
    </row>
    <row r="46" spans="1:27" x14ac:dyDescent="0.55000000000000004">
      <c r="A46" s="50"/>
      <c r="B46" s="49"/>
      <c r="C46" s="48"/>
      <c r="D46" s="49"/>
      <c r="E46" s="49"/>
      <c r="F46" s="49"/>
      <c r="G46" s="66" t="str">
        <f>+IF($B46="","",+IFERROR(+VLOOKUP(B46,padron!$A$2:$E$2000,2,0),+IFERROR(VLOOKUP(B46,NAfiliado_NFarmacia!$A:$J,10,0),"Ingresar Nuevo Afiliado")))</f>
        <v/>
      </c>
      <c r="H46" s="67" t="str">
        <f>+IF(B46="","",+IFERROR(+VLOOKUP($C46,materiales!$A$2:$C$101,2,0),"9999"))</f>
        <v/>
      </c>
      <c r="I46" s="68" t="str">
        <f>+IF($B46="","",+IF(OR($F46="Si",$F46=""),IF(ISERROR(VLOOKUP($B46,padron!$A$3:$M$482,9,0)),+IF(ISERROR(VLOOKUP($B46,NAfiliado_NFarmacia!$A$2:$J$497,5,0)),"Ingresa Farmacia",VLOOKUP($B46,NAfiliado_NFarmacia!$A$2:$J$497,5,0)),VLOOKUP($B46,padron!$A$3:$M$482,9,0)),+IF(ISERROR(VLOOKUP($B46,NAfiliado_NFarmacia!$A$2:$J$497,5,0)),"Ingresa Farmacia",VLOOKUP($B46,NAfiliado_NFarmacia!$A$2:$J$497,5,0))))</f>
        <v/>
      </c>
      <c r="J46" s="68" t="str">
        <f>+IF($B46="","",+IF(OR($F46="Si",$F46=""),IF(ISERROR(VLOOKUP($B46,padron!$A$3:$M$482,10,0)),+IF(ISERROR(VLOOKUP($B46,NAfiliado_NFarmacia!$A$2:$J$497,5,0)),"Ingresa Direccion de Farmacia",VLOOKUP($B46,NAfiliado_NFarmacia!$A$2:$J$497,6,0)),VLOOKUP($B46,padron!$A$3:$M$482,10,0)),+IF(ISERROR(VLOOKUP($B46,NAfiliado_NFarmacia!$A$2:$J$497,6,0)),"Ingresa Direccion de Farmacia",VLOOKUP($B46,NAfiliado_NFarmacia!$A$2:$J$497,6,0))))</f>
        <v/>
      </c>
      <c r="K46" s="68" t="str">
        <f>+IF($B46="","",+IF(OR($F46="Si",$F46=""),IF(ISERROR(VLOOKUP($B46,padron!$A$3:$M$482,10,0)),+IF(ISERROR(VLOOKUP($B46,NAfiliado_NFarmacia!$A$2:$J$497,5,0)),"Ingresa Localidad de Farmacia",VLOOKUP($B46,NAfiliado_NFarmacia!$A$2:$J$497,7,0)),VLOOKUP($B46,padron!$A$3:$M$482,11,0)),+IF(ISERROR(VLOOKUP($B46,NAfiliado_NFarmacia!$A$2:$J$497,7,0)),"Ingresa Localidad de Farmacia",VLOOKUP($B46,NAfiliado_NFarmacia!$A$2:$J$497,7,0))))</f>
        <v/>
      </c>
      <c r="L46" s="69" t="str">
        <f>+IF(B46="","",IF(F46="No","84005541",+IFERROR(+VLOOKUP(inicio!B46,padron!$A$2:$H$1999,8,0),"84005541")))</f>
        <v/>
      </c>
      <c r="M46" s="69" t="str">
        <f>+IF(B46="","",+IFERROR(+VLOOKUP(B46,padron!A:C,3,0),"no_cargado"))</f>
        <v/>
      </c>
      <c r="N46" s="67" t="str">
        <f>+IF(C46="","",+IFERROR(+VLOOKUP($C46,materiales!$A$2:$C$101,3,0),"9999"))</f>
        <v/>
      </c>
      <c r="O46" s="67" t="str">
        <f t="shared" si="0"/>
        <v/>
      </c>
      <c r="P46" s="67" t="str">
        <f t="shared" si="1"/>
        <v/>
      </c>
      <c r="Q46" s="67" t="str">
        <f t="shared" si="2"/>
        <v/>
      </c>
      <c r="R46" s="67" t="str">
        <f t="shared" si="3"/>
        <v/>
      </c>
      <c r="S46" s="67" t="str">
        <f t="shared" si="4"/>
        <v/>
      </c>
      <c r="T46" s="67" t="str">
        <f t="shared" ca="1" si="5"/>
        <v/>
      </c>
      <c r="U46" s="67" t="str">
        <f>+IF(M46="","",IFERROR(+VLOOKUP(C46,materiales!$A$2:$D$1000,4,0),"DSZA"))</f>
        <v/>
      </c>
      <c r="V46" s="67" t="str">
        <f t="shared" si="6"/>
        <v/>
      </c>
      <c r="W46" s="69" t="str">
        <f t="shared" si="7"/>
        <v/>
      </c>
      <c r="X46" s="69" t="str">
        <f t="shared" si="8"/>
        <v/>
      </c>
      <c r="Y46" s="70" t="str">
        <f t="shared" si="9"/>
        <v/>
      </c>
      <c r="Z46" s="70" t="str">
        <f>IF(M46="no_cargado",VLOOKUP(B46,NAfiliado_NFarmacia!A:H,8,0),"")</f>
        <v/>
      </c>
      <c r="AA46" s="71"/>
    </row>
    <row r="47" spans="1:27" x14ac:dyDescent="0.55000000000000004">
      <c r="A47" s="50"/>
      <c r="B47" s="49"/>
      <c r="C47" s="48"/>
      <c r="D47" s="49"/>
      <c r="E47" s="49"/>
      <c r="F47" s="49"/>
      <c r="G47" s="66" t="str">
        <f>+IF($B47="","",+IFERROR(+VLOOKUP(B47,padron!$A$2:$E$2000,2,0),+IFERROR(VLOOKUP(B47,NAfiliado_NFarmacia!$A:$J,10,0),"Ingresar Nuevo Afiliado")))</f>
        <v/>
      </c>
      <c r="H47" s="67" t="str">
        <f>+IF(B47="","",+IFERROR(+VLOOKUP($C47,materiales!$A$2:$C$101,2,0),"9999"))</f>
        <v/>
      </c>
      <c r="I47" s="68" t="str">
        <f>+IF($B47="","",+IF(OR($F47="Si",$F47=""),IF(ISERROR(VLOOKUP($B47,padron!$A$3:$M$482,9,0)),+IF(ISERROR(VLOOKUP($B47,NAfiliado_NFarmacia!$A$2:$J$497,5,0)),"Ingresa Farmacia",VLOOKUP($B47,NAfiliado_NFarmacia!$A$2:$J$497,5,0)),VLOOKUP($B47,padron!$A$3:$M$482,9,0)),+IF(ISERROR(VLOOKUP($B47,NAfiliado_NFarmacia!$A$2:$J$497,5,0)),"Ingresa Farmacia",VLOOKUP($B47,NAfiliado_NFarmacia!$A$2:$J$497,5,0))))</f>
        <v/>
      </c>
      <c r="J47" s="68" t="str">
        <f>+IF($B47="","",+IF(OR($F47="Si",$F47=""),IF(ISERROR(VLOOKUP($B47,padron!$A$3:$M$482,10,0)),+IF(ISERROR(VLOOKUP($B47,NAfiliado_NFarmacia!$A$2:$J$497,5,0)),"Ingresa Direccion de Farmacia",VLOOKUP($B47,NAfiliado_NFarmacia!$A$2:$J$497,6,0)),VLOOKUP($B47,padron!$A$3:$M$482,10,0)),+IF(ISERROR(VLOOKUP($B47,NAfiliado_NFarmacia!$A$2:$J$497,6,0)),"Ingresa Direccion de Farmacia",VLOOKUP($B47,NAfiliado_NFarmacia!$A$2:$J$497,6,0))))</f>
        <v/>
      </c>
      <c r="K47" s="68" t="str">
        <f>+IF($B47="","",+IF(OR($F47="Si",$F47=""),IF(ISERROR(VLOOKUP($B47,padron!$A$3:$M$482,10,0)),+IF(ISERROR(VLOOKUP($B47,NAfiliado_NFarmacia!$A$2:$J$497,5,0)),"Ingresa Localidad de Farmacia",VLOOKUP($B47,NAfiliado_NFarmacia!$A$2:$J$497,7,0)),VLOOKUP($B47,padron!$A$3:$M$482,11,0)),+IF(ISERROR(VLOOKUP($B47,NAfiliado_NFarmacia!$A$2:$J$497,7,0)),"Ingresa Localidad de Farmacia",VLOOKUP($B47,NAfiliado_NFarmacia!$A$2:$J$497,7,0))))</f>
        <v/>
      </c>
      <c r="L47" s="69" t="str">
        <f>+IF(B47="","",IF(F47="No","84005541",+IFERROR(+VLOOKUP(inicio!B47,padron!$A$2:$H$1999,8,0),"84005541")))</f>
        <v/>
      </c>
      <c r="M47" s="69" t="str">
        <f>+IF(B47="","",+IFERROR(+VLOOKUP(B47,padron!A:C,3,0),"no_cargado"))</f>
        <v/>
      </c>
      <c r="N47" s="67" t="str">
        <f>+IF(C47="","",+IFERROR(+VLOOKUP($C47,materiales!$A$2:$C$101,3,0),"9999"))</f>
        <v/>
      </c>
      <c r="O47" s="67" t="str">
        <f t="shared" si="0"/>
        <v/>
      </c>
      <c r="P47" s="67" t="str">
        <f t="shared" si="1"/>
        <v/>
      </c>
      <c r="Q47" s="67" t="str">
        <f t="shared" si="2"/>
        <v/>
      </c>
      <c r="R47" s="67" t="str">
        <f t="shared" si="3"/>
        <v/>
      </c>
      <c r="S47" s="67" t="str">
        <f t="shared" si="4"/>
        <v/>
      </c>
      <c r="T47" s="67" t="str">
        <f t="shared" ca="1" si="5"/>
        <v/>
      </c>
      <c r="U47" s="67" t="str">
        <f>+IF(M47="","",IFERROR(+VLOOKUP(C47,materiales!$A$2:$D$1000,4,0),"DSZA"))</f>
        <v/>
      </c>
      <c r="V47" s="67" t="str">
        <f t="shared" si="6"/>
        <v/>
      </c>
      <c r="W47" s="69" t="str">
        <f t="shared" si="7"/>
        <v/>
      </c>
      <c r="X47" s="69" t="str">
        <f t="shared" si="8"/>
        <v/>
      </c>
      <c r="Y47" s="70" t="str">
        <f t="shared" si="9"/>
        <v/>
      </c>
      <c r="Z47" s="70" t="str">
        <f>IF(M47="no_cargado",VLOOKUP(B47,NAfiliado_NFarmacia!A:H,8,0),"")</f>
        <v/>
      </c>
      <c r="AA47" s="71"/>
    </row>
    <row r="48" spans="1:27" x14ac:dyDescent="0.55000000000000004">
      <c r="A48" s="50"/>
      <c r="B48" s="49"/>
      <c r="C48" s="48"/>
      <c r="D48" s="49"/>
      <c r="E48" s="49"/>
      <c r="F48" s="49"/>
      <c r="G48" s="66" t="str">
        <f>+IF($B48="","",+IFERROR(+VLOOKUP(B48,padron!$A$2:$E$2000,2,0),+IFERROR(VLOOKUP(B48,NAfiliado_NFarmacia!$A:$J,10,0),"Ingresar Nuevo Afiliado")))</f>
        <v/>
      </c>
      <c r="H48" s="67" t="str">
        <f>+IF(B48="","",+IFERROR(+VLOOKUP($C48,materiales!$A$2:$C$101,2,0),"9999"))</f>
        <v/>
      </c>
      <c r="I48" s="68" t="str">
        <f>+IF($B48="","",+IF(OR($F48="Si",$F48=""),IF(ISERROR(VLOOKUP($B48,padron!$A$3:$M$482,9,0)),+IF(ISERROR(VLOOKUP($B48,NAfiliado_NFarmacia!$A$2:$J$497,5,0)),"Ingresa Farmacia",VLOOKUP($B48,NAfiliado_NFarmacia!$A$2:$J$497,5,0)),VLOOKUP($B48,padron!$A$3:$M$482,9,0)),+IF(ISERROR(VLOOKUP($B48,NAfiliado_NFarmacia!$A$2:$J$497,5,0)),"Ingresa Farmacia",VLOOKUP($B48,NAfiliado_NFarmacia!$A$2:$J$497,5,0))))</f>
        <v/>
      </c>
      <c r="J48" s="68" t="str">
        <f>+IF($B48="","",+IF(OR($F48="Si",$F48=""),IF(ISERROR(VLOOKUP($B48,padron!$A$3:$M$482,10,0)),+IF(ISERROR(VLOOKUP($B48,NAfiliado_NFarmacia!$A$2:$J$497,5,0)),"Ingresa Direccion de Farmacia",VLOOKUP($B48,NAfiliado_NFarmacia!$A$2:$J$497,6,0)),VLOOKUP($B48,padron!$A$3:$M$482,10,0)),+IF(ISERROR(VLOOKUP($B48,NAfiliado_NFarmacia!$A$2:$J$497,6,0)),"Ingresa Direccion de Farmacia",VLOOKUP($B48,NAfiliado_NFarmacia!$A$2:$J$497,6,0))))</f>
        <v/>
      </c>
      <c r="K48" s="68" t="str">
        <f>+IF($B48="","",+IF(OR($F48="Si",$F48=""),IF(ISERROR(VLOOKUP($B48,padron!$A$3:$M$482,10,0)),+IF(ISERROR(VLOOKUP($B48,NAfiliado_NFarmacia!$A$2:$J$497,5,0)),"Ingresa Localidad de Farmacia",VLOOKUP($B48,NAfiliado_NFarmacia!$A$2:$J$497,7,0)),VLOOKUP($B48,padron!$A$3:$M$482,11,0)),+IF(ISERROR(VLOOKUP($B48,NAfiliado_NFarmacia!$A$2:$J$497,7,0)),"Ingresa Localidad de Farmacia",VLOOKUP($B48,NAfiliado_NFarmacia!$A$2:$J$497,7,0))))</f>
        <v/>
      </c>
      <c r="L48" s="69" t="str">
        <f>+IF(B48="","",IF(F48="No","84005541",+IFERROR(+VLOOKUP(inicio!B48,padron!$A$2:$H$1999,8,0),"84005541")))</f>
        <v/>
      </c>
      <c r="M48" s="69" t="str">
        <f>+IF(B48="","",+IFERROR(+VLOOKUP(B48,padron!A:C,3,0),"no_cargado"))</f>
        <v/>
      </c>
      <c r="N48" s="67" t="str">
        <f>+IF(C48="","",+IFERROR(+VLOOKUP($C48,materiales!$A$2:$C$101,3,0),"9999"))</f>
        <v/>
      </c>
      <c r="O48" s="67" t="str">
        <f t="shared" si="0"/>
        <v/>
      </c>
      <c r="P48" s="67" t="str">
        <f t="shared" si="1"/>
        <v/>
      </c>
      <c r="Q48" s="67" t="str">
        <f t="shared" si="2"/>
        <v/>
      </c>
      <c r="R48" s="67" t="str">
        <f t="shared" si="3"/>
        <v/>
      </c>
      <c r="S48" s="67" t="str">
        <f t="shared" si="4"/>
        <v/>
      </c>
      <c r="T48" s="67" t="str">
        <f t="shared" ca="1" si="5"/>
        <v/>
      </c>
      <c r="U48" s="67" t="str">
        <f>+IF(M48="","",IFERROR(+VLOOKUP(C48,materiales!$A$2:$D$1000,4,0),"DSZA"))</f>
        <v/>
      </c>
      <c r="V48" s="67" t="str">
        <f t="shared" si="6"/>
        <v/>
      </c>
      <c r="W48" s="69" t="str">
        <f t="shared" si="7"/>
        <v/>
      </c>
      <c r="X48" s="69" t="str">
        <f t="shared" si="8"/>
        <v/>
      </c>
      <c r="Y48" s="70" t="str">
        <f t="shared" si="9"/>
        <v/>
      </c>
      <c r="Z48" s="70" t="str">
        <f>IF(M48="no_cargado",VLOOKUP(B48,NAfiliado_NFarmacia!A:H,8,0),"")</f>
        <v/>
      </c>
      <c r="AA48" s="71"/>
    </row>
    <row r="49" spans="1:27" x14ac:dyDescent="0.55000000000000004">
      <c r="A49" s="50"/>
      <c r="B49" s="49"/>
      <c r="C49" s="48"/>
      <c r="D49" s="49"/>
      <c r="E49" s="49"/>
      <c r="F49" s="49"/>
      <c r="G49" s="66" t="str">
        <f>+IF($B49="","",+IFERROR(+VLOOKUP(B49,padron!$A$2:$E$2000,2,0),+IFERROR(VLOOKUP(B49,NAfiliado_NFarmacia!$A:$J,10,0),"Ingresar Nuevo Afiliado")))</f>
        <v/>
      </c>
      <c r="H49" s="67" t="str">
        <f>+IF(B49="","",+IFERROR(+VLOOKUP($C49,materiales!$A$2:$C$101,2,0),"9999"))</f>
        <v/>
      </c>
      <c r="I49" s="68" t="str">
        <f>+IF($B49="","",+IF(OR($F49="Si",$F49=""),IF(ISERROR(VLOOKUP($B49,padron!$A$3:$M$482,9,0)),+IF(ISERROR(VLOOKUP($B49,NAfiliado_NFarmacia!$A$2:$J$497,5,0)),"Ingresa Farmacia",VLOOKUP($B49,NAfiliado_NFarmacia!$A$2:$J$497,5,0)),VLOOKUP($B49,padron!$A$3:$M$482,9,0)),+IF(ISERROR(VLOOKUP($B49,NAfiliado_NFarmacia!$A$2:$J$497,5,0)),"Ingresa Farmacia",VLOOKUP($B49,NAfiliado_NFarmacia!$A$2:$J$497,5,0))))</f>
        <v/>
      </c>
      <c r="J49" s="68" t="str">
        <f>+IF($B49="","",+IF(OR($F49="Si",$F49=""),IF(ISERROR(VLOOKUP($B49,padron!$A$3:$M$482,10,0)),+IF(ISERROR(VLOOKUP($B49,NAfiliado_NFarmacia!$A$2:$J$497,5,0)),"Ingresa Direccion de Farmacia",VLOOKUP($B49,NAfiliado_NFarmacia!$A$2:$J$497,6,0)),VLOOKUP($B49,padron!$A$3:$M$482,10,0)),+IF(ISERROR(VLOOKUP($B49,NAfiliado_NFarmacia!$A$2:$J$497,6,0)),"Ingresa Direccion de Farmacia",VLOOKUP($B49,NAfiliado_NFarmacia!$A$2:$J$497,6,0))))</f>
        <v/>
      </c>
      <c r="K49" s="68" t="str">
        <f>+IF($B49="","",+IF(OR($F49="Si",$F49=""),IF(ISERROR(VLOOKUP($B49,padron!$A$3:$M$482,10,0)),+IF(ISERROR(VLOOKUP($B49,NAfiliado_NFarmacia!$A$2:$J$497,5,0)),"Ingresa Localidad de Farmacia",VLOOKUP($B49,NAfiliado_NFarmacia!$A$2:$J$497,7,0)),VLOOKUP($B49,padron!$A$3:$M$482,11,0)),+IF(ISERROR(VLOOKUP($B49,NAfiliado_NFarmacia!$A$2:$J$497,7,0)),"Ingresa Localidad de Farmacia",VLOOKUP($B49,NAfiliado_NFarmacia!$A$2:$J$497,7,0))))</f>
        <v/>
      </c>
      <c r="L49" s="69" t="str">
        <f>+IF(B49="","",IF(F49="No","84005541",+IFERROR(+VLOOKUP(inicio!B49,padron!$A$2:$H$1999,8,0),"84005541")))</f>
        <v/>
      </c>
      <c r="M49" s="69" t="str">
        <f>+IF(B49="","",+IFERROR(+VLOOKUP(B49,padron!A:C,3,0),"no_cargado"))</f>
        <v/>
      </c>
      <c r="N49" s="67" t="str">
        <f>+IF(C49="","",+IFERROR(+VLOOKUP($C49,materiales!$A$2:$C$101,3,0),"9999"))</f>
        <v/>
      </c>
      <c r="O49" s="67" t="str">
        <f t="shared" si="0"/>
        <v/>
      </c>
      <c r="P49" s="67" t="str">
        <f t="shared" si="1"/>
        <v/>
      </c>
      <c r="Q49" s="67" t="str">
        <f t="shared" si="2"/>
        <v/>
      </c>
      <c r="R49" s="67" t="str">
        <f t="shared" si="3"/>
        <v/>
      </c>
      <c r="S49" s="67" t="str">
        <f t="shared" si="4"/>
        <v/>
      </c>
      <c r="T49" s="67" t="str">
        <f t="shared" ca="1" si="5"/>
        <v/>
      </c>
      <c r="U49" s="67" t="str">
        <f>+IF(M49="","",IFERROR(+VLOOKUP(C49,materiales!$A$2:$D$1000,4,0),"DSZA"))</f>
        <v/>
      </c>
      <c r="V49" s="67" t="str">
        <f t="shared" si="6"/>
        <v/>
      </c>
      <c r="W49" s="69" t="str">
        <f t="shared" si="7"/>
        <v/>
      </c>
      <c r="X49" s="69" t="str">
        <f t="shared" si="8"/>
        <v/>
      </c>
      <c r="Y49" s="70" t="str">
        <f t="shared" si="9"/>
        <v/>
      </c>
      <c r="Z49" s="70" t="str">
        <f>IF(M49="no_cargado",VLOOKUP(B49,NAfiliado_NFarmacia!A:H,8,0),"")</f>
        <v/>
      </c>
      <c r="AA49" s="71"/>
    </row>
    <row r="50" spans="1:27" x14ac:dyDescent="0.55000000000000004">
      <c r="A50" s="50"/>
      <c r="B50" s="49"/>
      <c r="C50" s="48"/>
      <c r="D50" s="49"/>
      <c r="E50" s="49"/>
      <c r="F50" s="49"/>
      <c r="G50" s="66" t="str">
        <f>+IF($B50="","",+IFERROR(+VLOOKUP(B50,padron!$A$2:$E$2000,2,0),+IFERROR(VLOOKUP(B50,NAfiliado_NFarmacia!$A:$J,10,0),"Ingresar Nuevo Afiliado")))</f>
        <v/>
      </c>
      <c r="H50" s="67" t="str">
        <f>+IF(B50="","",+IFERROR(+VLOOKUP($C50,materiales!$A$2:$C$101,2,0),"9999"))</f>
        <v/>
      </c>
      <c r="I50" s="68" t="str">
        <f>+IF($B50="","",+IF(OR($F50="Si",$F50=""),IF(ISERROR(VLOOKUP($B50,padron!$A$3:$M$482,9,0)),+IF(ISERROR(VLOOKUP($B50,NAfiliado_NFarmacia!$A$2:$J$497,5,0)),"Ingresa Farmacia",VLOOKUP($B50,NAfiliado_NFarmacia!$A$2:$J$497,5,0)),VLOOKUP($B50,padron!$A$3:$M$482,9,0)),+IF(ISERROR(VLOOKUP($B50,NAfiliado_NFarmacia!$A$2:$J$497,5,0)),"Ingresa Farmacia",VLOOKUP($B50,NAfiliado_NFarmacia!$A$2:$J$497,5,0))))</f>
        <v/>
      </c>
      <c r="J50" s="68" t="str">
        <f>+IF($B50="","",+IF(OR($F50="Si",$F50=""),IF(ISERROR(VLOOKUP($B50,padron!$A$3:$M$482,10,0)),+IF(ISERROR(VLOOKUP($B50,NAfiliado_NFarmacia!$A$2:$J$497,5,0)),"Ingresa Direccion de Farmacia",VLOOKUP($B50,NAfiliado_NFarmacia!$A$2:$J$497,6,0)),VLOOKUP($B50,padron!$A$3:$M$482,10,0)),+IF(ISERROR(VLOOKUP($B50,NAfiliado_NFarmacia!$A$2:$J$497,6,0)),"Ingresa Direccion de Farmacia",VLOOKUP($B50,NAfiliado_NFarmacia!$A$2:$J$497,6,0))))</f>
        <v/>
      </c>
      <c r="K50" s="68" t="str">
        <f>+IF($B50="","",+IF(OR($F50="Si",$F50=""),IF(ISERROR(VLOOKUP($B50,padron!$A$3:$M$482,10,0)),+IF(ISERROR(VLOOKUP($B50,NAfiliado_NFarmacia!$A$2:$J$497,5,0)),"Ingresa Localidad de Farmacia",VLOOKUP($B50,NAfiliado_NFarmacia!$A$2:$J$497,7,0)),VLOOKUP($B50,padron!$A$3:$M$482,11,0)),+IF(ISERROR(VLOOKUP($B50,NAfiliado_NFarmacia!$A$2:$J$497,7,0)),"Ingresa Localidad de Farmacia",VLOOKUP($B50,NAfiliado_NFarmacia!$A$2:$J$497,7,0))))</f>
        <v/>
      </c>
      <c r="L50" s="69" t="str">
        <f>+IF(B50="","",IF(F50="No","84005541",+IFERROR(+VLOOKUP(inicio!B50,padron!$A$2:$H$1999,8,0),"84005541")))</f>
        <v/>
      </c>
      <c r="M50" s="69" t="str">
        <f>+IF(B50="","",+IFERROR(+VLOOKUP(B50,padron!A:C,3,0),"no_cargado"))</f>
        <v/>
      </c>
      <c r="N50" s="67" t="str">
        <f>+IF(C50="","",+IFERROR(+VLOOKUP($C50,materiales!$A$2:$C$101,3,0),"9999"))</f>
        <v/>
      </c>
      <c r="O50" s="67" t="str">
        <f t="shared" si="0"/>
        <v/>
      </c>
      <c r="P50" s="67" t="str">
        <f t="shared" si="1"/>
        <v/>
      </c>
      <c r="Q50" s="67" t="str">
        <f t="shared" si="2"/>
        <v/>
      </c>
      <c r="R50" s="67" t="str">
        <f t="shared" si="3"/>
        <v/>
      </c>
      <c r="S50" s="67" t="str">
        <f t="shared" si="4"/>
        <v/>
      </c>
      <c r="T50" s="67" t="str">
        <f t="shared" ca="1" si="5"/>
        <v/>
      </c>
      <c r="U50" s="67" t="str">
        <f>+IF(M50="","",IFERROR(+VLOOKUP(C50,materiales!$A$2:$D$1000,4,0),"DSZA"))</f>
        <v/>
      </c>
      <c r="V50" s="67" t="str">
        <f t="shared" si="6"/>
        <v/>
      </c>
      <c r="W50" s="69" t="str">
        <f t="shared" si="7"/>
        <v/>
      </c>
      <c r="X50" s="69" t="str">
        <f t="shared" si="8"/>
        <v/>
      </c>
      <c r="Y50" s="70" t="str">
        <f t="shared" si="9"/>
        <v/>
      </c>
      <c r="Z50" s="70" t="str">
        <f>IF(M50="no_cargado",VLOOKUP(B50,NAfiliado_NFarmacia!A:H,8,0),"")</f>
        <v/>
      </c>
      <c r="AA50" s="71"/>
    </row>
    <row r="51" spans="1:27" x14ac:dyDescent="0.55000000000000004">
      <c r="A51" s="50"/>
      <c r="B51" s="49"/>
      <c r="C51" s="48"/>
      <c r="D51" s="49"/>
      <c r="E51" s="49"/>
      <c r="F51" s="49"/>
      <c r="G51" s="66" t="str">
        <f>+IF($B51="","",+IFERROR(+VLOOKUP(B51,padron!$A$2:$E$2000,2,0),+IFERROR(VLOOKUP(B51,NAfiliado_NFarmacia!$A:$J,10,0),"Ingresar Nuevo Afiliado")))</f>
        <v/>
      </c>
      <c r="H51" s="67" t="str">
        <f>+IF(B51="","",+IFERROR(+VLOOKUP($C51,materiales!$A$2:$C$101,2,0),"9999"))</f>
        <v/>
      </c>
      <c r="I51" s="68" t="str">
        <f>+IF($B51="","",+IF(OR($F51="Si",$F51=""),IF(ISERROR(VLOOKUP($B51,padron!$A$3:$M$482,9,0)),+IF(ISERROR(VLOOKUP($B51,NAfiliado_NFarmacia!$A$2:$J$497,5,0)),"Ingresa Farmacia",VLOOKUP($B51,NAfiliado_NFarmacia!$A$2:$J$497,5,0)),VLOOKUP($B51,padron!$A$3:$M$482,9,0)),+IF(ISERROR(VLOOKUP($B51,NAfiliado_NFarmacia!$A$2:$J$497,5,0)),"Ingresa Farmacia",VLOOKUP($B51,NAfiliado_NFarmacia!$A$2:$J$497,5,0))))</f>
        <v/>
      </c>
      <c r="J51" s="68" t="str">
        <f>+IF($B51="","",+IF(OR($F51="Si",$F51=""),IF(ISERROR(VLOOKUP($B51,padron!$A$3:$M$482,10,0)),+IF(ISERROR(VLOOKUP($B51,NAfiliado_NFarmacia!$A$2:$J$497,5,0)),"Ingresa Direccion de Farmacia",VLOOKUP($B51,NAfiliado_NFarmacia!$A$2:$J$497,6,0)),VLOOKUP($B51,padron!$A$3:$M$482,10,0)),+IF(ISERROR(VLOOKUP($B51,NAfiliado_NFarmacia!$A$2:$J$497,6,0)),"Ingresa Direccion de Farmacia",VLOOKUP($B51,NAfiliado_NFarmacia!$A$2:$J$497,6,0))))</f>
        <v/>
      </c>
      <c r="K51" s="68" t="str">
        <f>+IF($B51="","",+IF(OR($F51="Si",$F51=""),IF(ISERROR(VLOOKUP($B51,padron!$A$3:$M$482,10,0)),+IF(ISERROR(VLOOKUP($B51,NAfiliado_NFarmacia!$A$2:$J$497,5,0)),"Ingresa Localidad de Farmacia",VLOOKUP($B51,NAfiliado_NFarmacia!$A$2:$J$497,7,0)),VLOOKUP($B51,padron!$A$3:$M$482,11,0)),+IF(ISERROR(VLOOKUP($B51,NAfiliado_NFarmacia!$A$2:$J$497,7,0)),"Ingresa Localidad de Farmacia",VLOOKUP($B51,NAfiliado_NFarmacia!$A$2:$J$497,7,0))))</f>
        <v/>
      </c>
      <c r="L51" s="69" t="str">
        <f>+IF(B51="","",IF(F51="No","84005541",+IFERROR(+VLOOKUP(inicio!B51,padron!$A$2:$H$1999,8,0),"84005541")))</f>
        <v/>
      </c>
      <c r="M51" s="69" t="str">
        <f>+IF(B51="","",+IFERROR(+VLOOKUP(B51,padron!A:C,3,0),"no_cargado"))</f>
        <v/>
      </c>
      <c r="N51" s="67" t="str">
        <f>+IF(C51="","",+IFERROR(+VLOOKUP($C51,materiales!$A$2:$C$101,3,0),"9999"))</f>
        <v/>
      </c>
      <c r="O51" s="67" t="str">
        <f t="shared" si="0"/>
        <v/>
      </c>
      <c r="P51" s="67" t="str">
        <f t="shared" si="1"/>
        <v/>
      </c>
      <c r="Q51" s="67" t="str">
        <f t="shared" si="2"/>
        <v/>
      </c>
      <c r="R51" s="67" t="str">
        <f t="shared" si="3"/>
        <v/>
      </c>
      <c r="S51" s="67" t="str">
        <f t="shared" si="4"/>
        <v/>
      </c>
      <c r="T51" s="67" t="str">
        <f t="shared" ca="1" si="5"/>
        <v/>
      </c>
      <c r="U51" s="67" t="str">
        <f>+IF(M51="","",IFERROR(+VLOOKUP(C51,materiales!$A$2:$D$1000,4,0),"DSZA"))</f>
        <v/>
      </c>
      <c r="V51" s="67" t="str">
        <f t="shared" si="6"/>
        <v/>
      </c>
      <c r="W51" s="69" t="str">
        <f t="shared" si="7"/>
        <v/>
      </c>
      <c r="X51" s="69" t="str">
        <f t="shared" si="8"/>
        <v/>
      </c>
      <c r="Y51" s="70" t="str">
        <f t="shared" si="9"/>
        <v/>
      </c>
      <c r="Z51" s="70" t="str">
        <f>IF(M51="no_cargado",VLOOKUP(B51,NAfiliado_NFarmacia!A:H,8,0),"")</f>
        <v/>
      </c>
      <c r="AA51" s="71"/>
    </row>
    <row r="52" spans="1:27" x14ac:dyDescent="0.55000000000000004">
      <c r="A52" s="50"/>
      <c r="B52" s="49"/>
      <c r="C52" s="48"/>
      <c r="D52" s="49"/>
      <c r="E52" s="49"/>
      <c r="F52" s="49"/>
      <c r="G52" s="66" t="str">
        <f>+IF($B52="","",+IFERROR(+VLOOKUP(B52,padron!$A$2:$E$2000,2,0),+IFERROR(VLOOKUP(B52,NAfiliado_NFarmacia!$A:$J,10,0),"Ingresar Nuevo Afiliado")))</f>
        <v/>
      </c>
      <c r="H52" s="67" t="str">
        <f>+IF(B52="","",+IFERROR(+VLOOKUP($C52,materiales!$A$2:$C$101,2,0),"9999"))</f>
        <v/>
      </c>
      <c r="I52" s="68" t="str">
        <f>+IF($B52="","",+IF(OR($F52="Si",$F52=""),IF(ISERROR(VLOOKUP($B52,padron!$A$3:$M$482,9,0)),+IF(ISERROR(VLOOKUP($B52,NAfiliado_NFarmacia!$A$2:$J$497,5,0)),"Ingresa Farmacia",VLOOKUP($B52,NAfiliado_NFarmacia!$A$2:$J$497,5,0)),VLOOKUP($B52,padron!$A$3:$M$482,9,0)),+IF(ISERROR(VLOOKUP($B52,NAfiliado_NFarmacia!$A$2:$J$497,5,0)),"Ingresa Farmacia",VLOOKUP($B52,NAfiliado_NFarmacia!$A$2:$J$497,5,0))))</f>
        <v/>
      </c>
      <c r="J52" s="68" t="str">
        <f>+IF($B52="","",+IF(OR($F52="Si",$F52=""),IF(ISERROR(VLOOKUP($B52,padron!$A$3:$M$482,10,0)),+IF(ISERROR(VLOOKUP($B52,NAfiliado_NFarmacia!$A$2:$J$497,5,0)),"Ingresa Direccion de Farmacia",VLOOKUP($B52,NAfiliado_NFarmacia!$A$2:$J$497,6,0)),VLOOKUP($B52,padron!$A$3:$M$482,10,0)),+IF(ISERROR(VLOOKUP($B52,NAfiliado_NFarmacia!$A$2:$J$497,6,0)),"Ingresa Direccion de Farmacia",VLOOKUP($B52,NAfiliado_NFarmacia!$A$2:$J$497,6,0))))</f>
        <v/>
      </c>
      <c r="K52" s="68" t="str">
        <f>+IF($B52="","",+IF(OR($F52="Si",$F52=""),IF(ISERROR(VLOOKUP($B52,padron!$A$3:$M$482,10,0)),+IF(ISERROR(VLOOKUP($B52,NAfiliado_NFarmacia!$A$2:$J$497,5,0)),"Ingresa Localidad de Farmacia",VLOOKUP($B52,NAfiliado_NFarmacia!$A$2:$J$497,7,0)),VLOOKUP($B52,padron!$A$3:$M$482,11,0)),+IF(ISERROR(VLOOKUP($B52,NAfiliado_NFarmacia!$A$2:$J$497,7,0)),"Ingresa Localidad de Farmacia",VLOOKUP($B52,NAfiliado_NFarmacia!$A$2:$J$497,7,0))))</f>
        <v/>
      </c>
      <c r="L52" s="69" t="str">
        <f>+IF(B52="","",IF(F52="No","84005541",+IFERROR(+VLOOKUP(inicio!B52,padron!$A$2:$H$1999,8,0),"84005541")))</f>
        <v/>
      </c>
      <c r="M52" s="69" t="str">
        <f>+IF(B52="","",+IFERROR(+VLOOKUP(B52,padron!A:C,3,0),"no_cargado"))</f>
        <v/>
      </c>
      <c r="N52" s="67" t="str">
        <f>+IF(C52="","",+IFERROR(+VLOOKUP($C52,materiales!$A$2:$C$101,3,0),"9999"))</f>
        <v/>
      </c>
      <c r="O52" s="67" t="str">
        <f t="shared" si="0"/>
        <v/>
      </c>
      <c r="P52" s="67" t="str">
        <f t="shared" si="1"/>
        <v/>
      </c>
      <c r="Q52" s="67" t="str">
        <f t="shared" si="2"/>
        <v/>
      </c>
      <c r="R52" s="67" t="str">
        <f t="shared" si="3"/>
        <v/>
      </c>
      <c r="S52" s="67" t="str">
        <f t="shared" si="4"/>
        <v/>
      </c>
      <c r="T52" s="67" t="str">
        <f t="shared" ca="1" si="5"/>
        <v/>
      </c>
      <c r="U52" s="67" t="str">
        <f>+IF(M52="","",IFERROR(+VLOOKUP(C52,materiales!$A$2:$D$1000,4,0),"DSZA"))</f>
        <v/>
      </c>
      <c r="V52" s="67" t="str">
        <f t="shared" si="6"/>
        <v/>
      </c>
      <c r="W52" s="69" t="str">
        <f t="shared" si="7"/>
        <v/>
      </c>
      <c r="X52" s="69" t="str">
        <f t="shared" si="8"/>
        <v/>
      </c>
      <c r="Y52" s="70" t="str">
        <f t="shared" si="9"/>
        <v/>
      </c>
      <c r="Z52" s="70" t="str">
        <f>IF(M52="no_cargado",VLOOKUP(B52,NAfiliado_NFarmacia!A:H,8,0),"")</f>
        <v/>
      </c>
      <c r="AA52" s="71"/>
    </row>
    <row r="53" spans="1:27" x14ac:dyDescent="0.55000000000000004">
      <c r="A53" s="50"/>
      <c r="B53" s="49"/>
      <c r="C53" s="48"/>
      <c r="D53" s="49"/>
      <c r="E53" s="49"/>
      <c r="F53" s="49"/>
      <c r="G53" s="66" t="str">
        <f>+IF($B53="","",+IFERROR(+VLOOKUP(B53,padron!$A$2:$E$2000,2,0),+IFERROR(VLOOKUP(B53,NAfiliado_NFarmacia!$A:$J,10,0),"Ingresar Nuevo Afiliado")))</f>
        <v/>
      </c>
      <c r="H53" s="67" t="str">
        <f>+IF(B53="","",+IFERROR(+VLOOKUP($C53,materiales!$A$2:$C$101,2,0),"9999"))</f>
        <v/>
      </c>
      <c r="I53" s="68" t="str">
        <f>+IF($B53="","",+IF(OR($F53="Si",$F53=""),IF(ISERROR(VLOOKUP($B53,padron!$A$3:$M$482,9,0)),+IF(ISERROR(VLOOKUP($B53,NAfiliado_NFarmacia!$A$2:$J$497,5,0)),"Ingresa Farmacia",VLOOKUP($B53,NAfiliado_NFarmacia!$A$2:$J$497,5,0)),VLOOKUP($B53,padron!$A$3:$M$482,9,0)),+IF(ISERROR(VLOOKUP($B53,NAfiliado_NFarmacia!$A$2:$J$497,5,0)),"Ingresa Farmacia",VLOOKUP($B53,NAfiliado_NFarmacia!$A$2:$J$497,5,0))))</f>
        <v/>
      </c>
      <c r="J53" s="68" t="str">
        <f>+IF($B53="","",+IF(OR($F53="Si",$F53=""),IF(ISERROR(VLOOKUP($B53,padron!$A$3:$M$482,10,0)),+IF(ISERROR(VLOOKUP($B53,NAfiliado_NFarmacia!$A$2:$J$497,5,0)),"Ingresa Direccion de Farmacia",VLOOKUP($B53,NAfiliado_NFarmacia!$A$2:$J$497,6,0)),VLOOKUP($B53,padron!$A$3:$M$482,10,0)),+IF(ISERROR(VLOOKUP($B53,NAfiliado_NFarmacia!$A$2:$J$497,6,0)),"Ingresa Direccion de Farmacia",VLOOKUP($B53,NAfiliado_NFarmacia!$A$2:$J$497,6,0))))</f>
        <v/>
      </c>
      <c r="K53" s="68" t="str">
        <f>+IF($B53="","",+IF(OR($F53="Si",$F53=""),IF(ISERROR(VLOOKUP($B53,padron!$A$3:$M$482,10,0)),+IF(ISERROR(VLOOKUP($B53,NAfiliado_NFarmacia!$A$2:$J$497,5,0)),"Ingresa Localidad de Farmacia",VLOOKUP($B53,NAfiliado_NFarmacia!$A$2:$J$497,7,0)),VLOOKUP($B53,padron!$A$3:$M$482,11,0)),+IF(ISERROR(VLOOKUP($B53,NAfiliado_NFarmacia!$A$2:$J$497,7,0)),"Ingresa Localidad de Farmacia",VLOOKUP($B53,NAfiliado_NFarmacia!$A$2:$J$497,7,0))))</f>
        <v/>
      </c>
      <c r="L53" s="69" t="str">
        <f>+IF(B53="","",IF(F53="No","84005541",+IFERROR(+VLOOKUP(inicio!B53,padron!$A$2:$H$1999,8,0),"84005541")))</f>
        <v/>
      </c>
      <c r="M53" s="69" t="str">
        <f>+IF(B53="","",+IFERROR(+VLOOKUP(B53,padron!A:C,3,0),"no_cargado"))</f>
        <v/>
      </c>
      <c r="N53" s="67" t="str">
        <f>+IF(C53="","",+IFERROR(+VLOOKUP($C53,materiales!$A$2:$C$101,3,0),"9999"))</f>
        <v/>
      </c>
      <c r="O53" s="67" t="str">
        <f t="shared" si="0"/>
        <v/>
      </c>
      <c r="P53" s="67" t="str">
        <f t="shared" si="1"/>
        <v/>
      </c>
      <c r="Q53" s="67" t="str">
        <f t="shared" si="2"/>
        <v/>
      </c>
      <c r="R53" s="67" t="str">
        <f t="shared" si="3"/>
        <v/>
      </c>
      <c r="S53" s="67" t="str">
        <f t="shared" si="4"/>
        <v/>
      </c>
      <c r="T53" s="67" t="str">
        <f t="shared" ca="1" si="5"/>
        <v/>
      </c>
      <c r="U53" s="67" t="str">
        <f>+IF(M53="","",IFERROR(+VLOOKUP(C53,materiales!$A$2:$D$1000,4,0),"DSZA"))</f>
        <v/>
      </c>
      <c r="V53" s="67" t="str">
        <f t="shared" si="6"/>
        <v/>
      </c>
      <c r="W53" s="69" t="str">
        <f t="shared" si="7"/>
        <v/>
      </c>
      <c r="X53" s="69" t="str">
        <f t="shared" si="8"/>
        <v/>
      </c>
      <c r="Y53" s="70" t="str">
        <f t="shared" si="9"/>
        <v/>
      </c>
      <c r="Z53" s="70" t="str">
        <f>IF(M53="no_cargado",VLOOKUP(B53,NAfiliado_NFarmacia!A:H,8,0),"")</f>
        <v/>
      </c>
      <c r="AA53" s="71"/>
    </row>
    <row r="54" spans="1:27" x14ac:dyDescent="0.55000000000000004">
      <c r="A54" s="50"/>
      <c r="B54" s="49"/>
      <c r="C54" s="48"/>
      <c r="D54" s="49"/>
      <c r="E54" s="49"/>
      <c r="F54" s="49"/>
      <c r="G54" s="66" t="str">
        <f>+IF($B54="","",+IFERROR(+VLOOKUP(B54,padron!$A$2:$E$2000,2,0),+IFERROR(VLOOKUP(B54,NAfiliado_NFarmacia!$A:$J,10,0),"Ingresar Nuevo Afiliado")))</f>
        <v/>
      </c>
      <c r="H54" s="67" t="str">
        <f>+IF(B54="","",+IFERROR(+VLOOKUP($C54,materiales!$A$2:$C$101,2,0),"9999"))</f>
        <v/>
      </c>
      <c r="I54" s="68" t="str">
        <f>+IF($B54="","",+IF(OR($F54="Si",$F54=""),IF(ISERROR(VLOOKUP($B54,padron!$A$3:$M$482,9,0)),+IF(ISERROR(VLOOKUP($B54,NAfiliado_NFarmacia!$A$2:$J$497,5,0)),"Ingresa Farmacia",VLOOKUP($B54,NAfiliado_NFarmacia!$A$2:$J$497,5,0)),VLOOKUP($B54,padron!$A$3:$M$482,9,0)),+IF(ISERROR(VLOOKUP($B54,NAfiliado_NFarmacia!$A$2:$J$497,5,0)),"Ingresa Farmacia",VLOOKUP($B54,NAfiliado_NFarmacia!$A$2:$J$497,5,0))))</f>
        <v/>
      </c>
      <c r="J54" s="68" t="str">
        <f>+IF($B54="","",+IF(OR($F54="Si",$F54=""),IF(ISERROR(VLOOKUP($B54,padron!$A$3:$M$482,10,0)),+IF(ISERROR(VLOOKUP($B54,NAfiliado_NFarmacia!$A$2:$J$497,5,0)),"Ingresa Direccion de Farmacia",VLOOKUP($B54,NAfiliado_NFarmacia!$A$2:$J$497,6,0)),VLOOKUP($B54,padron!$A$3:$M$482,10,0)),+IF(ISERROR(VLOOKUP($B54,NAfiliado_NFarmacia!$A$2:$J$497,6,0)),"Ingresa Direccion de Farmacia",VLOOKUP($B54,NAfiliado_NFarmacia!$A$2:$J$497,6,0))))</f>
        <v/>
      </c>
      <c r="K54" s="68" t="str">
        <f>+IF($B54="","",+IF(OR($F54="Si",$F54=""),IF(ISERROR(VLOOKUP($B54,padron!$A$3:$M$482,10,0)),+IF(ISERROR(VLOOKUP($B54,NAfiliado_NFarmacia!$A$2:$J$497,5,0)),"Ingresa Localidad de Farmacia",VLOOKUP($B54,NAfiliado_NFarmacia!$A$2:$J$497,7,0)),VLOOKUP($B54,padron!$A$3:$M$482,11,0)),+IF(ISERROR(VLOOKUP($B54,NAfiliado_NFarmacia!$A$2:$J$497,7,0)),"Ingresa Localidad de Farmacia",VLOOKUP($B54,NAfiliado_NFarmacia!$A$2:$J$497,7,0))))</f>
        <v/>
      </c>
      <c r="L54" s="69" t="str">
        <f>+IF(B54="","",IF(F54="No","84005541",+IFERROR(+VLOOKUP(inicio!B54,padron!$A$2:$H$1999,8,0),"84005541")))</f>
        <v/>
      </c>
      <c r="M54" s="69" t="str">
        <f>+IF(B54="","",+IFERROR(+VLOOKUP(B54,padron!A:C,3,0),"no_cargado"))</f>
        <v/>
      </c>
      <c r="N54" s="67" t="str">
        <f>+IF(C54="","",+IFERROR(+VLOOKUP($C54,materiales!$A$2:$C$101,3,0),"9999"))</f>
        <v/>
      </c>
      <c r="O54" s="67" t="str">
        <f t="shared" si="0"/>
        <v/>
      </c>
      <c r="P54" s="67" t="str">
        <f t="shared" si="1"/>
        <v/>
      </c>
      <c r="Q54" s="67" t="str">
        <f t="shared" si="2"/>
        <v/>
      </c>
      <c r="R54" s="67" t="str">
        <f t="shared" si="3"/>
        <v/>
      </c>
      <c r="S54" s="67" t="str">
        <f t="shared" si="4"/>
        <v/>
      </c>
      <c r="T54" s="67" t="str">
        <f t="shared" ca="1" si="5"/>
        <v/>
      </c>
      <c r="U54" s="67" t="str">
        <f>+IF(M54="","",IFERROR(+VLOOKUP(C54,materiales!$A$2:$D$1000,4,0),"DSZA"))</f>
        <v/>
      </c>
      <c r="V54" s="67" t="str">
        <f t="shared" si="6"/>
        <v/>
      </c>
      <c r="W54" s="69" t="str">
        <f t="shared" si="7"/>
        <v/>
      </c>
      <c r="X54" s="69" t="str">
        <f t="shared" si="8"/>
        <v/>
      </c>
      <c r="Y54" s="70" t="str">
        <f t="shared" si="9"/>
        <v/>
      </c>
      <c r="Z54" s="70" t="str">
        <f>IF(M54="no_cargado",VLOOKUP(B54,NAfiliado_NFarmacia!A:H,8,0),"")</f>
        <v/>
      </c>
      <c r="AA54" s="71"/>
    </row>
    <row r="55" spans="1:27" x14ac:dyDescent="0.55000000000000004">
      <c r="A55" s="50"/>
      <c r="B55" s="49"/>
      <c r="C55" s="48"/>
      <c r="D55" s="49"/>
      <c r="E55" s="49"/>
      <c r="F55" s="49"/>
      <c r="G55" s="66" t="str">
        <f>+IF($B55="","",+IFERROR(+VLOOKUP(B55,padron!$A$2:$E$2000,2,0),+IFERROR(VLOOKUP(B55,NAfiliado_NFarmacia!$A:$J,10,0),"Ingresar Nuevo Afiliado")))</f>
        <v/>
      </c>
      <c r="H55" s="67" t="str">
        <f>+IF(B55="","",+IFERROR(+VLOOKUP($C55,materiales!$A$2:$C$101,2,0),"9999"))</f>
        <v/>
      </c>
      <c r="I55" s="68" t="str">
        <f>+IF($B55="","",+IF(OR($F55="Si",$F55=""),IF(ISERROR(VLOOKUP($B55,padron!$A$3:$M$482,9,0)),+IF(ISERROR(VLOOKUP($B55,NAfiliado_NFarmacia!$A$2:$J$497,5,0)),"Ingresa Farmacia",VLOOKUP($B55,NAfiliado_NFarmacia!$A$2:$J$497,5,0)),VLOOKUP($B55,padron!$A$3:$M$482,9,0)),+IF(ISERROR(VLOOKUP($B55,NAfiliado_NFarmacia!$A$2:$J$497,5,0)),"Ingresa Farmacia",VLOOKUP($B55,NAfiliado_NFarmacia!$A$2:$J$497,5,0))))</f>
        <v/>
      </c>
      <c r="J55" s="68" t="str">
        <f>+IF($B55="","",+IF(OR($F55="Si",$F55=""),IF(ISERROR(VLOOKUP($B55,padron!$A$3:$M$482,10,0)),+IF(ISERROR(VLOOKUP($B55,NAfiliado_NFarmacia!$A$2:$J$497,5,0)),"Ingresa Direccion de Farmacia",VLOOKUP($B55,NAfiliado_NFarmacia!$A$2:$J$497,6,0)),VLOOKUP($B55,padron!$A$3:$M$482,10,0)),+IF(ISERROR(VLOOKUP($B55,NAfiliado_NFarmacia!$A$2:$J$497,6,0)),"Ingresa Direccion de Farmacia",VLOOKUP($B55,NAfiliado_NFarmacia!$A$2:$J$497,6,0))))</f>
        <v/>
      </c>
      <c r="K55" s="68" t="str">
        <f>+IF($B55="","",+IF(OR($F55="Si",$F55=""),IF(ISERROR(VLOOKUP($B55,padron!$A$3:$M$482,10,0)),+IF(ISERROR(VLOOKUP($B55,NAfiliado_NFarmacia!$A$2:$J$497,5,0)),"Ingresa Localidad de Farmacia",VLOOKUP($B55,NAfiliado_NFarmacia!$A$2:$J$497,7,0)),VLOOKUP($B55,padron!$A$3:$M$482,11,0)),+IF(ISERROR(VLOOKUP($B55,NAfiliado_NFarmacia!$A$2:$J$497,7,0)),"Ingresa Localidad de Farmacia",VLOOKUP($B55,NAfiliado_NFarmacia!$A$2:$J$497,7,0))))</f>
        <v/>
      </c>
      <c r="L55" s="69" t="str">
        <f>+IF(B55="","",IF(F55="No","84005541",+IFERROR(+VLOOKUP(inicio!B55,padron!$A$2:$H$1999,8,0),"84005541")))</f>
        <v/>
      </c>
      <c r="M55" s="69" t="str">
        <f>+IF(B55="","",+IFERROR(+VLOOKUP(B55,padron!A:C,3,0),"no_cargado"))</f>
        <v/>
      </c>
      <c r="N55" s="67" t="str">
        <f>+IF(C55="","",+IFERROR(+VLOOKUP($C55,materiales!$A$2:$C$101,3,0),"9999"))</f>
        <v/>
      </c>
      <c r="O55" s="67" t="str">
        <f t="shared" si="0"/>
        <v/>
      </c>
      <c r="P55" s="67" t="str">
        <f t="shared" si="1"/>
        <v/>
      </c>
      <c r="Q55" s="67" t="str">
        <f t="shared" si="2"/>
        <v/>
      </c>
      <c r="R55" s="67" t="str">
        <f t="shared" si="3"/>
        <v/>
      </c>
      <c r="S55" s="67" t="str">
        <f t="shared" si="4"/>
        <v/>
      </c>
      <c r="T55" s="67" t="str">
        <f t="shared" ca="1" si="5"/>
        <v/>
      </c>
      <c r="U55" s="67" t="str">
        <f>+IF(M55="","",IFERROR(+VLOOKUP(C55,materiales!$A$2:$D$1000,4,0),"DSZA"))</f>
        <v/>
      </c>
      <c r="V55" s="67" t="str">
        <f t="shared" si="6"/>
        <v/>
      </c>
      <c r="W55" s="69" t="str">
        <f t="shared" si="7"/>
        <v/>
      </c>
      <c r="X55" s="69" t="str">
        <f t="shared" si="8"/>
        <v/>
      </c>
      <c r="Y55" s="70" t="str">
        <f t="shared" si="9"/>
        <v/>
      </c>
      <c r="Z55" s="70" t="str">
        <f>IF(M55="no_cargado",VLOOKUP(B55,NAfiliado_NFarmacia!A:H,8,0),"")</f>
        <v/>
      </c>
      <c r="AA55" s="71"/>
    </row>
    <row r="56" spans="1:27" x14ac:dyDescent="0.55000000000000004">
      <c r="A56" s="50"/>
      <c r="B56" s="49"/>
      <c r="C56" s="48"/>
      <c r="D56" s="49"/>
      <c r="E56" s="49"/>
      <c r="F56" s="49"/>
      <c r="G56" s="66" t="str">
        <f>+IF($B56="","",+IFERROR(+VLOOKUP(B56,padron!$A$2:$E$2000,2,0),+IFERROR(VLOOKUP(B56,NAfiliado_NFarmacia!$A:$J,10,0),"Ingresar Nuevo Afiliado")))</f>
        <v/>
      </c>
      <c r="H56" s="67" t="str">
        <f>+IF(B56="","",+IFERROR(+VLOOKUP($C56,materiales!$A$2:$C$101,2,0),"9999"))</f>
        <v/>
      </c>
      <c r="I56" s="68" t="str">
        <f>+IF($B56="","",+IF(OR($F56="Si",$F56=""),IF(ISERROR(VLOOKUP($B56,padron!$A$3:$M$482,9,0)),+IF(ISERROR(VLOOKUP($B56,NAfiliado_NFarmacia!$A$2:$J$497,5,0)),"Ingresa Farmacia",VLOOKUP($B56,NAfiliado_NFarmacia!$A$2:$J$497,5,0)),VLOOKUP($B56,padron!$A$3:$M$482,9,0)),+IF(ISERROR(VLOOKUP($B56,NAfiliado_NFarmacia!$A$2:$J$497,5,0)),"Ingresa Farmacia",VLOOKUP($B56,NAfiliado_NFarmacia!$A$2:$J$497,5,0))))</f>
        <v/>
      </c>
      <c r="J56" s="68" t="str">
        <f>+IF($B56="","",+IF(OR($F56="Si",$F56=""),IF(ISERROR(VLOOKUP($B56,padron!$A$3:$M$482,10,0)),+IF(ISERROR(VLOOKUP($B56,NAfiliado_NFarmacia!$A$2:$J$497,5,0)),"Ingresa Direccion de Farmacia",VLOOKUP($B56,NAfiliado_NFarmacia!$A$2:$J$497,6,0)),VLOOKUP($B56,padron!$A$3:$M$482,10,0)),+IF(ISERROR(VLOOKUP($B56,NAfiliado_NFarmacia!$A$2:$J$497,6,0)),"Ingresa Direccion de Farmacia",VLOOKUP($B56,NAfiliado_NFarmacia!$A$2:$J$497,6,0))))</f>
        <v/>
      </c>
      <c r="K56" s="68" t="str">
        <f>+IF($B56="","",+IF(OR($F56="Si",$F56=""),IF(ISERROR(VLOOKUP($B56,padron!$A$3:$M$482,10,0)),+IF(ISERROR(VLOOKUP($B56,NAfiliado_NFarmacia!$A$2:$J$497,5,0)),"Ingresa Localidad de Farmacia",VLOOKUP($B56,NAfiliado_NFarmacia!$A$2:$J$497,7,0)),VLOOKUP($B56,padron!$A$3:$M$482,11,0)),+IF(ISERROR(VLOOKUP($B56,NAfiliado_NFarmacia!$A$2:$J$497,7,0)),"Ingresa Localidad de Farmacia",VLOOKUP($B56,NAfiliado_NFarmacia!$A$2:$J$497,7,0))))</f>
        <v/>
      </c>
      <c r="L56" s="69" t="str">
        <f>+IF(B56="","",IF(F56="No","84005541",+IFERROR(+VLOOKUP(inicio!B56,padron!$A$2:$H$1999,8,0),"84005541")))</f>
        <v/>
      </c>
      <c r="M56" s="69" t="str">
        <f>+IF(B56="","",+IFERROR(+VLOOKUP(B56,padron!A:C,3,0),"no_cargado"))</f>
        <v/>
      </c>
      <c r="N56" s="67" t="str">
        <f>+IF(C56="","",+IFERROR(+VLOOKUP($C56,materiales!$A$2:$C$101,3,0),"9999"))</f>
        <v/>
      </c>
      <c r="O56" s="67" t="str">
        <f t="shared" si="0"/>
        <v/>
      </c>
      <c r="P56" s="67" t="str">
        <f t="shared" si="1"/>
        <v/>
      </c>
      <c r="Q56" s="67" t="str">
        <f t="shared" si="2"/>
        <v/>
      </c>
      <c r="R56" s="67" t="str">
        <f t="shared" si="3"/>
        <v/>
      </c>
      <c r="S56" s="67" t="str">
        <f t="shared" si="4"/>
        <v/>
      </c>
      <c r="T56" s="67" t="str">
        <f t="shared" ca="1" si="5"/>
        <v/>
      </c>
      <c r="U56" s="67" t="str">
        <f>+IF(M56="","",IFERROR(+VLOOKUP(C56,materiales!$A$2:$D$1000,4,0),"DSZA"))</f>
        <v/>
      </c>
      <c r="V56" s="67" t="str">
        <f t="shared" si="6"/>
        <v/>
      </c>
      <c r="W56" s="69" t="str">
        <f t="shared" si="7"/>
        <v/>
      </c>
      <c r="X56" s="69" t="str">
        <f t="shared" si="8"/>
        <v/>
      </c>
      <c r="Y56" s="70" t="str">
        <f t="shared" si="9"/>
        <v/>
      </c>
      <c r="Z56" s="70" t="str">
        <f>IF(M56="no_cargado",VLOOKUP(B56,NAfiliado_NFarmacia!A:H,8,0),"")</f>
        <v/>
      </c>
      <c r="AA56" s="71"/>
    </row>
    <row r="57" spans="1:27" x14ac:dyDescent="0.55000000000000004">
      <c r="A57" s="50"/>
      <c r="B57" s="49"/>
      <c r="C57" s="48"/>
      <c r="D57" s="49"/>
      <c r="E57" s="49"/>
      <c r="F57" s="49"/>
      <c r="G57" s="66" t="str">
        <f>+IF($B57="","",+IFERROR(+VLOOKUP(B57,padron!$A$2:$E$2000,2,0),+IFERROR(VLOOKUP(B57,NAfiliado_NFarmacia!$A:$J,10,0),"Ingresar Nuevo Afiliado")))</f>
        <v/>
      </c>
      <c r="H57" s="67" t="str">
        <f>+IF(B57="","",+IFERROR(+VLOOKUP($C57,materiales!$A$2:$C$101,2,0),"9999"))</f>
        <v/>
      </c>
      <c r="I57" s="68" t="str">
        <f>+IF($B57="","",+IF(OR($F57="Si",$F57=""),IF(ISERROR(VLOOKUP($B57,padron!$A$3:$M$482,9,0)),+IF(ISERROR(VLOOKUP($B57,NAfiliado_NFarmacia!$A$2:$J$497,5,0)),"Ingresa Farmacia",VLOOKUP($B57,NAfiliado_NFarmacia!$A$2:$J$497,5,0)),VLOOKUP($B57,padron!$A$3:$M$482,9,0)),+IF(ISERROR(VLOOKUP($B57,NAfiliado_NFarmacia!$A$2:$J$497,5,0)),"Ingresa Farmacia",VLOOKUP($B57,NAfiliado_NFarmacia!$A$2:$J$497,5,0))))</f>
        <v/>
      </c>
      <c r="J57" s="68" t="str">
        <f>+IF($B57="","",+IF(OR($F57="Si",$F57=""),IF(ISERROR(VLOOKUP($B57,padron!$A$3:$M$482,10,0)),+IF(ISERROR(VLOOKUP($B57,NAfiliado_NFarmacia!$A$2:$J$497,5,0)),"Ingresa Direccion de Farmacia",VLOOKUP($B57,NAfiliado_NFarmacia!$A$2:$J$497,6,0)),VLOOKUP($B57,padron!$A$3:$M$482,10,0)),+IF(ISERROR(VLOOKUP($B57,NAfiliado_NFarmacia!$A$2:$J$497,6,0)),"Ingresa Direccion de Farmacia",VLOOKUP($B57,NAfiliado_NFarmacia!$A$2:$J$497,6,0))))</f>
        <v/>
      </c>
      <c r="K57" s="68" t="str">
        <f>+IF($B57="","",+IF(OR($F57="Si",$F57=""),IF(ISERROR(VLOOKUP($B57,padron!$A$3:$M$482,10,0)),+IF(ISERROR(VLOOKUP($B57,NAfiliado_NFarmacia!$A$2:$J$497,5,0)),"Ingresa Localidad de Farmacia",VLOOKUP($B57,NAfiliado_NFarmacia!$A$2:$J$497,7,0)),VLOOKUP($B57,padron!$A$3:$M$482,11,0)),+IF(ISERROR(VLOOKUP($B57,NAfiliado_NFarmacia!$A$2:$J$497,7,0)),"Ingresa Localidad de Farmacia",VLOOKUP($B57,NAfiliado_NFarmacia!$A$2:$J$497,7,0))))</f>
        <v/>
      </c>
      <c r="L57" s="69" t="str">
        <f>+IF(B57="","",IF(F57="No","84005541",+IFERROR(+VLOOKUP(inicio!B57,padron!$A$2:$H$1999,8,0),"84005541")))</f>
        <v/>
      </c>
      <c r="M57" s="69" t="str">
        <f>+IF(B57="","",+IFERROR(+VLOOKUP(B57,padron!A:C,3,0),"no_cargado"))</f>
        <v/>
      </c>
      <c r="N57" s="67" t="str">
        <f>+IF(C57="","",+IFERROR(+VLOOKUP($C57,materiales!$A$2:$C$101,3,0),"9999"))</f>
        <v/>
      </c>
      <c r="O57" s="67" t="str">
        <f t="shared" si="0"/>
        <v/>
      </c>
      <c r="P57" s="67" t="str">
        <f t="shared" si="1"/>
        <v/>
      </c>
      <c r="Q57" s="67" t="str">
        <f t="shared" si="2"/>
        <v/>
      </c>
      <c r="R57" s="67" t="str">
        <f t="shared" si="3"/>
        <v/>
      </c>
      <c r="S57" s="67" t="str">
        <f t="shared" si="4"/>
        <v/>
      </c>
      <c r="T57" s="67" t="str">
        <f t="shared" ca="1" si="5"/>
        <v/>
      </c>
      <c r="U57" s="67" t="str">
        <f>+IF(M57="","",IFERROR(+VLOOKUP(C57,materiales!$A$2:$D$1000,4,0),"DSZA"))</f>
        <v/>
      </c>
      <c r="V57" s="67" t="str">
        <f t="shared" si="6"/>
        <v/>
      </c>
      <c r="W57" s="69" t="str">
        <f t="shared" si="7"/>
        <v/>
      </c>
      <c r="X57" s="69" t="str">
        <f t="shared" si="8"/>
        <v/>
      </c>
      <c r="Y57" s="70" t="str">
        <f t="shared" si="9"/>
        <v/>
      </c>
      <c r="Z57" s="70" t="str">
        <f>IF(M57="no_cargado",VLOOKUP(B57,NAfiliado_NFarmacia!A:H,8,0),"")</f>
        <v/>
      </c>
      <c r="AA57" s="71"/>
    </row>
    <row r="58" spans="1:27" x14ac:dyDescent="0.55000000000000004">
      <c r="A58" s="50"/>
      <c r="B58" s="49"/>
      <c r="C58" s="48"/>
      <c r="D58" s="49"/>
      <c r="E58" s="49"/>
      <c r="F58" s="49"/>
      <c r="G58" s="66" t="str">
        <f>+IF($B58="","",+IFERROR(+VLOOKUP(B58,padron!$A$2:$E$2000,2,0),+IFERROR(VLOOKUP(B58,NAfiliado_NFarmacia!$A:$J,10,0),"Ingresar Nuevo Afiliado")))</f>
        <v/>
      </c>
      <c r="H58" s="67" t="str">
        <f>+IF(B58="","",+IFERROR(+VLOOKUP($C58,materiales!$A$2:$C$101,2,0),"9999"))</f>
        <v/>
      </c>
      <c r="I58" s="68" t="str">
        <f>+IF($B58="","",+IF(OR($F58="Si",$F58=""),IF(ISERROR(VLOOKUP($B58,padron!$A$3:$M$482,9,0)),+IF(ISERROR(VLOOKUP($B58,NAfiliado_NFarmacia!$A$2:$J$497,5,0)),"Ingresa Farmacia",VLOOKUP($B58,NAfiliado_NFarmacia!$A$2:$J$497,5,0)),VLOOKUP($B58,padron!$A$3:$M$482,9,0)),+IF(ISERROR(VLOOKUP($B58,NAfiliado_NFarmacia!$A$2:$J$497,5,0)),"Ingresa Farmacia",VLOOKUP($B58,NAfiliado_NFarmacia!$A$2:$J$497,5,0))))</f>
        <v/>
      </c>
      <c r="J58" s="68" t="str">
        <f>+IF($B58="","",+IF(OR($F58="Si",$F58=""),IF(ISERROR(VLOOKUP($B58,padron!$A$3:$M$482,10,0)),+IF(ISERROR(VLOOKUP($B58,NAfiliado_NFarmacia!$A$2:$J$497,5,0)),"Ingresa Direccion de Farmacia",VLOOKUP($B58,NAfiliado_NFarmacia!$A$2:$J$497,6,0)),VLOOKUP($B58,padron!$A$3:$M$482,10,0)),+IF(ISERROR(VLOOKUP($B58,NAfiliado_NFarmacia!$A$2:$J$497,6,0)),"Ingresa Direccion de Farmacia",VLOOKUP($B58,NAfiliado_NFarmacia!$A$2:$J$497,6,0))))</f>
        <v/>
      </c>
      <c r="K58" s="68" t="str">
        <f>+IF($B58="","",+IF(OR($F58="Si",$F58=""),IF(ISERROR(VLOOKUP($B58,padron!$A$3:$M$482,10,0)),+IF(ISERROR(VLOOKUP($B58,NAfiliado_NFarmacia!$A$2:$J$497,5,0)),"Ingresa Localidad de Farmacia",VLOOKUP($B58,NAfiliado_NFarmacia!$A$2:$J$497,7,0)),VLOOKUP($B58,padron!$A$3:$M$482,11,0)),+IF(ISERROR(VLOOKUP($B58,NAfiliado_NFarmacia!$A$2:$J$497,7,0)),"Ingresa Localidad de Farmacia",VLOOKUP($B58,NAfiliado_NFarmacia!$A$2:$J$497,7,0))))</f>
        <v/>
      </c>
      <c r="L58" s="69" t="str">
        <f>+IF(B58="","",IF(F58="No","84005541",+IFERROR(+VLOOKUP(inicio!B58,padron!$A$2:$H$1999,8,0),"84005541")))</f>
        <v/>
      </c>
      <c r="M58" s="69" t="str">
        <f>+IF(B58="","",+IFERROR(+VLOOKUP(B58,padron!A:C,3,0),"no_cargado"))</f>
        <v/>
      </c>
      <c r="N58" s="67" t="str">
        <f>+IF(C58="","",+IFERROR(+VLOOKUP($C58,materiales!$A$2:$C$101,3,0),"9999"))</f>
        <v/>
      </c>
      <c r="O58" s="67" t="str">
        <f t="shared" si="0"/>
        <v/>
      </c>
      <c r="P58" s="67" t="str">
        <f t="shared" si="1"/>
        <v/>
      </c>
      <c r="Q58" s="67" t="str">
        <f t="shared" si="2"/>
        <v/>
      </c>
      <c r="R58" s="67" t="str">
        <f t="shared" si="3"/>
        <v/>
      </c>
      <c r="S58" s="67" t="str">
        <f t="shared" si="4"/>
        <v/>
      </c>
      <c r="T58" s="67" t="str">
        <f t="shared" ca="1" si="5"/>
        <v/>
      </c>
      <c r="U58" s="67" t="str">
        <f>+IF(M58="","",IFERROR(+VLOOKUP(C58,materiales!$A$2:$D$1000,4,0),"DSZA"))</f>
        <v/>
      </c>
      <c r="V58" s="67" t="str">
        <f t="shared" si="6"/>
        <v/>
      </c>
      <c r="W58" s="69" t="str">
        <f t="shared" si="7"/>
        <v/>
      </c>
      <c r="X58" s="69" t="str">
        <f t="shared" si="8"/>
        <v/>
      </c>
      <c r="Y58" s="70" t="str">
        <f t="shared" si="9"/>
        <v/>
      </c>
      <c r="Z58" s="70" t="str">
        <f>IF(M58="no_cargado",VLOOKUP(B58,NAfiliado_NFarmacia!A:H,8,0),"")</f>
        <v/>
      </c>
      <c r="AA58" s="71"/>
    </row>
    <row r="59" spans="1:27" x14ac:dyDescent="0.55000000000000004">
      <c r="A59" s="50"/>
      <c r="B59" s="49"/>
      <c r="C59" s="48"/>
      <c r="D59" s="49"/>
      <c r="E59" s="49"/>
      <c r="F59" s="49"/>
      <c r="G59" s="66" t="str">
        <f>+IF($B59="","",+IFERROR(+VLOOKUP(B59,padron!$A$2:$E$2000,2,0),+IFERROR(VLOOKUP(B59,NAfiliado_NFarmacia!$A:$J,10,0),"Ingresar Nuevo Afiliado")))</f>
        <v/>
      </c>
      <c r="H59" s="67" t="str">
        <f>+IF(B59="","",+IFERROR(+VLOOKUP($C59,materiales!$A$2:$C$101,2,0),"9999"))</f>
        <v/>
      </c>
      <c r="I59" s="68" t="str">
        <f>+IF($B59="","",+IF(OR($F59="Si",$F59=""),IF(ISERROR(VLOOKUP($B59,padron!$A$3:$M$482,9,0)),+IF(ISERROR(VLOOKUP($B59,NAfiliado_NFarmacia!$A$2:$J$497,5,0)),"Ingresa Farmacia",VLOOKUP($B59,NAfiliado_NFarmacia!$A$2:$J$497,5,0)),VLOOKUP($B59,padron!$A$3:$M$482,9,0)),+IF(ISERROR(VLOOKUP($B59,NAfiliado_NFarmacia!$A$2:$J$497,5,0)),"Ingresa Farmacia",VLOOKUP($B59,NAfiliado_NFarmacia!$A$2:$J$497,5,0))))</f>
        <v/>
      </c>
      <c r="J59" s="68" t="str">
        <f>+IF($B59="","",+IF(OR($F59="Si",$F59=""),IF(ISERROR(VLOOKUP($B59,padron!$A$3:$M$482,10,0)),+IF(ISERROR(VLOOKUP($B59,NAfiliado_NFarmacia!$A$2:$J$497,5,0)),"Ingresa Direccion de Farmacia",VLOOKUP($B59,NAfiliado_NFarmacia!$A$2:$J$497,6,0)),VLOOKUP($B59,padron!$A$3:$M$482,10,0)),+IF(ISERROR(VLOOKUP($B59,NAfiliado_NFarmacia!$A$2:$J$497,6,0)),"Ingresa Direccion de Farmacia",VLOOKUP($B59,NAfiliado_NFarmacia!$A$2:$J$497,6,0))))</f>
        <v/>
      </c>
      <c r="K59" s="68" t="str">
        <f>+IF($B59="","",+IF(OR($F59="Si",$F59=""),IF(ISERROR(VLOOKUP($B59,padron!$A$3:$M$482,10,0)),+IF(ISERROR(VLOOKUP($B59,NAfiliado_NFarmacia!$A$2:$J$497,5,0)),"Ingresa Localidad de Farmacia",VLOOKUP($B59,NAfiliado_NFarmacia!$A$2:$J$497,7,0)),VLOOKUP($B59,padron!$A$3:$M$482,11,0)),+IF(ISERROR(VLOOKUP($B59,NAfiliado_NFarmacia!$A$2:$J$497,7,0)),"Ingresa Localidad de Farmacia",VLOOKUP($B59,NAfiliado_NFarmacia!$A$2:$J$497,7,0))))</f>
        <v/>
      </c>
      <c r="L59" s="69" t="str">
        <f>+IF(B59="","",IF(F59="No","84005541",+IFERROR(+VLOOKUP(inicio!B59,padron!$A$2:$H$1999,8,0),"84005541")))</f>
        <v/>
      </c>
      <c r="M59" s="69" t="str">
        <f>+IF(B59="","",+IFERROR(+VLOOKUP(B59,padron!A:C,3,0),"no_cargado"))</f>
        <v/>
      </c>
      <c r="N59" s="67" t="str">
        <f>+IF(C59="","",+IFERROR(+VLOOKUP($C59,materiales!$A$2:$C$101,3,0),"9999"))</f>
        <v/>
      </c>
      <c r="O59" s="67" t="str">
        <f t="shared" si="0"/>
        <v/>
      </c>
      <c r="P59" s="67" t="str">
        <f t="shared" si="1"/>
        <v/>
      </c>
      <c r="Q59" s="67" t="str">
        <f t="shared" si="2"/>
        <v/>
      </c>
      <c r="R59" s="67" t="str">
        <f t="shared" si="3"/>
        <v/>
      </c>
      <c r="S59" s="67" t="str">
        <f t="shared" si="4"/>
        <v/>
      </c>
      <c r="T59" s="67" t="str">
        <f t="shared" ca="1" si="5"/>
        <v/>
      </c>
      <c r="U59" s="67" t="str">
        <f>+IF(M59="","",IFERROR(+VLOOKUP(C59,materiales!$A$2:$D$1000,4,0),"DSZA"))</f>
        <v/>
      </c>
      <c r="V59" s="67" t="str">
        <f t="shared" si="6"/>
        <v/>
      </c>
      <c r="W59" s="69" t="str">
        <f t="shared" si="7"/>
        <v/>
      </c>
      <c r="X59" s="69" t="str">
        <f t="shared" si="8"/>
        <v/>
      </c>
      <c r="Y59" s="70" t="str">
        <f t="shared" si="9"/>
        <v/>
      </c>
      <c r="Z59" s="70" t="str">
        <f>IF(M59="no_cargado",VLOOKUP(B59,NAfiliado_NFarmacia!A:H,8,0),"")</f>
        <v/>
      </c>
      <c r="AA59" s="71"/>
    </row>
    <row r="60" spans="1:27" x14ac:dyDescent="0.55000000000000004">
      <c r="A60" s="50"/>
      <c r="B60" s="49"/>
      <c r="C60" s="48"/>
      <c r="D60" s="49"/>
      <c r="E60" s="49"/>
      <c r="F60" s="49"/>
      <c r="G60" s="66" t="str">
        <f>+IF($B60="","",+IFERROR(+VLOOKUP(B60,padron!$A$2:$E$2000,2,0),+IFERROR(VLOOKUP(B60,NAfiliado_NFarmacia!$A:$J,10,0),"Ingresar Nuevo Afiliado")))</f>
        <v/>
      </c>
      <c r="H60" s="67" t="str">
        <f>+IF(B60="","",+IFERROR(+VLOOKUP($C60,materiales!$A$2:$C$101,2,0),"9999"))</f>
        <v/>
      </c>
      <c r="I60" s="68" t="str">
        <f>+IF($B60="","",+IF(OR($F60="Si",$F60=""),IF(ISERROR(VLOOKUP($B60,padron!$A$3:$M$482,9,0)),+IF(ISERROR(VLOOKUP($B60,NAfiliado_NFarmacia!$A$2:$J$497,5,0)),"Ingresa Farmacia",VLOOKUP($B60,NAfiliado_NFarmacia!$A$2:$J$497,5,0)),VLOOKUP($B60,padron!$A$3:$M$482,9,0)),+IF(ISERROR(VLOOKUP($B60,NAfiliado_NFarmacia!$A$2:$J$497,5,0)),"Ingresa Farmacia",VLOOKUP($B60,NAfiliado_NFarmacia!$A$2:$J$497,5,0))))</f>
        <v/>
      </c>
      <c r="J60" s="68" t="str">
        <f>+IF($B60="","",+IF(OR($F60="Si",$F60=""),IF(ISERROR(VLOOKUP($B60,padron!$A$3:$M$482,10,0)),+IF(ISERROR(VLOOKUP($B60,NAfiliado_NFarmacia!$A$2:$J$497,5,0)),"Ingresa Direccion de Farmacia",VLOOKUP($B60,NAfiliado_NFarmacia!$A$2:$J$497,6,0)),VLOOKUP($B60,padron!$A$3:$M$482,10,0)),+IF(ISERROR(VLOOKUP($B60,NAfiliado_NFarmacia!$A$2:$J$497,6,0)),"Ingresa Direccion de Farmacia",VLOOKUP($B60,NAfiliado_NFarmacia!$A$2:$J$497,6,0))))</f>
        <v/>
      </c>
      <c r="K60" s="68" t="str">
        <f>+IF($B60="","",+IF(OR($F60="Si",$F60=""),IF(ISERROR(VLOOKUP($B60,padron!$A$3:$M$482,10,0)),+IF(ISERROR(VLOOKUP($B60,NAfiliado_NFarmacia!$A$2:$J$497,5,0)),"Ingresa Localidad de Farmacia",VLOOKUP($B60,NAfiliado_NFarmacia!$A$2:$J$497,7,0)),VLOOKUP($B60,padron!$A$3:$M$482,11,0)),+IF(ISERROR(VLOOKUP($B60,NAfiliado_NFarmacia!$A$2:$J$497,7,0)),"Ingresa Localidad de Farmacia",VLOOKUP($B60,NAfiliado_NFarmacia!$A$2:$J$497,7,0))))</f>
        <v/>
      </c>
      <c r="L60" s="69" t="str">
        <f>+IF(B60="","",IF(F60="No","84005541",+IFERROR(+VLOOKUP(inicio!B60,padron!$A$2:$H$1999,8,0),"84005541")))</f>
        <v/>
      </c>
      <c r="M60" s="69" t="str">
        <f>+IF(B60="","",+IFERROR(+VLOOKUP(B60,padron!A:C,3,0),"no_cargado"))</f>
        <v/>
      </c>
      <c r="N60" s="67" t="str">
        <f>+IF(C60="","",+IFERROR(+VLOOKUP($C60,materiales!$A$2:$C$101,3,0),"9999"))</f>
        <v/>
      </c>
      <c r="O60" s="67" t="str">
        <f t="shared" si="0"/>
        <v/>
      </c>
      <c r="P60" s="67" t="str">
        <f t="shared" si="1"/>
        <v/>
      </c>
      <c r="Q60" s="67" t="str">
        <f t="shared" si="2"/>
        <v/>
      </c>
      <c r="R60" s="67" t="str">
        <f t="shared" si="3"/>
        <v/>
      </c>
      <c r="S60" s="67" t="str">
        <f t="shared" si="4"/>
        <v/>
      </c>
      <c r="T60" s="67" t="str">
        <f t="shared" ca="1" si="5"/>
        <v/>
      </c>
      <c r="U60" s="67" t="str">
        <f>+IF(M60="","",IFERROR(+VLOOKUP(C60,materiales!$A$2:$D$1000,4,0),"DSZA"))</f>
        <v/>
      </c>
      <c r="V60" s="67" t="str">
        <f t="shared" si="6"/>
        <v/>
      </c>
      <c r="W60" s="69" t="str">
        <f t="shared" si="7"/>
        <v/>
      </c>
      <c r="X60" s="69" t="str">
        <f t="shared" si="8"/>
        <v/>
      </c>
      <c r="Y60" s="70" t="str">
        <f t="shared" si="9"/>
        <v/>
      </c>
      <c r="Z60" s="70" t="str">
        <f>IF(M60="no_cargado",VLOOKUP(B60,NAfiliado_NFarmacia!A:H,8,0),"")</f>
        <v/>
      </c>
      <c r="AA60" s="71"/>
    </row>
    <row r="61" spans="1:27" x14ac:dyDescent="0.55000000000000004">
      <c r="A61" s="50"/>
      <c r="B61" s="49"/>
      <c r="C61" s="48"/>
      <c r="D61" s="49"/>
      <c r="E61" s="49"/>
      <c r="F61" s="49"/>
      <c r="G61" s="66" t="str">
        <f>+IF($B61="","",+IFERROR(+VLOOKUP(B61,padron!$A$2:$E$2000,2,0),+IFERROR(VLOOKUP(B61,NAfiliado_NFarmacia!$A:$J,10,0),"Ingresar Nuevo Afiliado")))</f>
        <v/>
      </c>
      <c r="H61" s="67" t="str">
        <f>+IF(B61="","",+IFERROR(+VLOOKUP($C61,materiales!$A$2:$C$101,2,0),"9999"))</f>
        <v/>
      </c>
      <c r="I61" s="68" t="str">
        <f>+IF($B61="","",+IF(OR($F61="Si",$F61=""),IF(ISERROR(VLOOKUP($B61,padron!$A$3:$M$482,9,0)),+IF(ISERROR(VLOOKUP($B61,NAfiliado_NFarmacia!$A$2:$J$497,5,0)),"Ingresa Farmacia",VLOOKUP($B61,NAfiliado_NFarmacia!$A$2:$J$497,5,0)),VLOOKUP($B61,padron!$A$3:$M$482,9,0)),+IF(ISERROR(VLOOKUP($B61,NAfiliado_NFarmacia!$A$2:$J$497,5,0)),"Ingresa Farmacia",VLOOKUP($B61,NAfiliado_NFarmacia!$A$2:$J$497,5,0))))</f>
        <v/>
      </c>
      <c r="J61" s="68" t="str">
        <f>+IF($B61="","",+IF(OR($F61="Si",$F61=""),IF(ISERROR(VLOOKUP($B61,padron!$A$3:$M$482,10,0)),+IF(ISERROR(VLOOKUP($B61,NAfiliado_NFarmacia!$A$2:$J$497,5,0)),"Ingresa Direccion de Farmacia",VLOOKUP($B61,NAfiliado_NFarmacia!$A$2:$J$497,6,0)),VLOOKUP($B61,padron!$A$3:$M$482,10,0)),+IF(ISERROR(VLOOKUP($B61,NAfiliado_NFarmacia!$A$2:$J$497,6,0)),"Ingresa Direccion de Farmacia",VLOOKUP($B61,NAfiliado_NFarmacia!$A$2:$J$497,6,0))))</f>
        <v/>
      </c>
      <c r="K61" s="68" t="str">
        <f>+IF($B61="","",+IF(OR($F61="Si",$F61=""),IF(ISERROR(VLOOKUP($B61,padron!$A$3:$M$482,10,0)),+IF(ISERROR(VLOOKUP($B61,NAfiliado_NFarmacia!$A$2:$J$497,5,0)),"Ingresa Localidad de Farmacia",VLOOKUP($B61,NAfiliado_NFarmacia!$A$2:$J$497,7,0)),VLOOKUP($B61,padron!$A$3:$M$482,11,0)),+IF(ISERROR(VLOOKUP($B61,NAfiliado_NFarmacia!$A$2:$J$497,7,0)),"Ingresa Localidad de Farmacia",VLOOKUP($B61,NAfiliado_NFarmacia!$A$2:$J$497,7,0))))</f>
        <v/>
      </c>
      <c r="L61" s="69" t="str">
        <f>+IF(B61="","",IF(F61="No","84005541",+IFERROR(+VLOOKUP(inicio!B61,padron!$A$2:$H$1999,8,0),"84005541")))</f>
        <v/>
      </c>
      <c r="M61" s="69" t="str">
        <f>+IF(B61="","",+IFERROR(+VLOOKUP(B61,padron!A:C,3,0),"no_cargado"))</f>
        <v/>
      </c>
      <c r="N61" s="67" t="str">
        <f>+IF(C61="","",+IFERROR(+VLOOKUP($C61,materiales!$A$2:$C$101,3,0),"9999"))</f>
        <v/>
      </c>
      <c r="O61" s="67" t="str">
        <f t="shared" si="0"/>
        <v/>
      </c>
      <c r="P61" s="67" t="str">
        <f t="shared" si="1"/>
        <v/>
      </c>
      <c r="Q61" s="67" t="str">
        <f t="shared" si="2"/>
        <v/>
      </c>
      <c r="R61" s="67" t="str">
        <f t="shared" si="3"/>
        <v/>
      </c>
      <c r="S61" s="67" t="str">
        <f t="shared" si="4"/>
        <v/>
      </c>
      <c r="T61" s="67" t="str">
        <f t="shared" ca="1" si="5"/>
        <v/>
      </c>
      <c r="U61" s="67" t="str">
        <f>+IF(M61="","",IFERROR(+VLOOKUP(C61,materiales!$A$2:$D$1000,4,0),"DSZA"))</f>
        <v/>
      </c>
      <c r="V61" s="67" t="str">
        <f t="shared" si="6"/>
        <v/>
      </c>
      <c r="W61" s="69" t="str">
        <f t="shared" si="7"/>
        <v/>
      </c>
      <c r="X61" s="69" t="str">
        <f t="shared" si="8"/>
        <v/>
      </c>
      <c r="Y61" s="70" t="str">
        <f t="shared" si="9"/>
        <v/>
      </c>
      <c r="Z61" s="70" t="str">
        <f>IF(M61="no_cargado",VLOOKUP(B61,NAfiliado_NFarmacia!A:H,8,0),"")</f>
        <v/>
      </c>
      <c r="AA61" s="71"/>
    </row>
    <row r="62" spans="1:27" x14ac:dyDescent="0.55000000000000004">
      <c r="A62" s="50"/>
      <c r="B62" s="49"/>
      <c r="C62" s="48"/>
      <c r="D62" s="49"/>
      <c r="E62" s="49"/>
      <c r="F62" s="49"/>
      <c r="G62" s="66" t="str">
        <f>+IF($B62="","",+IFERROR(+VLOOKUP(B62,padron!$A$2:$E$2000,2,0),+IFERROR(VLOOKUP(B62,NAfiliado_NFarmacia!$A:$J,10,0),"Ingresar Nuevo Afiliado")))</f>
        <v/>
      </c>
      <c r="H62" s="67" t="str">
        <f>+IF(B62="","",+IFERROR(+VLOOKUP($C62,materiales!$A$2:$C$101,2,0),"9999"))</f>
        <v/>
      </c>
      <c r="I62" s="68" t="str">
        <f>+IF($B62="","",+IF(OR($F62="Si",$F62=""),IF(ISERROR(VLOOKUP($B62,padron!$A$3:$M$482,9,0)),+IF(ISERROR(VLOOKUP($B62,NAfiliado_NFarmacia!$A$2:$J$497,5,0)),"Ingresa Farmacia",VLOOKUP($B62,NAfiliado_NFarmacia!$A$2:$J$497,5,0)),VLOOKUP($B62,padron!$A$3:$M$482,9,0)),+IF(ISERROR(VLOOKUP($B62,NAfiliado_NFarmacia!$A$2:$J$497,5,0)),"Ingresa Farmacia",VLOOKUP($B62,NAfiliado_NFarmacia!$A$2:$J$497,5,0))))</f>
        <v/>
      </c>
      <c r="J62" s="68" t="str">
        <f>+IF($B62="","",+IF(OR($F62="Si",$F62=""),IF(ISERROR(VLOOKUP($B62,padron!$A$3:$M$482,10,0)),+IF(ISERROR(VLOOKUP($B62,NAfiliado_NFarmacia!$A$2:$J$497,5,0)),"Ingresa Direccion de Farmacia",VLOOKUP($B62,NAfiliado_NFarmacia!$A$2:$J$497,6,0)),VLOOKUP($B62,padron!$A$3:$M$482,10,0)),+IF(ISERROR(VLOOKUP($B62,NAfiliado_NFarmacia!$A$2:$J$497,6,0)),"Ingresa Direccion de Farmacia",VLOOKUP($B62,NAfiliado_NFarmacia!$A$2:$J$497,6,0))))</f>
        <v/>
      </c>
      <c r="K62" s="68" t="str">
        <f>+IF($B62="","",+IF(OR($F62="Si",$F62=""),IF(ISERROR(VLOOKUP($B62,padron!$A$3:$M$482,10,0)),+IF(ISERROR(VLOOKUP($B62,NAfiliado_NFarmacia!$A$2:$J$497,5,0)),"Ingresa Localidad de Farmacia",VLOOKUP($B62,NAfiliado_NFarmacia!$A$2:$J$497,7,0)),VLOOKUP($B62,padron!$A$3:$M$482,11,0)),+IF(ISERROR(VLOOKUP($B62,NAfiliado_NFarmacia!$A$2:$J$497,7,0)),"Ingresa Localidad de Farmacia",VLOOKUP($B62,NAfiliado_NFarmacia!$A$2:$J$497,7,0))))</f>
        <v/>
      </c>
      <c r="L62" s="69" t="str">
        <f>+IF(B62="","",IF(F62="No","84005541",+IFERROR(+VLOOKUP(inicio!B62,padron!$A$2:$H$1999,8,0),"84005541")))</f>
        <v/>
      </c>
      <c r="M62" s="69" t="str">
        <f>+IF(B62="","",+IFERROR(+VLOOKUP(B62,padron!A:C,3,0),"no_cargado"))</f>
        <v/>
      </c>
      <c r="N62" s="67" t="str">
        <f>+IF(C62="","",+IFERROR(+VLOOKUP($C62,materiales!$A$2:$C$101,3,0),"9999"))</f>
        <v/>
      </c>
      <c r="O62" s="67" t="str">
        <f t="shared" si="0"/>
        <v/>
      </c>
      <c r="P62" s="67" t="str">
        <f t="shared" si="1"/>
        <v/>
      </c>
      <c r="Q62" s="67" t="str">
        <f t="shared" si="2"/>
        <v/>
      </c>
      <c r="R62" s="67" t="str">
        <f t="shared" si="3"/>
        <v/>
      </c>
      <c r="S62" s="67" t="str">
        <f t="shared" si="4"/>
        <v/>
      </c>
      <c r="T62" s="67" t="str">
        <f t="shared" ca="1" si="5"/>
        <v/>
      </c>
      <c r="U62" s="67" t="str">
        <f>+IF(M62="","",IFERROR(+VLOOKUP(C62,materiales!$A$2:$D$1000,4,0),"DSZA"))</f>
        <v/>
      </c>
      <c r="V62" s="67" t="str">
        <f t="shared" si="6"/>
        <v/>
      </c>
      <c r="W62" s="69" t="str">
        <f t="shared" si="7"/>
        <v/>
      </c>
      <c r="X62" s="69" t="str">
        <f t="shared" si="8"/>
        <v/>
      </c>
      <c r="Y62" s="70" t="str">
        <f t="shared" si="9"/>
        <v/>
      </c>
      <c r="Z62" s="70" t="str">
        <f>IF(M62="no_cargado",VLOOKUP(B62,NAfiliado_NFarmacia!A:H,8,0),"")</f>
        <v/>
      </c>
      <c r="AA62" s="71"/>
    </row>
    <row r="63" spans="1:27" x14ac:dyDescent="0.55000000000000004">
      <c r="A63" s="50"/>
      <c r="B63" s="49"/>
      <c r="C63" s="48"/>
      <c r="D63" s="49"/>
      <c r="E63" s="49"/>
      <c r="F63" s="49"/>
      <c r="G63" s="66" t="str">
        <f>+IF($B63="","",+IFERROR(+VLOOKUP(B63,padron!$A$2:$E$2000,2,0),+IFERROR(VLOOKUP(B63,NAfiliado_NFarmacia!$A:$J,10,0),"Ingresar Nuevo Afiliado")))</f>
        <v/>
      </c>
      <c r="H63" s="67" t="str">
        <f>+IF(B63="","",+IFERROR(+VLOOKUP($C63,materiales!$A$2:$C$101,2,0),"9999"))</f>
        <v/>
      </c>
      <c r="I63" s="68" t="str">
        <f>+IF($B63="","",+IF(OR($F63="Si",$F63=""),IF(ISERROR(VLOOKUP($B63,padron!$A$3:$M$482,9,0)),+IF(ISERROR(VLOOKUP($B63,NAfiliado_NFarmacia!$A$2:$J$497,5,0)),"Ingresa Farmacia",VLOOKUP($B63,NAfiliado_NFarmacia!$A$2:$J$497,5,0)),VLOOKUP($B63,padron!$A$3:$M$482,9,0)),+IF(ISERROR(VLOOKUP($B63,NAfiliado_NFarmacia!$A$2:$J$497,5,0)),"Ingresa Farmacia",VLOOKUP($B63,NAfiliado_NFarmacia!$A$2:$J$497,5,0))))</f>
        <v/>
      </c>
      <c r="J63" s="68" t="str">
        <f>+IF($B63="","",+IF(OR($F63="Si",$F63=""),IF(ISERROR(VLOOKUP($B63,padron!$A$3:$M$482,10,0)),+IF(ISERROR(VLOOKUP($B63,NAfiliado_NFarmacia!$A$2:$J$497,5,0)),"Ingresa Direccion de Farmacia",VLOOKUP($B63,NAfiliado_NFarmacia!$A$2:$J$497,6,0)),VLOOKUP($B63,padron!$A$3:$M$482,10,0)),+IF(ISERROR(VLOOKUP($B63,NAfiliado_NFarmacia!$A$2:$J$497,6,0)),"Ingresa Direccion de Farmacia",VLOOKUP($B63,NAfiliado_NFarmacia!$A$2:$J$497,6,0))))</f>
        <v/>
      </c>
      <c r="K63" s="68" t="str">
        <f>+IF($B63="","",+IF(OR($F63="Si",$F63=""),IF(ISERROR(VLOOKUP($B63,padron!$A$3:$M$482,10,0)),+IF(ISERROR(VLOOKUP($B63,NAfiliado_NFarmacia!$A$2:$J$497,5,0)),"Ingresa Localidad de Farmacia",VLOOKUP($B63,NAfiliado_NFarmacia!$A$2:$J$497,7,0)),VLOOKUP($B63,padron!$A$3:$M$482,11,0)),+IF(ISERROR(VLOOKUP($B63,NAfiliado_NFarmacia!$A$2:$J$497,7,0)),"Ingresa Localidad de Farmacia",VLOOKUP($B63,NAfiliado_NFarmacia!$A$2:$J$497,7,0))))</f>
        <v/>
      </c>
      <c r="L63" s="69" t="str">
        <f>+IF(B63="","",IF(F63="No","84005541",+IFERROR(+VLOOKUP(inicio!B63,padron!$A$2:$H$1999,8,0),"84005541")))</f>
        <v/>
      </c>
      <c r="M63" s="69" t="str">
        <f>+IF(B63="","",+IFERROR(+VLOOKUP(B63,padron!A:C,3,0),"no_cargado"))</f>
        <v/>
      </c>
      <c r="N63" s="67" t="str">
        <f>+IF(C63="","",+IFERROR(+VLOOKUP($C63,materiales!$A$2:$C$101,3,0),"9999"))</f>
        <v/>
      </c>
      <c r="O63" s="67" t="str">
        <f t="shared" si="0"/>
        <v/>
      </c>
      <c r="P63" s="67" t="str">
        <f t="shared" si="1"/>
        <v/>
      </c>
      <c r="Q63" s="67" t="str">
        <f t="shared" si="2"/>
        <v/>
      </c>
      <c r="R63" s="67" t="str">
        <f t="shared" si="3"/>
        <v/>
      </c>
      <c r="S63" s="67" t="str">
        <f t="shared" si="4"/>
        <v/>
      </c>
      <c r="T63" s="67" t="str">
        <f t="shared" ca="1" si="5"/>
        <v/>
      </c>
      <c r="U63" s="67" t="str">
        <f>+IF(M63="","",IFERROR(+VLOOKUP(C63,materiales!$A$2:$D$1000,4,0),"DSZA"))</f>
        <v/>
      </c>
      <c r="V63" s="67" t="str">
        <f t="shared" si="6"/>
        <v/>
      </c>
      <c r="W63" s="69" t="str">
        <f t="shared" si="7"/>
        <v/>
      </c>
      <c r="X63" s="69" t="str">
        <f t="shared" si="8"/>
        <v/>
      </c>
      <c r="Y63" s="70" t="str">
        <f t="shared" si="9"/>
        <v/>
      </c>
      <c r="Z63" s="70" t="str">
        <f>IF(M63="no_cargado",VLOOKUP(B63,NAfiliado_NFarmacia!A:H,8,0),"")</f>
        <v/>
      </c>
      <c r="AA63" s="71"/>
    </row>
    <row r="64" spans="1:27" x14ac:dyDescent="0.55000000000000004">
      <c r="A64" s="50"/>
      <c r="B64" s="49"/>
      <c r="C64" s="48"/>
      <c r="D64" s="49"/>
      <c r="E64" s="49"/>
      <c r="F64" s="49"/>
      <c r="G64" s="66" t="str">
        <f>+IF($B64="","",+IFERROR(+VLOOKUP(B64,padron!$A$2:$E$2000,2,0),+IFERROR(VLOOKUP(B64,NAfiliado_NFarmacia!$A:$J,10,0),"Ingresar Nuevo Afiliado")))</f>
        <v/>
      </c>
      <c r="H64" s="67" t="str">
        <f>+IF(B64="","",+IFERROR(+VLOOKUP($C64,materiales!$A$2:$C$101,2,0),"9999"))</f>
        <v/>
      </c>
      <c r="I64" s="68" t="str">
        <f>+IF($B64="","",+IF(OR($F64="Si",$F64=""),IF(ISERROR(VLOOKUP($B64,padron!$A$3:$M$482,9,0)),+IF(ISERROR(VLOOKUP($B64,NAfiliado_NFarmacia!$A$2:$J$497,5,0)),"Ingresa Farmacia",VLOOKUP($B64,NAfiliado_NFarmacia!$A$2:$J$497,5,0)),VLOOKUP($B64,padron!$A$3:$M$482,9,0)),+IF(ISERROR(VLOOKUP($B64,NAfiliado_NFarmacia!$A$2:$J$497,5,0)),"Ingresa Farmacia",VLOOKUP($B64,NAfiliado_NFarmacia!$A$2:$J$497,5,0))))</f>
        <v/>
      </c>
      <c r="J64" s="68" t="str">
        <f>+IF($B64="","",+IF(OR($F64="Si",$F64=""),IF(ISERROR(VLOOKUP($B64,padron!$A$3:$M$482,10,0)),+IF(ISERROR(VLOOKUP($B64,NAfiliado_NFarmacia!$A$2:$J$497,5,0)),"Ingresa Direccion de Farmacia",VLOOKUP($B64,NAfiliado_NFarmacia!$A$2:$J$497,6,0)),VLOOKUP($B64,padron!$A$3:$M$482,10,0)),+IF(ISERROR(VLOOKUP($B64,NAfiliado_NFarmacia!$A$2:$J$497,6,0)),"Ingresa Direccion de Farmacia",VLOOKUP($B64,NAfiliado_NFarmacia!$A$2:$J$497,6,0))))</f>
        <v/>
      </c>
      <c r="K64" s="68" t="str">
        <f>+IF($B64="","",+IF(OR($F64="Si",$F64=""),IF(ISERROR(VLOOKUP($B64,padron!$A$3:$M$482,10,0)),+IF(ISERROR(VLOOKUP($B64,NAfiliado_NFarmacia!$A$2:$J$497,5,0)),"Ingresa Localidad de Farmacia",VLOOKUP($B64,NAfiliado_NFarmacia!$A$2:$J$497,7,0)),VLOOKUP($B64,padron!$A$3:$M$482,11,0)),+IF(ISERROR(VLOOKUP($B64,NAfiliado_NFarmacia!$A$2:$J$497,7,0)),"Ingresa Localidad de Farmacia",VLOOKUP($B64,NAfiliado_NFarmacia!$A$2:$J$497,7,0))))</f>
        <v/>
      </c>
      <c r="L64" s="69" t="str">
        <f>+IF(B64="","",IF(F64="No","84005541",+IFERROR(+VLOOKUP(inicio!B64,padron!$A$2:$H$1999,8,0),"84005541")))</f>
        <v/>
      </c>
      <c r="M64" s="69" t="str">
        <f>+IF(B64="","",+IFERROR(+VLOOKUP(B64,padron!A:C,3,0),"no_cargado"))</f>
        <v/>
      </c>
      <c r="N64" s="67" t="str">
        <f>+IF(C64="","",+IFERROR(+VLOOKUP($C64,materiales!$A$2:$C$101,3,0),"9999"))</f>
        <v/>
      </c>
      <c r="O64" s="67" t="str">
        <f t="shared" si="0"/>
        <v/>
      </c>
      <c r="P64" s="67" t="str">
        <f t="shared" si="1"/>
        <v/>
      </c>
      <c r="Q64" s="67" t="str">
        <f t="shared" si="2"/>
        <v/>
      </c>
      <c r="R64" s="67" t="str">
        <f t="shared" si="3"/>
        <v/>
      </c>
      <c r="S64" s="67" t="str">
        <f t="shared" si="4"/>
        <v/>
      </c>
      <c r="T64" s="67" t="str">
        <f t="shared" ca="1" si="5"/>
        <v/>
      </c>
      <c r="U64" s="67" t="str">
        <f>+IF(M64="","",IFERROR(+VLOOKUP(C64,materiales!$A$2:$D$1000,4,0),"DSZA"))</f>
        <v/>
      </c>
      <c r="V64" s="67" t="str">
        <f t="shared" si="6"/>
        <v/>
      </c>
      <c r="W64" s="69" t="str">
        <f t="shared" si="7"/>
        <v/>
      </c>
      <c r="X64" s="69" t="str">
        <f t="shared" si="8"/>
        <v/>
      </c>
      <c r="Y64" s="70" t="str">
        <f t="shared" si="9"/>
        <v/>
      </c>
      <c r="Z64" s="70" t="str">
        <f>IF(M64="no_cargado",VLOOKUP(B64,NAfiliado_NFarmacia!A:H,8,0),"")</f>
        <v/>
      </c>
      <c r="AA64" s="71"/>
    </row>
    <row r="65" spans="1:27" x14ac:dyDescent="0.55000000000000004">
      <c r="A65" s="50"/>
      <c r="B65" s="49"/>
      <c r="C65" s="48"/>
      <c r="D65" s="49"/>
      <c r="E65" s="49"/>
      <c r="F65" s="49"/>
      <c r="G65" s="66" t="str">
        <f>+IF($B65="","",+IFERROR(+VLOOKUP(B65,padron!$A$2:$E$2000,2,0),+IFERROR(VLOOKUP(B65,NAfiliado_NFarmacia!$A:$J,10,0),"Ingresar Nuevo Afiliado")))</f>
        <v/>
      </c>
      <c r="H65" s="67" t="str">
        <f>+IF(B65="","",+IFERROR(+VLOOKUP($C65,materiales!$A$2:$C$101,2,0),"9999"))</f>
        <v/>
      </c>
      <c r="I65" s="68" t="str">
        <f>+IF($B65="","",+IF(OR($F65="Si",$F65=""),IF(ISERROR(VLOOKUP($B65,padron!$A$3:$M$482,9,0)),+IF(ISERROR(VLOOKUP($B65,NAfiliado_NFarmacia!$A$2:$J$497,5,0)),"Ingresa Farmacia",VLOOKUP($B65,NAfiliado_NFarmacia!$A$2:$J$497,5,0)),VLOOKUP($B65,padron!$A$3:$M$482,9,0)),+IF(ISERROR(VLOOKUP($B65,NAfiliado_NFarmacia!$A$2:$J$497,5,0)),"Ingresa Farmacia",VLOOKUP($B65,NAfiliado_NFarmacia!$A$2:$J$497,5,0))))</f>
        <v/>
      </c>
      <c r="J65" s="68" t="str">
        <f>+IF($B65="","",+IF(OR($F65="Si",$F65=""),IF(ISERROR(VLOOKUP($B65,padron!$A$3:$M$482,10,0)),+IF(ISERROR(VLOOKUP($B65,NAfiliado_NFarmacia!$A$2:$J$497,5,0)),"Ingresa Direccion de Farmacia",VLOOKUP($B65,NAfiliado_NFarmacia!$A$2:$J$497,6,0)),VLOOKUP($B65,padron!$A$3:$M$482,10,0)),+IF(ISERROR(VLOOKUP($B65,NAfiliado_NFarmacia!$A$2:$J$497,6,0)),"Ingresa Direccion de Farmacia",VLOOKUP($B65,NAfiliado_NFarmacia!$A$2:$J$497,6,0))))</f>
        <v/>
      </c>
      <c r="K65" s="68" t="str">
        <f>+IF($B65="","",+IF(OR($F65="Si",$F65=""),IF(ISERROR(VLOOKUP($B65,padron!$A$3:$M$482,10,0)),+IF(ISERROR(VLOOKUP($B65,NAfiliado_NFarmacia!$A$2:$J$497,5,0)),"Ingresa Localidad de Farmacia",VLOOKUP($B65,NAfiliado_NFarmacia!$A$2:$J$497,7,0)),VLOOKUP($B65,padron!$A$3:$M$482,11,0)),+IF(ISERROR(VLOOKUP($B65,NAfiliado_NFarmacia!$A$2:$J$497,7,0)),"Ingresa Localidad de Farmacia",VLOOKUP($B65,NAfiliado_NFarmacia!$A$2:$J$497,7,0))))</f>
        <v/>
      </c>
      <c r="L65" s="69" t="str">
        <f>+IF(B65="","",IF(F65="No","84005541",+IFERROR(+VLOOKUP(inicio!B65,padron!$A$2:$H$1999,8,0),"84005541")))</f>
        <v/>
      </c>
      <c r="M65" s="69" t="str">
        <f>+IF(B65="","",+IFERROR(+VLOOKUP(B65,padron!A:C,3,0),"no_cargado"))</f>
        <v/>
      </c>
      <c r="N65" s="67" t="str">
        <f>+IF(C65="","",+IFERROR(+VLOOKUP($C65,materiales!$A$2:$C$101,3,0),"9999"))</f>
        <v/>
      </c>
      <c r="O65" s="67" t="str">
        <f t="shared" si="0"/>
        <v/>
      </c>
      <c r="P65" s="67" t="str">
        <f t="shared" si="1"/>
        <v/>
      </c>
      <c r="Q65" s="67" t="str">
        <f t="shared" si="2"/>
        <v/>
      </c>
      <c r="R65" s="67" t="str">
        <f t="shared" si="3"/>
        <v/>
      </c>
      <c r="S65" s="67" t="str">
        <f t="shared" si="4"/>
        <v/>
      </c>
      <c r="T65" s="67" t="str">
        <f t="shared" ca="1" si="5"/>
        <v/>
      </c>
      <c r="U65" s="67" t="str">
        <f>+IF(M65="","",IFERROR(+VLOOKUP(C65,materiales!$A$2:$D$1000,4,0),"DSZA"))</f>
        <v/>
      </c>
      <c r="V65" s="67" t="str">
        <f t="shared" si="6"/>
        <v/>
      </c>
      <c r="W65" s="69" t="str">
        <f t="shared" si="7"/>
        <v/>
      </c>
      <c r="X65" s="69" t="str">
        <f t="shared" si="8"/>
        <v/>
      </c>
      <c r="Y65" s="70" t="str">
        <f t="shared" si="9"/>
        <v/>
      </c>
      <c r="Z65" s="70" t="str">
        <f>IF(M65="no_cargado",VLOOKUP(B65,NAfiliado_NFarmacia!A:H,8,0),"")</f>
        <v/>
      </c>
      <c r="AA65" s="71"/>
    </row>
    <row r="66" spans="1:27" x14ac:dyDescent="0.55000000000000004">
      <c r="A66" s="50"/>
      <c r="B66" s="49"/>
      <c r="C66" s="48"/>
      <c r="D66" s="49"/>
      <c r="E66" s="49"/>
      <c r="F66" s="49"/>
      <c r="G66" s="66" t="str">
        <f>+IF($B66="","",+IFERROR(+VLOOKUP(B66,padron!$A$2:$E$2000,2,0),+IFERROR(VLOOKUP(B66,NAfiliado_NFarmacia!$A:$J,10,0),"Ingresar Nuevo Afiliado")))</f>
        <v/>
      </c>
      <c r="H66" s="67" t="str">
        <f>+IF(B66="","",+IFERROR(+VLOOKUP($C66,materiales!$A$2:$C$101,2,0),"9999"))</f>
        <v/>
      </c>
      <c r="I66" s="68" t="str">
        <f>+IF($B66="","",+IF(OR($F66="Si",$F66=""),IF(ISERROR(VLOOKUP($B66,padron!$A$3:$M$482,9,0)),+IF(ISERROR(VLOOKUP($B66,NAfiliado_NFarmacia!$A$2:$J$497,5,0)),"Ingresa Farmacia",VLOOKUP($B66,NAfiliado_NFarmacia!$A$2:$J$497,5,0)),VLOOKUP($B66,padron!$A$3:$M$482,9,0)),+IF(ISERROR(VLOOKUP($B66,NAfiliado_NFarmacia!$A$2:$J$497,5,0)),"Ingresa Farmacia",VLOOKUP($B66,NAfiliado_NFarmacia!$A$2:$J$497,5,0))))</f>
        <v/>
      </c>
      <c r="J66" s="68" t="str">
        <f>+IF($B66="","",+IF(OR($F66="Si",$F66=""),IF(ISERROR(VLOOKUP($B66,padron!$A$3:$M$482,10,0)),+IF(ISERROR(VLOOKUP($B66,NAfiliado_NFarmacia!$A$2:$J$497,5,0)),"Ingresa Direccion de Farmacia",VLOOKUP($B66,NAfiliado_NFarmacia!$A$2:$J$497,6,0)),VLOOKUP($B66,padron!$A$3:$M$482,10,0)),+IF(ISERROR(VLOOKUP($B66,NAfiliado_NFarmacia!$A$2:$J$497,6,0)),"Ingresa Direccion de Farmacia",VLOOKUP($B66,NAfiliado_NFarmacia!$A$2:$J$497,6,0))))</f>
        <v/>
      </c>
      <c r="K66" s="68" t="str">
        <f>+IF($B66="","",+IF(OR($F66="Si",$F66=""),IF(ISERROR(VLOOKUP($B66,padron!$A$3:$M$482,10,0)),+IF(ISERROR(VLOOKUP($B66,NAfiliado_NFarmacia!$A$2:$J$497,5,0)),"Ingresa Localidad de Farmacia",VLOOKUP($B66,NAfiliado_NFarmacia!$A$2:$J$497,7,0)),VLOOKUP($B66,padron!$A$3:$M$482,11,0)),+IF(ISERROR(VLOOKUP($B66,NAfiliado_NFarmacia!$A$2:$J$497,7,0)),"Ingresa Localidad de Farmacia",VLOOKUP($B66,NAfiliado_NFarmacia!$A$2:$J$497,7,0))))</f>
        <v/>
      </c>
      <c r="L66" s="69" t="str">
        <f>+IF(B66="","",IF(F66="No","84005541",+IFERROR(+VLOOKUP(inicio!B66,padron!$A$2:$H$1999,8,0),"84005541")))</f>
        <v/>
      </c>
      <c r="M66" s="69" t="str">
        <f>+IF(B66="","",+IFERROR(+VLOOKUP(B66,padron!A:C,3,0),"no_cargado"))</f>
        <v/>
      </c>
      <c r="N66" s="67" t="str">
        <f>+IF(C66="","",+IFERROR(+VLOOKUP($C66,materiales!$A$2:$C$101,3,0),"9999"))</f>
        <v/>
      </c>
      <c r="O66" s="67" t="str">
        <f t="shared" si="0"/>
        <v/>
      </c>
      <c r="P66" s="67" t="str">
        <f t="shared" si="1"/>
        <v/>
      </c>
      <c r="Q66" s="67" t="str">
        <f t="shared" si="2"/>
        <v/>
      </c>
      <c r="R66" s="67" t="str">
        <f t="shared" si="3"/>
        <v/>
      </c>
      <c r="S66" s="67" t="str">
        <f t="shared" si="4"/>
        <v/>
      </c>
      <c r="T66" s="67" t="str">
        <f t="shared" ca="1" si="5"/>
        <v/>
      </c>
      <c r="U66" s="67" t="str">
        <f>+IF(M66="","",IFERROR(+VLOOKUP(C66,materiales!$A$2:$D$1000,4,0),"DSZA"))</f>
        <v/>
      </c>
      <c r="V66" s="67" t="str">
        <f t="shared" si="6"/>
        <v/>
      </c>
      <c r="W66" s="69" t="str">
        <f t="shared" si="7"/>
        <v/>
      </c>
      <c r="X66" s="69" t="str">
        <f t="shared" si="8"/>
        <v/>
      </c>
      <c r="Y66" s="70" t="str">
        <f t="shared" si="9"/>
        <v/>
      </c>
      <c r="Z66" s="70" t="str">
        <f>IF(M66="no_cargado",VLOOKUP(B66,NAfiliado_NFarmacia!A:H,8,0),"")</f>
        <v/>
      </c>
      <c r="AA66" s="71"/>
    </row>
    <row r="67" spans="1:27" x14ac:dyDescent="0.55000000000000004">
      <c r="A67" s="50"/>
      <c r="B67" s="49"/>
      <c r="C67" s="48"/>
      <c r="D67" s="49"/>
      <c r="E67" s="49"/>
      <c r="F67" s="49"/>
      <c r="G67" s="66" t="str">
        <f>+IF($B67="","",+IFERROR(+VLOOKUP(B67,padron!$A$2:$E$2000,2,0),+IFERROR(VLOOKUP(B67,NAfiliado_NFarmacia!$A:$J,10,0),"Ingresar Nuevo Afiliado")))</f>
        <v/>
      </c>
      <c r="H67" s="67" t="str">
        <f>+IF(B67="","",+IFERROR(+VLOOKUP($C67,materiales!$A$2:$C$101,2,0),"9999"))</f>
        <v/>
      </c>
      <c r="I67" s="68" t="str">
        <f>+IF($B67="","",+IF(OR($F67="Si",$F67=""),IF(ISERROR(VLOOKUP($B67,padron!$A$3:$M$482,9,0)),+IF(ISERROR(VLOOKUP($B67,NAfiliado_NFarmacia!$A$2:$J$497,5,0)),"Ingresa Farmacia",VLOOKUP($B67,NAfiliado_NFarmacia!$A$2:$J$497,5,0)),VLOOKUP($B67,padron!$A$3:$M$482,9,0)),+IF(ISERROR(VLOOKUP($B67,NAfiliado_NFarmacia!$A$2:$J$497,5,0)),"Ingresa Farmacia",VLOOKUP($B67,NAfiliado_NFarmacia!$A$2:$J$497,5,0))))</f>
        <v/>
      </c>
      <c r="J67" s="68" t="str">
        <f>+IF($B67="","",+IF(OR($F67="Si",$F67=""),IF(ISERROR(VLOOKUP($B67,padron!$A$3:$M$482,10,0)),+IF(ISERROR(VLOOKUP($B67,NAfiliado_NFarmacia!$A$2:$J$497,5,0)),"Ingresa Direccion de Farmacia",VLOOKUP($B67,NAfiliado_NFarmacia!$A$2:$J$497,6,0)),VLOOKUP($B67,padron!$A$3:$M$482,10,0)),+IF(ISERROR(VLOOKUP($B67,NAfiliado_NFarmacia!$A$2:$J$497,6,0)),"Ingresa Direccion de Farmacia",VLOOKUP($B67,NAfiliado_NFarmacia!$A$2:$J$497,6,0))))</f>
        <v/>
      </c>
      <c r="K67" s="68" t="str">
        <f>+IF($B67="","",+IF(OR($F67="Si",$F67=""),IF(ISERROR(VLOOKUP($B67,padron!$A$3:$M$482,10,0)),+IF(ISERROR(VLOOKUP($B67,NAfiliado_NFarmacia!$A$2:$J$497,5,0)),"Ingresa Localidad de Farmacia",VLOOKUP($B67,NAfiliado_NFarmacia!$A$2:$J$497,7,0)),VLOOKUP($B67,padron!$A$3:$M$482,11,0)),+IF(ISERROR(VLOOKUP($B67,NAfiliado_NFarmacia!$A$2:$J$497,7,0)),"Ingresa Localidad de Farmacia",VLOOKUP($B67,NAfiliado_NFarmacia!$A$2:$J$497,7,0))))</f>
        <v/>
      </c>
      <c r="L67" s="69" t="str">
        <f>+IF(B67="","",IF(F67="No","84005541",+IFERROR(+VLOOKUP(inicio!B67,padron!$A$2:$H$1999,8,0),"84005541")))</f>
        <v/>
      </c>
      <c r="M67" s="69" t="str">
        <f>+IF(B67="","",+IFERROR(+VLOOKUP(B67,padron!A:C,3,0),"no_cargado"))</f>
        <v/>
      </c>
      <c r="N67" s="67" t="str">
        <f>+IF(C67="","",+IFERROR(+VLOOKUP($C67,materiales!$A$2:$C$101,3,0),"9999"))</f>
        <v/>
      </c>
      <c r="O67" s="67" t="str">
        <f t="shared" si="0"/>
        <v/>
      </c>
      <c r="P67" s="67" t="str">
        <f t="shared" si="1"/>
        <v/>
      </c>
      <c r="Q67" s="67" t="str">
        <f t="shared" si="2"/>
        <v/>
      </c>
      <c r="R67" s="67" t="str">
        <f t="shared" si="3"/>
        <v/>
      </c>
      <c r="S67" s="67" t="str">
        <f t="shared" si="4"/>
        <v/>
      </c>
      <c r="T67" s="67" t="str">
        <f t="shared" ca="1" si="5"/>
        <v/>
      </c>
      <c r="U67" s="67" t="str">
        <f>+IF(M67="","",IFERROR(+VLOOKUP(C67,materiales!$A$2:$D$1000,4,0),"DSZA"))</f>
        <v/>
      </c>
      <c r="V67" s="67" t="str">
        <f t="shared" si="6"/>
        <v/>
      </c>
      <c r="W67" s="69" t="str">
        <f t="shared" si="7"/>
        <v/>
      </c>
      <c r="X67" s="69" t="str">
        <f t="shared" si="8"/>
        <v/>
      </c>
      <c r="Y67" s="70" t="str">
        <f t="shared" si="9"/>
        <v/>
      </c>
      <c r="Z67" s="70" t="str">
        <f>IF(M67="no_cargado",VLOOKUP(B67,NAfiliado_NFarmacia!A:H,8,0),"")</f>
        <v/>
      </c>
      <c r="AA67" s="71"/>
    </row>
    <row r="68" spans="1:27" x14ac:dyDescent="0.55000000000000004">
      <c r="A68" s="50"/>
      <c r="B68" s="49"/>
      <c r="C68" s="48"/>
      <c r="D68" s="49"/>
      <c r="E68" s="49"/>
      <c r="F68" s="49"/>
      <c r="G68" s="66" t="str">
        <f>+IF($B68="","",+IFERROR(+VLOOKUP(B68,padron!$A$2:$E$2000,2,0),+IFERROR(VLOOKUP(B68,NAfiliado_NFarmacia!$A:$J,10,0),"Ingresar Nuevo Afiliado")))</f>
        <v/>
      </c>
      <c r="H68" s="67" t="str">
        <f>+IF(B68="","",+IFERROR(+VLOOKUP($C68,materiales!$A$2:$C$101,2,0),"9999"))</f>
        <v/>
      </c>
      <c r="I68" s="68" t="str">
        <f>+IF($B68="","",+IF(OR($F68="Si",$F68=""),IF(ISERROR(VLOOKUP($B68,padron!$A$3:$M$482,9,0)),+IF(ISERROR(VLOOKUP($B68,NAfiliado_NFarmacia!$A$2:$J$497,5,0)),"Ingresa Farmacia",VLOOKUP($B68,NAfiliado_NFarmacia!$A$2:$J$497,5,0)),VLOOKUP($B68,padron!$A$3:$M$482,9,0)),+IF(ISERROR(VLOOKUP($B68,NAfiliado_NFarmacia!$A$2:$J$497,5,0)),"Ingresa Farmacia",VLOOKUP($B68,NAfiliado_NFarmacia!$A$2:$J$497,5,0))))</f>
        <v/>
      </c>
      <c r="J68" s="68" t="str">
        <f>+IF($B68="","",+IF(OR($F68="Si",$F68=""),IF(ISERROR(VLOOKUP($B68,padron!$A$3:$M$482,10,0)),+IF(ISERROR(VLOOKUP($B68,NAfiliado_NFarmacia!$A$2:$J$497,5,0)),"Ingresa Direccion de Farmacia",VLOOKUP($B68,NAfiliado_NFarmacia!$A$2:$J$497,6,0)),VLOOKUP($B68,padron!$A$3:$M$482,10,0)),+IF(ISERROR(VLOOKUP($B68,NAfiliado_NFarmacia!$A$2:$J$497,6,0)),"Ingresa Direccion de Farmacia",VLOOKUP($B68,NAfiliado_NFarmacia!$A$2:$J$497,6,0))))</f>
        <v/>
      </c>
      <c r="K68" s="68" t="str">
        <f>+IF($B68="","",+IF(OR($F68="Si",$F68=""),IF(ISERROR(VLOOKUP($B68,padron!$A$3:$M$482,10,0)),+IF(ISERROR(VLOOKUP($B68,NAfiliado_NFarmacia!$A$2:$J$497,5,0)),"Ingresa Localidad de Farmacia",VLOOKUP($B68,NAfiliado_NFarmacia!$A$2:$J$497,7,0)),VLOOKUP($B68,padron!$A$3:$M$482,11,0)),+IF(ISERROR(VLOOKUP($B68,NAfiliado_NFarmacia!$A$2:$J$497,7,0)),"Ingresa Localidad de Farmacia",VLOOKUP($B68,NAfiliado_NFarmacia!$A$2:$J$497,7,0))))</f>
        <v/>
      </c>
      <c r="L68" s="69" t="str">
        <f>+IF(B68="","",IF(F68="No","84005541",+IFERROR(+VLOOKUP(inicio!B68,padron!$A$2:$H$1999,8,0),"84005541")))</f>
        <v/>
      </c>
      <c r="M68" s="69" t="str">
        <f>+IF(B68="","",+IFERROR(+VLOOKUP(B68,padron!A:C,3,0),"no_cargado"))</f>
        <v/>
      </c>
      <c r="N68" s="67" t="str">
        <f>+IF(C68="","",+IFERROR(+VLOOKUP($C68,materiales!$A$2:$C$101,3,0),"9999"))</f>
        <v/>
      </c>
      <c r="O68" s="67" t="str">
        <f t="shared" si="0"/>
        <v/>
      </c>
      <c r="P68" s="67" t="str">
        <f t="shared" si="1"/>
        <v/>
      </c>
      <c r="Q68" s="67" t="str">
        <f t="shared" si="2"/>
        <v/>
      </c>
      <c r="R68" s="67" t="str">
        <f t="shared" si="3"/>
        <v/>
      </c>
      <c r="S68" s="67" t="str">
        <f t="shared" si="4"/>
        <v/>
      </c>
      <c r="T68" s="67" t="str">
        <f t="shared" ca="1" si="5"/>
        <v/>
      </c>
      <c r="U68" s="67" t="str">
        <f>+IF(M68="","",IFERROR(+VLOOKUP(C68,materiales!$A$2:$D$1000,4,0),"DSZA"))</f>
        <v/>
      </c>
      <c r="V68" s="67" t="str">
        <f t="shared" si="6"/>
        <v/>
      </c>
      <c r="W68" s="69" t="str">
        <f t="shared" si="7"/>
        <v/>
      </c>
      <c r="X68" s="69" t="str">
        <f t="shared" si="8"/>
        <v/>
      </c>
      <c r="Y68" s="70" t="str">
        <f t="shared" si="9"/>
        <v/>
      </c>
      <c r="Z68" s="70" t="str">
        <f>IF(M68="no_cargado",VLOOKUP(B68,NAfiliado_NFarmacia!A:H,8,0),"")</f>
        <v/>
      </c>
      <c r="AA68" s="71"/>
    </row>
    <row r="69" spans="1:27" x14ac:dyDescent="0.55000000000000004">
      <c r="A69" s="50"/>
      <c r="B69" s="49"/>
      <c r="C69" s="48"/>
      <c r="D69" s="49"/>
      <c r="E69" s="49"/>
      <c r="F69" s="49"/>
      <c r="G69" s="66" t="str">
        <f>+IF($B69="","",+IFERROR(+VLOOKUP(B69,padron!$A$2:$E$2000,2,0),+IFERROR(VLOOKUP(B69,NAfiliado_NFarmacia!$A:$J,10,0),"Ingresar Nuevo Afiliado")))</f>
        <v/>
      </c>
      <c r="H69" s="67" t="str">
        <f>+IF(B69="","",+IFERROR(+VLOOKUP($C69,materiales!$A$2:$C$101,2,0),"9999"))</f>
        <v/>
      </c>
      <c r="I69" s="68" t="str">
        <f>+IF($B69="","",+IF(OR($F69="Si",$F69=""),IF(ISERROR(VLOOKUP($B69,padron!$A$3:$M$482,9,0)),+IF(ISERROR(VLOOKUP($B69,NAfiliado_NFarmacia!$A$2:$J$497,5,0)),"Ingresa Farmacia",VLOOKUP($B69,NAfiliado_NFarmacia!$A$2:$J$497,5,0)),VLOOKUP($B69,padron!$A$3:$M$482,9,0)),+IF(ISERROR(VLOOKUP($B69,NAfiliado_NFarmacia!$A$2:$J$497,5,0)),"Ingresa Farmacia",VLOOKUP($B69,NAfiliado_NFarmacia!$A$2:$J$497,5,0))))</f>
        <v/>
      </c>
      <c r="J69" s="68" t="str">
        <f>+IF($B69="","",+IF(OR($F69="Si",$F69=""),IF(ISERROR(VLOOKUP($B69,padron!$A$3:$M$482,10,0)),+IF(ISERROR(VLOOKUP($B69,NAfiliado_NFarmacia!$A$2:$J$497,5,0)),"Ingresa Direccion de Farmacia",VLOOKUP($B69,NAfiliado_NFarmacia!$A$2:$J$497,6,0)),VLOOKUP($B69,padron!$A$3:$M$482,10,0)),+IF(ISERROR(VLOOKUP($B69,NAfiliado_NFarmacia!$A$2:$J$497,6,0)),"Ingresa Direccion de Farmacia",VLOOKUP($B69,NAfiliado_NFarmacia!$A$2:$J$497,6,0))))</f>
        <v/>
      </c>
      <c r="K69" s="68" t="str">
        <f>+IF($B69="","",+IF(OR($F69="Si",$F69=""),IF(ISERROR(VLOOKUP($B69,padron!$A$3:$M$482,10,0)),+IF(ISERROR(VLOOKUP($B69,NAfiliado_NFarmacia!$A$2:$J$497,5,0)),"Ingresa Localidad de Farmacia",VLOOKUP($B69,NAfiliado_NFarmacia!$A$2:$J$497,7,0)),VLOOKUP($B69,padron!$A$3:$M$482,11,0)),+IF(ISERROR(VLOOKUP($B69,NAfiliado_NFarmacia!$A$2:$J$497,7,0)),"Ingresa Localidad de Farmacia",VLOOKUP($B69,NAfiliado_NFarmacia!$A$2:$J$497,7,0))))</f>
        <v/>
      </c>
      <c r="L69" s="69" t="str">
        <f>+IF(B69="","",IF(F69="No","84005541",+IFERROR(+VLOOKUP(inicio!B69,padron!$A$2:$H$1999,8,0),"84005541")))</f>
        <v/>
      </c>
      <c r="M69" s="69" t="str">
        <f>+IF(B69="","",+IFERROR(+VLOOKUP(B69,padron!A:C,3,0),"no_cargado"))</f>
        <v/>
      </c>
      <c r="N69" s="67" t="str">
        <f>+IF(C69="","",+IFERROR(+VLOOKUP($C69,materiales!$A$2:$C$101,3,0),"9999"))</f>
        <v/>
      </c>
      <c r="O69" s="67" t="str">
        <f t="shared" si="0"/>
        <v/>
      </c>
      <c r="P69" s="67" t="str">
        <f t="shared" si="1"/>
        <v/>
      </c>
      <c r="Q69" s="67" t="str">
        <f t="shared" si="2"/>
        <v/>
      </c>
      <c r="R69" s="67" t="str">
        <f t="shared" si="3"/>
        <v/>
      </c>
      <c r="S69" s="67" t="str">
        <f t="shared" si="4"/>
        <v/>
      </c>
      <c r="T69" s="67" t="str">
        <f t="shared" ca="1" si="5"/>
        <v/>
      </c>
      <c r="U69" s="67" t="str">
        <f>+IF(M69="","",IFERROR(+VLOOKUP(C69,materiales!$A$2:$D$1000,4,0),"DSZA"))</f>
        <v/>
      </c>
      <c r="V69" s="67" t="str">
        <f t="shared" si="6"/>
        <v/>
      </c>
      <c r="W69" s="69" t="str">
        <f t="shared" si="7"/>
        <v/>
      </c>
      <c r="X69" s="69" t="str">
        <f t="shared" si="8"/>
        <v/>
      </c>
      <c r="Y69" s="70" t="str">
        <f t="shared" si="9"/>
        <v/>
      </c>
      <c r="Z69" s="70" t="str">
        <f>IF(M69="no_cargado",VLOOKUP(B69,NAfiliado_NFarmacia!A:H,8,0),"")</f>
        <v/>
      </c>
      <c r="AA69" s="71"/>
    </row>
    <row r="70" spans="1:27" x14ac:dyDescent="0.55000000000000004">
      <c r="A70" s="50"/>
      <c r="B70" s="49"/>
      <c r="C70" s="48"/>
      <c r="D70" s="49"/>
      <c r="E70" s="49"/>
      <c r="F70" s="49"/>
      <c r="G70" s="66" t="str">
        <f>+IF($B70="","",+IFERROR(+VLOOKUP(B70,padron!$A$2:$E$2000,2,0),+IFERROR(VLOOKUP(B70,NAfiliado_NFarmacia!$A:$J,10,0),"Ingresar Nuevo Afiliado")))</f>
        <v/>
      </c>
      <c r="H70" s="67" t="str">
        <f>+IF(B70="","",+IFERROR(+VLOOKUP($C70,materiales!$A$2:$C$101,2,0),"9999"))</f>
        <v/>
      </c>
      <c r="I70" s="68" t="str">
        <f>+IF($B70="","",+IF(OR($F70="Si",$F70=""),IF(ISERROR(VLOOKUP($B70,padron!$A$3:$M$482,9,0)),+IF(ISERROR(VLOOKUP($B70,NAfiliado_NFarmacia!$A$2:$J$497,5,0)),"Ingresa Farmacia",VLOOKUP($B70,NAfiliado_NFarmacia!$A$2:$J$497,5,0)),VLOOKUP($B70,padron!$A$3:$M$482,9,0)),+IF(ISERROR(VLOOKUP($B70,NAfiliado_NFarmacia!$A$2:$J$497,5,0)),"Ingresa Farmacia",VLOOKUP($B70,NAfiliado_NFarmacia!$A$2:$J$497,5,0))))</f>
        <v/>
      </c>
      <c r="J70" s="68" t="str">
        <f>+IF($B70="","",+IF(OR($F70="Si",$F70=""),IF(ISERROR(VLOOKUP($B70,padron!$A$3:$M$482,10,0)),+IF(ISERROR(VLOOKUP($B70,NAfiliado_NFarmacia!$A$2:$J$497,5,0)),"Ingresa Direccion de Farmacia",VLOOKUP($B70,NAfiliado_NFarmacia!$A$2:$J$497,6,0)),VLOOKUP($B70,padron!$A$3:$M$482,10,0)),+IF(ISERROR(VLOOKUP($B70,NAfiliado_NFarmacia!$A$2:$J$497,6,0)),"Ingresa Direccion de Farmacia",VLOOKUP($B70,NAfiliado_NFarmacia!$A$2:$J$497,6,0))))</f>
        <v/>
      </c>
      <c r="K70" s="68" t="str">
        <f>+IF($B70="","",+IF(OR($F70="Si",$F70=""),IF(ISERROR(VLOOKUP($B70,padron!$A$3:$M$482,10,0)),+IF(ISERROR(VLOOKUP($B70,NAfiliado_NFarmacia!$A$2:$J$497,5,0)),"Ingresa Localidad de Farmacia",VLOOKUP($B70,NAfiliado_NFarmacia!$A$2:$J$497,7,0)),VLOOKUP($B70,padron!$A$3:$M$482,11,0)),+IF(ISERROR(VLOOKUP($B70,NAfiliado_NFarmacia!$A$2:$J$497,7,0)),"Ingresa Localidad de Farmacia",VLOOKUP($B70,NAfiliado_NFarmacia!$A$2:$J$497,7,0))))</f>
        <v/>
      </c>
      <c r="L70" s="69" t="str">
        <f>+IF(B70="","",IF(F70="No","84005541",+IFERROR(+VLOOKUP(inicio!B70,padron!$A$2:$H$1999,8,0),"84005541")))</f>
        <v/>
      </c>
      <c r="M70" s="69" t="str">
        <f>+IF(B70="","",+IFERROR(+VLOOKUP(B70,padron!A:C,3,0),"no_cargado"))</f>
        <v/>
      </c>
      <c r="N70" s="67" t="str">
        <f>+IF(C70="","",+IFERROR(+VLOOKUP($C70,materiales!$A$2:$C$101,3,0),"9999"))</f>
        <v/>
      </c>
      <c r="O70" s="67" t="str">
        <f t="shared" si="0"/>
        <v/>
      </c>
      <c r="P70" s="67" t="str">
        <f t="shared" si="1"/>
        <v/>
      </c>
      <c r="Q70" s="67" t="str">
        <f t="shared" si="2"/>
        <v/>
      </c>
      <c r="R70" s="67" t="str">
        <f t="shared" si="3"/>
        <v/>
      </c>
      <c r="S70" s="67" t="str">
        <f t="shared" si="4"/>
        <v/>
      </c>
      <c r="T70" s="67" t="str">
        <f t="shared" ca="1" si="5"/>
        <v/>
      </c>
      <c r="U70" s="67" t="str">
        <f>+IF(M70="","",IFERROR(+VLOOKUP(C70,materiales!$A$2:$D$1000,4,0),"DSZA"))</f>
        <v/>
      </c>
      <c r="V70" s="67" t="str">
        <f t="shared" si="6"/>
        <v/>
      </c>
      <c r="W70" s="69" t="str">
        <f t="shared" si="7"/>
        <v/>
      </c>
      <c r="X70" s="69" t="str">
        <f t="shared" si="8"/>
        <v/>
      </c>
      <c r="Y70" s="70" t="str">
        <f t="shared" si="9"/>
        <v/>
      </c>
      <c r="Z70" s="70" t="str">
        <f>IF(M70="no_cargado",VLOOKUP(B70,NAfiliado_NFarmacia!A:H,8,0),"")</f>
        <v/>
      </c>
      <c r="AA70" s="71"/>
    </row>
    <row r="71" spans="1:27" x14ac:dyDescent="0.55000000000000004">
      <c r="A71" s="50"/>
      <c r="B71" s="49"/>
      <c r="C71" s="48"/>
      <c r="D71" s="49"/>
      <c r="E71" s="49"/>
      <c r="F71" s="49"/>
      <c r="G71" s="66" t="str">
        <f>+IF($B71="","",+IFERROR(+VLOOKUP(B71,padron!$A$2:$E$2000,2,0),+IFERROR(VLOOKUP(B71,NAfiliado_NFarmacia!$A:$J,10,0),"Ingresar Nuevo Afiliado")))</f>
        <v/>
      </c>
      <c r="H71" s="67" t="str">
        <f>+IF(B71="","",+IFERROR(+VLOOKUP($C71,materiales!$A$2:$C$101,2,0),"9999"))</f>
        <v/>
      </c>
      <c r="I71" s="68" t="str">
        <f>+IF($B71="","",+IF(OR($F71="Si",$F71=""),IF(ISERROR(VLOOKUP($B71,padron!$A$3:$M$482,9,0)),+IF(ISERROR(VLOOKUP($B71,NAfiliado_NFarmacia!$A$2:$J$497,5,0)),"Ingresa Farmacia",VLOOKUP($B71,NAfiliado_NFarmacia!$A$2:$J$497,5,0)),VLOOKUP($B71,padron!$A$3:$M$482,9,0)),+IF(ISERROR(VLOOKUP($B71,NAfiliado_NFarmacia!$A$2:$J$497,5,0)),"Ingresa Farmacia",VLOOKUP($B71,NAfiliado_NFarmacia!$A$2:$J$497,5,0))))</f>
        <v/>
      </c>
      <c r="J71" s="68" t="str">
        <f>+IF($B71="","",+IF(OR($F71="Si",$F71=""),IF(ISERROR(VLOOKUP($B71,padron!$A$3:$M$482,10,0)),+IF(ISERROR(VLOOKUP($B71,NAfiliado_NFarmacia!$A$2:$J$497,5,0)),"Ingresa Direccion de Farmacia",VLOOKUP($B71,NAfiliado_NFarmacia!$A$2:$J$497,6,0)),VLOOKUP($B71,padron!$A$3:$M$482,10,0)),+IF(ISERROR(VLOOKUP($B71,NAfiliado_NFarmacia!$A$2:$J$497,6,0)),"Ingresa Direccion de Farmacia",VLOOKUP($B71,NAfiliado_NFarmacia!$A$2:$J$497,6,0))))</f>
        <v/>
      </c>
      <c r="K71" s="68" t="str">
        <f>+IF($B71="","",+IF(OR($F71="Si",$F71=""),IF(ISERROR(VLOOKUP($B71,padron!$A$3:$M$482,10,0)),+IF(ISERROR(VLOOKUP($B71,NAfiliado_NFarmacia!$A$2:$J$497,5,0)),"Ingresa Localidad de Farmacia",VLOOKUP($B71,NAfiliado_NFarmacia!$A$2:$J$497,7,0)),VLOOKUP($B71,padron!$A$3:$M$482,11,0)),+IF(ISERROR(VLOOKUP($B71,NAfiliado_NFarmacia!$A$2:$J$497,7,0)),"Ingresa Localidad de Farmacia",VLOOKUP($B71,NAfiliado_NFarmacia!$A$2:$J$497,7,0))))</f>
        <v/>
      </c>
      <c r="L71" s="69" t="str">
        <f>+IF(B71="","",IF(F71="No","84005541",+IFERROR(+VLOOKUP(inicio!B71,padron!$A$2:$H$1999,8,0),"84005541")))</f>
        <v/>
      </c>
      <c r="M71" s="69" t="str">
        <f>+IF(B71="","",+IFERROR(+VLOOKUP(B71,padron!A:C,3,0),"no_cargado"))</f>
        <v/>
      </c>
      <c r="N71" s="67" t="str">
        <f>+IF(C71="","",+IFERROR(+VLOOKUP($C71,materiales!$A$2:$C$101,3,0),"9999"))</f>
        <v/>
      </c>
      <c r="O71" s="67" t="str">
        <f t="shared" si="0"/>
        <v/>
      </c>
      <c r="P71" s="67" t="str">
        <f t="shared" si="1"/>
        <v/>
      </c>
      <c r="Q71" s="67" t="str">
        <f t="shared" si="2"/>
        <v/>
      </c>
      <c r="R71" s="67" t="str">
        <f t="shared" si="3"/>
        <v/>
      </c>
      <c r="S71" s="67" t="str">
        <f t="shared" si="4"/>
        <v/>
      </c>
      <c r="T71" s="67" t="str">
        <f t="shared" ca="1" si="5"/>
        <v/>
      </c>
      <c r="U71" s="67" t="str">
        <f>+IF(M71="","",IFERROR(+VLOOKUP(C71,materiales!$A$2:$D$1000,4,0),"DSZA"))</f>
        <v/>
      </c>
      <c r="V71" s="67" t="str">
        <f t="shared" si="6"/>
        <v/>
      </c>
      <c r="W71" s="69" t="str">
        <f t="shared" si="7"/>
        <v/>
      </c>
      <c r="X71" s="69" t="str">
        <f t="shared" si="8"/>
        <v/>
      </c>
      <c r="Y71" s="70" t="str">
        <f t="shared" si="9"/>
        <v/>
      </c>
      <c r="Z71" s="70" t="str">
        <f>IF(M71="no_cargado",VLOOKUP(B71,NAfiliado_NFarmacia!A:H,8,0),"")</f>
        <v/>
      </c>
      <c r="AA71" s="71"/>
    </row>
    <row r="72" spans="1:27" x14ac:dyDescent="0.55000000000000004">
      <c r="A72" s="50"/>
      <c r="B72" s="49"/>
      <c r="C72" s="48"/>
      <c r="D72" s="49"/>
      <c r="E72" s="49"/>
      <c r="F72" s="49"/>
      <c r="G72" s="66" t="str">
        <f>+IF($B72="","",+IFERROR(+VLOOKUP(B72,padron!$A$2:$E$2000,2,0),+IFERROR(VLOOKUP(B72,NAfiliado_NFarmacia!$A:$J,10,0),"Ingresar Nuevo Afiliado")))</f>
        <v/>
      </c>
      <c r="H72" s="67" t="str">
        <f>+IF(B72="","",+IFERROR(+VLOOKUP($C72,materiales!$A$2:$C$101,2,0),"9999"))</f>
        <v/>
      </c>
      <c r="I72" s="68" t="str">
        <f>+IF($B72="","",+IF(OR($F72="Si",$F72=""),IF(ISERROR(VLOOKUP($B72,padron!$A$3:$M$482,9,0)),+IF(ISERROR(VLOOKUP($B72,NAfiliado_NFarmacia!$A$2:$J$497,5,0)),"Ingresa Farmacia",VLOOKUP($B72,NAfiliado_NFarmacia!$A$2:$J$497,5,0)),VLOOKUP($B72,padron!$A$3:$M$482,9,0)),+IF(ISERROR(VLOOKUP($B72,NAfiliado_NFarmacia!$A$2:$J$497,5,0)),"Ingresa Farmacia",VLOOKUP($B72,NAfiliado_NFarmacia!$A$2:$J$497,5,0))))</f>
        <v/>
      </c>
      <c r="J72" s="68" t="str">
        <f>+IF($B72="","",+IF(OR($F72="Si",$F72=""),IF(ISERROR(VLOOKUP($B72,padron!$A$3:$M$482,10,0)),+IF(ISERROR(VLOOKUP($B72,NAfiliado_NFarmacia!$A$2:$J$497,5,0)),"Ingresa Direccion de Farmacia",VLOOKUP($B72,NAfiliado_NFarmacia!$A$2:$J$497,6,0)),VLOOKUP($B72,padron!$A$3:$M$482,10,0)),+IF(ISERROR(VLOOKUP($B72,NAfiliado_NFarmacia!$A$2:$J$497,6,0)),"Ingresa Direccion de Farmacia",VLOOKUP($B72,NAfiliado_NFarmacia!$A$2:$J$497,6,0))))</f>
        <v/>
      </c>
      <c r="K72" s="68" t="str">
        <f>+IF($B72="","",+IF(OR($F72="Si",$F72=""),IF(ISERROR(VLOOKUP($B72,padron!$A$3:$M$482,10,0)),+IF(ISERROR(VLOOKUP($B72,NAfiliado_NFarmacia!$A$2:$J$497,5,0)),"Ingresa Localidad de Farmacia",VLOOKUP($B72,NAfiliado_NFarmacia!$A$2:$J$497,7,0)),VLOOKUP($B72,padron!$A$3:$M$482,11,0)),+IF(ISERROR(VLOOKUP($B72,NAfiliado_NFarmacia!$A$2:$J$497,7,0)),"Ingresa Localidad de Farmacia",VLOOKUP($B72,NAfiliado_NFarmacia!$A$2:$J$497,7,0))))</f>
        <v/>
      </c>
      <c r="L72" s="69" t="str">
        <f>+IF(B72="","",IF(F72="No","84005541",+IFERROR(+VLOOKUP(inicio!B72,padron!$A$2:$H$1999,8,0),"84005541")))</f>
        <v/>
      </c>
      <c r="M72" s="69" t="str">
        <f>+IF(B72="","",+IFERROR(+VLOOKUP(B72,padron!A:C,3,0),"no_cargado"))</f>
        <v/>
      </c>
      <c r="N72" s="67" t="str">
        <f>+IF(C72="","",+IFERROR(+VLOOKUP($C72,materiales!$A$2:$C$101,3,0),"9999"))</f>
        <v/>
      </c>
      <c r="O72" s="67" t="str">
        <f t="shared" si="0"/>
        <v/>
      </c>
      <c r="P72" s="67" t="str">
        <f t="shared" si="1"/>
        <v/>
      </c>
      <c r="Q72" s="67" t="str">
        <f t="shared" si="2"/>
        <v/>
      </c>
      <c r="R72" s="67" t="str">
        <f t="shared" si="3"/>
        <v/>
      </c>
      <c r="S72" s="67" t="str">
        <f t="shared" si="4"/>
        <v/>
      </c>
      <c r="T72" s="67" t="str">
        <f t="shared" ca="1" si="5"/>
        <v/>
      </c>
      <c r="U72" s="67" t="str">
        <f>+IF(M72="","",IFERROR(+VLOOKUP(C72,materiales!$A$2:$D$1000,4,0),"DSZA"))</f>
        <v/>
      </c>
      <c r="V72" s="67" t="str">
        <f t="shared" si="6"/>
        <v/>
      </c>
      <c r="W72" s="69" t="str">
        <f t="shared" si="7"/>
        <v/>
      </c>
      <c r="X72" s="69" t="str">
        <f t="shared" si="8"/>
        <v/>
      </c>
      <c r="Y72" s="70" t="str">
        <f t="shared" si="9"/>
        <v/>
      </c>
      <c r="Z72" s="70" t="str">
        <f>IF(M72="no_cargado",VLOOKUP(B72,NAfiliado_NFarmacia!A:H,8,0),"")</f>
        <v/>
      </c>
      <c r="AA72" s="71"/>
    </row>
    <row r="73" spans="1:27" x14ac:dyDescent="0.55000000000000004">
      <c r="A73" s="50"/>
      <c r="B73" s="49"/>
      <c r="C73" s="48"/>
      <c r="D73" s="49"/>
      <c r="E73" s="49"/>
      <c r="F73" s="49"/>
      <c r="G73" s="66" t="str">
        <f>+IF($B73="","",+IFERROR(+VLOOKUP(B73,padron!$A$2:$E$2000,2,0),+IFERROR(VLOOKUP(B73,NAfiliado_NFarmacia!$A:$J,10,0),"Ingresar Nuevo Afiliado")))</f>
        <v/>
      </c>
      <c r="H73" s="67" t="str">
        <f>+IF(B73="","",+IFERROR(+VLOOKUP($C73,materiales!$A$2:$C$101,2,0),"9999"))</f>
        <v/>
      </c>
      <c r="I73" s="68" t="str">
        <f>+IF($B73="","",+IF(OR($F73="Si",$F73=""),IF(ISERROR(VLOOKUP($B73,padron!$A$3:$M$482,9,0)),+IF(ISERROR(VLOOKUP($B73,NAfiliado_NFarmacia!$A$2:$J$497,5,0)),"Ingresa Farmacia",VLOOKUP($B73,NAfiliado_NFarmacia!$A$2:$J$497,5,0)),VLOOKUP($B73,padron!$A$3:$M$482,9,0)),+IF(ISERROR(VLOOKUP($B73,NAfiliado_NFarmacia!$A$2:$J$497,5,0)),"Ingresa Farmacia",VLOOKUP($B73,NAfiliado_NFarmacia!$A$2:$J$497,5,0))))</f>
        <v/>
      </c>
      <c r="J73" s="68" t="str">
        <f>+IF($B73="","",+IF(OR($F73="Si",$F73=""),IF(ISERROR(VLOOKUP($B73,padron!$A$3:$M$482,10,0)),+IF(ISERROR(VLOOKUP($B73,NAfiliado_NFarmacia!$A$2:$J$497,5,0)),"Ingresa Direccion de Farmacia",VLOOKUP($B73,NAfiliado_NFarmacia!$A$2:$J$497,6,0)),VLOOKUP($B73,padron!$A$3:$M$482,10,0)),+IF(ISERROR(VLOOKUP($B73,NAfiliado_NFarmacia!$A$2:$J$497,6,0)),"Ingresa Direccion de Farmacia",VLOOKUP($B73,NAfiliado_NFarmacia!$A$2:$J$497,6,0))))</f>
        <v/>
      </c>
      <c r="K73" s="68" t="str">
        <f>+IF($B73="","",+IF(OR($F73="Si",$F73=""),IF(ISERROR(VLOOKUP($B73,padron!$A$3:$M$482,10,0)),+IF(ISERROR(VLOOKUP($B73,NAfiliado_NFarmacia!$A$2:$J$497,5,0)),"Ingresa Localidad de Farmacia",VLOOKUP($B73,NAfiliado_NFarmacia!$A$2:$J$497,7,0)),VLOOKUP($B73,padron!$A$3:$M$482,11,0)),+IF(ISERROR(VLOOKUP($B73,NAfiliado_NFarmacia!$A$2:$J$497,7,0)),"Ingresa Localidad de Farmacia",VLOOKUP($B73,NAfiliado_NFarmacia!$A$2:$J$497,7,0))))</f>
        <v/>
      </c>
      <c r="L73" s="69" t="str">
        <f>+IF(B73="","",IF(F73="No","84005541",+IFERROR(+VLOOKUP(inicio!B73,padron!$A$2:$H$1999,8,0),"84005541")))</f>
        <v/>
      </c>
      <c r="M73" s="69" t="str">
        <f>+IF(B73="","",+IFERROR(+VLOOKUP(B73,padron!A:C,3,0),"no_cargado"))</f>
        <v/>
      </c>
      <c r="N73" s="67" t="str">
        <f>+IF(C73="","",+IFERROR(+VLOOKUP($C73,materiales!$A$2:$C$101,3,0),"9999"))</f>
        <v/>
      </c>
      <c r="O73" s="67" t="str">
        <f t="shared" si="0"/>
        <v/>
      </c>
      <c r="P73" s="67" t="str">
        <f t="shared" si="1"/>
        <v/>
      </c>
      <c r="Q73" s="67" t="str">
        <f t="shared" si="2"/>
        <v/>
      </c>
      <c r="R73" s="67" t="str">
        <f t="shared" si="3"/>
        <v/>
      </c>
      <c r="S73" s="67" t="str">
        <f t="shared" si="4"/>
        <v/>
      </c>
      <c r="T73" s="67" t="str">
        <f t="shared" ca="1" si="5"/>
        <v/>
      </c>
      <c r="U73" s="67" t="str">
        <f>+IF(M73="","",IFERROR(+VLOOKUP(C73,materiales!$A$2:$D$1000,4,0),"DSZA"))</f>
        <v/>
      </c>
      <c r="V73" s="67" t="str">
        <f t="shared" si="6"/>
        <v/>
      </c>
      <c r="W73" s="69" t="str">
        <f t="shared" si="7"/>
        <v/>
      </c>
      <c r="X73" s="69" t="str">
        <f t="shared" si="8"/>
        <v/>
      </c>
      <c r="Y73" s="70" t="str">
        <f t="shared" si="9"/>
        <v/>
      </c>
      <c r="Z73" s="70" t="str">
        <f>IF(M73="no_cargado",VLOOKUP(B73,NAfiliado_NFarmacia!A:H,8,0),"")</f>
        <v/>
      </c>
      <c r="AA73" s="71"/>
    </row>
    <row r="74" spans="1:27" x14ac:dyDescent="0.55000000000000004">
      <c r="A74" s="50"/>
      <c r="B74" s="49"/>
      <c r="C74" s="48"/>
      <c r="D74" s="49"/>
      <c r="E74" s="49"/>
      <c r="F74" s="49"/>
      <c r="G74" s="66" t="str">
        <f>+IF($B74="","",+IFERROR(+VLOOKUP(B74,padron!$A$2:$E$2000,2,0),+IFERROR(VLOOKUP(B74,NAfiliado_NFarmacia!$A:$J,10,0),"Ingresar Nuevo Afiliado")))</f>
        <v/>
      </c>
      <c r="H74" s="67" t="str">
        <f>+IF(B74="","",+IFERROR(+VLOOKUP($C74,materiales!$A$2:$C$101,2,0),"9999"))</f>
        <v/>
      </c>
      <c r="I74" s="68" t="str">
        <f>+IF($B74="","",+IF(OR($F74="Si",$F74=""),IF(ISERROR(VLOOKUP($B74,padron!$A$3:$M$482,9,0)),+IF(ISERROR(VLOOKUP($B74,NAfiliado_NFarmacia!$A$2:$J$497,5,0)),"Ingresa Farmacia",VLOOKUP($B74,NAfiliado_NFarmacia!$A$2:$J$497,5,0)),VLOOKUP($B74,padron!$A$3:$M$482,9,0)),+IF(ISERROR(VLOOKUP($B74,NAfiliado_NFarmacia!$A$2:$J$497,5,0)),"Ingresa Farmacia",VLOOKUP($B74,NAfiliado_NFarmacia!$A$2:$J$497,5,0))))</f>
        <v/>
      </c>
      <c r="J74" s="68" t="str">
        <f>+IF($B74="","",+IF(OR($F74="Si",$F74=""),IF(ISERROR(VLOOKUP($B74,padron!$A$3:$M$482,10,0)),+IF(ISERROR(VLOOKUP($B74,NAfiliado_NFarmacia!$A$2:$J$497,5,0)),"Ingresa Direccion de Farmacia",VLOOKUP($B74,NAfiliado_NFarmacia!$A$2:$J$497,6,0)),VLOOKUP($B74,padron!$A$3:$M$482,10,0)),+IF(ISERROR(VLOOKUP($B74,NAfiliado_NFarmacia!$A$2:$J$497,6,0)),"Ingresa Direccion de Farmacia",VLOOKUP($B74,NAfiliado_NFarmacia!$A$2:$J$497,6,0))))</f>
        <v/>
      </c>
      <c r="K74" s="68" t="str">
        <f>+IF($B74="","",+IF(OR($F74="Si",$F74=""),IF(ISERROR(VLOOKUP($B74,padron!$A$3:$M$482,10,0)),+IF(ISERROR(VLOOKUP($B74,NAfiliado_NFarmacia!$A$2:$J$497,5,0)),"Ingresa Localidad de Farmacia",VLOOKUP($B74,NAfiliado_NFarmacia!$A$2:$J$497,7,0)),VLOOKUP($B74,padron!$A$3:$M$482,11,0)),+IF(ISERROR(VLOOKUP($B74,NAfiliado_NFarmacia!$A$2:$J$497,7,0)),"Ingresa Localidad de Farmacia",VLOOKUP($B74,NAfiliado_NFarmacia!$A$2:$J$497,7,0))))</f>
        <v/>
      </c>
      <c r="L74" s="69" t="str">
        <f>+IF(B74="","",IF(F74="No","84005541",+IFERROR(+VLOOKUP(inicio!B74,padron!$A$2:$H$1999,8,0),"84005541")))</f>
        <v/>
      </c>
      <c r="M74" s="69" t="str">
        <f>+IF(B74="","",+IFERROR(+VLOOKUP(B74,padron!A:C,3,0),"no_cargado"))</f>
        <v/>
      </c>
      <c r="N74" s="67" t="str">
        <f>+IF(C74="","",+IFERROR(+VLOOKUP($C74,materiales!$A$2:$C$101,3,0),"9999"))</f>
        <v/>
      </c>
      <c r="O74" s="67" t="str">
        <f t="shared" ref="O74:O137" si="10">+IF(D74="","","01")</f>
        <v/>
      </c>
      <c r="P74" s="67" t="str">
        <f t="shared" ref="P74:P137" si="11">+IF(B74="","","CONVENIO 100%")</f>
        <v/>
      </c>
      <c r="Q74" s="67" t="str">
        <f t="shared" ref="Q74:Q137" si="12">+IF(I74="","","ZTRA")</f>
        <v/>
      </c>
      <c r="R74" s="67" t="str">
        <f t="shared" ref="R74:R137" si="13">+IF(J74="","",+IFERROR(+IF(U74="DSZA","ALMA","1004"),"ALMA"))</f>
        <v/>
      </c>
      <c r="S74" s="67" t="str">
        <f t="shared" ref="S74:S137" si="14">+IF(K74="","","40000001")</f>
        <v/>
      </c>
      <c r="T74" s="67" t="str">
        <f t="shared" ref="T74:T137" ca="1" si="15">+IF(L74="","",+DAY(TODAY())&amp;"."&amp;TEXT(+TODAY(),"MM")&amp;"."&amp;+YEAR(TODAY()))</f>
        <v/>
      </c>
      <c r="U74" s="67" t="str">
        <f>+IF(M74="","",IFERROR(+VLOOKUP(C74,materiales!$A$2:$D$1000,4,0),"DSZA"))</f>
        <v/>
      </c>
      <c r="V74" s="67" t="str">
        <f t="shared" ref="V74:V137" si="16">+IF(N74="","","MAN")</f>
        <v/>
      </c>
      <c r="W74" s="69" t="str">
        <f t="shared" ref="W74:W137" si="17">IF(B74="","","02")</f>
        <v/>
      </c>
      <c r="X74" s="69" t="str">
        <f t="shared" ref="X74:X137" si="18">IF(B74="","","01")</f>
        <v/>
      </c>
      <c r="Y74" s="70" t="str">
        <f t="shared" ref="Y74:Y137" si="19">+RIGHT(B74,8)</f>
        <v/>
      </c>
      <c r="Z74" s="70" t="str">
        <f>IF(M74="no_cargado",VLOOKUP(B74,NAfiliado_NFarmacia!A:H,8,0),"")</f>
        <v/>
      </c>
      <c r="AA74" s="71"/>
    </row>
    <row r="75" spans="1:27" x14ac:dyDescent="0.55000000000000004">
      <c r="A75" s="50"/>
      <c r="B75" s="49"/>
      <c r="C75" s="48"/>
      <c r="D75" s="49"/>
      <c r="E75" s="49"/>
      <c r="F75" s="49"/>
      <c r="G75" s="66" t="str">
        <f>+IF($B75="","",+IFERROR(+VLOOKUP(B75,padron!$A$2:$E$2000,2,0),+IFERROR(VLOOKUP(B75,NAfiliado_NFarmacia!$A:$J,10,0),"Ingresar Nuevo Afiliado")))</f>
        <v/>
      </c>
      <c r="H75" s="67" t="str">
        <f>+IF(B75="","",+IFERROR(+VLOOKUP($C75,materiales!$A$2:$C$101,2,0),"9999"))</f>
        <v/>
      </c>
      <c r="I75" s="68" t="str">
        <f>+IF($B75="","",+IF(OR($F75="Si",$F75=""),IF(ISERROR(VLOOKUP($B75,padron!$A$3:$M$482,9,0)),+IF(ISERROR(VLOOKUP($B75,NAfiliado_NFarmacia!$A$2:$J$497,5,0)),"Ingresa Farmacia",VLOOKUP($B75,NAfiliado_NFarmacia!$A$2:$J$497,5,0)),VLOOKUP($B75,padron!$A$3:$M$482,9,0)),+IF(ISERROR(VLOOKUP($B75,NAfiliado_NFarmacia!$A$2:$J$497,5,0)),"Ingresa Farmacia",VLOOKUP($B75,NAfiliado_NFarmacia!$A$2:$J$497,5,0))))</f>
        <v/>
      </c>
      <c r="J75" s="68" t="str">
        <f>+IF($B75="","",+IF(OR($F75="Si",$F75=""),IF(ISERROR(VLOOKUP($B75,padron!$A$3:$M$482,10,0)),+IF(ISERROR(VLOOKUP($B75,NAfiliado_NFarmacia!$A$2:$J$497,5,0)),"Ingresa Direccion de Farmacia",VLOOKUP($B75,NAfiliado_NFarmacia!$A$2:$J$497,6,0)),VLOOKUP($B75,padron!$A$3:$M$482,10,0)),+IF(ISERROR(VLOOKUP($B75,NAfiliado_NFarmacia!$A$2:$J$497,6,0)),"Ingresa Direccion de Farmacia",VLOOKUP($B75,NAfiliado_NFarmacia!$A$2:$J$497,6,0))))</f>
        <v/>
      </c>
      <c r="K75" s="68" t="str">
        <f>+IF($B75="","",+IF(OR($F75="Si",$F75=""),IF(ISERROR(VLOOKUP($B75,padron!$A$3:$M$482,10,0)),+IF(ISERROR(VLOOKUP($B75,NAfiliado_NFarmacia!$A$2:$J$497,5,0)),"Ingresa Localidad de Farmacia",VLOOKUP($B75,NAfiliado_NFarmacia!$A$2:$J$497,7,0)),VLOOKUP($B75,padron!$A$3:$M$482,11,0)),+IF(ISERROR(VLOOKUP($B75,NAfiliado_NFarmacia!$A$2:$J$497,7,0)),"Ingresa Localidad de Farmacia",VLOOKUP($B75,NAfiliado_NFarmacia!$A$2:$J$497,7,0))))</f>
        <v/>
      </c>
      <c r="L75" s="69" t="str">
        <f>+IF(B75="","",IF(F75="No","84005541",+IFERROR(+VLOOKUP(inicio!B75,padron!$A$2:$H$1999,8,0),"84005541")))</f>
        <v/>
      </c>
      <c r="M75" s="69" t="str">
        <f>+IF(B75="","",+IFERROR(+VLOOKUP(B75,padron!A:C,3,0),"no_cargado"))</f>
        <v/>
      </c>
      <c r="N75" s="67" t="str">
        <f>+IF(C75="","",+IFERROR(+VLOOKUP($C75,materiales!$A$2:$C$101,3,0),"9999"))</f>
        <v/>
      </c>
      <c r="O75" s="67" t="str">
        <f t="shared" si="10"/>
        <v/>
      </c>
      <c r="P75" s="67" t="str">
        <f t="shared" si="11"/>
        <v/>
      </c>
      <c r="Q75" s="67" t="str">
        <f t="shared" si="12"/>
        <v/>
      </c>
      <c r="R75" s="67" t="str">
        <f t="shared" si="13"/>
        <v/>
      </c>
      <c r="S75" s="67" t="str">
        <f t="shared" si="14"/>
        <v/>
      </c>
      <c r="T75" s="67" t="str">
        <f t="shared" ca="1" si="15"/>
        <v/>
      </c>
      <c r="U75" s="67" t="str">
        <f>+IF(M75="","",IFERROR(+VLOOKUP(C75,materiales!$A$2:$D$1000,4,0),"DSZA"))</f>
        <v/>
      </c>
      <c r="V75" s="67" t="str">
        <f t="shared" si="16"/>
        <v/>
      </c>
      <c r="W75" s="69" t="str">
        <f t="shared" si="17"/>
        <v/>
      </c>
      <c r="X75" s="69" t="str">
        <f t="shared" si="18"/>
        <v/>
      </c>
      <c r="Y75" s="70" t="str">
        <f t="shared" si="19"/>
        <v/>
      </c>
      <c r="Z75" s="70" t="str">
        <f>IF(M75="no_cargado",VLOOKUP(B75,NAfiliado_NFarmacia!A:H,8,0),"")</f>
        <v/>
      </c>
      <c r="AA75" s="71"/>
    </row>
    <row r="76" spans="1:27" x14ac:dyDescent="0.55000000000000004">
      <c r="A76" s="50"/>
      <c r="B76" s="49"/>
      <c r="C76" s="48"/>
      <c r="D76" s="49"/>
      <c r="E76" s="49"/>
      <c r="F76" s="49"/>
      <c r="G76" s="66" t="str">
        <f>+IF($B76="","",+IFERROR(+VLOOKUP(B76,padron!$A$2:$E$2000,2,0),+IFERROR(VLOOKUP(B76,NAfiliado_NFarmacia!$A:$J,10,0),"Ingresar Nuevo Afiliado")))</f>
        <v/>
      </c>
      <c r="H76" s="67" t="str">
        <f>+IF(B76="","",+IFERROR(+VLOOKUP($C76,materiales!$A$2:$C$101,2,0),"9999"))</f>
        <v/>
      </c>
      <c r="I76" s="68" t="str">
        <f>+IF($B76="","",+IF(OR($F76="Si",$F76=""),IF(ISERROR(VLOOKUP($B76,padron!$A$3:$M$482,9,0)),+IF(ISERROR(VLOOKUP($B76,NAfiliado_NFarmacia!$A$2:$J$497,5,0)),"Ingresa Farmacia",VLOOKUP($B76,NAfiliado_NFarmacia!$A$2:$J$497,5,0)),VLOOKUP($B76,padron!$A$3:$M$482,9,0)),+IF(ISERROR(VLOOKUP($B76,NAfiliado_NFarmacia!$A$2:$J$497,5,0)),"Ingresa Farmacia",VLOOKUP($B76,NAfiliado_NFarmacia!$A$2:$J$497,5,0))))</f>
        <v/>
      </c>
      <c r="J76" s="68" t="str">
        <f>+IF($B76="","",+IF(OR($F76="Si",$F76=""),IF(ISERROR(VLOOKUP($B76,padron!$A$3:$M$482,10,0)),+IF(ISERROR(VLOOKUP($B76,NAfiliado_NFarmacia!$A$2:$J$497,5,0)),"Ingresa Direccion de Farmacia",VLOOKUP($B76,NAfiliado_NFarmacia!$A$2:$J$497,6,0)),VLOOKUP($B76,padron!$A$3:$M$482,10,0)),+IF(ISERROR(VLOOKUP($B76,NAfiliado_NFarmacia!$A$2:$J$497,6,0)),"Ingresa Direccion de Farmacia",VLOOKUP($B76,NAfiliado_NFarmacia!$A$2:$J$497,6,0))))</f>
        <v/>
      </c>
      <c r="K76" s="68" t="str">
        <f>+IF($B76="","",+IF(OR($F76="Si",$F76=""),IF(ISERROR(VLOOKUP($B76,padron!$A$3:$M$482,10,0)),+IF(ISERROR(VLOOKUP($B76,NAfiliado_NFarmacia!$A$2:$J$497,5,0)),"Ingresa Localidad de Farmacia",VLOOKUP($B76,NAfiliado_NFarmacia!$A$2:$J$497,7,0)),VLOOKUP($B76,padron!$A$3:$M$482,11,0)),+IF(ISERROR(VLOOKUP($B76,NAfiliado_NFarmacia!$A$2:$J$497,7,0)),"Ingresa Localidad de Farmacia",VLOOKUP($B76,NAfiliado_NFarmacia!$A$2:$J$497,7,0))))</f>
        <v/>
      </c>
      <c r="L76" s="69" t="str">
        <f>+IF(B76="","",IF(F76="No","84005541",+IFERROR(+VLOOKUP(inicio!B76,padron!$A$2:$H$1999,8,0),"84005541")))</f>
        <v/>
      </c>
      <c r="M76" s="69" t="str">
        <f>+IF(B76="","",+IFERROR(+VLOOKUP(B76,padron!A:C,3,0),"no_cargado"))</f>
        <v/>
      </c>
      <c r="N76" s="67" t="str">
        <f>+IF(C76="","",+IFERROR(+VLOOKUP($C76,materiales!$A$2:$C$101,3,0),"9999"))</f>
        <v/>
      </c>
      <c r="O76" s="67" t="str">
        <f t="shared" si="10"/>
        <v/>
      </c>
      <c r="P76" s="67" t="str">
        <f t="shared" si="11"/>
        <v/>
      </c>
      <c r="Q76" s="67" t="str">
        <f t="shared" si="12"/>
        <v/>
      </c>
      <c r="R76" s="67" t="str">
        <f t="shared" si="13"/>
        <v/>
      </c>
      <c r="S76" s="67" t="str">
        <f t="shared" si="14"/>
        <v/>
      </c>
      <c r="T76" s="67" t="str">
        <f t="shared" ca="1" si="15"/>
        <v/>
      </c>
      <c r="U76" s="67" t="str">
        <f>+IF(M76="","",IFERROR(+VLOOKUP(C76,materiales!$A$2:$D$1000,4,0),"DSZA"))</f>
        <v/>
      </c>
      <c r="V76" s="67" t="str">
        <f t="shared" si="16"/>
        <v/>
      </c>
      <c r="W76" s="69" t="str">
        <f t="shared" si="17"/>
        <v/>
      </c>
      <c r="X76" s="69" t="str">
        <f t="shared" si="18"/>
        <v/>
      </c>
      <c r="Y76" s="70" t="str">
        <f t="shared" si="19"/>
        <v/>
      </c>
      <c r="Z76" s="70" t="str">
        <f>IF(M76="no_cargado",VLOOKUP(B76,NAfiliado_NFarmacia!A:H,8,0),"")</f>
        <v/>
      </c>
      <c r="AA76" s="71"/>
    </row>
    <row r="77" spans="1:27" x14ac:dyDescent="0.55000000000000004">
      <c r="A77" s="50"/>
      <c r="B77" s="49"/>
      <c r="C77" s="48"/>
      <c r="D77" s="49"/>
      <c r="E77" s="49"/>
      <c r="F77" s="49"/>
      <c r="G77" s="66" t="str">
        <f>+IF($B77="","",+IFERROR(+VLOOKUP(B77,padron!$A$2:$E$2000,2,0),+IFERROR(VLOOKUP(B77,NAfiliado_NFarmacia!$A:$J,10,0),"Ingresar Nuevo Afiliado")))</f>
        <v/>
      </c>
      <c r="H77" s="67" t="str">
        <f>+IF(B77="","",+IFERROR(+VLOOKUP($C77,materiales!$A$2:$C$101,2,0),"9999"))</f>
        <v/>
      </c>
      <c r="I77" s="68" t="str">
        <f>+IF($B77="","",+IF(OR($F77="Si",$F77=""),IF(ISERROR(VLOOKUP($B77,padron!$A$3:$M$482,9,0)),+IF(ISERROR(VLOOKUP($B77,NAfiliado_NFarmacia!$A$2:$J$497,5,0)),"Ingresa Farmacia",VLOOKUP($B77,NAfiliado_NFarmacia!$A$2:$J$497,5,0)),VLOOKUP($B77,padron!$A$3:$M$482,9,0)),+IF(ISERROR(VLOOKUP($B77,NAfiliado_NFarmacia!$A$2:$J$497,5,0)),"Ingresa Farmacia",VLOOKUP($B77,NAfiliado_NFarmacia!$A$2:$J$497,5,0))))</f>
        <v/>
      </c>
      <c r="J77" s="68" t="str">
        <f>+IF($B77="","",+IF(OR($F77="Si",$F77=""),IF(ISERROR(VLOOKUP($B77,padron!$A$3:$M$482,10,0)),+IF(ISERROR(VLOOKUP($B77,NAfiliado_NFarmacia!$A$2:$J$497,5,0)),"Ingresa Direccion de Farmacia",VLOOKUP($B77,NAfiliado_NFarmacia!$A$2:$J$497,6,0)),VLOOKUP($B77,padron!$A$3:$M$482,10,0)),+IF(ISERROR(VLOOKUP($B77,NAfiliado_NFarmacia!$A$2:$J$497,6,0)),"Ingresa Direccion de Farmacia",VLOOKUP($B77,NAfiliado_NFarmacia!$A$2:$J$497,6,0))))</f>
        <v/>
      </c>
      <c r="K77" s="68" t="str">
        <f>+IF($B77="","",+IF(OR($F77="Si",$F77=""),IF(ISERROR(VLOOKUP($B77,padron!$A$3:$M$482,10,0)),+IF(ISERROR(VLOOKUP($B77,NAfiliado_NFarmacia!$A$2:$J$497,5,0)),"Ingresa Localidad de Farmacia",VLOOKUP($B77,NAfiliado_NFarmacia!$A$2:$J$497,7,0)),VLOOKUP($B77,padron!$A$3:$M$482,11,0)),+IF(ISERROR(VLOOKUP($B77,NAfiliado_NFarmacia!$A$2:$J$497,7,0)),"Ingresa Localidad de Farmacia",VLOOKUP($B77,NAfiliado_NFarmacia!$A$2:$J$497,7,0))))</f>
        <v/>
      </c>
      <c r="L77" s="69" t="str">
        <f>+IF(B77="","",IF(F77="No","84005541",+IFERROR(+VLOOKUP(inicio!B77,padron!$A$2:$H$1999,8,0),"84005541")))</f>
        <v/>
      </c>
      <c r="M77" s="69" t="str">
        <f>+IF(B77="","",+IFERROR(+VLOOKUP(B77,padron!A:C,3,0),"no_cargado"))</f>
        <v/>
      </c>
      <c r="N77" s="67" t="str">
        <f>+IF(C77="","",+IFERROR(+VLOOKUP($C77,materiales!$A$2:$C$101,3,0),"9999"))</f>
        <v/>
      </c>
      <c r="O77" s="67" t="str">
        <f t="shared" si="10"/>
        <v/>
      </c>
      <c r="P77" s="67" t="str">
        <f t="shared" si="11"/>
        <v/>
      </c>
      <c r="Q77" s="67" t="str">
        <f t="shared" si="12"/>
        <v/>
      </c>
      <c r="R77" s="67" t="str">
        <f t="shared" si="13"/>
        <v/>
      </c>
      <c r="S77" s="67" t="str">
        <f t="shared" si="14"/>
        <v/>
      </c>
      <c r="T77" s="67" t="str">
        <f t="shared" ca="1" si="15"/>
        <v/>
      </c>
      <c r="U77" s="67" t="str">
        <f>+IF(M77="","",IFERROR(+VLOOKUP(C77,materiales!$A$2:$D$1000,4,0),"DSZA"))</f>
        <v/>
      </c>
      <c r="V77" s="67" t="str">
        <f t="shared" si="16"/>
        <v/>
      </c>
      <c r="W77" s="69" t="str">
        <f t="shared" si="17"/>
        <v/>
      </c>
      <c r="X77" s="69" t="str">
        <f t="shared" si="18"/>
        <v/>
      </c>
      <c r="Y77" s="70" t="str">
        <f t="shared" si="19"/>
        <v/>
      </c>
      <c r="Z77" s="70" t="str">
        <f>IF(M77="no_cargado",VLOOKUP(B77,NAfiliado_NFarmacia!A:H,8,0),"")</f>
        <v/>
      </c>
      <c r="AA77" s="71"/>
    </row>
    <row r="78" spans="1:27" x14ac:dyDescent="0.55000000000000004">
      <c r="A78" s="50"/>
      <c r="B78" s="49"/>
      <c r="C78" s="48"/>
      <c r="D78" s="49"/>
      <c r="E78" s="49"/>
      <c r="F78" s="49"/>
      <c r="G78" s="66" t="str">
        <f>+IF($B78="","",+IFERROR(+VLOOKUP(B78,padron!$A$2:$E$2000,2,0),+IFERROR(VLOOKUP(B78,NAfiliado_NFarmacia!$A:$J,10,0),"Ingresar Nuevo Afiliado")))</f>
        <v/>
      </c>
      <c r="H78" s="67" t="str">
        <f>+IF(B78="","",+IFERROR(+VLOOKUP($C78,materiales!$A$2:$C$101,2,0),"9999"))</f>
        <v/>
      </c>
      <c r="I78" s="68" t="str">
        <f>+IF($B78="","",+IF(OR($F78="Si",$F78=""),IF(ISERROR(VLOOKUP($B78,padron!$A$3:$M$482,9,0)),+IF(ISERROR(VLOOKUP($B78,NAfiliado_NFarmacia!$A$2:$J$497,5,0)),"Ingresa Farmacia",VLOOKUP($B78,NAfiliado_NFarmacia!$A$2:$J$497,5,0)),VLOOKUP($B78,padron!$A$3:$M$482,9,0)),+IF(ISERROR(VLOOKUP($B78,NAfiliado_NFarmacia!$A$2:$J$497,5,0)),"Ingresa Farmacia",VLOOKUP($B78,NAfiliado_NFarmacia!$A$2:$J$497,5,0))))</f>
        <v/>
      </c>
      <c r="J78" s="68" t="str">
        <f>+IF($B78="","",+IF(OR($F78="Si",$F78=""),IF(ISERROR(VLOOKUP($B78,padron!$A$3:$M$482,10,0)),+IF(ISERROR(VLOOKUP($B78,NAfiliado_NFarmacia!$A$2:$J$497,5,0)),"Ingresa Direccion de Farmacia",VLOOKUP($B78,NAfiliado_NFarmacia!$A$2:$J$497,6,0)),VLOOKUP($B78,padron!$A$3:$M$482,10,0)),+IF(ISERROR(VLOOKUP($B78,NAfiliado_NFarmacia!$A$2:$J$497,6,0)),"Ingresa Direccion de Farmacia",VLOOKUP($B78,NAfiliado_NFarmacia!$A$2:$J$497,6,0))))</f>
        <v/>
      </c>
      <c r="K78" s="68" t="str">
        <f>+IF($B78="","",+IF(OR($F78="Si",$F78=""),IF(ISERROR(VLOOKUP($B78,padron!$A$3:$M$482,10,0)),+IF(ISERROR(VLOOKUP($B78,NAfiliado_NFarmacia!$A$2:$J$497,5,0)),"Ingresa Localidad de Farmacia",VLOOKUP($B78,NAfiliado_NFarmacia!$A$2:$J$497,7,0)),VLOOKUP($B78,padron!$A$3:$M$482,11,0)),+IF(ISERROR(VLOOKUP($B78,NAfiliado_NFarmacia!$A$2:$J$497,7,0)),"Ingresa Localidad de Farmacia",VLOOKUP($B78,NAfiliado_NFarmacia!$A$2:$J$497,7,0))))</f>
        <v/>
      </c>
      <c r="L78" s="69" t="str">
        <f>+IF(B78="","",IF(F78="No","84005541",+IFERROR(+VLOOKUP(inicio!B78,padron!$A$2:$H$1999,8,0),"84005541")))</f>
        <v/>
      </c>
      <c r="M78" s="69" t="str">
        <f>+IF(B78="","",+IFERROR(+VLOOKUP(B78,padron!A:C,3,0),"no_cargado"))</f>
        <v/>
      </c>
      <c r="N78" s="67" t="str">
        <f>+IF(C78="","",+IFERROR(+VLOOKUP($C78,materiales!$A$2:$C$101,3,0),"9999"))</f>
        <v/>
      </c>
      <c r="O78" s="67" t="str">
        <f t="shared" si="10"/>
        <v/>
      </c>
      <c r="P78" s="67" t="str">
        <f t="shared" si="11"/>
        <v/>
      </c>
      <c r="Q78" s="67" t="str">
        <f t="shared" si="12"/>
        <v/>
      </c>
      <c r="R78" s="67" t="str">
        <f t="shared" si="13"/>
        <v/>
      </c>
      <c r="S78" s="67" t="str">
        <f t="shared" si="14"/>
        <v/>
      </c>
      <c r="T78" s="67" t="str">
        <f t="shared" ca="1" si="15"/>
        <v/>
      </c>
      <c r="U78" s="67" t="str">
        <f>+IF(M78="","",IFERROR(+VLOOKUP(C78,materiales!$A$2:$D$1000,4,0),"DSZA"))</f>
        <v/>
      </c>
      <c r="V78" s="67" t="str">
        <f t="shared" si="16"/>
        <v/>
      </c>
      <c r="W78" s="69" t="str">
        <f t="shared" si="17"/>
        <v/>
      </c>
      <c r="X78" s="69" t="str">
        <f t="shared" si="18"/>
        <v/>
      </c>
      <c r="Y78" s="70" t="str">
        <f t="shared" si="19"/>
        <v/>
      </c>
      <c r="Z78" s="70" t="str">
        <f>IF(M78="no_cargado",VLOOKUP(B78,NAfiliado_NFarmacia!A:H,8,0),"")</f>
        <v/>
      </c>
      <c r="AA78" s="71"/>
    </row>
    <row r="79" spans="1:27" x14ac:dyDescent="0.55000000000000004">
      <c r="A79" s="50"/>
      <c r="B79" s="49"/>
      <c r="C79" s="48"/>
      <c r="D79" s="49"/>
      <c r="E79" s="49"/>
      <c r="F79" s="49"/>
      <c r="G79" s="66" t="str">
        <f>+IF($B79="","",+IFERROR(+VLOOKUP(B79,padron!$A$2:$E$2000,2,0),+IFERROR(VLOOKUP(B79,NAfiliado_NFarmacia!$A:$J,10,0),"Ingresar Nuevo Afiliado")))</f>
        <v/>
      </c>
      <c r="H79" s="67" t="str">
        <f>+IF(B79="","",+IFERROR(+VLOOKUP($C79,materiales!$A$2:$C$101,2,0),"9999"))</f>
        <v/>
      </c>
      <c r="I79" s="68" t="str">
        <f>+IF($B79="","",+IF(OR($F79="Si",$F79=""),IF(ISERROR(VLOOKUP($B79,padron!$A$3:$M$482,9,0)),+IF(ISERROR(VLOOKUP($B79,NAfiliado_NFarmacia!$A$2:$J$497,5,0)),"Ingresa Farmacia",VLOOKUP($B79,NAfiliado_NFarmacia!$A$2:$J$497,5,0)),VLOOKUP($B79,padron!$A$3:$M$482,9,0)),+IF(ISERROR(VLOOKUP($B79,NAfiliado_NFarmacia!$A$2:$J$497,5,0)),"Ingresa Farmacia",VLOOKUP($B79,NAfiliado_NFarmacia!$A$2:$J$497,5,0))))</f>
        <v/>
      </c>
      <c r="J79" s="68" t="str">
        <f>+IF($B79="","",+IF(OR($F79="Si",$F79=""),IF(ISERROR(VLOOKUP($B79,padron!$A$3:$M$482,10,0)),+IF(ISERROR(VLOOKUP($B79,NAfiliado_NFarmacia!$A$2:$J$497,5,0)),"Ingresa Direccion de Farmacia",VLOOKUP($B79,NAfiliado_NFarmacia!$A$2:$J$497,6,0)),VLOOKUP($B79,padron!$A$3:$M$482,10,0)),+IF(ISERROR(VLOOKUP($B79,NAfiliado_NFarmacia!$A$2:$J$497,6,0)),"Ingresa Direccion de Farmacia",VLOOKUP($B79,NAfiliado_NFarmacia!$A$2:$J$497,6,0))))</f>
        <v/>
      </c>
      <c r="K79" s="68" t="str">
        <f>+IF($B79="","",+IF(OR($F79="Si",$F79=""),IF(ISERROR(VLOOKUP($B79,padron!$A$3:$M$482,10,0)),+IF(ISERROR(VLOOKUP($B79,NAfiliado_NFarmacia!$A$2:$J$497,5,0)),"Ingresa Localidad de Farmacia",VLOOKUP($B79,NAfiliado_NFarmacia!$A$2:$J$497,7,0)),VLOOKUP($B79,padron!$A$3:$M$482,11,0)),+IF(ISERROR(VLOOKUP($B79,NAfiliado_NFarmacia!$A$2:$J$497,7,0)),"Ingresa Localidad de Farmacia",VLOOKUP($B79,NAfiliado_NFarmacia!$A$2:$J$497,7,0))))</f>
        <v/>
      </c>
      <c r="L79" s="69" t="str">
        <f>+IF(B79="","",IF(F79="No","84005541",+IFERROR(+VLOOKUP(inicio!B79,padron!$A$2:$H$1999,8,0),"84005541")))</f>
        <v/>
      </c>
      <c r="M79" s="69" t="str">
        <f>+IF(B79="","",+IFERROR(+VLOOKUP(B79,padron!A:C,3,0),"no_cargado"))</f>
        <v/>
      </c>
      <c r="N79" s="67" t="str">
        <f>+IF(C79="","",+IFERROR(+VLOOKUP($C79,materiales!$A$2:$C$101,3,0),"9999"))</f>
        <v/>
      </c>
      <c r="O79" s="67" t="str">
        <f t="shared" si="10"/>
        <v/>
      </c>
      <c r="P79" s="67" t="str">
        <f t="shared" si="11"/>
        <v/>
      </c>
      <c r="Q79" s="67" t="str">
        <f t="shared" si="12"/>
        <v/>
      </c>
      <c r="R79" s="67" t="str">
        <f t="shared" si="13"/>
        <v/>
      </c>
      <c r="S79" s="67" t="str">
        <f t="shared" si="14"/>
        <v/>
      </c>
      <c r="T79" s="67" t="str">
        <f t="shared" ca="1" si="15"/>
        <v/>
      </c>
      <c r="U79" s="67" t="str">
        <f>+IF(M79="","",IFERROR(+VLOOKUP(C79,materiales!$A$2:$D$1000,4,0),"DSZA"))</f>
        <v/>
      </c>
      <c r="V79" s="67" t="str">
        <f t="shared" si="16"/>
        <v/>
      </c>
      <c r="W79" s="69" t="str">
        <f t="shared" si="17"/>
        <v/>
      </c>
      <c r="X79" s="69" t="str">
        <f t="shared" si="18"/>
        <v/>
      </c>
      <c r="Y79" s="70" t="str">
        <f t="shared" si="19"/>
        <v/>
      </c>
      <c r="Z79" s="70" t="str">
        <f>IF(M79="no_cargado",VLOOKUP(B79,NAfiliado_NFarmacia!A:H,8,0),"")</f>
        <v/>
      </c>
      <c r="AA79" s="71"/>
    </row>
    <row r="80" spans="1:27" x14ac:dyDescent="0.55000000000000004">
      <c r="A80" s="50"/>
      <c r="B80" s="49"/>
      <c r="C80" s="48"/>
      <c r="D80" s="49"/>
      <c r="E80" s="49"/>
      <c r="F80" s="49"/>
      <c r="G80" s="66" t="str">
        <f>+IF($B80="","",+IFERROR(+VLOOKUP(B80,padron!$A$2:$E$2000,2,0),+IFERROR(VLOOKUP(B80,NAfiliado_NFarmacia!$A:$J,10,0),"Ingresar Nuevo Afiliado")))</f>
        <v/>
      </c>
      <c r="H80" s="67" t="str">
        <f>+IF(B80="","",+IFERROR(+VLOOKUP($C80,materiales!$A$2:$C$101,2,0),"9999"))</f>
        <v/>
      </c>
      <c r="I80" s="68" t="str">
        <f>+IF($B80="","",+IF(OR($F80="Si",$F80=""),IF(ISERROR(VLOOKUP($B80,padron!$A$3:$M$482,9,0)),+IF(ISERROR(VLOOKUP($B80,NAfiliado_NFarmacia!$A$2:$J$497,5,0)),"Ingresa Farmacia",VLOOKUP($B80,NAfiliado_NFarmacia!$A$2:$J$497,5,0)),VLOOKUP($B80,padron!$A$3:$M$482,9,0)),+IF(ISERROR(VLOOKUP($B80,NAfiliado_NFarmacia!$A$2:$J$497,5,0)),"Ingresa Farmacia",VLOOKUP($B80,NAfiliado_NFarmacia!$A$2:$J$497,5,0))))</f>
        <v/>
      </c>
      <c r="J80" s="68" t="str">
        <f>+IF($B80="","",+IF(OR($F80="Si",$F80=""),IF(ISERROR(VLOOKUP($B80,padron!$A$3:$M$482,10,0)),+IF(ISERROR(VLOOKUP($B80,NAfiliado_NFarmacia!$A$2:$J$497,5,0)),"Ingresa Direccion de Farmacia",VLOOKUP($B80,NAfiliado_NFarmacia!$A$2:$J$497,6,0)),VLOOKUP($B80,padron!$A$3:$M$482,10,0)),+IF(ISERROR(VLOOKUP($B80,NAfiliado_NFarmacia!$A$2:$J$497,6,0)),"Ingresa Direccion de Farmacia",VLOOKUP($B80,NAfiliado_NFarmacia!$A$2:$J$497,6,0))))</f>
        <v/>
      </c>
      <c r="K80" s="68" t="str">
        <f>+IF($B80="","",+IF(OR($F80="Si",$F80=""),IF(ISERROR(VLOOKUP($B80,padron!$A$3:$M$482,10,0)),+IF(ISERROR(VLOOKUP($B80,NAfiliado_NFarmacia!$A$2:$J$497,5,0)),"Ingresa Localidad de Farmacia",VLOOKUP($B80,NAfiliado_NFarmacia!$A$2:$J$497,7,0)),VLOOKUP($B80,padron!$A$3:$M$482,11,0)),+IF(ISERROR(VLOOKUP($B80,NAfiliado_NFarmacia!$A$2:$J$497,7,0)),"Ingresa Localidad de Farmacia",VLOOKUP($B80,NAfiliado_NFarmacia!$A$2:$J$497,7,0))))</f>
        <v/>
      </c>
      <c r="L80" s="69" t="str">
        <f>+IF(B80="","",IF(F80="No","84005541",+IFERROR(+VLOOKUP(inicio!B80,padron!$A$2:$H$1999,8,0),"84005541")))</f>
        <v/>
      </c>
      <c r="M80" s="69" t="str">
        <f>+IF(B80="","",+IFERROR(+VLOOKUP(B80,padron!A:C,3,0),"no_cargado"))</f>
        <v/>
      </c>
      <c r="N80" s="67" t="str">
        <f>+IF(C80="","",+IFERROR(+VLOOKUP($C80,materiales!$A$2:$C$101,3,0),"9999"))</f>
        <v/>
      </c>
      <c r="O80" s="67" t="str">
        <f t="shared" si="10"/>
        <v/>
      </c>
      <c r="P80" s="67" t="str">
        <f t="shared" si="11"/>
        <v/>
      </c>
      <c r="Q80" s="67" t="str">
        <f t="shared" si="12"/>
        <v/>
      </c>
      <c r="R80" s="67" t="str">
        <f t="shared" si="13"/>
        <v/>
      </c>
      <c r="S80" s="67" t="str">
        <f t="shared" si="14"/>
        <v/>
      </c>
      <c r="T80" s="67" t="str">
        <f t="shared" ca="1" si="15"/>
        <v/>
      </c>
      <c r="U80" s="67" t="str">
        <f>+IF(M80="","",IFERROR(+VLOOKUP(C80,materiales!$A$2:$D$1000,4,0),"DSZA"))</f>
        <v/>
      </c>
      <c r="V80" s="67" t="str">
        <f t="shared" si="16"/>
        <v/>
      </c>
      <c r="W80" s="69" t="str">
        <f t="shared" si="17"/>
        <v/>
      </c>
      <c r="X80" s="69" t="str">
        <f t="shared" si="18"/>
        <v/>
      </c>
      <c r="Y80" s="70" t="str">
        <f t="shared" si="19"/>
        <v/>
      </c>
      <c r="Z80" s="70" t="str">
        <f>IF(M80="no_cargado",VLOOKUP(B80,NAfiliado_NFarmacia!A:H,8,0),"")</f>
        <v/>
      </c>
      <c r="AA80" s="71"/>
    </row>
    <row r="81" spans="1:27" x14ac:dyDescent="0.55000000000000004">
      <c r="A81" s="50"/>
      <c r="B81" s="49"/>
      <c r="C81" s="48"/>
      <c r="D81" s="49"/>
      <c r="E81" s="49"/>
      <c r="F81" s="49"/>
      <c r="G81" s="66" t="str">
        <f>+IF($B81="","",+IFERROR(+VLOOKUP(B81,padron!$A$2:$E$2000,2,0),+IFERROR(VLOOKUP(B81,NAfiliado_NFarmacia!$A:$J,10,0),"Ingresar Nuevo Afiliado")))</f>
        <v/>
      </c>
      <c r="H81" s="67" t="str">
        <f>+IF(B81="","",+IFERROR(+VLOOKUP($C81,materiales!$A$2:$C$101,2,0),"9999"))</f>
        <v/>
      </c>
      <c r="I81" s="68" t="str">
        <f>+IF($B81="","",+IF(OR($F81="Si",$F81=""),IF(ISERROR(VLOOKUP($B81,padron!$A$3:$M$482,9,0)),+IF(ISERROR(VLOOKUP($B81,NAfiliado_NFarmacia!$A$2:$J$497,5,0)),"Ingresa Farmacia",VLOOKUP($B81,NAfiliado_NFarmacia!$A$2:$J$497,5,0)),VLOOKUP($B81,padron!$A$3:$M$482,9,0)),+IF(ISERROR(VLOOKUP($B81,NAfiliado_NFarmacia!$A$2:$J$497,5,0)),"Ingresa Farmacia",VLOOKUP($B81,NAfiliado_NFarmacia!$A$2:$J$497,5,0))))</f>
        <v/>
      </c>
      <c r="J81" s="68" t="str">
        <f>+IF($B81="","",+IF(OR($F81="Si",$F81=""),IF(ISERROR(VLOOKUP($B81,padron!$A$3:$M$482,10,0)),+IF(ISERROR(VLOOKUP($B81,NAfiliado_NFarmacia!$A$2:$J$497,5,0)),"Ingresa Direccion de Farmacia",VLOOKUP($B81,NAfiliado_NFarmacia!$A$2:$J$497,6,0)),VLOOKUP($B81,padron!$A$3:$M$482,10,0)),+IF(ISERROR(VLOOKUP($B81,NAfiliado_NFarmacia!$A$2:$J$497,6,0)),"Ingresa Direccion de Farmacia",VLOOKUP($B81,NAfiliado_NFarmacia!$A$2:$J$497,6,0))))</f>
        <v/>
      </c>
      <c r="K81" s="68" t="str">
        <f>+IF($B81="","",+IF(OR($F81="Si",$F81=""),IF(ISERROR(VLOOKUP($B81,padron!$A$3:$M$482,10,0)),+IF(ISERROR(VLOOKUP($B81,NAfiliado_NFarmacia!$A$2:$J$497,5,0)),"Ingresa Localidad de Farmacia",VLOOKUP($B81,NAfiliado_NFarmacia!$A$2:$J$497,7,0)),VLOOKUP($B81,padron!$A$3:$M$482,11,0)),+IF(ISERROR(VLOOKUP($B81,NAfiliado_NFarmacia!$A$2:$J$497,7,0)),"Ingresa Localidad de Farmacia",VLOOKUP($B81,NAfiliado_NFarmacia!$A$2:$J$497,7,0))))</f>
        <v/>
      </c>
      <c r="L81" s="69" t="str">
        <f>+IF(B81="","",IF(F81="No","84005541",+IFERROR(+VLOOKUP(inicio!B81,padron!$A$2:$H$1999,8,0),"84005541")))</f>
        <v/>
      </c>
      <c r="M81" s="69" t="str">
        <f>+IF(B81="","",+IFERROR(+VLOOKUP(B81,padron!A:C,3,0),"no_cargado"))</f>
        <v/>
      </c>
      <c r="N81" s="67" t="str">
        <f>+IF(C81="","",+IFERROR(+VLOOKUP($C81,materiales!$A$2:$C$101,3,0),"9999"))</f>
        <v/>
      </c>
      <c r="O81" s="67" t="str">
        <f t="shared" si="10"/>
        <v/>
      </c>
      <c r="P81" s="67" t="str">
        <f t="shared" si="11"/>
        <v/>
      </c>
      <c r="Q81" s="67" t="str">
        <f t="shared" si="12"/>
        <v/>
      </c>
      <c r="R81" s="67" t="str">
        <f t="shared" si="13"/>
        <v/>
      </c>
      <c r="S81" s="67" t="str">
        <f t="shared" si="14"/>
        <v/>
      </c>
      <c r="T81" s="67" t="str">
        <f t="shared" ca="1" si="15"/>
        <v/>
      </c>
      <c r="U81" s="67" t="str">
        <f>+IF(M81="","",IFERROR(+VLOOKUP(C81,materiales!$A$2:$D$1000,4,0),"DSZA"))</f>
        <v/>
      </c>
      <c r="V81" s="67" t="str">
        <f t="shared" si="16"/>
        <v/>
      </c>
      <c r="W81" s="69" t="str">
        <f t="shared" si="17"/>
        <v/>
      </c>
      <c r="X81" s="69" t="str">
        <f t="shared" si="18"/>
        <v/>
      </c>
      <c r="Y81" s="70" t="str">
        <f t="shared" si="19"/>
        <v/>
      </c>
      <c r="Z81" s="70" t="str">
        <f>IF(M81="no_cargado",VLOOKUP(B81,NAfiliado_NFarmacia!A:H,8,0),"")</f>
        <v/>
      </c>
      <c r="AA81" s="71"/>
    </row>
    <row r="82" spans="1:27" x14ac:dyDescent="0.55000000000000004">
      <c r="A82" s="50"/>
      <c r="B82" s="49"/>
      <c r="C82" s="48"/>
      <c r="D82" s="49"/>
      <c r="E82" s="49"/>
      <c r="F82" s="49"/>
      <c r="G82" s="66" t="str">
        <f>+IF($B82="","",+IFERROR(+VLOOKUP(B82,padron!$A$2:$E$2000,2,0),+IFERROR(VLOOKUP(B82,NAfiliado_NFarmacia!$A:$J,10,0),"Ingresar Nuevo Afiliado")))</f>
        <v/>
      </c>
      <c r="H82" s="67" t="str">
        <f>+IF(B82="","",+IFERROR(+VLOOKUP($C82,materiales!$A$2:$C$101,2,0),"9999"))</f>
        <v/>
      </c>
      <c r="I82" s="68" t="str">
        <f>+IF($B82="","",+IF(OR($F82="Si",$F82=""),IF(ISERROR(VLOOKUP($B82,padron!$A$3:$M$482,9,0)),+IF(ISERROR(VLOOKUP($B82,NAfiliado_NFarmacia!$A$2:$J$497,5,0)),"Ingresa Farmacia",VLOOKUP($B82,NAfiliado_NFarmacia!$A$2:$J$497,5,0)),VLOOKUP($B82,padron!$A$3:$M$482,9,0)),+IF(ISERROR(VLOOKUP($B82,NAfiliado_NFarmacia!$A$2:$J$497,5,0)),"Ingresa Farmacia",VLOOKUP($B82,NAfiliado_NFarmacia!$A$2:$J$497,5,0))))</f>
        <v/>
      </c>
      <c r="J82" s="68" t="str">
        <f>+IF($B82="","",+IF(OR($F82="Si",$F82=""),IF(ISERROR(VLOOKUP($B82,padron!$A$3:$M$482,10,0)),+IF(ISERROR(VLOOKUP($B82,NAfiliado_NFarmacia!$A$2:$J$497,5,0)),"Ingresa Direccion de Farmacia",VLOOKUP($B82,NAfiliado_NFarmacia!$A$2:$J$497,6,0)),VLOOKUP($B82,padron!$A$3:$M$482,10,0)),+IF(ISERROR(VLOOKUP($B82,NAfiliado_NFarmacia!$A$2:$J$497,6,0)),"Ingresa Direccion de Farmacia",VLOOKUP($B82,NAfiliado_NFarmacia!$A$2:$J$497,6,0))))</f>
        <v/>
      </c>
      <c r="K82" s="68" t="str">
        <f>+IF($B82="","",+IF(OR($F82="Si",$F82=""),IF(ISERROR(VLOOKUP($B82,padron!$A$3:$M$482,10,0)),+IF(ISERROR(VLOOKUP($B82,NAfiliado_NFarmacia!$A$2:$J$497,5,0)),"Ingresa Localidad de Farmacia",VLOOKUP($B82,NAfiliado_NFarmacia!$A$2:$J$497,7,0)),VLOOKUP($B82,padron!$A$3:$M$482,11,0)),+IF(ISERROR(VLOOKUP($B82,NAfiliado_NFarmacia!$A$2:$J$497,7,0)),"Ingresa Localidad de Farmacia",VLOOKUP($B82,NAfiliado_NFarmacia!$A$2:$J$497,7,0))))</f>
        <v/>
      </c>
      <c r="L82" s="69" t="str">
        <f>+IF(B82="","",IF(F82="No","84005541",+IFERROR(+VLOOKUP(inicio!B82,padron!$A$2:$H$1999,8,0),"84005541")))</f>
        <v/>
      </c>
      <c r="M82" s="69" t="str">
        <f>+IF(B82="","",+IFERROR(+VLOOKUP(B82,padron!A:C,3,0),"no_cargado"))</f>
        <v/>
      </c>
      <c r="N82" s="67" t="str">
        <f>+IF(C82="","",+IFERROR(+VLOOKUP($C82,materiales!$A$2:$C$101,3,0),"9999"))</f>
        <v/>
      </c>
      <c r="O82" s="67" t="str">
        <f t="shared" si="10"/>
        <v/>
      </c>
      <c r="P82" s="67" t="str">
        <f t="shared" si="11"/>
        <v/>
      </c>
      <c r="Q82" s="67" t="str">
        <f t="shared" si="12"/>
        <v/>
      </c>
      <c r="R82" s="67" t="str">
        <f t="shared" si="13"/>
        <v/>
      </c>
      <c r="S82" s="67" t="str">
        <f t="shared" si="14"/>
        <v/>
      </c>
      <c r="T82" s="67" t="str">
        <f t="shared" ca="1" si="15"/>
        <v/>
      </c>
      <c r="U82" s="67" t="str">
        <f>+IF(M82="","",IFERROR(+VLOOKUP(C82,materiales!$A$2:$D$1000,4,0),"DSZA"))</f>
        <v/>
      </c>
      <c r="V82" s="67" t="str">
        <f t="shared" si="16"/>
        <v/>
      </c>
      <c r="W82" s="69" t="str">
        <f t="shared" si="17"/>
        <v/>
      </c>
      <c r="X82" s="69" t="str">
        <f t="shared" si="18"/>
        <v/>
      </c>
      <c r="Y82" s="70" t="str">
        <f t="shared" si="19"/>
        <v/>
      </c>
      <c r="Z82" s="70" t="str">
        <f>IF(M82="no_cargado",VLOOKUP(B82,NAfiliado_NFarmacia!A:H,8,0),"")</f>
        <v/>
      </c>
      <c r="AA82" s="71"/>
    </row>
    <row r="83" spans="1:27" x14ac:dyDescent="0.55000000000000004">
      <c r="A83" s="50"/>
      <c r="B83" s="49"/>
      <c r="C83" s="48"/>
      <c r="D83" s="49"/>
      <c r="E83" s="49"/>
      <c r="F83" s="49"/>
      <c r="G83" s="66" t="str">
        <f>+IF($B83="","",+IFERROR(+VLOOKUP(B83,padron!$A$2:$E$2000,2,0),+IFERROR(VLOOKUP(B83,NAfiliado_NFarmacia!$A:$J,10,0),"Ingresar Nuevo Afiliado")))</f>
        <v/>
      </c>
      <c r="H83" s="67" t="str">
        <f>+IF(B83="","",+IFERROR(+VLOOKUP($C83,materiales!$A$2:$C$101,2,0),"9999"))</f>
        <v/>
      </c>
      <c r="I83" s="68" t="str">
        <f>+IF($B83="","",+IF(OR($F83="Si",$F83=""),IF(ISERROR(VLOOKUP($B83,padron!$A$3:$M$482,9,0)),+IF(ISERROR(VLOOKUP($B83,NAfiliado_NFarmacia!$A$2:$J$497,5,0)),"Ingresa Farmacia",VLOOKUP($B83,NAfiliado_NFarmacia!$A$2:$J$497,5,0)),VLOOKUP($B83,padron!$A$3:$M$482,9,0)),+IF(ISERROR(VLOOKUP($B83,NAfiliado_NFarmacia!$A$2:$J$497,5,0)),"Ingresa Farmacia",VLOOKUP($B83,NAfiliado_NFarmacia!$A$2:$J$497,5,0))))</f>
        <v/>
      </c>
      <c r="J83" s="68" t="str">
        <f>+IF($B83="","",+IF(OR($F83="Si",$F83=""),IF(ISERROR(VLOOKUP($B83,padron!$A$3:$M$482,10,0)),+IF(ISERROR(VLOOKUP($B83,NAfiliado_NFarmacia!$A$2:$J$497,5,0)),"Ingresa Direccion de Farmacia",VLOOKUP($B83,NAfiliado_NFarmacia!$A$2:$J$497,6,0)),VLOOKUP($B83,padron!$A$3:$M$482,10,0)),+IF(ISERROR(VLOOKUP($B83,NAfiliado_NFarmacia!$A$2:$J$497,6,0)),"Ingresa Direccion de Farmacia",VLOOKUP($B83,NAfiliado_NFarmacia!$A$2:$J$497,6,0))))</f>
        <v/>
      </c>
      <c r="K83" s="68" t="str">
        <f>+IF($B83="","",+IF(OR($F83="Si",$F83=""),IF(ISERROR(VLOOKUP($B83,padron!$A$3:$M$482,10,0)),+IF(ISERROR(VLOOKUP($B83,NAfiliado_NFarmacia!$A$2:$J$497,5,0)),"Ingresa Localidad de Farmacia",VLOOKUP($B83,NAfiliado_NFarmacia!$A$2:$J$497,7,0)),VLOOKUP($B83,padron!$A$3:$M$482,11,0)),+IF(ISERROR(VLOOKUP($B83,NAfiliado_NFarmacia!$A$2:$J$497,7,0)),"Ingresa Localidad de Farmacia",VLOOKUP($B83,NAfiliado_NFarmacia!$A$2:$J$497,7,0))))</f>
        <v/>
      </c>
      <c r="L83" s="69" t="str">
        <f>+IF(B83="","",IF(F83="No","84005541",+IFERROR(+VLOOKUP(inicio!B83,padron!$A$2:$H$1999,8,0),"84005541")))</f>
        <v/>
      </c>
      <c r="M83" s="69" t="str">
        <f>+IF(B83="","",+IFERROR(+VLOOKUP(B83,padron!A:C,3,0),"no_cargado"))</f>
        <v/>
      </c>
      <c r="N83" s="67" t="str">
        <f>+IF(C83="","",+IFERROR(+VLOOKUP($C83,materiales!$A$2:$C$101,3,0),"9999"))</f>
        <v/>
      </c>
      <c r="O83" s="67" t="str">
        <f t="shared" si="10"/>
        <v/>
      </c>
      <c r="P83" s="67" t="str">
        <f t="shared" si="11"/>
        <v/>
      </c>
      <c r="Q83" s="67" t="str">
        <f t="shared" si="12"/>
        <v/>
      </c>
      <c r="R83" s="67" t="str">
        <f t="shared" si="13"/>
        <v/>
      </c>
      <c r="S83" s="67" t="str">
        <f t="shared" si="14"/>
        <v/>
      </c>
      <c r="T83" s="67" t="str">
        <f t="shared" ca="1" si="15"/>
        <v/>
      </c>
      <c r="U83" s="67" t="str">
        <f>+IF(M83="","",IFERROR(+VLOOKUP(C83,materiales!$A$2:$D$1000,4,0),"DSZA"))</f>
        <v/>
      </c>
      <c r="V83" s="67" t="str">
        <f t="shared" si="16"/>
        <v/>
      </c>
      <c r="W83" s="69" t="str">
        <f t="shared" si="17"/>
        <v/>
      </c>
      <c r="X83" s="69" t="str">
        <f t="shared" si="18"/>
        <v/>
      </c>
      <c r="Y83" s="70" t="str">
        <f t="shared" si="19"/>
        <v/>
      </c>
      <c r="Z83" s="70" t="str">
        <f>IF(M83="no_cargado",VLOOKUP(B83,NAfiliado_NFarmacia!A:H,8,0),"")</f>
        <v/>
      </c>
      <c r="AA83" s="71"/>
    </row>
    <row r="84" spans="1:27" x14ac:dyDescent="0.55000000000000004">
      <c r="A84" s="50"/>
      <c r="B84" s="49"/>
      <c r="C84" s="48"/>
      <c r="D84" s="49"/>
      <c r="E84" s="49"/>
      <c r="F84" s="49"/>
      <c r="G84" s="66" t="str">
        <f>+IF($B84="","",+IFERROR(+VLOOKUP(B84,padron!$A$2:$E$2000,2,0),+IFERROR(VLOOKUP(B84,NAfiliado_NFarmacia!$A:$J,10,0),"Ingresar Nuevo Afiliado")))</f>
        <v/>
      </c>
      <c r="H84" s="67" t="str">
        <f>+IF(B84="","",+IFERROR(+VLOOKUP($C84,materiales!$A$2:$C$101,2,0),"9999"))</f>
        <v/>
      </c>
      <c r="I84" s="68" t="str">
        <f>+IF($B84="","",+IF(OR($F84="Si",$F84=""),IF(ISERROR(VLOOKUP($B84,padron!$A$3:$M$482,9,0)),+IF(ISERROR(VLOOKUP($B84,NAfiliado_NFarmacia!$A$2:$J$497,5,0)),"Ingresa Farmacia",VLOOKUP($B84,NAfiliado_NFarmacia!$A$2:$J$497,5,0)),VLOOKUP($B84,padron!$A$3:$M$482,9,0)),+IF(ISERROR(VLOOKUP($B84,NAfiliado_NFarmacia!$A$2:$J$497,5,0)),"Ingresa Farmacia",VLOOKUP($B84,NAfiliado_NFarmacia!$A$2:$J$497,5,0))))</f>
        <v/>
      </c>
      <c r="J84" s="68" t="str">
        <f>+IF($B84="","",+IF(OR($F84="Si",$F84=""),IF(ISERROR(VLOOKUP($B84,padron!$A$3:$M$482,10,0)),+IF(ISERROR(VLOOKUP($B84,NAfiliado_NFarmacia!$A$2:$J$497,5,0)),"Ingresa Direccion de Farmacia",VLOOKUP($B84,NAfiliado_NFarmacia!$A$2:$J$497,6,0)),VLOOKUP($B84,padron!$A$3:$M$482,10,0)),+IF(ISERROR(VLOOKUP($B84,NAfiliado_NFarmacia!$A$2:$J$497,6,0)),"Ingresa Direccion de Farmacia",VLOOKUP($B84,NAfiliado_NFarmacia!$A$2:$J$497,6,0))))</f>
        <v/>
      </c>
      <c r="K84" s="68" t="str">
        <f>+IF($B84="","",+IF(OR($F84="Si",$F84=""),IF(ISERROR(VLOOKUP($B84,padron!$A$3:$M$482,10,0)),+IF(ISERROR(VLOOKUP($B84,NAfiliado_NFarmacia!$A$2:$J$497,5,0)),"Ingresa Localidad de Farmacia",VLOOKUP($B84,NAfiliado_NFarmacia!$A$2:$J$497,7,0)),VLOOKUP($B84,padron!$A$3:$M$482,11,0)),+IF(ISERROR(VLOOKUP($B84,NAfiliado_NFarmacia!$A$2:$J$497,7,0)),"Ingresa Localidad de Farmacia",VLOOKUP($B84,NAfiliado_NFarmacia!$A$2:$J$497,7,0))))</f>
        <v/>
      </c>
      <c r="L84" s="69" t="str">
        <f>+IF(B84="","",IF(F84="No","84005541",+IFERROR(+VLOOKUP(inicio!B84,padron!$A$2:$H$1999,8,0),"84005541")))</f>
        <v/>
      </c>
      <c r="M84" s="69" t="str">
        <f>+IF(B84="","",+IFERROR(+VLOOKUP(B84,padron!A:C,3,0),"no_cargado"))</f>
        <v/>
      </c>
      <c r="N84" s="67" t="str">
        <f>+IF(C84="","",+IFERROR(+VLOOKUP($C84,materiales!$A$2:$C$101,3,0),"9999"))</f>
        <v/>
      </c>
      <c r="O84" s="67" t="str">
        <f t="shared" si="10"/>
        <v/>
      </c>
      <c r="P84" s="67" t="str">
        <f t="shared" si="11"/>
        <v/>
      </c>
      <c r="Q84" s="67" t="str">
        <f t="shared" si="12"/>
        <v/>
      </c>
      <c r="R84" s="67" t="str">
        <f t="shared" si="13"/>
        <v/>
      </c>
      <c r="S84" s="67" t="str">
        <f t="shared" si="14"/>
        <v/>
      </c>
      <c r="T84" s="67" t="str">
        <f t="shared" ca="1" si="15"/>
        <v/>
      </c>
      <c r="U84" s="67" t="str">
        <f>+IF(M84="","",IFERROR(+VLOOKUP(C84,materiales!$A$2:$D$1000,4,0),"DSZA"))</f>
        <v/>
      </c>
      <c r="V84" s="67" t="str">
        <f t="shared" si="16"/>
        <v/>
      </c>
      <c r="W84" s="69" t="str">
        <f t="shared" si="17"/>
        <v/>
      </c>
      <c r="X84" s="69" t="str">
        <f t="shared" si="18"/>
        <v/>
      </c>
      <c r="Y84" s="70" t="str">
        <f t="shared" si="19"/>
        <v/>
      </c>
      <c r="Z84" s="70" t="str">
        <f>IF(M84="no_cargado",VLOOKUP(B84,NAfiliado_NFarmacia!A:H,8,0),"")</f>
        <v/>
      </c>
      <c r="AA84" s="71"/>
    </row>
    <row r="85" spans="1:27" x14ac:dyDescent="0.55000000000000004">
      <c r="A85" s="50"/>
      <c r="B85" s="49"/>
      <c r="C85" s="48"/>
      <c r="D85" s="49"/>
      <c r="E85" s="49"/>
      <c r="F85" s="49"/>
      <c r="G85" s="66" t="str">
        <f>+IF($B85="","",+IFERROR(+VLOOKUP(B85,padron!$A$2:$E$2000,2,0),+IFERROR(VLOOKUP(B85,NAfiliado_NFarmacia!$A:$J,10,0),"Ingresar Nuevo Afiliado")))</f>
        <v/>
      </c>
      <c r="H85" s="67" t="str">
        <f>+IF(B85="","",+IFERROR(+VLOOKUP($C85,materiales!$A$2:$C$101,2,0),"9999"))</f>
        <v/>
      </c>
      <c r="I85" s="68" t="str">
        <f>+IF($B85="","",+IF(OR($F85="Si",$F85=""),IF(ISERROR(VLOOKUP($B85,padron!$A$3:$M$482,9,0)),+IF(ISERROR(VLOOKUP($B85,NAfiliado_NFarmacia!$A$2:$J$497,5,0)),"Ingresa Farmacia",VLOOKUP($B85,NAfiliado_NFarmacia!$A$2:$J$497,5,0)),VLOOKUP($B85,padron!$A$3:$M$482,9,0)),+IF(ISERROR(VLOOKUP($B85,NAfiliado_NFarmacia!$A$2:$J$497,5,0)),"Ingresa Farmacia",VLOOKUP($B85,NAfiliado_NFarmacia!$A$2:$J$497,5,0))))</f>
        <v/>
      </c>
      <c r="J85" s="68" t="str">
        <f>+IF($B85="","",+IF(OR($F85="Si",$F85=""),IF(ISERROR(VLOOKUP($B85,padron!$A$3:$M$482,10,0)),+IF(ISERROR(VLOOKUP($B85,NAfiliado_NFarmacia!$A$2:$J$497,5,0)),"Ingresa Direccion de Farmacia",VLOOKUP($B85,NAfiliado_NFarmacia!$A$2:$J$497,6,0)),VLOOKUP($B85,padron!$A$3:$M$482,10,0)),+IF(ISERROR(VLOOKUP($B85,NAfiliado_NFarmacia!$A$2:$J$497,6,0)),"Ingresa Direccion de Farmacia",VLOOKUP($B85,NAfiliado_NFarmacia!$A$2:$J$497,6,0))))</f>
        <v/>
      </c>
      <c r="K85" s="68" t="str">
        <f>+IF($B85="","",+IF(OR($F85="Si",$F85=""),IF(ISERROR(VLOOKUP($B85,padron!$A$3:$M$482,10,0)),+IF(ISERROR(VLOOKUP($B85,NAfiliado_NFarmacia!$A$2:$J$497,5,0)),"Ingresa Localidad de Farmacia",VLOOKUP($B85,NAfiliado_NFarmacia!$A$2:$J$497,7,0)),VLOOKUP($B85,padron!$A$3:$M$482,11,0)),+IF(ISERROR(VLOOKUP($B85,NAfiliado_NFarmacia!$A$2:$J$497,7,0)),"Ingresa Localidad de Farmacia",VLOOKUP($B85,NAfiliado_NFarmacia!$A$2:$J$497,7,0))))</f>
        <v/>
      </c>
      <c r="L85" s="69" t="str">
        <f>+IF(B85="","",IF(F85="No","84005541",+IFERROR(+VLOOKUP(inicio!B85,padron!$A$2:$H$1999,8,0),"84005541")))</f>
        <v/>
      </c>
      <c r="M85" s="69" t="str">
        <f>+IF(B85="","",+IFERROR(+VLOOKUP(B85,padron!A:C,3,0),"no_cargado"))</f>
        <v/>
      </c>
      <c r="N85" s="67" t="str">
        <f>+IF(C85="","",+IFERROR(+VLOOKUP($C85,materiales!$A$2:$C$101,3,0),"9999"))</f>
        <v/>
      </c>
      <c r="O85" s="67" t="str">
        <f t="shared" si="10"/>
        <v/>
      </c>
      <c r="P85" s="67" t="str">
        <f t="shared" si="11"/>
        <v/>
      </c>
      <c r="Q85" s="67" t="str">
        <f t="shared" si="12"/>
        <v/>
      </c>
      <c r="R85" s="67" t="str">
        <f t="shared" si="13"/>
        <v/>
      </c>
      <c r="S85" s="67" t="str">
        <f t="shared" si="14"/>
        <v/>
      </c>
      <c r="T85" s="67" t="str">
        <f t="shared" ca="1" si="15"/>
        <v/>
      </c>
      <c r="U85" s="67" t="str">
        <f>+IF(M85="","",IFERROR(+VLOOKUP(C85,materiales!$A$2:$D$1000,4,0),"DSZA"))</f>
        <v/>
      </c>
      <c r="V85" s="67" t="str">
        <f t="shared" si="16"/>
        <v/>
      </c>
      <c r="W85" s="69" t="str">
        <f t="shared" si="17"/>
        <v/>
      </c>
      <c r="X85" s="69" t="str">
        <f t="shared" si="18"/>
        <v/>
      </c>
      <c r="Y85" s="70" t="str">
        <f t="shared" si="19"/>
        <v/>
      </c>
      <c r="Z85" s="70" t="str">
        <f>IF(M85="no_cargado",VLOOKUP(B85,NAfiliado_NFarmacia!A:H,8,0),"")</f>
        <v/>
      </c>
      <c r="AA85" s="71"/>
    </row>
    <row r="86" spans="1:27" x14ac:dyDescent="0.55000000000000004">
      <c r="A86" s="50"/>
      <c r="B86" s="49"/>
      <c r="C86" s="48"/>
      <c r="D86" s="49"/>
      <c r="E86" s="49"/>
      <c r="F86" s="49"/>
      <c r="G86" s="66" t="str">
        <f>+IF($B86="","",+IFERROR(+VLOOKUP(B86,padron!$A$2:$E$2000,2,0),+IFERROR(VLOOKUP(B86,NAfiliado_NFarmacia!$A:$J,10,0),"Ingresar Nuevo Afiliado")))</f>
        <v/>
      </c>
      <c r="H86" s="67" t="str">
        <f>+IF(B86="","",+IFERROR(+VLOOKUP($C86,materiales!$A$2:$C$101,2,0),"9999"))</f>
        <v/>
      </c>
      <c r="I86" s="68" t="str">
        <f>+IF($B86="","",+IF(OR($F86="Si",$F86=""),IF(ISERROR(VLOOKUP($B86,padron!$A$3:$M$482,9,0)),+IF(ISERROR(VLOOKUP($B86,NAfiliado_NFarmacia!$A$2:$J$497,5,0)),"Ingresa Farmacia",VLOOKUP($B86,NAfiliado_NFarmacia!$A$2:$J$497,5,0)),VLOOKUP($B86,padron!$A$3:$M$482,9,0)),+IF(ISERROR(VLOOKUP($B86,NAfiliado_NFarmacia!$A$2:$J$497,5,0)),"Ingresa Farmacia",VLOOKUP($B86,NAfiliado_NFarmacia!$A$2:$J$497,5,0))))</f>
        <v/>
      </c>
      <c r="J86" s="68" t="str">
        <f>+IF($B86="","",+IF(OR($F86="Si",$F86=""),IF(ISERROR(VLOOKUP($B86,padron!$A$3:$M$482,10,0)),+IF(ISERROR(VLOOKUP($B86,NAfiliado_NFarmacia!$A$2:$J$497,5,0)),"Ingresa Direccion de Farmacia",VLOOKUP($B86,NAfiliado_NFarmacia!$A$2:$J$497,6,0)),VLOOKUP($B86,padron!$A$3:$M$482,10,0)),+IF(ISERROR(VLOOKUP($B86,NAfiliado_NFarmacia!$A$2:$J$497,6,0)),"Ingresa Direccion de Farmacia",VLOOKUP($B86,NAfiliado_NFarmacia!$A$2:$J$497,6,0))))</f>
        <v/>
      </c>
      <c r="K86" s="68" t="str">
        <f>+IF($B86="","",+IF(OR($F86="Si",$F86=""),IF(ISERROR(VLOOKUP($B86,padron!$A$3:$M$482,10,0)),+IF(ISERROR(VLOOKUP($B86,NAfiliado_NFarmacia!$A$2:$J$497,5,0)),"Ingresa Localidad de Farmacia",VLOOKUP($B86,NAfiliado_NFarmacia!$A$2:$J$497,7,0)),VLOOKUP($B86,padron!$A$3:$M$482,11,0)),+IF(ISERROR(VLOOKUP($B86,NAfiliado_NFarmacia!$A$2:$J$497,7,0)),"Ingresa Localidad de Farmacia",VLOOKUP($B86,NAfiliado_NFarmacia!$A$2:$J$497,7,0))))</f>
        <v/>
      </c>
      <c r="L86" s="69" t="str">
        <f>+IF(B86="","",IF(F86="No","84005541",+IFERROR(+VLOOKUP(inicio!B86,padron!$A$2:$H$1999,8,0),"84005541")))</f>
        <v/>
      </c>
      <c r="M86" s="69" t="str">
        <f>+IF(B86="","",+IFERROR(+VLOOKUP(B86,padron!A:C,3,0),"no_cargado"))</f>
        <v/>
      </c>
      <c r="N86" s="67" t="str">
        <f>+IF(C86="","",+IFERROR(+VLOOKUP($C86,materiales!$A$2:$C$101,3,0),"9999"))</f>
        <v/>
      </c>
      <c r="O86" s="67" t="str">
        <f t="shared" si="10"/>
        <v/>
      </c>
      <c r="P86" s="67" t="str">
        <f t="shared" si="11"/>
        <v/>
      </c>
      <c r="Q86" s="67" t="str">
        <f t="shared" si="12"/>
        <v/>
      </c>
      <c r="R86" s="67" t="str">
        <f t="shared" si="13"/>
        <v/>
      </c>
      <c r="S86" s="67" t="str">
        <f t="shared" si="14"/>
        <v/>
      </c>
      <c r="T86" s="67" t="str">
        <f t="shared" ca="1" si="15"/>
        <v/>
      </c>
      <c r="U86" s="67" t="str">
        <f>+IF(M86="","",IFERROR(+VLOOKUP(C86,materiales!$A$2:$D$1000,4,0),"DSZA"))</f>
        <v/>
      </c>
      <c r="V86" s="67" t="str">
        <f t="shared" si="16"/>
        <v/>
      </c>
      <c r="W86" s="69" t="str">
        <f t="shared" si="17"/>
        <v/>
      </c>
      <c r="X86" s="69" t="str">
        <f t="shared" si="18"/>
        <v/>
      </c>
      <c r="Y86" s="70" t="str">
        <f t="shared" si="19"/>
        <v/>
      </c>
      <c r="Z86" s="70" t="str">
        <f>IF(M86="no_cargado",VLOOKUP(B86,NAfiliado_NFarmacia!A:H,8,0),"")</f>
        <v/>
      </c>
      <c r="AA86" s="71"/>
    </row>
    <row r="87" spans="1:27" x14ac:dyDescent="0.55000000000000004">
      <c r="A87" s="50"/>
      <c r="B87" s="49"/>
      <c r="C87" s="48"/>
      <c r="D87" s="49"/>
      <c r="E87" s="49"/>
      <c r="F87" s="49"/>
      <c r="G87" s="66" t="str">
        <f>+IF($B87="","",+IFERROR(+VLOOKUP(B87,padron!$A$2:$E$2000,2,0),+IFERROR(VLOOKUP(B87,NAfiliado_NFarmacia!$A:$J,10,0),"Ingresar Nuevo Afiliado")))</f>
        <v/>
      </c>
      <c r="H87" s="67" t="str">
        <f>+IF(B87="","",+IFERROR(+VLOOKUP($C87,materiales!$A$2:$C$101,2,0),"9999"))</f>
        <v/>
      </c>
      <c r="I87" s="68" t="str">
        <f>+IF($B87="","",+IF(OR($F87="Si",$F87=""),IF(ISERROR(VLOOKUP($B87,padron!$A$3:$M$482,9,0)),+IF(ISERROR(VLOOKUP($B87,NAfiliado_NFarmacia!$A$2:$J$497,5,0)),"Ingresa Farmacia",VLOOKUP($B87,NAfiliado_NFarmacia!$A$2:$J$497,5,0)),VLOOKUP($B87,padron!$A$3:$M$482,9,0)),+IF(ISERROR(VLOOKUP($B87,NAfiliado_NFarmacia!$A$2:$J$497,5,0)),"Ingresa Farmacia",VLOOKUP($B87,NAfiliado_NFarmacia!$A$2:$J$497,5,0))))</f>
        <v/>
      </c>
      <c r="J87" s="68" t="str">
        <f>+IF($B87="","",+IF(OR($F87="Si",$F87=""),IF(ISERROR(VLOOKUP($B87,padron!$A$3:$M$482,10,0)),+IF(ISERROR(VLOOKUP($B87,NAfiliado_NFarmacia!$A$2:$J$497,5,0)),"Ingresa Direccion de Farmacia",VLOOKUP($B87,NAfiliado_NFarmacia!$A$2:$J$497,6,0)),VLOOKUP($B87,padron!$A$3:$M$482,10,0)),+IF(ISERROR(VLOOKUP($B87,NAfiliado_NFarmacia!$A$2:$J$497,6,0)),"Ingresa Direccion de Farmacia",VLOOKUP($B87,NAfiliado_NFarmacia!$A$2:$J$497,6,0))))</f>
        <v/>
      </c>
      <c r="K87" s="68" t="str">
        <f>+IF($B87="","",+IF(OR($F87="Si",$F87=""),IF(ISERROR(VLOOKUP($B87,padron!$A$3:$M$482,10,0)),+IF(ISERROR(VLOOKUP($B87,NAfiliado_NFarmacia!$A$2:$J$497,5,0)),"Ingresa Localidad de Farmacia",VLOOKUP($B87,NAfiliado_NFarmacia!$A$2:$J$497,7,0)),VLOOKUP($B87,padron!$A$3:$M$482,11,0)),+IF(ISERROR(VLOOKUP($B87,NAfiliado_NFarmacia!$A$2:$J$497,7,0)),"Ingresa Localidad de Farmacia",VLOOKUP($B87,NAfiliado_NFarmacia!$A$2:$J$497,7,0))))</f>
        <v/>
      </c>
      <c r="L87" s="69" t="str">
        <f>+IF(B87="","",IF(F87="No","84005541",+IFERROR(+VLOOKUP(inicio!B87,padron!$A$2:$H$1999,8,0),"84005541")))</f>
        <v/>
      </c>
      <c r="M87" s="69" t="str">
        <f>+IF(B87="","",+IFERROR(+VLOOKUP(B87,padron!A:C,3,0),"no_cargado"))</f>
        <v/>
      </c>
      <c r="N87" s="67" t="str">
        <f>+IF(C87="","",+IFERROR(+VLOOKUP($C87,materiales!$A$2:$C$101,3,0),"9999"))</f>
        <v/>
      </c>
      <c r="O87" s="67" t="str">
        <f t="shared" si="10"/>
        <v/>
      </c>
      <c r="P87" s="67" t="str">
        <f t="shared" si="11"/>
        <v/>
      </c>
      <c r="Q87" s="67" t="str">
        <f t="shared" si="12"/>
        <v/>
      </c>
      <c r="R87" s="67" t="str">
        <f t="shared" si="13"/>
        <v/>
      </c>
      <c r="S87" s="67" t="str">
        <f t="shared" si="14"/>
        <v/>
      </c>
      <c r="T87" s="67" t="str">
        <f t="shared" ca="1" si="15"/>
        <v/>
      </c>
      <c r="U87" s="67" t="str">
        <f>+IF(M87="","",IFERROR(+VLOOKUP(C87,materiales!$A$2:$D$1000,4,0),"DSZA"))</f>
        <v/>
      </c>
      <c r="V87" s="67" t="str">
        <f t="shared" si="16"/>
        <v/>
      </c>
      <c r="W87" s="69" t="str">
        <f t="shared" si="17"/>
        <v/>
      </c>
      <c r="X87" s="69" t="str">
        <f t="shared" si="18"/>
        <v/>
      </c>
      <c r="Y87" s="70" t="str">
        <f t="shared" si="19"/>
        <v/>
      </c>
      <c r="Z87" s="70" t="str">
        <f>IF(M87="no_cargado",VLOOKUP(B87,NAfiliado_NFarmacia!A:H,8,0),"")</f>
        <v/>
      </c>
      <c r="AA87" s="71"/>
    </row>
    <row r="88" spans="1:27" x14ac:dyDescent="0.55000000000000004">
      <c r="A88" s="50"/>
      <c r="B88" s="49"/>
      <c r="C88" s="48"/>
      <c r="D88" s="49"/>
      <c r="E88" s="49"/>
      <c r="F88" s="49"/>
      <c r="G88" s="66" t="str">
        <f>+IF($B88="","",+IFERROR(+VLOOKUP(B88,padron!$A$2:$E$2000,2,0),+IFERROR(VLOOKUP(B88,NAfiliado_NFarmacia!$A:$J,10,0),"Ingresar Nuevo Afiliado")))</f>
        <v/>
      </c>
      <c r="H88" s="67" t="str">
        <f>+IF(B88="","",+IFERROR(+VLOOKUP($C88,materiales!$A$2:$C$101,2,0),"9999"))</f>
        <v/>
      </c>
      <c r="I88" s="68" t="str">
        <f>+IF($B88="","",+IF(OR($F88="Si",$F88=""),IF(ISERROR(VLOOKUP($B88,padron!$A$3:$M$482,9,0)),+IF(ISERROR(VLOOKUP($B88,NAfiliado_NFarmacia!$A$2:$J$497,5,0)),"Ingresa Farmacia",VLOOKUP($B88,NAfiliado_NFarmacia!$A$2:$J$497,5,0)),VLOOKUP($B88,padron!$A$3:$M$482,9,0)),+IF(ISERROR(VLOOKUP($B88,NAfiliado_NFarmacia!$A$2:$J$497,5,0)),"Ingresa Farmacia",VLOOKUP($B88,NAfiliado_NFarmacia!$A$2:$J$497,5,0))))</f>
        <v/>
      </c>
      <c r="J88" s="68" t="str">
        <f>+IF($B88="","",+IF(OR($F88="Si",$F88=""),IF(ISERROR(VLOOKUP($B88,padron!$A$3:$M$482,10,0)),+IF(ISERROR(VLOOKUP($B88,NAfiliado_NFarmacia!$A$2:$J$497,5,0)),"Ingresa Direccion de Farmacia",VLOOKUP($B88,NAfiliado_NFarmacia!$A$2:$J$497,6,0)),VLOOKUP($B88,padron!$A$3:$M$482,10,0)),+IF(ISERROR(VLOOKUP($B88,NAfiliado_NFarmacia!$A$2:$J$497,6,0)),"Ingresa Direccion de Farmacia",VLOOKUP($B88,NAfiliado_NFarmacia!$A$2:$J$497,6,0))))</f>
        <v/>
      </c>
      <c r="K88" s="68" t="str">
        <f>+IF($B88="","",+IF(OR($F88="Si",$F88=""),IF(ISERROR(VLOOKUP($B88,padron!$A$3:$M$482,10,0)),+IF(ISERROR(VLOOKUP($B88,NAfiliado_NFarmacia!$A$2:$J$497,5,0)),"Ingresa Localidad de Farmacia",VLOOKUP($B88,NAfiliado_NFarmacia!$A$2:$J$497,7,0)),VLOOKUP($B88,padron!$A$3:$M$482,11,0)),+IF(ISERROR(VLOOKUP($B88,NAfiliado_NFarmacia!$A$2:$J$497,7,0)),"Ingresa Localidad de Farmacia",VLOOKUP($B88,NAfiliado_NFarmacia!$A$2:$J$497,7,0))))</f>
        <v/>
      </c>
      <c r="L88" s="69" t="str">
        <f>+IF(B88="","",IF(F88="No","84005541",+IFERROR(+VLOOKUP(inicio!B88,padron!$A$2:$H$1999,8,0),"84005541")))</f>
        <v/>
      </c>
      <c r="M88" s="69" t="str">
        <f>+IF(B88="","",+IFERROR(+VLOOKUP(B88,padron!A:C,3,0),"no_cargado"))</f>
        <v/>
      </c>
      <c r="N88" s="67" t="str">
        <f>+IF(C88="","",+IFERROR(+VLOOKUP($C88,materiales!$A$2:$C$101,3,0),"9999"))</f>
        <v/>
      </c>
      <c r="O88" s="67" t="str">
        <f t="shared" si="10"/>
        <v/>
      </c>
      <c r="P88" s="67" t="str">
        <f t="shared" si="11"/>
        <v/>
      </c>
      <c r="Q88" s="67" t="str">
        <f t="shared" si="12"/>
        <v/>
      </c>
      <c r="R88" s="67" t="str">
        <f t="shared" si="13"/>
        <v/>
      </c>
      <c r="S88" s="67" t="str">
        <f t="shared" si="14"/>
        <v/>
      </c>
      <c r="T88" s="67" t="str">
        <f t="shared" ca="1" si="15"/>
        <v/>
      </c>
      <c r="U88" s="67" t="str">
        <f>+IF(M88="","",IFERROR(+VLOOKUP(C88,materiales!$A$2:$D$1000,4,0),"DSZA"))</f>
        <v/>
      </c>
      <c r="V88" s="67" t="str">
        <f t="shared" si="16"/>
        <v/>
      </c>
      <c r="W88" s="69" t="str">
        <f t="shared" si="17"/>
        <v/>
      </c>
      <c r="X88" s="69" t="str">
        <f t="shared" si="18"/>
        <v/>
      </c>
      <c r="Y88" s="70" t="str">
        <f t="shared" si="19"/>
        <v/>
      </c>
      <c r="Z88" s="70" t="str">
        <f>IF(M88="no_cargado",VLOOKUP(B88,NAfiliado_NFarmacia!A:H,8,0),"")</f>
        <v/>
      </c>
      <c r="AA88" s="71"/>
    </row>
    <row r="89" spans="1:27" x14ac:dyDescent="0.55000000000000004">
      <c r="A89" s="50"/>
      <c r="B89" s="49"/>
      <c r="C89" s="48"/>
      <c r="D89" s="49"/>
      <c r="E89" s="49"/>
      <c r="F89" s="49"/>
      <c r="G89" s="66" t="str">
        <f>+IF($B89="","",+IFERROR(+VLOOKUP(B89,padron!$A$2:$E$2000,2,0),+IFERROR(VLOOKUP(B89,NAfiliado_NFarmacia!$A:$J,10,0),"Ingresar Nuevo Afiliado")))</f>
        <v/>
      </c>
      <c r="H89" s="67" t="str">
        <f>+IF(B89="","",+IFERROR(+VLOOKUP($C89,materiales!$A$2:$C$101,2,0),"9999"))</f>
        <v/>
      </c>
      <c r="I89" s="68" t="str">
        <f>+IF($B89="","",+IF(OR($F89="Si",$F89=""),IF(ISERROR(VLOOKUP($B89,padron!$A$3:$M$482,9,0)),+IF(ISERROR(VLOOKUP($B89,NAfiliado_NFarmacia!$A$2:$J$497,5,0)),"Ingresa Farmacia",VLOOKUP($B89,NAfiliado_NFarmacia!$A$2:$J$497,5,0)),VLOOKUP($B89,padron!$A$3:$M$482,9,0)),+IF(ISERROR(VLOOKUP($B89,NAfiliado_NFarmacia!$A$2:$J$497,5,0)),"Ingresa Farmacia",VLOOKUP($B89,NAfiliado_NFarmacia!$A$2:$J$497,5,0))))</f>
        <v/>
      </c>
      <c r="J89" s="68" t="str">
        <f>+IF($B89="","",+IF(OR($F89="Si",$F89=""),IF(ISERROR(VLOOKUP($B89,padron!$A$3:$M$482,10,0)),+IF(ISERROR(VLOOKUP($B89,NAfiliado_NFarmacia!$A$2:$J$497,5,0)),"Ingresa Direccion de Farmacia",VLOOKUP($B89,NAfiliado_NFarmacia!$A$2:$J$497,6,0)),VLOOKUP($B89,padron!$A$3:$M$482,10,0)),+IF(ISERROR(VLOOKUP($B89,NAfiliado_NFarmacia!$A$2:$J$497,6,0)),"Ingresa Direccion de Farmacia",VLOOKUP($B89,NAfiliado_NFarmacia!$A$2:$J$497,6,0))))</f>
        <v/>
      </c>
      <c r="K89" s="68" t="str">
        <f>+IF($B89="","",+IF(OR($F89="Si",$F89=""),IF(ISERROR(VLOOKUP($B89,padron!$A$3:$M$482,10,0)),+IF(ISERROR(VLOOKUP($B89,NAfiliado_NFarmacia!$A$2:$J$497,5,0)),"Ingresa Localidad de Farmacia",VLOOKUP($B89,NAfiliado_NFarmacia!$A$2:$J$497,7,0)),VLOOKUP($B89,padron!$A$3:$M$482,11,0)),+IF(ISERROR(VLOOKUP($B89,NAfiliado_NFarmacia!$A$2:$J$497,7,0)),"Ingresa Localidad de Farmacia",VLOOKUP($B89,NAfiliado_NFarmacia!$A$2:$J$497,7,0))))</f>
        <v/>
      </c>
      <c r="L89" s="69" t="str">
        <f>+IF(B89="","",IF(F89="No","84005541",+IFERROR(+VLOOKUP(inicio!B89,padron!$A$2:$H$1999,8,0),"84005541")))</f>
        <v/>
      </c>
      <c r="M89" s="69" t="str">
        <f>+IF(B89="","",+IFERROR(+VLOOKUP(B89,padron!A:C,3,0),"no_cargado"))</f>
        <v/>
      </c>
      <c r="N89" s="67" t="str">
        <f>+IF(C89="","",+IFERROR(+VLOOKUP($C89,materiales!$A$2:$C$101,3,0),"9999"))</f>
        <v/>
      </c>
      <c r="O89" s="67" t="str">
        <f t="shared" si="10"/>
        <v/>
      </c>
      <c r="P89" s="67" t="str">
        <f t="shared" si="11"/>
        <v/>
      </c>
      <c r="Q89" s="67" t="str">
        <f t="shared" si="12"/>
        <v/>
      </c>
      <c r="R89" s="67" t="str">
        <f t="shared" si="13"/>
        <v/>
      </c>
      <c r="S89" s="67" t="str">
        <f t="shared" si="14"/>
        <v/>
      </c>
      <c r="T89" s="67" t="str">
        <f t="shared" ca="1" si="15"/>
        <v/>
      </c>
      <c r="U89" s="67" t="str">
        <f>+IF(M89="","",IFERROR(+VLOOKUP(C89,materiales!$A$2:$D$1000,4,0),"DSZA"))</f>
        <v/>
      </c>
      <c r="V89" s="67" t="str">
        <f t="shared" si="16"/>
        <v/>
      </c>
      <c r="W89" s="69" t="str">
        <f t="shared" si="17"/>
        <v/>
      </c>
      <c r="X89" s="69" t="str">
        <f t="shared" si="18"/>
        <v/>
      </c>
      <c r="Y89" s="70" t="str">
        <f t="shared" si="19"/>
        <v/>
      </c>
      <c r="Z89" s="70" t="str">
        <f>IF(M89="no_cargado",VLOOKUP(B89,NAfiliado_NFarmacia!A:H,8,0),"")</f>
        <v/>
      </c>
      <c r="AA89" s="71"/>
    </row>
    <row r="90" spans="1:27" x14ac:dyDescent="0.55000000000000004">
      <c r="A90" s="50"/>
      <c r="B90" s="49"/>
      <c r="C90" s="48"/>
      <c r="D90" s="49"/>
      <c r="E90" s="49"/>
      <c r="F90" s="49"/>
      <c r="G90" s="66" t="str">
        <f>+IF($B90="","",+IFERROR(+VLOOKUP(B90,padron!$A$2:$E$2000,2,0),+IFERROR(VLOOKUP(B90,NAfiliado_NFarmacia!$A:$J,10,0),"Ingresar Nuevo Afiliado")))</f>
        <v/>
      </c>
      <c r="H90" s="67" t="str">
        <f>+IF(B90="","",+IFERROR(+VLOOKUP($C90,materiales!$A$2:$C$101,2,0),"9999"))</f>
        <v/>
      </c>
      <c r="I90" s="68" t="str">
        <f>+IF($B90="","",+IF(OR($F90="Si",$F90=""),IF(ISERROR(VLOOKUP($B90,padron!$A$3:$M$482,9,0)),+IF(ISERROR(VLOOKUP($B90,NAfiliado_NFarmacia!$A$2:$J$497,5,0)),"Ingresa Farmacia",VLOOKUP($B90,NAfiliado_NFarmacia!$A$2:$J$497,5,0)),VLOOKUP($B90,padron!$A$3:$M$482,9,0)),+IF(ISERROR(VLOOKUP($B90,NAfiliado_NFarmacia!$A$2:$J$497,5,0)),"Ingresa Farmacia",VLOOKUP($B90,NAfiliado_NFarmacia!$A$2:$J$497,5,0))))</f>
        <v/>
      </c>
      <c r="J90" s="68" t="str">
        <f>+IF($B90="","",+IF(OR($F90="Si",$F90=""),IF(ISERROR(VLOOKUP($B90,padron!$A$3:$M$482,10,0)),+IF(ISERROR(VLOOKUP($B90,NAfiliado_NFarmacia!$A$2:$J$497,5,0)),"Ingresa Direccion de Farmacia",VLOOKUP($B90,NAfiliado_NFarmacia!$A$2:$J$497,6,0)),VLOOKUP($B90,padron!$A$3:$M$482,10,0)),+IF(ISERROR(VLOOKUP($B90,NAfiliado_NFarmacia!$A$2:$J$497,6,0)),"Ingresa Direccion de Farmacia",VLOOKUP($B90,NAfiliado_NFarmacia!$A$2:$J$497,6,0))))</f>
        <v/>
      </c>
      <c r="K90" s="68" t="str">
        <f>+IF($B90="","",+IF(OR($F90="Si",$F90=""),IF(ISERROR(VLOOKUP($B90,padron!$A$3:$M$482,10,0)),+IF(ISERROR(VLOOKUP($B90,NAfiliado_NFarmacia!$A$2:$J$497,5,0)),"Ingresa Localidad de Farmacia",VLOOKUP($B90,NAfiliado_NFarmacia!$A$2:$J$497,7,0)),VLOOKUP($B90,padron!$A$3:$M$482,11,0)),+IF(ISERROR(VLOOKUP($B90,NAfiliado_NFarmacia!$A$2:$J$497,7,0)),"Ingresa Localidad de Farmacia",VLOOKUP($B90,NAfiliado_NFarmacia!$A$2:$J$497,7,0))))</f>
        <v/>
      </c>
      <c r="L90" s="69" t="str">
        <f>+IF(B90="","",IF(F90="No","84005541",+IFERROR(+VLOOKUP(inicio!B90,padron!$A$2:$H$1999,8,0),"84005541")))</f>
        <v/>
      </c>
      <c r="M90" s="69" t="str">
        <f>+IF(B90="","",+IFERROR(+VLOOKUP(B90,padron!A:C,3,0),"no_cargado"))</f>
        <v/>
      </c>
      <c r="N90" s="67" t="str">
        <f>+IF(C90="","",+IFERROR(+VLOOKUP($C90,materiales!$A$2:$C$101,3,0),"9999"))</f>
        <v/>
      </c>
      <c r="O90" s="67" t="str">
        <f t="shared" si="10"/>
        <v/>
      </c>
      <c r="P90" s="67" t="str">
        <f t="shared" si="11"/>
        <v/>
      </c>
      <c r="Q90" s="67" t="str">
        <f t="shared" si="12"/>
        <v/>
      </c>
      <c r="R90" s="67" t="str">
        <f t="shared" si="13"/>
        <v/>
      </c>
      <c r="S90" s="67" t="str">
        <f t="shared" si="14"/>
        <v/>
      </c>
      <c r="T90" s="67" t="str">
        <f t="shared" ca="1" si="15"/>
        <v/>
      </c>
      <c r="U90" s="67" t="str">
        <f>+IF(M90="","",IFERROR(+VLOOKUP(C90,materiales!$A$2:$D$1000,4,0),"DSZA"))</f>
        <v/>
      </c>
      <c r="V90" s="67" t="str">
        <f t="shared" si="16"/>
        <v/>
      </c>
      <c r="W90" s="69" t="str">
        <f t="shared" si="17"/>
        <v/>
      </c>
      <c r="X90" s="69" t="str">
        <f t="shared" si="18"/>
        <v/>
      </c>
      <c r="Y90" s="70" t="str">
        <f t="shared" si="19"/>
        <v/>
      </c>
      <c r="Z90" s="70" t="str">
        <f>IF(M90="no_cargado",VLOOKUP(B90,NAfiliado_NFarmacia!A:H,8,0),"")</f>
        <v/>
      </c>
      <c r="AA90" s="71"/>
    </row>
    <row r="91" spans="1:27" x14ac:dyDescent="0.55000000000000004">
      <c r="A91" s="50"/>
      <c r="B91" s="49"/>
      <c r="C91" s="48"/>
      <c r="D91" s="49"/>
      <c r="E91" s="49"/>
      <c r="F91" s="49"/>
      <c r="G91" s="66" t="str">
        <f>+IF($B91="","",+IFERROR(+VLOOKUP(B91,padron!$A$2:$E$2000,2,0),+IFERROR(VLOOKUP(B91,NAfiliado_NFarmacia!$A:$J,10,0),"Ingresar Nuevo Afiliado")))</f>
        <v/>
      </c>
      <c r="H91" s="67" t="str">
        <f>+IF(B91="","",+IFERROR(+VLOOKUP($C91,materiales!$A$2:$C$101,2,0),"9999"))</f>
        <v/>
      </c>
      <c r="I91" s="68" t="str">
        <f>+IF($B91="","",+IF(OR($F91="Si",$F91=""),IF(ISERROR(VLOOKUP($B91,padron!$A$3:$M$482,9,0)),+IF(ISERROR(VLOOKUP($B91,NAfiliado_NFarmacia!$A$2:$J$497,5,0)),"Ingresa Farmacia",VLOOKUP($B91,NAfiliado_NFarmacia!$A$2:$J$497,5,0)),VLOOKUP($B91,padron!$A$3:$M$482,9,0)),+IF(ISERROR(VLOOKUP($B91,NAfiliado_NFarmacia!$A$2:$J$497,5,0)),"Ingresa Farmacia",VLOOKUP($B91,NAfiliado_NFarmacia!$A$2:$J$497,5,0))))</f>
        <v/>
      </c>
      <c r="J91" s="68" t="str">
        <f>+IF($B91="","",+IF(OR($F91="Si",$F91=""),IF(ISERROR(VLOOKUP($B91,padron!$A$3:$M$482,10,0)),+IF(ISERROR(VLOOKUP($B91,NAfiliado_NFarmacia!$A$2:$J$497,5,0)),"Ingresa Direccion de Farmacia",VLOOKUP($B91,NAfiliado_NFarmacia!$A$2:$J$497,6,0)),VLOOKUP($B91,padron!$A$3:$M$482,10,0)),+IF(ISERROR(VLOOKUP($B91,NAfiliado_NFarmacia!$A$2:$J$497,6,0)),"Ingresa Direccion de Farmacia",VLOOKUP($B91,NAfiliado_NFarmacia!$A$2:$J$497,6,0))))</f>
        <v/>
      </c>
      <c r="K91" s="68" t="str">
        <f>+IF($B91="","",+IF(OR($F91="Si",$F91=""),IF(ISERROR(VLOOKUP($B91,padron!$A$3:$M$482,10,0)),+IF(ISERROR(VLOOKUP($B91,NAfiliado_NFarmacia!$A$2:$J$497,5,0)),"Ingresa Localidad de Farmacia",VLOOKUP($B91,NAfiliado_NFarmacia!$A$2:$J$497,7,0)),VLOOKUP($B91,padron!$A$3:$M$482,11,0)),+IF(ISERROR(VLOOKUP($B91,NAfiliado_NFarmacia!$A$2:$J$497,7,0)),"Ingresa Localidad de Farmacia",VLOOKUP($B91,NAfiliado_NFarmacia!$A$2:$J$497,7,0))))</f>
        <v/>
      </c>
      <c r="L91" s="69" t="str">
        <f>+IF(B91="","",IF(F91="No","84005541",+IFERROR(+VLOOKUP(inicio!B91,padron!$A$2:$H$1999,8,0),"84005541")))</f>
        <v/>
      </c>
      <c r="M91" s="69" t="str">
        <f>+IF(B91="","",+IFERROR(+VLOOKUP(B91,padron!A:C,3,0),"no_cargado"))</f>
        <v/>
      </c>
      <c r="N91" s="67" t="str">
        <f>+IF(C91="","",+IFERROR(+VLOOKUP($C91,materiales!$A$2:$C$101,3,0),"9999"))</f>
        <v/>
      </c>
      <c r="O91" s="67" t="str">
        <f t="shared" si="10"/>
        <v/>
      </c>
      <c r="P91" s="67" t="str">
        <f t="shared" si="11"/>
        <v/>
      </c>
      <c r="Q91" s="67" t="str">
        <f t="shared" si="12"/>
        <v/>
      </c>
      <c r="R91" s="67" t="str">
        <f t="shared" si="13"/>
        <v/>
      </c>
      <c r="S91" s="67" t="str">
        <f t="shared" si="14"/>
        <v/>
      </c>
      <c r="T91" s="67" t="str">
        <f t="shared" ca="1" si="15"/>
        <v/>
      </c>
      <c r="U91" s="67" t="str">
        <f>+IF(M91="","",IFERROR(+VLOOKUP(C91,materiales!$A$2:$D$1000,4,0),"DSZA"))</f>
        <v/>
      </c>
      <c r="V91" s="67" t="str">
        <f t="shared" si="16"/>
        <v/>
      </c>
      <c r="W91" s="69" t="str">
        <f t="shared" si="17"/>
        <v/>
      </c>
      <c r="X91" s="69" t="str">
        <f t="shared" si="18"/>
        <v/>
      </c>
      <c r="Y91" s="70" t="str">
        <f t="shared" si="19"/>
        <v/>
      </c>
      <c r="Z91" s="70" t="str">
        <f>IF(M91="no_cargado",VLOOKUP(B91,NAfiliado_NFarmacia!A:H,8,0),"")</f>
        <v/>
      </c>
      <c r="AA91" s="71"/>
    </row>
    <row r="92" spans="1:27" x14ac:dyDescent="0.55000000000000004">
      <c r="A92" s="50"/>
      <c r="B92" s="49"/>
      <c r="C92" s="48"/>
      <c r="D92" s="49"/>
      <c r="E92" s="49"/>
      <c r="F92" s="49"/>
      <c r="G92" s="66" t="str">
        <f>+IF($B92="","",+IFERROR(+VLOOKUP(B92,padron!$A$2:$E$2000,2,0),+IFERROR(VLOOKUP(B92,NAfiliado_NFarmacia!$A:$J,10,0),"Ingresar Nuevo Afiliado")))</f>
        <v/>
      </c>
      <c r="H92" s="67" t="str">
        <f>+IF(B92="","",+IFERROR(+VLOOKUP($C92,materiales!$A$2:$C$101,2,0),"9999"))</f>
        <v/>
      </c>
      <c r="I92" s="68" t="str">
        <f>+IF($B92="","",+IF(OR($F92="Si",$F92=""),IF(ISERROR(VLOOKUP($B92,padron!$A$3:$M$482,9,0)),+IF(ISERROR(VLOOKUP($B92,NAfiliado_NFarmacia!$A$2:$J$497,5,0)),"Ingresa Farmacia",VLOOKUP($B92,NAfiliado_NFarmacia!$A$2:$J$497,5,0)),VLOOKUP($B92,padron!$A$3:$M$482,9,0)),+IF(ISERROR(VLOOKUP($B92,NAfiliado_NFarmacia!$A$2:$J$497,5,0)),"Ingresa Farmacia",VLOOKUP($B92,NAfiliado_NFarmacia!$A$2:$J$497,5,0))))</f>
        <v/>
      </c>
      <c r="J92" s="68" t="str">
        <f>+IF($B92="","",+IF(OR($F92="Si",$F92=""),IF(ISERROR(VLOOKUP($B92,padron!$A$3:$M$482,10,0)),+IF(ISERROR(VLOOKUP($B92,NAfiliado_NFarmacia!$A$2:$J$497,5,0)),"Ingresa Direccion de Farmacia",VLOOKUP($B92,NAfiliado_NFarmacia!$A$2:$J$497,6,0)),VLOOKUP($B92,padron!$A$3:$M$482,10,0)),+IF(ISERROR(VLOOKUP($B92,NAfiliado_NFarmacia!$A$2:$J$497,6,0)),"Ingresa Direccion de Farmacia",VLOOKUP($B92,NAfiliado_NFarmacia!$A$2:$J$497,6,0))))</f>
        <v/>
      </c>
      <c r="K92" s="68" t="str">
        <f>+IF($B92="","",+IF(OR($F92="Si",$F92=""),IF(ISERROR(VLOOKUP($B92,padron!$A$3:$M$482,10,0)),+IF(ISERROR(VLOOKUP($B92,NAfiliado_NFarmacia!$A$2:$J$497,5,0)),"Ingresa Localidad de Farmacia",VLOOKUP($B92,NAfiliado_NFarmacia!$A$2:$J$497,7,0)),VLOOKUP($B92,padron!$A$3:$M$482,11,0)),+IF(ISERROR(VLOOKUP($B92,NAfiliado_NFarmacia!$A$2:$J$497,7,0)),"Ingresa Localidad de Farmacia",VLOOKUP($B92,NAfiliado_NFarmacia!$A$2:$J$497,7,0))))</f>
        <v/>
      </c>
      <c r="L92" s="69" t="str">
        <f>+IF(B92="","",IF(F92="No","84005541",+IFERROR(+VLOOKUP(inicio!B92,padron!$A$2:$H$1999,8,0),"84005541")))</f>
        <v/>
      </c>
      <c r="M92" s="69" t="str">
        <f>+IF(B92="","",+IFERROR(+VLOOKUP(B92,padron!A:C,3,0),"no_cargado"))</f>
        <v/>
      </c>
      <c r="N92" s="67" t="str">
        <f>+IF(C92="","",+IFERROR(+VLOOKUP($C92,materiales!$A$2:$C$101,3,0),"9999"))</f>
        <v/>
      </c>
      <c r="O92" s="67" t="str">
        <f t="shared" si="10"/>
        <v/>
      </c>
      <c r="P92" s="67" t="str">
        <f t="shared" si="11"/>
        <v/>
      </c>
      <c r="Q92" s="67" t="str">
        <f t="shared" si="12"/>
        <v/>
      </c>
      <c r="R92" s="67" t="str">
        <f t="shared" si="13"/>
        <v/>
      </c>
      <c r="S92" s="67" t="str">
        <f t="shared" si="14"/>
        <v/>
      </c>
      <c r="T92" s="67" t="str">
        <f t="shared" ca="1" si="15"/>
        <v/>
      </c>
      <c r="U92" s="67" t="str">
        <f>+IF(M92="","",IFERROR(+VLOOKUP(C92,materiales!$A$2:$D$1000,4,0),"DSZA"))</f>
        <v/>
      </c>
      <c r="V92" s="67" t="str">
        <f t="shared" si="16"/>
        <v/>
      </c>
      <c r="W92" s="69" t="str">
        <f t="shared" si="17"/>
        <v/>
      </c>
      <c r="X92" s="69" t="str">
        <f t="shared" si="18"/>
        <v/>
      </c>
      <c r="Y92" s="70" t="str">
        <f t="shared" si="19"/>
        <v/>
      </c>
      <c r="Z92" s="70" t="str">
        <f>IF(M92="no_cargado",VLOOKUP(B92,NAfiliado_NFarmacia!A:H,8,0),"")</f>
        <v/>
      </c>
      <c r="AA92" s="71"/>
    </row>
    <row r="93" spans="1:27" x14ac:dyDescent="0.55000000000000004">
      <c r="A93" s="50"/>
      <c r="B93" s="49"/>
      <c r="C93" s="48"/>
      <c r="D93" s="49"/>
      <c r="E93" s="49"/>
      <c r="F93" s="49"/>
      <c r="G93" s="66" t="str">
        <f>+IF($B93="","",+IFERROR(+VLOOKUP(B93,padron!$A$2:$E$2000,2,0),+IFERROR(VLOOKUP(B93,NAfiliado_NFarmacia!$A:$J,10,0),"Ingresar Nuevo Afiliado")))</f>
        <v/>
      </c>
      <c r="H93" s="67" t="str">
        <f>+IF(B93="","",+IFERROR(+VLOOKUP($C93,materiales!$A$2:$C$101,2,0),"9999"))</f>
        <v/>
      </c>
      <c r="I93" s="68" t="str">
        <f>+IF($B93="","",+IF(OR($F93="Si",$F93=""),IF(ISERROR(VLOOKUP($B93,padron!$A$3:$M$482,9,0)),+IF(ISERROR(VLOOKUP($B93,NAfiliado_NFarmacia!$A$2:$J$497,5,0)),"Ingresa Farmacia",VLOOKUP($B93,NAfiliado_NFarmacia!$A$2:$J$497,5,0)),VLOOKUP($B93,padron!$A$3:$M$482,9,0)),+IF(ISERROR(VLOOKUP($B93,NAfiliado_NFarmacia!$A$2:$J$497,5,0)),"Ingresa Farmacia",VLOOKUP($B93,NAfiliado_NFarmacia!$A$2:$J$497,5,0))))</f>
        <v/>
      </c>
      <c r="J93" s="68" t="str">
        <f>+IF($B93="","",+IF(OR($F93="Si",$F93=""),IF(ISERROR(VLOOKUP($B93,padron!$A$3:$M$482,10,0)),+IF(ISERROR(VLOOKUP($B93,NAfiliado_NFarmacia!$A$2:$J$497,5,0)),"Ingresa Direccion de Farmacia",VLOOKUP($B93,NAfiliado_NFarmacia!$A$2:$J$497,6,0)),VLOOKUP($B93,padron!$A$3:$M$482,10,0)),+IF(ISERROR(VLOOKUP($B93,NAfiliado_NFarmacia!$A$2:$J$497,6,0)),"Ingresa Direccion de Farmacia",VLOOKUP($B93,NAfiliado_NFarmacia!$A$2:$J$497,6,0))))</f>
        <v/>
      </c>
      <c r="K93" s="68" t="str">
        <f>+IF($B93="","",+IF(OR($F93="Si",$F93=""),IF(ISERROR(VLOOKUP($B93,padron!$A$3:$M$482,10,0)),+IF(ISERROR(VLOOKUP($B93,NAfiliado_NFarmacia!$A$2:$J$497,5,0)),"Ingresa Localidad de Farmacia",VLOOKUP($B93,NAfiliado_NFarmacia!$A$2:$J$497,7,0)),VLOOKUP($B93,padron!$A$3:$M$482,11,0)),+IF(ISERROR(VLOOKUP($B93,NAfiliado_NFarmacia!$A$2:$J$497,7,0)),"Ingresa Localidad de Farmacia",VLOOKUP($B93,NAfiliado_NFarmacia!$A$2:$J$497,7,0))))</f>
        <v/>
      </c>
      <c r="L93" s="69" t="str">
        <f>+IF(B93="","",IF(F93="No","84005541",+IFERROR(+VLOOKUP(inicio!B93,padron!$A$2:$H$1999,8,0),"84005541")))</f>
        <v/>
      </c>
      <c r="M93" s="69" t="str">
        <f>+IF(B93="","",+IFERROR(+VLOOKUP(B93,padron!A:C,3,0),"no_cargado"))</f>
        <v/>
      </c>
      <c r="N93" s="67" t="str">
        <f>+IF(C93="","",+IFERROR(+VLOOKUP($C93,materiales!$A$2:$C$101,3,0),"9999"))</f>
        <v/>
      </c>
      <c r="O93" s="67" t="str">
        <f t="shared" si="10"/>
        <v/>
      </c>
      <c r="P93" s="67" t="str">
        <f t="shared" si="11"/>
        <v/>
      </c>
      <c r="Q93" s="67" t="str">
        <f t="shared" si="12"/>
        <v/>
      </c>
      <c r="R93" s="67" t="str">
        <f t="shared" si="13"/>
        <v/>
      </c>
      <c r="S93" s="67" t="str">
        <f t="shared" si="14"/>
        <v/>
      </c>
      <c r="T93" s="67" t="str">
        <f t="shared" ca="1" si="15"/>
        <v/>
      </c>
      <c r="U93" s="67" t="str">
        <f>+IF(M93="","",IFERROR(+VLOOKUP(C93,materiales!$A$2:$D$1000,4,0),"DSZA"))</f>
        <v/>
      </c>
      <c r="V93" s="67" t="str">
        <f t="shared" si="16"/>
        <v/>
      </c>
      <c r="W93" s="69" t="str">
        <f t="shared" si="17"/>
        <v/>
      </c>
      <c r="X93" s="69" t="str">
        <f t="shared" si="18"/>
        <v/>
      </c>
      <c r="Y93" s="70" t="str">
        <f t="shared" si="19"/>
        <v/>
      </c>
      <c r="Z93" s="70" t="str">
        <f>IF(M93="no_cargado",VLOOKUP(B93,NAfiliado_NFarmacia!A:H,8,0),"")</f>
        <v/>
      </c>
      <c r="AA93" s="71"/>
    </row>
    <row r="94" spans="1:27" x14ac:dyDescent="0.55000000000000004">
      <c r="A94" s="50"/>
      <c r="B94" s="49"/>
      <c r="C94" s="48"/>
      <c r="D94" s="49"/>
      <c r="E94" s="49"/>
      <c r="F94" s="49"/>
      <c r="G94" s="66" t="str">
        <f>+IF($B94="","",+IFERROR(+VLOOKUP(B94,padron!$A$2:$E$2000,2,0),+IFERROR(VLOOKUP(B94,NAfiliado_NFarmacia!$A:$J,10,0),"Ingresar Nuevo Afiliado")))</f>
        <v/>
      </c>
      <c r="H94" s="67" t="str">
        <f>+IF(B94="","",+IFERROR(+VLOOKUP($C94,materiales!$A$2:$C$101,2,0),"9999"))</f>
        <v/>
      </c>
      <c r="I94" s="68" t="str">
        <f>+IF($B94="","",+IF(OR($F94="Si",$F94=""),IF(ISERROR(VLOOKUP($B94,padron!$A$3:$M$482,9,0)),+IF(ISERROR(VLOOKUP($B94,NAfiliado_NFarmacia!$A$2:$J$497,5,0)),"Ingresa Farmacia",VLOOKUP($B94,NAfiliado_NFarmacia!$A$2:$J$497,5,0)),VLOOKUP($B94,padron!$A$3:$M$482,9,0)),+IF(ISERROR(VLOOKUP($B94,NAfiliado_NFarmacia!$A$2:$J$497,5,0)),"Ingresa Farmacia",VLOOKUP($B94,NAfiliado_NFarmacia!$A$2:$J$497,5,0))))</f>
        <v/>
      </c>
      <c r="J94" s="68" t="str">
        <f>+IF($B94="","",+IF(OR($F94="Si",$F94=""),IF(ISERROR(VLOOKUP($B94,padron!$A$3:$M$482,10,0)),+IF(ISERROR(VLOOKUP($B94,NAfiliado_NFarmacia!$A$2:$J$497,5,0)),"Ingresa Direccion de Farmacia",VLOOKUP($B94,NAfiliado_NFarmacia!$A$2:$J$497,6,0)),VLOOKUP($B94,padron!$A$3:$M$482,10,0)),+IF(ISERROR(VLOOKUP($B94,NAfiliado_NFarmacia!$A$2:$J$497,6,0)),"Ingresa Direccion de Farmacia",VLOOKUP($B94,NAfiliado_NFarmacia!$A$2:$J$497,6,0))))</f>
        <v/>
      </c>
      <c r="K94" s="68" t="str">
        <f>+IF($B94="","",+IF(OR($F94="Si",$F94=""),IF(ISERROR(VLOOKUP($B94,padron!$A$3:$M$482,10,0)),+IF(ISERROR(VLOOKUP($B94,NAfiliado_NFarmacia!$A$2:$J$497,5,0)),"Ingresa Localidad de Farmacia",VLOOKUP($B94,NAfiliado_NFarmacia!$A$2:$J$497,7,0)),VLOOKUP($B94,padron!$A$3:$M$482,11,0)),+IF(ISERROR(VLOOKUP($B94,NAfiliado_NFarmacia!$A$2:$J$497,7,0)),"Ingresa Localidad de Farmacia",VLOOKUP($B94,NAfiliado_NFarmacia!$A$2:$J$497,7,0))))</f>
        <v/>
      </c>
      <c r="L94" s="69" t="str">
        <f>+IF(B94="","",IF(F94="No","84005541",+IFERROR(+VLOOKUP(inicio!B94,padron!$A$2:$H$1999,8,0),"84005541")))</f>
        <v/>
      </c>
      <c r="M94" s="69" t="str">
        <f>+IF(B94="","",+IFERROR(+VLOOKUP(B94,padron!A:C,3,0),"no_cargado"))</f>
        <v/>
      </c>
      <c r="N94" s="67" t="str">
        <f>+IF(C94="","",+IFERROR(+VLOOKUP($C94,materiales!$A$2:$C$101,3,0),"9999"))</f>
        <v/>
      </c>
      <c r="O94" s="67" t="str">
        <f t="shared" si="10"/>
        <v/>
      </c>
      <c r="P94" s="67" t="str">
        <f t="shared" si="11"/>
        <v/>
      </c>
      <c r="Q94" s="67" t="str">
        <f t="shared" si="12"/>
        <v/>
      </c>
      <c r="R94" s="67" t="str">
        <f t="shared" si="13"/>
        <v/>
      </c>
      <c r="S94" s="67" t="str">
        <f t="shared" si="14"/>
        <v/>
      </c>
      <c r="T94" s="67" t="str">
        <f t="shared" ca="1" si="15"/>
        <v/>
      </c>
      <c r="U94" s="67" t="str">
        <f>+IF(M94="","",IFERROR(+VLOOKUP(C94,materiales!$A$2:$D$1000,4,0),"DSZA"))</f>
        <v/>
      </c>
      <c r="V94" s="67" t="str">
        <f t="shared" si="16"/>
        <v/>
      </c>
      <c r="W94" s="69" t="str">
        <f t="shared" si="17"/>
        <v/>
      </c>
      <c r="X94" s="69" t="str">
        <f t="shared" si="18"/>
        <v/>
      </c>
      <c r="Y94" s="70" t="str">
        <f t="shared" si="19"/>
        <v/>
      </c>
      <c r="Z94" s="70" t="str">
        <f>IF(M94="no_cargado",VLOOKUP(B94,NAfiliado_NFarmacia!A:H,8,0),"")</f>
        <v/>
      </c>
      <c r="AA94" s="71"/>
    </row>
    <row r="95" spans="1:27" x14ac:dyDescent="0.55000000000000004">
      <c r="A95" s="50"/>
      <c r="B95" s="49"/>
      <c r="C95" s="48"/>
      <c r="D95" s="49"/>
      <c r="E95" s="49"/>
      <c r="F95" s="49"/>
      <c r="G95" s="66" t="str">
        <f>+IF($B95="","",+IFERROR(+VLOOKUP(B95,padron!$A$2:$E$2000,2,0),+IFERROR(VLOOKUP(B95,NAfiliado_NFarmacia!$A:$J,10,0),"Ingresar Nuevo Afiliado")))</f>
        <v/>
      </c>
      <c r="H95" s="67" t="str">
        <f>+IF(B95="","",+IFERROR(+VLOOKUP($C95,materiales!$A$2:$C$101,2,0),"9999"))</f>
        <v/>
      </c>
      <c r="I95" s="68" t="str">
        <f>+IF($B95="","",+IF(OR($F95="Si",$F95=""),IF(ISERROR(VLOOKUP($B95,padron!$A$3:$M$482,9,0)),+IF(ISERROR(VLOOKUP($B95,NAfiliado_NFarmacia!$A$2:$J$497,5,0)),"Ingresa Farmacia",VLOOKUP($B95,NAfiliado_NFarmacia!$A$2:$J$497,5,0)),VLOOKUP($B95,padron!$A$3:$M$482,9,0)),+IF(ISERROR(VLOOKUP($B95,NAfiliado_NFarmacia!$A$2:$J$497,5,0)),"Ingresa Farmacia",VLOOKUP($B95,NAfiliado_NFarmacia!$A$2:$J$497,5,0))))</f>
        <v/>
      </c>
      <c r="J95" s="68" t="str">
        <f>+IF($B95="","",+IF(OR($F95="Si",$F95=""),IF(ISERROR(VLOOKUP($B95,padron!$A$3:$M$482,10,0)),+IF(ISERROR(VLOOKUP($B95,NAfiliado_NFarmacia!$A$2:$J$497,5,0)),"Ingresa Direccion de Farmacia",VLOOKUP($B95,NAfiliado_NFarmacia!$A$2:$J$497,6,0)),VLOOKUP($B95,padron!$A$3:$M$482,10,0)),+IF(ISERROR(VLOOKUP($B95,NAfiliado_NFarmacia!$A$2:$J$497,6,0)),"Ingresa Direccion de Farmacia",VLOOKUP($B95,NAfiliado_NFarmacia!$A$2:$J$497,6,0))))</f>
        <v/>
      </c>
      <c r="K95" s="68" t="str">
        <f>+IF($B95="","",+IF(OR($F95="Si",$F95=""),IF(ISERROR(VLOOKUP($B95,padron!$A$3:$M$482,10,0)),+IF(ISERROR(VLOOKUP($B95,NAfiliado_NFarmacia!$A$2:$J$497,5,0)),"Ingresa Localidad de Farmacia",VLOOKUP($B95,NAfiliado_NFarmacia!$A$2:$J$497,7,0)),VLOOKUP($B95,padron!$A$3:$M$482,11,0)),+IF(ISERROR(VLOOKUP($B95,NAfiliado_NFarmacia!$A$2:$J$497,7,0)),"Ingresa Localidad de Farmacia",VLOOKUP($B95,NAfiliado_NFarmacia!$A$2:$J$497,7,0))))</f>
        <v/>
      </c>
      <c r="L95" s="69" t="str">
        <f>+IF(B95="","",IF(F95="No","84005541",+IFERROR(+VLOOKUP(inicio!B95,padron!$A$2:$H$1999,8,0),"84005541")))</f>
        <v/>
      </c>
      <c r="M95" s="69" t="str">
        <f>+IF(B95="","",+IFERROR(+VLOOKUP(B95,padron!A:C,3,0),"no_cargado"))</f>
        <v/>
      </c>
      <c r="N95" s="67" t="str">
        <f>+IF(C95="","",+IFERROR(+VLOOKUP($C95,materiales!$A$2:$C$101,3,0),"9999"))</f>
        <v/>
      </c>
      <c r="O95" s="67" t="str">
        <f t="shared" si="10"/>
        <v/>
      </c>
      <c r="P95" s="67" t="str">
        <f t="shared" si="11"/>
        <v/>
      </c>
      <c r="Q95" s="67" t="str">
        <f t="shared" si="12"/>
        <v/>
      </c>
      <c r="R95" s="67" t="str">
        <f t="shared" si="13"/>
        <v/>
      </c>
      <c r="S95" s="67" t="str">
        <f t="shared" si="14"/>
        <v/>
      </c>
      <c r="T95" s="67" t="str">
        <f t="shared" ca="1" si="15"/>
        <v/>
      </c>
      <c r="U95" s="67" t="str">
        <f>+IF(M95="","",IFERROR(+VLOOKUP(C95,materiales!$A$2:$D$1000,4,0),"DSZA"))</f>
        <v/>
      </c>
      <c r="V95" s="67" t="str">
        <f t="shared" si="16"/>
        <v/>
      </c>
      <c r="W95" s="69" t="str">
        <f t="shared" si="17"/>
        <v/>
      </c>
      <c r="X95" s="69" t="str">
        <f t="shared" si="18"/>
        <v/>
      </c>
      <c r="Y95" s="70" t="str">
        <f t="shared" si="19"/>
        <v/>
      </c>
      <c r="Z95" s="70" t="str">
        <f>IF(M95="no_cargado",VLOOKUP(B95,NAfiliado_NFarmacia!A:H,8,0),"")</f>
        <v/>
      </c>
      <c r="AA95" s="71"/>
    </row>
    <row r="96" spans="1:27" x14ac:dyDescent="0.55000000000000004">
      <c r="A96" s="50"/>
      <c r="B96" s="49"/>
      <c r="C96" s="48"/>
      <c r="D96" s="49"/>
      <c r="E96" s="49"/>
      <c r="F96" s="49"/>
      <c r="G96" s="66" t="str">
        <f>+IF($B96="","",+IFERROR(+VLOOKUP(B96,padron!$A$2:$E$2000,2,0),+IFERROR(VLOOKUP(B96,NAfiliado_NFarmacia!$A:$J,10,0),"Ingresar Nuevo Afiliado")))</f>
        <v/>
      </c>
      <c r="H96" s="67" t="str">
        <f>+IF(B96="","",+IFERROR(+VLOOKUP($C96,materiales!$A$2:$C$101,2,0),"9999"))</f>
        <v/>
      </c>
      <c r="I96" s="68" t="str">
        <f>+IF($B96="","",+IF(OR($F96="Si",$F96=""),IF(ISERROR(VLOOKUP($B96,padron!$A$3:$M$482,9,0)),+IF(ISERROR(VLOOKUP($B96,NAfiliado_NFarmacia!$A$2:$J$497,5,0)),"Ingresa Farmacia",VLOOKUP($B96,NAfiliado_NFarmacia!$A$2:$J$497,5,0)),VLOOKUP($B96,padron!$A$3:$M$482,9,0)),+IF(ISERROR(VLOOKUP($B96,NAfiliado_NFarmacia!$A$2:$J$497,5,0)),"Ingresa Farmacia",VLOOKUP($B96,NAfiliado_NFarmacia!$A$2:$J$497,5,0))))</f>
        <v/>
      </c>
      <c r="J96" s="68" t="str">
        <f>+IF($B96="","",+IF(OR($F96="Si",$F96=""),IF(ISERROR(VLOOKUP($B96,padron!$A$3:$M$482,10,0)),+IF(ISERROR(VLOOKUP($B96,NAfiliado_NFarmacia!$A$2:$J$497,5,0)),"Ingresa Direccion de Farmacia",VLOOKUP($B96,NAfiliado_NFarmacia!$A$2:$J$497,6,0)),VLOOKUP($B96,padron!$A$3:$M$482,10,0)),+IF(ISERROR(VLOOKUP($B96,NAfiliado_NFarmacia!$A$2:$J$497,6,0)),"Ingresa Direccion de Farmacia",VLOOKUP($B96,NAfiliado_NFarmacia!$A$2:$J$497,6,0))))</f>
        <v/>
      </c>
      <c r="K96" s="68" t="str">
        <f>+IF($B96="","",+IF(OR($F96="Si",$F96=""),IF(ISERROR(VLOOKUP($B96,padron!$A$3:$M$482,10,0)),+IF(ISERROR(VLOOKUP($B96,NAfiliado_NFarmacia!$A$2:$J$497,5,0)),"Ingresa Localidad de Farmacia",VLOOKUP($B96,NAfiliado_NFarmacia!$A$2:$J$497,7,0)),VLOOKUP($B96,padron!$A$3:$M$482,11,0)),+IF(ISERROR(VLOOKUP($B96,NAfiliado_NFarmacia!$A$2:$J$497,7,0)),"Ingresa Localidad de Farmacia",VLOOKUP($B96,NAfiliado_NFarmacia!$A$2:$J$497,7,0))))</f>
        <v/>
      </c>
      <c r="L96" s="69" t="str">
        <f>+IF(B96="","",IF(F96="No","84005541",+IFERROR(+VLOOKUP(inicio!B96,padron!$A$2:$H$1999,8,0),"84005541")))</f>
        <v/>
      </c>
      <c r="M96" s="69" t="str">
        <f>+IF(B96="","",+IFERROR(+VLOOKUP(B96,padron!A:C,3,0),"no_cargado"))</f>
        <v/>
      </c>
      <c r="N96" s="67" t="str">
        <f>+IF(C96="","",+IFERROR(+VLOOKUP($C96,materiales!$A$2:$C$101,3,0),"9999"))</f>
        <v/>
      </c>
      <c r="O96" s="67" t="str">
        <f t="shared" si="10"/>
        <v/>
      </c>
      <c r="P96" s="67" t="str">
        <f t="shared" si="11"/>
        <v/>
      </c>
      <c r="Q96" s="67" t="str">
        <f t="shared" si="12"/>
        <v/>
      </c>
      <c r="R96" s="67" t="str">
        <f t="shared" si="13"/>
        <v/>
      </c>
      <c r="S96" s="67" t="str">
        <f t="shared" si="14"/>
        <v/>
      </c>
      <c r="T96" s="67" t="str">
        <f t="shared" ca="1" si="15"/>
        <v/>
      </c>
      <c r="U96" s="67" t="str">
        <f>+IF(M96="","",IFERROR(+VLOOKUP(C96,materiales!$A$2:$D$1000,4,0),"DSZA"))</f>
        <v/>
      </c>
      <c r="V96" s="67" t="str">
        <f t="shared" si="16"/>
        <v/>
      </c>
      <c r="W96" s="69" t="str">
        <f t="shared" si="17"/>
        <v/>
      </c>
      <c r="X96" s="69" t="str">
        <f t="shared" si="18"/>
        <v/>
      </c>
      <c r="Y96" s="70" t="str">
        <f t="shared" si="19"/>
        <v/>
      </c>
      <c r="Z96" s="70" t="str">
        <f>IF(M96="no_cargado",VLOOKUP(B96,NAfiliado_NFarmacia!A:H,8,0),"")</f>
        <v/>
      </c>
      <c r="AA96" s="71"/>
    </row>
    <row r="97" spans="1:27" x14ac:dyDescent="0.55000000000000004">
      <c r="A97" s="50"/>
      <c r="B97" s="49"/>
      <c r="C97" s="48"/>
      <c r="D97" s="49"/>
      <c r="E97" s="49"/>
      <c r="F97" s="49"/>
      <c r="G97" s="66" t="str">
        <f>+IF($B97="","",+IFERROR(+VLOOKUP(B97,padron!$A$2:$E$2000,2,0),+IFERROR(VLOOKUP(B97,NAfiliado_NFarmacia!$A:$J,10,0),"Ingresar Nuevo Afiliado")))</f>
        <v/>
      </c>
      <c r="H97" s="67" t="str">
        <f>+IF(B97="","",+IFERROR(+VLOOKUP($C97,materiales!$A$2:$C$101,2,0),"9999"))</f>
        <v/>
      </c>
      <c r="I97" s="68" t="str">
        <f>+IF($B97="","",+IF(OR($F97="Si",$F97=""),IF(ISERROR(VLOOKUP($B97,padron!$A$3:$M$482,9,0)),+IF(ISERROR(VLOOKUP($B97,NAfiliado_NFarmacia!$A$2:$J$497,5,0)),"Ingresa Farmacia",VLOOKUP($B97,NAfiliado_NFarmacia!$A$2:$J$497,5,0)),VLOOKUP($B97,padron!$A$3:$M$482,9,0)),+IF(ISERROR(VLOOKUP($B97,NAfiliado_NFarmacia!$A$2:$J$497,5,0)),"Ingresa Farmacia",VLOOKUP($B97,NAfiliado_NFarmacia!$A$2:$J$497,5,0))))</f>
        <v/>
      </c>
      <c r="J97" s="68" t="str">
        <f>+IF($B97="","",+IF(OR($F97="Si",$F97=""),IF(ISERROR(VLOOKUP($B97,padron!$A$3:$M$482,10,0)),+IF(ISERROR(VLOOKUP($B97,NAfiliado_NFarmacia!$A$2:$J$497,5,0)),"Ingresa Direccion de Farmacia",VLOOKUP($B97,NAfiliado_NFarmacia!$A$2:$J$497,6,0)),VLOOKUP($B97,padron!$A$3:$M$482,10,0)),+IF(ISERROR(VLOOKUP($B97,NAfiliado_NFarmacia!$A$2:$J$497,6,0)),"Ingresa Direccion de Farmacia",VLOOKUP($B97,NAfiliado_NFarmacia!$A$2:$J$497,6,0))))</f>
        <v/>
      </c>
      <c r="K97" s="68" t="str">
        <f>+IF($B97="","",+IF(OR($F97="Si",$F97=""),IF(ISERROR(VLOOKUP($B97,padron!$A$3:$M$482,10,0)),+IF(ISERROR(VLOOKUP($B97,NAfiliado_NFarmacia!$A$2:$J$497,5,0)),"Ingresa Localidad de Farmacia",VLOOKUP($B97,NAfiliado_NFarmacia!$A$2:$J$497,7,0)),VLOOKUP($B97,padron!$A$3:$M$482,11,0)),+IF(ISERROR(VLOOKUP($B97,NAfiliado_NFarmacia!$A$2:$J$497,7,0)),"Ingresa Localidad de Farmacia",VLOOKUP($B97,NAfiliado_NFarmacia!$A$2:$J$497,7,0))))</f>
        <v/>
      </c>
      <c r="L97" s="69" t="str">
        <f>+IF(B97="","",IF(F97="No","84005541",+IFERROR(+VLOOKUP(inicio!B97,padron!$A$2:$H$1999,8,0),"84005541")))</f>
        <v/>
      </c>
      <c r="M97" s="69" t="str">
        <f>+IF(B97="","",+IFERROR(+VLOOKUP(B97,padron!A:C,3,0),"no_cargado"))</f>
        <v/>
      </c>
      <c r="N97" s="67" t="str">
        <f>+IF(C97="","",+IFERROR(+VLOOKUP($C97,materiales!$A$2:$C$101,3,0),"9999"))</f>
        <v/>
      </c>
      <c r="O97" s="67" t="str">
        <f t="shared" si="10"/>
        <v/>
      </c>
      <c r="P97" s="67" t="str">
        <f t="shared" si="11"/>
        <v/>
      </c>
      <c r="Q97" s="67" t="str">
        <f t="shared" si="12"/>
        <v/>
      </c>
      <c r="R97" s="67" t="str">
        <f t="shared" si="13"/>
        <v/>
      </c>
      <c r="S97" s="67" t="str">
        <f t="shared" si="14"/>
        <v/>
      </c>
      <c r="T97" s="67" t="str">
        <f t="shared" ca="1" si="15"/>
        <v/>
      </c>
      <c r="U97" s="67" t="str">
        <f>+IF(M97="","",IFERROR(+VLOOKUP(C97,materiales!$A$2:$D$1000,4,0),"DSZA"))</f>
        <v/>
      </c>
      <c r="V97" s="67" t="str">
        <f t="shared" si="16"/>
        <v/>
      </c>
      <c r="W97" s="69" t="str">
        <f t="shared" si="17"/>
        <v/>
      </c>
      <c r="X97" s="69" t="str">
        <f t="shared" si="18"/>
        <v/>
      </c>
      <c r="Y97" s="70" t="str">
        <f t="shared" si="19"/>
        <v/>
      </c>
      <c r="Z97" s="70" t="str">
        <f>IF(M97="no_cargado",VLOOKUP(B97,NAfiliado_NFarmacia!A:H,8,0),"")</f>
        <v/>
      </c>
      <c r="AA97" s="71"/>
    </row>
    <row r="98" spans="1:27" x14ac:dyDescent="0.55000000000000004">
      <c r="A98" s="50"/>
      <c r="B98" s="49"/>
      <c r="C98" s="48"/>
      <c r="D98" s="49"/>
      <c r="E98" s="49"/>
      <c r="F98" s="49"/>
      <c r="G98" s="66" t="str">
        <f>+IF($B98="","",+IFERROR(+VLOOKUP(B98,padron!$A$2:$E$2000,2,0),+IFERROR(VLOOKUP(B98,NAfiliado_NFarmacia!$A:$J,10,0),"Ingresar Nuevo Afiliado")))</f>
        <v/>
      </c>
      <c r="H98" s="67" t="str">
        <f>+IF(B98="","",+IFERROR(+VLOOKUP($C98,materiales!$A$2:$C$101,2,0),"9999"))</f>
        <v/>
      </c>
      <c r="I98" s="68" t="str">
        <f>+IF($B98="","",+IF(OR($F98="Si",$F98=""),IF(ISERROR(VLOOKUP($B98,padron!$A$3:$M$482,9,0)),+IF(ISERROR(VLOOKUP($B98,NAfiliado_NFarmacia!$A$2:$J$497,5,0)),"Ingresa Farmacia",VLOOKUP($B98,NAfiliado_NFarmacia!$A$2:$J$497,5,0)),VLOOKUP($B98,padron!$A$3:$M$482,9,0)),+IF(ISERROR(VLOOKUP($B98,NAfiliado_NFarmacia!$A$2:$J$497,5,0)),"Ingresa Farmacia",VLOOKUP($B98,NAfiliado_NFarmacia!$A$2:$J$497,5,0))))</f>
        <v/>
      </c>
      <c r="J98" s="68" t="str">
        <f>+IF($B98="","",+IF(OR($F98="Si",$F98=""),IF(ISERROR(VLOOKUP($B98,padron!$A$3:$M$482,10,0)),+IF(ISERROR(VLOOKUP($B98,NAfiliado_NFarmacia!$A$2:$J$497,5,0)),"Ingresa Direccion de Farmacia",VLOOKUP($B98,NAfiliado_NFarmacia!$A$2:$J$497,6,0)),VLOOKUP($B98,padron!$A$3:$M$482,10,0)),+IF(ISERROR(VLOOKUP($B98,NAfiliado_NFarmacia!$A$2:$J$497,6,0)),"Ingresa Direccion de Farmacia",VLOOKUP($B98,NAfiliado_NFarmacia!$A$2:$J$497,6,0))))</f>
        <v/>
      </c>
      <c r="K98" s="68" t="str">
        <f>+IF($B98="","",+IF(OR($F98="Si",$F98=""),IF(ISERROR(VLOOKUP($B98,padron!$A$3:$M$482,10,0)),+IF(ISERROR(VLOOKUP($B98,NAfiliado_NFarmacia!$A$2:$J$497,5,0)),"Ingresa Localidad de Farmacia",VLOOKUP($B98,NAfiliado_NFarmacia!$A$2:$J$497,7,0)),VLOOKUP($B98,padron!$A$3:$M$482,11,0)),+IF(ISERROR(VLOOKUP($B98,NAfiliado_NFarmacia!$A$2:$J$497,7,0)),"Ingresa Localidad de Farmacia",VLOOKUP($B98,NAfiliado_NFarmacia!$A$2:$J$497,7,0))))</f>
        <v/>
      </c>
      <c r="L98" s="69" t="str">
        <f>+IF(B98="","",IF(F98="No","84005541",+IFERROR(+VLOOKUP(inicio!B98,padron!$A$2:$H$1999,8,0),"84005541")))</f>
        <v/>
      </c>
      <c r="M98" s="69" t="str">
        <f>+IF(B98="","",+IFERROR(+VLOOKUP(B98,padron!A:C,3,0),"no_cargado"))</f>
        <v/>
      </c>
      <c r="N98" s="67" t="str">
        <f>+IF(C98="","",+IFERROR(+VLOOKUP($C98,materiales!$A$2:$C$101,3,0),"9999"))</f>
        <v/>
      </c>
      <c r="O98" s="67" t="str">
        <f t="shared" si="10"/>
        <v/>
      </c>
      <c r="P98" s="67" t="str">
        <f t="shared" si="11"/>
        <v/>
      </c>
      <c r="Q98" s="67" t="str">
        <f t="shared" si="12"/>
        <v/>
      </c>
      <c r="R98" s="67" t="str">
        <f t="shared" si="13"/>
        <v/>
      </c>
      <c r="S98" s="67" t="str">
        <f t="shared" si="14"/>
        <v/>
      </c>
      <c r="T98" s="67" t="str">
        <f t="shared" ca="1" si="15"/>
        <v/>
      </c>
      <c r="U98" s="67" t="str">
        <f>+IF(M98="","",IFERROR(+VLOOKUP(C98,materiales!$A$2:$D$1000,4,0),"DSZA"))</f>
        <v/>
      </c>
      <c r="V98" s="67" t="str">
        <f t="shared" si="16"/>
        <v/>
      </c>
      <c r="W98" s="69" t="str">
        <f t="shared" si="17"/>
        <v/>
      </c>
      <c r="X98" s="69" t="str">
        <f t="shared" si="18"/>
        <v/>
      </c>
      <c r="Y98" s="70" t="str">
        <f t="shared" si="19"/>
        <v/>
      </c>
      <c r="Z98" s="70" t="str">
        <f>IF(M98="no_cargado",VLOOKUP(B98,NAfiliado_NFarmacia!A:H,8,0),"")</f>
        <v/>
      </c>
      <c r="AA98" s="71"/>
    </row>
    <row r="99" spans="1:27" x14ac:dyDescent="0.55000000000000004">
      <c r="A99" s="50"/>
      <c r="B99" s="49"/>
      <c r="C99" s="48"/>
      <c r="D99" s="49"/>
      <c r="E99" s="49"/>
      <c r="F99" s="49"/>
      <c r="G99" s="66" t="str">
        <f>+IF($B99="","",+IFERROR(+VLOOKUP(B99,padron!$A$2:$E$2000,2,0),+IFERROR(VLOOKUP(B99,NAfiliado_NFarmacia!$A:$J,10,0),"Ingresar Nuevo Afiliado")))</f>
        <v/>
      </c>
      <c r="H99" s="67" t="str">
        <f>+IF(B99="","",+IFERROR(+VLOOKUP($C99,materiales!$A$2:$C$101,2,0),"9999"))</f>
        <v/>
      </c>
      <c r="I99" s="68" t="str">
        <f>+IF($B99="","",+IF(OR($F99="Si",$F99=""),IF(ISERROR(VLOOKUP($B99,padron!$A$3:$M$482,9,0)),+IF(ISERROR(VLOOKUP($B99,NAfiliado_NFarmacia!$A$2:$J$497,5,0)),"Ingresa Farmacia",VLOOKUP($B99,NAfiliado_NFarmacia!$A$2:$J$497,5,0)),VLOOKUP($B99,padron!$A$3:$M$482,9,0)),+IF(ISERROR(VLOOKUP($B99,NAfiliado_NFarmacia!$A$2:$J$497,5,0)),"Ingresa Farmacia",VLOOKUP($B99,NAfiliado_NFarmacia!$A$2:$J$497,5,0))))</f>
        <v/>
      </c>
      <c r="J99" s="68" t="str">
        <f>+IF($B99="","",+IF(OR($F99="Si",$F99=""),IF(ISERROR(VLOOKUP($B99,padron!$A$3:$M$482,10,0)),+IF(ISERROR(VLOOKUP($B99,NAfiliado_NFarmacia!$A$2:$J$497,5,0)),"Ingresa Direccion de Farmacia",VLOOKUP($B99,NAfiliado_NFarmacia!$A$2:$J$497,6,0)),VLOOKUP($B99,padron!$A$3:$M$482,10,0)),+IF(ISERROR(VLOOKUP($B99,NAfiliado_NFarmacia!$A$2:$J$497,6,0)),"Ingresa Direccion de Farmacia",VLOOKUP($B99,NAfiliado_NFarmacia!$A$2:$J$497,6,0))))</f>
        <v/>
      </c>
      <c r="K99" s="68" t="str">
        <f>+IF($B99="","",+IF(OR($F99="Si",$F99=""),IF(ISERROR(VLOOKUP($B99,padron!$A$3:$M$482,10,0)),+IF(ISERROR(VLOOKUP($B99,NAfiliado_NFarmacia!$A$2:$J$497,5,0)),"Ingresa Localidad de Farmacia",VLOOKUP($B99,NAfiliado_NFarmacia!$A$2:$J$497,7,0)),VLOOKUP($B99,padron!$A$3:$M$482,11,0)),+IF(ISERROR(VLOOKUP($B99,NAfiliado_NFarmacia!$A$2:$J$497,7,0)),"Ingresa Localidad de Farmacia",VLOOKUP($B99,NAfiliado_NFarmacia!$A$2:$J$497,7,0))))</f>
        <v/>
      </c>
      <c r="L99" s="69" t="str">
        <f>+IF(B99="","",IF(F99="No","84005541",+IFERROR(+VLOOKUP(inicio!B99,padron!$A$2:$H$1999,8,0),"84005541")))</f>
        <v/>
      </c>
      <c r="M99" s="69" t="str">
        <f>+IF(B99="","",+IFERROR(+VLOOKUP(B99,padron!A:C,3,0),"no_cargado"))</f>
        <v/>
      </c>
      <c r="N99" s="67" t="str">
        <f>+IF(C99="","",+IFERROR(+VLOOKUP($C99,materiales!$A$2:$C$101,3,0),"9999"))</f>
        <v/>
      </c>
      <c r="O99" s="67" t="str">
        <f t="shared" si="10"/>
        <v/>
      </c>
      <c r="P99" s="67" t="str">
        <f t="shared" si="11"/>
        <v/>
      </c>
      <c r="Q99" s="67" t="str">
        <f t="shared" si="12"/>
        <v/>
      </c>
      <c r="R99" s="67" t="str">
        <f t="shared" si="13"/>
        <v/>
      </c>
      <c r="S99" s="67" t="str">
        <f t="shared" si="14"/>
        <v/>
      </c>
      <c r="T99" s="67" t="str">
        <f t="shared" ca="1" si="15"/>
        <v/>
      </c>
      <c r="U99" s="67" t="str">
        <f>+IF(M99="","",IFERROR(+VLOOKUP(C99,materiales!$A$2:$D$1000,4,0),"DSZA"))</f>
        <v/>
      </c>
      <c r="V99" s="67" t="str">
        <f t="shared" si="16"/>
        <v/>
      </c>
      <c r="W99" s="69" t="str">
        <f t="shared" si="17"/>
        <v/>
      </c>
      <c r="X99" s="69" t="str">
        <f t="shared" si="18"/>
        <v/>
      </c>
      <c r="Y99" s="70" t="str">
        <f t="shared" si="19"/>
        <v/>
      </c>
      <c r="Z99" s="70" t="str">
        <f>IF(M99="no_cargado",VLOOKUP(B99,NAfiliado_NFarmacia!A:H,8,0),"")</f>
        <v/>
      </c>
      <c r="AA99" s="71"/>
    </row>
    <row r="100" spans="1:27" x14ac:dyDescent="0.55000000000000004">
      <c r="A100" s="50"/>
      <c r="B100" s="49"/>
      <c r="C100" s="48"/>
      <c r="D100" s="49"/>
      <c r="E100" s="49"/>
      <c r="F100" s="49"/>
      <c r="G100" s="66" t="str">
        <f>+IF($B100="","",+IFERROR(+VLOOKUP(B100,padron!$A$2:$E$2000,2,0),+IFERROR(VLOOKUP(B100,NAfiliado_NFarmacia!$A:$J,10,0),"Ingresar Nuevo Afiliado")))</f>
        <v/>
      </c>
      <c r="H100" s="67" t="str">
        <f>+IF(B100="","",+IFERROR(+VLOOKUP($C100,materiales!$A$2:$C$101,2,0),"9999"))</f>
        <v/>
      </c>
      <c r="I100" s="68" t="str">
        <f>+IF($B100="","",+IF(OR($F100="Si",$F100=""),IF(ISERROR(VLOOKUP($B100,padron!$A$3:$M$482,9,0)),+IF(ISERROR(VLOOKUP($B100,NAfiliado_NFarmacia!$A$2:$J$497,5,0)),"Ingresa Farmacia",VLOOKUP($B100,NAfiliado_NFarmacia!$A$2:$J$497,5,0)),VLOOKUP($B100,padron!$A$3:$M$482,9,0)),+IF(ISERROR(VLOOKUP($B100,NAfiliado_NFarmacia!$A$2:$J$497,5,0)),"Ingresa Farmacia",VLOOKUP($B100,NAfiliado_NFarmacia!$A$2:$J$497,5,0))))</f>
        <v/>
      </c>
      <c r="J100" s="68" t="str">
        <f>+IF($B100="","",+IF(OR($F100="Si",$F100=""),IF(ISERROR(VLOOKUP($B100,padron!$A$3:$M$482,10,0)),+IF(ISERROR(VLOOKUP($B100,NAfiliado_NFarmacia!$A$2:$J$497,5,0)),"Ingresa Direccion de Farmacia",VLOOKUP($B100,NAfiliado_NFarmacia!$A$2:$J$497,6,0)),VLOOKUP($B100,padron!$A$3:$M$482,10,0)),+IF(ISERROR(VLOOKUP($B100,NAfiliado_NFarmacia!$A$2:$J$497,6,0)),"Ingresa Direccion de Farmacia",VLOOKUP($B100,NAfiliado_NFarmacia!$A$2:$J$497,6,0))))</f>
        <v/>
      </c>
      <c r="K100" s="68" t="str">
        <f>+IF($B100="","",+IF(OR($F100="Si",$F100=""),IF(ISERROR(VLOOKUP($B100,padron!$A$3:$M$482,10,0)),+IF(ISERROR(VLOOKUP($B100,NAfiliado_NFarmacia!$A$2:$J$497,5,0)),"Ingresa Localidad de Farmacia",VLOOKUP($B100,NAfiliado_NFarmacia!$A$2:$J$497,7,0)),VLOOKUP($B100,padron!$A$3:$M$482,11,0)),+IF(ISERROR(VLOOKUP($B100,NAfiliado_NFarmacia!$A$2:$J$497,7,0)),"Ingresa Localidad de Farmacia",VLOOKUP($B100,NAfiliado_NFarmacia!$A$2:$J$497,7,0))))</f>
        <v/>
      </c>
      <c r="L100" s="69" t="str">
        <f>+IF(B100="","",IF(F100="No","84005541",+IFERROR(+VLOOKUP(inicio!B100,padron!$A$2:$H$1999,8,0),"84005541")))</f>
        <v/>
      </c>
      <c r="M100" s="69" t="str">
        <f>+IF(B100="","",+IFERROR(+VLOOKUP(B100,padron!A:C,3,0),"no_cargado"))</f>
        <v/>
      </c>
      <c r="N100" s="67" t="str">
        <f>+IF(C100="","",+IFERROR(+VLOOKUP($C100,materiales!$A$2:$C$101,3,0),"9999"))</f>
        <v/>
      </c>
      <c r="O100" s="67" t="str">
        <f t="shared" si="10"/>
        <v/>
      </c>
      <c r="P100" s="67" t="str">
        <f t="shared" si="11"/>
        <v/>
      </c>
      <c r="Q100" s="67" t="str">
        <f t="shared" si="12"/>
        <v/>
      </c>
      <c r="R100" s="67" t="str">
        <f t="shared" si="13"/>
        <v/>
      </c>
      <c r="S100" s="67" t="str">
        <f t="shared" si="14"/>
        <v/>
      </c>
      <c r="T100" s="67" t="str">
        <f t="shared" ca="1" si="15"/>
        <v/>
      </c>
      <c r="U100" s="67" t="str">
        <f>+IF(M100="","",IFERROR(+VLOOKUP(C100,materiales!$A$2:$D$1000,4,0),"DSZA"))</f>
        <v/>
      </c>
      <c r="V100" s="67" t="str">
        <f t="shared" si="16"/>
        <v/>
      </c>
      <c r="W100" s="69" t="str">
        <f t="shared" si="17"/>
        <v/>
      </c>
      <c r="X100" s="69" t="str">
        <f t="shared" si="18"/>
        <v/>
      </c>
      <c r="Y100" s="70" t="str">
        <f t="shared" si="19"/>
        <v/>
      </c>
      <c r="Z100" s="70" t="str">
        <f>IF(M100="no_cargado",VLOOKUP(B100,NAfiliado_NFarmacia!A:H,8,0),"")</f>
        <v/>
      </c>
      <c r="AA100" s="71"/>
    </row>
    <row r="101" spans="1:27" x14ac:dyDescent="0.55000000000000004">
      <c r="A101" s="50"/>
      <c r="B101" s="49"/>
      <c r="C101" s="48"/>
      <c r="D101" s="49"/>
      <c r="E101" s="49"/>
      <c r="F101" s="49"/>
      <c r="G101" s="66" t="str">
        <f>+IF($B101="","",+IFERROR(+VLOOKUP(B101,padron!$A$2:$E$2000,2,0),+IFERROR(VLOOKUP(B101,NAfiliado_NFarmacia!$A:$J,10,0),"Ingresar Nuevo Afiliado")))</f>
        <v/>
      </c>
      <c r="H101" s="67" t="str">
        <f>+IF(B101="","",+IFERROR(+VLOOKUP($C101,materiales!$A$2:$C$101,2,0),"9999"))</f>
        <v/>
      </c>
      <c r="I101" s="68" t="str">
        <f>+IF($B101="","",+IF(OR($F101="Si",$F101=""),IF(ISERROR(VLOOKUP($B101,padron!$A$3:$M$482,9,0)),+IF(ISERROR(VLOOKUP($B101,NAfiliado_NFarmacia!$A$2:$J$497,5,0)),"Ingresa Farmacia",VLOOKUP($B101,NAfiliado_NFarmacia!$A$2:$J$497,5,0)),VLOOKUP($B101,padron!$A$3:$M$482,9,0)),+IF(ISERROR(VLOOKUP($B101,NAfiliado_NFarmacia!$A$2:$J$497,5,0)),"Ingresa Farmacia",VLOOKUP($B101,NAfiliado_NFarmacia!$A$2:$J$497,5,0))))</f>
        <v/>
      </c>
      <c r="J101" s="68" t="str">
        <f>+IF($B101="","",+IF(OR($F101="Si",$F101=""),IF(ISERROR(VLOOKUP($B101,padron!$A$3:$M$482,10,0)),+IF(ISERROR(VLOOKUP($B101,NAfiliado_NFarmacia!$A$2:$J$497,5,0)),"Ingresa Direccion de Farmacia",VLOOKUP($B101,NAfiliado_NFarmacia!$A$2:$J$497,6,0)),VLOOKUP($B101,padron!$A$3:$M$482,10,0)),+IF(ISERROR(VLOOKUP($B101,NAfiliado_NFarmacia!$A$2:$J$497,6,0)),"Ingresa Direccion de Farmacia",VLOOKUP($B101,NAfiliado_NFarmacia!$A$2:$J$497,6,0))))</f>
        <v/>
      </c>
      <c r="K101" s="68" t="str">
        <f>+IF($B101="","",+IF(OR($F101="Si",$F101=""),IF(ISERROR(VLOOKUP($B101,padron!$A$3:$M$482,10,0)),+IF(ISERROR(VLOOKUP($B101,NAfiliado_NFarmacia!$A$2:$J$497,5,0)),"Ingresa Localidad de Farmacia",VLOOKUP($B101,NAfiliado_NFarmacia!$A$2:$J$497,7,0)),VLOOKUP($B101,padron!$A$3:$M$482,11,0)),+IF(ISERROR(VLOOKUP($B101,NAfiliado_NFarmacia!$A$2:$J$497,7,0)),"Ingresa Localidad de Farmacia",VLOOKUP($B101,NAfiliado_NFarmacia!$A$2:$J$497,7,0))))</f>
        <v/>
      </c>
      <c r="L101" s="69" t="str">
        <f>+IF(B101="","",IF(F101="No","84005541",+IFERROR(+VLOOKUP(inicio!B101,padron!$A$2:$H$1999,8,0),"84005541")))</f>
        <v/>
      </c>
      <c r="M101" s="69" t="str">
        <f>+IF(B101="","",+IFERROR(+VLOOKUP(B101,padron!A:C,3,0),"no_cargado"))</f>
        <v/>
      </c>
      <c r="N101" s="67" t="str">
        <f>+IF(C101="","",+IFERROR(+VLOOKUP($C101,materiales!$A$2:$C$101,3,0),"9999"))</f>
        <v/>
      </c>
      <c r="O101" s="67" t="str">
        <f t="shared" si="10"/>
        <v/>
      </c>
      <c r="P101" s="67" t="str">
        <f t="shared" si="11"/>
        <v/>
      </c>
      <c r="Q101" s="67" t="str">
        <f t="shared" si="12"/>
        <v/>
      </c>
      <c r="R101" s="67" t="str">
        <f t="shared" si="13"/>
        <v/>
      </c>
      <c r="S101" s="67" t="str">
        <f t="shared" si="14"/>
        <v/>
      </c>
      <c r="T101" s="67" t="str">
        <f t="shared" ca="1" si="15"/>
        <v/>
      </c>
      <c r="U101" s="67" t="str">
        <f>+IF(M101="","",IFERROR(+VLOOKUP(C101,materiales!$A$2:$D$1000,4,0),"DSZA"))</f>
        <v/>
      </c>
      <c r="V101" s="67" t="str">
        <f t="shared" si="16"/>
        <v/>
      </c>
      <c r="W101" s="69" t="str">
        <f t="shared" si="17"/>
        <v/>
      </c>
      <c r="X101" s="69" t="str">
        <f t="shared" si="18"/>
        <v/>
      </c>
      <c r="Y101" s="70" t="str">
        <f t="shared" si="19"/>
        <v/>
      </c>
      <c r="Z101" s="70" t="str">
        <f>IF(M101="no_cargado",VLOOKUP(B101,NAfiliado_NFarmacia!A:H,8,0),"")</f>
        <v/>
      </c>
      <c r="AA101" s="71"/>
    </row>
    <row r="102" spans="1:27" x14ac:dyDescent="0.55000000000000004">
      <c r="A102" s="50"/>
      <c r="B102" s="49"/>
      <c r="C102" s="48"/>
      <c r="D102" s="49"/>
      <c r="E102" s="49"/>
      <c r="F102" s="49"/>
      <c r="G102" s="66" t="str">
        <f>+IF($B102="","",+IFERROR(+VLOOKUP(B102,padron!$A$2:$E$2000,2,0),+IFERROR(VLOOKUP(B102,NAfiliado_NFarmacia!$A:$J,10,0),"Ingresar Nuevo Afiliado")))</f>
        <v/>
      </c>
      <c r="H102" s="67" t="str">
        <f>+IF(B102="","",+IFERROR(+VLOOKUP($C102,materiales!$A$2:$C$101,2,0),"9999"))</f>
        <v/>
      </c>
      <c r="I102" s="68" t="str">
        <f>+IF($B102="","",+IF(OR($F102="Si",$F102=""),IF(ISERROR(VLOOKUP($B102,padron!$A$3:$M$482,9,0)),+IF(ISERROR(VLOOKUP($B102,NAfiliado_NFarmacia!$A$2:$J$497,5,0)),"Ingresa Farmacia",VLOOKUP($B102,NAfiliado_NFarmacia!$A$2:$J$497,5,0)),VLOOKUP($B102,padron!$A$3:$M$482,9,0)),+IF(ISERROR(VLOOKUP($B102,NAfiliado_NFarmacia!$A$2:$J$497,5,0)),"Ingresa Farmacia",VLOOKUP($B102,NAfiliado_NFarmacia!$A$2:$J$497,5,0))))</f>
        <v/>
      </c>
      <c r="J102" s="68" t="str">
        <f>+IF($B102="","",+IF(OR($F102="Si",$F102=""),IF(ISERROR(VLOOKUP($B102,padron!$A$3:$M$482,10,0)),+IF(ISERROR(VLOOKUP($B102,NAfiliado_NFarmacia!$A$2:$J$497,5,0)),"Ingresa Direccion de Farmacia",VLOOKUP($B102,NAfiliado_NFarmacia!$A$2:$J$497,6,0)),VLOOKUP($B102,padron!$A$3:$M$482,10,0)),+IF(ISERROR(VLOOKUP($B102,NAfiliado_NFarmacia!$A$2:$J$497,6,0)),"Ingresa Direccion de Farmacia",VLOOKUP($B102,NAfiliado_NFarmacia!$A$2:$J$497,6,0))))</f>
        <v/>
      </c>
      <c r="K102" s="68" t="str">
        <f>+IF($B102="","",+IF(OR($F102="Si",$F102=""),IF(ISERROR(VLOOKUP($B102,padron!$A$3:$M$482,10,0)),+IF(ISERROR(VLOOKUP($B102,NAfiliado_NFarmacia!$A$2:$J$497,5,0)),"Ingresa Localidad de Farmacia",VLOOKUP($B102,NAfiliado_NFarmacia!$A$2:$J$497,7,0)),VLOOKUP($B102,padron!$A$3:$M$482,11,0)),+IF(ISERROR(VLOOKUP($B102,NAfiliado_NFarmacia!$A$2:$J$497,7,0)),"Ingresa Localidad de Farmacia",VLOOKUP($B102,NAfiliado_NFarmacia!$A$2:$J$497,7,0))))</f>
        <v/>
      </c>
      <c r="L102" s="69" t="str">
        <f>+IF(B102="","",IF(F102="No","84005541",+IFERROR(+VLOOKUP(inicio!B102,padron!$A$2:$H$1999,8,0),"84005541")))</f>
        <v/>
      </c>
      <c r="M102" s="69" t="str">
        <f>+IF(B102="","",+IFERROR(+VLOOKUP(B102,padron!A:C,3,0),"no_cargado"))</f>
        <v/>
      </c>
      <c r="N102" s="67" t="str">
        <f>+IF(C102="","",+IFERROR(+VLOOKUP($C102,materiales!$A$2:$C$101,3,0),"9999"))</f>
        <v/>
      </c>
      <c r="O102" s="67" t="str">
        <f t="shared" si="10"/>
        <v/>
      </c>
      <c r="P102" s="67" t="str">
        <f t="shared" si="11"/>
        <v/>
      </c>
      <c r="Q102" s="67" t="str">
        <f t="shared" si="12"/>
        <v/>
      </c>
      <c r="R102" s="67" t="str">
        <f t="shared" si="13"/>
        <v/>
      </c>
      <c r="S102" s="67" t="str">
        <f t="shared" si="14"/>
        <v/>
      </c>
      <c r="T102" s="67" t="str">
        <f t="shared" ca="1" si="15"/>
        <v/>
      </c>
      <c r="U102" s="67" t="str">
        <f>+IF(M102="","",IFERROR(+VLOOKUP(C102,materiales!$A$2:$D$1000,4,0),"DSZA"))</f>
        <v/>
      </c>
      <c r="V102" s="67" t="str">
        <f t="shared" si="16"/>
        <v/>
      </c>
      <c r="W102" s="69" t="str">
        <f t="shared" si="17"/>
        <v/>
      </c>
      <c r="X102" s="69" t="str">
        <f t="shared" si="18"/>
        <v/>
      </c>
      <c r="Y102" s="70" t="str">
        <f t="shared" si="19"/>
        <v/>
      </c>
      <c r="Z102" s="70" t="str">
        <f>IF(M102="no_cargado",VLOOKUP(B102,NAfiliado_NFarmacia!A:H,8,0),"")</f>
        <v/>
      </c>
      <c r="AA102" s="71"/>
    </row>
    <row r="103" spans="1:27" x14ac:dyDescent="0.55000000000000004">
      <c r="A103" s="50"/>
      <c r="B103" s="49"/>
      <c r="C103" s="48"/>
      <c r="D103" s="49"/>
      <c r="E103" s="49"/>
      <c r="F103" s="49"/>
      <c r="G103" s="66" t="str">
        <f>+IF($B103="","",+IFERROR(+VLOOKUP(B103,padron!$A$2:$E$2000,2,0),+IFERROR(VLOOKUP(B103,NAfiliado_NFarmacia!$A:$J,10,0),"Ingresar Nuevo Afiliado")))</f>
        <v/>
      </c>
      <c r="H103" s="67" t="str">
        <f>+IF(B103="","",+IFERROR(+VLOOKUP($C103,materiales!$A$2:$C$101,2,0),"9999"))</f>
        <v/>
      </c>
      <c r="I103" s="68" t="str">
        <f>+IF($B103="","",+IF(OR($F103="Si",$F103=""),IF(ISERROR(VLOOKUP($B103,padron!$A$3:$M$482,9,0)),+IF(ISERROR(VLOOKUP($B103,NAfiliado_NFarmacia!$A$2:$J$497,5,0)),"Ingresa Farmacia",VLOOKUP($B103,NAfiliado_NFarmacia!$A$2:$J$497,5,0)),VLOOKUP($B103,padron!$A$3:$M$482,9,0)),+IF(ISERROR(VLOOKUP($B103,NAfiliado_NFarmacia!$A$2:$J$497,5,0)),"Ingresa Farmacia",VLOOKUP($B103,NAfiliado_NFarmacia!$A$2:$J$497,5,0))))</f>
        <v/>
      </c>
      <c r="J103" s="68" t="str">
        <f>+IF($B103="","",+IF(OR($F103="Si",$F103=""),IF(ISERROR(VLOOKUP($B103,padron!$A$3:$M$482,10,0)),+IF(ISERROR(VLOOKUP($B103,NAfiliado_NFarmacia!$A$2:$J$497,5,0)),"Ingresa Direccion de Farmacia",VLOOKUP($B103,NAfiliado_NFarmacia!$A$2:$J$497,6,0)),VLOOKUP($B103,padron!$A$3:$M$482,10,0)),+IF(ISERROR(VLOOKUP($B103,NAfiliado_NFarmacia!$A$2:$J$497,6,0)),"Ingresa Direccion de Farmacia",VLOOKUP($B103,NAfiliado_NFarmacia!$A$2:$J$497,6,0))))</f>
        <v/>
      </c>
      <c r="K103" s="68" t="str">
        <f>+IF($B103="","",+IF(OR($F103="Si",$F103=""),IF(ISERROR(VLOOKUP($B103,padron!$A$3:$M$482,10,0)),+IF(ISERROR(VLOOKUP($B103,NAfiliado_NFarmacia!$A$2:$J$497,5,0)),"Ingresa Localidad de Farmacia",VLOOKUP($B103,NAfiliado_NFarmacia!$A$2:$J$497,7,0)),VLOOKUP($B103,padron!$A$3:$M$482,11,0)),+IF(ISERROR(VLOOKUP($B103,NAfiliado_NFarmacia!$A$2:$J$497,7,0)),"Ingresa Localidad de Farmacia",VLOOKUP($B103,NAfiliado_NFarmacia!$A$2:$J$497,7,0))))</f>
        <v/>
      </c>
      <c r="L103" s="69" t="str">
        <f>+IF(B103="","",IF(F103="No","84005541",+IFERROR(+VLOOKUP(inicio!B103,padron!$A$2:$H$1999,8,0),"84005541")))</f>
        <v/>
      </c>
      <c r="M103" s="69" t="str">
        <f>+IF(B103="","",+IFERROR(+VLOOKUP(B103,padron!A:C,3,0),"no_cargado"))</f>
        <v/>
      </c>
      <c r="N103" s="67" t="str">
        <f>+IF(C103="","",+IFERROR(+VLOOKUP($C103,materiales!$A$2:$C$101,3,0),"9999"))</f>
        <v/>
      </c>
      <c r="O103" s="67" t="str">
        <f t="shared" si="10"/>
        <v/>
      </c>
      <c r="P103" s="67" t="str">
        <f t="shared" si="11"/>
        <v/>
      </c>
      <c r="Q103" s="67" t="str">
        <f t="shared" si="12"/>
        <v/>
      </c>
      <c r="R103" s="67" t="str">
        <f t="shared" si="13"/>
        <v/>
      </c>
      <c r="S103" s="67" t="str">
        <f t="shared" si="14"/>
        <v/>
      </c>
      <c r="T103" s="67" t="str">
        <f t="shared" ca="1" si="15"/>
        <v/>
      </c>
      <c r="U103" s="67" t="str">
        <f>+IF(M103="","",IFERROR(+VLOOKUP(C103,materiales!$A$2:$D$1000,4,0),"DSZA"))</f>
        <v/>
      </c>
      <c r="V103" s="67" t="str">
        <f t="shared" si="16"/>
        <v/>
      </c>
      <c r="W103" s="69" t="str">
        <f t="shared" si="17"/>
        <v/>
      </c>
      <c r="X103" s="69" t="str">
        <f t="shared" si="18"/>
        <v/>
      </c>
      <c r="Y103" s="70" t="str">
        <f t="shared" si="19"/>
        <v/>
      </c>
      <c r="Z103" s="70" t="str">
        <f>IF(M103="no_cargado",VLOOKUP(B103,NAfiliado_NFarmacia!A:H,8,0),"")</f>
        <v/>
      </c>
      <c r="AA103" s="71"/>
    </row>
    <row r="104" spans="1:27" x14ac:dyDescent="0.55000000000000004">
      <c r="A104" s="50"/>
      <c r="B104" s="49"/>
      <c r="C104" s="48"/>
      <c r="D104" s="49"/>
      <c r="E104" s="49"/>
      <c r="F104" s="49"/>
      <c r="G104" s="66" t="str">
        <f>+IF($B104="","",+IFERROR(+VLOOKUP(B104,padron!$A$2:$E$2000,2,0),+IFERROR(VLOOKUP(B104,NAfiliado_NFarmacia!$A:$J,10,0),"Ingresar Nuevo Afiliado")))</f>
        <v/>
      </c>
      <c r="H104" s="67" t="str">
        <f>+IF(B104="","",+IFERROR(+VLOOKUP($C104,materiales!$A$2:$C$101,2,0),"9999"))</f>
        <v/>
      </c>
      <c r="I104" s="68" t="str">
        <f>+IF($B104="","",+IF(OR($F104="Si",$F104=""),IF(ISERROR(VLOOKUP($B104,padron!$A$3:$M$482,9,0)),+IF(ISERROR(VLOOKUP($B104,NAfiliado_NFarmacia!$A$2:$J$497,5,0)),"Ingresa Farmacia",VLOOKUP($B104,NAfiliado_NFarmacia!$A$2:$J$497,5,0)),VLOOKUP($B104,padron!$A$3:$M$482,9,0)),+IF(ISERROR(VLOOKUP($B104,NAfiliado_NFarmacia!$A$2:$J$497,5,0)),"Ingresa Farmacia",VLOOKUP($B104,NAfiliado_NFarmacia!$A$2:$J$497,5,0))))</f>
        <v/>
      </c>
      <c r="J104" s="68" t="str">
        <f>+IF($B104="","",+IF(OR($F104="Si",$F104=""),IF(ISERROR(VLOOKUP($B104,padron!$A$3:$M$482,10,0)),+IF(ISERROR(VLOOKUP($B104,NAfiliado_NFarmacia!$A$2:$J$497,5,0)),"Ingresa Direccion de Farmacia",VLOOKUP($B104,NAfiliado_NFarmacia!$A$2:$J$497,6,0)),VLOOKUP($B104,padron!$A$3:$M$482,10,0)),+IF(ISERROR(VLOOKUP($B104,NAfiliado_NFarmacia!$A$2:$J$497,6,0)),"Ingresa Direccion de Farmacia",VLOOKUP($B104,NAfiliado_NFarmacia!$A$2:$J$497,6,0))))</f>
        <v/>
      </c>
      <c r="K104" s="68" t="str">
        <f>+IF($B104="","",+IF(OR($F104="Si",$F104=""),IF(ISERROR(VLOOKUP($B104,padron!$A$3:$M$482,10,0)),+IF(ISERROR(VLOOKUP($B104,NAfiliado_NFarmacia!$A$2:$J$497,5,0)),"Ingresa Localidad de Farmacia",VLOOKUP($B104,NAfiliado_NFarmacia!$A$2:$J$497,7,0)),VLOOKUP($B104,padron!$A$3:$M$482,11,0)),+IF(ISERROR(VLOOKUP($B104,NAfiliado_NFarmacia!$A$2:$J$497,7,0)),"Ingresa Localidad de Farmacia",VLOOKUP($B104,NAfiliado_NFarmacia!$A$2:$J$497,7,0))))</f>
        <v/>
      </c>
      <c r="L104" s="69" t="str">
        <f>+IF(B104="","",IF(F104="No","84005541",+IFERROR(+VLOOKUP(inicio!B104,padron!$A$2:$H$1999,8,0),"84005541")))</f>
        <v/>
      </c>
      <c r="M104" s="69" t="str">
        <f>+IF(B104="","",+IFERROR(+VLOOKUP(B104,padron!A:C,3,0),"no_cargado"))</f>
        <v/>
      </c>
      <c r="N104" s="67" t="str">
        <f>+IF(C104="","",+IFERROR(+VLOOKUP($C104,materiales!$A$2:$C$101,3,0),"9999"))</f>
        <v/>
      </c>
      <c r="O104" s="67" t="str">
        <f t="shared" si="10"/>
        <v/>
      </c>
      <c r="P104" s="67" t="str">
        <f t="shared" si="11"/>
        <v/>
      </c>
      <c r="Q104" s="67" t="str">
        <f t="shared" si="12"/>
        <v/>
      </c>
      <c r="R104" s="67" t="str">
        <f t="shared" si="13"/>
        <v/>
      </c>
      <c r="S104" s="67" t="str">
        <f t="shared" si="14"/>
        <v/>
      </c>
      <c r="T104" s="67" t="str">
        <f t="shared" ca="1" si="15"/>
        <v/>
      </c>
      <c r="U104" s="67" t="str">
        <f>+IF(M104="","",IFERROR(+VLOOKUP(C104,materiales!$A$2:$D$1000,4,0),"DSZA"))</f>
        <v/>
      </c>
      <c r="V104" s="67" t="str">
        <f t="shared" si="16"/>
        <v/>
      </c>
      <c r="W104" s="69" t="str">
        <f t="shared" si="17"/>
        <v/>
      </c>
      <c r="X104" s="69" t="str">
        <f t="shared" si="18"/>
        <v/>
      </c>
      <c r="Y104" s="70" t="str">
        <f t="shared" si="19"/>
        <v/>
      </c>
      <c r="Z104" s="70" t="str">
        <f>IF(M104="no_cargado",VLOOKUP(B104,NAfiliado_NFarmacia!A:H,8,0),"")</f>
        <v/>
      </c>
      <c r="AA104" s="71"/>
    </row>
    <row r="105" spans="1:27" x14ac:dyDescent="0.55000000000000004">
      <c r="A105" s="50"/>
      <c r="B105" s="49"/>
      <c r="C105" s="48"/>
      <c r="D105" s="49"/>
      <c r="E105" s="49"/>
      <c r="F105" s="49"/>
      <c r="G105" s="66" t="str">
        <f>+IF($B105="","",+IFERROR(+VLOOKUP(B105,padron!$A$2:$E$2000,2,0),+IFERROR(VLOOKUP(B105,NAfiliado_NFarmacia!$A:$J,10,0),"Ingresar Nuevo Afiliado")))</f>
        <v/>
      </c>
      <c r="H105" s="67" t="str">
        <f>+IF(B105="","",+IFERROR(+VLOOKUP($C105,materiales!$A$2:$C$101,2,0),"9999"))</f>
        <v/>
      </c>
      <c r="I105" s="68" t="str">
        <f>+IF($B105="","",+IF(OR($F105="Si",$F105=""),IF(ISERROR(VLOOKUP($B105,padron!$A$3:$M$482,9,0)),+IF(ISERROR(VLOOKUP($B105,NAfiliado_NFarmacia!$A$2:$J$497,5,0)),"Ingresa Farmacia",VLOOKUP($B105,NAfiliado_NFarmacia!$A$2:$J$497,5,0)),VLOOKUP($B105,padron!$A$3:$M$482,9,0)),+IF(ISERROR(VLOOKUP($B105,NAfiliado_NFarmacia!$A$2:$J$497,5,0)),"Ingresa Farmacia",VLOOKUP($B105,NAfiliado_NFarmacia!$A$2:$J$497,5,0))))</f>
        <v/>
      </c>
      <c r="J105" s="68" t="str">
        <f>+IF($B105="","",+IF(OR($F105="Si",$F105=""),IF(ISERROR(VLOOKUP($B105,padron!$A$3:$M$482,10,0)),+IF(ISERROR(VLOOKUP($B105,NAfiliado_NFarmacia!$A$2:$J$497,5,0)),"Ingresa Direccion de Farmacia",VLOOKUP($B105,NAfiliado_NFarmacia!$A$2:$J$497,6,0)),VLOOKUP($B105,padron!$A$3:$M$482,10,0)),+IF(ISERROR(VLOOKUP($B105,NAfiliado_NFarmacia!$A$2:$J$497,6,0)),"Ingresa Direccion de Farmacia",VLOOKUP($B105,NAfiliado_NFarmacia!$A$2:$J$497,6,0))))</f>
        <v/>
      </c>
      <c r="K105" s="68" t="str">
        <f>+IF($B105="","",+IF(OR($F105="Si",$F105=""),IF(ISERROR(VLOOKUP($B105,padron!$A$3:$M$482,10,0)),+IF(ISERROR(VLOOKUP($B105,NAfiliado_NFarmacia!$A$2:$J$497,5,0)),"Ingresa Localidad de Farmacia",VLOOKUP($B105,NAfiliado_NFarmacia!$A$2:$J$497,7,0)),VLOOKUP($B105,padron!$A$3:$M$482,11,0)),+IF(ISERROR(VLOOKUP($B105,NAfiliado_NFarmacia!$A$2:$J$497,7,0)),"Ingresa Localidad de Farmacia",VLOOKUP($B105,NAfiliado_NFarmacia!$A$2:$J$497,7,0))))</f>
        <v/>
      </c>
      <c r="L105" s="69" t="str">
        <f>+IF(B105="","",IF(F105="No","84005541",+IFERROR(+VLOOKUP(inicio!B105,padron!$A$2:$H$1999,8,0),"84005541")))</f>
        <v/>
      </c>
      <c r="M105" s="69" t="str">
        <f>+IF(B105="","",+IFERROR(+VLOOKUP(B105,padron!A:C,3,0),"no_cargado"))</f>
        <v/>
      </c>
      <c r="N105" s="67" t="str">
        <f>+IF(C105="","",+IFERROR(+VLOOKUP($C105,materiales!$A$2:$C$101,3,0),"9999"))</f>
        <v/>
      </c>
      <c r="O105" s="67" t="str">
        <f t="shared" si="10"/>
        <v/>
      </c>
      <c r="P105" s="67" t="str">
        <f t="shared" si="11"/>
        <v/>
      </c>
      <c r="Q105" s="67" t="str">
        <f t="shared" si="12"/>
        <v/>
      </c>
      <c r="R105" s="67" t="str">
        <f t="shared" si="13"/>
        <v/>
      </c>
      <c r="S105" s="67" t="str">
        <f t="shared" si="14"/>
        <v/>
      </c>
      <c r="T105" s="67" t="str">
        <f t="shared" ca="1" si="15"/>
        <v/>
      </c>
      <c r="U105" s="67" t="str">
        <f>+IF(M105="","",IFERROR(+VLOOKUP(C105,materiales!$A$2:$D$1000,4,0),"DSZA"))</f>
        <v/>
      </c>
      <c r="V105" s="67" t="str">
        <f t="shared" si="16"/>
        <v/>
      </c>
      <c r="W105" s="69" t="str">
        <f t="shared" si="17"/>
        <v/>
      </c>
      <c r="X105" s="69" t="str">
        <f t="shared" si="18"/>
        <v/>
      </c>
      <c r="Y105" s="70" t="str">
        <f t="shared" si="19"/>
        <v/>
      </c>
      <c r="Z105" s="70" t="str">
        <f>IF(M105="no_cargado",VLOOKUP(B105,NAfiliado_NFarmacia!A:H,8,0),"")</f>
        <v/>
      </c>
      <c r="AA105" s="71"/>
    </row>
    <row r="106" spans="1:27" x14ac:dyDescent="0.55000000000000004">
      <c r="A106" s="50"/>
      <c r="B106" s="49"/>
      <c r="C106" s="48"/>
      <c r="D106" s="49"/>
      <c r="E106" s="49"/>
      <c r="F106" s="49"/>
      <c r="G106" s="66" t="str">
        <f>+IF($B106="","",+IFERROR(+VLOOKUP(B106,padron!$A$2:$E$2000,2,0),+IFERROR(VLOOKUP(B106,NAfiliado_NFarmacia!$A:$J,10,0),"Ingresar Nuevo Afiliado")))</f>
        <v/>
      </c>
      <c r="H106" s="67" t="str">
        <f>+IF(B106="","",+IFERROR(+VLOOKUP($C106,materiales!$A$2:$C$101,2,0),"9999"))</f>
        <v/>
      </c>
      <c r="I106" s="68" t="str">
        <f>+IF($B106="","",+IF(OR($F106="Si",$F106=""),IF(ISERROR(VLOOKUP($B106,padron!$A$3:$M$482,9,0)),+IF(ISERROR(VLOOKUP($B106,NAfiliado_NFarmacia!$A$2:$J$497,5,0)),"Ingresa Farmacia",VLOOKUP($B106,NAfiliado_NFarmacia!$A$2:$J$497,5,0)),VLOOKUP($B106,padron!$A$3:$M$482,9,0)),+IF(ISERROR(VLOOKUP($B106,NAfiliado_NFarmacia!$A$2:$J$497,5,0)),"Ingresa Farmacia",VLOOKUP($B106,NAfiliado_NFarmacia!$A$2:$J$497,5,0))))</f>
        <v/>
      </c>
      <c r="J106" s="68" t="str">
        <f>+IF($B106="","",+IF(OR($F106="Si",$F106=""),IF(ISERROR(VLOOKUP($B106,padron!$A$3:$M$482,10,0)),+IF(ISERROR(VLOOKUP($B106,NAfiliado_NFarmacia!$A$2:$J$497,5,0)),"Ingresa Direccion de Farmacia",VLOOKUP($B106,NAfiliado_NFarmacia!$A$2:$J$497,6,0)),VLOOKUP($B106,padron!$A$3:$M$482,10,0)),+IF(ISERROR(VLOOKUP($B106,NAfiliado_NFarmacia!$A$2:$J$497,6,0)),"Ingresa Direccion de Farmacia",VLOOKUP($B106,NAfiliado_NFarmacia!$A$2:$J$497,6,0))))</f>
        <v/>
      </c>
      <c r="K106" s="68" t="str">
        <f>+IF($B106="","",+IF(OR($F106="Si",$F106=""),IF(ISERROR(VLOOKUP($B106,padron!$A$3:$M$482,10,0)),+IF(ISERROR(VLOOKUP($B106,NAfiliado_NFarmacia!$A$2:$J$497,5,0)),"Ingresa Localidad de Farmacia",VLOOKUP($B106,NAfiliado_NFarmacia!$A$2:$J$497,7,0)),VLOOKUP($B106,padron!$A$3:$M$482,11,0)),+IF(ISERROR(VLOOKUP($B106,NAfiliado_NFarmacia!$A$2:$J$497,7,0)),"Ingresa Localidad de Farmacia",VLOOKUP($B106,NAfiliado_NFarmacia!$A$2:$J$497,7,0))))</f>
        <v/>
      </c>
      <c r="L106" s="69" t="str">
        <f>+IF(B106="","",IF(F106="No","84005541",+IFERROR(+VLOOKUP(inicio!B106,padron!$A$2:$H$1999,8,0),"84005541")))</f>
        <v/>
      </c>
      <c r="M106" s="69" t="str">
        <f>+IF(B106="","",+IFERROR(+VLOOKUP(B106,padron!A:C,3,0),"no_cargado"))</f>
        <v/>
      </c>
      <c r="N106" s="67" t="str">
        <f>+IF(C106="","",+IFERROR(+VLOOKUP($C106,materiales!$A$2:$C$101,3,0),"9999"))</f>
        <v/>
      </c>
      <c r="O106" s="67" t="str">
        <f t="shared" si="10"/>
        <v/>
      </c>
      <c r="P106" s="67" t="str">
        <f t="shared" si="11"/>
        <v/>
      </c>
      <c r="Q106" s="67" t="str">
        <f t="shared" si="12"/>
        <v/>
      </c>
      <c r="R106" s="67" t="str">
        <f t="shared" si="13"/>
        <v/>
      </c>
      <c r="S106" s="67" t="str">
        <f t="shared" si="14"/>
        <v/>
      </c>
      <c r="T106" s="67" t="str">
        <f t="shared" ca="1" si="15"/>
        <v/>
      </c>
      <c r="U106" s="67" t="str">
        <f>+IF(M106="","",IFERROR(+VLOOKUP(C106,materiales!$A$2:$D$1000,4,0),"DSZA"))</f>
        <v/>
      </c>
      <c r="V106" s="67" t="str">
        <f t="shared" si="16"/>
        <v/>
      </c>
      <c r="W106" s="69" t="str">
        <f t="shared" si="17"/>
        <v/>
      </c>
      <c r="X106" s="69" t="str">
        <f t="shared" si="18"/>
        <v/>
      </c>
      <c r="Y106" s="70" t="str">
        <f t="shared" si="19"/>
        <v/>
      </c>
      <c r="Z106" s="70" t="str">
        <f>IF(M106="no_cargado",VLOOKUP(B106,NAfiliado_NFarmacia!A:H,8,0),"")</f>
        <v/>
      </c>
      <c r="AA106" s="71"/>
    </row>
    <row r="107" spans="1:27" x14ac:dyDescent="0.55000000000000004">
      <c r="A107" s="50"/>
      <c r="B107" s="49"/>
      <c r="C107" s="48"/>
      <c r="D107" s="49"/>
      <c r="E107" s="49"/>
      <c r="F107" s="49"/>
      <c r="G107" s="66" t="str">
        <f>+IF($B107="","",+IFERROR(+VLOOKUP(B107,padron!$A$2:$E$2000,2,0),+IFERROR(VLOOKUP(B107,NAfiliado_NFarmacia!$A:$J,10,0),"Ingresar Nuevo Afiliado")))</f>
        <v/>
      </c>
      <c r="H107" s="67" t="str">
        <f>+IF(B107="","",+IFERROR(+VLOOKUP($C107,materiales!$A$2:$C$101,2,0),"9999"))</f>
        <v/>
      </c>
      <c r="I107" s="68" t="str">
        <f>+IF($B107="","",+IF(OR($F107="Si",$F107=""),IF(ISERROR(VLOOKUP($B107,padron!$A$3:$M$482,9,0)),+IF(ISERROR(VLOOKUP($B107,NAfiliado_NFarmacia!$A$2:$J$497,5,0)),"Ingresa Farmacia",VLOOKUP($B107,NAfiliado_NFarmacia!$A$2:$J$497,5,0)),VLOOKUP($B107,padron!$A$3:$M$482,9,0)),+IF(ISERROR(VLOOKUP($B107,NAfiliado_NFarmacia!$A$2:$J$497,5,0)),"Ingresa Farmacia",VLOOKUP($B107,NAfiliado_NFarmacia!$A$2:$J$497,5,0))))</f>
        <v/>
      </c>
      <c r="J107" s="68" t="str">
        <f>+IF($B107="","",+IF(OR($F107="Si",$F107=""),IF(ISERROR(VLOOKUP($B107,padron!$A$3:$M$482,10,0)),+IF(ISERROR(VLOOKUP($B107,NAfiliado_NFarmacia!$A$2:$J$497,5,0)),"Ingresa Direccion de Farmacia",VLOOKUP($B107,NAfiliado_NFarmacia!$A$2:$J$497,6,0)),VLOOKUP($B107,padron!$A$3:$M$482,10,0)),+IF(ISERROR(VLOOKUP($B107,NAfiliado_NFarmacia!$A$2:$J$497,6,0)),"Ingresa Direccion de Farmacia",VLOOKUP($B107,NAfiliado_NFarmacia!$A$2:$J$497,6,0))))</f>
        <v/>
      </c>
      <c r="K107" s="68" t="str">
        <f>+IF($B107="","",+IF(OR($F107="Si",$F107=""),IF(ISERROR(VLOOKUP($B107,padron!$A$3:$M$482,10,0)),+IF(ISERROR(VLOOKUP($B107,NAfiliado_NFarmacia!$A$2:$J$497,5,0)),"Ingresa Localidad de Farmacia",VLOOKUP($B107,NAfiliado_NFarmacia!$A$2:$J$497,7,0)),VLOOKUP($B107,padron!$A$3:$M$482,11,0)),+IF(ISERROR(VLOOKUP($B107,NAfiliado_NFarmacia!$A$2:$J$497,7,0)),"Ingresa Localidad de Farmacia",VLOOKUP($B107,NAfiliado_NFarmacia!$A$2:$J$497,7,0))))</f>
        <v/>
      </c>
      <c r="L107" s="69" t="str">
        <f>+IF(B107="","",IF(F107="No","84005541",+IFERROR(+VLOOKUP(inicio!B107,padron!$A$2:$H$1999,8,0),"84005541")))</f>
        <v/>
      </c>
      <c r="M107" s="69" t="str">
        <f>+IF(B107="","",+IFERROR(+VLOOKUP(B107,padron!A:C,3,0),"no_cargado"))</f>
        <v/>
      </c>
      <c r="N107" s="67" t="str">
        <f>+IF(C107="","",+IFERROR(+VLOOKUP($C107,materiales!$A$2:$C$101,3,0),"9999"))</f>
        <v/>
      </c>
      <c r="O107" s="67" t="str">
        <f t="shared" si="10"/>
        <v/>
      </c>
      <c r="P107" s="67" t="str">
        <f t="shared" si="11"/>
        <v/>
      </c>
      <c r="Q107" s="67" t="str">
        <f t="shared" si="12"/>
        <v/>
      </c>
      <c r="R107" s="67" t="str">
        <f t="shared" si="13"/>
        <v/>
      </c>
      <c r="S107" s="67" t="str">
        <f t="shared" si="14"/>
        <v/>
      </c>
      <c r="T107" s="67" t="str">
        <f t="shared" ca="1" si="15"/>
        <v/>
      </c>
      <c r="U107" s="67" t="str">
        <f>+IF(M107="","",IFERROR(+VLOOKUP(C107,materiales!$A$2:$D$1000,4,0),"DSZA"))</f>
        <v/>
      </c>
      <c r="V107" s="67" t="str">
        <f t="shared" si="16"/>
        <v/>
      </c>
      <c r="W107" s="69" t="str">
        <f t="shared" si="17"/>
        <v/>
      </c>
      <c r="X107" s="69" t="str">
        <f t="shared" si="18"/>
        <v/>
      </c>
      <c r="Y107" s="70" t="str">
        <f t="shared" si="19"/>
        <v/>
      </c>
      <c r="Z107" s="70" t="str">
        <f>IF(M107="no_cargado",VLOOKUP(B107,NAfiliado_NFarmacia!A:H,8,0),"")</f>
        <v/>
      </c>
      <c r="AA107" s="71"/>
    </row>
    <row r="108" spans="1:27" x14ac:dyDescent="0.55000000000000004">
      <c r="A108" s="50"/>
      <c r="B108" s="49"/>
      <c r="C108" s="48"/>
      <c r="D108" s="49"/>
      <c r="E108" s="49"/>
      <c r="F108" s="49"/>
      <c r="G108" s="66" t="str">
        <f>+IF($B108="","",+IFERROR(+VLOOKUP(B108,padron!$A$2:$E$2000,2,0),+IFERROR(VLOOKUP(B108,NAfiliado_NFarmacia!$A:$J,10,0),"Ingresar Nuevo Afiliado")))</f>
        <v/>
      </c>
      <c r="H108" s="67" t="str">
        <f>+IF(B108="","",+IFERROR(+VLOOKUP($C108,materiales!$A$2:$C$101,2,0),"9999"))</f>
        <v/>
      </c>
      <c r="I108" s="68" t="str">
        <f>+IF($B108="","",+IF(OR($F108="Si",$F108=""),IF(ISERROR(VLOOKUP($B108,padron!$A$3:$M$482,9,0)),+IF(ISERROR(VLOOKUP($B108,NAfiliado_NFarmacia!$A$2:$J$497,5,0)),"Ingresa Farmacia",VLOOKUP($B108,NAfiliado_NFarmacia!$A$2:$J$497,5,0)),VLOOKUP($B108,padron!$A$3:$M$482,9,0)),+IF(ISERROR(VLOOKUP($B108,NAfiliado_NFarmacia!$A$2:$J$497,5,0)),"Ingresa Farmacia",VLOOKUP($B108,NAfiliado_NFarmacia!$A$2:$J$497,5,0))))</f>
        <v/>
      </c>
      <c r="J108" s="68" t="str">
        <f>+IF($B108="","",+IF(OR($F108="Si",$F108=""),IF(ISERROR(VLOOKUP($B108,padron!$A$3:$M$482,10,0)),+IF(ISERROR(VLOOKUP($B108,NAfiliado_NFarmacia!$A$2:$J$497,5,0)),"Ingresa Direccion de Farmacia",VLOOKUP($B108,NAfiliado_NFarmacia!$A$2:$J$497,6,0)),VLOOKUP($B108,padron!$A$3:$M$482,10,0)),+IF(ISERROR(VLOOKUP($B108,NAfiliado_NFarmacia!$A$2:$J$497,6,0)),"Ingresa Direccion de Farmacia",VLOOKUP($B108,NAfiliado_NFarmacia!$A$2:$J$497,6,0))))</f>
        <v/>
      </c>
      <c r="K108" s="68" t="str">
        <f>+IF($B108="","",+IF(OR($F108="Si",$F108=""),IF(ISERROR(VLOOKUP($B108,padron!$A$3:$M$482,10,0)),+IF(ISERROR(VLOOKUP($B108,NAfiliado_NFarmacia!$A$2:$J$497,5,0)),"Ingresa Localidad de Farmacia",VLOOKUP($B108,NAfiliado_NFarmacia!$A$2:$J$497,7,0)),VLOOKUP($B108,padron!$A$3:$M$482,11,0)),+IF(ISERROR(VLOOKUP($B108,NAfiliado_NFarmacia!$A$2:$J$497,7,0)),"Ingresa Localidad de Farmacia",VLOOKUP($B108,NAfiliado_NFarmacia!$A$2:$J$497,7,0))))</f>
        <v/>
      </c>
      <c r="L108" s="69" t="str">
        <f>+IF(B108="","",IF(F108="No","84005541",+IFERROR(+VLOOKUP(inicio!B108,padron!$A$2:$H$1999,8,0),"84005541")))</f>
        <v/>
      </c>
      <c r="M108" s="69" t="str">
        <f>+IF(B108="","",+IFERROR(+VLOOKUP(B108,padron!A:C,3,0),"no_cargado"))</f>
        <v/>
      </c>
      <c r="N108" s="67" t="str">
        <f>+IF(C108="","",+IFERROR(+VLOOKUP($C108,materiales!$A$2:$C$101,3,0),"9999"))</f>
        <v/>
      </c>
      <c r="O108" s="67" t="str">
        <f t="shared" si="10"/>
        <v/>
      </c>
      <c r="P108" s="67" t="str">
        <f t="shared" si="11"/>
        <v/>
      </c>
      <c r="Q108" s="67" t="str">
        <f t="shared" si="12"/>
        <v/>
      </c>
      <c r="R108" s="67" t="str">
        <f t="shared" si="13"/>
        <v/>
      </c>
      <c r="S108" s="67" t="str">
        <f t="shared" si="14"/>
        <v/>
      </c>
      <c r="T108" s="67" t="str">
        <f t="shared" ca="1" si="15"/>
        <v/>
      </c>
      <c r="U108" s="67" t="str">
        <f>+IF(M108="","",IFERROR(+VLOOKUP(C108,materiales!$A$2:$D$1000,4,0),"DSZA"))</f>
        <v/>
      </c>
      <c r="V108" s="67" t="str">
        <f t="shared" si="16"/>
        <v/>
      </c>
      <c r="W108" s="69" t="str">
        <f t="shared" si="17"/>
        <v/>
      </c>
      <c r="X108" s="69" t="str">
        <f t="shared" si="18"/>
        <v/>
      </c>
      <c r="Y108" s="70" t="str">
        <f t="shared" si="19"/>
        <v/>
      </c>
      <c r="Z108" s="70" t="str">
        <f>IF(M108="no_cargado",VLOOKUP(B108,NAfiliado_NFarmacia!A:H,8,0),"")</f>
        <v/>
      </c>
      <c r="AA108" s="71"/>
    </row>
    <row r="109" spans="1:27" x14ac:dyDescent="0.55000000000000004">
      <c r="A109" s="50"/>
      <c r="B109" s="49"/>
      <c r="C109" s="48"/>
      <c r="D109" s="49"/>
      <c r="E109" s="49"/>
      <c r="F109" s="49"/>
      <c r="G109" s="66" t="str">
        <f>+IF($B109="","",+IFERROR(+VLOOKUP(B109,padron!$A$2:$E$2000,2,0),+IFERROR(VLOOKUP(B109,NAfiliado_NFarmacia!$A:$J,10,0),"Ingresar Nuevo Afiliado")))</f>
        <v/>
      </c>
      <c r="H109" s="67" t="str">
        <f>+IF(B109="","",+IFERROR(+VLOOKUP($C109,materiales!$A$2:$C$101,2,0),"9999"))</f>
        <v/>
      </c>
      <c r="I109" s="68" t="str">
        <f>+IF($B109="","",+IF(OR($F109="Si",$F109=""),IF(ISERROR(VLOOKUP($B109,padron!$A$3:$M$482,9,0)),+IF(ISERROR(VLOOKUP($B109,NAfiliado_NFarmacia!$A$2:$J$497,5,0)),"Ingresa Farmacia",VLOOKUP($B109,NAfiliado_NFarmacia!$A$2:$J$497,5,0)),VLOOKUP($B109,padron!$A$3:$M$482,9,0)),+IF(ISERROR(VLOOKUP($B109,NAfiliado_NFarmacia!$A$2:$J$497,5,0)),"Ingresa Farmacia",VLOOKUP($B109,NAfiliado_NFarmacia!$A$2:$J$497,5,0))))</f>
        <v/>
      </c>
      <c r="J109" s="68" t="str">
        <f>+IF($B109="","",+IF(OR($F109="Si",$F109=""),IF(ISERROR(VLOOKUP($B109,padron!$A$3:$M$482,10,0)),+IF(ISERROR(VLOOKUP($B109,NAfiliado_NFarmacia!$A$2:$J$497,5,0)),"Ingresa Direccion de Farmacia",VLOOKUP($B109,NAfiliado_NFarmacia!$A$2:$J$497,6,0)),VLOOKUP($B109,padron!$A$3:$M$482,10,0)),+IF(ISERROR(VLOOKUP($B109,NAfiliado_NFarmacia!$A$2:$J$497,6,0)),"Ingresa Direccion de Farmacia",VLOOKUP($B109,NAfiliado_NFarmacia!$A$2:$J$497,6,0))))</f>
        <v/>
      </c>
      <c r="K109" s="68" t="str">
        <f>+IF($B109="","",+IF(OR($F109="Si",$F109=""),IF(ISERROR(VLOOKUP($B109,padron!$A$3:$M$482,10,0)),+IF(ISERROR(VLOOKUP($B109,NAfiliado_NFarmacia!$A$2:$J$497,5,0)),"Ingresa Localidad de Farmacia",VLOOKUP($B109,NAfiliado_NFarmacia!$A$2:$J$497,7,0)),VLOOKUP($B109,padron!$A$3:$M$482,11,0)),+IF(ISERROR(VLOOKUP($B109,NAfiliado_NFarmacia!$A$2:$J$497,7,0)),"Ingresa Localidad de Farmacia",VLOOKUP($B109,NAfiliado_NFarmacia!$A$2:$J$497,7,0))))</f>
        <v/>
      </c>
      <c r="L109" s="69" t="str">
        <f>+IF(B109="","",IF(F109="No","84005541",+IFERROR(+VLOOKUP(inicio!B109,padron!$A$2:$H$1999,8,0),"84005541")))</f>
        <v/>
      </c>
      <c r="M109" s="69" t="str">
        <f>+IF(B109="","",+IFERROR(+VLOOKUP(B109,padron!A:C,3,0),"no_cargado"))</f>
        <v/>
      </c>
      <c r="N109" s="67" t="str">
        <f>+IF(C109="","",+IFERROR(+VLOOKUP($C109,materiales!$A$2:$C$101,3,0),"9999"))</f>
        <v/>
      </c>
      <c r="O109" s="67" t="str">
        <f t="shared" si="10"/>
        <v/>
      </c>
      <c r="P109" s="67" t="str">
        <f t="shared" si="11"/>
        <v/>
      </c>
      <c r="Q109" s="67" t="str">
        <f t="shared" si="12"/>
        <v/>
      </c>
      <c r="R109" s="67" t="str">
        <f t="shared" si="13"/>
        <v/>
      </c>
      <c r="S109" s="67" t="str">
        <f t="shared" si="14"/>
        <v/>
      </c>
      <c r="T109" s="67" t="str">
        <f t="shared" ca="1" si="15"/>
        <v/>
      </c>
      <c r="U109" s="67" t="str">
        <f>+IF(M109="","",IFERROR(+VLOOKUP(C109,materiales!$A$2:$D$1000,4,0),"DSZA"))</f>
        <v/>
      </c>
      <c r="V109" s="67" t="str">
        <f t="shared" si="16"/>
        <v/>
      </c>
      <c r="W109" s="69" t="str">
        <f t="shared" si="17"/>
        <v/>
      </c>
      <c r="X109" s="69" t="str">
        <f t="shared" si="18"/>
        <v/>
      </c>
      <c r="Y109" s="70" t="str">
        <f t="shared" si="19"/>
        <v/>
      </c>
      <c r="Z109" s="70" t="str">
        <f>IF(M109="no_cargado",VLOOKUP(B109,NAfiliado_NFarmacia!A:H,8,0),"")</f>
        <v/>
      </c>
      <c r="AA109" s="71"/>
    </row>
    <row r="110" spans="1:27" x14ac:dyDescent="0.55000000000000004">
      <c r="A110" s="50"/>
      <c r="B110" s="49"/>
      <c r="C110" s="48"/>
      <c r="D110" s="49"/>
      <c r="E110" s="49"/>
      <c r="F110" s="49"/>
      <c r="G110" s="66" t="str">
        <f>+IF($B110="","",+IFERROR(+VLOOKUP(B110,padron!$A$2:$E$2000,2,0),+IFERROR(VLOOKUP(B110,NAfiliado_NFarmacia!$A:$J,10,0),"Ingresar Nuevo Afiliado")))</f>
        <v/>
      </c>
      <c r="H110" s="67" t="str">
        <f>+IF(B110="","",+IFERROR(+VLOOKUP($C110,materiales!$A$2:$C$101,2,0),"9999"))</f>
        <v/>
      </c>
      <c r="I110" s="68" t="str">
        <f>+IF($B110="","",+IF(OR($F110="Si",$F110=""),IF(ISERROR(VLOOKUP($B110,padron!$A$3:$M$482,9,0)),+IF(ISERROR(VLOOKUP($B110,NAfiliado_NFarmacia!$A$2:$J$497,5,0)),"Ingresa Farmacia",VLOOKUP($B110,NAfiliado_NFarmacia!$A$2:$J$497,5,0)),VLOOKUP($B110,padron!$A$3:$M$482,9,0)),+IF(ISERROR(VLOOKUP($B110,NAfiliado_NFarmacia!$A$2:$J$497,5,0)),"Ingresa Farmacia",VLOOKUP($B110,NAfiliado_NFarmacia!$A$2:$J$497,5,0))))</f>
        <v/>
      </c>
      <c r="J110" s="68" t="str">
        <f>+IF($B110="","",+IF(OR($F110="Si",$F110=""),IF(ISERROR(VLOOKUP($B110,padron!$A$3:$M$482,10,0)),+IF(ISERROR(VLOOKUP($B110,NAfiliado_NFarmacia!$A$2:$J$497,5,0)),"Ingresa Direccion de Farmacia",VLOOKUP($B110,NAfiliado_NFarmacia!$A$2:$J$497,6,0)),VLOOKUP($B110,padron!$A$3:$M$482,10,0)),+IF(ISERROR(VLOOKUP($B110,NAfiliado_NFarmacia!$A$2:$J$497,6,0)),"Ingresa Direccion de Farmacia",VLOOKUP($B110,NAfiliado_NFarmacia!$A$2:$J$497,6,0))))</f>
        <v/>
      </c>
      <c r="K110" s="68" t="str">
        <f>+IF($B110="","",+IF(OR($F110="Si",$F110=""),IF(ISERROR(VLOOKUP($B110,padron!$A$3:$M$482,10,0)),+IF(ISERROR(VLOOKUP($B110,NAfiliado_NFarmacia!$A$2:$J$497,5,0)),"Ingresa Localidad de Farmacia",VLOOKUP($B110,NAfiliado_NFarmacia!$A$2:$J$497,7,0)),VLOOKUP($B110,padron!$A$3:$M$482,11,0)),+IF(ISERROR(VLOOKUP($B110,NAfiliado_NFarmacia!$A$2:$J$497,7,0)),"Ingresa Localidad de Farmacia",VLOOKUP($B110,NAfiliado_NFarmacia!$A$2:$J$497,7,0))))</f>
        <v/>
      </c>
      <c r="L110" s="69" t="str">
        <f>+IF(B110="","",IF(F110="No","84005541",+IFERROR(+VLOOKUP(inicio!B110,padron!$A$2:$H$1999,8,0),"84005541")))</f>
        <v/>
      </c>
      <c r="M110" s="69" t="str">
        <f>+IF(B110="","",+IFERROR(+VLOOKUP(B110,padron!A:C,3,0),"no_cargado"))</f>
        <v/>
      </c>
      <c r="N110" s="67" t="str">
        <f>+IF(C110="","",+IFERROR(+VLOOKUP($C110,materiales!$A$2:$C$101,3,0),"9999"))</f>
        <v/>
      </c>
      <c r="O110" s="67" t="str">
        <f t="shared" si="10"/>
        <v/>
      </c>
      <c r="P110" s="67" t="str">
        <f t="shared" si="11"/>
        <v/>
      </c>
      <c r="Q110" s="67" t="str">
        <f t="shared" si="12"/>
        <v/>
      </c>
      <c r="R110" s="67" t="str">
        <f t="shared" si="13"/>
        <v/>
      </c>
      <c r="S110" s="67" t="str">
        <f t="shared" si="14"/>
        <v/>
      </c>
      <c r="T110" s="67" t="str">
        <f t="shared" ca="1" si="15"/>
        <v/>
      </c>
      <c r="U110" s="67" t="str">
        <f>+IF(M110="","",IFERROR(+VLOOKUP(C110,materiales!$A$2:$D$1000,4,0),"DSZA"))</f>
        <v/>
      </c>
      <c r="V110" s="67" t="str">
        <f t="shared" si="16"/>
        <v/>
      </c>
      <c r="W110" s="69" t="str">
        <f t="shared" si="17"/>
        <v/>
      </c>
      <c r="X110" s="69" t="str">
        <f t="shared" si="18"/>
        <v/>
      </c>
      <c r="Y110" s="70" t="str">
        <f t="shared" si="19"/>
        <v/>
      </c>
      <c r="Z110" s="70" t="str">
        <f>IF(M110="no_cargado",VLOOKUP(B110,NAfiliado_NFarmacia!A:H,8,0),"")</f>
        <v/>
      </c>
      <c r="AA110" s="71"/>
    </row>
    <row r="111" spans="1:27" x14ac:dyDescent="0.55000000000000004">
      <c r="A111" s="50"/>
      <c r="B111" s="49"/>
      <c r="C111" s="48"/>
      <c r="D111" s="49"/>
      <c r="E111" s="49"/>
      <c r="F111" s="49"/>
      <c r="G111" s="66" t="str">
        <f>+IF($B111="","",+IFERROR(+VLOOKUP(B111,padron!$A$2:$E$2000,2,0),+IFERROR(VLOOKUP(B111,NAfiliado_NFarmacia!$A:$J,10,0),"Ingresar Nuevo Afiliado")))</f>
        <v/>
      </c>
      <c r="H111" s="67" t="str">
        <f>+IF(B111="","",+IFERROR(+VLOOKUP($C111,materiales!$A$2:$C$101,2,0),"9999"))</f>
        <v/>
      </c>
      <c r="I111" s="68" t="str">
        <f>+IF($B111="","",+IF(OR($F111="Si",$F111=""),IF(ISERROR(VLOOKUP($B111,padron!$A$3:$M$482,9,0)),+IF(ISERROR(VLOOKUP($B111,NAfiliado_NFarmacia!$A$2:$J$497,5,0)),"Ingresa Farmacia",VLOOKUP($B111,NAfiliado_NFarmacia!$A$2:$J$497,5,0)),VLOOKUP($B111,padron!$A$3:$M$482,9,0)),+IF(ISERROR(VLOOKUP($B111,NAfiliado_NFarmacia!$A$2:$J$497,5,0)),"Ingresa Farmacia",VLOOKUP($B111,NAfiliado_NFarmacia!$A$2:$J$497,5,0))))</f>
        <v/>
      </c>
      <c r="J111" s="68" t="str">
        <f>+IF($B111="","",+IF(OR($F111="Si",$F111=""),IF(ISERROR(VLOOKUP($B111,padron!$A$3:$M$482,10,0)),+IF(ISERROR(VLOOKUP($B111,NAfiliado_NFarmacia!$A$2:$J$497,5,0)),"Ingresa Direccion de Farmacia",VLOOKUP($B111,NAfiliado_NFarmacia!$A$2:$J$497,6,0)),VLOOKUP($B111,padron!$A$3:$M$482,10,0)),+IF(ISERROR(VLOOKUP($B111,NAfiliado_NFarmacia!$A$2:$J$497,6,0)),"Ingresa Direccion de Farmacia",VLOOKUP($B111,NAfiliado_NFarmacia!$A$2:$J$497,6,0))))</f>
        <v/>
      </c>
      <c r="K111" s="68" t="str">
        <f>+IF($B111="","",+IF(OR($F111="Si",$F111=""),IF(ISERROR(VLOOKUP($B111,padron!$A$3:$M$482,10,0)),+IF(ISERROR(VLOOKUP($B111,NAfiliado_NFarmacia!$A$2:$J$497,5,0)),"Ingresa Localidad de Farmacia",VLOOKUP($B111,NAfiliado_NFarmacia!$A$2:$J$497,7,0)),VLOOKUP($B111,padron!$A$3:$M$482,11,0)),+IF(ISERROR(VLOOKUP($B111,NAfiliado_NFarmacia!$A$2:$J$497,7,0)),"Ingresa Localidad de Farmacia",VLOOKUP($B111,NAfiliado_NFarmacia!$A$2:$J$497,7,0))))</f>
        <v/>
      </c>
      <c r="L111" s="69" t="str">
        <f>+IF(B111="","",IF(F111="No","84005541",+IFERROR(+VLOOKUP(inicio!B111,padron!$A$2:$H$1999,8,0),"84005541")))</f>
        <v/>
      </c>
      <c r="M111" s="69" t="str">
        <f>+IF(B111="","",+IFERROR(+VLOOKUP(B111,padron!A:C,3,0),"no_cargado"))</f>
        <v/>
      </c>
      <c r="N111" s="67" t="str">
        <f>+IF(C111="","",+IFERROR(+VLOOKUP($C111,materiales!$A$2:$C$101,3,0),"9999"))</f>
        <v/>
      </c>
      <c r="O111" s="67" t="str">
        <f t="shared" si="10"/>
        <v/>
      </c>
      <c r="P111" s="67" t="str">
        <f t="shared" si="11"/>
        <v/>
      </c>
      <c r="Q111" s="67" t="str">
        <f t="shared" si="12"/>
        <v/>
      </c>
      <c r="R111" s="67" t="str">
        <f t="shared" si="13"/>
        <v/>
      </c>
      <c r="S111" s="67" t="str">
        <f t="shared" si="14"/>
        <v/>
      </c>
      <c r="T111" s="67" t="str">
        <f t="shared" ca="1" si="15"/>
        <v/>
      </c>
      <c r="U111" s="67" t="str">
        <f>+IF(M111="","",IFERROR(+VLOOKUP(C111,materiales!$A$2:$D$1000,4,0),"DSZA"))</f>
        <v/>
      </c>
      <c r="V111" s="67" t="str">
        <f t="shared" si="16"/>
        <v/>
      </c>
      <c r="W111" s="69" t="str">
        <f t="shared" si="17"/>
        <v/>
      </c>
      <c r="X111" s="69" t="str">
        <f t="shared" si="18"/>
        <v/>
      </c>
      <c r="Y111" s="70" t="str">
        <f t="shared" si="19"/>
        <v/>
      </c>
      <c r="Z111" s="70" t="str">
        <f>IF(M111="no_cargado",VLOOKUP(B111,NAfiliado_NFarmacia!A:H,8,0),"")</f>
        <v/>
      </c>
      <c r="AA111" s="71"/>
    </row>
    <row r="112" spans="1:27" x14ac:dyDescent="0.55000000000000004">
      <c r="A112" s="50"/>
      <c r="B112" s="49"/>
      <c r="C112" s="48"/>
      <c r="D112" s="49"/>
      <c r="E112" s="49"/>
      <c r="F112" s="49"/>
      <c r="G112" s="66" t="str">
        <f>+IF($B112="","",+IFERROR(+VLOOKUP(B112,padron!$A$2:$E$2000,2,0),+IFERROR(VLOOKUP(B112,NAfiliado_NFarmacia!$A:$J,10,0),"Ingresar Nuevo Afiliado")))</f>
        <v/>
      </c>
      <c r="H112" s="67" t="str">
        <f>+IF(B112="","",+IFERROR(+VLOOKUP($C112,materiales!$A$2:$C$101,2,0),"9999"))</f>
        <v/>
      </c>
      <c r="I112" s="68" t="str">
        <f>+IF($B112="","",+IF(OR($F112="Si",$F112=""),IF(ISERROR(VLOOKUP($B112,padron!$A$3:$M$482,9,0)),+IF(ISERROR(VLOOKUP($B112,NAfiliado_NFarmacia!$A$2:$J$497,5,0)),"Ingresa Farmacia",VLOOKUP($B112,NAfiliado_NFarmacia!$A$2:$J$497,5,0)),VLOOKUP($B112,padron!$A$3:$M$482,9,0)),+IF(ISERROR(VLOOKUP($B112,NAfiliado_NFarmacia!$A$2:$J$497,5,0)),"Ingresa Farmacia",VLOOKUP($B112,NAfiliado_NFarmacia!$A$2:$J$497,5,0))))</f>
        <v/>
      </c>
      <c r="J112" s="68" t="str">
        <f>+IF($B112="","",+IF(OR($F112="Si",$F112=""),IF(ISERROR(VLOOKUP($B112,padron!$A$3:$M$482,10,0)),+IF(ISERROR(VLOOKUP($B112,NAfiliado_NFarmacia!$A$2:$J$497,5,0)),"Ingresa Direccion de Farmacia",VLOOKUP($B112,NAfiliado_NFarmacia!$A$2:$J$497,6,0)),VLOOKUP($B112,padron!$A$3:$M$482,10,0)),+IF(ISERROR(VLOOKUP($B112,NAfiliado_NFarmacia!$A$2:$J$497,6,0)),"Ingresa Direccion de Farmacia",VLOOKUP($B112,NAfiliado_NFarmacia!$A$2:$J$497,6,0))))</f>
        <v/>
      </c>
      <c r="K112" s="68" t="str">
        <f>+IF($B112="","",+IF(OR($F112="Si",$F112=""),IF(ISERROR(VLOOKUP($B112,padron!$A$3:$M$482,10,0)),+IF(ISERROR(VLOOKUP($B112,NAfiliado_NFarmacia!$A$2:$J$497,5,0)),"Ingresa Localidad de Farmacia",VLOOKUP($B112,NAfiliado_NFarmacia!$A$2:$J$497,7,0)),VLOOKUP($B112,padron!$A$3:$M$482,11,0)),+IF(ISERROR(VLOOKUP($B112,NAfiliado_NFarmacia!$A$2:$J$497,7,0)),"Ingresa Localidad de Farmacia",VLOOKUP($B112,NAfiliado_NFarmacia!$A$2:$J$497,7,0))))</f>
        <v/>
      </c>
      <c r="L112" s="69" t="str">
        <f>+IF(B112="","",IF(F112="No","84005541",+IFERROR(+VLOOKUP(inicio!B112,padron!$A$2:$H$1999,8,0),"84005541")))</f>
        <v/>
      </c>
      <c r="M112" s="69" t="str">
        <f>+IF(B112="","",+IFERROR(+VLOOKUP(B112,padron!A:C,3,0),"no_cargado"))</f>
        <v/>
      </c>
      <c r="N112" s="67" t="str">
        <f>+IF(C112="","",+IFERROR(+VLOOKUP($C112,materiales!$A$2:$C$101,3,0),"9999"))</f>
        <v/>
      </c>
      <c r="O112" s="67" t="str">
        <f t="shared" si="10"/>
        <v/>
      </c>
      <c r="P112" s="67" t="str">
        <f t="shared" si="11"/>
        <v/>
      </c>
      <c r="Q112" s="67" t="str">
        <f t="shared" si="12"/>
        <v/>
      </c>
      <c r="R112" s="67" t="str">
        <f t="shared" si="13"/>
        <v/>
      </c>
      <c r="S112" s="67" t="str">
        <f t="shared" si="14"/>
        <v/>
      </c>
      <c r="T112" s="67" t="str">
        <f t="shared" ca="1" si="15"/>
        <v/>
      </c>
      <c r="U112" s="67" t="str">
        <f>+IF(M112="","",IFERROR(+VLOOKUP(C112,materiales!$A$2:$D$1000,4,0),"DSZA"))</f>
        <v/>
      </c>
      <c r="V112" s="67" t="str">
        <f t="shared" si="16"/>
        <v/>
      </c>
      <c r="W112" s="69" t="str">
        <f t="shared" si="17"/>
        <v/>
      </c>
      <c r="X112" s="69" t="str">
        <f t="shared" si="18"/>
        <v/>
      </c>
      <c r="Y112" s="70" t="str">
        <f t="shared" si="19"/>
        <v/>
      </c>
      <c r="Z112" s="70" t="str">
        <f>IF(M112="no_cargado",VLOOKUP(B112,NAfiliado_NFarmacia!A:H,8,0),"")</f>
        <v/>
      </c>
      <c r="AA112" s="71"/>
    </row>
    <row r="113" spans="1:27" x14ac:dyDescent="0.55000000000000004">
      <c r="A113" s="50"/>
      <c r="B113" s="49"/>
      <c r="C113" s="48"/>
      <c r="D113" s="49"/>
      <c r="E113" s="49"/>
      <c r="F113" s="49"/>
      <c r="G113" s="66" t="str">
        <f>+IF($B113="","",+IFERROR(+VLOOKUP(B113,padron!$A$2:$E$2000,2,0),+IFERROR(VLOOKUP(B113,NAfiliado_NFarmacia!$A:$J,10,0),"Ingresar Nuevo Afiliado")))</f>
        <v/>
      </c>
      <c r="H113" s="67" t="str">
        <f>+IF(B113="","",+IFERROR(+VLOOKUP($C113,materiales!$A$2:$C$101,2,0),"9999"))</f>
        <v/>
      </c>
      <c r="I113" s="68" t="str">
        <f>+IF($B113="","",+IF(OR($F113="Si",$F113=""),IF(ISERROR(VLOOKUP($B113,padron!$A$3:$M$482,9,0)),+IF(ISERROR(VLOOKUP($B113,NAfiliado_NFarmacia!$A$2:$J$497,5,0)),"Ingresa Farmacia",VLOOKUP($B113,NAfiliado_NFarmacia!$A$2:$J$497,5,0)),VLOOKUP($B113,padron!$A$3:$M$482,9,0)),+IF(ISERROR(VLOOKUP($B113,NAfiliado_NFarmacia!$A$2:$J$497,5,0)),"Ingresa Farmacia",VLOOKUP($B113,NAfiliado_NFarmacia!$A$2:$J$497,5,0))))</f>
        <v/>
      </c>
      <c r="J113" s="68" t="str">
        <f>+IF($B113="","",+IF(OR($F113="Si",$F113=""),IF(ISERROR(VLOOKUP($B113,padron!$A$3:$M$482,10,0)),+IF(ISERROR(VLOOKUP($B113,NAfiliado_NFarmacia!$A$2:$J$497,5,0)),"Ingresa Direccion de Farmacia",VLOOKUP($B113,NAfiliado_NFarmacia!$A$2:$J$497,6,0)),VLOOKUP($B113,padron!$A$3:$M$482,10,0)),+IF(ISERROR(VLOOKUP($B113,NAfiliado_NFarmacia!$A$2:$J$497,6,0)),"Ingresa Direccion de Farmacia",VLOOKUP($B113,NAfiliado_NFarmacia!$A$2:$J$497,6,0))))</f>
        <v/>
      </c>
      <c r="K113" s="68" t="str">
        <f>+IF($B113="","",+IF(OR($F113="Si",$F113=""),IF(ISERROR(VLOOKUP($B113,padron!$A$3:$M$482,10,0)),+IF(ISERROR(VLOOKUP($B113,NAfiliado_NFarmacia!$A$2:$J$497,5,0)),"Ingresa Localidad de Farmacia",VLOOKUP($B113,NAfiliado_NFarmacia!$A$2:$J$497,7,0)),VLOOKUP($B113,padron!$A$3:$M$482,11,0)),+IF(ISERROR(VLOOKUP($B113,NAfiliado_NFarmacia!$A$2:$J$497,7,0)),"Ingresa Localidad de Farmacia",VLOOKUP($B113,NAfiliado_NFarmacia!$A$2:$J$497,7,0))))</f>
        <v/>
      </c>
      <c r="L113" s="69" t="str">
        <f>+IF(B113="","",IF(F113="No","84005541",+IFERROR(+VLOOKUP(inicio!B113,padron!$A$2:$H$1999,8,0),"84005541")))</f>
        <v/>
      </c>
      <c r="M113" s="69" t="str">
        <f>+IF(B113="","",+IFERROR(+VLOOKUP(B113,padron!A:C,3,0),"no_cargado"))</f>
        <v/>
      </c>
      <c r="N113" s="67" t="str">
        <f>+IF(C113="","",+IFERROR(+VLOOKUP($C113,materiales!$A$2:$C$101,3,0),"9999"))</f>
        <v/>
      </c>
      <c r="O113" s="67" t="str">
        <f t="shared" si="10"/>
        <v/>
      </c>
      <c r="P113" s="67" t="str">
        <f t="shared" si="11"/>
        <v/>
      </c>
      <c r="Q113" s="67" t="str">
        <f t="shared" si="12"/>
        <v/>
      </c>
      <c r="R113" s="67" t="str">
        <f t="shared" si="13"/>
        <v/>
      </c>
      <c r="S113" s="67" t="str">
        <f t="shared" si="14"/>
        <v/>
      </c>
      <c r="T113" s="67" t="str">
        <f t="shared" ca="1" si="15"/>
        <v/>
      </c>
      <c r="U113" s="67" t="str">
        <f>+IF(M113="","",IFERROR(+VLOOKUP(C113,materiales!$A$2:$D$1000,4,0),"DSZA"))</f>
        <v/>
      </c>
      <c r="V113" s="67" t="str">
        <f t="shared" si="16"/>
        <v/>
      </c>
      <c r="W113" s="69" t="str">
        <f t="shared" si="17"/>
        <v/>
      </c>
      <c r="X113" s="69" t="str">
        <f t="shared" si="18"/>
        <v/>
      </c>
      <c r="Y113" s="70" t="str">
        <f t="shared" si="19"/>
        <v/>
      </c>
      <c r="Z113" s="70" t="str">
        <f>IF(M113="no_cargado",VLOOKUP(B113,NAfiliado_NFarmacia!A:H,8,0),"")</f>
        <v/>
      </c>
      <c r="AA113" s="71"/>
    </row>
    <row r="114" spans="1:27" x14ac:dyDescent="0.55000000000000004">
      <c r="A114" s="50"/>
      <c r="B114" s="49"/>
      <c r="C114" s="48"/>
      <c r="D114" s="49"/>
      <c r="E114" s="49"/>
      <c r="F114" s="49"/>
      <c r="G114" s="66" t="str">
        <f>+IF($B114="","",+IFERROR(+VLOOKUP(B114,padron!$A$2:$E$2000,2,0),+IFERROR(VLOOKUP(B114,NAfiliado_NFarmacia!$A:$J,10,0),"Ingresar Nuevo Afiliado")))</f>
        <v/>
      </c>
      <c r="H114" s="67" t="str">
        <f>+IF(B114="","",+IFERROR(+VLOOKUP($C114,materiales!$A$2:$C$101,2,0),"9999"))</f>
        <v/>
      </c>
      <c r="I114" s="68" t="str">
        <f>+IF($B114="","",+IF(OR($F114="Si",$F114=""),IF(ISERROR(VLOOKUP($B114,padron!$A$3:$M$482,9,0)),+IF(ISERROR(VLOOKUP($B114,NAfiliado_NFarmacia!$A$2:$J$497,5,0)),"Ingresa Farmacia",VLOOKUP($B114,NAfiliado_NFarmacia!$A$2:$J$497,5,0)),VLOOKUP($B114,padron!$A$3:$M$482,9,0)),+IF(ISERROR(VLOOKUP($B114,NAfiliado_NFarmacia!$A$2:$J$497,5,0)),"Ingresa Farmacia",VLOOKUP($B114,NAfiliado_NFarmacia!$A$2:$J$497,5,0))))</f>
        <v/>
      </c>
      <c r="J114" s="68" t="str">
        <f>+IF($B114="","",+IF(OR($F114="Si",$F114=""),IF(ISERROR(VLOOKUP($B114,padron!$A$3:$M$482,10,0)),+IF(ISERROR(VLOOKUP($B114,NAfiliado_NFarmacia!$A$2:$J$497,5,0)),"Ingresa Direccion de Farmacia",VLOOKUP($B114,NAfiliado_NFarmacia!$A$2:$J$497,6,0)),VLOOKUP($B114,padron!$A$3:$M$482,10,0)),+IF(ISERROR(VLOOKUP($B114,NAfiliado_NFarmacia!$A$2:$J$497,6,0)),"Ingresa Direccion de Farmacia",VLOOKUP($B114,NAfiliado_NFarmacia!$A$2:$J$497,6,0))))</f>
        <v/>
      </c>
      <c r="K114" s="68" t="str">
        <f>+IF($B114="","",+IF(OR($F114="Si",$F114=""),IF(ISERROR(VLOOKUP($B114,padron!$A$3:$M$482,10,0)),+IF(ISERROR(VLOOKUP($B114,NAfiliado_NFarmacia!$A$2:$J$497,5,0)),"Ingresa Localidad de Farmacia",VLOOKUP($B114,NAfiliado_NFarmacia!$A$2:$J$497,7,0)),VLOOKUP($B114,padron!$A$3:$M$482,11,0)),+IF(ISERROR(VLOOKUP($B114,NAfiliado_NFarmacia!$A$2:$J$497,7,0)),"Ingresa Localidad de Farmacia",VLOOKUP($B114,NAfiliado_NFarmacia!$A$2:$J$497,7,0))))</f>
        <v/>
      </c>
      <c r="L114" s="69" t="str">
        <f>+IF(B114="","",IF(F114="No","84005541",+IFERROR(+VLOOKUP(inicio!B114,padron!$A$2:$H$1999,8,0),"84005541")))</f>
        <v/>
      </c>
      <c r="M114" s="69" t="str">
        <f>+IF(B114="","",+IFERROR(+VLOOKUP(B114,padron!A:C,3,0),"no_cargado"))</f>
        <v/>
      </c>
      <c r="N114" s="67" t="str">
        <f>+IF(C114="","",+IFERROR(+VLOOKUP($C114,materiales!$A$2:$C$101,3,0),"9999"))</f>
        <v/>
      </c>
      <c r="O114" s="67" t="str">
        <f t="shared" si="10"/>
        <v/>
      </c>
      <c r="P114" s="67" t="str">
        <f t="shared" si="11"/>
        <v/>
      </c>
      <c r="Q114" s="67" t="str">
        <f t="shared" si="12"/>
        <v/>
      </c>
      <c r="R114" s="67" t="str">
        <f t="shared" si="13"/>
        <v/>
      </c>
      <c r="S114" s="67" t="str">
        <f t="shared" si="14"/>
        <v/>
      </c>
      <c r="T114" s="67" t="str">
        <f t="shared" ca="1" si="15"/>
        <v/>
      </c>
      <c r="U114" s="67" t="str">
        <f>+IF(M114="","",IFERROR(+VLOOKUP(C114,materiales!$A$2:$D$1000,4,0),"DSZA"))</f>
        <v/>
      </c>
      <c r="V114" s="67" t="str">
        <f t="shared" si="16"/>
        <v/>
      </c>
      <c r="W114" s="69" t="str">
        <f t="shared" si="17"/>
        <v/>
      </c>
      <c r="X114" s="69" t="str">
        <f t="shared" si="18"/>
        <v/>
      </c>
      <c r="Y114" s="70" t="str">
        <f t="shared" si="19"/>
        <v/>
      </c>
      <c r="Z114" s="70" t="str">
        <f>IF(M114="no_cargado",VLOOKUP(B114,NAfiliado_NFarmacia!A:H,8,0),"")</f>
        <v/>
      </c>
      <c r="AA114" s="71"/>
    </row>
    <row r="115" spans="1:27" x14ac:dyDescent="0.55000000000000004">
      <c r="A115" s="50"/>
      <c r="B115" s="49"/>
      <c r="C115" s="48"/>
      <c r="D115" s="49"/>
      <c r="E115" s="49"/>
      <c r="F115" s="49"/>
      <c r="G115" s="66" t="str">
        <f>+IF($B115="","",+IFERROR(+VLOOKUP(B115,padron!$A$2:$E$2000,2,0),+IFERROR(VLOOKUP(B115,NAfiliado_NFarmacia!$A:$J,10,0),"Ingresar Nuevo Afiliado")))</f>
        <v/>
      </c>
      <c r="H115" s="67" t="str">
        <f>+IF(B115="","",+IFERROR(+VLOOKUP($C115,materiales!$A$2:$C$101,2,0),"9999"))</f>
        <v/>
      </c>
      <c r="I115" s="68" t="str">
        <f>+IF($B115="","",+IF(OR($F115="Si",$F115=""),IF(ISERROR(VLOOKUP($B115,padron!$A$3:$M$482,9,0)),+IF(ISERROR(VLOOKUP($B115,NAfiliado_NFarmacia!$A$2:$J$497,5,0)),"Ingresa Farmacia",VLOOKUP($B115,NAfiliado_NFarmacia!$A$2:$J$497,5,0)),VLOOKUP($B115,padron!$A$3:$M$482,9,0)),+IF(ISERROR(VLOOKUP($B115,NAfiliado_NFarmacia!$A$2:$J$497,5,0)),"Ingresa Farmacia",VLOOKUP($B115,NAfiliado_NFarmacia!$A$2:$J$497,5,0))))</f>
        <v/>
      </c>
      <c r="J115" s="68" t="str">
        <f>+IF($B115="","",+IF(OR($F115="Si",$F115=""),IF(ISERROR(VLOOKUP($B115,padron!$A$3:$M$482,10,0)),+IF(ISERROR(VLOOKUP($B115,NAfiliado_NFarmacia!$A$2:$J$497,5,0)),"Ingresa Direccion de Farmacia",VLOOKUP($B115,NAfiliado_NFarmacia!$A$2:$J$497,6,0)),VLOOKUP($B115,padron!$A$3:$M$482,10,0)),+IF(ISERROR(VLOOKUP($B115,NAfiliado_NFarmacia!$A$2:$J$497,6,0)),"Ingresa Direccion de Farmacia",VLOOKUP($B115,NAfiliado_NFarmacia!$A$2:$J$497,6,0))))</f>
        <v/>
      </c>
      <c r="K115" s="68" t="str">
        <f>+IF($B115="","",+IF(OR($F115="Si",$F115=""),IF(ISERROR(VLOOKUP($B115,padron!$A$3:$M$482,10,0)),+IF(ISERROR(VLOOKUP($B115,NAfiliado_NFarmacia!$A$2:$J$497,5,0)),"Ingresa Localidad de Farmacia",VLOOKUP($B115,NAfiliado_NFarmacia!$A$2:$J$497,7,0)),VLOOKUP($B115,padron!$A$3:$M$482,11,0)),+IF(ISERROR(VLOOKUP($B115,NAfiliado_NFarmacia!$A$2:$J$497,7,0)),"Ingresa Localidad de Farmacia",VLOOKUP($B115,NAfiliado_NFarmacia!$A$2:$J$497,7,0))))</f>
        <v/>
      </c>
      <c r="L115" s="69" t="str">
        <f>+IF(B115="","",IF(F115="No","84005541",+IFERROR(+VLOOKUP(inicio!B115,padron!$A$2:$H$1999,8,0),"84005541")))</f>
        <v/>
      </c>
      <c r="M115" s="69" t="str">
        <f>+IF(B115="","",+IFERROR(+VLOOKUP(B115,padron!A:C,3,0),"no_cargado"))</f>
        <v/>
      </c>
      <c r="N115" s="67" t="str">
        <f>+IF(C115="","",+IFERROR(+VLOOKUP($C115,materiales!$A$2:$C$101,3,0),"9999"))</f>
        <v/>
      </c>
      <c r="O115" s="67" t="str">
        <f t="shared" si="10"/>
        <v/>
      </c>
      <c r="P115" s="67" t="str">
        <f t="shared" si="11"/>
        <v/>
      </c>
      <c r="Q115" s="67" t="str">
        <f t="shared" si="12"/>
        <v/>
      </c>
      <c r="R115" s="67" t="str">
        <f t="shared" si="13"/>
        <v/>
      </c>
      <c r="S115" s="67" t="str">
        <f t="shared" si="14"/>
        <v/>
      </c>
      <c r="T115" s="67" t="str">
        <f t="shared" ca="1" si="15"/>
        <v/>
      </c>
      <c r="U115" s="67" t="str">
        <f>+IF(M115="","",IFERROR(+VLOOKUP(C115,materiales!$A$2:$D$1000,4,0),"DSZA"))</f>
        <v/>
      </c>
      <c r="V115" s="67" t="str">
        <f t="shared" si="16"/>
        <v/>
      </c>
      <c r="W115" s="69" t="str">
        <f t="shared" si="17"/>
        <v/>
      </c>
      <c r="X115" s="69" t="str">
        <f t="shared" si="18"/>
        <v/>
      </c>
      <c r="Y115" s="70" t="str">
        <f t="shared" si="19"/>
        <v/>
      </c>
      <c r="Z115" s="70" t="str">
        <f>IF(M115="no_cargado",VLOOKUP(B115,NAfiliado_NFarmacia!A:H,8,0),"")</f>
        <v/>
      </c>
      <c r="AA115" s="71"/>
    </row>
    <row r="116" spans="1:27" x14ac:dyDescent="0.55000000000000004">
      <c r="A116" s="50"/>
      <c r="B116" s="49"/>
      <c r="C116" s="48"/>
      <c r="D116" s="49"/>
      <c r="E116" s="49"/>
      <c r="F116" s="49"/>
      <c r="G116" s="66" t="str">
        <f>+IF($B116="","",+IFERROR(+VLOOKUP(B116,padron!$A$2:$E$2000,2,0),+IFERROR(VLOOKUP(B116,NAfiliado_NFarmacia!$A:$J,10,0),"Ingresar Nuevo Afiliado")))</f>
        <v/>
      </c>
      <c r="H116" s="67" t="str">
        <f>+IF(B116="","",+IFERROR(+VLOOKUP($C116,materiales!$A$2:$C$101,2,0),"9999"))</f>
        <v/>
      </c>
      <c r="I116" s="68" t="str">
        <f>+IF($B116="","",+IF(OR($F116="Si",$F116=""),IF(ISERROR(VLOOKUP($B116,padron!$A$3:$M$482,9,0)),+IF(ISERROR(VLOOKUP($B116,NAfiliado_NFarmacia!$A$2:$J$497,5,0)),"Ingresa Farmacia",VLOOKUP($B116,NAfiliado_NFarmacia!$A$2:$J$497,5,0)),VLOOKUP($B116,padron!$A$3:$M$482,9,0)),+IF(ISERROR(VLOOKUP($B116,NAfiliado_NFarmacia!$A$2:$J$497,5,0)),"Ingresa Farmacia",VLOOKUP($B116,NAfiliado_NFarmacia!$A$2:$J$497,5,0))))</f>
        <v/>
      </c>
      <c r="J116" s="68" t="str">
        <f>+IF($B116="","",+IF(OR($F116="Si",$F116=""),IF(ISERROR(VLOOKUP($B116,padron!$A$3:$M$482,10,0)),+IF(ISERROR(VLOOKUP($B116,NAfiliado_NFarmacia!$A$2:$J$497,5,0)),"Ingresa Direccion de Farmacia",VLOOKUP($B116,NAfiliado_NFarmacia!$A$2:$J$497,6,0)),VLOOKUP($B116,padron!$A$3:$M$482,10,0)),+IF(ISERROR(VLOOKUP($B116,NAfiliado_NFarmacia!$A$2:$J$497,6,0)),"Ingresa Direccion de Farmacia",VLOOKUP($B116,NAfiliado_NFarmacia!$A$2:$J$497,6,0))))</f>
        <v/>
      </c>
      <c r="K116" s="68" t="str">
        <f>+IF($B116="","",+IF(OR($F116="Si",$F116=""),IF(ISERROR(VLOOKUP($B116,padron!$A$3:$M$482,10,0)),+IF(ISERROR(VLOOKUP($B116,NAfiliado_NFarmacia!$A$2:$J$497,5,0)),"Ingresa Localidad de Farmacia",VLOOKUP($B116,NAfiliado_NFarmacia!$A$2:$J$497,7,0)),VLOOKUP($B116,padron!$A$3:$M$482,11,0)),+IF(ISERROR(VLOOKUP($B116,NAfiliado_NFarmacia!$A$2:$J$497,7,0)),"Ingresa Localidad de Farmacia",VLOOKUP($B116,NAfiliado_NFarmacia!$A$2:$J$497,7,0))))</f>
        <v/>
      </c>
      <c r="L116" s="69" t="str">
        <f>+IF(B116="","",IF(F116="No","84005541",+IFERROR(+VLOOKUP(inicio!B116,padron!$A$2:$H$1999,8,0),"84005541")))</f>
        <v/>
      </c>
      <c r="M116" s="69" t="str">
        <f>+IF(B116="","",+IFERROR(+VLOOKUP(B116,padron!A:C,3,0),"no_cargado"))</f>
        <v/>
      </c>
      <c r="N116" s="67" t="str">
        <f>+IF(C116="","",+IFERROR(+VLOOKUP($C116,materiales!$A$2:$C$101,3,0),"9999"))</f>
        <v/>
      </c>
      <c r="O116" s="67" t="str">
        <f t="shared" si="10"/>
        <v/>
      </c>
      <c r="P116" s="67" t="str">
        <f t="shared" si="11"/>
        <v/>
      </c>
      <c r="Q116" s="67" t="str">
        <f t="shared" si="12"/>
        <v/>
      </c>
      <c r="R116" s="67" t="str">
        <f t="shared" si="13"/>
        <v/>
      </c>
      <c r="S116" s="67" t="str">
        <f t="shared" si="14"/>
        <v/>
      </c>
      <c r="T116" s="67" t="str">
        <f t="shared" ca="1" si="15"/>
        <v/>
      </c>
      <c r="U116" s="67" t="str">
        <f>+IF(M116="","",IFERROR(+VLOOKUP(C116,materiales!$A$2:$D$1000,4,0),"DSZA"))</f>
        <v/>
      </c>
      <c r="V116" s="67" t="str">
        <f t="shared" si="16"/>
        <v/>
      </c>
      <c r="W116" s="69" t="str">
        <f t="shared" si="17"/>
        <v/>
      </c>
      <c r="X116" s="69" t="str">
        <f t="shared" si="18"/>
        <v/>
      </c>
      <c r="Y116" s="70" t="str">
        <f t="shared" si="19"/>
        <v/>
      </c>
      <c r="Z116" s="70" t="str">
        <f>IF(M116="no_cargado",VLOOKUP(B116,NAfiliado_NFarmacia!A:H,8,0),"")</f>
        <v/>
      </c>
      <c r="AA116" s="71"/>
    </row>
    <row r="117" spans="1:27" x14ac:dyDescent="0.55000000000000004">
      <c r="A117" s="50"/>
      <c r="B117" s="49"/>
      <c r="C117" s="48"/>
      <c r="D117" s="49"/>
      <c r="E117" s="49"/>
      <c r="F117" s="49"/>
      <c r="G117" s="66" t="str">
        <f>+IF($B117="","",+IFERROR(+VLOOKUP(B117,padron!$A$2:$E$2000,2,0),+IFERROR(VLOOKUP(B117,NAfiliado_NFarmacia!$A:$J,10,0),"Ingresar Nuevo Afiliado")))</f>
        <v/>
      </c>
      <c r="H117" s="67" t="str">
        <f>+IF(B117="","",+IFERROR(+VLOOKUP($C117,materiales!$A$2:$C$101,2,0),"9999"))</f>
        <v/>
      </c>
      <c r="I117" s="68" t="str">
        <f>+IF($B117="","",+IF(OR($F117="Si",$F117=""),IF(ISERROR(VLOOKUP($B117,padron!$A$3:$M$482,9,0)),+IF(ISERROR(VLOOKUP($B117,NAfiliado_NFarmacia!$A$2:$J$497,5,0)),"Ingresa Farmacia",VLOOKUP($B117,NAfiliado_NFarmacia!$A$2:$J$497,5,0)),VLOOKUP($B117,padron!$A$3:$M$482,9,0)),+IF(ISERROR(VLOOKUP($B117,NAfiliado_NFarmacia!$A$2:$J$497,5,0)),"Ingresa Farmacia",VLOOKUP($B117,NAfiliado_NFarmacia!$A$2:$J$497,5,0))))</f>
        <v/>
      </c>
      <c r="J117" s="68" t="str">
        <f>+IF($B117="","",+IF(OR($F117="Si",$F117=""),IF(ISERROR(VLOOKUP($B117,padron!$A$3:$M$482,10,0)),+IF(ISERROR(VLOOKUP($B117,NAfiliado_NFarmacia!$A$2:$J$497,5,0)),"Ingresa Direccion de Farmacia",VLOOKUP($B117,NAfiliado_NFarmacia!$A$2:$J$497,6,0)),VLOOKUP($B117,padron!$A$3:$M$482,10,0)),+IF(ISERROR(VLOOKUP($B117,NAfiliado_NFarmacia!$A$2:$J$497,6,0)),"Ingresa Direccion de Farmacia",VLOOKUP($B117,NAfiliado_NFarmacia!$A$2:$J$497,6,0))))</f>
        <v/>
      </c>
      <c r="K117" s="68" t="str">
        <f>+IF($B117="","",+IF(OR($F117="Si",$F117=""),IF(ISERROR(VLOOKUP($B117,padron!$A$3:$M$482,10,0)),+IF(ISERROR(VLOOKUP($B117,NAfiliado_NFarmacia!$A$2:$J$497,5,0)),"Ingresa Localidad de Farmacia",VLOOKUP($B117,NAfiliado_NFarmacia!$A$2:$J$497,7,0)),VLOOKUP($B117,padron!$A$3:$M$482,11,0)),+IF(ISERROR(VLOOKUP($B117,NAfiliado_NFarmacia!$A$2:$J$497,7,0)),"Ingresa Localidad de Farmacia",VLOOKUP($B117,NAfiliado_NFarmacia!$A$2:$J$497,7,0))))</f>
        <v/>
      </c>
      <c r="L117" s="69" t="str">
        <f>+IF(B117="","",IF(F117="No","84005541",+IFERROR(+VLOOKUP(inicio!B117,padron!$A$2:$H$1999,8,0),"84005541")))</f>
        <v/>
      </c>
      <c r="M117" s="69" t="str">
        <f>+IF(B117="","",+IFERROR(+VLOOKUP(B117,padron!A:C,3,0),"no_cargado"))</f>
        <v/>
      </c>
      <c r="N117" s="67" t="str">
        <f>+IF(C117="","",+IFERROR(+VLOOKUP($C117,materiales!$A$2:$C$101,3,0),"9999"))</f>
        <v/>
      </c>
      <c r="O117" s="67" t="str">
        <f t="shared" si="10"/>
        <v/>
      </c>
      <c r="P117" s="67" t="str">
        <f t="shared" si="11"/>
        <v/>
      </c>
      <c r="Q117" s="67" t="str">
        <f t="shared" si="12"/>
        <v/>
      </c>
      <c r="R117" s="67" t="str">
        <f t="shared" si="13"/>
        <v/>
      </c>
      <c r="S117" s="67" t="str">
        <f t="shared" si="14"/>
        <v/>
      </c>
      <c r="T117" s="67" t="str">
        <f t="shared" ca="1" si="15"/>
        <v/>
      </c>
      <c r="U117" s="67" t="str">
        <f>+IF(M117="","",IFERROR(+VLOOKUP(C117,materiales!$A$2:$D$1000,4,0),"DSZA"))</f>
        <v/>
      </c>
      <c r="V117" s="67" t="str">
        <f t="shared" si="16"/>
        <v/>
      </c>
      <c r="W117" s="69" t="str">
        <f t="shared" si="17"/>
        <v/>
      </c>
      <c r="X117" s="69" t="str">
        <f t="shared" si="18"/>
        <v/>
      </c>
      <c r="Y117" s="70" t="str">
        <f t="shared" si="19"/>
        <v/>
      </c>
      <c r="Z117" s="70" t="str">
        <f>IF(M117="no_cargado",VLOOKUP(B117,NAfiliado_NFarmacia!A:H,8,0),"")</f>
        <v/>
      </c>
      <c r="AA117" s="71"/>
    </row>
    <row r="118" spans="1:27" x14ac:dyDescent="0.55000000000000004">
      <c r="A118" s="50"/>
      <c r="B118" s="49"/>
      <c r="C118" s="48"/>
      <c r="D118" s="49"/>
      <c r="E118" s="49"/>
      <c r="F118" s="49"/>
      <c r="G118" s="66" t="str">
        <f>+IF($B118="","",+IFERROR(+VLOOKUP(B118,padron!$A$2:$E$2000,2,0),+IFERROR(VLOOKUP(B118,NAfiliado_NFarmacia!$A:$J,10,0),"Ingresar Nuevo Afiliado")))</f>
        <v/>
      </c>
      <c r="H118" s="67" t="str">
        <f>+IF(B118="","",+IFERROR(+VLOOKUP($C118,materiales!$A$2:$C$101,2,0),"9999"))</f>
        <v/>
      </c>
      <c r="I118" s="68" t="str">
        <f>+IF($B118="","",+IF(OR($F118="Si",$F118=""),IF(ISERROR(VLOOKUP($B118,padron!$A$3:$M$482,9,0)),+IF(ISERROR(VLOOKUP($B118,NAfiliado_NFarmacia!$A$2:$J$497,5,0)),"Ingresa Farmacia",VLOOKUP($B118,NAfiliado_NFarmacia!$A$2:$J$497,5,0)),VLOOKUP($B118,padron!$A$3:$M$482,9,0)),+IF(ISERROR(VLOOKUP($B118,NAfiliado_NFarmacia!$A$2:$J$497,5,0)),"Ingresa Farmacia",VLOOKUP($B118,NAfiliado_NFarmacia!$A$2:$J$497,5,0))))</f>
        <v/>
      </c>
      <c r="J118" s="68" t="str">
        <f>+IF($B118="","",+IF(OR($F118="Si",$F118=""),IF(ISERROR(VLOOKUP($B118,padron!$A$3:$M$482,10,0)),+IF(ISERROR(VLOOKUP($B118,NAfiliado_NFarmacia!$A$2:$J$497,5,0)),"Ingresa Direccion de Farmacia",VLOOKUP($B118,NAfiliado_NFarmacia!$A$2:$J$497,6,0)),VLOOKUP($B118,padron!$A$3:$M$482,10,0)),+IF(ISERROR(VLOOKUP($B118,NAfiliado_NFarmacia!$A$2:$J$497,6,0)),"Ingresa Direccion de Farmacia",VLOOKUP($B118,NAfiliado_NFarmacia!$A$2:$J$497,6,0))))</f>
        <v/>
      </c>
      <c r="K118" s="68" t="str">
        <f>+IF($B118="","",+IF(OR($F118="Si",$F118=""),IF(ISERROR(VLOOKUP($B118,padron!$A$3:$M$482,10,0)),+IF(ISERROR(VLOOKUP($B118,NAfiliado_NFarmacia!$A$2:$J$497,5,0)),"Ingresa Localidad de Farmacia",VLOOKUP($B118,NAfiliado_NFarmacia!$A$2:$J$497,7,0)),VLOOKUP($B118,padron!$A$3:$M$482,11,0)),+IF(ISERROR(VLOOKUP($B118,NAfiliado_NFarmacia!$A$2:$J$497,7,0)),"Ingresa Localidad de Farmacia",VLOOKUP($B118,NAfiliado_NFarmacia!$A$2:$J$497,7,0))))</f>
        <v/>
      </c>
      <c r="L118" s="69" t="str">
        <f>+IF(B118="","",IF(F118="No","84005541",+IFERROR(+VLOOKUP(inicio!B118,padron!$A$2:$H$1999,8,0),"84005541")))</f>
        <v/>
      </c>
      <c r="M118" s="69" t="str">
        <f>+IF(B118="","",+IFERROR(+VLOOKUP(B118,padron!A:C,3,0),"no_cargado"))</f>
        <v/>
      </c>
      <c r="N118" s="67" t="str">
        <f>+IF(C118="","",+IFERROR(+VLOOKUP($C118,materiales!$A$2:$C$101,3,0),"9999"))</f>
        <v/>
      </c>
      <c r="O118" s="67" t="str">
        <f t="shared" si="10"/>
        <v/>
      </c>
      <c r="P118" s="67" t="str">
        <f t="shared" si="11"/>
        <v/>
      </c>
      <c r="Q118" s="67" t="str">
        <f t="shared" si="12"/>
        <v/>
      </c>
      <c r="R118" s="67" t="str">
        <f t="shared" si="13"/>
        <v/>
      </c>
      <c r="S118" s="67" t="str">
        <f t="shared" si="14"/>
        <v/>
      </c>
      <c r="T118" s="67" t="str">
        <f t="shared" ca="1" si="15"/>
        <v/>
      </c>
      <c r="U118" s="67" t="str">
        <f>+IF(M118="","",IFERROR(+VLOOKUP(C118,materiales!$A$2:$D$1000,4,0),"DSZA"))</f>
        <v/>
      </c>
      <c r="V118" s="67" t="str">
        <f t="shared" si="16"/>
        <v/>
      </c>
      <c r="W118" s="69" t="str">
        <f t="shared" si="17"/>
        <v/>
      </c>
      <c r="X118" s="69" t="str">
        <f t="shared" si="18"/>
        <v/>
      </c>
      <c r="Y118" s="70" t="str">
        <f t="shared" si="19"/>
        <v/>
      </c>
      <c r="Z118" s="70" t="str">
        <f>IF(M118="no_cargado",VLOOKUP(B118,NAfiliado_NFarmacia!A:H,8,0),"")</f>
        <v/>
      </c>
      <c r="AA118" s="71"/>
    </row>
    <row r="119" spans="1:27" x14ac:dyDescent="0.55000000000000004">
      <c r="A119" s="50"/>
      <c r="B119" s="49"/>
      <c r="C119" s="48"/>
      <c r="D119" s="49"/>
      <c r="E119" s="49"/>
      <c r="F119" s="49"/>
      <c r="G119" s="66" t="str">
        <f>+IF($B119="","",+IFERROR(+VLOOKUP(B119,padron!$A$2:$E$2000,2,0),+IFERROR(VLOOKUP(B119,NAfiliado_NFarmacia!$A:$J,10,0),"Ingresar Nuevo Afiliado")))</f>
        <v/>
      </c>
      <c r="H119" s="67" t="str">
        <f>+IF(B119="","",+IFERROR(+VLOOKUP($C119,materiales!$A$2:$C$101,2,0),"9999"))</f>
        <v/>
      </c>
      <c r="I119" s="68" t="str">
        <f>+IF($B119="","",+IF(OR($F119="Si",$F119=""),IF(ISERROR(VLOOKUP($B119,padron!$A$3:$M$482,9,0)),+IF(ISERROR(VLOOKUP($B119,NAfiliado_NFarmacia!$A$2:$J$497,5,0)),"Ingresa Farmacia",VLOOKUP($B119,NAfiliado_NFarmacia!$A$2:$J$497,5,0)),VLOOKUP($B119,padron!$A$3:$M$482,9,0)),+IF(ISERROR(VLOOKUP($B119,NAfiliado_NFarmacia!$A$2:$J$497,5,0)),"Ingresa Farmacia",VLOOKUP($B119,NAfiliado_NFarmacia!$A$2:$J$497,5,0))))</f>
        <v/>
      </c>
      <c r="J119" s="68" t="str">
        <f>+IF($B119="","",+IF(OR($F119="Si",$F119=""),IF(ISERROR(VLOOKUP($B119,padron!$A$3:$M$482,10,0)),+IF(ISERROR(VLOOKUP($B119,NAfiliado_NFarmacia!$A$2:$J$497,5,0)),"Ingresa Direccion de Farmacia",VLOOKUP($B119,NAfiliado_NFarmacia!$A$2:$J$497,6,0)),VLOOKUP($B119,padron!$A$3:$M$482,10,0)),+IF(ISERROR(VLOOKUP($B119,NAfiliado_NFarmacia!$A$2:$J$497,6,0)),"Ingresa Direccion de Farmacia",VLOOKUP($B119,NAfiliado_NFarmacia!$A$2:$J$497,6,0))))</f>
        <v/>
      </c>
      <c r="K119" s="68" t="str">
        <f>+IF($B119="","",+IF(OR($F119="Si",$F119=""),IF(ISERROR(VLOOKUP($B119,padron!$A$3:$M$482,10,0)),+IF(ISERROR(VLOOKUP($B119,NAfiliado_NFarmacia!$A$2:$J$497,5,0)),"Ingresa Localidad de Farmacia",VLOOKUP($B119,NAfiliado_NFarmacia!$A$2:$J$497,7,0)),VLOOKUP($B119,padron!$A$3:$M$482,11,0)),+IF(ISERROR(VLOOKUP($B119,NAfiliado_NFarmacia!$A$2:$J$497,7,0)),"Ingresa Localidad de Farmacia",VLOOKUP($B119,NAfiliado_NFarmacia!$A$2:$J$497,7,0))))</f>
        <v/>
      </c>
      <c r="L119" s="69" t="str">
        <f>+IF(B119="","",IF(F119="No","84005541",+IFERROR(+VLOOKUP(inicio!B119,padron!$A$2:$H$1999,8,0),"84005541")))</f>
        <v/>
      </c>
      <c r="M119" s="69" t="str">
        <f>+IF(B119="","",+IFERROR(+VLOOKUP(B119,padron!A:C,3,0),"no_cargado"))</f>
        <v/>
      </c>
      <c r="N119" s="67" t="str">
        <f>+IF(C119="","",+IFERROR(+VLOOKUP($C119,materiales!$A$2:$C$101,3,0),"9999"))</f>
        <v/>
      </c>
      <c r="O119" s="67" t="str">
        <f t="shared" si="10"/>
        <v/>
      </c>
      <c r="P119" s="67" t="str">
        <f t="shared" si="11"/>
        <v/>
      </c>
      <c r="Q119" s="67" t="str">
        <f t="shared" si="12"/>
        <v/>
      </c>
      <c r="R119" s="67" t="str">
        <f t="shared" si="13"/>
        <v/>
      </c>
      <c r="S119" s="67" t="str">
        <f t="shared" si="14"/>
        <v/>
      </c>
      <c r="T119" s="67" t="str">
        <f t="shared" ca="1" si="15"/>
        <v/>
      </c>
      <c r="U119" s="67" t="str">
        <f>+IF(M119="","",IFERROR(+VLOOKUP(C119,materiales!$A$2:$D$1000,4,0),"DSZA"))</f>
        <v/>
      </c>
      <c r="V119" s="67" t="str">
        <f t="shared" si="16"/>
        <v/>
      </c>
      <c r="W119" s="69" t="str">
        <f t="shared" si="17"/>
        <v/>
      </c>
      <c r="X119" s="69" t="str">
        <f t="shared" si="18"/>
        <v/>
      </c>
      <c r="Y119" s="70" t="str">
        <f t="shared" si="19"/>
        <v/>
      </c>
      <c r="Z119" s="70" t="str">
        <f>IF(M119="no_cargado",VLOOKUP(B119,NAfiliado_NFarmacia!A:H,8,0),"")</f>
        <v/>
      </c>
      <c r="AA119" s="71"/>
    </row>
    <row r="120" spans="1:27" x14ac:dyDescent="0.55000000000000004">
      <c r="A120" s="50"/>
      <c r="B120" s="49"/>
      <c r="C120" s="48"/>
      <c r="D120" s="49"/>
      <c r="E120" s="49"/>
      <c r="F120" s="49"/>
      <c r="G120" s="66" t="str">
        <f>+IF($B120="","",+IFERROR(+VLOOKUP(B120,padron!$A$2:$E$2000,2,0),+IFERROR(VLOOKUP(B120,NAfiliado_NFarmacia!$A:$J,10,0),"Ingresar Nuevo Afiliado")))</f>
        <v/>
      </c>
      <c r="H120" s="67" t="str">
        <f>+IF(B120="","",+IFERROR(+VLOOKUP($C120,materiales!$A$2:$C$101,2,0),"9999"))</f>
        <v/>
      </c>
      <c r="I120" s="68" t="str">
        <f>+IF($B120="","",+IF(OR($F120="Si",$F120=""),IF(ISERROR(VLOOKUP($B120,padron!$A$3:$M$482,9,0)),+IF(ISERROR(VLOOKUP($B120,NAfiliado_NFarmacia!$A$2:$J$497,5,0)),"Ingresa Farmacia",VLOOKUP($B120,NAfiliado_NFarmacia!$A$2:$J$497,5,0)),VLOOKUP($B120,padron!$A$3:$M$482,9,0)),+IF(ISERROR(VLOOKUP($B120,NAfiliado_NFarmacia!$A$2:$J$497,5,0)),"Ingresa Farmacia",VLOOKUP($B120,NAfiliado_NFarmacia!$A$2:$J$497,5,0))))</f>
        <v/>
      </c>
      <c r="J120" s="68" t="str">
        <f>+IF($B120="","",+IF(OR($F120="Si",$F120=""),IF(ISERROR(VLOOKUP($B120,padron!$A$3:$M$482,10,0)),+IF(ISERROR(VLOOKUP($B120,NAfiliado_NFarmacia!$A$2:$J$497,5,0)),"Ingresa Direccion de Farmacia",VLOOKUP($B120,NAfiliado_NFarmacia!$A$2:$J$497,6,0)),VLOOKUP($B120,padron!$A$3:$M$482,10,0)),+IF(ISERROR(VLOOKUP($B120,NAfiliado_NFarmacia!$A$2:$J$497,6,0)),"Ingresa Direccion de Farmacia",VLOOKUP($B120,NAfiliado_NFarmacia!$A$2:$J$497,6,0))))</f>
        <v/>
      </c>
      <c r="K120" s="68" t="str">
        <f>+IF($B120="","",+IF(OR($F120="Si",$F120=""),IF(ISERROR(VLOOKUP($B120,padron!$A$3:$M$482,10,0)),+IF(ISERROR(VLOOKUP($B120,NAfiliado_NFarmacia!$A$2:$J$497,5,0)),"Ingresa Localidad de Farmacia",VLOOKUP($B120,NAfiliado_NFarmacia!$A$2:$J$497,7,0)),VLOOKUP($B120,padron!$A$3:$M$482,11,0)),+IF(ISERROR(VLOOKUP($B120,NAfiliado_NFarmacia!$A$2:$J$497,7,0)),"Ingresa Localidad de Farmacia",VLOOKUP($B120,NAfiliado_NFarmacia!$A$2:$J$497,7,0))))</f>
        <v/>
      </c>
      <c r="L120" s="69" t="str">
        <f>+IF(B120="","",IF(F120="No","84005541",+IFERROR(+VLOOKUP(inicio!B120,padron!$A$2:$H$1999,8,0),"84005541")))</f>
        <v/>
      </c>
      <c r="M120" s="69" t="str">
        <f>+IF(B120="","",+IFERROR(+VLOOKUP(B120,padron!A:C,3,0),"no_cargado"))</f>
        <v/>
      </c>
      <c r="N120" s="67" t="str">
        <f>+IF(C120="","",+IFERROR(+VLOOKUP($C120,materiales!$A$2:$C$101,3,0),"9999"))</f>
        <v/>
      </c>
      <c r="O120" s="67" t="str">
        <f t="shared" si="10"/>
        <v/>
      </c>
      <c r="P120" s="67" t="str">
        <f t="shared" si="11"/>
        <v/>
      </c>
      <c r="Q120" s="67" t="str">
        <f t="shared" si="12"/>
        <v/>
      </c>
      <c r="R120" s="67" t="str">
        <f t="shared" si="13"/>
        <v/>
      </c>
      <c r="S120" s="67" t="str">
        <f t="shared" si="14"/>
        <v/>
      </c>
      <c r="T120" s="67" t="str">
        <f t="shared" ca="1" si="15"/>
        <v/>
      </c>
      <c r="U120" s="67" t="str">
        <f>+IF(M120="","",IFERROR(+VLOOKUP(C120,materiales!$A$2:$D$1000,4,0),"DSZA"))</f>
        <v/>
      </c>
      <c r="V120" s="67" t="str">
        <f t="shared" si="16"/>
        <v/>
      </c>
      <c r="W120" s="69" t="str">
        <f t="shared" si="17"/>
        <v/>
      </c>
      <c r="X120" s="69" t="str">
        <f t="shared" si="18"/>
        <v/>
      </c>
      <c r="Y120" s="70" t="str">
        <f t="shared" si="19"/>
        <v/>
      </c>
      <c r="Z120" s="70" t="str">
        <f>IF(M120="no_cargado",VLOOKUP(B120,NAfiliado_NFarmacia!A:H,8,0),"")</f>
        <v/>
      </c>
      <c r="AA120" s="71"/>
    </row>
    <row r="121" spans="1:27" x14ac:dyDescent="0.55000000000000004">
      <c r="A121" s="50"/>
      <c r="B121" s="49"/>
      <c r="C121" s="48"/>
      <c r="D121" s="49"/>
      <c r="E121" s="49"/>
      <c r="F121" s="49"/>
      <c r="G121" s="66" t="str">
        <f>+IF($B121="","",+IFERROR(+VLOOKUP(B121,padron!$A$2:$E$2000,2,0),+IFERROR(VLOOKUP(B121,NAfiliado_NFarmacia!$A:$J,10,0),"Ingresar Nuevo Afiliado")))</f>
        <v/>
      </c>
      <c r="H121" s="67" t="str">
        <f>+IF(B121="","",+IFERROR(+VLOOKUP($C121,materiales!$A$2:$C$101,2,0),"9999"))</f>
        <v/>
      </c>
      <c r="I121" s="68" t="str">
        <f>+IF($B121="","",+IF(OR($F121="Si",$F121=""),IF(ISERROR(VLOOKUP($B121,padron!$A$3:$M$482,9,0)),+IF(ISERROR(VLOOKUP($B121,NAfiliado_NFarmacia!$A$2:$J$497,5,0)),"Ingresa Farmacia",VLOOKUP($B121,NAfiliado_NFarmacia!$A$2:$J$497,5,0)),VLOOKUP($B121,padron!$A$3:$M$482,9,0)),+IF(ISERROR(VLOOKUP($B121,NAfiliado_NFarmacia!$A$2:$J$497,5,0)),"Ingresa Farmacia",VLOOKUP($B121,NAfiliado_NFarmacia!$A$2:$J$497,5,0))))</f>
        <v/>
      </c>
      <c r="J121" s="68" t="str">
        <f>+IF($B121="","",+IF(OR($F121="Si",$F121=""),IF(ISERROR(VLOOKUP($B121,padron!$A$3:$M$482,10,0)),+IF(ISERROR(VLOOKUP($B121,NAfiliado_NFarmacia!$A$2:$J$497,5,0)),"Ingresa Direccion de Farmacia",VLOOKUP($B121,NAfiliado_NFarmacia!$A$2:$J$497,6,0)),VLOOKUP($B121,padron!$A$3:$M$482,10,0)),+IF(ISERROR(VLOOKUP($B121,NAfiliado_NFarmacia!$A$2:$J$497,6,0)),"Ingresa Direccion de Farmacia",VLOOKUP($B121,NAfiliado_NFarmacia!$A$2:$J$497,6,0))))</f>
        <v/>
      </c>
      <c r="K121" s="68" t="str">
        <f>+IF($B121="","",+IF(OR($F121="Si",$F121=""),IF(ISERROR(VLOOKUP($B121,padron!$A$3:$M$482,10,0)),+IF(ISERROR(VLOOKUP($B121,NAfiliado_NFarmacia!$A$2:$J$497,5,0)),"Ingresa Localidad de Farmacia",VLOOKUP($B121,NAfiliado_NFarmacia!$A$2:$J$497,7,0)),VLOOKUP($B121,padron!$A$3:$M$482,11,0)),+IF(ISERROR(VLOOKUP($B121,NAfiliado_NFarmacia!$A$2:$J$497,7,0)),"Ingresa Localidad de Farmacia",VLOOKUP($B121,NAfiliado_NFarmacia!$A$2:$J$497,7,0))))</f>
        <v/>
      </c>
      <c r="L121" s="69" t="str">
        <f>+IF(B121="","",IF(F121="No","84005541",+IFERROR(+VLOOKUP(inicio!B121,padron!$A$2:$H$1999,8,0),"84005541")))</f>
        <v/>
      </c>
      <c r="M121" s="69" t="str">
        <f>+IF(B121="","",+IFERROR(+VLOOKUP(B121,padron!A:C,3,0),"no_cargado"))</f>
        <v/>
      </c>
      <c r="N121" s="67" t="str">
        <f>+IF(C121="","",+IFERROR(+VLOOKUP($C121,materiales!$A$2:$C$101,3,0),"9999"))</f>
        <v/>
      </c>
      <c r="O121" s="67" t="str">
        <f t="shared" si="10"/>
        <v/>
      </c>
      <c r="P121" s="67" t="str">
        <f t="shared" si="11"/>
        <v/>
      </c>
      <c r="Q121" s="67" t="str">
        <f t="shared" si="12"/>
        <v/>
      </c>
      <c r="R121" s="67" t="str">
        <f t="shared" si="13"/>
        <v/>
      </c>
      <c r="S121" s="67" t="str">
        <f t="shared" si="14"/>
        <v/>
      </c>
      <c r="T121" s="67" t="str">
        <f t="shared" ca="1" si="15"/>
        <v/>
      </c>
      <c r="U121" s="67" t="str">
        <f>+IF(M121="","",IFERROR(+VLOOKUP(C121,materiales!$A$2:$D$1000,4,0),"DSZA"))</f>
        <v/>
      </c>
      <c r="V121" s="67" t="str">
        <f t="shared" si="16"/>
        <v/>
      </c>
      <c r="W121" s="69" t="str">
        <f t="shared" si="17"/>
        <v/>
      </c>
      <c r="X121" s="69" t="str">
        <f t="shared" si="18"/>
        <v/>
      </c>
      <c r="Y121" s="70" t="str">
        <f t="shared" si="19"/>
        <v/>
      </c>
      <c r="Z121" s="70" t="str">
        <f>IF(M121="no_cargado",VLOOKUP(B121,NAfiliado_NFarmacia!A:H,8,0),"")</f>
        <v/>
      </c>
      <c r="AA121" s="71"/>
    </row>
    <row r="122" spans="1:27" x14ac:dyDescent="0.55000000000000004">
      <c r="A122" s="50"/>
      <c r="B122" s="49"/>
      <c r="C122" s="48"/>
      <c r="D122" s="49"/>
      <c r="E122" s="49"/>
      <c r="F122" s="49"/>
      <c r="G122" s="66" t="str">
        <f>+IF($B122="","",+IFERROR(+VLOOKUP(B122,padron!$A$2:$E$2000,2,0),+IFERROR(VLOOKUP(B122,NAfiliado_NFarmacia!$A:$J,10,0),"Ingresar Nuevo Afiliado")))</f>
        <v/>
      </c>
      <c r="H122" s="67" t="str">
        <f>+IF(B122="","",+IFERROR(+VLOOKUP($C122,materiales!$A$2:$C$101,2,0),"9999"))</f>
        <v/>
      </c>
      <c r="I122" s="68" t="str">
        <f>+IF($B122="","",+IF(OR($F122="Si",$F122=""),IF(ISERROR(VLOOKUP($B122,padron!$A$3:$M$482,9,0)),+IF(ISERROR(VLOOKUP($B122,NAfiliado_NFarmacia!$A$2:$J$497,5,0)),"Ingresa Farmacia",VLOOKUP($B122,NAfiliado_NFarmacia!$A$2:$J$497,5,0)),VLOOKUP($B122,padron!$A$3:$M$482,9,0)),+IF(ISERROR(VLOOKUP($B122,NAfiliado_NFarmacia!$A$2:$J$497,5,0)),"Ingresa Farmacia",VLOOKUP($B122,NAfiliado_NFarmacia!$A$2:$J$497,5,0))))</f>
        <v/>
      </c>
      <c r="J122" s="68" t="str">
        <f>+IF($B122="","",+IF(OR($F122="Si",$F122=""),IF(ISERROR(VLOOKUP($B122,padron!$A$3:$M$482,10,0)),+IF(ISERROR(VLOOKUP($B122,NAfiliado_NFarmacia!$A$2:$J$497,5,0)),"Ingresa Direccion de Farmacia",VLOOKUP($B122,NAfiliado_NFarmacia!$A$2:$J$497,6,0)),VLOOKUP($B122,padron!$A$3:$M$482,10,0)),+IF(ISERROR(VLOOKUP($B122,NAfiliado_NFarmacia!$A$2:$J$497,6,0)),"Ingresa Direccion de Farmacia",VLOOKUP($B122,NAfiliado_NFarmacia!$A$2:$J$497,6,0))))</f>
        <v/>
      </c>
      <c r="K122" s="68" t="str">
        <f>+IF($B122="","",+IF(OR($F122="Si",$F122=""),IF(ISERROR(VLOOKUP($B122,padron!$A$3:$M$482,10,0)),+IF(ISERROR(VLOOKUP($B122,NAfiliado_NFarmacia!$A$2:$J$497,5,0)),"Ingresa Localidad de Farmacia",VLOOKUP($B122,NAfiliado_NFarmacia!$A$2:$J$497,7,0)),VLOOKUP($B122,padron!$A$3:$M$482,11,0)),+IF(ISERROR(VLOOKUP($B122,NAfiliado_NFarmacia!$A$2:$J$497,7,0)),"Ingresa Localidad de Farmacia",VLOOKUP($B122,NAfiliado_NFarmacia!$A$2:$J$497,7,0))))</f>
        <v/>
      </c>
      <c r="L122" s="69" t="str">
        <f>+IF(B122="","",IF(F122="No","84005541",+IFERROR(+VLOOKUP(inicio!B122,padron!$A$2:$H$1999,8,0),"84005541")))</f>
        <v/>
      </c>
      <c r="M122" s="69" t="str">
        <f>+IF(B122="","",+IFERROR(+VLOOKUP(B122,padron!A:C,3,0),"no_cargado"))</f>
        <v/>
      </c>
      <c r="N122" s="67" t="str">
        <f>+IF(C122="","",+IFERROR(+VLOOKUP($C122,materiales!$A$2:$C$101,3,0),"9999"))</f>
        <v/>
      </c>
      <c r="O122" s="67" t="str">
        <f t="shared" si="10"/>
        <v/>
      </c>
      <c r="P122" s="67" t="str">
        <f t="shared" si="11"/>
        <v/>
      </c>
      <c r="Q122" s="67" t="str">
        <f t="shared" si="12"/>
        <v/>
      </c>
      <c r="R122" s="67" t="str">
        <f t="shared" si="13"/>
        <v/>
      </c>
      <c r="S122" s="67" t="str">
        <f t="shared" si="14"/>
        <v/>
      </c>
      <c r="T122" s="67" t="str">
        <f t="shared" ca="1" si="15"/>
        <v/>
      </c>
      <c r="U122" s="67" t="str">
        <f>+IF(M122="","",IFERROR(+VLOOKUP(C122,materiales!$A$2:$D$1000,4,0),"DSZA"))</f>
        <v/>
      </c>
      <c r="V122" s="67" t="str">
        <f t="shared" si="16"/>
        <v/>
      </c>
      <c r="W122" s="69" t="str">
        <f t="shared" si="17"/>
        <v/>
      </c>
      <c r="X122" s="69" t="str">
        <f t="shared" si="18"/>
        <v/>
      </c>
      <c r="Y122" s="70" t="str">
        <f t="shared" si="19"/>
        <v/>
      </c>
      <c r="Z122" s="70" t="str">
        <f>IF(M122="no_cargado",VLOOKUP(B122,NAfiliado_NFarmacia!A:H,8,0),"")</f>
        <v/>
      </c>
      <c r="AA122" s="71"/>
    </row>
    <row r="123" spans="1:27" x14ac:dyDescent="0.55000000000000004">
      <c r="A123" s="50"/>
      <c r="B123" s="49"/>
      <c r="C123" s="48"/>
      <c r="D123" s="49"/>
      <c r="E123" s="49"/>
      <c r="F123" s="49"/>
      <c r="G123" s="66" t="str">
        <f>+IF($B123="","",+IFERROR(+VLOOKUP(B123,padron!$A$2:$E$2000,2,0),+IFERROR(VLOOKUP(B123,NAfiliado_NFarmacia!$A:$J,10,0),"Ingresar Nuevo Afiliado")))</f>
        <v/>
      </c>
      <c r="H123" s="67" t="str">
        <f>+IF(B123="","",+IFERROR(+VLOOKUP($C123,materiales!$A$2:$C$101,2,0),"9999"))</f>
        <v/>
      </c>
      <c r="I123" s="68" t="str">
        <f>+IF($B123="","",+IF(OR($F123="Si",$F123=""),IF(ISERROR(VLOOKUP($B123,padron!$A$3:$M$482,9,0)),+IF(ISERROR(VLOOKUP($B123,NAfiliado_NFarmacia!$A$2:$J$497,5,0)),"Ingresa Farmacia",VLOOKUP($B123,NAfiliado_NFarmacia!$A$2:$J$497,5,0)),VLOOKUP($B123,padron!$A$3:$M$482,9,0)),+IF(ISERROR(VLOOKUP($B123,NAfiliado_NFarmacia!$A$2:$J$497,5,0)),"Ingresa Farmacia",VLOOKUP($B123,NAfiliado_NFarmacia!$A$2:$J$497,5,0))))</f>
        <v/>
      </c>
      <c r="J123" s="68" t="str">
        <f>+IF($B123="","",+IF(OR($F123="Si",$F123=""),IF(ISERROR(VLOOKUP($B123,padron!$A$3:$M$482,10,0)),+IF(ISERROR(VLOOKUP($B123,NAfiliado_NFarmacia!$A$2:$J$497,5,0)),"Ingresa Direccion de Farmacia",VLOOKUP($B123,NAfiliado_NFarmacia!$A$2:$J$497,6,0)),VLOOKUP($B123,padron!$A$3:$M$482,10,0)),+IF(ISERROR(VLOOKUP($B123,NAfiliado_NFarmacia!$A$2:$J$497,6,0)),"Ingresa Direccion de Farmacia",VLOOKUP($B123,NAfiliado_NFarmacia!$A$2:$J$497,6,0))))</f>
        <v/>
      </c>
      <c r="K123" s="68" t="str">
        <f>+IF($B123="","",+IF(OR($F123="Si",$F123=""),IF(ISERROR(VLOOKUP($B123,padron!$A$3:$M$482,10,0)),+IF(ISERROR(VLOOKUP($B123,NAfiliado_NFarmacia!$A$2:$J$497,5,0)),"Ingresa Localidad de Farmacia",VLOOKUP($B123,NAfiliado_NFarmacia!$A$2:$J$497,7,0)),VLOOKUP($B123,padron!$A$3:$M$482,11,0)),+IF(ISERROR(VLOOKUP($B123,NAfiliado_NFarmacia!$A$2:$J$497,7,0)),"Ingresa Localidad de Farmacia",VLOOKUP($B123,NAfiliado_NFarmacia!$A$2:$J$497,7,0))))</f>
        <v/>
      </c>
      <c r="L123" s="69" t="str">
        <f>+IF(B123="","",IF(F123="No","84005541",+IFERROR(+VLOOKUP(inicio!B123,padron!$A$2:$H$1999,8,0),"84005541")))</f>
        <v/>
      </c>
      <c r="M123" s="69" t="str">
        <f>+IF(B123="","",+IFERROR(+VLOOKUP(B123,padron!A:C,3,0),"no_cargado"))</f>
        <v/>
      </c>
      <c r="N123" s="67" t="str">
        <f>+IF(C123="","",+IFERROR(+VLOOKUP($C123,materiales!$A$2:$C$101,3,0),"9999"))</f>
        <v/>
      </c>
      <c r="O123" s="67" t="str">
        <f t="shared" si="10"/>
        <v/>
      </c>
      <c r="P123" s="67" t="str">
        <f t="shared" si="11"/>
        <v/>
      </c>
      <c r="Q123" s="67" t="str">
        <f t="shared" si="12"/>
        <v/>
      </c>
      <c r="R123" s="67" t="str">
        <f t="shared" si="13"/>
        <v/>
      </c>
      <c r="S123" s="67" t="str">
        <f t="shared" si="14"/>
        <v/>
      </c>
      <c r="T123" s="67" t="str">
        <f t="shared" ca="1" si="15"/>
        <v/>
      </c>
      <c r="U123" s="67" t="str">
        <f>+IF(M123="","",IFERROR(+VLOOKUP(C123,materiales!$A$2:$D$1000,4,0),"DSZA"))</f>
        <v/>
      </c>
      <c r="V123" s="67" t="str">
        <f t="shared" si="16"/>
        <v/>
      </c>
      <c r="W123" s="69" t="str">
        <f t="shared" si="17"/>
        <v/>
      </c>
      <c r="X123" s="69" t="str">
        <f t="shared" si="18"/>
        <v/>
      </c>
      <c r="Y123" s="70" t="str">
        <f t="shared" si="19"/>
        <v/>
      </c>
      <c r="Z123" s="70" t="str">
        <f>IF(M123="no_cargado",VLOOKUP(B123,NAfiliado_NFarmacia!A:H,8,0),"")</f>
        <v/>
      </c>
      <c r="AA123" s="71"/>
    </row>
    <row r="124" spans="1:27" x14ac:dyDescent="0.55000000000000004">
      <c r="A124" s="50"/>
      <c r="B124" s="49"/>
      <c r="C124" s="48"/>
      <c r="D124" s="49"/>
      <c r="E124" s="49"/>
      <c r="F124" s="49"/>
      <c r="G124" s="66" t="str">
        <f>+IF($B124="","",+IFERROR(+VLOOKUP(B124,padron!$A$2:$E$2000,2,0),+IFERROR(VLOOKUP(B124,NAfiliado_NFarmacia!$A:$J,10,0),"Ingresar Nuevo Afiliado")))</f>
        <v/>
      </c>
      <c r="H124" s="67" t="str">
        <f>+IF(B124="","",+IFERROR(+VLOOKUP($C124,materiales!$A$2:$C$101,2,0),"9999"))</f>
        <v/>
      </c>
      <c r="I124" s="68" t="str">
        <f>+IF($B124="","",+IF(OR($F124="Si",$F124=""),IF(ISERROR(VLOOKUP($B124,padron!$A$3:$M$482,9,0)),+IF(ISERROR(VLOOKUP($B124,NAfiliado_NFarmacia!$A$2:$J$497,5,0)),"Ingresa Farmacia",VLOOKUP($B124,NAfiliado_NFarmacia!$A$2:$J$497,5,0)),VLOOKUP($B124,padron!$A$3:$M$482,9,0)),+IF(ISERROR(VLOOKUP($B124,NAfiliado_NFarmacia!$A$2:$J$497,5,0)),"Ingresa Farmacia",VLOOKUP($B124,NAfiliado_NFarmacia!$A$2:$J$497,5,0))))</f>
        <v/>
      </c>
      <c r="J124" s="68" t="str">
        <f>+IF($B124="","",+IF(OR($F124="Si",$F124=""),IF(ISERROR(VLOOKUP($B124,padron!$A$3:$M$482,10,0)),+IF(ISERROR(VLOOKUP($B124,NAfiliado_NFarmacia!$A$2:$J$497,5,0)),"Ingresa Direccion de Farmacia",VLOOKUP($B124,NAfiliado_NFarmacia!$A$2:$J$497,6,0)),VLOOKUP($B124,padron!$A$3:$M$482,10,0)),+IF(ISERROR(VLOOKUP($B124,NAfiliado_NFarmacia!$A$2:$J$497,6,0)),"Ingresa Direccion de Farmacia",VLOOKUP($B124,NAfiliado_NFarmacia!$A$2:$J$497,6,0))))</f>
        <v/>
      </c>
      <c r="K124" s="68" t="str">
        <f>+IF($B124="","",+IF(OR($F124="Si",$F124=""),IF(ISERROR(VLOOKUP($B124,padron!$A$3:$M$482,10,0)),+IF(ISERROR(VLOOKUP($B124,NAfiliado_NFarmacia!$A$2:$J$497,5,0)),"Ingresa Localidad de Farmacia",VLOOKUP($B124,NAfiliado_NFarmacia!$A$2:$J$497,7,0)),VLOOKUP($B124,padron!$A$3:$M$482,11,0)),+IF(ISERROR(VLOOKUP($B124,NAfiliado_NFarmacia!$A$2:$J$497,7,0)),"Ingresa Localidad de Farmacia",VLOOKUP($B124,NAfiliado_NFarmacia!$A$2:$J$497,7,0))))</f>
        <v/>
      </c>
      <c r="L124" s="69" t="str">
        <f>+IF(B124="","",IF(F124="No","84005541",+IFERROR(+VLOOKUP(inicio!B124,padron!$A$2:$H$1999,8,0),"84005541")))</f>
        <v/>
      </c>
      <c r="M124" s="69" t="str">
        <f>+IF(B124="","",+IFERROR(+VLOOKUP(B124,padron!A:C,3,0),"no_cargado"))</f>
        <v/>
      </c>
      <c r="N124" s="67" t="str">
        <f>+IF(C124="","",+IFERROR(+VLOOKUP($C124,materiales!$A$2:$C$101,3,0),"9999"))</f>
        <v/>
      </c>
      <c r="O124" s="67" t="str">
        <f t="shared" si="10"/>
        <v/>
      </c>
      <c r="P124" s="67" t="str">
        <f t="shared" si="11"/>
        <v/>
      </c>
      <c r="Q124" s="67" t="str">
        <f t="shared" si="12"/>
        <v/>
      </c>
      <c r="R124" s="67" t="str">
        <f t="shared" si="13"/>
        <v/>
      </c>
      <c r="S124" s="67" t="str">
        <f t="shared" si="14"/>
        <v/>
      </c>
      <c r="T124" s="67" t="str">
        <f t="shared" ca="1" si="15"/>
        <v/>
      </c>
      <c r="U124" s="67" t="str">
        <f>+IF(M124="","",IFERROR(+VLOOKUP(C124,materiales!$A$2:$D$1000,4,0),"DSZA"))</f>
        <v/>
      </c>
      <c r="V124" s="67" t="str">
        <f t="shared" si="16"/>
        <v/>
      </c>
      <c r="W124" s="69" t="str">
        <f t="shared" si="17"/>
        <v/>
      </c>
      <c r="X124" s="69" t="str">
        <f t="shared" si="18"/>
        <v/>
      </c>
      <c r="Y124" s="70" t="str">
        <f t="shared" si="19"/>
        <v/>
      </c>
      <c r="Z124" s="70" t="str">
        <f>IF(M124="no_cargado",VLOOKUP(B124,NAfiliado_NFarmacia!A:H,8,0),"")</f>
        <v/>
      </c>
      <c r="AA124" s="71"/>
    </row>
    <row r="125" spans="1:27" x14ac:dyDescent="0.55000000000000004">
      <c r="A125" s="50"/>
      <c r="B125" s="49"/>
      <c r="C125" s="48"/>
      <c r="D125" s="49"/>
      <c r="E125" s="49"/>
      <c r="F125" s="49"/>
      <c r="G125" s="66" t="str">
        <f>+IF($B125="","",+IFERROR(+VLOOKUP(B125,padron!$A$2:$E$2000,2,0),+IFERROR(VLOOKUP(B125,NAfiliado_NFarmacia!$A:$J,10,0),"Ingresar Nuevo Afiliado")))</f>
        <v/>
      </c>
      <c r="H125" s="67" t="str">
        <f>+IF(B125="","",+IFERROR(+VLOOKUP($C125,materiales!$A$2:$C$101,2,0),"9999"))</f>
        <v/>
      </c>
      <c r="I125" s="68" t="str">
        <f>+IF($B125="","",+IF(OR($F125="Si",$F125=""),IF(ISERROR(VLOOKUP($B125,padron!$A$3:$M$482,9,0)),+IF(ISERROR(VLOOKUP($B125,NAfiliado_NFarmacia!$A$2:$J$497,5,0)),"Ingresa Farmacia",VLOOKUP($B125,NAfiliado_NFarmacia!$A$2:$J$497,5,0)),VLOOKUP($B125,padron!$A$3:$M$482,9,0)),+IF(ISERROR(VLOOKUP($B125,NAfiliado_NFarmacia!$A$2:$J$497,5,0)),"Ingresa Farmacia",VLOOKUP($B125,NAfiliado_NFarmacia!$A$2:$J$497,5,0))))</f>
        <v/>
      </c>
      <c r="J125" s="68" t="str">
        <f>+IF($B125="","",+IF(OR($F125="Si",$F125=""),IF(ISERROR(VLOOKUP($B125,padron!$A$3:$M$482,10,0)),+IF(ISERROR(VLOOKUP($B125,NAfiliado_NFarmacia!$A$2:$J$497,5,0)),"Ingresa Direccion de Farmacia",VLOOKUP($B125,NAfiliado_NFarmacia!$A$2:$J$497,6,0)),VLOOKUP($B125,padron!$A$3:$M$482,10,0)),+IF(ISERROR(VLOOKUP($B125,NAfiliado_NFarmacia!$A$2:$J$497,6,0)),"Ingresa Direccion de Farmacia",VLOOKUP($B125,NAfiliado_NFarmacia!$A$2:$J$497,6,0))))</f>
        <v/>
      </c>
      <c r="K125" s="68" t="str">
        <f>+IF($B125="","",+IF(OR($F125="Si",$F125=""),IF(ISERROR(VLOOKUP($B125,padron!$A$3:$M$482,10,0)),+IF(ISERROR(VLOOKUP($B125,NAfiliado_NFarmacia!$A$2:$J$497,5,0)),"Ingresa Localidad de Farmacia",VLOOKUP($B125,NAfiliado_NFarmacia!$A$2:$J$497,7,0)),VLOOKUP($B125,padron!$A$3:$M$482,11,0)),+IF(ISERROR(VLOOKUP($B125,NAfiliado_NFarmacia!$A$2:$J$497,7,0)),"Ingresa Localidad de Farmacia",VLOOKUP($B125,NAfiliado_NFarmacia!$A$2:$J$497,7,0))))</f>
        <v/>
      </c>
      <c r="L125" s="69" t="str">
        <f>+IF(B125="","",IF(F125="No","84005541",+IFERROR(+VLOOKUP(inicio!B125,padron!$A$2:$H$1999,8,0),"84005541")))</f>
        <v/>
      </c>
      <c r="M125" s="69" t="str">
        <f>+IF(B125="","",+IFERROR(+VLOOKUP(B125,padron!A:C,3,0),"no_cargado"))</f>
        <v/>
      </c>
      <c r="N125" s="67" t="str">
        <f>+IF(C125="","",+IFERROR(+VLOOKUP($C125,materiales!$A$2:$C$101,3,0),"9999"))</f>
        <v/>
      </c>
      <c r="O125" s="67" t="str">
        <f t="shared" si="10"/>
        <v/>
      </c>
      <c r="P125" s="67" t="str">
        <f t="shared" si="11"/>
        <v/>
      </c>
      <c r="Q125" s="67" t="str">
        <f t="shared" si="12"/>
        <v/>
      </c>
      <c r="R125" s="67" t="str">
        <f t="shared" si="13"/>
        <v/>
      </c>
      <c r="S125" s="67" t="str">
        <f t="shared" si="14"/>
        <v/>
      </c>
      <c r="T125" s="67" t="str">
        <f t="shared" ca="1" si="15"/>
        <v/>
      </c>
      <c r="U125" s="67" t="str">
        <f>+IF(M125="","",IFERROR(+VLOOKUP(C125,materiales!$A$2:$D$1000,4,0),"DSZA"))</f>
        <v/>
      </c>
      <c r="V125" s="67" t="str">
        <f t="shared" si="16"/>
        <v/>
      </c>
      <c r="W125" s="69" t="str">
        <f t="shared" si="17"/>
        <v/>
      </c>
      <c r="X125" s="69" t="str">
        <f t="shared" si="18"/>
        <v/>
      </c>
      <c r="Y125" s="70" t="str">
        <f t="shared" si="19"/>
        <v/>
      </c>
      <c r="Z125" s="70" t="str">
        <f>IF(M125="no_cargado",VLOOKUP(B125,NAfiliado_NFarmacia!A:H,8,0),"")</f>
        <v/>
      </c>
      <c r="AA125" s="71"/>
    </row>
    <row r="126" spans="1:27" x14ac:dyDescent="0.55000000000000004">
      <c r="A126" s="50"/>
      <c r="B126" s="49"/>
      <c r="C126" s="48"/>
      <c r="D126" s="49"/>
      <c r="E126" s="49"/>
      <c r="F126" s="49"/>
      <c r="G126" s="66" t="str">
        <f>+IF($B126="","",+IFERROR(+VLOOKUP(B126,padron!$A$2:$E$2000,2,0),+IFERROR(VLOOKUP(B126,NAfiliado_NFarmacia!$A:$J,10,0),"Ingresar Nuevo Afiliado")))</f>
        <v/>
      </c>
      <c r="H126" s="67" t="str">
        <f>+IF(B126="","",+IFERROR(+VLOOKUP($C126,materiales!$A$2:$C$101,2,0),"9999"))</f>
        <v/>
      </c>
      <c r="I126" s="68" t="str">
        <f>+IF($B126="","",+IF(OR($F126="Si",$F126=""),IF(ISERROR(VLOOKUP($B126,padron!$A$3:$M$482,9,0)),+IF(ISERROR(VLOOKUP($B126,NAfiliado_NFarmacia!$A$2:$J$497,5,0)),"Ingresa Farmacia",VLOOKUP($B126,NAfiliado_NFarmacia!$A$2:$J$497,5,0)),VLOOKUP($B126,padron!$A$3:$M$482,9,0)),+IF(ISERROR(VLOOKUP($B126,NAfiliado_NFarmacia!$A$2:$J$497,5,0)),"Ingresa Farmacia",VLOOKUP($B126,NAfiliado_NFarmacia!$A$2:$J$497,5,0))))</f>
        <v/>
      </c>
      <c r="J126" s="68" t="str">
        <f>+IF($B126="","",+IF(OR($F126="Si",$F126=""),IF(ISERROR(VLOOKUP($B126,padron!$A$3:$M$482,10,0)),+IF(ISERROR(VLOOKUP($B126,NAfiliado_NFarmacia!$A$2:$J$497,5,0)),"Ingresa Direccion de Farmacia",VLOOKUP($B126,NAfiliado_NFarmacia!$A$2:$J$497,6,0)),VLOOKUP($B126,padron!$A$3:$M$482,10,0)),+IF(ISERROR(VLOOKUP($B126,NAfiliado_NFarmacia!$A$2:$J$497,6,0)),"Ingresa Direccion de Farmacia",VLOOKUP($B126,NAfiliado_NFarmacia!$A$2:$J$497,6,0))))</f>
        <v/>
      </c>
      <c r="K126" s="68" t="str">
        <f>+IF($B126="","",+IF(OR($F126="Si",$F126=""),IF(ISERROR(VLOOKUP($B126,padron!$A$3:$M$482,10,0)),+IF(ISERROR(VLOOKUP($B126,NAfiliado_NFarmacia!$A$2:$J$497,5,0)),"Ingresa Localidad de Farmacia",VLOOKUP($B126,NAfiliado_NFarmacia!$A$2:$J$497,7,0)),VLOOKUP($B126,padron!$A$3:$M$482,11,0)),+IF(ISERROR(VLOOKUP($B126,NAfiliado_NFarmacia!$A$2:$J$497,7,0)),"Ingresa Localidad de Farmacia",VLOOKUP($B126,NAfiliado_NFarmacia!$A$2:$J$497,7,0))))</f>
        <v/>
      </c>
      <c r="L126" s="69" t="str">
        <f>+IF(B126="","",IF(F126="No","84005541",+IFERROR(+VLOOKUP(inicio!B126,padron!$A$2:$H$1999,8,0),"84005541")))</f>
        <v/>
      </c>
      <c r="M126" s="69" t="str">
        <f>+IF(B126="","",+IFERROR(+VLOOKUP(B126,padron!A:C,3,0),"no_cargado"))</f>
        <v/>
      </c>
      <c r="N126" s="67" t="str">
        <f>+IF(C126="","",+IFERROR(+VLOOKUP($C126,materiales!$A$2:$C$101,3,0),"9999"))</f>
        <v/>
      </c>
      <c r="O126" s="67" t="str">
        <f t="shared" si="10"/>
        <v/>
      </c>
      <c r="P126" s="67" t="str">
        <f t="shared" si="11"/>
        <v/>
      </c>
      <c r="Q126" s="67" t="str">
        <f t="shared" si="12"/>
        <v/>
      </c>
      <c r="R126" s="67" t="str">
        <f t="shared" si="13"/>
        <v/>
      </c>
      <c r="S126" s="67" t="str">
        <f t="shared" si="14"/>
        <v/>
      </c>
      <c r="T126" s="67" t="str">
        <f t="shared" ca="1" si="15"/>
        <v/>
      </c>
      <c r="U126" s="67" t="str">
        <f>+IF(M126="","",IFERROR(+VLOOKUP(C126,materiales!$A$2:$D$1000,4,0),"DSZA"))</f>
        <v/>
      </c>
      <c r="V126" s="67" t="str">
        <f t="shared" si="16"/>
        <v/>
      </c>
      <c r="W126" s="69" t="str">
        <f t="shared" si="17"/>
        <v/>
      </c>
      <c r="X126" s="69" t="str">
        <f t="shared" si="18"/>
        <v/>
      </c>
      <c r="Y126" s="70" t="str">
        <f t="shared" si="19"/>
        <v/>
      </c>
      <c r="Z126" s="70" t="str">
        <f>IF(M126="no_cargado",VLOOKUP(B126,NAfiliado_NFarmacia!A:H,8,0),"")</f>
        <v/>
      </c>
      <c r="AA126" s="71"/>
    </row>
    <row r="127" spans="1:27" x14ac:dyDescent="0.55000000000000004">
      <c r="A127" s="50"/>
      <c r="B127" s="49"/>
      <c r="C127" s="48"/>
      <c r="D127" s="49"/>
      <c r="E127" s="49"/>
      <c r="F127" s="49"/>
      <c r="G127" s="66" t="str">
        <f>+IF($B127="","",+IFERROR(+VLOOKUP(B127,padron!$A$2:$E$2000,2,0),+IFERROR(VLOOKUP(B127,NAfiliado_NFarmacia!$A:$J,10,0),"Ingresar Nuevo Afiliado")))</f>
        <v/>
      </c>
      <c r="H127" s="67" t="str">
        <f>+IF(B127="","",+IFERROR(+VLOOKUP($C127,materiales!$A$2:$C$101,2,0),"9999"))</f>
        <v/>
      </c>
      <c r="I127" s="68" t="str">
        <f>+IF($B127="","",+IF(OR($F127="Si",$F127=""),IF(ISERROR(VLOOKUP($B127,padron!$A$3:$M$482,9,0)),+IF(ISERROR(VLOOKUP($B127,NAfiliado_NFarmacia!$A$2:$J$497,5,0)),"Ingresa Farmacia",VLOOKUP($B127,NAfiliado_NFarmacia!$A$2:$J$497,5,0)),VLOOKUP($B127,padron!$A$3:$M$482,9,0)),+IF(ISERROR(VLOOKUP($B127,NAfiliado_NFarmacia!$A$2:$J$497,5,0)),"Ingresa Farmacia",VLOOKUP($B127,NAfiliado_NFarmacia!$A$2:$J$497,5,0))))</f>
        <v/>
      </c>
      <c r="J127" s="68" t="str">
        <f>+IF($B127="","",+IF(OR($F127="Si",$F127=""),IF(ISERROR(VLOOKUP($B127,padron!$A$3:$M$482,10,0)),+IF(ISERROR(VLOOKUP($B127,NAfiliado_NFarmacia!$A$2:$J$497,5,0)),"Ingresa Direccion de Farmacia",VLOOKUP($B127,NAfiliado_NFarmacia!$A$2:$J$497,6,0)),VLOOKUP($B127,padron!$A$3:$M$482,10,0)),+IF(ISERROR(VLOOKUP($B127,NAfiliado_NFarmacia!$A$2:$J$497,6,0)),"Ingresa Direccion de Farmacia",VLOOKUP($B127,NAfiliado_NFarmacia!$A$2:$J$497,6,0))))</f>
        <v/>
      </c>
      <c r="K127" s="68" t="str">
        <f>+IF($B127="","",+IF(OR($F127="Si",$F127=""),IF(ISERROR(VLOOKUP($B127,padron!$A$3:$M$482,10,0)),+IF(ISERROR(VLOOKUP($B127,NAfiliado_NFarmacia!$A$2:$J$497,5,0)),"Ingresa Localidad de Farmacia",VLOOKUP($B127,NAfiliado_NFarmacia!$A$2:$J$497,7,0)),VLOOKUP($B127,padron!$A$3:$M$482,11,0)),+IF(ISERROR(VLOOKUP($B127,NAfiliado_NFarmacia!$A$2:$J$497,7,0)),"Ingresa Localidad de Farmacia",VLOOKUP($B127,NAfiliado_NFarmacia!$A$2:$J$497,7,0))))</f>
        <v/>
      </c>
      <c r="L127" s="69" t="str">
        <f>+IF(B127="","",IF(F127="No","84005541",+IFERROR(+VLOOKUP(inicio!B127,padron!$A$2:$H$1999,8,0),"84005541")))</f>
        <v/>
      </c>
      <c r="M127" s="69" t="str">
        <f>+IF(B127="","",+IFERROR(+VLOOKUP(B127,padron!A:C,3,0),"no_cargado"))</f>
        <v/>
      </c>
      <c r="N127" s="67" t="str">
        <f>+IF(C127="","",+IFERROR(+VLOOKUP($C127,materiales!$A$2:$C$101,3,0),"9999"))</f>
        <v/>
      </c>
      <c r="O127" s="67" t="str">
        <f t="shared" si="10"/>
        <v/>
      </c>
      <c r="P127" s="67" t="str">
        <f t="shared" si="11"/>
        <v/>
      </c>
      <c r="Q127" s="67" t="str">
        <f t="shared" si="12"/>
        <v/>
      </c>
      <c r="R127" s="67" t="str">
        <f t="shared" si="13"/>
        <v/>
      </c>
      <c r="S127" s="67" t="str">
        <f t="shared" si="14"/>
        <v/>
      </c>
      <c r="T127" s="67" t="str">
        <f t="shared" ca="1" si="15"/>
        <v/>
      </c>
      <c r="U127" s="67" t="str">
        <f>+IF(M127="","",IFERROR(+VLOOKUP(C127,materiales!$A$2:$D$1000,4,0),"DSZA"))</f>
        <v/>
      </c>
      <c r="V127" s="67" t="str">
        <f t="shared" si="16"/>
        <v/>
      </c>
      <c r="W127" s="69" t="str">
        <f t="shared" si="17"/>
        <v/>
      </c>
      <c r="X127" s="69" t="str">
        <f t="shared" si="18"/>
        <v/>
      </c>
      <c r="Y127" s="70" t="str">
        <f t="shared" si="19"/>
        <v/>
      </c>
      <c r="Z127" s="70" t="str">
        <f>IF(M127="no_cargado",VLOOKUP(B127,NAfiliado_NFarmacia!A:H,8,0),"")</f>
        <v/>
      </c>
      <c r="AA127" s="71"/>
    </row>
    <row r="128" spans="1:27" x14ac:dyDescent="0.55000000000000004">
      <c r="A128" s="50"/>
      <c r="B128" s="49"/>
      <c r="C128" s="48"/>
      <c r="D128" s="49"/>
      <c r="E128" s="49"/>
      <c r="F128" s="49"/>
      <c r="G128" s="66" t="str">
        <f>+IF($B128="","",+IFERROR(+VLOOKUP(B128,padron!$A$2:$E$2000,2,0),+IFERROR(VLOOKUP(B128,NAfiliado_NFarmacia!$A:$J,10,0),"Ingresar Nuevo Afiliado")))</f>
        <v/>
      </c>
      <c r="H128" s="67" t="str">
        <f>+IF(B128="","",+IFERROR(+VLOOKUP($C128,materiales!$A$2:$C$101,2,0),"9999"))</f>
        <v/>
      </c>
      <c r="I128" s="68" t="str">
        <f>+IF($B128="","",+IF(OR($F128="Si",$F128=""),IF(ISERROR(VLOOKUP($B128,padron!$A$3:$M$482,9,0)),+IF(ISERROR(VLOOKUP($B128,NAfiliado_NFarmacia!$A$2:$J$497,5,0)),"Ingresa Farmacia",VLOOKUP($B128,NAfiliado_NFarmacia!$A$2:$J$497,5,0)),VLOOKUP($B128,padron!$A$3:$M$482,9,0)),+IF(ISERROR(VLOOKUP($B128,NAfiliado_NFarmacia!$A$2:$J$497,5,0)),"Ingresa Farmacia",VLOOKUP($B128,NAfiliado_NFarmacia!$A$2:$J$497,5,0))))</f>
        <v/>
      </c>
      <c r="J128" s="68" t="str">
        <f>+IF($B128="","",+IF(OR($F128="Si",$F128=""),IF(ISERROR(VLOOKUP($B128,padron!$A$3:$M$482,10,0)),+IF(ISERROR(VLOOKUP($B128,NAfiliado_NFarmacia!$A$2:$J$497,5,0)),"Ingresa Direccion de Farmacia",VLOOKUP($B128,NAfiliado_NFarmacia!$A$2:$J$497,6,0)),VLOOKUP($B128,padron!$A$3:$M$482,10,0)),+IF(ISERROR(VLOOKUP($B128,NAfiliado_NFarmacia!$A$2:$J$497,6,0)),"Ingresa Direccion de Farmacia",VLOOKUP($B128,NAfiliado_NFarmacia!$A$2:$J$497,6,0))))</f>
        <v/>
      </c>
      <c r="K128" s="68" t="str">
        <f>+IF($B128="","",+IF(OR($F128="Si",$F128=""),IF(ISERROR(VLOOKUP($B128,padron!$A$3:$M$482,10,0)),+IF(ISERROR(VLOOKUP($B128,NAfiliado_NFarmacia!$A$2:$J$497,5,0)),"Ingresa Localidad de Farmacia",VLOOKUP($B128,NAfiliado_NFarmacia!$A$2:$J$497,7,0)),VLOOKUP($B128,padron!$A$3:$M$482,11,0)),+IF(ISERROR(VLOOKUP($B128,NAfiliado_NFarmacia!$A$2:$J$497,7,0)),"Ingresa Localidad de Farmacia",VLOOKUP($B128,NAfiliado_NFarmacia!$A$2:$J$497,7,0))))</f>
        <v/>
      </c>
      <c r="L128" s="69" t="str">
        <f>+IF(B128="","",IF(F128="No","84005541",+IFERROR(+VLOOKUP(inicio!B128,padron!$A$2:$H$1999,8,0),"84005541")))</f>
        <v/>
      </c>
      <c r="M128" s="69" t="str">
        <f>+IF(B128="","",+IFERROR(+VLOOKUP(B128,padron!A:C,3,0),"no_cargado"))</f>
        <v/>
      </c>
      <c r="N128" s="67" t="str">
        <f>+IF(C128="","",+IFERROR(+VLOOKUP($C128,materiales!$A$2:$C$101,3,0),"9999"))</f>
        <v/>
      </c>
      <c r="O128" s="67" t="str">
        <f t="shared" si="10"/>
        <v/>
      </c>
      <c r="P128" s="67" t="str">
        <f t="shared" si="11"/>
        <v/>
      </c>
      <c r="Q128" s="67" t="str">
        <f t="shared" si="12"/>
        <v/>
      </c>
      <c r="R128" s="67" t="str">
        <f t="shared" si="13"/>
        <v/>
      </c>
      <c r="S128" s="67" t="str">
        <f t="shared" si="14"/>
        <v/>
      </c>
      <c r="T128" s="67" t="str">
        <f t="shared" ca="1" si="15"/>
        <v/>
      </c>
      <c r="U128" s="67" t="str">
        <f>+IF(M128="","",IFERROR(+VLOOKUP(C128,materiales!$A$2:$D$1000,4,0),"DSZA"))</f>
        <v/>
      </c>
      <c r="V128" s="67" t="str">
        <f t="shared" si="16"/>
        <v/>
      </c>
      <c r="W128" s="69" t="str">
        <f t="shared" si="17"/>
        <v/>
      </c>
      <c r="X128" s="69" t="str">
        <f t="shared" si="18"/>
        <v/>
      </c>
      <c r="Y128" s="70" t="str">
        <f t="shared" si="19"/>
        <v/>
      </c>
      <c r="Z128" s="70" t="str">
        <f>IF(M128="no_cargado",VLOOKUP(B128,NAfiliado_NFarmacia!A:H,8,0),"")</f>
        <v/>
      </c>
      <c r="AA128" s="71"/>
    </row>
    <row r="129" spans="1:27" x14ac:dyDescent="0.55000000000000004">
      <c r="A129" s="50"/>
      <c r="B129" s="49"/>
      <c r="C129" s="48"/>
      <c r="D129" s="49"/>
      <c r="E129" s="49"/>
      <c r="F129" s="49"/>
      <c r="G129" s="66" t="str">
        <f>+IF($B129="","",+IFERROR(+VLOOKUP(B129,padron!$A$2:$E$2000,2,0),+IFERROR(VLOOKUP(B129,NAfiliado_NFarmacia!$A:$J,10,0),"Ingresar Nuevo Afiliado")))</f>
        <v/>
      </c>
      <c r="H129" s="67" t="str">
        <f>+IF(B129="","",+IFERROR(+VLOOKUP($C129,materiales!$A$2:$C$101,2,0),"9999"))</f>
        <v/>
      </c>
      <c r="I129" s="68" t="str">
        <f>+IF($B129="","",+IF(OR($F129="Si",$F129=""),IF(ISERROR(VLOOKUP($B129,padron!$A$3:$M$482,9,0)),+IF(ISERROR(VLOOKUP($B129,NAfiliado_NFarmacia!$A$2:$J$497,5,0)),"Ingresa Farmacia",VLOOKUP($B129,NAfiliado_NFarmacia!$A$2:$J$497,5,0)),VLOOKUP($B129,padron!$A$3:$M$482,9,0)),+IF(ISERROR(VLOOKUP($B129,NAfiliado_NFarmacia!$A$2:$J$497,5,0)),"Ingresa Farmacia",VLOOKUP($B129,NAfiliado_NFarmacia!$A$2:$J$497,5,0))))</f>
        <v/>
      </c>
      <c r="J129" s="68" t="str">
        <f>+IF($B129="","",+IF(OR($F129="Si",$F129=""),IF(ISERROR(VLOOKUP($B129,padron!$A$3:$M$482,10,0)),+IF(ISERROR(VLOOKUP($B129,NAfiliado_NFarmacia!$A$2:$J$497,5,0)),"Ingresa Direccion de Farmacia",VLOOKUP($B129,NAfiliado_NFarmacia!$A$2:$J$497,6,0)),VLOOKUP($B129,padron!$A$3:$M$482,10,0)),+IF(ISERROR(VLOOKUP($B129,NAfiliado_NFarmacia!$A$2:$J$497,6,0)),"Ingresa Direccion de Farmacia",VLOOKUP($B129,NAfiliado_NFarmacia!$A$2:$J$497,6,0))))</f>
        <v/>
      </c>
      <c r="K129" s="68" t="str">
        <f>+IF($B129="","",+IF(OR($F129="Si",$F129=""),IF(ISERROR(VLOOKUP($B129,padron!$A$3:$M$482,10,0)),+IF(ISERROR(VLOOKUP($B129,NAfiliado_NFarmacia!$A$2:$J$497,5,0)),"Ingresa Localidad de Farmacia",VLOOKUP($B129,NAfiliado_NFarmacia!$A$2:$J$497,7,0)),VLOOKUP($B129,padron!$A$3:$M$482,11,0)),+IF(ISERROR(VLOOKUP($B129,NAfiliado_NFarmacia!$A$2:$J$497,7,0)),"Ingresa Localidad de Farmacia",VLOOKUP($B129,NAfiliado_NFarmacia!$A$2:$J$497,7,0))))</f>
        <v/>
      </c>
      <c r="L129" s="69" t="str">
        <f>+IF(B129="","",IF(F129="No","84005541",+IFERROR(+VLOOKUP(inicio!B129,padron!$A$2:$H$1999,8,0),"84005541")))</f>
        <v/>
      </c>
      <c r="M129" s="69" t="str">
        <f>+IF(B129="","",+IFERROR(+VLOOKUP(B129,padron!A:C,3,0),"no_cargado"))</f>
        <v/>
      </c>
      <c r="N129" s="67" t="str">
        <f>+IF(C129="","",+IFERROR(+VLOOKUP($C129,materiales!$A$2:$C$101,3,0),"9999"))</f>
        <v/>
      </c>
      <c r="O129" s="67" t="str">
        <f t="shared" si="10"/>
        <v/>
      </c>
      <c r="P129" s="67" t="str">
        <f t="shared" si="11"/>
        <v/>
      </c>
      <c r="Q129" s="67" t="str">
        <f t="shared" si="12"/>
        <v/>
      </c>
      <c r="R129" s="67" t="str">
        <f t="shared" si="13"/>
        <v/>
      </c>
      <c r="S129" s="67" t="str">
        <f t="shared" si="14"/>
        <v/>
      </c>
      <c r="T129" s="67" t="str">
        <f t="shared" ca="1" si="15"/>
        <v/>
      </c>
      <c r="U129" s="67" t="str">
        <f>+IF(M129="","",IFERROR(+VLOOKUP(C129,materiales!$A$2:$D$1000,4,0),"DSZA"))</f>
        <v/>
      </c>
      <c r="V129" s="67" t="str">
        <f t="shared" si="16"/>
        <v/>
      </c>
      <c r="W129" s="69" t="str">
        <f t="shared" si="17"/>
        <v/>
      </c>
      <c r="X129" s="69" t="str">
        <f t="shared" si="18"/>
        <v/>
      </c>
      <c r="Y129" s="70" t="str">
        <f t="shared" si="19"/>
        <v/>
      </c>
      <c r="Z129" s="70" t="str">
        <f>IF(M129="no_cargado",VLOOKUP(B129,NAfiliado_NFarmacia!A:H,8,0),"")</f>
        <v/>
      </c>
      <c r="AA129" s="71"/>
    </row>
    <row r="130" spans="1:27" x14ac:dyDescent="0.55000000000000004">
      <c r="A130" s="50"/>
      <c r="B130" s="49"/>
      <c r="C130" s="48"/>
      <c r="D130" s="49"/>
      <c r="E130" s="49"/>
      <c r="F130" s="49"/>
      <c r="G130" s="66" t="str">
        <f>+IF($B130="","",+IFERROR(+VLOOKUP(B130,padron!$A$2:$E$2000,2,0),+IFERROR(VLOOKUP(B130,NAfiliado_NFarmacia!$A:$J,10,0),"Ingresar Nuevo Afiliado")))</f>
        <v/>
      </c>
      <c r="H130" s="67" t="str">
        <f>+IF(B130="","",+IFERROR(+VLOOKUP($C130,materiales!$A$2:$C$101,2,0),"9999"))</f>
        <v/>
      </c>
      <c r="I130" s="68" t="str">
        <f>+IF($B130="","",+IF(OR($F130="Si",$F130=""),IF(ISERROR(VLOOKUP($B130,padron!$A$3:$M$482,9,0)),+IF(ISERROR(VLOOKUP($B130,NAfiliado_NFarmacia!$A$2:$J$497,5,0)),"Ingresa Farmacia",VLOOKUP($B130,NAfiliado_NFarmacia!$A$2:$J$497,5,0)),VLOOKUP($B130,padron!$A$3:$M$482,9,0)),+IF(ISERROR(VLOOKUP($B130,NAfiliado_NFarmacia!$A$2:$J$497,5,0)),"Ingresa Farmacia",VLOOKUP($B130,NAfiliado_NFarmacia!$A$2:$J$497,5,0))))</f>
        <v/>
      </c>
      <c r="J130" s="68" t="str">
        <f>+IF($B130="","",+IF(OR($F130="Si",$F130=""),IF(ISERROR(VLOOKUP($B130,padron!$A$3:$M$482,10,0)),+IF(ISERROR(VLOOKUP($B130,NAfiliado_NFarmacia!$A$2:$J$497,5,0)),"Ingresa Direccion de Farmacia",VLOOKUP($B130,NAfiliado_NFarmacia!$A$2:$J$497,6,0)),VLOOKUP($B130,padron!$A$3:$M$482,10,0)),+IF(ISERROR(VLOOKUP($B130,NAfiliado_NFarmacia!$A$2:$J$497,6,0)),"Ingresa Direccion de Farmacia",VLOOKUP($B130,NAfiliado_NFarmacia!$A$2:$J$497,6,0))))</f>
        <v/>
      </c>
      <c r="K130" s="68" t="str">
        <f>+IF($B130="","",+IF(OR($F130="Si",$F130=""),IF(ISERROR(VLOOKUP($B130,padron!$A$3:$M$482,10,0)),+IF(ISERROR(VLOOKUP($B130,NAfiliado_NFarmacia!$A$2:$J$497,5,0)),"Ingresa Localidad de Farmacia",VLOOKUP($B130,NAfiliado_NFarmacia!$A$2:$J$497,7,0)),VLOOKUP($B130,padron!$A$3:$M$482,11,0)),+IF(ISERROR(VLOOKUP($B130,NAfiliado_NFarmacia!$A$2:$J$497,7,0)),"Ingresa Localidad de Farmacia",VLOOKUP($B130,NAfiliado_NFarmacia!$A$2:$J$497,7,0))))</f>
        <v/>
      </c>
      <c r="L130" s="69" t="str">
        <f>+IF(B130="","",IF(F130="No","84005541",+IFERROR(+VLOOKUP(inicio!B130,padron!$A$2:$H$1999,8,0),"84005541")))</f>
        <v/>
      </c>
      <c r="M130" s="69" t="str">
        <f>+IF(B130="","",+IFERROR(+VLOOKUP(B130,padron!A:C,3,0),"no_cargado"))</f>
        <v/>
      </c>
      <c r="N130" s="67" t="str">
        <f>+IF(C130="","",+IFERROR(+VLOOKUP($C130,materiales!$A$2:$C$101,3,0),"9999"))</f>
        <v/>
      </c>
      <c r="O130" s="67" t="str">
        <f t="shared" si="10"/>
        <v/>
      </c>
      <c r="P130" s="67" t="str">
        <f t="shared" si="11"/>
        <v/>
      </c>
      <c r="Q130" s="67" t="str">
        <f t="shared" si="12"/>
        <v/>
      </c>
      <c r="R130" s="67" t="str">
        <f t="shared" si="13"/>
        <v/>
      </c>
      <c r="S130" s="67" t="str">
        <f t="shared" si="14"/>
        <v/>
      </c>
      <c r="T130" s="67" t="str">
        <f t="shared" ca="1" si="15"/>
        <v/>
      </c>
      <c r="U130" s="67" t="str">
        <f>+IF(M130="","",IFERROR(+VLOOKUP(C130,materiales!$A$2:$D$1000,4,0),"DSZA"))</f>
        <v/>
      </c>
      <c r="V130" s="67" t="str">
        <f t="shared" si="16"/>
        <v/>
      </c>
      <c r="W130" s="69" t="str">
        <f t="shared" si="17"/>
        <v/>
      </c>
      <c r="X130" s="69" t="str">
        <f t="shared" si="18"/>
        <v/>
      </c>
      <c r="Y130" s="70" t="str">
        <f t="shared" si="19"/>
        <v/>
      </c>
      <c r="Z130" s="70" t="str">
        <f>IF(M130="no_cargado",VLOOKUP(B130,NAfiliado_NFarmacia!A:H,8,0),"")</f>
        <v/>
      </c>
      <c r="AA130" s="71"/>
    </row>
    <row r="131" spans="1:27" x14ac:dyDescent="0.55000000000000004">
      <c r="A131" s="50"/>
      <c r="B131" s="49"/>
      <c r="C131" s="48"/>
      <c r="D131" s="49"/>
      <c r="E131" s="49"/>
      <c r="F131" s="49"/>
      <c r="G131" s="66" t="str">
        <f>+IF($B131="","",+IFERROR(+VLOOKUP(B131,padron!$A$2:$E$2000,2,0),+IFERROR(VLOOKUP(B131,NAfiliado_NFarmacia!$A:$J,10,0),"Ingresar Nuevo Afiliado")))</f>
        <v/>
      </c>
      <c r="H131" s="67" t="str">
        <f>+IF(B131="","",+IFERROR(+VLOOKUP($C131,materiales!$A$2:$C$101,2,0),"9999"))</f>
        <v/>
      </c>
      <c r="I131" s="68" t="str">
        <f>+IF($B131="","",+IF(OR($F131="Si",$F131=""),IF(ISERROR(VLOOKUP($B131,padron!$A$3:$M$482,9,0)),+IF(ISERROR(VLOOKUP($B131,NAfiliado_NFarmacia!$A$2:$J$497,5,0)),"Ingresa Farmacia",VLOOKUP($B131,NAfiliado_NFarmacia!$A$2:$J$497,5,0)),VLOOKUP($B131,padron!$A$3:$M$482,9,0)),+IF(ISERROR(VLOOKUP($B131,NAfiliado_NFarmacia!$A$2:$J$497,5,0)),"Ingresa Farmacia",VLOOKUP($B131,NAfiliado_NFarmacia!$A$2:$J$497,5,0))))</f>
        <v/>
      </c>
      <c r="J131" s="68" t="str">
        <f>+IF($B131="","",+IF(OR($F131="Si",$F131=""),IF(ISERROR(VLOOKUP($B131,padron!$A$3:$M$482,10,0)),+IF(ISERROR(VLOOKUP($B131,NAfiliado_NFarmacia!$A$2:$J$497,5,0)),"Ingresa Direccion de Farmacia",VLOOKUP($B131,NAfiliado_NFarmacia!$A$2:$J$497,6,0)),VLOOKUP($B131,padron!$A$3:$M$482,10,0)),+IF(ISERROR(VLOOKUP($B131,NAfiliado_NFarmacia!$A$2:$J$497,6,0)),"Ingresa Direccion de Farmacia",VLOOKUP($B131,NAfiliado_NFarmacia!$A$2:$J$497,6,0))))</f>
        <v/>
      </c>
      <c r="K131" s="68" t="str">
        <f>+IF($B131="","",+IF(OR($F131="Si",$F131=""),IF(ISERROR(VLOOKUP($B131,padron!$A$3:$M$482,10,0)),+IF(ISERROR(VLOOKUP($B131,NAfiliado_NFarmacia!$A$2:$J$497,5,0)),"Ingresa Localidad de Farmacia",VLOOKUP($B131,NAfiliado_NFarmacia!$A$2:$J$497,7,0)),VLOOKUP($B131,padron!$A$3:$M$482,11,0)),+IF(ISERROR(VLOOKUP($B131,NAfiliado_NFarmacia!$A$2:$J$497,7,0)),"Ingresa Localidad de Farmacia",VLOOKUP($B131,NAfiliado_NFarmacia!$A$2:$J$497,7,0))))</f>
        <v/>
      </c>
      <c r="L131" s="69" t="str">
        <f>+IF(B131="","",IF(F131="No","84005541",+IFERROR(+VLOOKUP(inicio!B131,padron!$A$2:$H$1999,8,0),"84005541")))</f>
        <v/>
      </c>
      <c r="M131" s="69" t="str">
        <f>+IF(B131="","",+IFERROR(+VLOOKUP(B131,padron!A:C,3,0),"no_cargado"))</f>
        <v/>
      </c>
      <c r="N131" s="67" t="str">
        <f>+IF(C131="","",+IFERROR(+VLOOKUP($C131,materiales!$A$2:$C$101,3,0),"9999"))</f>
        <v/>
      </c>
      <c r="O131" s="67" t="str">
        <f t="shared" si="10"/>
        <v/>
      </c>
      <c r="P131" s="67" t="str">
        <f t="shared" si="11"/>
        <v/>
      </c>
      <c r="Q131" s="67" t="str">
        <f t="shared" si="12"/>
        <v/>
      </c>
      <c r="R131" s="67" t="str">
        <f t="shared" si="13"/>
        <v/>
      </c>
      <c r="S131" s="67" t="str">
        <f t="shared" si="14"/>
        <v/>
      </c>
      <c r="T131" s="67" t="str">
        <f t="shared" ca="1" si="15"/>
        <v/>
      </c>
      <c r="U131" s="67" t="str">
        <f>+IF(M131="","",IFERROR(+VLOOKUP(C131,materiales!$A$2:$D$1000,4,0),"DSZA"))</f>
        <v/>
      </c>
      <c r="V131" s="67" t="str">
        <f t="shared" si="16"/>
        <v/>
      </c>
      <c r="W131" s="69" t="str">
        <f t="shared" si="17"/>
        <v/>
      </c>
      <c r="X131" s="69" t="str">
        <f t="shared" si="18"/>
        <v/>
      </c>
      <c r="Y131" s="70" t="str">
        <f t="shared" si="19"/>
        <v/>
      </c>
      <c r="Z131" s="70" t="str">
        <f>IF(M131="no_cargado",VLOOKUP(B131,NAfiliado_NFarmacia!A:H,8,0),"")</f>
        <v/>
      </c>
      <c r="AA131" s="71"/>
    </row>
    <row r="132" spans="1:27" x14ac:dyDescent="0.55000000000000004">
      <c r="A132" s="50"/>
      <c r="B132" s="49"/>
      <c r="C132" s="48"/>
      <c r="D132" s="49"/>
      <c r="E132" s="49"/>
      <c r="F132" s="49"/>
      <c r="G132" s="66" t="str">
        <f>+IF($B132="","",+IFERROR(+VLOOKUP(B132,padron!$A$2:$E$2000,2,0),+IFERROR(VLOOKUP(B132,NAfiliado_NFarmacia!$A:$J,10,0),"Ingresar Nuevo Afiliado")))</f>
        <v/>
      </c>
      <c r="H132" s="67" t="str">
        <f>+IF(B132="","",+IFERROR(+VLOOKUP($C132,materiales!$A$2:$C$101,2,0),"9999"))</f>
        <v/>
      </c>
      <c r="I132" s="68" t="str">
        <f>+IF($B132="","",+IF(OR($F132="Si",$F132=""),IF(ISERROR(VLOOKUP($B132,padron!$A$3:$M$482,9,0)),+IF(ISERROR(VLOOKUP($B132,NAfiliado_NFarmacia!$A$2:$J$497,5,0)),"Ingresa Farmacia",VLOOKUP($B132,NAfiliado_NFarmacia!$A$2:$J$497,5,0)),VLOOKUP($B132,padron!$A$3:$M$482,9,0)),+IF(ISERROR(VLOOKUP($B132,NAfiliado_NFarmacia!$A$2:$J$497,5,0)),"Ingresa Farmacia",VLOOKUP($B132,NAfiliado_NFarmacia!$A$2:$J$497,5,0))))</f>
        <v/>
      </c>
      <c r="J132" s="68" t="str">
        <f>+IF($B132="","",+IF(OR($F132="Si",$F132=""),IF(ISERROR(VLOOKUP($B132,padron!$A$3:$M$482,10,0)),+IF(ISERROR(VLOOKUP($B132,NAfiliado_NFarmacia!$A$2:$J$497,5,0)),"Ingresa Direccion de Farmacia",VLOOKUP($B132,NAfiliado_NFarmacia!$A$2:$J$497,6,0)),VLOOKUP($B132,padron!$A$3:$M$482,10,0)),+IF(ISERROR(VLOOKUP($B132,NAfiliado_NFarmacia!$A$2:$J$497,6,0)),"Ingresa Direccion de Farmacia",VLOOKUP($B132,NAfiliado_NFarmacia!$A$2:$J$497,6,0))))</f>
        <v/>
      </c>
      <c r="K132" s="68" t="str">
        <f>+IF($B132="","",+IF(OR($F132="Si",$F132=""),IF(ISERROR(VLOOKUP($B132,padron!$A$3:$M$482,10,0)),+IF(ISERROR(VLOOKUP($B132,NAfiliado_NFarmacia!$A$2:$J$497,5,0)),"Ingresa Localidad de Farmacia",VLOOKUP($B132,NAfiliado_NFarmacia!$A$2:$J$497,7,0)),VLOOKUP($B132,padron!$A$3:$M$482,11,0)),+IF(ISERROR(VLOOKUP($B132,NAfiliado_NFarmacia!$A$2:$J$497,7,0)),"Ingresa Localidad de Farmacia",VLOOKUP($B132,NAfiliado_NFarmacia!$A$2:$J$497,7,0))))</f>
        <v/>
      </c>
      <c r="L132" s="69" t="str">
        <f>+IF(B132="","",IF(F132="No","84005541",+IFERROR(+VLOOKUP(inicio!B132,padron!$A$2:$H$1999,8,0),"84005541")))</f>
        <v/>
      </c>
      <c r="M132" s="69" t="str">
        <f>+IF(B132="","",+IFERROR(+VLOOKUP(B132,padron!A:C,3,0),"no_cargado"))</f>
        <v/>
      </c>
      <c r="N132" s="67" t="str">
        <f>+IF(C132="","",+IFERROR(+VLOOKUP($C132,materiales!$A$2:$C$101,3,0),"9999"))</f>
        <v/>
      </c>
      <c r="O132" s="67" t="str">
        <f t="shared" si="10"/>
        <v/>
      </c>
      <c r="P132" s="67" t="str">
        <f t="shared" si="11"/>
        <v/>
      </c>
      <c r="Q132" s="67" t="str">
        <f t="shared" si="12"/>
        <v/>
      </c>
      <c r="R132" s="67" t="str">
        <f t="shared" si="13"/>
        <v/>
      </c>
      <c r="S132" s="67" t="str">
        <f t="shared" si="14"/>
        <v/>
      </c>
      <c r="T132" s="67" t="str">
        <f t="shared" ca="1" si="15"/>
        <v/>
      </c>
      <c r="U132" s="67" t="str">
        <f>+IF(M132="","",IFERROR(+VLOOKUP(C132,materiales!$A$2:$D$1000,4,0),"DSZA"))</f>
        <v/>
      </c>
      <c r="V132" s="67" t="str">
        <f t="shared" si="16"/>
        <v/>
      </c>
      <c r="W132" s="69" t="str">
        <f t="shared" si="17"/>
        <v/>
      </c>
      <c r="X132" s="69" t="str">
        <f t="shared" si="18"/>
        <v/>
      </c>
      <c r="Y132" s="70" t="str">
        <f t="shared" si="19"/>
        <v/>
      </c>
      <c r="Z132" s="70" t="str">
        <f>IF(M132="no_cargado",VLOOKUP(B132,NAfiliado_NFarmacia!A:H,8,0),"")</f>
        <v/>
      </c>
      <c r="AA132" s="71"/>
    </row>
    <row r="133" spans="1:27" x14ac:dyDescent="0.55000000000000004">
      <c r="A133" s="50"/>
      <c r="B133" s="49"/>
      <c r="C133" s="48"/>
      <c r="D133" s="49"/>
      <c r="E133" s="49"/>
      <c r="F133" s="49"/>
      <c r="G133" s="66" t="str">
        <f>+IF($B133="","",+IFERROR(+VLOOKUP(B133,padron!$A$2:$E$2000,2,0),+IFERROR(VLOOKUP(B133,NAfiliado_NFarmacia!$A:$J,10,0),"Ingresar Nuevo Afiliado")))</f>
        <v/>
      </c>
      <c r="H133" s="67" t="str">
        <f>+IF(B133="","",+IFERROR(+VLOOKUP($C133,materiales!$A$2:$C$101,2,0),"9999"))</f>
        <v/>
      </c>
      <c r="I133" s="68" t="str">
        <f>+IF($B133="","",+IF(OR($F133="Si",$F133=""),IF(ISERROR(VLOOKUP($B133,padron!$A$3:$M$482,9,0)),+IF(ISERROR(VLOOKUP($B133,NAfiliado_NFarmacia!$A$2:$J$497,5,0)),"Ingresa Farmacia",VLOOKUP($B133,NAfiliado_NFarmacia!$A$2:$J$497,5,0)),VLOOKUP($B133,padron!$A$3:$M$482,9,0)),+IF(ISERROR(VLOOKUP($B133,NAfiliado_NFarmacia!$A$2:$J$497,5,0)),"Ingresa Farmacia",VLOOKUP($B133,NAfiliado_NFarmacia!$A$2:$J$497,5,0))))</f>
        <v/>
      </c>
      <c r="J133" s="68" t="str">
        <f>+IF($B133="","",+IF(OR($F133="Si",$F133=""),IF(ISERROR(VLOOKUP($B133,padron!$A$3:$M$482,10,0)),+IF(ISERROR(VLOOKUP($B133,NAfiliado_NFarmacia!$A$2:$J$497,5,0)),"Ingresa Direccion de Farmacia",VLOOKUP($B133,NAfiliado_NFarmacia!$A$2:$J$497,6,0)),VLOOKUP($B133,padron!$A$3:$M$482,10,0)),+IF(ISERROR(VLOOKUP($B133,NAfiliado_NFarmacia!$A$2:$J$497,6,0)),"Ingresa Direccion de Farmacia",VLOOKUP($B133,NAfiliado_NFarmacia!$A$2:$J$497,6,0))))</f>
        <v/>
      </c>
      <c r="K133" s="68" t="str">
        <f>+IF($B133="","",+IF(OR($F133="Si",$F133=""),IF(ISERROR(VLOOKUP($B133,padron!$A$3:$M$482,10,0)),+IF(ISERROR(VLOOKUP($B133,NAfiliado_NFarmacia!$A$2:$J$497,5,0)),"Ingresa Localidad de Farmacia",VLOOKUP($B133,NAfiliado_NFarmacia!$A$2:$J$497,7,0)),VLOOKUP($B133,padron!$A$3:$M$482,11,0)),+IF(ISERROR(VLOOKUP($B133,NAfiliado_NFarmacia!$A$2:$J$497,7,0)),"Ingresa Localidad de Farmacia",VLOOKUP($B133,NAfiliado_NFarmacia!$A$2:$J$497,7,0))))</f>
        <v/>
      </c>
      <c r="L133" s="69" t="str">
        <f>+IF(B133="","",IF(F133="No","84005541",+IFERROR(+VLOOKUP(inicio!B133,padron!$A$2:$H$1999,8,0),"84005541")))</f>
        <v/>
      </c>
      <c r="M133" s="69" t="str">
        <f>+IF(B133="","",+IFERROR(+VLOOKUP(B133,padron!A:C,3,0),"no_cargado"))</f>
        <v/>
      </c>
      <c r="N133" s="67" t="str">
        <f>+IF(C133="","",+IFERROR(+VLOOKUP($C133,materiales!$A$2:$C$101,3,0),"9999"))</f>
        <v/>
      </c>
      <c r="O133" s="67" t="str">
        <f t="shared" si="10"/>
        <v/>
      </c>
      <c r="P133" s="67" t="str">
        <f t="shared" si="11"/>
        <v/>
      </c>
      <c r="Q133" s="67" t="str">
        <f t="shared" si="12"/>
        <v/>
      </c>
      <c r="R133" s="67" t="str">
        <f t="shared" si="13"/>
        <v/>
      </c>
      <c r="S133" s="67" t="str">
        <f t="shared" si="14"/>
        <v/>
      </c>
      <c r="T133" s="67" t="str">
        <f t="shared" ca="1" si="15"/>
        <v/>
      </c>
      <c r="U133" s="67" t="str">
        <f>+IF(M133="","",IFERROR(+VLOOKUP(C133,materiales!$A$2:$D$1000,4,0),"DSZA"))</f>
        <v/>
      </c>
      <c r="V133" s="67" t="str">
        <f t="shared" si="16"/>
        <v/>
      </c>
      <c r="W133" s="69" t="str">
        <f t="shared" si="17"/>
        <v/>
      </c>
      <c r="X133" s="69" t="str">
        <f t="shared" si="18"/>
        <v/>
      </c>
      <c r="Y133" s="70" t="str">
        <f t="shared" si="19"/>
        <v/>
      </c>
      <c r="Z133" s="70" t="str">
        <f>IF(M133="no_cargado",VLOOKUP(B133,NAfiliado_NFarmacia!A:H,8,0),"")</f>
        <v/>
      </c>
      <c r="AA133" s="71"/>
    </row>
    <row r="134" spans="1:27" x14ac:dyDescent="0.55000000000000004">
      <c r="A134" s="50"/>
      <c r="B134" s="49"/>
      <c r="C134" s="48"/>
      <c r="D134" s="49"/>
      <c r="E134" s="49"/>
      <c r="F134" s="49"/>
      <c r="G134" s="66" t="str">
        <f>+IF($B134="","",+IFERROR(+VLOOKUP(B134,padron!$A$2:$E$2000,2,0),+IFERROR(VLOOKUP(B134,NAfiliado_NFarmacia!$A:$J,10,0),"Ingresar Nuevo Afiliado")))</f>
        <v/>
      </c>
      <c r="H134" s="67" t="str">
        <f>+IF(B134="","",+IFERROR(+VLOOKUP($C134,materiales!$A$2:$C$101,2,0),"9999"))</f>
        <v/>
      </c>
      <c r="I134" s="68" t="str">
        <f>+IF($B134="","",+IF(OR($F134="Si",$F134=""),IF(ISERROR(VLOOKUP($B134,padron!$A$3:$M$482,9,0)),+IF(ISERROR(VLOOKUP($B134,NAfiliado_NFarmacia!$A$2:$J$497,5,0)),"Ingresa Farmacia",VLOOKUP($B134,NAfiliado_NFarmacia!$A$2:$J$497,5,0)),VLOOKUP($B134,padron!$A$3:$M$482,9,0)),+IF(ISERROR(VLOOKUP($B134,NAfiliado_NFarmacia!$A$2:$J$497,5,0)),"Ingresa Farmacia",VLOOKUP($B134,NAfiliado_NFarmacia!$A$2:$J$497,5,0))))</f>
        <v/>
      </c>
      <c r="J134" s="68" t="str">
        <f>+IF($B134="","",+IF(OR($F134="Si",$F134=""),IF(ISERROR(VLOOKUP($B134,padron!$A$3:$M$482,10,0)),+IF(ISERROR(VLOOKUP($B134,NAfiliado_NFarmacia!$A$2:$J$497,5,0)),"Ingresa Direccion de Farmacia",VLOOKUP($B134,NAfiliado_NFarmacia!$A$2:$J$497,6,0)),VLOOKUP($B134,padron!$A$3:$M$482,10,0)),+IF(ISERROR(VLOOKUP($B134,NAfiliado_NFarmacia!$A$2:$J$497,6,0)),"Ingresa Direccion de Farmacia",VLOOKUP($B134,NAfiliado_NFarmacia!$A$2:$J$497,6,0))))</f>
        <v/>
      </c>
      <c r="K134" s="68" t="str">
        <f>+IF($B134="","",+IF(OR($F134="Si",$F134=""),IF(ISERROR(VLOOKUP($B134,padron!$A$3:$M$482,10,0)),+IF(ISERROR(VLOOKUP($B134,NAfiliado_NFarmacia!$A$2:$J$497,5,0)),"Ingresa Localidad de Farmacia",VLOOKUP($B134,NAfiliado_NFarmacia!$A$2:$J$497,7,0)),VLOOKUP($B134,padron!$A$3:$M$482,11,0)),+IF(ISERROR(VLOOKUP($B134,NAfiliado_NFarmacia!$A$2:$J$497,7,0)),"Ingresa Localidad de Farmacia",VLOOKUP($B134,NAfiliado_NFarmacia!$A$2:$J$497,7,0))))</f>
        <v/>
      </c>
      <c r="L134" s="69" t="str">
        <f>+IF(B134="","",IF(F134="No","84005541",+IFERROR(+VLOOKUP(inicio!B134,padron!$A$2:$H$1999,8,0),"84005541")))</f>
        <v/>
      </c>
      <c r="M134" s="69" t="str">
        <f>+IF(B134="","",+IFERROR(+VLOOKUP(B134,padron!A:C,3,0),"no_cargado"))</f>
        <v/>
      </c>
      <c r="N134" s="67" t="str">
        <f>+IF(C134="","",+IFERROR(+VLOOKUP($C134,materiales!$A$2:$C$101,3,0),"9999"))</f>
        <v/>
      </c>
      <c r="O134" s="67" t="str">
        <f t="shared" si="10"/>
        <v/>
      </c>
      <c r="P134" s="67" t="str">
        <f t="shared" si="11"/>
        <v/>
      </c>
      <c r="Q134" s="67" t="str">
        <f t="shared" si="12"/>
        <v/>
      </c>
      <c r="R134" s="67" t="str">
        <f t="shared" si="13"/>
        <v/>
      </c>
      <c r="S134" s="67" t="str">
        <f t="shared" si="14"/>
        <v/>
      </c>
      <c r="T134" s="67" t="str">
        <f t="shared" ca="1" si="15"/>
        <v/>
      </c>
      <c r="U134" s="67" t="str">
        <f>+IF(M134="","",IFERROR(+VLOOKUP(C134,materiales!$A$2:$D$1000,4,0),"DSZA"))</f>
        <v/>
      </c>
      <c r="V134" s="67" t="str">
        <f t="shared" si="16"/>
        <v/>
      </c>
      <c r="W134" s="69" t="str">
        <f t="shared" si="17"/>
        <v/>
      </c>
      <c r="X134" s="69" t="str">
        <f t="shared" si="18"/>
        <v/>
      </c>
      <c r="Y134" s="70" t="str">
        <f t="shared" si="19"/>
        <v/>
      </c>
      <c r="Z134" s="70" t="str">
        <f>IF(M134="no_cargado",VLOOKUP(B134,NAfiliado_NFarmacia!A:H,8,0),"")</f>
        <v/>
      </c>
      <c r="AA134" s="71"/>
    </row>
    <row r="135" spans="1:27" x14ac:dyDescent="0.55000000000000004">
      <c r="A135" s="50"/>
      <c r="B135" s="49"/>
      <c r="C135" s="48"/>
      <c r="D135" s="49"/>
      <c r="E135" s="49"/>
      <c r="F135" s="49"/>
      <c r="G135" s="66" t="str">
        <f>+IF($B135="","",+IFERROR(+VLOOKUP(B135,padron!$A$2:$E$2000,2,0),+IFERROR(VLOOKUP(B135,NAfiliado_NFarmacia!$A:$J,10,0),"Ingresar Nuevo Afiliado")))</f>
        <v/>
      </c>
      <c r="H135" s="67" t="str">
        <f>+IF(B135="","",+IFERROR(+VLOOKUP($C135,materiales!$A$2:$C$101,2,0),"9999"))</f>
        <v/>
      </c>
      <c r="I135" s="68" t="str">
        <f>+IF($B135="","",+IF(OR($F135="Si",$F135=""),IF(ISERROR(VLOOKUP($B135,padron!$A$3:$M$482,9,0)),+IF(ISERROR(VLOOKUP($B135,NAfiliado_NFarmacia!$A$2:$J$497,5,0)),"Ingresa Farmacia",VLOOKUP($B135,NAfiliado_NFarmacia!$A$2:$J$497,5,0)),VLOOKUP($B135,padron!$A$3:$M$482,9,0)),+IF(ISERROR(VLOOKUP($B135,NAfiliado_NFarmacia!$A$2:$J$497,5,0)),"Ingresa Farmacia",VLOOKUP($B135,NAfiliado_NFarmacia!$A$2:$J$497,5,0))))</f>
        <v/>
      </c>
      <c r="J135" s="68" t="str">
        <f>+IF($B135="","",+IF(OR($F135="Si",$F135=""),IF(ISERROR(VLOOKUP($B135,padron!$A$3:$M$482,10,0)),+IF(ISERROR(VLOOKUP($B135,NAfiliado_NFarmacia!$A$2:$J$497,5,0)),"Ingresa Direccion de Farmacia",VLOOKUP($B135,NAfiliado_NFarmacia!$A$2:$J$497,6,0)),VLOOKUP($B135,padron!$A$3:$M$482,10,0)),+IF(ISERROR(VLOOKUP($B135,NAfiliado_NFarmacia!$A$2:$J$497,6,0)),"Ingresa Direccion de Farmacia",VLOOKUP($B135,NAfiliado_NFarmacia!$A$2:$J$497,6,0))))</f>
        <v/>
      </c>
      <c r="K135" s="68" t="str">
        <f>+IF($B135="","",+IF(OR($F135="Si",$F135=""),IF(ISERROR(VLOOKUP($B135,padron!$A$3:$M$482,10,0)),+IF(ISERROR(VLOOKUP($B135,NAfiliado_NFarmacia!$A$2:$J$497,5,0)),"Ingresa Localidad de Farmacia",VLOOKUP($B135,NAfiliado_NFarmacia!$A$2:$J$497,7,0)),VLOOKUP($B135,padron!$A$3:$M$482,11,0)),+IF(ISERROR(VLOOKUP($B135,NAfiliado_NFarmacia!$A$2:$J$497,7,0)),"Ingresa Localidad de Farmacia",VLOOKUP($B135,NAfiliado_NFarmacia!$A$2:$J$497,7,0))))</f>
        <v/>
      </c>
      <c r="L135" s="69" t="str">
        <f>+IF(B135="","",IF(F135="No","84005541",+IFERROR(+VLOOKUP(inicio!B135,padron!$A$2:$H$1999,8,0),"84005541")))</f>
        <v/>
      </c>
      <c r="M135" s="69" t="str">
        <f>+IF(B135="","",+IFERROR(+VLOOKUP(B135,padron!A:C,3,0),"no_cargado"))</f>
        <v/>
      </c>
      <c r="N135" s="67" t="str">
        <f>+IF(C135="","",+IFERROR(+VLOOKUP($C135,materiales!$A$2:$C$101,3,0),"9999"))</f>
        <v/>
      </c>
      <c r="O135" s="67" t="str">
        <f t="shared" si="10"/>
        <v/>
      </c>
      <c r="P135" s="67" t="str">
        <f t="shared" si="11"/>
        <v/>
      </c>
      <c r="Q135" s="67" t="str">
        <f t="shared" si="12"/>
        <v/>
      </c>
      <c r="R135" s="67" t="str">
        <f t="shared" si="13"/>
        <v/>
      </c>
      <c r="S135" s="67" t="str">
        <f t="shared" si="14"/>
        <v/>
      </c>
      <c r="T135" s="67" t="str">
        <f t="shared" ca="1" si="15"/>
        <v/>
      </c>
      <c r="U135" s="67" t="str">
        <f>+IF(M135="","",IFERROR(+VLOOKUP(C135,materiales!$A$2:$D$1000,4,0),"DSZA"))</f>
        <v/>
      </c>
      <c r="V135" s="67" t="str">
        <f t="shared" si="16"/>
        <v/>
      </c>
      <c r="W135" s="69" t="str">
        <f t="shared" si="17"/>
        <v/>
      </c>
      <c r="X135" s="69" t="str">
        <f t="shared" si="18"/>
        <v/>
      </c>
      <c r="Y135" s="70" t="str">
        <f t="shared" si="19"/>
        <v/>
      </c>
      <c r="Z135" s="70" t="str">
        <f>IF(M135="no_cargado",VLOOKUP(B135,NAfiliado_NFarmacia!A:H,8,0),"")</f>
        <v/>
      </c>
      <c r="AA135" s="71"/>
    </row>
    <row r="136" spans="1:27" x14ac:dyDescent="0.55000000000000004">
      <c r="A136" s="50"/>
      <c r="B136" s="49"/>
      <c r="C136" s="48"/>
      <c r="D136" s="49"/>
      <c r="E136" s="49"/>
      <c r="F136" s="49"/>
      <c r="G136" s="66" t="str">
        <f>+IF($B136="","",+IFERROR(+VLOOKUP(B136,padron!$A$2:$E$2000,2,0),+IFERROR(VLOOKUP(B136,NAfiliado_NFarmacia!$A:$J,10,0),"Ingresar Nuevo Afiliado")))</f>
        <v/>
      </c>
      <c r="H136" s="67" t="str">
        <f>+IF(B136="","",+IFERROR(+VLOOKUP($C136,materiales!$A$2:$C$101,2,0),"9999"))</f>
        <v/>
      </c>
      <c r="I136" s="68" t="str">
        <f>+IF($B136="","",+IF(OR($F136="Si",$F136=""),IF(ISERROR(VLOOKUP($B136,padron!$A$3:$M$482,9,0)),+IF(ISERROR(VLOOKUP($B136,NAfiliado_NFarmacia!$A$2:$J$497,5,0)),"Ingresa Farmacia",VLOOKUP($B136,NAfiliado_NFarmacia!$A$2:$J$497,5,0)),VLOOKUP($B136,padron!$A$3:$M$482,9,0)),+IF(ISERROR(VLOOKUP($B136,NAfiliado_NFarmacia!$A$2:$J$497,5,0)),"Ingresa Farmacia",VLOOKUP($B136,NAfiliado_NFarmacia!$A$2:$J$497,5,0))))</f>
        <v/>
      </c>
      <c r="J136" s="68" t="str">
        <f>+IF($B136="","",+IF(OR($F136="Si",$F136=""),IF(ISERROR(VLOOKUP($B136,padron!$A$3:$M$482,10,0)),+IF(ISERROR(VLOOKUP($B136,NAfiliado_NFarmacia!$A$2:$J$497,5,0)),"Ingresa Direccion de Farmacia",VLOOKUP($B136,NAfiliado_NFarmacia!$A$2:$J$497,6,0)),VLOOKUP($B136,padron!$A$3:$M$482,10,0)),+IF(ISERROR(VLOOKUP($B136,NAfiliado_NFarmacia!$A$2:$J$497,6,0)),"Ingresa Direccion de Farmacia",VLOOKUP($B136,NAfiliado_NFarmacia!$A$2:$J$497,6,0))))</f>
        <v/>
      </c>
      <c r="K136" s="68" t="str">
        <f>+IF($B136="","",+IF(OR($F136="Si",$F136=""),IF(ISERROR(VLOOKUP($B136,padron!$A$3:$M$482,10,0)),+IF(ISERROR(VLOOKUP($B136,NAfiliado_NFarmacia!$A$2:$J$497,5,0)),"Ingresa Localidad de Farmacia",VLOOKUP($B136,NAfiliado_NFarmacia!$A$2:$J$497,7,0)),VLOOKUP($B136,padron!$A$3:$M$482,11,0)),+IF(ISERROR(VLOOKUP($B136,NAfiliado_NFarmacia!$A$2:$J$497,7,0)),"Ingresa Localidad de Farmacia",VLOOKUP($B136,NAfiliado_NFarmacia!$A$2:$J$497,7,0))))</f>
        <v/>
      </c>
      <c r="L136" s="69" t="str">
        <f>+IF(B136="","",IF(F136="No","84005541",+IFERROR(+VLOOKUP(inicio!B136,padron!$A$2:$H$1999,8,0),"84005541")))</f>
        <v/>
      </c>
      <c r="M136" s="69" t="str">
        <f>+IF(B136="","",+IFERROR(+VLOOKUP(B136,padron!A:C,3,0),"no_cargado"))</f>
        <v/>
      </c>
      <c r="N136" s="67" t="str">
        <f>+IF(C136="","",+IFERROR(+VLOOKUP($C136,materiales!$A$2:$C$101,3,0),"9999"))</f>
        <v/>
      </c>
      <c r="O136" s="67" t="str">
        <f t="shared" si="10"/>
        <v/>
      </c>
      <c r="P136" s="67" t="str">
        <f t="shared" si="11"/>
        <v/>
      </c>
      <c r="Q136" s="67" t="str">
        <f t="shared" si="12"/>
        <v/>
      </c>
      <c r="R136" s="67" t="str">
        <f t="shared" si="13"/>
        <v/>
      </c>
      <c r="S136" s="67" t="str">
        <f t="shared" si="14"/>
        <v/>
      </c>
      <c r="T136" s="67" t="str">
        <f t="shared" ca="1" si="15"/>
        <v/>
      </c>
      <c r="U136" s="67" t="str">
        <f>+IF(M136="","",IFERROR(+VLOOKUP(C136,materiales!$A$2:$D$1000,4,0),"DSZA"))</f>
        <v/>
      </c>
      <c r="V136" s="67" t="str">
        <f t="shared" si="16"/>
        <v/>
      </c>
      <c r="W136" s="69" t="str">
        <f t="shared" si="17"/>
        <v/>
      </c>
      <c r="X136" s="69" t="str">
        <f t="shared" si="18"/>
        <v/>
      </c>
      <c r="Y136" s="70" t="str">
        <f t="shared" si="19"/>
        <v/>
      </c>
      <c r="Z136" s="70" t="str">
        <f>IF(M136="no_cargado",VLOOKUP(B136,NAfiliado_NFarmacia!A:H,8,0),"")</f>
        <v/>
      </c>
      <c r="AA136" s="71"/>
    </row>
    <row r="137" spans="1:27" x14ac:dyDescent="0.55000000000000004">
      <c r="A137" s="50"/>
      <c r="B137" s="49"/>
      <c r="C137" s="48"/>
      <c r="D137" s="49"/>
      <c r="E137" s="49"/>
      <c r="F137" s="49"/>
      <c r="G137" s="66" t="str">
        <f>+IF($B137="","",+IFERROR(+VLOOKUP(B137,padron!$A$2:$E$2000,2,0),+IFERROR(VLOOKUP(B137,NAfiliado_NFarmacia!$A:$J,10,0),"Ingresar Nuevo Afiliado")))</f>
        <v/>
      </c>
      <c r="H137" s="67" t="str">
        <f>+IF(B137="","",+IFERROR(+VLOOKUP($C137,materiales!$A$2:$C$101,2,0),"9999"))</f>
        <v/>
      </c>
      <c r="I137" s="68" t="str">
        <f>+IF($B137="","",+IF(OR($F137="Si",$F137=""),IF(ISERROR(VLOOKUP($B137,padron!$A$3:$M$482,9,0)),+IF(ISERROR(VLOOKUP($B137,NAfiliado_NFarmacia!$A$2:$J$497,5,0)),"Ingresa Farmacia",VLOOKUP($B137,NAfiliado_NFarmacia!$A$2:$J$497,5,0)),VLOOKUP($B137,padron!$A$3:$M$482,9,0)),+IF(ISERROR(VLOOKUP($B137,NAfiliado_NFarmacia!$A$2:$J$497,5,0)),"Ingresa Farmacia",VLOOKUP($B137,NAfiliado_NFarmacia!$A$2:$J$497,5,0))))</f>
        <v/>
      </c>
      <c r="J137" s="68" t="str">
        <f>+IF($B137="","",+IF(OR($F137="Si",$F137=""),IF(ISERROR(VLOOKUP($B137,padron!$A$3:$M$482,10,0)),+IF(ISERROR(VLOOKUP($B137,NAfiliado_NFarmacia!$A$2:$J$497,5,0)),"Ingresa Direccion de Farmacia",VLOOKUP($B137,NAfiliado_NFarmacia!$A$2:$J$497,6,0)),VLOOKUP($B137,padron!$A$3:$M$482,10,0)),+IF(ISERROR(VLOOKUP($B137,NAfiliado_NFarmacia!$A$2:$J$497,6,0)),"Ingresa Direccion de Farmacia",VLOOKUP($B137,NAfiliado_NFarmacia!$A$2:$J$497,6,0))))</f>
        <v/>
      </c>
      <c r="K137" s="68" t="str">
        <f>+IF($B137="","",+IF(OR($F137="Si",$F137=""),IF(ISERROR(VLOOKUP($B137,padron!$A$3:$M$482,10,0)),+IF(ISERROR(VLOOKUP($B137,NAfiliado_NFarmacia!$A$2:$J$497,5,0)),"Ingresa Localidad de Farmacia",VLOOKUP($B137,NAfiliado_NFarmacia!$A$2:$J$497,7,0)),VLOOKUP($B137,padron!$A$3:$M$482,11,0)),+IF(ISERROR(VLOOKUP($B137,NAfiliado_NFarmacia!$A$2:$J$497,7,0)),"Ingresa Localidad de Farmacia",VLOOKUP($B137,NAfiliado_NFarmacia!$A$2:$J$497,7,0))))</f>
        <v/>
      </c>
      <c r="L137" s="69" t="str">
        <f>+IF(B137="","",IF(F137="No","84005541",+IFERROR(+VLOOKUP(inicio!B137,padron!$A$2:$H$1999,8,0),"84005541")))</f>
        <v/>
      </c>
      <c r="M137" s="69" t="str">
        <f>+IF(B137="","",+IFERROR(+VLOOKUP(B137,padron!A:C,3,0),"no_cargado"))</f>
        <v/>
      </c>
      <c r="N137" s="67" t="str">
        <f>+IF(C137="","",+IFERROR(+VLOOKUP($C137,materiales!$A$2:$C$101,3,0),"9999"))</f>
        <v/>
      </c>
      <c r="O137" s="67" t="str">
        <f t="shared" si="10"/>
        <v/>
      </c>
      <c r="P137" s="67" t="str">
        <f t="shared" si="11"/>
        <v/>
      </c>
      <c r="Q137" s="67" t="str">
        <f t="shared" si="12"/>
        <v/>
      </c>
      <c r="R137" s="67" t="str">
        <f t="shared" si="13"/>
        <v/>
      </c>
      <c r="S137" s="67" t="str">
        <f t="shared" si="14"/>
        <v/>
      </c>
      <c r="T137" s="67" t="str">
        <f t="shared" ca="1" si="15"/>
        <v/>
      </c>
      <c r="U137" s="67" t="str">
        <f>+IF(M137="","",IFERROR(+VLOOKUP(C137,materiales!$A$2:$D$1000,4,0),"DSZA"))</f>
        <v/>
      </c>
      <c r="V137" s="67" t="str">
        <f t="shared" si="16"/>
        <v/>
      </c>
      <c r="W137" s="69" t="str">
        <f t="shared" si="17"/>
        <v/>
      </c>
      <c r="X137" s="69" t="str">
        <f t="shared" si="18"/>
        <v/>
      </c>
      <c r="Y137" s="70" t="str">
        <f t="shared" si="19"/>
        <v/>
      </c>
      <c r="Z137" s="70" t="str">
        <f>IF(M137="no_cargado",VLOOKUP(B137,NAfiliado_NFarmacia!A:H,8,0),"")</f>
        <v/>
      </c>
      <c r="AA137" s="71"/>
    </row>
    <row r="138" spans="1:27" x14ac:dyDescent="0.55000000000000004">
      <c r="A138" s="50"/>
      <c r="B138" s="49"/>
      <c r="C138" s="48"/>
      <c r="D138" s="49"/>
      <c r="E138" s="49"/>
      <c r="F138" s="49"/>
      <c r="G138" s="66" t="str">
        <f>+IF($B138="","",+IFERROR(+VLOOKUP(B138,padron!$A$2:$E$2000,2,0),+IFERROR(VLOOKUP(B138,NAfiliado_NFarmacia!$A:$J,10,0),"Ingresar Nuevo Afiliado")))</f>
        <v/>
      </c>
      <c r="H138" s="67" t="str">
        <f>+IF(B138="","",+IFERROR(+VLOOKUP($C138,materiales!$A$2:$C$101,2,0),"9999"))</f>
        <v/>
      </c>
      <c r="I138" s="68" t="str">
        <f>+IF($B138="","",+IF(OR($F138="Si",$F138=""),IF(ISERROR(VLOOKUP($B138,padron!$A$3:$M$482,9,0)),+IF(ISERROR(VLOOKUP($B138,NAfiliado_NFarmacia!$A$2:$J$497,5,0)),"Ingresa Farmacia",VLOOKUP($B138,NAfiliado_NFarmacia!$A$2:$J$497,5,0)),VLOOKUP($B138,padron!$A$3:$M$482,9,0)),+IF(ISERROR(VLOOKUP($B138,NAfiliado_NFarmacia!$A$2:$J$497,5,0)),"Ingresa Farmacia",VLOOKUP($B138,NAfiliado_NFarmacia!$A$2:$J$497,5,0))))</f>
        <v/>
      </c>
      <c r="J138" s="68" t="str">
        <f>+IF($B138="","",+IF(OR($F138="Si",$F138=""),IF(ISERROR(VLOOKUP($B138,padron!$A$3:$M$482,10,0)),+IF(ISERROR(VLOOKUP($B138,NAfiliado_NFarmacia!$A$2:$J$497,5,0)),"Ingresa Direccion de Farmacia",VLOOKUP($B138,NAfiliado_NFarmacia!$A$2:$J$497,6,0)),VLOOKUP($B138,padron!$A$3:$M$482,10,0)),+IF(ISERROR(VLOOKUP($B138,NAfiliado_NFarmacia!$A$2:$J$497,6,0)),"Ingresa Direccion de Farmacia",VLOOKUP($B138,NAfiliado_NFarmacia!$A$2:$J$497,6,0))))</f>
        <v/>
      </c>
      <c r="K138" s="68" t="str">
        <f>+IF($B138="","",+IF(OR($F138="Si",$F138=""),IF(ISERROR(VLOOKUP($B138,padron!$A$3:$M$482,10,0)),+IF(ISERROR(VLOOKUP($B138,NAfiliado_NFarmacia!$A$2:$J$497,5,0)),"Ingresa Localidad de Farmacia",VLOOKUP($B138,NAfiliado_NFarmacia!$A$2:$J$497,7,0)),VLOOKUP($B138,padron!$A$3:$M$482,11,0)),+IF(ISERROR(VLOOKUP($B138,NAfiliado_NFarmacia!$A$2:$J$497,7,0)),"Ingresa Localidad de Farmacia",VLOOKUP($B138,NAfiliado_NFarmacia!$A$2:$J$497,7,0))))</f>
        <v/>
      </c>
      <c r="L138" s="69" t="str">
        <f>+IF(B138="","",IF(F138="No","84005541",+IFERROR(+VLOOKUP(inicio!B138,padron!$A$2:$H$1999,8,0),"84005541")))</f>
        <v/>
      </c>
      <c r="M138" s="69" t="str">
        <f>+IF(B138="","",+IFERROR(+VLOOKUP(B138,padron!A:C,3,0),"no_cargado"))</f>
        <v/>
      </c>
      <c r="N138" s="67" t="str">
        <f>+IF(C138="","",+IFERROR(+VLOOKUP($C138,materiales!$A$2:$C$101,3,0),"9999"))</f>
        <v/>
      </c>
      <c r="O138" s="67" t="str">
        <f t="shared" ref="O138:O201" si="20">+IF(D138="","","01")</f>
        <v/>
      </c>
      <c r="P138" s="67" t="str">
        <f t="shared" ref="P138:P201" si="21">+IF(B138="","","CONVENIO 100%")</f>
        <v/>
      </c>
      <c r="Q138" s="67" t="str">
        <f t="shared" ref="Q138:Q201" si="22">+IF(I138="","","ZTRA")</f>
        <v/>
      </c>
      <c r="R138" s="67" t="str">
        <f t="shared" ref="R138:R201" si="23">+IF(J138="","",+IFERROR(+IF(U138="DSZA","ALMA","1004"),"ALMA"))</f>
        <v/>
      </c>
      <c r="S138" s="67" t="str">
        <f t="shared" ref="S138:S201" si="24">+IF(K138="","","40000001")</f>
        <v/>
      </c>
      <c r="T138" s="67" t="str">
        <f t="shared" ref="T138:T201" ca="1" si="25">+IF(L138="","",+DAY(TODAY())&amp;"."&amp;TEXT(+TODAY(),"MM")&amp;"."&amp;+YEAR(TODAY()))</f>
        <v/>
      </c>
      <c r="U138" s="67" t="str">
        <f>+IF(M138="","",IFERROR(+VLOOKUP(C138,materiales!$A$2:$D$1000,4,0),"DSZA"))</f>
        <v/>
      </c>
      <c r="V138" s="67" t="str">
        <f t="shared" ref="V138:V201" si="26">+IF(N138="","","MAN")</f>
        <v/>
      </c>
      <c r="W138" s="69" t="str">
        <f t="shared" ref="W138:W201" si="27">IF(B138="","","02")</f>
        <v/>
      </c>
      <c r="X138" s="69" t="str">
        <f t="shared" ref="X138:X201" si="28">IF(B138="","","01")</f>
        <v/>
      </c>
      <c r="Y138" s="70" t="str">
        <f t="shared" ref="Y138:Y201" si="29">+RIGHT(B138,8)</f>
        <v/>
      </c>
      <c r="Z138" s="70" t="str">
        <f>IF(M138="no_cargado",VLOOKUP(B138,NAfiliado_NFarmacia!A:H,8,0),"")</f>
        <v/>
      </c>
      <c r="AA138" s="71"/>
    </row>
    <row r="139" spans="1:27" x14ac:dyDescent="0.55000000000000004">
      <c r="A139" s="50"/>
      <c r="B139" s="49"/>
      <c r="C139" s="48"/>
      <c r="D139" s="49"/>
      <c r="E139" s="49"/>
      <c r="F139" s="49"/>
      <c r="G139" s="66" t="str">
        <f>+IF($B139="","",+IFERROR(+VLOOKUP(B139,padron!$A$2:$E$2000,2,0),+IFERROR(VLOOKUP(B139,NAfiliado_NFarmacia!$A:$J,10,0),"Ingresar Nuevo Afiliado")))</f>
        <v/>
      </c>
      <c r="H139" s="67" t="str">
        <f>+IF(B139="","",+IFERROR(+VLOOKUP($C139,materiales!$A$2:$C$101,2,0),"9999"))</f>
        <v/>
      </c>
      <c r="I139" s="68" t="str">
        <f>+IF($B139="","",+IF(OR($F139="Si",$F139=""),IF(ISERROR(VLOOKUP($B139,padron!$A$3:$M$482,9,0)),+IF(ISERROR(VLOOKUP($B139,NAfiliado_NFarmacia!$A$2:$J$497,5,0)),"Ingresa Farmacia",VLOOKUP($B139,NAfiliado_NFarmacia!$A$2:$J$497,5,0)),VLOOKUP($B139,padron!$A$3:$M$482,9,0)),+IF(ISERROR(VLOOKUP($B139,NAfiliado_NFarmacia!$A$2:$J$497,5,0)),"Ingresa Farmacia",VLOOKUP($B139,NAfiliado_NFarmacia!$A$2:$J$497,5,0))))</f>
        <v/>
      </c>
      <c r="J139" s="68" t="str">
        <f>+IF($B139="","",+IF(OR($F139="Si",$F139=""),IF(ISERROR(VLOOKUP($B139,padron!$A$3:$M$482,10,0)),+IF(ISERROR(VLOOKUP($B139,NAfiliado_NFarmacia!$A$2:$J$497,5,0)),"Ingresa Direccion de Farmacia",VLOOKUP($B139,NAfiliado_NFarmacia!$A$2:$J$497,6,0)),VLOOKUP($B139,padron!$A$3:$M$482,10,0)),+IF(ISERROR(VLOOKUP($B139,NAfiliado_NFarmacia!$A$2:$J$497,6,0)),"Ingresa Direccion de Farmacia",VLOOKUP($B139,NAfiliado_NFarmacia!$A$2:$J$497,6,0))))</f>
        <v/>
      </c>
      <c r="K139" s="68" t="str">
        <f>+IF($B139="","",+IF(OR($F139="Si",$F139=""),IF(ISERROR(VLOOKUP($B139,padron!$A$3:$M$482,10,0)),+IF(ISERROR(VLOOKUP($B139,NAfiliado_NFarmacia!$A$2:$J$497,5,0)),"Ingresa Localidad de Farmacia",VLOOKUP($B139,NAfiliado_NFarmacia!$A$2:$J$497,7,0)),VLOOKUP($B139,padron!$A$3:$M$482,11,0)),+IF(ISERROR(VLOOKUP($B139,NAfiliado_NFarmacia!$A$2:$J$497,7,0)),"Ingresa Localidad de Farmacia",VLOOKUP($B139,NAfiliado_NFarmacia!$A$2:$J$497,7,0))))</f>
        <v/>
      </c>
      <c r="L139" s="69" t="str">
        <f>+IF(B139="","",IF(F139="No","84005541",+IFERROR(+VLOOKUP(inicio!B139,padron!$A$2:$H$1999,8,0),"84005541")))</f>
        <v/>
      </c>
      <c r="M139" s="69" t="str">
        <f>+IF(B139="","",+IFERROR(+VLOOKUP(B139,padron!A:C,3,0),"no_cargado"))</f>
        <v/>
      </c>
      <c r="N139" s="67" t="str">
        <f>+IF(C139="","",+IFERROR(+VLOOKUP($C139,materiales!$A$2:$C$101,3,0),"9999"))</f>
        <v/>
      </c>
      <c r="O139" s="67" t="str">
        <f t="shared" si="20"/>
        <v/>
      </c>
      <c r="P139" s="67" t="str">
        <f t="shared" si="21"/>
        <v/>
      </c>
      <c r="Q139" s="67" t="str">
        <f t="shared" si="22"/>
        <v/>
      </c>
      <c r="R139" s="67" t="str">
        <f t="shared" si="23"/>
        <v/>
      </c>
      <c r="S139" s="67" t="str">
        <f t="shared" si="24"/>
        <v/>
      </c>
      <c r="T139" s="67" t="str">
        <f t="shared" ca="1" si="25"/>
        <v/>
      </c>
      <c r="U139" s="67" t="str">
        <f>+IF(M139="","",IFERROR(+VLOOKUP(C139,materiales!$A$2:$D$1000,4,0),"DSZA"))</f>
        <v/>
      </c>
      <c r="V139" s="67" t="str">
        <f t="shared" si="26"/>
        <v/>
      </c>
      <c r="W139" s="69" t="str">
        <f t="shared" si="27"/>
        <v/>
      </c>
      <c r="X139" s="69" t="str">
        <f t="shared" si="28"/>
        <v/>
      </c>
      <c r="Y139" s="70" t="str">
        <f t="shared" si="29"/>
        <v/>
      </c>
      <c r="Z139" s="70" t="str">
        <f>IF(M139="no_cargado",VLOOKUP(B139,NAfiliado_NFarmacia!A:H,8,0),"")</f>
        <v/>
      </c>
      <c r="AA139" s="71"/>
    </row>
    <row r="140" spans="1:27" x14ac:dyDescent="0.55000000000000004">
      <c r="A140" s="50"/>
      <c r="B140" s="49"/>
      <c r="C140" s="48"/>
      <c r="D140" s="49"/>
      <c r="E140" s="49"/>
      <c r="F140" s="49"/>
      <c r="G140" s="66" t="str">
        <f>+IF($B140="","",+IFERROR(+VLOOKUP(B140,padron!$A$2:$E$2000,2,0),+IFERROR(VLOOKUP(B140,NAfiliado_NFarmacia!$A:$J,10,0),"Ingresar Nuevo Afiliado")))</f>
        <v/>
      </c>
      <c r="H140" s="67" t="str">
        <f>+IF(B140="","",+IFERROR(+VLOOKUP($C140,materiales!$A$2:$C$101,2,0),"9999"))</f>
        <v/>
      </c>
      <c r="I140" s="68" t="str">
        <f>+IF($B140="","",+IF(OR($F140="Si",$F140=""),IF(ISERROR(VLOOKUP($B140,padron!$A$3:$M$482,9,0)),+IF(ISERROR(VLOOKUP($B140,NAfiliado_NFarmacia!$A$2:$J$497,5,0)),"Ingresa Farmacia",VLOOKUP($B140,NAfiliado_NFarmacia!$A$2:$J$497,5,0)),VLOOKUP($B140,padron!$A$3:$M$482,9,0)),+IF(ISERROR(VLOOKUP($B140,NAfiliado_NFarmacia!$A$2:$J$497,5,0)),"Ingresa Farmacia",VLOOKUP($B140,NAfiliado_NFarmacia!$A$2:$J$497,5,0))))</f>
        <v/>
      </c>
      <c r="J140" s="68" t="str">
        <f>+IF($B140="","",+IF(OR($F140="Si",$F140=""),IF(ISERROR(VLOOKUP($B140,padron!$A$3:$M$482,10,0)),+IF(ISERROR(VLOOKUP($B140,NAfiliado_NFarmacia!$A$2:$J$497,5,0)),"Ingresa Direccion de Farmacia",VLOOKUP($B140,NAfiliado_NFarmacia!$A$2:$J$497,6,0)),VLOOKUP($B140,padron!$A$3:$M$482,10,0)),+IF(ISERROR(VLOOKUP($B140,NAfiliado_NFarmacia!$A$2:$J$497,6,0)),"Ingresa Direccion de Farmacia",VLOOKUP($B140,NAfiliado_NFarmacia!$A$2:$J$497,6,0))))</f>
        <v/>
      </c>
      <c r="K140" s="68" t="str">
        <f>+IF($B140="","",+IF(OR($F140="Si",$F140=""),IF(ISERROR(VLOOKUP($B140,padron!$A$3:$M$482,10,0)),+IF(ISERROR(VLOOKUP($B140,NAfiliado_NFarmacia!$A$2:$J$497,5,0)),"Ingresa Localidad de Farmacia",VLOOKUP($B140,NAfiliado_NFarmacia!$A$2:$J$497,7,0)),VLOOKUP($B140,padron!$A$3:$M$482,11,0)),+IF(ISERROR(VLOOKUP($B140,NAfiliado_NFarmacia!$A$2:$J$497,7,0)),"Ingresa Localidad de Farmacia",VLOOKUP($B140,NAfiliado_NFarmacia!$A$2:$J$497,7,0))))</f>
        <v/>
      </c>
      <c r="L140" s="69" t="str">
        <f>+IF(B140="","",IF(F140="No","84005541",+IFERROR(+VLOOKUP(inicio!B140,padron!$A$2:$H$1999,8,0),"84005541")))</f>
        <v/>
      </c>
      <c r="M140" s="69" t="str">
        <f>+IF(B140="","",+IFERROR(+VLOOKUP(B140,padron!A:C,3,0),"no_cargado"))</f>
        <v/>
      </c>
      <c r="N140" s="67" t="str">
        <f>+IF(C140="","",+IFERROR(+VLOOKUP($C140,materiales!$A$2:$C$101,3,0),"9999"))</f>
        <v/>
      </c>
      <c r="O140" s="67" t="str">
        <f t="shared" si="20"/>
        <v/>
      </c>
      <c r="P140" s="67" t="str">
        <f t="shared" si="21"/>
        <v/>
      </c>
      <c r="Q140" s="67" t="str">
        <f t="shared" si="22"/>
        <v/>
      </c>
      <c r="R140" s="67" t="str">
        <f t="shared" si="23"/>
        <v/>
      </c>
      <c r="S140" s="67" t="str">
        <f t="shared" si="24"/>
        <v/>
      </c>
      <c r="T140" s="67" t="str">
        <f t="shared" ca="1" si="25"/>
        <v/>
      </c>
      <c r="U140" s="67" t="str">
        <f>+IF(M140="","",IFERROR(+VLOOKUP(C140,materiales!$A$2:$D$1000,4,0),"DSZA"))</f>
        <v/>
      </c>
      <c r="V140" s="67" t="str">
        <f t="shared" si="26"/>
        <v/>
      </c>
      <c r="W140" s="69" t="str">
        <f t="shared" si="27"/>
        <v/>
      </c>
      <c r="X140" s="69" t="str">
        <f t="shared" si="28"/>
        <v/>
      </c>
      <c r="Y140" s="70" t="str">
        <f t="shared" si="29"/>
        <v/>
      </c>
      <c r="Z140" s="70" t="str">
        <f>IF(M140="no_cargado",VLOOKUP(B140,NAfiliado_NFarmacia!A:H,8,0),"")</f>
        <v/>
      </c>
      <c r="AA140" s="71"/>
    </row>
    <row r="141" spans="1:27" x14ac:dyDescent="0.55000000000000004">
      <c r="A141" s="50"/>
      <c r="B141" s="49"/>
      <c r="C141" s="48"/>
      <c r="D141" s="49"/>
      <c r="E141" s="49"/>
      <c r="F141" s="49"/>
      <c r="G141" s="66" t="str">
        <f>+IF($B141="","",+IFERROR(+VLOOKUP(B141,padron!$A$2:$E$2000,2,0),+IFERROR(VLOOKUP(B141,NAfiliado_NFarmacia!$A:$J,10,0),"Ingresar Nuevo Afiliado")))</f>
        <v/>
      </c>
      <c r="H141" s="67" t="str">
        <f>+IF(B141="","",+IFERROR(+VLOOKUP($C141,materiales!$A$2:$C$101,2,0),"9999"))</f>
        <v/>
      </c>
      <c r="I141" s="68" t="str">
        <f>+IF($B141="","",+IF(OR($F141="Si",$F141=""),IF(ISERROR(VLOOKUP($B141,padron!$A$3:$M$482,9,0)),+IF(ISERROR(VLOOKUP($B141,NAfiliado_NFarmacia!$A$2:$J$497,5,0)),"Ingresa Farmacia",VLOOKUP($B141,NAfiliado_NFarmacia!$A$2:$J$497,5,0)),VLOOKUP($B141,padron!$A$3:$M$482,9,0)),+IF(ISERROR(VLOOKUP($B141,NAfiliado_NFarmacia!$A$2:$J$497,5,0)),"Ingresa Farmacia",VLOOKUP($B141,NAfiliado_NFarmacia!$A$2:$J$497,5,0))))</f>
        <v/>
      </c>
      <c r="J141" s="68" t="str">
        <f>+IF($B141="","",+IF(OR($F141="Si",$F141=""),IF(ISERROR(VLOOKUP($B141,padron!$A$3:$M$482,10,0)),+IF(ISERROR(VLOOKUP($B141,NAfiliado_NFarmacia!$A$2:$J$497,5,0)),"Ingresa Direccion de Farmacia",VLOOKUP($B141,NAfiliado_NFarmacia!$A$2:$J$497,6,0)),VLOOKUP($B141,padron!$A$3:$M$482,10,0)),+IF(ISERROR(VLOOKUP($B141,NAfiliado_NFarmacia!$A$2:$J$497,6,0)),"Ingresa Direccion de Farmacia",VLOOKUP($B141,NAfiliado_NFarmacia!$A$2:$J$497,6,0))))</f>
        <v/>
      </c>
      <c r="K141" s="68" t="str">
        <f>+IF($B141="","",+IF(OR($F141="Si",$F141=""),IF(ISERROR(VLOOKUP($B141,padron!$A$3:$M$482,10,0)),+IF(ISERROR(VLOOKUP($B141,NAfiliado_NFarmacia!$A$2:$J$497,5,0)),"Ingresa Localidad de Farmacia",VLOOKUP($B141,NAfiliado_NFarmacia!$A$2:$J$497,7,0)),VLOOKUP($B141,padron!$A$3:$M$482,11,0)),+IF(ISERROR(VLOOKUP($B141,NAfiliado_NFarmacia!$A$2:$J$497,7,0)),"Ingresa Localidad de Farmacia",VLOOKUP($B141,NAfiliado_NFarmacia!$A$2:$J$497,7,0))))</f>
        <v/>
      </c>
      <c r="L141" s="69" t="str">
        <f>+IF(B141="","",IF(F141="No","84005541",+IFERROR(+VLOOKUP(inicio!B141,padron!$A$2:$H$1999,8,0),"84005541")))</f>
        <v/>
      </c>
      <c r="M141" s="69" t="str">
        <f>+IF(B141="","",+IFERROR(+VLOOKUP(B141,padron!A:C,3,0),"no_cargado"))</f>
        <v/>
      </c>
      <c r="N141" s="67" t="str">
        <f>+IF(C141="","",+IFERROR(+VLOOKUP($C141,materiales!$A$2:$C$101,3,0),"9999"))</f>
        <v/>
      </c>
      <c r="O141" s="67" t="str">
        <f t="shared" si="20"/>
        <v/>
      </c>
      <c r="P141" s="67" t="str">
        <f t="shared" si="21"/>
        <v/>
      </c>
      <c r="Q141" s="67" t="str">
        <f t="shared" si="22"/>
        <v/>
      </c>
      <c r="R141" s="67" t="str">
        <f t="shared" si="23"/>
        <v/>
      </c>
      <c r="S141" s="67" t="str">
        <f t="shared" si="24"/>
        <v/>
      </c>
      <c r="T141" s="67" t="str">
        <f t="shared" ca="1" si="25"/>
        <v/>
      </c>
      <c r="U141" s="67" t="str">
        <f>+IF(M141="","",IFERROR(+VLOOKUP(C141,materiales!$A$2:$D$1000,4,0),"DSZA"))</f>
        <v/>
      </c>
      <c r="V141" s="67" t="str">
        <f t="shared" si="26"/>
        <v/>
      </c>
      <c r="W141" s="69" t="str">
        <f t="shared" si="27"/>
        <v/>
      </c>
      <c r="X141" s="69" t="str">
        <f t="shared" si="28"/>
        <v/>
      </c>
      <c r="Y141" s="70" t="str">
        <f t="shared" si="29"/>
        <v/>
      </c>
      <c r="Z141" s="70" t="str">
        <f>IF(M141="no_cargado",VLOOKUP(B141,NAfiliado_NFarmacia!A:H,8,0),"")</f>
        <v/>
      </c>
      <c r="AA141" s="71"/>
    </row>
    <row r="142" spans="1:27" x14ac:dyDescent="0.55000000000000004">
      <c r="A142" s="50"/>
      <c r="B142" s="49"/>
      <c r="C142" s="48"/>
      <c r="D142" s="49"/>
      <c r="E142" s="49"/>
      <c r="F142" s="49"/>
      <c r="G142" s="66" t="str">
        <f>+IF($B142="","",+IFERROR(+VLOOKUP(B142,padron!$A$2:$E$2000,2,0),+IFERROR(VLOOKUP(B142,NAfiliado_NFarmacia!$A:$J,10,0),"Ingresar Nuevo Afiliado")))</f>
        <v/>
      </c>
      <c r="H142" s="67" t="str">
        <f>+IF(B142="","",+IFERROR(+VLOOKUP($C142,materiales!$A$2:$C$101,2,0),"9999"))</f>
        <v/>
      </c>
      <c r="I142" s="68" t="str">
        <f>+IF($B142="","",+IF(OR($F142="Si",$F142=""),IF(ISERROR(VLOOKUP($B142,padron!$A$3:$M$482,9,0)),+IF(ISERROR(VLOOKUP($B142,NAfiliado_NFarmacia!$A$2:$J$497,5,0)),"Ingresa Farmacia",VLOOKUP($B142,NAfiliado_NFarmacia!$A$2:$J$497,5,0)),VLOOKUP($B142,padron!$A$3:$M$482,9,0)),+IF(ISERROR(VLOOKUP($B142,NAfiliado_NFarmacia!$A$2:$J$497,5,0)),"Ingresa Farmacia",VLOOKUP($B142,NAfiliado_NFarmacia!$A$2:$J$497,5,0))))</f>
        <v/>
      </c>
      <c r="J142" s="68" t="str">
        <f>+IF($B142="","",+IF(OR($F142="Si",$F142=""),IF(ISERROR(VLOOKUP($B142,padron!$A$3:$M$482,10,0)),+IF(ISERROR(VLOOKUP($B142,NAfiliado_NFarmacia!$A$2:$J$497,5,0)),"Ingresa Direccion de Farmacia",VLOOKUP($B142,NAfiliado_NFarmacia!$A$2:$J$497,6,0)),VLOOKUP($B142,padron!$A$3:$M$482,10,0)),+IF(ISERROR(VLOOKUP($B142,NAfiliado_NFarmacia!$A$2:$J$497,6,0)),"Ingresa Direccion de Farmacia",VLOOKUP($B142,NAfiliado_NFarmacia!$A$2:$J$497,6,0))))</f>
        <v/>
      </c>
      <c r="K142" s="68" t="str">
        <f>+IF($B142="","",+IF(OR($F142="Si",$F142=""),IF(ISERROR(VLOOKUP($B142,padron!$A$3:$M$482,10,0)),+IF(ISERROR(VLOOKUP($B142,NAfiliado_NFarmacia!$A$2:$J$497,5,0)),"Ingresa Localidad de Farmacia",VLOOKUP($B142,NAfiliado_NFarmacia!$A$2:$J$497,7,0)),VLOOKUP($B142,padron!$A$3:$M$482,11,0)),+IF(ISERROR(VLOOKUP($B142,NAfiliado_NFarmacia!$A$2:$J$497,7,0)),"Ingresa Localidad de Farmacia",VLOOKUP($B142,NAfiliado_NFarmacia!$A$2:$J$497,7,0))))</f>
        <v/>
      </c>
      <c r="L142" s="69" t="str">
        <f>+IF(B142="","",IF(F142="No","84005541",+IFERROR(+VLOOKUP(inicio!B142,padron!$A$2:$H$1999,8,0),"84005541")))</f>
        <v/>
      </c>
      <c r="M142" s="69" t="str">
        <f>+IF(B142="","",+IFERROR(+VLOOKUP(B142,padron!A:C,3,0),"no_cargado"))</f>
        <v/>
      </c>
      <c r="N142" s="67" t="str">
        <f>+IF(C142="","",+IFERROR(+VLOOKUP($C142,materiales!$A$2:$C$101,3,0),"9999"))</f>
        <v/>
      </c>
      <c r="O142" s="67" t="str">
        <f t="shared" si="20"/>
        <v/>
      </c>
      <c r="P142" s="67" t="str">
        <f t="shared" si="21"/>
        <v/>
      </c>
      <c r="Q142" s="67" t="str">
        <f t="shared" si="22"/>
        <v/>
      </c>
      <c r="R142" s="67" t="str">
        <f t="shared" si="23"/>
        <v/>
      </c>
      <c r="S142" s="67" t="str">
        <f t="shared" si="24"/>
        <v/>
      </c>
      <c r="T142" s="67" t="str">
        <f t="shared" ca="1" si="25"/>
        <v/>
      </c>
      <c r="U142" s="67" t="str">
        <f>+IF(M142="","",IFERROR(+VLOOKUP(C142,materiales!$A$2:$D$1000,4,0),"DSZA"))</f>
        <v/>
      </c>
      <c r="V142" s="67" t="str">
        <f t="shared" si="26"/>
        <v/>
      </c>
      <c r="W142" s="69" t="str">
        <f t="shared" si="27"/>
        <v/>
      </c>
      <c r="X142" s="69" t="str">
        <f t="shared" si="28"/>
        <v/>
      </c>
      <c r="Y142" s="70" t="str">
        <f t="shared" si="29"/>
        <v/>
      </c>
      <c r="Z142" s="70" t="str">
        <f>IF(M142="no_cargado",VLOOKUP(B142,NAfiliado_NFarmacia!A:H,8,0),"")</f>
        <v/>
      </c>
      <c r="AA142" s="71"/>
    </row>
    <row r="143" spans="1:27" x14ac:dyDescent="0.55000000000000004">
      <c r="A143" s="50"/>
      <c r="B143" s="49"/>
      <c r="C143" s="48"/>
      <c r="D143" s="49"/>
      <c r="E143" s="49"/>
      <c r="F143" s="49"/>
      <c r="G143" s="66" t="str">
        <f>+IF($B143="","",+IFERROR(+VLOOKUP(B143,padron!$A$2:$E$2000,2,0),+IFERROR(VLOOKUP(B143,NAfiliado_NFarmacia!$A:$J,10,0),"Ingresar Nuevo Afiliado")))</f>
        <v/>
      </c>
      <c r="H143" s="67" t="str">
        <f>+IF(B143="","",+IFERROR(+VLOOKUP($C143,materiales!$A$2:$C$101,2,0),"9999"))</f>
        <v/>
      </c>
      <c r="I143" s="68" t="str">
        <f>+IF($B143="","",+IF(OR($F143="Si",$F143=""),IF(ISERROR(VLOOKUP($B143,padron!$A$3:$M$482,9,0)),+IF(ISERROR(VLOOKUP($B143,NAfiliado_NFarmacia!$A$2:$J$497,5,0)),"Ingresa Farmacia",VLOOKUP($B143,NAfiliado_NFarmacia!$A$2:$J$497,5,0)),VLOOKUP($B143,padron!$A$3:$M$482,9,0)),+IF(ISERROR(VLOOKUP($B143,NAfiliado_NFarmacia!$A$2:$J$497,5,0)),"Ingresa Farmacia",VLOOKUP($B143,NAfiliado_NFarmacia!$A$2:$J$497,5,0))))</f>
        <v/>
      </c>
      <c r="J143" s="68" t="str">
        <f>+IF($B143="","",+IF(OR($F143="Si",$F143=""),IF(ISERROR(VLOOKUP($B143,padron!$A$3:$M$482,10,0)),+IF(ISERROR(VLOOKUP($B143,NAfiliado_NFarmacia!$A$2:$J$497,5,0)),"Ingresa Direccion de Farmacia",VLOOKUP($B143,NAfiliado_NFarmacia!$A$2:$J$497,6,0)),VLOOKUP($B143,padron!$A$3:$M$482,10,0)),+IF(ISERROR(VLOOKUP($B143,NAfiliado_NFarmacia!$A$2:$J$497,6,0)),"Ingresa Direccion de Farmacia",VLOOKUP($B143,NAfiliado_NFarmacia!$A$2:$J$497,6,0))))</f>
        <v/>
      </c>
      <c r="K143" s="68" t="str">
        <f>+IF($B143="","",+IF(OR($F143="Si",$F143=""),IF(ISERROR(VLOOKUP($B143,padron!$A$3:$M$482,10,0)),+IF(ISERROR(VLOOKUP($B143,NAfiliado_NFarmacia!$A$2:$J$497,5,0)),"Ingresa Localidad de Farmacia",VLOOKUP($B143,NAfiliado_NFarmacia!$A$2:$J$497,7,0)),VLOOKUP($B143,padron!$A$3:$M$482,11,0)),+IF(ISERROR(VLOOKUP($B143,NAfiliado_NFarmacia!$A$2:$J$497,7,0)),"Ingresa Localidad de Farmacia",VLOOKUP($B143,NAfiliado_NFarmacia!$A$2:$J$497,7,0))))</f>
        <v/>
      </c>
      <c r="L143" s="69" t="str">
        <f>+IF(B143="","",IF(F143="No","84005541",+IFERROR(+VLOOKUP(inicio!B143,padron!$A$2:$H$1999,8,0),"84005541")))</f>
        <v/>
      </c>
      <c r="M143" s="69" t="str">
        <f>+IF(B143="","",+IFERROR(+VLOOKUP(B143,padron!A:C,3,0),"no_cargado"))</f>
        <v/>
      </c>
      <c r="N143" s="67" t="str">
        <f>+IF(C143="","",+IFERROR(+VLOOKUP($C143,materiales!$A$2:$C$101,3,0),"9999"))</f>
        <v/>
      </c>
      <c r="O143" s="67" t="str">
        <f t="shared" si="20"/>
        <v/>
      </c>
      <c r="P143" s="67" t="str">
        <f t="shared" si="21"/>
        <v/>
      </c>
      <c r="Q143" s="67" t="str">
        <f t="shared" si="22"/>
        <v/>
      </c>
      <c r="R143" s="67" t="str">
        <f t="shared" si="23"/>
        <v/>
      </c>
      <c r="S143" s="67" t="str">
        <f t="shared" si="24"/>
        <v/>
      </c>
      <c r="T143" s="67" t="str">
        <f t="shared" ca="1" si="25"/>
        <v/>
      </c>
      <c r="U143" s="67" t="str">
        <f>+IF(M143="","",IFERROR(+VLOOKUP(C143,materiales!$A$2:$D$1000,4,0),"DSZA"))</f>
        <v/>
      </c>
      <c r="V143" s="67" t="str">
        <f t="shared" si="26"/>
        <v/>
      </c>
      <c r="W143" s="69" t="str">
        <f t="shared" si="27"/>
        <v/>
      </c>
      <c r="X143" s="69" t="str">
        <f t="shared" si="28"/>
        <v/>
      </c>
      <c r="Y143" s="70" t="str">
        <f t="shared" si="29"/>
        <v/>
      </c>
      <c r="Z143" s="70" t="str">
        <f>IF(M143="no_cargado",VLOOKUP(B143,NAfiliado_NFarmacia!A:H,8,0),"")</f>
        <v/>
      </c>
      <c r="AA143" s="71"/>
    </row>
    <row r="144" spans="1:27" x14ac:dyDescent="0.55000000000000004">
      <c r="A144" s="50"/>
      <c r="B144" s="49"/>
      <c r="C144" s="48"/>
      <c r="D144" s="49"/>
      <c r="E144" s="49"/>
      <c r="F144" s="49"/>
      <c r="G144" s="66" t="str">
        <f>+IF($B144="","",+IFERROR(+VLOOKUP(B144,padron!$A$2:$E$2000,2,0),+IFERROR(VLOOKUP(B144,NAfiliado_NFarmacia!$A:$J,10,0),"Ingresar Nuevo Afiliado")))</f>
        <v/>
      </c>
      <c r="H144" s="67" t="str">
        <f>+IF(B144="","",+IFERROR(+VLOOKUP($C144,materiales!$A$2:$C$101,2,0),"9999"))</f>
        <v/>
      </c>
      <c r="I144" s="68" t="str">
        <f>+IF($B144="","",+IF(OR($F144="Si",$F144=""),IF(ISERROR(VLOOKUP($B144,padron!$A$3:$M$482,9,0)),+IF(ISERROR(VLOOKUP($B144,NAfiliado_NFarmacia!$A$2:$J$497,5,0)),"Ingresa Farmacia",VLOOKUP($B144,NAfiliado_NFarmacia!$A$2:$J$497,5,0)),VLOOKUP($B144,padron!$A$3:$M$482,9,0)),+IF(ISERROR(VLOOKUP($B144,NAfiliado_NFarmacia!$A$2:$J$497,5,0)),"Ingresa Farmacia",VLOOKUP($B144,NAfiliado_NFarmacia!$A$2:$J$497,5,0))))</f>
        <v/>
      </c>
      <c r="J144" s="68" t="str">
        <f>+IF($B144="","",+IF(OR($F144="Si",$F144=""),IF(ISERROR(VLOOKUP($B144,padron!$A$3:$M$482,10,0)),+IF(ISERROR(VLOOKUP($B144,NAfiliado_NFarmacia!$A$2:$J$497,5,0)),"Ingresa Direccion de Farmacia",VLOOKUP($B144,NAfiliado_NFarmacia!$A$2:$J$497,6,0)),VLOOKUP($B144,padron!$A$3:$M$482,10,0)),+IF(ISERROR(VLOOKUP($B144,NAfiliado_NFarmacia!$A$2:$J$497,6,0)),"Ingresa Direccion de Farmacia",VLOOKUP($B144,NAfiliado_NFarmacia!$A$2:$J$497,6,0))))</f>
        <v/>
      </c>
      <c r="K144" s="68" t="str">
        <f>+IF($B144="","",+IF(OR($F144="Si",$F144=""),IF(ISERROR(VLOOKUP($B144,padron!$A$3:$M$482,10,0)),+IF(ISERROR(VLOOKUP($B144,NAfiliado_NFarmacia!$A$2:$J$497,5,0)),"Ingresa Localidad de Farmacia",VLOOKUP($B144,NAfiliado_NFarmacia!$A$2:$J$497,7,0)),VLOOKUP($B144,padron!$A$3:$M$482,11,0)),+IF(ISERROR(VLOOKUP($B144,NAfiliado_NFarmacia!$A$2:$J$497,7,0)),"Ingresa Localidad de Farmacia",VLOOKUP($B144,NAfiliado_NFarmacia!$A$2:$J$497,7,0))))</f>
        <v/>
      </c>
      <c r="L144" s="69" t="str">
        <f>+IF(B144="","",IF(F144="No","84005541",+IFERROR(+VLOOKUP(inicio!B144,padron!$A$2:$H$1999,8,0),"84005541")))</f>
        <v/>
      </c>
      <c r="M144" s="69" t="str">
        <f>+IF(B144="","",+IFERROR(+VLOOKUP(B144,padron!A:C,3,0),"no_cargado"))</f>
        <v/>
      </c>
      <c r="N144" s="67" t="str">
        <f>+IF(C144="","",+IFERROR(+VLOOKUP($C144,materiales!$A$2:$C$101,3,0),"9999"))</f>
        <v/>
      </c>
      <c r="O144" s="67" t="str">
        <f t="shared" si="20"/>
        <v/>
      </c>
      <c r="P144" s="67" t="str">
        <f t="shared" si="21"/>
        <v/>
      </c>
      <c r="Q144" s="67" t="str">
        <f t="shared" si="22"/>
        <v/>
      </c>
      <c r="R144" s="67" t="str">
        <f t="shared" si="23"/>
        <v/>
      </c>
      <c r="S144" s="67" t="str">
        <f t="shared" si="24"/>
        <v/>
      </c>
      <c r="T144" s="67" t="str">
        <f t="shared" ca="1" si="25"/>
        <v/>
      </c>
      <c r="U144" s="67" t="str">
        <f>+IF(M144="","",IFERROR(+VLOOKUP(C144,materiales!$A$2:$D$1000,4,0),"DSZA"))</f>
        <v/>
      </c>
      <c r="V144" s="67" t="str">
        <f t="shared" si="26"/>
        <v/>
      </c>
      <c r="W144" s="69" t="str">
        <f t="shared" si="27"/>
        <v/>
      </c>
      <c r="X144" s="69" t="str">
        <f t="shared" si="28"/>
        <v/>
      </c>
      <c r="Y144" s="70" t="str">
        <f t="shared" si="29"/>
        <v/>
      </c>
      <c r="Z144" s="70" t="str">
        <f>IF(M144="no_cargado",VLOOKUP(B144,NAfiliado_NFarmacia!A:H,8,0),"")</f>
        <v/>
      </c>
      <c r="AA144" s="71"/>
    </row>
    <row r="145" spans="1:27" x14ac:dyDescent="0.55000000000000004">
      <c r="A145" s="50"/>
      <c r="B145" s="49"/>
      <c r="C145" s="48"/>
      <c r="D145" s="49"/>
      <c r="E145" s="49"/>
      <c r="F145" s="49"/>
      <c r="G145" s="66" t="str">
        <f>+IF($B145="","",+IFERROR(+VLOOKUP(B145,padron!$A$2:$E$2000,2,0),+IFERROR(VLOOKUP(B145,NAfiliado_NFarmacia!$A:$J,10,0),"Ingresar Nuevo Afiliado")))</f>
        <v/>
      </c>
      <c r="H145" s="67" t="str">
        <f>+IF(B145="","",+IFERROR(+VLOOKUP($C145,materiales!$A$2:$C$101,2,0),"9999"))</f>
        <v/>
      </c>
      <c r="I145" s="68" t="str">
        <f>+IF($B145="","",+IF(OR($F145="Si",$F145=""),IF(ISERROR(VLOOKUP($B145,padron!$A$3:$M$482,9,0)),+IF(ISERROR(VLOOKUP($B145,NAfiliado_NFarmacia!$A$2:$J$497,5,0)),"Ingresa Farmacia",VLOOKUP($B145,NAfiliado_NFarmacia!$A$2:$J$497,5,0)),VLOOKUP($B145,padron!$A$3:$M$482,9,0)),+IF(ISERROR(VLOOKUP($B145,NAfiliado_NFarmacia!$A$2:$J$497,5,0)),"Ingresa Farmacia",VLOOKUP($B145,NAfiliado_NFarmacia!$A$2:$J$497,5,0))))</f>
        <v/>
      </c>
      <c r="J145" s="68" t="str">
        <f>+IF($B145="","",+IF(OR($F145="Si",$F145=""),IF(ISERROR(VLOOKUP($B145,padron!$A$3:$M$482,10,0)),+IF(ISERROR(VLOOKUP($B145,NAfiliado_NFarmacia!$A$2:$J$497,5,0)),"Ingresa Direccion de Farmacia",VLOOKUP($B145,NAfiliado_NFarmacia!$A$2:$J$497,6,0)),VLOOKUP($B145,padron!$A$3:$M$482,10,0)),+IF(ISERROR(VLOOKUP($B145,NAfiliado_NFarmacia!$A$2:$J$497,6,0)),"Ingresa Direccion de Farmacia",VLOOKUP($B145,NAfiliado_NFarmacia!$A$2:$J$497,6,0))))</f>
        <v/>
      </c>
      <c r="K145" s="68" t="str">
        <f>+IF($B145="","",+IF(OR($F145="Si",$F145=""),IF(ISERROR(VLOOKUP($B145,padron!$A$3:$M$482,10,0)),+IF(ISERROR(VLOOKUP($B145,NAfiliado_NFarmacia!$A$2:$J$497,5,0)),"Ingresa Localidad de Farmacia",VLOOKUP($B145,NAfiliado_NFarmacia!$A$2:$J$497,7,0)),VLOOKUP($B145,padron!$A$3:$M$482,11,0)),+IF(ISERROR(VLOOKUP($B145,NAfiliado_NFarmacia!$A$2:$J$497,7,0)),"Ingresa Localidad de Farmacia",VLOOKUP($B145,NAfiliado_NFarmacia!$A$2:$J$497,7,0))))</f>
        <v/>
      </c>
      <c r="L145" s="69" t="str">
        <f>+IF(B145="","",IF(F145="No","84005541",+IFERROR(+VLOOKUP(inicio!B145,padron!$A$2:$H$1999,8,0),"84005541")))</f>
        <v/>
      </c>
      <c r="M145" s="69" t="str">
        <f>+IF(B145="","",+IFERROR(+VLOOKUP(B145,padron!A:C,3,0),"no_cargado"))</f>
        <v/>
      </c>
      <c r="N145" s="67" t="str">
        <f>+IF(C145="","",+IFERROR(+VLOOKUP($C145,materiales!$A$2:$C$101,3,0),"9999"))</f>
        <v/>
      </c>
      <c r="O145" s="67" t="str">
        <f t="shared" si="20"/>
        <v/>
      </c>
      <c r="P145" s="67" t="str">
        <f t="shared" si="21"/>
        <v/>
      </c>
      <c r="Q145" s="67" t="str">
        <f t="shared" si="22"/>
        <v/>
      </c>
      <c r="R145" s="67" t="str">
        <f t="shared" si="23"/>
        <v/>
      </c>
      <c r="S145" s="67" t="str">
        <f t="shared" si="24"/>
        <v/>
      </c>
      <c r="T145" s="67" t="str">
        <f t="shared" ca="1" si="25"/>
        <v/>
      </c>
      <c r="U145" s="67" t="str">
        <f>+IF(M145="","",IFERROR(+VLOOKUP(C145,materiales!$A$2:$D$1000,4,0),"DSZA"))</f>
        <v/>
      </c>
      <c r="V145" s="67" t="str">
        <f t="shared" si="26"/>
        <v/>
      </c>
      <c r="W145" s="69" t="str">
        <f t="shared" si="27"/>
        <v/>
      </c>
      <c r="X145" s="69" t="str">
        <f t="shared" si="28"/>
        <v/>
      </c>
      <c r="Y145" s="70" t="str">
        <f t="shared" si="29"/>
        <v/>
      </c>
      <c r="Z145" s="70" t="str">
        <f>IF(M145="no_cargado",VLOOKUP(B145,NAfiliado_NFarmacia!A:H,8,0),"")</f>
        <v/>
      </c>
      <c r="AA145" s="71"/>
    </row>
    <row r="146" spans="1:27" x14ac:dyDescent="0.55000000000000004">
      <c r="A146" s="50"/>
      <c r="B146" s="49"/>
      <c r="C146" s="48"/>
      <c r="D146" s="49"/>
      <c r="E146" s="49"/>
      <c r="F146" s="49"/>
      <c r="G146" s="66" t="str">
        <f>+IF($B146="","",+IFERROR(+VLOOKUP(B146,padron!$A$2:$E$2000,2,0),+IFERROR(VLOOKUP(B146,NAfiliado_NFarmacia!$A:$J,10,0),"Ingresar Nuevo Afiliado")))</f>
        <v/>
      </c>
      <c r="H146" s="67" t="str">
        <f>+IF(B146="","",+IFERROR(+VLOOKUP($C146,materiales!$A$2:$C$101,2,0),"9999"))</f>
        <v/>
      </c>
      <c r="I146" s="68" t="str">
        <f>+IF($B146="","",+IF(OR($F146="Si",$F146=""),IF(ISERROR(VLOOKUP($B146,padron!$A$3:$M$482,9,0)),+IF(ISERROR(VLOOKUP($B146,NAfiliado_NFarmacia!$A$2:$J$497,5,0)),"Ingresa Farmacia",VLOOKUP($B146,NAfiliado_NFarmacia!$A$2:$J$497,5,0)),VLOOKUP($B146,padron!$A$3:$M$482,9,0)),+IF(ISERROR(VLOOKUP($B146,NAfiliado_NFarmacia!$A$2:$J$497,5,0)),"Ingresa Farmacia",VLOOKUP($B146,NAfiliado_NFarmacia!$A$2:$J$497,5,0))))</f>
        <v/>
      </c>
      <c r="J146" s="68" t="str">
        <f>+IF($B146="","",+IF(OR($F146="Si",$F146=""),IF(ISERROR(VLOOKUP($B146,padron!$A$3:$M$482,10,0)),+IF(ISERROR(VLOOKUP($B146,NAfiliado_NFarmacia!$A$2:$J$497,5,0)),"Ingresa Direccion de Farmacia",VLOOKUP($B146,NAfiliado_NFarmacia!$A$2:$J$497,6,0)),VLOOKUP($B146,padron!$A$3:$M$482,10,0)),+IF(ISERROR(VLOOKUP($B146,NAfiliado_NFarmacia!$A$2:$J$497,6,0)),"Ingresa Direccion de Farmacia",VLOOKUP($B146,NAfiliado_NFarmacia!$A$2:$J$497,6,0))))</f>
        <v/>
      </c>
      <c r="K146" s="68" t="str">
        <f>+IF($B146="","",+IF(OR($F146="Si",$F146=""),IF(ISERROR(VLOOKUP($B146,padron!$A$3:$M$482,10,0)),+IF(ISERROR(VLOOKUP($B146,NAfiliado_NFarmacia!$A$2:$J$497,5,0)),"Ingresa Localidad de Farmacia",VLOOKUP($B146,NAfiliado_NFarmacia!$A$2:$J$497,7,0)),VLOOKUP($B146,padron!$A$3:$M$482,11,0)),+IF(ISERROR(VLOOKUP($B146,NAfiliado_NFarmacia!$A$2:$J$497,7,0)),"Ingresa Localidad de Farmacia",VLOOKUP($B146,NAfiliado_NFarmacia!$A$2:$J$497,7,0))))</f>
        <v/>
      </c>
      <c r="L146" s="69" t="str">
        <f>+IF(B146="","",IF(F146="No","84005541",+IFERROR(+VLOOKUP(inicio!B146,padron!$A$2:$H$1999,8,0),"84005541")))</f>
        <v/>
      </c>
      <c r="M146" s="69" t="str">
        <f>+IF(B146="","",+IFERROR(+VLOOKUP(B146,padron!A:C,3,0),"no_cargado"))</f>
        <v/>
      </c>
      <c r="N146" s="67" t="str">
        <f>+IF(C146="","",+IFERROR(+VLOOKUP($C146,materiales!$A$2:$C$101,3,0),"9999"))</f>
        <v/>
      </c>
      <c r="O146" s="67" t="str">
        <f t="shared" si="20"/>
        <v/>
      </c>
      <c r="P146" s="67" t="str">
        <f t="shared" si="21"/>
        <v/>
      </c>
      <c r="Q146" s="67" t="str">
        <f t="shared" si="22"/>
        <v/>
      </c>
      <c r="R146" s="67" t="str">
        <f t="shared" si="23"/>
        <v/>
      </c>
      <c r="S146" s="67" t="str">
        <f t="shared" si="24"/>
        <v/>
      </c>
      <c r="T146" s="67" t="str">
        <f t="shared" ca="1" si="25"/>
        <v/>
      </c>
      <c r="U146" s="67" t="str">
        <f>+IF(M146="","",IFERROR(+VLOOKUP(C146,materiales!$A$2:$D$1000,4,0),"DSZA"))</f>
        <v/>
      </c>
      <c r="V146" s="67" t="str">
        <f t="shared" si="26"/>
        <v/>
      </c>
      <c r="W146" s="69" t="str">
        <f t="shared" si="27"/>
        <v/>
      </c>
      <c r="X146" s="69" t="str">
        <f t="shared" si="28"/>
        <v/>
      </c>
      <c r="Y146" s="70" t="str">
        <f t="shared" si="29"/>
        <v/>
      </c>
      <c r="Z146" s="70" t="str">
        <f>IF(M146="no_cargado",VLOOKUP(B146,NAfiliado_NFarmacia!A:H,8,0),"")</f>
        <v/>
      </c>
      <c r="AA146" s="71"/>
    </row>
    <row r="147" spans="1:27" x14ac:dyDescent="0.55000000000000004">
      <c r="A147" s="50"/>
      <c r="B147" s="49"/>
      <c r="C147" s="48"/>
      <c r="D147" s="49"/>
      <c r="E147" s="49"/>
      <c r="F147" s="49"/>
      <c r="G147" s="66" t="str">
        <f>+IF($B147="","",+IFERROR(+VLOOKUP(B147,padron!$A$2:$E$2000,2,0),+IFERROR(VLOOKUP(B147,NAfiliado_NFarmacia!$A:$J,10,0),"Ingresar Nuevo Afiliado")))</f>
        <v/>
      </c>
      <c r="H147" s="67" t="str">
        <f>+IF(B147="","",+IFERROR(+VLOOKUP($C147,materiales!$A$2:$C$101,2,0),"9999"))</f>
        <v/>
      </c>
      <c r="I147" s="68" t="str">
        <f>+IF($B147="","",+IF(OR($F147="Si",$F147=""),IF(ISERROR(VLOOKUP($B147,padron!$A$3:$M$482,9,0)),+IF(ISERROR(VLOOKUP($B147,NAfiliado_NFarmacia!$A$2:$J$497,5,0)),"Ingresa Farmacia",VLOOKUP($B147,NAfiliado_NFarmacia!$A$2:$J$497,5,0)),VLOOKUP($B147,padron!$A$3:$M$482,9,0)),+IF(ISERROR(VLOOKUP($B147,NAfiliado_NFarmacia!$A$2:$J$497,5,0)),"Ingresa Farmacia",VLOOKUP($B147,NAfiliado_NFarmacia!$A$2:$J$497,5,0))))</f>
        <v/>
      </c>
      <c r="J147" s="68" t="str">
        <f>+IF($B147="","",+IF(OR($F147="Si",$F147=""),IF(ISERROR(VLOOKUP($B147,padron!$A$3:$M$482,10,0)),+IF(ISERROR(VLOOKUP($B147,NAfiliado_NFarmacia!$A$2:$J$497,5,0)),"Ingresa Direccion de Farmacia",VLOOKUP($B147,NAfiliado_NFarmacia!$A$2:$J$497,6,0)),VLOOKUP($B147,padron!$A$3:$M$482,10,0)),+IF(ISERROR(VLOOKUP($B147,NAfiliado_NFarmacia!$A$2:$J$497,6,0)),"Ingresa Direccion de Farmacia",VLOOKUP($B147,NAfiliado_NFarmacia!$A$2:$J$497,6,0))))</f>
        <v/>
      </c>
      <c r="K147" s="68" t="str">
        <f>+IF($B147="","",+IF(OR($F147="Si",$F147=""),IF(ISERROR(VLOOKUP($B147,padron!$A$3:$M$482,10,0)),+IF(ISERROR(VLOOKUP($B147,NAfiliado_NFarmacia!$A$2:$J$497,5,0)),"Ingresa Localidad de Farmacia",VLOOKUP($B147,NAfiliado_NFarmacia!$A$2:$J$497,7,0)),VLOOKUP($B147,padron!$A$3:$M$482,11,0)),+IF(ISERROR(VLOOKUP($B147,NAfiliado_NFarmacia!$A$2:$J$497,7,0)),"Ingresa Localidad de Farmacia",VLOOKUP($B147,NAfiliado_NFarmacia!$A$2:$J$497,7,0))))</f>
        <v/>
      </c>
      <c r="L147" s="69" t="str">
        <f>+IF(B147="","",IF(F147="No","84005541",+IFERROR(+VLOOKUP(inicio!B147,padron!$A$2:$H$1999,8,0),"84005541")))</f>
        <v/>
      </c>
      <c r="M147" s="69" t="str">
        <f>+IF(B147="","",+IFERROR(+VLOOKUP(B147,padron!A:C,3,0),"no_cargado"))</f>
        <v/>
      </c>
      <c r="N147" s="67" t="str">
        <f>+IF(C147="","",+IFERROR(+VLOOKUP($C147,materiales!$A$2:$C$101,3,0),"9999"))</f>
        <v/>
      </c>
      <c r="O147" s="67" t="str">
        <f t="shared" si="20"/>
        <v/>
      </c>
      <c r="P147" s="67" t="str">
        <f t="shared" si="21"/>
        <v/>
      </c>
      <c r="Q147" s="67" t="str">
        <f t="shared" si="22"/>
        <v/>
      </c>
      <c r="R147" s="67" t="str">
        <f t="shared" si="23"/>
        <v/>
      </c>
      <c r="S147" s="67" t="str">
        <f t="shared" si="24"/>
        <v/>
      </c>
      <c r="T147" s="67" t="str">
        <f t="shared" ca="1" si="25"/>
        <v/>
      </c>
      <c r="U147" s="67" t="str">
        <f>+IF(M147="","",IFERROR(+VLOOKUP(C147,materiales!$A$2:$D$1000,4,0),"DSZA"))</f>
        <v/>
      </c>
      <c r="V147" s="67" t="str">
        <f t="shared" si="26"/>
        <v/>
      </c>
      <c r="W147" s="69" t="str">
        <f t="shared" si="27"/>
        <v/>
      </c>
      <c r="X147" s="69" t="str">
        <f t="shared" si="28"/>
        <v/>
      </c>
      <c r="Y147" s="70" t="str">
        <f t="shared" si="29"/>
        <v/>
      </c>
      <c r="Z147" s="70" t="str">
        <f>IF(M147="no_cargado",VLOOKUP(B147,NAfiliado_NFarmacia!A:H,8,0),"")</f>
        <v/>
      </c>
      <c r="AA147" s="71"/>
    </row>
    <row r="148" spans="1:27" x14ac:dyDescent="0.55000000000000004">
      <c r="A148" s="50"/>
      <c r="B148" s="49"/>
      <c r="C148" s="48"/>
      <c r="D148" s="49"/>
      <c r="E148" s="49"/>
      <c r="F148" s="49"/>
      <c r="G148" s="66" t="str">
        <f>+IF($B148="","",+IFERROR(+VLOOKUP(B148,padron!$A$2:$E$2000,2,0),+IFERROR(VLOOKUP(B148,NAfiliado_NFarmacia!$A:$J,10,0),"Ingresar Nuevo Afiliado")))</f>
        <v/>
      </c>
      <c r="H148" s="67" t="str">
        <f>+IF(B148="","",+IFERROR(+VLOOKUP($C148,materiales!$A$2:$C$101,2,0),"9999"))</f>
        <v/>
      </c>
      <c r="I148" s="68" t="str">
        <f>+IF($B148="","",+IF(OR($F148="Si",$F148=""),IF(ISERROR(VLOOKUP($B148,padron!$A$3:$M$482,9,0)),+IF(ISERROR(VLOOKUP($B148,NAfiliado_NFarmacia!$A$2:$J$497,5,0)),"Ingresa Farmacia",VLOOKUP($B148,NAfiliado_NFarmacia!$A$2:$J$497,5,0)),VLOOKUP($B148,padron!$A$3:$M$482,9,0)),+IF(ISERROR(VLOOKUP($B148,NAfiliado_NFarmacia!$A$2:$J$497,5,0)),"Ingresa Farmacia",VLOOKUP($B148,NAfiliado_NFarmacia!$A$2:$J$497,5,0))))</f>
        <v/>
      </c>
      <c r="J148" s="68" t="str">
        <f>+IF($B148="","",+IF(OR($F148="Si",$F148=""),IF(ISERROR(VLOOKUP($B148,padron!$A$3:$M$482,10,0)),+IF(ISERROR(VLOOKUP($B148,NAfiliado_NFarmacia!$A$2:$J$497,5,0)),"Ingresa Direccion de Farmacia",VLOOKUP($B148,NAfiliado_NFarmacia!$A$2:$J$497,6,0)),VLOOKUP($B148,padron!$A$3:$M$482,10,0)),+IF(ISERROR(VLOOKUP($B148,NAfiliado_NFarmacia!$A$2:$J$497,6,0)),"Ingresa Direccion de Farmacia",VLOOKUP($B148,NAfiliado_NFarmacia!$A$2:$J$497,6,0))))</f>
        <v/>
      </c>
      <c r="K148" s="68" t="str">
        <f>+IF($B148="","",+IF(OR($F148="Si",$F148=""),IF(ISERROR(VLOOKUP($B148,padron!$A$3:$M$482,10,0)),+IF(ISERROR(VLOOKUP($B148,NAfiliado_NFarmacia!$A$2:$J$497,5,0)),"Ingresa Localidad de Farmacia",VLOOKUP($B148,NAfiliado_NFarmacia!$A$2:$J$497,7,0)),VLOOKUP($B148,padron!$A$3:$M$482,11,0)),+IF(ISERROR(VLOOKUP($B148,NAfiliado_NFarmacia!$A$2:$J$497,7,0)),"Ingresa Localidad de Farmacia",VLOOKUP($B148,NAfiliado_NFarmacia!$A$2:$J$497,7,0))))</f>
        <v/>
      </c>
      <c r="L148" s="69" t="str">
        <f>+IF(B148="","",IF(F148="No","84005541",+IFERROR(+VLOOKUP(inicio!B148,padron!$A$2:$H$1999,8,0),"84005541")))</f>
        <v/>
      </c>
      <c r="M148" s="69" t="str">
        <f>+IF(B148="","",+IFERROR(+VLOOKUP(B148,padron!A:C,3,0),"no_cargado"))</f>
        <v/>
      </c>
      <c r="N148" s="67" t="str">
        <f>+IF(C148="","",+IFERROR(+VLOOKUP($C148,materiales!$A$2:$C$101,3,0),"9999"))</f>
        <v/>
      </c>
      <c r="O148" s="67" t="str">
        <f t="shared" si="20"/>
        <v/>
      </c>
      <c r="P148" s="67" t="str">
        <f t="shared" si="21"/>
        <v/>
      </c>
      <c r="Q148" s="67" t="str">
        <f t="shared" si="22"/>
        <v/>
      </c>
      <c r="R148" s="67" t="str">
        <f t="shared" si="23"/>
        <v/>
      </c>
      <c r="S148" s="67" t="str">
        <f t="shared" si="24"/>
        <v/>
      </c>
      <c r="T148" s="67" t="str">
        <f t="shared" ca="1" si="25"/>
        <v/>
      </c>
      <c r="U148" s="67" t="str">
        <f>+IF(M148="","",IFERROR(+VLOOKUP(C148,materiales!$A$2:$D$1000,4,0),"DSZA"))</f>
        <v/>
      </c>
      <c r="V148" s="67" t="str">
        <f t="shared" si="26"/>
        <v/>
      </c>
      <c r="W148" s="69" t="str">
        <f t="shared" si="27"/>
        <v/>
      </c>
      <c r="X148" s="69" t="str">
        <f t="shared" si="28"/>
        <v/>
      </c>
      <c r="Y148" s="70" t="str">
        <f t="shared" si="29"/>
        <v/>
      </c>
      <c r="Z148" s="70" t="str">
        <f>IF(M148="no_cargado",VLOOKUP(B148,NAfiliado_NFarmacia!A:H,8,0),"")</f>
        <v/>
      </c>
      <c r="AA148" s="71"/>
    </row>
    <row r="149" spans="1:27" x14ac:dyDescent="0.55000000000000004">
      <c r="A149" s="50"/>
      <c r="B149" s="49"/>
      <c r="C149" s="48"/>
      <c r="D149" s="49"/>
      <c r="E149" s="49"/>
      <c r="F149" s="49"/>
      <c r="G149" s="66" t="str">
        <f>+IF($B149="","",+IFERROR(+VLOOKUP(B149,padron!$A$2:$E$2000,2,0),+IFERROR(VLOOKUP(B149,NAfiliado_NFarmacia!$A:$J,10,0),"Ingresar Nuevo Afiliado")))</f>
        <v/>
      </c>
      <c r="H149" s="67" t="str">
        <f>+IF(B149="","",+IFERROR(+VLOOKUP($C149,materiales!$A$2:$C$101,2,0),"9999"))</f>
        <v/>
      </c>
      <c r="I149" s="68" t="str">
        <f>+IF($B149="","",+IF(OR($F149="Si",$F149=""),IF(ISERROR(VLOOKUP($B149,padron!$A$3:$M$482,9,0)),+IF(ISERROR(VLOOKUP($B149,NAfiliado_NFarmacia!$A$2:$J$497,5,0)),"Ingresa Farmacia",VLOOKUP($B149,NAfiliado_NFarmacia!$A$2:$J$497,5,0)),VLOOKUP($B149,padron!$A$3:$M$482,9,0)),+IF(ISERROR(VLOOKUP($B149,NAfiliado_NFarmacia!$A$2:$J$497,5,0)),"Ingresa Farmacia",VLOOKUP($B149,NAfiliado_NFarmacia!$A$2:$J$497,5,0))))</f>
        <v/>
      </c>
      <c r="J149" s="68" t="str">
        <f>+IF($B149="","",+IF(OR($F149="Si",$F149=""),IF(ISERROR(VLOOKUP($B149,padron!$A$3:$M$482,10,0)),+IF(ISERROR(VLOOKUP($B149,NAfiliado_NFarmacia!$A$2:$J$497,5,0)),"Ingresa Direccion de Farmacia",VLOOKUP($B149,NAfiliado_NFarmacia!$A$2:$J$497,6,0)),VLOOKUP($B149,padron!$A$3:$M$482,10,0)),+IF(ISERROR(VLOOKUP($B149,NAfiliado_NFarmacia!$A$2:$J$497,6,0)),"Ingresa Direccion de Farmacia",VLOOKUP($B149,NAfiliado_NFarmacia!$A$2:$J$497,6,0))))</f>
        <v/>
      </c>
      <c r="K149" s="68" t="str">
        <f>+IF($B149="","",+IF(OR($F149="Si",$F149=""),IF(ISERROR(VLOOKUP($B149,padron!$A$3:$M$482,10,0)),+IF(ISERROR(VLOOKUP($B149,NAfiliado_NFarmacia!$A$2:$J$497,5,0)),"Ingresa Localidad de Farmacia",VLOOKUP($B149,NAfiliado_NFarmacia!$A$2:$J$497,7,0)),VLOOKUP($B149,padron!$A$3:$M$482,11,0)),+IF(ISERROR(VLOOKUP($B149,NAfiliado_NFarmacia!$A$2:$J$497,7,0)),"Ingresa Localidad de Farmacia",VLOOKUP($B149,NAfiliado_NFarmacia!$A$2:$J$497,7,0))))</f>
        <v/>
      </c>
      <c r="L149" s="69" t="str">
        <f>+IF(B149="","",IF(F149="No","84005541",+IFERROR(+VLOOKUP(inicio!B149,padron!$A$2:$H$1999,8,0),"84005541")))</f>
        <v/>
      </c>
      <c r="M149" s="69" t="str">
        <f>+IF(B149="","",+IFERROR(+VLOOKUP(B149,padron!A:C,3,0),"no_cargado"))</f>
        <v/>
      </c>
      <c r="N149" s="67" t="str">
        <f>+IF(C149="","",+IFERROR(+VLOOKUP($C149,materiales!$A$2:$C$101,3,0),"9999"))</f>
        <v/>
      </c>
      <c r="O149" s="67" t="str">
        <f t="shared" si="20"/>
        <v/>
      </c>
      <c r="P149" s="67" t="str">
        <f t="shared" si="21"/>
        <v/>
      </c>
      <c r="Q149" s="67" t="str">
        <f t="shared" si="22"/>
        <v/>
      </c>
      <c r="R149" s="67" t="str">
        <f t="shared" si="23"/>
        <v/>
      </c>
      <c r="S149" s="67" t="str">
        <f t="shared" si="24"/>
        <v/>
      </c>
      <c r="T149" s="67" t="str">
        <f t="shared" ca="1" si="25"/>
        <v/>
      </c>
      <c r="U149" s="67" t="str">
        <f>+IF(M149="","",IFERROR(+VLOOKUP(C149,materiales!$A$2:$D$1000,4,0),"DSZA"))</f>
        <v/>
      </c>
      <c r="V149" s="67" t="str">
        <f t="shared" si="26"/>
        <v/>
      </c>
      <c r="W149" s="69" t="str">
        <f t="shared" si="27"/>
        <v/>
      </c>
      <c r="X149" s="69" t="str">
        <f t="shared" si="28"/>
        <v/>
      </c>
      <c r="Y149" s="70" t="str">
        <f t="shared" si="29"/>
        <v/>
      </c>
      <c r="Z149" s="70" t="str">
        <f>IF(M149="no_cargado",VLOOKUP(B149,NAfiliado_NFarmacia!A:H,8,0),"")</f>
        <v/>
      </c>
      <c r="AA149" s="71"/>
    </row>
    <row r="150" spans="1:27" x14ac:dyDescent="0.55000000000000004">
      <c r="A150" s="50"/>
      <c r="B150" s="49"/>
      <c r="C150" s="48"/>
      <c r="D150" s="49"/>
      <c r="E150" s="49"/>
      <c r="F150" s="49"/>
      <c r="G150" s="66" t="str">
        <f>+IF($B150="","",+IFERROR(+VLOOKUP(B150,padron!$A$2:$E$2000,2,0),+IFERROR(VLOOKUP(B150,NAfiliado_NFarmacia!$A:$J,10,0),"Ingresar Nuevo Afiliado")))</f>
        <v/>
      </c>
      <c r="H150" s="67" t="str">
        <f>+IF(B150="","",+IFERROR(+VLOOKUP($C150,materiales!$A$2:$C$101,2,0),"9999"))</f>
        <v/>
      </c>
      <c r="I150" s="68" t="str">
        <f>+IF($B150="","",+IF(OR($F150="Si",$F150=""),IF(ISERROR(VLOOKUP($B150,padron!$A$3:$M$482,9,0)),+IF(ISERROR(VLOOKUP($B150,NAfiliado_NFarmacia!$A$2:$J$497,5,0)),"Ingresa Farmacia",VLOOKUP($B150,NAfiliado_NFarmacia!$A$2:$J$497,5,0)),VLOOKUP($B150,padron!$A$3:$M$482,9,0)),+IF(ISERROR(VLOOKUP($B150,NAfiliado_NFarmacia!$A$2:$J$497,5,0)),"Ingresa Farmacia",VLOOKUP($B150,NAfiliado_NFarmacia!$A$2:$J$497,5,0))))</f>
        <v/>
      </c>
      <c r="J150" s="68" t="str">
        <f>+IF($B150="","",+IF(OR($F150="Si",$F150=""),IF(ISERROR(VLOOKUP($B150,padron!$A$3:$M$482,10,0)),+IF(ISERROR(VLOOKUP($B150,NAfiliado_NFarmacia!$A$2:$J$497,5,0)),"Ingresa Direccion de Farmacia",VLOOKUP($B150,NAfiliado_NFarmacia!$A$2:$J$497,6,0)),VLOOKUP($B150,padron!$A$3:$M$482,10,0)),+IF(ISERROR(VLOOKUP($B150,NAfiliado_NFarmacia!$A$2:$J$497,6,0)),"Ingresa Direccion de Farmacia",VLOOKUP($B150,NAfiliado_NFarmacia!$A$2:$J$497,6,0))))</f>
        <v/>
      </c>
      <c r="K150" s="68" t="str">
        <f>+IF($B150="","",+IF(OR($F150="Si",$F150=""),IF(ISERROR(VLOOKUP($B150,padron!$A$3:$M$482,10,0)),+IF(ISERROR(VLOOKUP($B150,NAfiliado_NFarmacia!$A$2:$J$497,5,0)),"Ingresa Localidad de Farmacia",VLOOKUP($B150,NAfiliado_NFarmacia!$A$2:$J$497,7,0)),VLOOKUP($B150,padron!$A$3:$M$482,11,0)),+IF(ISERROR(VLOOKUP($B150,NAfiliado_NFarmacia!$A$2:$J$497,7,0)),"Ingresa Localidad de Farmacia",VLOOKUP($B150,NAfiliado_NFarmacia!$A$2:$J$497,7,0))))</f>
        <v/>
      </c>
      <c r="L150" s="69" t="str">
        <f>+IF(B150="","",IF(F150="No","84005541",+IFERROR(+VLOOKUP(inicio!B150,padron!$A$2:$H$1999,8,0),"84005541")))</f>
        <v/>
      </c>
      <c r="M150" s="69" t="str">
        <f>+IF(B150="","",+IFERROR(+VLOOKUP(B150,padron!A:C,3,0),"no_cargado"))</f>
        <v/>
      </c>
      <c r="N150" s="67" t="str">
        <f>+IF(C150="","",+IFERROR(+VLOOKUP($C150,materiales!$A$2:$C$101,3,0),"9999"))</f>
        <v/>
      </c>
      <c r="O150" s="67" t="str">
        <f t="shared" si="20"/>
        <v/>
      </c>
      <c r="P150" s="67" t="str">
        <f t="shared" si="21"/>
        <v/>
      </c>
      <c r="Q150" s="67" t="str">
        <f t="shared" si="22"/>
        <v/>
      </c>
      <c r="R150" s="67" t="str">
        <f t="shared" si="23"/>
        <v/>
      </c>
      <c r="S150" s="67" t="str">
        <f t="shared" si="24"/>
        <v/>
      </c>
      <c r="T150" s="67" t="str">
        <f t="shared" ca="1" si="25"/>
        <v/>
      </c>
      <c r="U150" s="67" t="str">
        <f>+IF(M150="","",IFERROR(+VLOOKUP(C150,materiales!$A$2:$D$1000,4,0),"DSZA"))</f>
        <v/>
      </c>
      <c r="V150" s="67" t="str">
        <f t="shared" si="26"/>
        <v/>
      </c>
      <c r="W150" s="69" t="str">
        <f t="shared" si="27"/>
        <v/>
      </c>
      <c r="X150" s="69" t="str">
        <f t="shared" si="28"/>
        <v/>
      </c>
      <c r="Y150" s="70" t="str">
        <f t="shared" si="29"/>
        <v/>
      </c>
      <c r="Z150" s="70" t="str">
        <f>IF(M150="no_cargado",VLOOKUP(B150,NAfiliado_NFarmacia!A:H,8,0),"")</f>
        <v/>
      </c>
      <c r="AA150" s="71"/>
    </row>
    <row r="151" spans="1:27" x14ac:dyDescent="0.55000000000000004">
      <c r="A151" s="50"/>
      <c r="B151" s="49"/>
      <c r="C151" s="48"/>
      <c r="D151" s="49"/>
      <c r="E151" s="49"/>
      <c r="F151" s="49"/>
      <c r="G151" s="66" t="str">
        <f>+IF($B151="","",+IFERROR(+VLOOKUP(B151,padron!$A$2:$E$2000,2,0),+IFERROR(VLOOKUP(B151,NAfiliado_NFarmacia!$A:$J,10,0),"Ingresar Nuevo Afiliado")))</f>
        <v/>
      </c>
      <c r="H151" s="67" t="str">
        <f>+IF(B151="","",+IFERROR(+VLOOKUP($C151,materiales!$A$2:$C$101,2,0),"9999"))</f>
        <v/>
      </c>
      <c r="I151" s="68" t="str">
        <f>+IF($B151="","",+IF(OR($F151="Si",$F151=""),IF(ISERROR(VLOOKUP($B151,padron!$A$3:$M$482,9,0)),+IF(ISERROR(VLOOKUP($B151,NAfiliado_NFarmacia!$A$2:$J$497,5,0)),"Ingresa Farmacia",VLOOKUP($B151,NAfiliado_NFarmacia!$A$2:$J$497,5,0)),VLOOKUP($B151,padron!$A$3:$M$482,9,0)),+IF(ISERROR(VLOOKUP($B151,NAfiliado_NFarmacia!$A$2:$J$497,5,0)),"Ingresa Farmacia",VLOOKUP($B151,NAfiliado_NFarmacia!$A$2:$J$497,5,0))))</f>
        <v/>
      </c>
      <c r="J151" s="68" t="str">
        <f>+IF($B151="","",+IF(OR($F151="Si",$F151=""),IF(ISERROR(VLOOKUP($B151,padron!$A$3:$M$482,10,0)),+IF(ISERROR(VLOOKUP($B151,NAfiliado_NFarmacia!$A$2:$J$497,5,0)),"Ingresa Direccion de Farmacia",VLOOKUP($B151,NAfiliado_NFarmacia!$A$2:$J$497,6,0)),VLOOKUP($B151,padron!$A$3:$M$482,10,0)),+IF(ISERROR(VLOOKUP($B151,NAfiliado_NFarmacia!$A$2:$J$497,6,0)),"Ingresa Direccion de Farmacia",VLOOKUP($B151,NAfiliado_NFarmacia!$A$2:$J$497,6,0))))</f>
        <v/>
      </c>
      <c r="K151" s="68" t="str">
        <f>+IF($B151="","",+IF(OR($F151="Si",$F151=""),IF(ISERROR(VLOOKUP($B151,padron!$A$3:$M$482,10,0)),+IF(ISERROR(VLOOKUP($B151,NAfiliado_NFarmacia!$A$2:$J$497,5,0)),"Ingresa Localidad de Farmacia",VLOOKUP($B151,NAfiliado_NFarmacia!$A$2:$J$497,7,0)),VLOOKUP($B151,padron!$A$3:$M$482,11,0)),+IF(ISERROR(VLOOKUP($B151,NAfiliado_NFarmacia!$A$2:$J$497,7,0)),"Ingresa Localidad de Farmacia",VLOOKUP($B151,NAfiliado_NFarmacia!$A$2:$J$497,7,0))))</f>
        <v/>
      </c>
      <c r="L151" s="69" t="str">
        <f>+IF(B151="","",IF(F151="No","84005541",+IFERROR(+VLOOKUP(inicio!B151,padron!$A$2:$H$1999,8,0),"84005541")))</f>
        <v/>
      </c>
      <c r="M151" s="69" t="str">
        <f>+IF(B151="","",+IFERROR(+VLOOKUP(B151,padron!A:C,3,0),"no_cargado"))</f>
        <v/>
      </c>
      <c r="N151" s="67" t="str">
        <f>+IF(C151="","",+IFERROR(+VLOOKUP($C151,materiales!$A$2:$C$101,3,0),"9999"))</f>
        <v/>
      </c>
      <c r="O151" s="67" t="str">
        <f t="shared" si="20"/>
        <v/>
      </c>
      <c r="P151" s="67" t="str">
        <f t="shared" si="21"/>
        <v/>
      </c>
      <c r="Q151" s="67" t="str">
        <f t="shared" si="22"/>
        <v/>
      </c>
      <c r="R151" s="67" t="str">
        <f t="shared" si="23"/>
        <v/>
      </c>
      <c r="S151" s="67" t="str">
        <f t="shared" si="24"/>
        <v/>
      </c>
      <c r="T151" s="67" t="str">
        <f t="shared" ca="1" si="25"/>
        <v/>
      </c>
      <c r="U151" s="67" t="str">
        <f>+IF(M151="","",IFERROR(+VLOOKUP(C151,materiales!$A$2:$D$1000,4,0),"DSZA"))</f>
        <v/>
      </c>
      <c r="V151" s="67" t="str">
        <f t="shared" si="26"/>
        <v/>
      </c>
      <c r="W151" s="69" t="str">
        <f t="shared" si="27"/>
        <v/>
      </c>
      <c r="X151" s="69" t="str">
        <f t="shared" si="28"/>
        <v/>
      </c>
      <c r="Y151" s="70" t="str">
        <f t="shared" si="29"/>
        <v/>
      </c>
      <c r="Z151" s="70" t="str">
        <f>IF(M151="no_cargado",VLOOKUP(B151,NAfiliado_NFarmacia!A:H,8,0),"")</f>
        <v/>
      </c>
      <c r="AA151" s="71"/>
    </row>
    <row r="152" spans="1:27" x14ac:dyDescent="0.55000000000000004">
      <c r="A152" s="50"/>
      <c r="B152" s="49"/>
      <c r="C152" s="48"/>
      <c r="D152" s="49"/>
      <c r="E152" s="49"/>
      <c r="F152" s="49"/>
      <c r="G152" s="66" t="str">
        <f>+IF($B152="","",+IFERROR(+VLOOKUP(B152,padron!$A$2:$E$2000,2,0),+IFERROR(VLOOKUP(B152,NAfiliado_NFarmacia!$A:$J,10,0),"Ingresar Nuevo Afiliado")))</f>
        <v/>
      </c>
      <c r="H152" s="67" t="str">
        <f>+IF(B152="","",+IFERROR(+VLOOKUP($C152,materiales!$A$2:$C$101,2,0),"9999"))</f>
        <v/>
      </c>
      <c r="I152" s="68" t="str">
        <f>+IF($B152="","",+IF(OR($F152="Si",$F152=""),IF(ISERROR(VLOOKUP($B152,padron!$A$3:$M$482,9,0)),+IF(ISERROR(VLOOKUP($B152,NAfiliado_NFarmacia!$A$2:$J$497,5,0)),"Ingresa Farmacia",VLOOKUP($B152,NAfiliado_NFarmacia!$A$2:$J$497,5,0)),VLOOKUP($B152,padron!$A$3:$M$482,9,0)),+IF(ISERROR(VLOOKUP($B152,NAfiliado_NFarmacia!$A$2:$J$497,5,0)),"Ingresa Farmacia",VLOOKUP($B152,NAfiliado_NFarmacia!$A$2:$J$497,5,0))))</f>
        <v/>
      </c>
      <c r="J152" s="68" t="str">
        <f>+IF($B152="","",+IF(OR($F152="Si",$F152=""),IF(ISERROR(VLOOKUP($B152,padron!$A$3:$M$482,10,0)),+IF(ISERROR(VLOOKUP($B152,NAfiliado_NFarmacia!$A$2:$J$497,5,0)),"Ingresa Direccion de Farmacia",VLOOKUP($B152,NAfiliado_NFarmacia!$A$2:$J$497,6,0)),VLOOKUP($B152,padron!$A$3:$M$482,10,0)),+IF(ISERROR(VLOOKUP($B152,NAfiliado_NFarmacia!$A$2:$J$497,6,0)),"Ingresa Direccion de Farmacia",VLOOKUP($B152,NAfiliado_NFarmacia!$A$2:$J$497,6,0))))</f>
        <v/>
      </c>
      <c r="K152" s="68" t="str">
        <f>+IF($B152="","",+IF(OR($F152="Si",$F152=""),IF(ISERROR(VLOOKUP($B152,padron!$A$3:$M$482,10,0)),+IF(ISERROR(VLOOKUP($B152,NAfiliado_NFarmacia!$A$2:$J$497,5,0)),"Ingresa Localidad de Farmacia",VLOOKUP($B152,NAfiliado_NFarmacia!$A$2:$J$497,7,0)),VLOOKUP($B152,padron!$A$3:$M$482,11,0)),+IF(ISERROR(VLOOKUP($B152,NAfiliado_NFarmacia!$A$2:$J$497,7,0)),"Ingresa Localidad de Farmacia",VLOOKUP($B152,NAfiliado_NFarmacia!$A$2:$J$497,7,0))))</f>
        <v/>
      </c>
      <c r="L152" s="69" t="str">
        <f>+IF(B152="","",IF(F152="No","84005541",+IFERROR(+VLOOKUP(inicio!B152,padron!$A$2:$H$1999,8,0),"84005541")))</f>
        <v/>
      </c>
      <c r="M152" s="69" t="str">
        <f>+IF(B152="","",+IFERROR(+VLOOKUP(B152,padron!A:C,3,0),"no_cargado"))</f>
        <v/>
      </c>
      <c r="N152" s="67" t="str">
        <f>+IF(C152="","",+IFERROR(+VLOOKUP($C152,materiales!$A$2:$C$101,3,0),"9999"))</f>
        <v/>
      </c>
      <c r="O152" s="67" t="str">
        <f t="shared" si="20"/>
        <v/>
      </c>
      <c r="P152" s="67" t="str">
        <f t="shared" si="21"/>
        <v/>
      </c>
      <c r="Q152" s="67" t="str">
        <f t="shared" si="22"/>
        <v/>
      </c>
      <c r="R152" s="67" t="str">
        <f t="shared" si="23"/>
        <v/>
      </c>
      <c r="S152" s="67" t="str">
        <f t="shared" si="24"/>
        <v/>
      </c>
      <c r="T152" s="67" t="str">
        <f t="shared" ca="1" si="25"/>
        <v/>
      </c>
      <c r="U152" s="67" t="str">
        <f>+IF(M152="","",IFERROR(+VLOOKUP(C152,materiales!$A$2:$D$1000,4,0),"DSZA"))</f>
        <v/>
      </c>
      <c r="V152" s="67" t="str">
        <f t="shared" si="26"/>
        <v/>
      </c>
      <c r="W152" s="69" t="str">
        <f t="shared" si="27"/>
        <v/>
      </c>
      <c r="X152" s="69" t="str">
        <f t="shared" si="28"/>
        <v/>
      </c>
      <c r="Y152" s="70" t="str">
        <f t="shared" si="29"/>
        <v/>
      </c>
      <c r="Z152" s="70" t="str">
        <f>IF(M152="no_cargado",VLOOKUP(B152,NAfiliado_NFarmacia!A:H,8,0),"")</f>
        <v/>
      </c>
      <c r="AA152" s="71"/>
    </row>
    <row r="153" spans="1:27" x14ac:dyDescent="0.55000000000000004">
      <c r="A153" s="50"/>
      <c r="B153" s="49"/>
      <c r="C153" s="48"/>
      <c r="D153" s="49"/>
      <c r="E153" s="49"/>
      <c r="F153" s="49"/>
      <c r="G153" s="66" t="str">
        <f>+IF($B153="","",+IFERROR(+VLOOKUP(B153,padron!$A$2:$E$2000,2,0),+IFERROR(VLOOKUP(B153,NAfiliado_NFarmacia!$A:$J,10,0),"Ingresar Nuevo Afiliado")))</f>
        <v/>
      </c>
      <c r="H153" s="67" t="str">
        <f>+IF(B153="","",+IFERROR(+VLOOKUP($C153,materiales!$A$2:$C$101,2,0),"9999"))</f>
        <v/>
      </c>
      <c r="I153" s="68" t="str">
        <f>+IF($B153="","",+IF(OR($F153="Si",$F153=""),IF(ISERROR(VLOOKUP($B153,padron!$A$3:$M$482,9,0)),+IF(ISERROR(VLOOKUP($B153,NAfiliado_NFarmacia!$A$2:$J$497,5,0)),"Ingresa Farmacia",VLOOKUP($B153,NAfiliado_NFarmacia!$A$2:$J$497,5,0)),VLOOKUP($B153,padron!$A$3:$M$482,9,0)),+IF(ISERROR(VLOOKUP($B153,NAfiliado_NFarmacia!$A$2:$J$497,5,0)),"Ingresa Farmacia",VLOOKUP($B153,NAfiliado_NFarmacia!$A$2:$J$497,5,0))))</f>
        <v/>
      </c>
      <c r="J153" s="68" t="str">
        <f>+IF($B153="","",+IF(OR($F153="Si",$F153=""),IF(ISERROR(VLOOKUP($B153,padron!$A$3:$M$482,10,0)),+IF(ISERROR(VLOOKUP($B153,NAfiliado_NFarmacia!$A$2:$J$497,5,0)),"Ingresa Direccion de Farmacia",VLOOKUP($B153,NAfiliado_NFarmacia!$A$2:$J$497,6,0)),VLOOKUP($B153,padron!$A$3:$M$482,10,0)),+IF(ISERROR(VLOOKUP($B153,NAfiliado_NFarmacia!$A$2:$J$497,6,0)),"Ingresa Direccion de Farmacia",VLOOKUP($B153,NAfiliado_NFarmacia!$A$2:$J$497,6,0))))</f>
        <v/>
      </c>
      <c r="K153" s="68" t="str">
        <f>+IF($B153="","",+IF(OR($F153="Si",$F153=""),IF(ISERROR(VLOOKUP($B153,padron!$A$3:$M$482,10,0)),+IF(ISERROR(VLOOKUP($B153,NAfiliado_NFarmacia!$A$2:$J$497,5,0)),"Ingresa Localidad de Farmacia",VLOOKUP($B153,NAfiliado_NFarmacia!$A$2:$J$497,7,0)),VLOOKUP($B153,padron!$A$3:$M$482,11,0)),+IF(ISERROR(VLOOKUP($B153,NAfiliado_NFarmacia!$A$2:$J$497,7,0)),"Ingresa Localidad de Farmacia",VLOOKUP($B153,NAfiliado_NFarmacia!$A$2:$J$497,7,0))))</f>
        <v/>
      </c>
      <c r="L153" s="69" t="str">
        <f>+IF(B153="","",IF(F153="No","84005541",+IFERROR(+VLOOKUP(inicio!B153,padron!$A$2:$H$1999,8,0),"84005541")))</f>
        <v/>
      </c>
      <c r="M153" s="69" t="str">
        <f>+IF(B153="","",+IFERROR(+VLOOKUP(B153,padron!A:C,3,0),"no_cargado"))</f>
        <v/>
      </c>
      <c r="N153" s="67" t="str">
        <f>+IF(C153="","",+IFERROR(+VLOOKUP($C153,materiales!$A$2:$C$101,3,0),"9999"))</f>
        <v/>
      </c>
      <c r="O153" s="67" t="str">
        <f t="shared" si="20"/>
        <v/>
      </c>
      <c r="P153" s="67" t="str">
        <f t="shared" si="21"/>
        <v/>
      </c>
      <c r="Q153" s="67" t="str">
        <f t="shared" si="22"/>
        <v/>
      </c>
      <c r="R153" s="67" t="str">
        <f t="shared" si="23"/>
        <v/>
      </c>
      <c r="S153" s="67" t="str">
        <f t="shared" si="24"/>
        <v/>
      </c>
      <c r="T153" s="67" t="str">
        <f t="shared" ca="1" si="25"/>
        <v/>
      </c>
      <c r="U153" s="67" t="str">
        <f>+IF(M153="","",IFERROR(+VLOOKUP(C153,materiales!$A$2:$D$1000,4,0),"DSZA"))</f>
        <v/>
      </c>
      <c r="V153" s="67" t="str">
        <f t="shared" si="26"/>
        <v/>
      </c>
      <c r="W153" s="69" t="str">
        <f t="shared" si="27"/>
        <v/>
      </c>
      <c r="X153" s="69" t="str">
        <f t="shared" si="28"/>
        <v/>
      </c>
      <c r="Y153" s="70" t="str">
        <f t="shared" si="29"/>
        <v/>
      </c>
      <c r="Z153" s="70" t="str">
        <f>IF(M153="no_cargado",VLOOKUP(B153,NAfiliado_NFarmacia!A:H,8,0),"")</f>
        <v/>
      </c>
      <c r="AA153" s="71"/>
    </row>
    <row r="154" spans="1:27" x14ac:dyDescent="0.55000000000000004">
      <c r="A154" s="50"/>
      <c r="B154" s="49"/>
      <c r="C154" s="48"/>
      <c r="D154" s="49"/>
      <c r="E154" s="49"/>
      <c r="F154" s="49"/>
      <c r="G154" s="66" t="str">
        <f>+IF($B154="","",+IFERROR(+VLOOKUP(B154,padron!$A$2:$E$2000,2,0),+IFERROR(VLOOKUP(B154,NAfiliado_NFarmacia!$A:$J,10,0),"Ingresar Nuevo Afiliado")))</f>
        <v/>
      </c>
      <c r="H154" s="67" t="str">
        <f>+IF(B154="","",+IFERROR(+VLOOKUP($C154,materiales!$A$2:$C$101,2,0),"9999"))</f>
        <v/>
      </c>
      <c r="I154" s="68" t="str">
        <f>+IF($B154="","",+IF(OR($F154="Si",$F154=""),IF(ISERROR(VLOOKUP($B154,padron!$A$3:$M$482,9,0)),+IF(ISERROR(VLOOKUP($B154,NAfiliado_NFarmacia!$A$2:$J$497,5,0)),"Ingresa Farmacia",VLOOKUP($B154,NAfiliado_NFarmacia!$A$2:$J$497,5,0)),VLOOKUP($B154,padron!$A$3:$M$482,9,0)),+IF(ISERROR(VLOOKUP($B154,NAfiliado_NFarmacia!$A$2:$J$497,5,0)),"Ingresa Farmacia",VLOOKUP($B154,NAfiliado_NFarmacia!$A$2:$J$497,5,0))))</f>
        <v/>
      </c>
      <c r="J154" s="68" t="str">
        <f>+IF($B154="","",+IF(OR($F154="Si",$F154=""),IF(ISERROR(VLOOKUP($B154,padron!$A$3:$M$482,10,0)),+IF(ISERROR(VLOOKUP($B154,NAfiliado_NFarmacia!$A$2:$J$497,5,0)),"Ingresa Direccion de Farmacia",VLOOKUP($B154,NAfiliado_NFarmacia!$A$2:$J$497,6,0)),VLOOKUP($B154,padron!$A$3:$M$482,10,0)),+IF(ISERROR(VLOOKUP($B154,NAfiliado_NFarmacia!$A$2:$J$497,6,0)),"Ingresa Direccion de Farmacia",VLOOKUP($B154,NAfiliado_NFarmacia!$A$2:$J$497,6,0))))</f>
        <v/>
      </c>
      <c r="K154" s="68" t="str">
        <f>+IF($B154="","",+IF(OR($F154="Si",$F154=""),IF(ISERROR(VLOOKUP($B154,padron!$A$3:$M$482,10,0)),+IF(ISERROR(VLOOKUP($B154,NAfiliado_NFarmacia!$A$2:$J$497,5,0)),"Ingresa Localidad de Farmacia",VLOOKUP($B154,NAfiliado_NFarmacia!$A$2:$J$497,7,0)),VLOOKUP($B154,padron!$A$3:$M$482,11,0)),+IF(ISERROR(VLOOKUP($B154,NAfiliado_NFarmacia!$A$2:$J$497,7,0)),"Ingresa Localidad de Farmacia",VLOOKUP($B154,NAfiliado_NFarmacia!$A$2:$J$497,7,0))))</f>
        <v/>
      </c>
      <c r="L154" s="69" t="str">
        <f>+IF(B154="","",IF(F154="No","84005541",+IFERROR(+VLOOKUP(inicio!B154,padron!$A$2:$H$1999,8,0),"84005541")))</f>
        <v/>
      </c>
      <c r="M154" s="69" t="str">
        <f>+IF(B154="","",+IFERROR(+VLOOKUP(B154,padron!A:C,3,0),"no_cargado"))</f>
        <v/>
      </c>
      <c r="N154" s="67" t="str">
        <f>+IF(C154="","",+IFERROR(+VLOOKUP($C154,materiales!$A$2:$C$101,3,0),"9999"))</f>
        <v/>
      </c>
      <c r="O154" s="67" t="str">
        <f t="shared" si="20"/>
        <v/>
      </c>
      <c r="P154" s="67" t="str">
        <f t="shared" si="21"/>
        <v/>
      </c>
      <c r="Q154" s="67" t="str">
        <f t="shared" si="22"/>
        <v/>
      </c>
      <c r="R154" s="67" t="str">
        <f t="shared" si="23"/>
        <v/>
      </c>
      <c r="S154" s="67" t="str">
        <f t="shared" si="24"/>
        <v/>
      </c>
      <c r="T154" s="67" t="str">
        <f t="shared" ca="1" si="25"/>
        <v/>
      </c>
      <c r="U154" s="67" t="str">
        <f>+IF(M154="","",IFERROR(+VLOOKUP(C154,materiales!$A$2:$D$1000,4,0),"DSZA"))</f>
        <v/>
      </c>
      <c r="V154" s="67" t="str">
        <f t="shared" si="26"/>
        <v/>
      </c>
      <c r="W154" s="69" t="str">
        <f t="shared" si="27"/>
        <v/>
      </c>
      <c r="X154" s="69" t="str">
        <f t="shared" si="28"/>
        <v/>
      </c>
      <c r="Y154" s="70" t="str">
        <f t="shared" si="29"/>
        <v/>
      </c>
      <c r="Z154" s="70" t="str">
        <f>IF(M154="no_cargado",VLOOKUP(B154,NAfiliado_NFarmacia!A:H,8,0),"")</f>
        <v/>
      </c>
      <c r="AA154" s="71"/>
    </row>
    <row r="155" spans="1:27" x14ac:dyDescent="0.55000000000000004">
      <c r="A155" s="50"/>
      <c r="B155" s="49"/>
      <c r="C155" s="48"/>
      <c r="D155" s="49"/>
      <c r="E155" s="49"/>
      <c r="F155" s="49"/>
      <c r="G155" s="66" t="str">
        <f>+IF($B155="","",+IFERROR(+VLOOKUP(B155,padron!$A$2:$E$2000,2,0),+IFERROR(VLOOKUP(B155,NAfiliado_NFarmacia!$A:$J,10,0),"Ingresar Nuevo Afiliado")))</f>
        <v/>
      </c>
      <c r="H155" s="67" t="str">
        <f>+IF(B155="","",+IFERROR(+VLOOKUP($C155,materiales!$A$2:$C$101,2,0),"9999"))</f>
        <v/>
      </c>
      <c r="I155" s="68" t="str">
        <f>+IF($B155="","",+IF(OR($F155="Si",$F155=""),IF(ISERROR(VLOOKUP($B155,padron!$A$3:$M$482,9,0)),+IF(ISERROR(VLOOKUP($B155,NAfiliado_NFarmacia!$A$2:$J$497,5,0)),"Ingresa Farmacia",VLOOKUP($B155,NAfiliado_NFarmacia!$A$2:$J$497,5,0)),VLOOKUP($B155,padron!$A$3:$M$482,9,0)),+IF(ISERROR(VLOOKUP($B155,NAfiliado_NFarmacia!$A$2:$J$497,5,0)),"Ingresa Farmacia",VLOOKUP($B155,NAfiliado_NFarmacia!$A$2:$J$497,5,0))))</f>
        <v/>
      </c>
      <c r="J155" s="68" t="str">
        <f>+IF($B155="","",+IF(OR($F155="Si",$F155=""),IF(ISERROR(VLOOKUP($B155,padron!$A$3:$M$482,10,0)),+IF(ISERROR(VLOOKUP($B155,NAfiliado_NFarmacia!$A$2:$J$497,5,0)),"Ingresa Direccion de Farmacia",VLOOKUP($B155,NAfiliado_NFarmacia!$A$2:$J$497,6,0)),VLOOKUP($B155,padron!$A$3:$M$482,10,0)),+IF(ISERROR(VLOOKUP($B155,NAfiliado_NFarmacia!$A$2:$J$497,6,0)),"Ingresa Direccion de Farmacia",VLOOKUP($B155,NAfiliado_NFarmacia!$A$2:$J$497,6,0))))</f>
        <v/>
      </c>
      <c r="K155" s="68" t="str">
        <f>+IF($B155="","",+IF(OR($F155="Si",$F155=""),IF(ISERROR(VLOOKUP($B155,padron!$A$3:$M$482,10,0)),+IF(ISERROR(VLOOKUP($B155,NAfiliado_NFarmacia!$A$2:$J$497,5,0)),"Ingresa Localidad de Farmacia",VLOOKUP($B155,NAfiliado_NFarmacia!$A$2:$J$497,7,0)),VLOOKUP($B155,padron!$A$3:$M$482,11,0)),+IF(ISERROR(VLOOKUP($B155,NAfiliado_NFarmacia!$A$2:$J$497,7,0)),"Ingresa Localidad de Farmacia",VLOOKUP($B155,NAfiliado_NFarmacia!$A$2:$J$497,7,0))))</f>
        <v/>
      </c>
      <c r="L155" s="69" t="str">
        <f>+IF(B155="","",IF(F155="No","84005541",+IFERROR(+VLOOKUP(inicio!B155,padron!$A$2:$H$1999,8,0),"84005541")))</f>
        <v/>
      </c>
      <c r="M155" s="69" t="str">
        <f>+IF(B155="","",+IFERROR(+VLOOKUP(B155,padron!A:C,3,0),"no_cargado"))</f>
        <v/>
      </c>
      <c r="N155" s="67" t="str">
        <f>+IF(C155="","",+IFERROR(+VLOOKUP($C155,materiales!$A$2:$C$101,3,0),"9999"))</f>
        <v/>
      </c>
      <c r="O155" s="67" t="str">
        <f t="shared" si="20"/>
        <v/>
      </c>
      <c r="P155" s="67" t="str">
        <f t="shared" si="21"/>
        <v/>
      </c>
      <c r="Q155" s="67" t="str">
        <f t="shared" si="22"/>
        <v/>
      </c>
      <c r="R155" s="67" t="str">
        <f t="shared" si="23"/>
        <v/>
      </c>
      <c r="S155" s="67" t="str">
        <f t="shared" si="24"/>
        <v/>
      </c>
      <c r="T155" s="67" t="str">
        <f t="shared" ca="1" si="25"/>
        <v/>
      </c>
      <c r="U155" s="67" t="str">
        <f>+IF(M155="","",IFERROR(+VLOOKUP(C155,materiales!$A$2:$D$1000,4,0),"DSZA"))</f>
        <v/>
      </c>
      <c r="V155" s="67" t="str">
        <f t="shared" si="26"/>
        <v/>
      </c>
      <c r="W155" s="69" t="str">
        <f t="shared" si="27"/>
        <v/>
      </c>
      <c r="X155" s="69" t="str">
        <f t="shared" si="28"/>
        <v/>
      </c>
      <c r="Y155" s="70" t="str">
        <f t="shared" si="29"/>
        <v/>
      </c>
      <c r="Z155" s="70" t="str">
        <f>IF(M155="no_cargado",VLOOKUP(B155,NAfiliado_NFarmacia!A:H,8,0),"")</f>
        <v/>
      </c>
      <c r="AA155" s="71"/>
    </row>
    <row r="156" spans="1:27" x14ac:dyDescent="0.55000000000000004">
      <c r="A156" s="50"/>
      <c r="B156" s="49"/>
      <c r="C156" s="48"/>
      <c r="D156" s="49"/>
      <c r="E156" s="49"/>
      <c r="F156" s="49"/>
      <c r="G156" s="66" t="str">
        <f>+IF($B156="","",+IFERROR(+VLOOKUP(B156,padron!$A$2:$E$2000,2,0),+IFERROR(VLOOKUP(B156,NAfiliado_NFarmacia!$A:$J,10,0),"Ingresar Nuevo Afiliado")))</f>
        <v/>
      </c>
      <c r="H156" s="67" t="str">
        <f>+IF(B156="","",+IFERROR(+VLOOKUP($C156,materiales!$A$2:$C$101,2,0),"9999"))</f>
        <v/>
      </c>
      <c r="I156" s="68" t="str">
        <f>+IF($B156="","",+IF(OR($F156="Si",$F156=""),IF(ISERROR(VLOOKUP($B156,padron!$A$3:$M$482,9,0)),+IF(ISERROR(VLOOKUP($B156,NAfiliado_NFarmacia!$A$2:$J$497,5,0)),"Ingresa Farmacia",VLOOKUP($B156,NAfiliado_NFarmacia!$A$2:$J$497,5,0)),VLOOKUP($B156,padron!$A$3:$M$482,9,0)),+IF(ISERROR(VLOOKUP($B156,NAfiliado_NFarmacia!$A$2:$J$497,5,0)),"Ingresa Farmacia",VLOOKUP($B156,NAfiliado_NFarmacia!$A$2:$J$497,5,0))))</f>
        <v/>
      </c>
      <c r="J156" s="68" t="str">
        <f>+IF($B156="","",+IF(OR($F156="Si",$F156=""),IF(ISERROR(VLOOKUP($B156,padron!$A$3:$M$482,10,0)),+IF(ISERROR(VLOOKUP($B156,NAfiliado_NFarmacia!$A$2:$J$497,5,0)),"Ingresa Direccion de Farmacia",VLOOKUP($B156,NAfiliado_NFarmacia!$A$2:$J$497,6,0)),VLOOKUP($B156,padron!$A$3:$M$482,10,0)),+IF(ISERROR(VLOOKUP($B156,NAfiliado_NFarmacia!$A$2:$J$497,6,0)),"Ingresa Direccion de Farmacia",VLOOKUP($B156,NAfiliado_NFarmacia!$A$2:$J$497,6,0))))</f>
        <v/>
      </c>
      <c r="K156" s="68" t="str">
        <f>+IF($B156="","",+IF(OR($F156="Si",$F156=""),IF(ISERROR(VLOOKUP($B156,padron!$A$3:$M$482,10,0)),+IF(ISERROR(VLOOKUP($B156,NAfiliado_NFarmacia!$A$2:$J$497,5,0)),"Ingresa Localidad de Farmacia",VLOOKUP($B156,NAfiliado_NFarmacia!$A$2:$J$497,7,0)),VLOOKUP($B156,padron!$A$3:$M$482,11,0)),+IF(ISERROR(VLOOKUP($B156,NAfiliado_NFarmacia!$A$2:$J$497,7,0)),"Ingresa Localidad de Farmacia",VLOOKUP($B156,NAfiliado_NFarmacia!$A$2:$J$497,7,0))))</f>
        <v/>
      </c>
      <c r="L156" s="69" t="str">
        <f>+IF(B156="","",IF(F156="No","84005541",+IFERROR(+VLOOKUP(inicio!B156,padron!$A$2:$H$1999,8,0),"84005541")))</f>
        <v/>
      </c>
      <c r="M156" s="69" t="str">
        <f>+IF(B156="","",+IFERROR(+VLOOKUP(B156,padron!A:C,3,0),"no_cargado"))</f>
        <v/>
      </c>
      <c r="N156" s="67" t="str">
        <f>+IF(C156="","",+IFERROR(+VLOOKUP($C156,materiales!$A$2:$C$101,3,0),"9999"))</f>
        <v/>
      </c>
      <c r="O156" s="67" t="str">
        <f t="shared" si="20"/>
        <v/>
      </c>
      <c r="P156" s="67" t="str">
        <f t="shared" si="21"/>
        <v/>
      </c>
      <c r="Q156" s="67" t="str">
        <f t="shared" si="22"/>
        <v/>
      </c>
      <c r="R156" s="67" t="str">
        <f t="shared" si="23"/>
        <v/>
      </c>
      <c r="S156" s="67" t="str">
        <f t="shared" si="24"/>
        <v/>
      </c>
      <c r="T156" s="67" t="str">
        <f t="shared" ca="1" si="25"/>
        <v/>
      </c>
      <c r="U156" s="67" t="str">
        <f>+IF(M156="","",IFERROR(+VLOOKUP(C156,materiales!$A$2:$D$1000,4,0),"DSZA"))</f>
        <v/>
      </c>
      <c r="V156" s="67" t="str">
        <f t="shared" si="26"/>
        <v/>
      </c>
      <c r="W156" s="69" t="str">
        <f t="shared" si="27"/>
        <v/>
      </c>
      <c r="X156" s="69" t="str">
        <f t="shared" si="28"/>
        <v/>
      </c>
      <c r="Y156" s="70" t="str">
        <f t="shared" si="29"/>
        <v/>
      </c>
      <c r="Z156" s="70" t="str">
        <f>IF(M156="no_cargado",VLOOKUP(B156,NAfiliado_NFarmacia!A:H,8,0),"")</f>
        <v/>
      </c>
      <c r="AA156" s="71"/>
    </row>
    <row r="157" spans="1:27" x14ac:dyDescent="0.55000000000000004">
      <c r="A157" s="50"/>
      <c r="B157" s="49"/>
      <c r="C157" s="48"/>
      <c r="D157" s="49"/>
      <c r="E157" s="49"/>
      <c r="F157" s="49"/>
      <c r="G157" s="66" t="str">
        <f>+IF($B157="","",+IFERROR(+VLOOKUP(B157,padron!$A$2:$E$2000,2,0),+IFERROR(VLOOKUP(B157,NAfiliado_NFarmacia!$A:$J,10,0),"Ingresar Nuevo Afiliado")))</f>
        <v/>
      </c>
      <c r="H157" s="67" t="str">
        <f>+IF(B157="","",+IFERROR(+VLOOKUP($C157,materiales!$A$2:$C$101,2,0),"9999"))</f>
        <v/>
      </c>
      <c r="I157" s="68" t="str">
        <f>+IF($B157="","",+IF(OR($F157="Si",$F157=""),IF(ISERROR(VLOOKUP($B157,padron!$A$3:$M$482,9,0)),+IF(ISERROR(VLOOKUP($B157,NAfiliado_NFarmacia!$A$2:$J$497,5,0)),"Ingresa Farmacia",VLOOKUP($B157,NAfiliado_NFarmacia!$A$2:$J$497,5,0)),VLOOKUP($B157,padron!$A$3:$M$482,9,0)),+IF(ISERROR(VLOOKUP($B157,NAfiliado_NFarmacia!$A$2:$J$497,5,0)),"Ingresa Farmacia",VLOOKUP($B157,NAfiliado_NFarmacia!$A$2:$J$497,5,0))))</f>
        <v/>
      </c>
      <c r="J157" s="68" t="str">
        <f>+IF($B157="","",+IF(OR($F157="Si",$F157=""),IF(ISERROR(VLOOKUP($B157,padron!$A$3:$M$482,10,0)),+IF(ISERROR(VLOOKUP($B157,NAfiliado_NFarmacia!$A$2:$J$497,5,0)),"Ingresa Direccion de Farmacia",VLOOKUP($B157,NAfiliado_NFarmacia!$A$2:$J$497,6,0)),VLOOKUP($B157,padron!$A$3:$M$482,10,0)),+IF(ISERROR(VLOOKUP($B157,NAfiliado_NFarmacia!$A$2:$J$497,6,0)),"Ingresa Direccion de Farmacia",VLOOKUP($B157,NAfiliado_NFarmacia!$A$2:$J$497,6,0))))</f>
        <v/>
      </c>
      <c r="K157" s="68" t="str">
        <f>+IF($B157="","",+IF(OR($F157="Si",$F157=""),IF(ISERROR(VLOOKUP($B157,padron!$A$3:$M$482,10,0)),+IF(ISERROR(VLOOKUP($B157,NAfiliado_NFarmacia!$A$2:$J$497,5,0)),"Ingresa Localidad de Farmacia",VLOOKUP($B157,NAfiliado_NFarmacia!$A$2:$J$497,7,0)),VLOOKUP($B157,padron!$A$3:$M$482,11,0)),+IF(ISERROR(VLOOKUP($B157,NAfiliado_NFarmacia!$A$2:$J$497,7,0)),"Ingresa Localidad de Farmacia",VLOOKUP($B157,NAfiliado_NFarmacia!$A$2:$J$497,7,0))))</f>
        <v/>
      </c>
      <c r="L157" s="69" t="str">
        <f>+IF(B157="","",IF(F157="No","84005541",+IFERROR(+VLOOKUP(inicio!B157,padron!$A$2:$H$1999,8,0),"84005541")))</f>
        <v/>
      </c>
      <c r="M157" s="69" t="str">
        <f>+IF(B157="","",+IFERROR(+VLOOKUP(B157,padron!A:C,3,0),"no_cargado"))</f>
        <v/>
      </c>
      <c r="N157" s="67" t="str">
        <f>+IF(C157="","",+IFERROR(+VLOOKUP($C157,materiales!$A$2:$C$101,3,0),"9999"))</f>
        <v/>
      </c>
      <c r="O157" s="67" t="str">
        <f t="shared" si="20"/>
        <v/>
      </c>
      <c r="P157" s="67" t="str">
        <f t="shared" si="21"/>
        <v/>
      </c>
      <c r="Q157" s="67" t="str">
        <f t="shared" si="22"/>
        <v/>
      </c>
      <c r="R157" s="67" t="str">
        <f t="shared" si="23"/>
        <v/>
      </c>
      <c r="S157" s="67" t="str">
        <f t="shared" si="24"/>
        <v/>
      </c>
      <c r="T157" s="67" t="str">
        <f t="shared" ca="1" si="25"/>
        <v/>
      </c>
      <c r="U157" s="67" t="str">
        <f>+IF(M157="","",IFERROR(+VLOOKUP(C157,materiales!$A$2:$D$1000,4,0),"DSZA"))</f>
        <v/>
      </c>
      <c r="V157" s="67" t="str">
        <f t="shared" si="26"/>
        <v/>
      </c>
      <c r="W157" s="69" t="str">
        <f t="shared" si="27"/>
        <v/>
      </c>
      <c r="X157" s="69" t="str">
        <f t="shared" si="28"/>
        <v/>
      </c>
      <c r="Y157" s="70" t="str">
        <f t="shared" si="29"/>
        <v/>
      </c>
      <c r="Z157" s="70" t="str">
        <f>IF(M157="no_cargado",VLOOKUP(B157,NAfiliado_NFarmacia!A:H,8,0),"")</f>
        <v/>
      </c>
      <c r="AA157" s="71"/>
    </row>
    <row r="158" spans="1:27" x14ac:dyDescent="0.55000000000000004">
      <c r="A158" s="50"/>
      <c r="B158" s="49"/>
      <c r="C158" s="48"/>
      <c r="D158" s="49"/>
      <c r="E158" s="49"/>
      <c r="F158" s="49"/>
      <c r="G158" s="66" t="str">
        <f>+IF($B158="","",+IFERROR(+VLOOKUP(B158,padron!$A$2:$E$2000,2,0),+IFERROR(VLOOKUP(B158,NAfiliado_NFarmacia!$A:$J,10,0),"Ingresar Nuevo Afiliado")))</f>
        <v/>
      </c>
      <c r="H158" s="67" t="str">
        <f>+IF(B158="","",+IFERROR(+VLOOKUP($C158,materiales!$A$2:$C$101,2,0),"9999"))</f>
        <v/>
      </c>
      <c r="I158" s="68" t="str">
        <f>+IF($B158="","",+IF(OR($F158="Si",$F158=""),IF(ISERROR(VLOOKUP($B158,padron!$A$3:$M$482,9,0)),+IF(ISERROR(VLOOKUP($B158,NAfiliado_NFarmacia!$A$2:$J$497,5,0)),"Ingresa Farmacia",VLOOKUP($B158,NAfiliado_NFarmacia!$A$2:$J$497,5,0)),VLOOKUP($B158,padron!$A$3:$M$482,9,0)),+IF(ISERROR(VLOOKUP($B158,NAfiliado_NFarmacia!$A$2:$J$497,5,0)),"Ingresa Farmacia",VLOOKUP($B158,NAfiliado_NFarmacia!$A$2:$J$497,5,0))))</f>
        <v/>
      </c>
      <c r="J158" s="68" t="str">
        <f>+IF($B158="","",+IF(OR($F158="Si",$F158=""),IF(ISERROR(VLOOKUP($B158,padron!$A$3:$M$482,10,0)),+IF(ISERROR(VLOOKUP($B158,NAfiliado_NFarmacia!$A$2:$J$497,5,0)),"Ingresa Direccion de Farmacia",VLOOKUP($B158,NAfiliado_NFarmacia!$A$2:$J$497,6,0)),VLOOKUP($B158,padron!$A$3:$M$482,10,0)),+IF(ISERROR(VLOOKUP($B158,NAfiliado_NFarmacia!$A$2:$J$497,6,0)),"Ingresa Direccion de Farmacia",VLOOKUP($B158,NAfiliado_NFarmacia!$A$2:$J$497,6,0))))</f>
        <v/>
      </c>
      <c r="K158" s="68" t="str">
        <f>+IF($B158="","",+IF(OR($F158="Si",$F158=""),IF(ISERROR(VLOOKUP($B158,padron!$A$3:$M$482,10,0)),+IF(ISERROR(VLOOKUP($B158,NAfiliado_NFarmacia!$A$2:$J$497,5,0)),"Ingresa Localidad de Farmacia",VLOOKUP($B158,NAfiliado_NFarmacia!$A$2:$J$497,7,0)),VLOOKUP($B158,padron!$A$3:$M$482,11,0)),+IF(ISERROR(VLOOKUP($B158,NAfiliado_NFarmacia!$A$2:$J$497,7,0)),"Ingresa Localidad de Farmacia",VLOOKUP($B158,NAfiliado_NFarmacia!$A$2:$J$497,7,0))))</f>
        <v/>
      </c>
      <c r="L158" s="69" t="str">
        <f>+IF(B158="","",IF(F158="No","84005541",+IFERROR(+VLOOKUP(inicio!B158,padron!$A$2:$H$1999,8,0),"84005541")))</f>
        <v/>
      </c>
      <c r="M158" s="69" t="str">
        <f>+IF(B158="","",+IFERROR(+VLOOKUP(B158,padron!A:C,3,0),"no_cargado"))</f>
        <v/>
      </c>
      <c r="N158" s="67" t="str">
        <f>+IF(C158="","",+IFERROR(+VLOOKUP($C158,materiales!$A$2:$C$101,3,0),"9999"))</f>
        <v/>
      </c>
      <c r="O158" s="67" t="str">
        <f t="shared" si="20"/>
        <v/>
      </c>
      <c r="P158" s="67" t="str">
        <f t="shared" si="21"/>
        <v/>
      </c>
      <c r="Q158" s="67" t="str">
        <f t="shared" si="22"/>
        <v/>
      </c>
      <c r="R158" s="67" t="str">
        <f t="shared" si="23"/>
        <v/>
      </c>
      <c r="S158" s="67" t="str">
        <f t="shared" si="24"/>
        <v/>
      </c>
      <c r="T158" s="67" t="str">
        <f t="shared" ca="1" si="25"/>
        <v/>
      </c>
      <c r="U158" s="67" t="str">
        <f>+IF(M158="","",IFERROR(+VLOOKUP(C158,materiales!$A$2:$D$1000,4,0),"DSZA"))</f>
        <v/>
      </c>
      <c r="V158" s="67" t="str">
        <f t="shared" si="26"/>
        <v/>
      </c>
      <c r="W158" s="69" t="str">
        <f t="shared" si="27"/>
        <v/>
      </c>
      <c r="X158" s="69" t="str">
        <f t="shared" si="28"/>
        <v/>
      </c>
      <c r="Y158" s="70" t="str">
        <f t="shared" si="29"/>
        <v/>
      </c>
      <c r="Z158" s="70" t="str">
        <f>IF(M158="no_cargado",VLOOKUP(B158,NAfiliado_NFarmacia!A:H,8,0),"")</f>
        <v/>
      </c>
      <c r="AA158" s="71"/>
    </row>
    <row r="159" spans="1:27" x14ac:dyDescent="0.55000000000000004">
      <c r="A159" s="50"/>
      <c r="B159" s="49"/>
      <c r="C159" s="48"/>
      <c r="D159" s="49"/>
      <c r="E159" s="49"/>
      <c r="F159" s="49"/>
      <c r="G159" s="66" t="str">
        <f>+IF($B159="","",+IFERROR(+VLOOKUP(B159,padron!$A$2:$E$2000,2,0),+IFERROR(VLOOKUP(B159,NAfiliado_NFarmacia!$A:$J,10,0),"Ingresar Nuevo Afiliado")))</f>
        <v/>
      </c>
      <c r="H159" s="67" t="str">
        <f>+IF(B159="","",+IFERROR(+VLOOKUP($C159,materiales!$A$2:$C$101,2,0),"9999"))</f>
        <v/>
      </c>
      <c r="I159" s="68" t="str">
        <f>+IF($B159="","",+IF(OR($F159="Si",$F159=""),IF(ISERROR(VLOOKUP($B159,padron!$A$3:$M$482,9,0)),+IF(ISERROR(VLOOKUP($B159,NAfiliado_NFarmacia!$A$2:$J$497,5,0)),"Ingresa Farmacia",VLOOKUP($B159,NAfiliado_NFarmacia!$A$2:$J$497,5,0)),VLOOKUP($B159,padron!$A$3:$M$482,9,0)),+IF(ISERROR(VLOOKUP($B159,NAfiliado_NFarmacia!$A$2:$J$497,5,0)),"Ingresa Farmacia",VLOOKUP($B159,NAfiliado_NFarmacia!$A$2:$J$497,5,0))))</f>
        <v/>
      </c>
      <c r="J159" s="68" t="str">
        <f>+IF($B159="","",+IF(OR($F159="Si",$F159=""),IF(ISERROR(VLOOKUP($B159,padron!$A$3:$M$482,10,0)),+IF(ISERROR(VLOOKUP($B159,NAfiliado_NFarmacia!$A$2:$J$497,5,0)),"Ingresa Direccion de Farmacia",VLOOKUP($B159,NAfiliado_NFarmacia!$A$2:$J$497,6,0)),VLOOKUP($B159,padron!$A$3:$M$482,10,0)),+IF(ISERROR(VLOOKUP($B159,NAfiliado_NFarmacia!$A$2:$J$497,6,0)),"Ingresa Direccion de Farmacia",VLOOKUP($B159,NAfiliado_NFarmacia!$A$2:$J$497,6,0))))</f>
        <v/>
      </c>
      <c r="K159" s="68" t="str">
        <f>+IF($B159="","",+IF(OR($F159="Si",$F159=""),IF(ISERROR(VLOOKUP($B159,padron!$A$3:$M$482,10,0)),+IF(ISERROR(VLOOKUP($B159,NAfiliado_NFarmacia!$A$2:$J$497,5,0)),"Ingresa Localidad de Farmacia",VLOOKUP($B159,NAfiliado_NFarmacia!$A$2:$J$497,7,0)),VLOOKUP($B159,padron!$A$3:$M$482,11,0)),+IF(ISERROR(VLOOKUP($B159,NAfiliado_NFarmacia!$A$2:$J$497,7,0)),"Ingresa Localidad de Farmacia",VLOOKUP($B159,NAfiliado_NFarmacia!$A$2:$J$497,7,0))))</f>
        <v/>
      </c>
      <c r="L159" s="69" t="str">
        <f>+IF(B159="","",IF(F159="No","84005541",+IFERROR(+VLOOKUP(inicio!B159,padron!$A$2:$H$1999,8,0),"84005541")))</f>
        <v/>
      </c>
      <c r="M159" s="69" t="str">
        <f>+IF(B159="","",+IFERROR(+VLOOKUP(B159,padron!A:C,3,0),"no_cargado"))</f>
        <v/>
      </c>
      <c r="N159" s="67" t="str">
        <f>+IF(C159="","",+IFERROR(+VLOOKUP($C159,materiales!$A$2:$C$101,3,0),"9999"))</f>
        <v/>
      </c>
      <c r="O159" s="67" t="str">
        <f t="shared" si="20"/>
        <v/>
      </c>
      <c r="P159" s="67" t="str">
        <f t="shared" si="21"/>
        <v/>
      </c>
      <c r="Q159" s="67" t="str">
        <f t="shared" si="22"/>
        <v/>
      </c>
      <c r="R159" s="67" t="str">
        <f t="shared" si="23"/>
        <v/>
      </c>
      <c r="S159" s="67" t="str">
        <f t="shared" si="24"/>
        <v/>
      </c>
      <c r="T159" s="67" t="str">
        <f t="shared" ca="1" si="25"/>
        <v/>
      </c>
      <c r="U159" s="67" t="str">
        <f>+IF(M159="","",IFERROR(+VLOOKUP(C159,materiales!$A$2:$D$1000,4,0),"DSZA"))</f>
        <v/>
      </c>
      <c r="V159" s="67" t="str">
        <f t="shared" si="26"/>
        <v/>
      </c>
      <c r="W159" s="69" t="str">
        <f t="shared" si="27"/>
        <v/>
      </c>
      <c r="X159" s="69" t="str">
        <f t="shared" si="28"/>
        <v/>
      </c>
      <c r="Y159" s="70" t="str">
        <f t="shared" si="29"/>
        <v/>
      </c>
      <c r="Z159" s="70" t="str">
        <f>IF(M159="no_cargado",VLOOKUP(B159,NAfiliado_NFarmacia!A:H,8,0),"")</f>
        <v/>
      </c>
      <c r="AA159" s="71"/>
    </row>
    <row r="160" spans="1:27" x14ac:dyDescent="0.55000000000000004">
      <c r="A160" s="50"/>
      <c r="B160" s="49"/>
      <c r="C160" s="48"/>
      <c r="D160" s="49"/>
      <c r="E160" s="49"/>
      <c r="F160" s="49"/>
      <c r="G160" s="66" t="str">
        <f>+IF($B160="","",+IFERROR(+VLOOKUP(B160,padron!$A$2:$E$2000,2,0),+IFERROR(VLOOKUP(B160,NAfiliado_NFarmacia!$A:$J,10,0),"Ingresar Nuevo Afiliado")))</f>
        <v/>
      </c>
      <c r="H160" s="67" t="str">
        <f>+IF(B160="","",+IFERROR(+VLOOKUP($C160,materiales!$A$2:$C$101,2,0),"9999"))</f>
        <v/>
      </c>
      <c r="I160" s="68" t="str">
        <f>+IF($B160="","",+IF(OR($F160="Si",$F160=""),IF(ISERROR(VLOOKUP($B160,padron!$A$3:$M$482,9,0)),+IF(ISERROR(VLOOKUP($B160,NAfiliado_NFarmacia!$A$2:$J$497,5,0)),"Ingresa Farmacia",VLOOKUP($B160,NAfiliado_NFarmacia!$A$2:$J$497,5,0)),VLOOKUP($B160,padron!$A$3:$M$482,9,0)),+IF(ISERROR(VLOOKUP($B160,NAfiliado_NFarmacia!$A$2:$J$497,5,0)),"Ingresa Farmacia",VLOOKUP($B160,NAfiliado_NFarmacia!$A$2:$J$497,5,0))))</f>
        <v/>
      </c>
      <c r="J160" s="68" t="str">
        <f>+IF($B160="","",+IF(OR($F160="Si",$F160=""),IF(ISERROR(VLOOKUP($B160,padron!$A$3:$M$482,10,0)),+IF(ISERROR(VLOOKUP($B160,NAfiliado_NFarmacia!$A$2:$J$497,5,0)),"Ingresa Direccion de Farmacia",VLOOKUP($B160,NAfiliado_NFarmacia!$A$2:$J$497,6,0)),VLOOKUP($B160,padron!$A$3:$M$482,10,0)),+IF(ISERROR(VLOOKUP($B160,NAfiliado_NFarmacia!$A$2:$J$497,6,0)),"Ingresa Direccion de Farmacia",VLOOKUP($B160,NAfiliado_NFarmacia!$A$2:$J$497,6,0))))</f>
        <v/>
      </c>
      <c r="K160" s="68" t="str">
        <f>+IF($B160="","",+IF(OR($F160="Si",$F160=""),IF(ISERROR(VLOOKUP($B160,padron!$A$3:$M$482,10,0)),+IF(ISERROR(VLOOKUP($B160,NAfiliado_NFarmacia!$A$2:$J$497,5,0)),"Ingresa Localidad de Farmacia",VLOOKUP($B160,NAfiliado_NFarmacia!$A$2:$J$497,7,0)),VLOOKUP($B160,padron!$A$3:$M$482,11,0)),+IF(ISERROR(VLOOKUP($B160,NAfiliado_NFarmacia!$A$2:$J$497,7,0)),"Ingresa Localidad de Farmacia",VLOOKUP($B160,NAfiliado_NFarmacia!$A$2:$J$497,7,0))))</f>
        <v/>
      </c>
      <c r="L160" s="69" t="str">
        <f>+IF(B160="","",IF(F160="No","84005541",+IFERROR(+VLOOKUP(inicio!B160,padron!$A$2:$H$1999,8,0),"84005541")))</f>
        <v/>
      </c>
      <c r="M160" s="69" t="str">
        <f>+IF(B160="","",+IFERROR(+VLOOKUP(B160,padron!A:C,3,0),"no_cargado"))</f>
        <v/>
      </c>
      <c r="N160" s="67" t="str">
        <f>+IF(C160="","",+IFERROR(+VLOOKUP($C160,materiales!$A$2:$C$101,3,0),"9999"))</f>
        <v/>
      </c>
      <c r="O160" s="67" t="str">
        <f t="shared" si="20"/>
        <v/>
      </c>
      <c r="P160" s="67" t="str">
        <f t="shared" si="21"/>
        <v/>
      </c>
      <c r="Q160" s="67" t="str">
        <f t="shared" si="22"/>
        <v/>
      </c>
      <c r="R160" s="67" t="str">
        <f t="shared" si="23"/>
        <v/>
      </c>
      <c r="S160" s="67" t="str">
        <f t="shared" si="24"/>
        <v/>
      </c>
      <c r="T160" s="67" t="str">
        <f t="shared" ca="1" si="25"/>
        <v/>
      </c>
      <c r="U160" s="67" t="str">
        <f>+IF(M160="","",IFERROR(+VLOOKUP(C160,materiales!$A$2:$D$1000,4,0),"DSZA"))</f>
        <v/>
      </c>
      <c r="V160" s="67" t="str">
        <f t="shared" si="26"/>
        <v/>
      </c>
      <c r="W160" s="69" t="str">
        <f t="shared" si="27"/>
        <v/>
      </c>
      <c r="X160" s="69" t="str">
        <f t="shared" si="28"/>
        <v/>
      </c>
      <c r="Y160" s="70" t="str">
        <f t="shared" si="29"/>
        <v/>
      </c>
      <c r="Z160" s="70" t="str">
        <f>IF(M160="no_cargado",VLOOKUP(B160,NAfiliado_NFarmacia!A:H,8,0),"")</f>
        <v/>
      </c>
      <c r="AA160" s="71"/>
    </row>
    <row r="161" spans="1:27" x14ac:dyDescent="0.55000000000000004">
      <c r="A161" s="50"/>
      <c r="B161" s="49"/>
      <c r="C161" s="48"/>
      <c r="D161" s="49"/>
      <c r="E161" s="49"/>
      <c r="F161" s="49"/>
      <c r="G161" s="66" t="str">
        <f>+IF($B161="","",+IFERROR(+VLOOKUP(B161,padron!$A$2:$E$2000,2,0),+IFERROR(VLOOKUP(B161,NAfiliado_NFarmacia!$A:$J,10,0),"Ingresar Nuevo Afiliado")))</f>
        <v/>
      </c>
      <c r="H161" s="67" t="str">
        <f>+IF(B161="","",+IFERROR(+VLOOKUP($C161,materiales!$A$2:$C$101,2,0),"9999"))</f>
        <v/>
      </c>
      <c r="I161" s="68" t="str">
        <f>+IF($B161="","",+IF(OR($F161="Si",$F161=""),IF(ISERROR(VLOOKUP($B161,padron!$A$3:$M$482,9,0)),+IF(ISERROR(VLOOKUP($B161,NAfiliado_NFarmacia!$A$2:$J$497,5,0)),"Ingresa Farmacia",VLOOKUP($B161,NAfiliado_NFarmacia!$A$2:$J$497,5,0)),VLOOKUP($B161,padron!$A$3:$M$482,9,0)),+IF(ISERROR(VLOOKUP($B161,NAfiliado_NFarmacia!$A$2:$J$497,5,0)),"Ingresa Farmacia",VLOOKUP($B161,NAfiliado_NFarmacia!$A$2:$J$497,5,0))))</f>
        <v/>
      </c>
      <c r="J161" s="68" t="str">
        <f>+IF($B161="","",+IF(OR($F161="Si",$F161=""),IF(ISERROR(VLOOKUP($B161,padron!$A$3:$M$482,10,0)),+IF(ISERROR(VLOOKUP($B161,NAfiliado_NFarmacia!$A$2:$J$497,5,0)),"Ingresa Direccion de Farmacia",VLOOKUP($B161,NAfiliado_NFarmacia!$A$2:$J$497,6,0)),VLOOKUP($B161,padron!$A$3:$M$482,10,0)),+IF(ISERROR(VLOOKUP($B161,NAfiliado_NFarmacia!$A$2:$J$497,6,0)),"Ingresa Direccion de Farmacia",VLOOKUP($B161,NAfiliado_NFarmacia!$A$2:$J$497,6,0))))</f>
        <v/>
      </c>
      <c r="K161" s="68" t="str">
        <f>+IF($B161="","",+IF(OR($F161="Si",$F161=""),IF(ISERROR(VLOOKUP($B161,padron!$A$3:$M$482,10,0)),+IF(ISERROR(VLOOKUP($B161,NAfiliado_NFarmacia!$A$2:$J$497,5,0)),"Ingresa Localidad de Farmacia",VLOOKUP($B161,NAfiliado_NFarmacia!$A$2:$J$497,7,0)),VLOOKUP($B161,padron!$A$3:$M$482,11,0)),+IF(ISERROR(VLOOKUP($B161,NAfiliado_NFarmacia!$A$2:$J$497,7,0)),"Ingresa Localidad de Farmacia",VLOOKUP($B161,NAfiliado_NFarmacia!$A$2:$J$497,7,0))))</f>
        <v/>
      </c>
      <c r="L161" s="69" t="str">
        <f>+IF(B161="","",IF(F161="No","84005541",+IFERROR(+VLOOKUP(inicio!B161,padron!$A$2:$H$1999,8,0),"84005541")))</f>
        <v/>
      </c>
      <c r="M161" s="69" t="str">
        <f>+IF(B161="","",+IFERROR(+VLOOKUP(B161,padron!A:C,3,0),"no_cargado"))</f>
        <v/>
      </c>
      <c r="N161" s="67" t="str">
        <f>+IF(C161="","",+IFERROR(+VLOOKUP($C161,materiales!$A$2:$C$101,3,0),"9999"))</f>
        <v/>
      </c>
      <c r="O161" s="67" t="str">
        <f t="shared" si="20"/>
        <v/>
      </c>
      <c r="P161" s="67" t="str">
        <f t="shared" si="21"/>
        <v/>
      </c>
      <c r="Q161" s="67" t="str">
        <f t="shared" si="22"/>
        <v/>
      </c>
      <c r="R161" s="67" t="str">
        <f t="shared" si="23"/>
        <v/>
      </c>
      <c r="S161" s="67" t="str">
        <f t="shared" si="24"/>
        <v/>
      </c>
      <c r="T161" s="67" t="str">
        <f t="shared" ca="1" si="25"/>
        <v/>
      </c>
      <c r="U161" s="67" t="str">
        <f>+IF(M161="","",IFERROR(+VLOOKUP(C161,materiales!$A$2:$D$1000,4,0),"DSZA"))</f>
        <v/>
      </c>
      <c r="V161" s="67" t="str">
        <f t="shared" si="26"/>
        <v/>
      </c>
      <c r="W161" s="69" t="str">
        <f t="shared" si="27"/>
        <v/>
      </c>
      <c r="X161" s="69" t="str">
        <f t="shared" si="28"/>
        <v/>
      </c>
      <c r="Y161" s="70" t="str">
        <f t="shared" si="29"/>
        <v/>
      </c>
      <c r="Z161" s="70" t="str">
        <f>IF(M161="no_cargado",VLOOKUP(B161,NAfiliado_NFarmacia!A:H,8,0),"")</f>
        <v/>
      </c>
      <c r="AA161" s="71"/>
    </row>
    <row r="162" spans="1:27" x14ac:dyDescent="0.55000000000000004">
      <c r="A162" s="50"/>
      <c r="B162" s="49"/>
      <c r="C162" s="48"/>
      <c r="D162" s="49"/>
      <c r="E162" s="49"/>
      <c r="F162" s="49"/>
      <c r="G162" s="66" t="str">
        <f>+IF($B162="","",+IFERROR(+VLOOKUP(B162,padron!$A$2:$E$2000,2,0),+IFERROR(VLOOKUP(B162,NAfiliado_NFarmacia!$A:$J,10,0),"Ingresar Nuevo Afiliado")))</f>
        <v/>
      </c>
      <c r="H162" s="67" t="str">
        <f>+IF(B162="","",+IFERROR(+VLOOKUP($C162,materiales!$A$2:$C$101,2,0),"9999"))</f>
        <v/>
      </c>
      <c r="I162" s="68" t="str">
        <f>+IF($B162="","",+IF(OR($F162="Si",$F162=""),IF(ISERROR(VLOOKUP($B162,padron!$A$3:$M$482,9,0)),+IF(ISERROR(VLOOKUP($B162,NAfiliado_NFarmacia!$A$2:$J$497,5,0)),"Ingresa Farmacia",VLOOKUP($B162,NAfiliado_NFarmacia!$A$2:$J$497,5,0)),VLOOKUP($B162,padron!$A$3:$M$482,9,0)),+IF(ISERROR(VLOOKUP($B162,NAfiliado_NFarmacia!$A$2:$J$497,5,0)),"Ingresa Farmacia",VLOOKUP($B162,NAfiliado_NFarmacia!$A$2:$J$497,5,0))))</f>
        <v/>
      </c>
      <c r="J162" s="68" t="str">
        <f>+IF($B162="","",+IF(OR($F162="Si",$F162=""),IF(ISERROR(VLOOKUP($B162,padron!$A$3:$M$482,10,0)),+IF(ISERROR(VLOOKUP($B162,NAfiliado_NFarmacia!$A$2:$J$497,5,0)),"Ingresa Direccion de Farmacia",VLOOKUP($B162,NAfiliado_NFarmacia!$A$2:$J$497,6,0)),VLOOKUP($B162,padron!$A$3:$M$482,10,0)),+IF(ISERROR(VLOOKUP($B162,NAfiliado_NFarmacia!$A$2:$J$497,6,0)),"Ingresa Direccion de Farmacia",VLOOKUP($B162,NAfiliado_NFarmacia!$A$2:$J$497,6,0))))</f>
        <v/>
      </c>
      <c r="K162" s="68" t="str">
        <f>+IF($B162="","",+IF(OR($F162="Si",$F162=""),IF(ISERROR(VLOOKUP($B162,padron!$A$3:$M$482,10,0)),+IF(ISERROR(VLOOKUP($B162,NAfiliado_NFarmacia!$A$2:$J$497,5,0)),"Ingresa Localidad de Farmacia",VLOOKUP($B162,NAfiliado_NFarmacia!$A$2:$J$497,7,0)),VLOOKUP($B162,padron!$A$3:$M$482,11,0)),+IF(ISERROR(VLOOKUP($B162,NAfiliado_NFarmacia!$A$2:$J$497,7,0)),"Ingresa Localidad de Farmacia",VLOOKUP($B162,NAfiliado_NFarmacia!$A$2:$J$497,7,0))))</f>
        <v/>
      </c>
      <c r="L162" s="69" t="str">
        <f>+IF(B162="","",IF(F162="No","84005541",+IFERROR(+VLOOKUP(inicio!B162,padron!$A$2:$H$1999,8,0),"84005541")))</f>
        <v/>
      </c>
      <c r="M162" s="69" t="str">
        <f>+IF(B162="","",+IFERROR(+VLOOKUP(B162,padron!A:C,3,0),"no_cargado"))</f>
        <v/>
      </c>
      <c r="N162" s="67" t="str">
        <f>+IF(C162="","",+IFERROR(+VLOOKUP($C162,materiales!$A$2:$C$101,3,0),"9999"))</f>
        <v/>
      </c>
      <c r="O162" s="67" t="str">
        <f t="shared" si="20"/>
        <v/>
      </c>
      <c r="P162" s="67" t="str">
        <f t="shared" si="21"/>
        <v/>
      </c>
      <c r="Q162" s="67" t="str">
        <f t="shared" si="22"/>
        <v/>
      </c>
      <c r="R162" s="67" t="str">
        <f t="shared" si="23"/>
        <v/>
      </c>
      <c r="S162" s="67" t="str">
        <f t="shared" si="24"/>
        <v/>
      </c>
      <c r="T162" s="67" t="str">
        <f t="shared" ca="1" si="25"/>
        <v/>
      </c>
      <c r="U162" s="67" t="str">
        <f>+IF(M162="","",IFERROR(+VLOOKUP(C162,materiales!$A$2:$D$1000,4,0),"DSZA"))</f>
        <v/>
      </c>
      <c r="V162" s="67" t="str">
        <f t="shared" si="26"/>
        <v/>
      </c>
      <c r="W162" s="69" t="str">
        <f t="shared" si="27"/>
        <v/>
      </c>
      <c r="X162" s="69" t="str">
        <f t="shared" si="28"/>
        <v/>
      </c>
      <c r="Y162" s="70" t="str">
        <f t="shared" si="29"/>
        <v/>
      </c>
      <c r="Z162" s="70" t="str">
        <f>IF(M162="no_cargado",VLOOKUP(B162,NAfiliado_NFarmacia!A:H,8,0),"")</f>
        <v/>
      </c>
      <c r="AA162" s="71"/>
    </row>
    <row r="163" spans="1:27" x14ac:dyDescent="0.55000000000000004">
      <c r="A163" s="50"/>
      <c r="B163" s="49"/>
      <c r="C163" s="48"/>
      <c r="D163" s="49"/>
      <c r="E163" s="49"/>
      <c r="F163" s="49"/>
      <c r="G163" s="66" t="str">
        <f>+IF($B163="","",+IFERROR(+VLOOKUP(B163,padron!$A$2:$E$2000,2,0),+IFERROR(VLOOKUP(B163,NAfiliado_NFarmacia!$A:$J,10,0),"Ingresar Nuevo Afiliado")))</f>
        <v/>
      </c>
      <c r="H163" s="67" t="str">
        <f>+IF(B163="","",+IFERROR(+VLOOKUP($C163,materiales!$A$2:$C$101,2,0),"9999"))</f>
        <v/>
      </c>
      <c r="I163" s="68" t="str">
        <f>+IF($B163="","",+IF(OR($F163="Si",$F163=""),IF(ISERROR(VLOOKUP($B163,padron!$A$3:$M$482,9,0)),+IF(ISERROR(VLOOKUP($B163,NAfiliado_NFarmacia!$A$2:$J$497,5,0)),"Ingresa Farmacia",VLOOKUP($B163,NAfiliado_NFarmacia!$A$2:$J$497,5,0)),VLOOKUP($B163,padron!$A$3:$M$482,9,0)),+IF(ISERROR(VLOOKUP($B163,NAfiliado_NFarmacia!$A$2:$J$497,5,0)),"Ingresa Farmacia",VLOOKUP($B163,NAfiliado_NFarmacia!$A$2:$J$497,5,0))))</f>
        <v/>
      </c>
      <c r="J163" s="68" t="str">
        <f>+IF($B163="","",+IF(OR($F163="Si",$F163=""),IF(ISERROR(VLOOKUP($B163,padron!$A$3:$M$482,10,0)),+IF(ISERROR(VLOOKUP($B163,NAfiliado_NFarmacia!$A$2:$J$497,5,0)),"Ingresa Direccion de Farmacia",VLOOKUP($B163,NAfiliado_NFarmacia!$A$2:$J$497,6,0)),VLOOKUP($B163,padron!$A$3:$M$482,10,0)),+IF(ISERROR(VLOOKUP($B163,NAfiliado_NFarmacia!$A$2:$J$497,6,0)),"Ingresa Direccion de Farmacia",VLOOKUP($B163,NAfiliado_NFarmacia!$A$2:$J$497,6,0))))</f>
        <v/>
      </c>
      <c r="K163" s="68" t="str">
        <f>+IF($B163="","",+IF(OR($F163="Si",$F163=""),IF(ISERROR(VLOOKUP($B163,padron!$A$3:$M$482,10,0)),+IF(ISERROR(VLOOKUP($B163,NAfiliado_NFarmacia!$A$2:$J$497,5,0)),"Ingresa Localidad de Farmacia",VLOOKUP($B163,NAfiliado_NFarmacia!$A$2:$J$497,7,0)),VLOOKUP($B163,padron!$A$3:$M$482,11,0)),+IF(ISERROR(VLOOKUP($B163,NAfiliado_NFarmacia!$A$2:$J$497,7,0)),"Ingresa Localidad de Farmacia",VLOOKUP($B163,NAfiliado_NFarmacia!$A$2:$J$497,7,0))))</f>
        <v/>
      </c>
      <c r="L163" s="69" t="str">
        <f>+IF(B163="","",IF(F163="No","84005541",+IFERROR(+VLOOKUP(inicio!B163,padron!$A$2:$H$1999,8,0),"84005541")))</f>
        <v/>
      </c>
      <c r="M163" s="69" t="str">
        <f>+IF(B163="","",+IFERROR(+VLOOKUP(B163,padron!A:C,3,0),"no_cargado"))</f>
        <v/>
      </c>
      <c r="N163" s="67" t="str">
        <f>+IF(C163="","",+IFERROR(+VLOOKUP($C163,materiales!$A$2:$C$101,3,0),"9999"))</f>
        <v/>
      </c>
      <c r="O163" s="67" t="str">
        <f t="shared" si="20"/>
        <v/>
      </c>
      <c r="P163" s="67" t="str">
        <f t="shared" si="21"/>
        <v/>
      </c>
      <c r="Q163" s="67" t="str">
        <f t="shared" si="22"/>
        <v/>
      </c>
      <c r="R163" s="67" t="str">
        <f t="shared" si="23"/>
        <v/>
      </c>
      <c r="S163" s="67" t="str">
        <f t="shared" si="24"/>
        <v/>
      </c>
      <c r="T163" s="67" t="str">
        <f t="shared" ca="1" si="25"/>
        <v/>
      </c>
      <c r="U163" s="67" t="str">
        <f>+IF(M163="","",IFERROR(+VLOOKUP(C163,materiales!$A$2:$D$1000,4,0),"DSZA"))</f>
        <v/>
      </c>
      <c r="V163" s="67" t="str">
        <f t="shared" si="26"/>
        <v/>
      </c>
      <c r="W163" s="69" t="str">
        <f t="shared" si="27"/>
        <v/>
      </c>
      <c r="X163" s="69" t="str">
        <f t="shared" si="28"/>
        <v/>
      </c>
      <c r="Y163" s="70" t="str">
        <f t="shared" si="29"/>
        <v/>
      </c>
      <c r="Z163" s="70" t="str">
        <f>IF(M163="no_cargado",VLOOKUP(B163,NAfiliado_NFarmacia!A:H,8,0),"")</f>
        <v/>
      </c>
      <c r="AA163" s="71"/>
    </row>
    <row r="164" spans="1:27" x14ac:dyDescent="0.55000000000000004">
      <c r="A164" s="50"/>
      <c r="B164" s="49"/>
      <c r="C164" s="48"/>
      <c r="D164" s="49"/>
      <c r="E164" s="49"/>
      <c r="F164" s="49"/>
      <c r="G164" s="66" t="str">
        <f>+IF($B164="","",+IFERROR(+VLOOKUP(B164,padron!$A$2:$E$2000,2,0),+IFERROR(VLOOKUP(B164,NAfiliado_NFarmacia!$A:$J,10,0),"Ingresar Nuevo Afiliado")))</f>
        <v/>
      </c>
      <c r="H164" s="67" t="str">
        <f>+IF(B164="","",+IFERROR(+VLOOKUP($C164,materiales!$A$2:$C$101,2,0),"9999"))</f>
        <v/>
      </c>
      <c r="I164" s="68" t="str">
        <f>+IF($B164="","",+IF(OR($F164="Si",$F164=""),IF(ISERROR(VLOOKUP($B164,padron!$A$3:$M$482,9,0)),+IF(ISERROR(VLOOKUP($B164,NAfiliado_NFarmacia!$A$2:$J$497,5,0)),"Ingresa Farmacia",VLOOKUP($B164,NAfiliado_NFarmacia!$A$2:$J$497,5,0)),VLOOKUP($B164,padron!$A$3:$M$482,9,0)),+IF(ISERROR(VLOOKUP($B164,NAfiliado_NFarmacia!$A$2:$J$497,5,0)),"Ingresa Farmacia",VLOOKUP($B164,NAfiliado_NFarmacia!$A$2:$J$497,5,0))))</f>
        <v/>
      </c>
      <c r="J164" s="68" t="str">
        <f>+IF($B164="","",+IF(OR($F164="Si",$F164=""),IF(ISERROR(VLOOKUP($B164,padron!$A$3:$M$482,10,0)),+IF(ISERROR(VLOOKUP($B164,NAfiliado_NFarmacia!$A$2:$J$497,5,0)),"Ingresa Direccion de Farmacia",VLOOKUP($B164,NAfiliado_NFarmacia!$A$2:$J$497,6,0)),VLOOKUP($B164,padron!$A$3:$M$482,10,0)),+IF(ISERROR(VLOOKUP($B164,NAfiliado_NFarmacia!$A$2:$J$497,6,0)),"Ingresa Direccion de Farmacia",VLOOKUP($B164,NAfiliado_NFarmacia!$A$2:$J$497,6,0))))</f>
        <v/>
      </c>
      <c r="K164" s="68" t="str">
        <f>+IF($B164="","",+IF(OR($F164="Si",$F164=""),IF(ISERROR(VLOOKUP($B164,padron!$A$3:$M$482,10,0)),+IF(ISERROR(VLOOKUP($B164,NAfiliado_NFarmacia!$A$2:$J$497,5,0)),"Ingresa Localidad de Farmacia",VLOOKUP($B164,NAfiliado_NFarmacia!$A$2:$J$497,7,0)),VLOOKUP($B164,padron!$A$3:$M$482,11,0)),+IF(ISERROR(VLOOKUP($B164,NAfiliado_NFarmacia!$A$2:$J$497,7,0)),"Ingresa Localidad de Farmacia",VLOOKUP($B164,NAfiliado_NFarmacia!$A$2:$J$497,7,0))))</f>
        <v/>
      </c>
      <c r="L164" s="69" t="str">
        <f>+IF(B164="","",IF(F164="No","84005541",+IFERROR(+VLOOKUP(inicio!B164,padron!$A$2:$H$1999,8,0),"84005541")))</f>
        <v/>
      </c>
      <c r="M164" s="69" t="str">
        <f>+IF(B164="","",+IFERROR(+VLOOKUP(B164,padron!A:C,3,0),"no_cargado"))</f>
        <v/>
      </c>
      <c r="N164" s="67" t="str">
        <f>+IF(C164="","",+IFERROR(+VLOOKUP($C164,materiales!$A$2:$C$101,3,0),"9999"))</f>
        <v/>
      </c>
      <c r="O164" s="67" t="str">
        <f t="shared" si="20"/>
        <v/>
      </c>
      <c r="P164" s="67" t="str">
        <f t="shared" si="21"/>
        <v/>
      </c>
      <c r="Q164" s="67" t="str">
        <f t="shared" si="22"/>
        <v/>
      </c>
      <c r="R164" s="67" t="str">
        <f t="shared" si="23"/>
        <v/>
      </c>
      <c r="S164" s="67" t="str">
        <f t="shared" si="24"/>
        <v/>
      </c>
      <c r="T164" s="67" t="str">
        <f t="shared" ca="1" si="25"/>
        <v/>
      </c>
      <c r="U164" s="67" t="str">
        <f>+IF(M164="","",IFERROR(+VLOOKUP(C164,materiales!$A$2:$D$1000,4,0),"DSZA"))</f>
        <v/>
      </c>
      <c r="V164" s="67" t="str">
        <f t="shared" si="26"/>
        <v/>
      </c>
      <c r="W164" s="69" t="str">
        <f t="shared" si="27"/>
        <v/>
      </c>
      <c r="X164" s="69" t="str">
        <f t="shared" si="28"/>
        <v/>
      </c>
      <c r="Y164" s="70" t="str">
        <f t="shared" si="29"/>
        <v/>
      </c>
      <c r="Z164" s="70" t="str">
        <f>IF(M164="no_cargado",VLOOKUP(B164,NAfiliado_NFarmacia!A:H,8,0),"")</f>
        <v/>
      </c>
      <c r="AA164" s="71"/>
    </row>
    <row r="165" spans="1:27" x14ac:dyDescent="0.55000000000000004">
      <c r="A165" s="50"/>
      <c r="B165" s="49"/>
      <c r="C165" s="48"/>
      <c r="D165" s="49"/>
      <c r="E165" s="49"/>
      <c r="F165" s="49"/>
      <c r="G165" s="66" t="str">
        <f>+IF($B165="","",+IFERROR(+VLOOKUP(B165,padron!$A$2:$E$2000,2,0),+IFERROR(VLOOKUP(B165,NAfiliado_NFarmacia!$A:$J,10,0),"Ingresar Nuevo Afiliado")))</f>
        <v/>
      </c>
      <c r="H165" s="67" t="str">
        <f>+IF(B165="","",+IFERROR(+VLOOKUP($C165,materiales!$A$2:$C$101,2,0),"9999"))</f>
        <v/>
      </c>
      <c r="I165" s="68" t="str">
        <f>+IF($B165="","",+IF(OR($F165="Si",$F165=""),IF(ISERROR(VLOOKUP($B165,padron!$A$3:$M$482,9,0)),+IF(ISERROR(VLOOKUP($B165,NAfiliado_NFarmacia!$A$2:$J$497,5,0)),"Ingresa Farmacia",VLOOKUP($B165,NAfiliado_NFarmacia!$A$2:$J$497,5,0)),VLOOKUP($B165,padron!$A$3:$M$482,9,0)),+IF(ISERROR(VLOOKUP($B165,NAfiliado_NFarmacia!$A$2:$J$497,5,0)),"Ingresa Farmacia",VLOOKUP($B165,NAfiliado_NFarmacia!$A$2:$J$497,5,0))))</f>
        <v/>
      </c>
      <c r="J165" s="68" t="str">
        <f>+IF($B165="","",+IF(OR($F165="Si",$F165=""),IF(ISERROR(VLOOKUP($B165,padron!$A$3:$M$482,10,0)),+IF(ISERROR(VLOOKUP($B165,NAfiliado_NFarmacia!$A$2:$J$497,5,0)),"Ingresa Direccion de Farmacia",VLOOKUP($B165,NAfiliado_NFarmacia!$A$2:$J$497,6,0)),VLOOKUP($B165,padron!$A$3:$M$482,10,0)),+IF(ISERROR(VLOOKUP($B165,NAfiliado_NFarmacia!$A$2:$J$497,6,0)),"Ingresa Direccion de Farmacia",VLOOKUP($B165,NAfiliado_NFarmacia!$A$2:$J$497,6,0))))</f>
        <v/>
      </c>
      <c r="K165" s="68" t="str">
        <f>+IF($B165="","",+IF(OR($F165="Si",$F165=""),IF(ISERROR(VLOOKUP($B165,padron!$A$3:$M$482,10,0)),+IF(ISERROR(VLOOKUP($B165,NAfiliado_NFarmacia!$A$2:$J$497,5,0)),"Ingresa Localidad de Farmacia",VLOOKUP($B165,NAfiliado_NFarmacia!$A$2:$J$497,7,0)),VLOOKUP($B165,padron!$A$3:$M$482,11,0)),+IF(ISERROR(VLOOKUP($B165,NAfiliado_NFarmacia!$A$2:$J$497,7,0)),"Ingresa Localidad de Farmacia",VLOOKUP($B165,NAfiliado_NFarmacia!$A$2:$J$497,7,0))))</f>
        <v/>
      </c>
      <c r="L165" s="69" t="str">
        <f>+IF(B165="","",IF(F165="No","84005541",+IFERROR(+VLOOKUP(inicio!B165,padron!$A$2:$H$1999,8,0),"84005541")))</f>
        <v/>
      </c>
      <c r="M165" s="69" t="str">
        <f>+IF(B165="","",+IFERROR(+VLOOKUP(B165,padron!A:C,3,0),"no_cargado"))</f>
        <v/>
      </c>
      <c r="N165" s="67" t="str">
        <f>+IF(C165="","",+IFERROR(+VLOOKUP($C165,materiales!$A$2:$C$101,3,0),"9999"))</f>
        <v/>
      </c>
      <c r="O165" s="67" t="str">
        <f t="shared" si="20"/>
        <v/>
      </c>
      <c r="P165" s="67" t="str">
        <f t="shared" si="21"/>
        <v/>
      </c>
      <c r="Q165" s="67" t="str">
        <f t="shared" si="22"/>
        <v/>
      </c>
      <c r="R165" s="67" t="str">
        <f t="shared" si="23"/>
        <v/>
      </c>
      <c r="S165" s="67" t="str">
        <f t="shared" si="24"/>
        <v/>
      </c>
      <c r="T165" s="67" t="str">
        <f t="shared" ca="1" si="25"/>
        <v/>
      </c>
      <c r="U165" s="67" t="str">
        <f>+IF(M165="","",IFERROR(+VLOOKUP(C165,materiales!$A$2:$D$1000,4,0),"DSZA"))</f>
        <v/>
      </c>
      <c r="V165" s="67" t="str">
        <f t="shared" si="26"/>
        <v/>
      </c>
      <c r="W165" s="69" t="str">
        <f t="shared" si="27"/>
        <v/>
      </c>
      <c r="X165" s="69" t="str">
        <f t="shared" si="28"/>
        <v/>
      </c>
      <c r="Y165" s="70" t="str">
        <f t="shared" si="29"/>
        <v/>
      </c>
      <c r="Z165" s="70" t="str">
        <f>IF(M165="no_cargado",VLOOKUP(B165,NAfiliado_NFarmacia!A:H,8,0),"")</f>
        <v/>
      </c>
      <c r="AA165" s="71"/>
    </row>
    <row r="166" spans="1:27" x14ac:dyDescent="0.55000000000000004">
      <c r="A166" s="50"/>
      <c r="B166" s="49"/>
      <c r="C166" s="48"/>
      <c r="D166" s="49"/>
      <c r="E166" s="49"/>
      <c r="F166" s="49"/>
      <c r="G166" s="66" t="str">
        <f>+IF($B166="","",+IFERROR(+VLOOKUP(B166,padron!$A$2:$E$2000,2,0),+IFERROR(VLOOKUP(B166,NAfiliado_NFarmacia!$A:$J,10,0),"Ingresar Nuevo Afiliado")))</f>
        <v/>
      </c>
      <c r="H166" s="67" t="str">
        <f>+IF(B166="","",+IFERROR(+VLOOKUP($C166,materiales!$A$2:$C$101,2,0),"9999"))</f>
        <v/>
      </c>
      <c r="I166" s="68" t="str">
        <f>+IF($B166="","",+IF(OR($F166="Si",$F166=""),IF(ISERROR(VLOOKUP($B166,padron!$A$3:$M$482,9,0)),+IF(ISERROR(VLOOKUP($B166,NAfiliado_NFarmacia!$A$2:$J$497,5,0)),"Ingresa Farmacia",VLOOKUP($B166,NAfiliado_NFarmacia!$A$2:$J$497,5,0)),VLOOKUP($B166,padron!$A$3:$M$482,9,0)),+IF(ISERROR(VLOOKUP($B166,NAfiliado_NFarmacia!$A$2:$J$497,5,0)),"Ingresa Farmacia",VLOOKUP($B166,NAfiliado_NFarmacia!$A$2:$J$497,5,0))))</f>
        <v/>
      </c>
      <c r="J166" s="68" t="str">
        <f>+IF($B166="","",+IF(OR($F166="Si",$F166=""),IF(ISERROR(VLOOKUP($B166,padron!$A$3:$M$482,10,0)),+IF(ISERROR(VLOOKUP($B166,NAfiliado_NFarmacia!$A$2:$J$497,5,0)),"Ingresa Direccion de Farmacia",VLOOKUP($B166,NAfiliado_NFarmacia!$A$2:$J$497,6,0)),VLOOKUP($B166,padron!$A$3:$M$482,10,0)),+IF(ISERROR(VLOOKUP($B166,NAfiliado_NFarmacia!$A$2:$J$497,6,0)),"Ingresa Direccion de Farmacia",VLOOKUP($B166,NAfiliado_NFarmacia!$A$2:$J$497,6,0))))</f>
        <v/>
      </c>
      <c r="K166" s="68" t="str">
        <f>+IF($B166="","",+IF(OR($F166="Si",$F166=""),IF(ISERROR(VLOOKUP($B166,padron!$A$3:$M$482,10,0)),+IF(ISERROR(VLOOKUP($B166,NAfiliado_NFarmacia!$A$2:$J$497,5,0)),"Ingresa Localidad de Farmacia",VLOOKUP($B166,NAfiliado_NFarmacia!$A$2:$J$497,7,0)),VLOOKUP($B166,padron!$A$3:$M$482,11,0)),+IF(ISERROR(VLOOKUP($B166,NAfiliado_NFarmacia!$A$2:$J$497,7,0)),"Ingresa Localidad de Farmacia",VLOOKUP($B166,NAfiliado_NFarmacia!$A$2:$J$497,7,0))))</f>
        <v/>
      </c>
      <c r="L166" s="69" t="str">
        <f>+IF(B166="","",IF(F166="No","84005541",+IFERROR(+VLOOKUP(inicio!B166,padron!$A$2:$H$1999,8,0),"84005541")))</f>
        <v/>
      </c>
      <c r="M166" s="69" t="str">
        <f>+IF(B166="","",+IFERROR(+VLOOKUP(B166,padron!A:C,3,0),"no_cargado"))</f>
        <v/>
      </c>
      <c r="N166" s="67" t="str">
        <f>+IF(C166="","",+IFERROR(+VLOOKUP($C166,materiales!$A$2:$C$101,3,0),"9999"))</f>
        <v/>
      </c>
      <c r="O166" s="67" t="str">
        <f t="shared" si="20"/>
        <v/>
      </c>
      <c r="P166" s="67" t="str">
        <f t="shared" si="21"/>
        <v/>
      </c>
      <c r="Q166" s="67" t="str">
        <f t="shared" si="22"/>
        <v/>
      </c>
      <c r="R166" s="67" t="str">
        <f t="shared" si="23"/>
        <v/>
      </c>
      <c r="S166" s="67" t="str">
        <f t="shared" si="24"/>
        <v/>
      </c>
      <c r="T166" s="67" t="str">
        <f t="shared" ca="1" si="25"/>
        <v/>
      </c>
      <c r="U166" s="67" t="str">
        <f>+IF(M166="","",IFERROR(+VLOOKUP(C166,materiales!$A$2:$D$1000,4,0),"DSZA"))</f>
        <v/>
      </c>
      <c r="V166" s="67" t="str">
        <f t="shared" si="26"/>
        <v/>
      </c>
      <c r="W166" s="69" t="str">
        <f t="shared" si="27"/>
        <v/>
      </c>
      <c r="X166" s="69" t="str">
        <f t="shared" si="28"/>
        <v/>
      </c>
      <c r="Y166" s="70" t="str">
        <f t="shared" si="29"/>
        <v/>
      </c>
      <c r="Z166" s="70" t="str">
        <f>IF(M166="no_cargado",VLOOKUP(B166,NAfiliado_NFarmacia!A:H,8,0),"")</f>
        <v/>
      </c>
      <c r="AA166" s="71"/>
    </row>
    <row r="167" spans="1:27" x14ac:dyDescent="0.55000000000000004">
      <c r="A167" s="50"/>
      <c r="B167" s="49"/>
      <c r="C167" s="48"/>
      <c r="D167" s="49"/>
      <c r="E167" s="49"/>
      <c r="F167" s="49"/>
      <c r="G167" s="66" t="str">
        <f>+IF($B167="","",+IFERROR(+VLOOKUP(B167,padron!$A$2:$E$2000,2,0),+IFERROR(VLOOKUP(B167,NAfiliado_NFarmacia!$A:$J,10,0),"Ingresar Nuevo Afiliado")))</f>
        <v/>
      </c>
      <c r="H167" s="67" t="str">
        <f>+IF(B167="","",+IFERROR(+VLOOKUP($C167,materiales!$A$2:$C$101,2,0),"9999"))</f>
        <v/>
      </c>
      <c r="I167" s="68" t="str">
        <f>+IF($B167="","",+IF(OR($F167="Si",$F167=""),IF(ISERROR(VLOOKUP($B167,padron!$A$3:$M$482,9,0)),+IF(ISERROR(VLOOKUP($B167,NAfiliado_NFarmacia!$A$2:$J$497,5,0)),"Ingresa Farmacia",VLOOKUP($B167,NAfiliado_NFarmacia!$A$2:$J$497,5,0)),VLOOKUP($B167,padron!$A$3:$M$482,9,0)),+IF(ISERROR(VLOOKUP($B167,NAfiliado_NFarmacia!$A$2:$J$497,5,0)),"Ingresa Farmacia",VLOOKUP($B167,NAfiliado_NFarmacia!$A$2:$J$497,5,0))))</f>
        <v/>
      </c>
      <c r="J167" s="68" t="str">
        <f>+IF($B167="","",+IF(OR($F167="Si",$F167=""),IF(ISERROR(VLOOKUP($B167,padron!$A$3:$M$482,10,0)),+IF(ISERROR(VLOOKUP($B167,NAfiliado_NFarmacia!$A$2:$J$497,5,0)),"Ingresa Direccion de Farmacia",VLOOKUP($B167,NAfiliado_NFarmacia!$A$2:$J$497,6,0)),VLOOKUP($B167,padron!$A$3:$M$482,10,0)),+IF(ISERROR(VLOOKUP($B167,NAfiliado_NFarmacia!$A$2:$J$497,6,0)),"Ingresa Direccion de Farmacia",VLOOKUP($B167,NAfiliado_NFarmacia!$A$2:$J$497,6,0))))</f>
        <v/>
      </c>
      <c r="K167" s="68" t="str">
        <f>+IF($B167="","",+IF(OR($F167="Si",$F167=""),IF(ISERROR(VLOOKUP($B167,padron!$A$3:$M$482,10,0)),+IF(ISERROR(VLOOKUP($B167,NAfiliado_NFarmacia!$A$2:$J$497,5,0)),"Ingresa Localidad de Farmacia",VLOOKUP($B167,NAfiliado_NFarmacia!$A$2:$J$497,7,0)),VLOOKUP($B167,padron!$A$3:$M$482,11,0)),+IF(ISERROR(VLOOKUP($B167,NAfiliado_NFarmacia!$A$2:$J$497,7,0)),"Ingresa Localidad de Farmacia",VLOOKUP($B167,NAfiliado_NFarmacia!$A$2:$J$497,7,0))))</f>
        <v/>
      </c>
      <c r="L167" s="69" t="str">
        <f>+IF(B167="","",IF(F167="No","84005541",+IFERROR(+VLOOKUP(inicio!B167,padron!$A$2:$H$1999,8,0),"84005541")))</f>
        <v/>
      </c>
      <c r="M167" s="69" t="str">
        <f>+IF(B167="","",+IFERROR(+VLOOKUP(B167,padron!A:C,3,0),"no_cargado"))</f>
        <v/>
      </c>
      <c r="N167" s="67" t="str">
        <f>+IF(C167="","",+IFERROR(+VLOOKUP($C167,materiales!$A$2:$C$101,3,0),"9999"))</f>
        <v/>
      </c>
      <c r="O167" s="67" t="str">
        <f t="shared" si="20"/>
        <v/>
      </c>
      <c r="P167" s="67" t="str">
        <f t="shared" si="21"/>
        <v/>
      </c>
      <c r="Q167" s="67" t="str">
        <f t="shared" si="22"/>
        <v/>
      </c>
      <c r="R167" s="67" t="str">
        <f t="shared" si="23"/>
        <v/>
      </c>
      <c r="S167" s="67" t="str">
        <f t="shared" si="24"/>
        <v/>
      </c>
      <c r="T167" s="67" t="str">
        <f t="shared" ca="1" si="25"/>
        <v/>
      </c>
      <c r="U167" s="67" t="str">
        <f>+IF(M167="","",IFERROR(+VLOOKUP(C167,materiales!$A$2:$D$1000,4,0),"DSZA"))</f>
        <v/>
      </c>
      <c r="V167" s="67" t="str">
        <f t="shared" si="26"/>
        <v/>
      </c>
      <c r="W167" s="69" t="str">
        <f t="shared" si="27"/>
        <v/>
      </c>
      <c r="X167" s="69" t="str">
        <f t="shared" si="28"/>
        <v/>
      </c>
      <c r="Y167" s="70" t="str">
        <f t="shared" si="29"/>
        <v/>
      </c>
      <c r="Z167" s="70" t="str">
        <f>IF(M167="no_cargado",VLOOKUP(B167,NAfiliado_NFarmacia!A:H,8,0),"")</f>
        <v/>
      </c>
      <c r="AA167" s="71"/>
    </row>
    <row r="168" spans="1:27" x14ac:dyDescent="0.55000000000000004">
      <c r="A168" s="50"/>
      <c r="B168" s="49"/>
      <c r="C168" s="48"/>
      <c r="D168" s="49"/>
      <c r="E168" s="49"/>
      <c r="F168" s="49"/>
      <c r="G168" s="66" t="str">
        <f>+IF($B168="","",+IFERROR(+VLOOKUP(B168,padron!$A$2:$E$2000,2,0),+IFERROR(VLOOKUP(B168,NAfiliado_NFarmacia!$A:$J,10,0),"Ingresar Nuevo Afiliado")))</f>
        <v/>
      </c>
      <c r="H168" s="67" t="str">
        <f>+IF(B168="","",+IFERROR(+VLOOKUP($C168,materiales!$A$2:$C$101,2,0),"9999"))</f>
        <v/>
      </c>
      <c r="I168" s="68" t="str">
        <f>+IF($B168="","",+IF(OR($F168="Si",$F168=""),IF(ISERROR(VLOOKUP($B168,padron!$A$3:$M$482,9,0)),+IF(ISERROR(VLOOKUP($B168,NAfiliado_NFarmacia!$A$2:$J$497,5,0)),"Ingresa Farmacia",VLOOKUP($B168,NAfiliado_NFarmacia!$A$2:$J$497,5,0)),VLOOKUP($B168,padron!$A$3:$M$482,9,0)),+IF(ISERROR(VLOOKUP($B168,NAfiliado_NFarmacia!$A$2:$J$497,5,0)),"Ingresa Farmacia",VLOOKUP($B168,NAfiliado_NFarmacia!$A$2:$J$497,5,0))))</f>
        <v/>
      </c>
      <c r="J168" s="68" t="str">
        <f>+IF($B168="","",+IF(OR($F168="Si",$F168=""),IF(ISERROR(VLOOKUP($B168,padron!$A$3:$M$482,10,0)),+IF(ISERROR(VLOOKUP($B168,NAfiliado_NFarmacia!$A$2:$J$497,5,0)),"Ingresa Direccion de Farmacia",VLOOKUP($B168,NAfiliado_NFarmacia!$A$2:$J$497,6,0)),VLOOKUP($B168,padron!$A$3:$M$482,10,0)),+IF(ISERROR(VLOOKUP($B168,NAfiliado_NFarmacia!$A$2:$J$497,6,0)),"Ingresa Direccion de Farmacia",VLOOKUP($B168,NAfiliado_NFarmacia!$A$2:$J$497,6,0))))</f>
        <v/>
      </c>
      <c r="K168" s="68" t="str">
        <f>+IF($B168="","",+IF(OR($F168="Si",$F168=""),IF(ISERROR(VLOOKUP($B168,padron!$A$3:$M$482,10,0)),+IF(ISERROR(VLOOKUP($B168,NAfiliado_NFarmacia!$A$2:$J$497,5,0)),"Ingresa Localidad de Farmacia",VLOOKUP($B168,NAfiliado_NFarmacia!$A$2:$J$497,7,0)),VLOOKUP($B168,padron!$A$3:$M$482,11,0)),+IF(ISERROR(VLOOKUP($B168,NAfiliado_NFarmacia!$A$2:$J$497,7,0)),"Ingresa Localidad de Farmacia",VLOOKUP($B168,NAfiliado_NFarmacia!$A$2:$J$497,7,0))))</f>
        <v/>
      </c>
      <c r="L168" s="69" t="str">
        <f>+IF(B168="","",IF(F168="No","84005541",+IFERROR(+VLOOKUP(inicio!B168,padron!$A$2:$H$1999,8,0),"84005541")))</f>
        <v/>
      </c>
      <c r="M168" s="69" t="str">
        <f>+IF(B168="","",+IFERROR(+VLOOKUP(B168,padron!A:C,3,0),"no_cargado"))</f>
        <v/>
      </c>
      <c r="N168" s="67" t="str">
        <f>+IF(C168="","",+IFERROR(+VLOOKUP($C168,materiales!$A$2:$C$101,3,0),"9999"))</f>
        <v/>
      </c>
      <c r="O168" s="67" t="str">
        <f t="shared" si="20"/>
        <v/>
      </c>
      <c r="P168" s="67" t="str">
        <f t="shared" si="21"/>
        <v/>
      </c>
      <c r="Q168" s="67" t="str">
        <f t="shared" si="22"/>
        <v/>
      </c>
      <c r="R168" s="67" t="str">
        <f t="shared" si="23"/>
        <v/>
      </c>
      <c r="S168" s="67" t="str">
        <f t="shared" si="24"/>
        <v/>
      </c>
      <c r="T168" s="67" t="str">
        <f t="shared" ca="1" si="25"/>
        <v/>
      </c>
      <c r="U168" s="67" t="str">
        <f>+IF(M168="","",IFERROR(+VLOOKUP(C168,materiales!$A$2:$D$1000,4,0),"DSZA"))</f>
        <v/>
      </c>
      <c r="V168" s="67" t="str">
        <f t="shared" si="26"/>
        <v/>
      </c>
      <c r="W168" s="69" t="str">
        <f t="shared" si="27"/>
        <v/>
      </c>
      <c r="X168" s="69" t="str">
        <f t="shared" si="28"/>
        <v/>
      </c>
      <c r="Y168" s="70" t="str">
        <f t="shared" si="29"/>
        <v/>
      </c>
      <c r="Z168" s="70" t="str">
        <f>IF(M168="no_cargado",VLOOKUP(B168,NAfiliado_NFarmacia!A:H,8,0),"")</f>
        <v/>
      </c>
      <c r="AA168" s="71"/>
    </row>
    <row r="169" spans="1:27" x14ac:dyDescent="0.55000000000000004">
      <c r="A169" s="50"/>
      <c r="B169" s="49"/>
      <c r="C169" s="48"/>
      <c r="D169" s="49"/>
      <c r="E169" s="49"/>
      <c r="F169" s="49"/>
      <c r="G169" s="66" t="str">
        <f>+IF($B169="","",+IFERROR(+VLOOKUP(B169,padron!$A$2:$E$2000,2,0),+IFERROR(VLOOKUP(B169,NAfiliado_NFarmacia!$A:$J,10,0),"Ingresar Nuevo Afiliado")))</f>
        <v/>
      </c>
      <c r="H169" s="67" t="str">
        <f>+IF(B169="","",+IFERROR(+VLOOKUP($C169,materiales!$A$2:$C$101,2,0),"9999"))</f>
        <v/>
      </c>
      <c r="I169" s="68" t="str">
        <f>+IF($B169="","",+IF(OR($F169="Si",$F169=""),IF(ISERROR(VLOOKUP($B169,padron!$A$3:$M$482,9,0)),+IF(ISERROR(VLOOKUP($B169,NAfiliado_NFarmacia!$A$2:$J$497,5,0)),"Ingresa Farmacia",VLOOKUP($B169,NAfiliado_NFarmacia!$A$2:$J$497,5,0)),VLOOKUP($B169,padron!$A$3:$M$482,9,0)),+IF(ISERROR(VLOOKUP($B169,NAfiliado_NFarmacia!$A$2:$J$497,5,0)),"Ingresa Farmacia",VLOOKUP($B169,NAfiliado_NFarmacia!$A$2:$J$497,5,0))))</f>
        <v/>
      </c>
      <c r="J169" s="68" t="str">
        <f>+IF($B169="","",+IF(OR($F169="Si",$F169=""),IF(ISERROR(VLOOKUP($B169,padron!$A$3:$M$482,10,0)),+IF(ISERROR(VLOOKUP($B169,NAfiliado_NFarmacia!$A$2:$J$497,5,0)),"Ingresa Direccion de Farmacia",VLOOKUP($B169,NAfiliado_NFarmacia!$A$2:$J$497,6,0)),VLOOKUP($B169,padron!$A$3:$M$482,10,0)),+IF(ISERROR(VLOOKUP($B169,NAfiliado_NFarmacia!$A$2:$J$497,6,0)),"Ingresa Direccion de Farmacia",VLOOKUP($B169,NAfiliado_NFarmacia!$A$2:$J$497,6,0))))</f>
        <v/>
      </c>
      <c r="K169" s="68" t="str">
        <f>+IF($B169="","",+IF(OR($F169="Si",$F169=""),IF(ISERROR(VLOOKUP($B169,padron!$A$3:$M$482,10,0)),+IF(ISERROR(VLOOKUP($B169,NAfiliado_NFarmacia!$A$2:$J$497,5,0)),"Ingresa Localidad de Farmacia",VLOOKUP($B169,NAfiliado_NFarmacia!$A$2:$J$497,7,0)),VLOOKUP($B169,padron!$A$3:$M$482,11,0)),+IF(ISERROR(VLOOKUP($B169,NAfiliado_NFarmacia!$A$2:$J$497,7,0)),"Ingresa Localidad de Farmacia",VLOOKUP($B169,NAfiliado_NFarmacia!$A$2:$J$497,7,0))))</f>
        <v/>
      </c>
      <c r="L169" s="69" t="str">
        <f>+IF(B169="","",IF(F169="No","84005541",+IFERROR(+VLOOKUP(inicio!B169,padron!$A$2:$H$1999,8,0),"84005541")))</f>
        <v/>
      </c>
      <c r="M169" s="69" t="str">
        <f>+IF(B169="","",+IFERROR(+VLOOKUP(B169,padron!A:C,3,0),"no_cargado"))</f>
        <v/>
      </c>
      <c r="N169" s="67" t="str">
        <f>+IF(C169="","",+IFERROR(+VLOOKUP($C169,materiales!$A$2:$C$101,3,0),"9999"))</f>
        <v/>
      </c>
      <c r="O169" s="67" t="str">
        <f t="shared" si="20"/>
        <v/>
      </c>
      <c r="P169" s="67" t="str">
        <f t="shared" si="21"/>
        <v/>
      </c>
      <c r="Q169" s="67" t="str">
        <f t="shared" si="22"/>
        <v/>
      </c>
      <c r="R169" s="67" t="str">
        <f t="shared" si="23"/>
        <v/>
      </c>
      <c r="S169" s="67" t="str">
        <f t="shared" si="24"/>
        <v/>
      </c>
      <c r="T169" s="67" t="str">
        <f t="shared" ca="1" si="25"/>
        <v/>
      </c>
      <c r="U169" s="67" t="str">
        <f>+IF(M169="","",IFERROR(+VLOOKUP(C169,materiales!$A$2:$D$1000,4,0),"DSZA"))</f>
        <v/>
      </c>
      <c r="V169" s="67" t="str">
        <f t="shared" si="26"/>
        <v/>
      </c>
      <c r="W169" s="69" t="str">
        <f t="shared" si="27"/>
        <v/>
      </c>
      <c r="X169" s="69" t="str">
        <f t="shared" si="28"/>
        <v/>
      </c>
      <c r="Y169" s="70" t="str">
        <f t="shared" si="29"/>
        <v/>
      </c>
      <c r="Z169" s="70" t="str">
        <f>IF(M169="no_cargado",VLOOKUP(B169,NAfiliado_NFarmacia!A:H,8,0),"")</f>
        <v/>
      </c>
      <c r="AA169" s="71"/>
    </row>
    <row r="170" spans="1:27" x14ac:dyDescent="0.55000000000000004">
      <c r="A170" s="50"/>
      <c r="B170" s="49"/>
      <c r="C170" s="48"/>
      <c r="D170" s="49"/>
      <c r="E170" s="49"/>
      <c r="F170" s="49"/>
      <c r="G170" s="66" t="str">
        <f>+IF($B170="","",+IFERROR(+VLOOKUP(B170,padron!$A$2:$E$2000,2,0),+IFERROR(VLOOKUP(B170,NAfiliado_NFarmacia!$A:$J,10,0),"Ingresar Nuevo Afiliado")))</f>
        <v/>
      </c>
      <c r="H170" s="67" t="str">
        <f>+IF(B170="","",+IFERROR(+VLOOKUP($C170,materiales!$A$2:$C$101,2,0),"9999"))</f>
        <v/>
      </c>
      <c r="I170" s="68" t="str">
        <f>+IF($B170="","",+IF(OR($F170="Si",$F170=""),IF(ISERROR(VLOOKUP($B170,padron!$A$3:$M$482,9,0)),+IF(ISERROR(VLOOKUP($B170,NAfiliado_NFarmacia!$A$2:$J$497,5,0)),"Ingresa Farmacia",VLOOKUP($B170,NAfiliado_NFarmacia!$A$2:$J$497,5,0)),VLOOKUP($B170,padron!$A$3:$M$482,9,0)),+IF(ISERROR(VLOOKUP($B170,NAfiliado_NFarmacia!$A$2:$J$497,5,0)),"Ingresa Farmacia",VLOOKUP($B170,NAfiliado_NFarmacia!$A$2:$J$497,5,0))))</f>
        <v/>
      </c>
      <c r="J170" s="68" t="str">
        <f>+IF($B170="","",+IF(OR($F170="Si",$F170=""),IF(ISERROR(VLOOKUP($B170,padron!$A$3:$M$482,10,0)),+IF(ISERROR(VLOOKUP($B170,NAfiliado_NFarmacia!$A$2:$J$497,5,0)),"Ingresa Direccion de Farmacia",VLOOKUP($B170,NAfiliado_NFarmacia!$A$2:$J$497,6,0)),VLOOKUP($B170,padron!$A$3:$M$482,10,0)),+IF(ISERROR(VLOOKUP($B170,NAfiliado_NFarmacia!$A$2:$J$497,6,0)),"Ingresa Direccion de Farmacia",VLOOKUP($B170,NAfiliado_NFarmacia!$A$2:$J$497,6,0))))</f>
        <v/>
      </c>
      <c r="K170" s="68" t="str">
        <f>+IF($B170="","",+IF(OR($F170="Si",$F170=""),IF(ISERROR(VLOOKUP($B170,padron!$A$3:$M$482,10,0)),+IF(ISERROR(VLOOKUP($B170,NAfiliado_NFarmacia!$A$2:$J$497,5,0)),"Ingresa Localidad de Farmacia",VLOOKUP($B170,NAfiliado_NFarmacia!$A$2:$J$497,7,0)),VLOOKUP($B170,padron!$A$3:$M$482,11,0)),+IF(ISERROR(VLOOKUP($B170,NAfiliado_NFarmacia!$A$2:$J$497,7,0)),"Ingresa Localidad de Farmacia",VLOOKUP($B170,NAfiliado_NFarmacia!$A$2:$J$497,7,0))))</f>
        <v/>
      </c>
      <c r="L170" s="69" t="str">
        <f>+IF(B170="","",IF(F170="No","84005541",+IFERROR(+VLOOKUP(inicio!B170,padron!$A$2:$H$1999,8,0),"84005541")))</f>
        <v/>
      </c>
      <c r="M170" s="69" t="str">
        <f>+IF(B170="","",+IFERROR(+VLOOKUP(B170,padron!A:C,3,0),"no_cargado"))</f>
        <v/>
      </c>
      <c r="N170" s="67" t="str">
        <f>+IF(C170="","",+IFERROR(+VLOOKUP($C170,materiales!$A$2:$C$101,3,0),"9999"))</f>
        <v/>
      </c>
      <c r="O170" s="67" t="str">
        <f t="shared" si="20"/>
        <v/>
      </c>
      <c r="P170" s="67" t="str">
        <f t="shared" si="21"/>
        <v/>
      </c>
      <c r="Q170" s="67" t="str">
        <f t="shared" si="22"/>
        <v/>
      </c>
      <c r="R170" s="67" t="str">
        <f t="shared" si="23"/>
        <v/>
      </c>
      <c r="S170" s="67" t="str">
        <f t="shared" si="24"/>
        <v/>
      </c>
      <c r="T170" s="67" t="str">
        <f t="shared" ca="1" si="25"/>
        <v/>
      </c>
      <c r="U170" s="67" t="str">
        <f>+IF(M170="","",IFERROR(+VLOOKUP(C170,materiales!$A$2:$D$1000,4,0),"DSZA"))</f>
        <v/>
      </c>
      <c r="V170" s="67" t="str">
        <f t="shared" si="26"/>
        <v/>
      </c>
      <c r="W170" s="69" t="str">
        <f t="shared" si="27"/>
        <v/>
      </c>
      <c r="X170" s="69" t="str">
        <f t="shared" si="28"/>
        <v/>
      </c>
      <c r="Y170" s="70" t="str">
        <f t="shared" si="29"/>
        <v/>
      </c>
      <c r="Z170" s="70" t="str">
        <f>IF(M170="no_cargado",VLOOKUP(B170,NAfiliado_NFarmacia!A:H,8,0),"")</f>
        <v/>
      </c>
      <c r="AA170" s="71"/>
    </row>
    <row r="171" spans="1:27" x14ac:dyDescent="0.55000000000000004">
      <c r="A171" s="50"/>
      <c r="B171" s="49"/>
      <c r="C171" s="48"/>
      <c r="D171" s="49"/>
      <c r="E171" s="49"/>
      <c r="F171" s="49"/>
      <c r="G171" s="66" t="str">
        <f>+IF($B171="","",+IFERROR(+VLOOKUP(B171,padron!$A$2:$E$2000,2,0),+IFERROR(VLOOKUP(B171,NAfiliado_NFarmacia!$A:$J,10,0),"Ingresar Nuevo Afiliado")))</f>
        <v/>
      </c>
      <c r="H171" s="67" t="str">
        <f>+IF(B171="","",+IFERROR(+VLOOKUP($C171,materiales!$A$2:$C$101,2,0),"9999"))</f>
        <v/>
      </c>
      <c r="I171" s="68" t="str">
        <f>+IF($B171="","",+IF(OR($F171="Si",$F171=""),IF(ISERROR(VLOOKUP($B171,padron!$A$3:$M$482,9,0)),+IF(ISERROR(VLOOKUP($B171,NAfiliado_NFarmacia!$A$2:$J$497,5,0)),"Ingresa Farmacia",VLOOKUP($B171,NAfiliado_NFarmacia!$A$2:$J$497,5,0)),VLOOKUP($B171,padron!$A$3:$M$482,9,0)),+IF(ISERROR(VLOOKUP($B171,NAfiliado_NFarmacia!$A$2:$J$497,5,0)),"Ingresa Farmacia",VLOOKUP($B171,NAfiliado_NFarmacia!$A$2:$J$497,5,0))))</f>
        <v/>
      </c>
      <c r="J171" s="68" t="str">
        <f>+IF($B171="","",+IF(OR($F171="Si",$F171=""),IF(ISERROR(VLOOKUP($B171,padron!$A$3:$M$482,10,0)),+IF(ISERROR(VLOOKUP($B171,NAfiliado_NFarmacia!$A$2:$J$497,5,0)),"Ingresa Direccion de Farmacia",VLOOKUP($B171,NAfiliado_NFarmacia!$A$2:$J$497,6,0)),VLOOKUP($B171,padron!$A$3:$M$482,10,0)),+IF(ISERROR(VLOOKUP($B171,NAfiliado_NFarmacia!$A$2:$J$497,6,0)),"Ingresa Direccion de Farmacia",VLOOKUP($B171,NAfiliado_NFarmacia!$A$2:$J$497,6,0))))</f>
        <v/>
      </c>
      <c r="K171" s="68" t="str">
        <f>+IF($B171="","",+IF(OR($F171="Si",$F171=""),IF(ISERROR(VLOOKUP($B171,padron!$A$3:$M$482,10,0)),+IF(ISERROR(VLOOKUP($B171,NAfiliado_NFarmacia!$A$2:$J$497,5,0)),"Ingresa Localidad de Farmacia",VLOOKUP($B171,NAfiliado_NFarmacia!$A$2:$J$497,7,0)),VLOOKUP($B171,padron!$A$3:$M$482,11,0)),+IF(ISERROR(VLOOKUP($B171,NAfiliado_NFarmacia!$A$2:$J$497,7,0)),"Ingresa Localidad de Farmacia",VLOOKUP($B171,NAfiliado_NFarmacia!$A$2:$J$497,7,0))))</f>
        <v/>
      </c>
      <c r="L171" s="69" t="str">
        <f>+IF(B171="","",IF(F171="No","84005541",+IFERROR(+VLOOKUP(inicio!B171,padron!$A$2:$H$1999,8,0),"84005541")))</f>
        <v/>
      </c>
      <c r="M171" s="69" t="str">
        <f>+IF(B171="","",+IFERROR(+VLOOKUP(B171,padron!A:C,3,0),"no_cargado"))</f>
        <v/>
      </c>
      <c r="N171" s="67" t="str">
        <f>+IF(C171="","",+IFERROR(+VLOOKUP($C171,materiales!$A$2:$C$101,3,0),"9999"))</f>
        <v/>
      </c>
      <c r="O171" s="67" t="str">
        <f t="shared" si="20"/>
        <v/>
      </c>
      <c r="P171" s="67" t="str">
        <f t="shared" si="21"/>
        <v/>
      </c>
      <c r="Q171" s="67" t="str">
        <f t="shared" si="22"/>
        <v/>
      </c>
      <c r="R171" s="67" t="str">
        <f t="shared" si="23"/>
        <v/>
      </c>
      <c r="S171" s="67" t="str">
        <f t="shared" si="24"/>
        <v/>
      </c>
      <c r="T171" s="67" t="str">
        <f t="shared" ca="1" si="25"/>
        <v/>
      </c>
      <c r="U171" s="67" t="str">
        <f>+IF(M171="","",IFERROR(+VLOOKUP(C171,materiales!$A$2:$D$1000,4,0),"DSZA"))</f>
        <v/>
      </c>
      <c r="V171" s="67" t="str">
        <f t="shared" si="26"/>
        <v/>
      </c>
      <c r="W171" s="69" t="str">
        <f t="shared" si="27"/>
        <v/>
      </c>
      <c r="X171" s="69" t="str">
        <f t="shared" si="28"/>
        <v/>
      </c>
      <c r="Y171" s="70" t="str">
        <f t="shared" si="29"/>
        <v/>
      </c>
      <c r="Z171" s="70" t="str">
        <f>IF(M171="no_cargado",VLOOKUP(B171,NAfiliado_NFarmacia!A:H,8,0),"")</f>
        <v/>
      </c>
      <c r="AA171" s="71"/>
    </row>
    <row r="172" spans="1:27" x14ac:dyDescent="0.55000000000000004">
      <c r="A172" s="50"/>
      <c r="B172" s="49"/>
      <c r="C172" s="48"/>
      <c r="D172" s="49"/>
      <c r="E172" s="49"/>
      <c r="F172" s="49"/>
      <c r="G172" s="66" t="str">
        <f>+IF($B172="","",+IFERROR(+VLOOKUP(B172,padron!$A$2:$E$2000,2,0),+IFERROR(VLOOKUP(B172,NAfiliado_NFarmacia!$A:$J,10,0),"Ingresar Nuevo Afiliado")))</f>
        <v/>
      </c>
      <c r="H172" s="67" t="str">
        <f>+IF(B172="","",+IFERROR(+VLOOKUP($C172,materiales!$A$2:$C$101,2,0),"9999"))</f>
        <v/>
      </c>
      <c r="I172" s="68" t="str">
        <f>+IF($B172="","",+IF(OR($F172="Si",$F172=""),IF(ISERROR(VLOOKUP($B172,padron!$A$3:$M$482,9,0)),+IF(ISERROR(VLOOKUP($B172,NAfiliado_NFarmacia!$A$2:$J$497,5,0)),"Ingresa Farmacia",VLOOKUP($B172,NAfiliado_NFarmacia!$A$2:$J$497,5,0)),VLOOKUP($B172,padron!$A$3:$M$482,9,0)),+IF(ISERROR(VLOOKUP($B172,NAfiliado_NFarmacia!$A$2:$J$497,5,0)),"Ingresa Farmacia",VLOOKUP($B172,NAfiliado_NFarmacia!$A$2:$J$497,5,0))))</f>
        <v/>
      </c>
      <c r="J172" s="68" t="str">
        <f>+IF($B172="","",+IF(OR($F172="Si",$F172=""),IF(ISERROR(VLOOKUP($B172,padron!$A$3:$M$482,10,0)),+IF(ISERROR(VLOOKUP($B172,NAfiliado_NFarmacia!$A$2:$J$497,5,0)),"Ingresa Direccion de Farmacia",VLOOKUP($B172,NAfiliado_NFarmacia!$A$2:$J$497,6,0)),VLOOKUP($B172,padron!$A$3:$M$482,10,0)),+IF(ISERROR(VLOOKUP($B172,NAfiliado_NFarmacia!$A$2:$J$497,6,0)),"Ingresa Direccion de Farmacia",VLOOKUP($B172,NAfiliado_NFarmacia!$A$2:$J$497,6,0))))</f>
        <v/>
      </c>
      <c r="K172" s="68" t="str">
        <f>+IF($B172="","",+IF(OR($F172="Si",$F172=""),IF(ISERROR(VLOOKUP($B172,padron!$A$3:$M$482,10,0)),+IF(ISERROR(VLOOKUP($B172,NAfiliado_NFarmacia!$A$2:$J$497,5,0)),"Ingresa Localidad de Farmacia",VLOOKUP($B172,NAfiliado_NFarmacia!$A$2:$J$497,7,0)),VLOOKUP($B172,padron!$A$3:$M$482,11,0)),+IF(ISERROR(VLOOKUP($B172,NAfiliado_NFarmacia!$A$2:$J$497,7,0)),"Ingresa Localidad de Farmacia",VLOOKUP($B172,NAfiliado_NFarmacia!$A$2:$J$497,7,0))))</f>
        <v/>
      </c>
      <c r="L172" s="69" t="str">
        <f>+IF(B172="","",IF(F172="No","84005541",+IFERROR(+VLOOKUP(inicio!B172,padron!$A$2:$H$1999,8,0),"84005541")))</f>
        <v/>
      </c>
      <c r="M172" s="69" t="str">
        <f>+IF(B172="","",+IFERROR(+VLOOKUP(B172,padron!A:C,3,0),"no_cargado"))</f>
        <v/>
      </c>
      <c r="N172" s="67" t="str">
        <f>+IF(C172="","",+IFERROR(+VLOOKUP($C172,materiales!$A$2:$C$101,3,0),"9999"))</f>
        <v/>
      </c>
      <c r="O172" s="67" t="str">
        <f t="shared" si="20"/>
        <v/>
      </c>
      <c r="P172" s="67" t="str">
        <f t="shared" si="21"/>
        <v/>
      </c>
      <c r="Q172" s="67" t="str">
        <f t="shared" si="22"/>
        <v/>
      </c>
      <c r="R172" s="67" t="str">
        <f t="shared" si="23"/>
        <v/>
      </c>
      <c r="S172" s="67" t="str">
        <f t="shared" si="24"/>
        <v/>
      </c>
      <c r="T172" s="67" t="str">
        <f t="shared" ca="1" si="25"/>
        <v/>
      </c>
      <c r="U172" s="67" t="str">
        <f>+IF(M172="","",IFERROR(+VLOOKUP(C172,materiales!$A$2:$D$1000,4,0),"DSZA"))</f>
        <v/>
      </c>
      <c r="V172" s="67" t="str">
        <f t="shared" si="26"/>
        <v/>
      </c>
      <c r="W172" s="69" t="str">
        <f t="shared" si="27"/>
        <v/>
      </c>
      <c r="X172" s="69" t="str">
        <f t="shared" si="28"/>
        <v/>
      </c>
      <c r="Y172" s="70" t="str">
        <f t="shared" si="29"/>
        <v/>
      </c>
      <c r="Z172" s="70" t="str">
        <f>IF(M172="no_cargado",VLOOKUP(B172,NAfiliado_NFarmacia!A:H,8,0),"")</f>
        <v/>
      </c>
      <c r="AA172" s="71"/>
    </row>
    <row r="173" spans="1:27" x14ac:dyDescent="0.55000000000000004">
      <c r="A173" s="50"/>
      <c r="B173" s="49"/>
      <c r="C173" s="48"/>
      <c r="D173" s="49"/>
      <c r="E173" s="49"/>
      <c r="F173" s="49"/>
      <c r="G173" s="66" t="str">
        <f>+IF($B173="","",+IFERROR(+VLOOKUP(B173,padron!$A$2:$E$2000,2,0),+IFERROR(VLOOKUP(B173,NAfiliado_NFarmacia!$A:$J,10,0),"Ingresar Nuevo Afiliado")))</f>
        <v/>
      </c>
      <c r="H173" s="67" t="str">
        <f>+IF(B173="","",+IFERROR(+VLOOKUP($C173,materiales!$A$2:$C$101,2,0),"9999"))</f>
        <v/>
      </c>
      <c r="I173" s="68" t="str">
        <f>+IF($B173="","",+IF(OR($F173="Si",$F173=""),IF(ISERROR(VLOOKUP($B173,padron!$A$3:$M$482,9,0)),+IF(ISERROR(VLOOKUP($B173,NAfiliado_NFarmacia!$A$2:$J$497,5,0)),"Ingresa Farmacia",VLOOKUP($B173,NAfiliado_NFarmacia!$A$2:$J$497,5,0)),VLOOKUP($B173,padron!$A$3:$M$482,9,0)),+IF(ISERROR(VLOOKUP($B173,NAfiliado_NFarmacia!$A$2:$J$497,5,0)),"Ingresa Farmacia",VLOOKUP($B173,NAfiliado_NFarmacia!$A$2:$J$497,5,0))))</f>
        <v/>
      </c>
      <c r="J173" s="68" t="str">
        <f>+IF($B173="","",+IF(OR($F173="Si",$F173=""),IF(ISERROR(VLOOKUP($B173,padron!$A$3:$M$482,10,0)),+IF(ISERROR(VLOOKUP($B173,NAfiliado_NFarmacia!$A$2:$J$497,5,0)),"Ingresa Direccion de Farmacia",VLOOKUP($B173,NAfiliado_NFarmacia!$A$2:$J$497,6,0)),VLOOKUP($B173,padron!$A$3:$M$482,10,0)),+IF(ISERROR(VLOOKUP($B173,NAfiliado_NFarmacia!$A$2:$J$497,6,0)),"Ingresa Direccion de Farmacia",VLOOKUP($B173,NAfiliado_NFarmacia!$A$2:$J$497,6,0))))</f>
        <v/>
      </c>
      <c r="K173" s="68" t="str">
        <f>+IF($B173="","",+IF(OR($F173="Si",$F173=""),IF(ISERROR(VLOOKUP($B173,padron!$A$3:$M$482,10,0)),+IF(ISERROR(VLOOKUP($B173,NAfiliado_NFarmacia!$A$2:$J$497,5,0)),"Ingresa Localidad de Farmacia",VLOOKUP($B173,NAfiliado_NFarmacia!$A$2:$J$497,7,0)),VLOOKUP($B173,padron!$A$3:$M$482,11,0)),+IF(ISERROR(VLOOKUP($B173,NAfiliado_NFarmacia!$A$2:$J$497,7,0)),"Ingresa Localidad de Farmacia",VLOOKUP($B173,NAfiliado_NFarmacia!$A$2:$J$497,7,0))))</f>
        <v/>
      </c>
      <c r="L173" s="69" t="str">
        <f>+IF(B173="","",IF(F173="No","84005541",+IFERROR(+VLOOKUP(inicio!B173,padron!$A$2:$H$1999,8,0),"84005541")))</f>
        <v/>
      </c>
      <c r="M173" s="69" t="str">
        <f>+IF(B173="","",+IFERROR(+VLOOKUP(B173,padron!A:C,3,0),"no_cargado"))</f>
        <v/>
      </c>
      <c r="N173" s="67" t="str">
        <f>+IF(C173="","",+IFERROR(+VLOOKUP($C173,materiales!$A$2:$C$101,3,0),"9999"))</f>
        <v/>
      </c>
      <c r="O173" s="67" t="str">
        <f t="shared" si="20"/>
        <v/>
      </c>
      <c r="P173" s="67" t="str">
        <f t="shared" si="21"/>
        <v/>
      </c>
      <c r="Q173" s="67" t="str">
        <f t="shared" si="22"/>
        <v/>
      </c>
      <c r="R173" s="67" t="str">
        <f t="shared" si="23"/>
        <v/>
      </c>
      <c r="S173" s="67" t="str">
        <f t="shared" si="24"/>
        <v/>
      </c>
      <c r="T173" s="67" t="str">
        <f t="shared" ca="1" si="25"/>
        <v/>
      </c>
      <c r="U173" s="67" t="str">
        <f>+IF(M173="","",IFERROR(+VLOOKUP(C173,materiales!$A$2:$D$1000,4,0),"DSZA"))</f>
        <v/>
      </c>
      <c r="V173" s="67" t="str">
        <f t="shared" si="26"/>
        <v/>
      </c>
      <c r="W173" s="69" t="str">
        <f t="shared" si="27"/>
        <v/>
      </c>
      <c r="X173" s="69" t="str">
        <f t="shared" si="28"/>
        <v/>
      </c>
      <c r="Y173" s="70" t="str">
        <f t="shared" si="29"/>
        <v/>
      </c>
      <c r="Z173" s="70" t="str">
        <f>IF(M173="no_cargado",VLOOKUP(B173,NAfiliado_NFarmacia!A:H,8,0),"")</f>
        <v/>
      </c>
      <c r="AA173" s="71"/>
    </row>
    <row r="174" spans="1:27" x14ac:dyDescent="0.55000000000000004">
      <c r="A174" s="50"/>
      <c r="B174" s="49"/>
      <c r="C174" s="48"/>
      <c r="D174" s="49"/>
      <c r="E174" s="49"/>
      <c r="F174" s="49"/>
      <c r="G174" s="66" t="str">
        <f>+IF($B174="","",+IFERROR(+VLOOKUP(B174,padron!$A$2:$E$2000,2,0),+IFERROR(VLOOKUP(B174,NAfiliado_NFarmacia!$A:$J,10,0),"Ingresar Nuevo Afiliado")))</f>
        <v/>
      </c>
      <c r="H174" s="67" t="str">
        <f>+IF(B174="","",+IFERROR(+VLOOKUP($C174,materiales!$A$2:$C$101,2,0),"9999"))</f>
        <v/>
      </c>
      <c r="I174" s="68" t="str">
        <f>+IF($B174="","",+IF(OR($F174="Si",$F174=""),IF(ISERROR(VLOOKUP($B174,padron!$A$3:$M$482,9,0)),+IF(ISERROR(VLOOKUP($B174,NAfiliado_NFarmacia!$A$2:$J$497,5,0)),"Ingresa Farmacia",VLOOKUP($B174,NAfiliado_NFarmacia!$A$2:$J$497,5,0)),VLOOKUP($B174,padron!$A$3:$M$482,9,0)),+IF(ISERROR(VLOOKUP($B174,NAfiliado_NFarmacia!$A$2:$J$497,5,0)),"Ingresa Farmacia",VLOOKUP($B174,NAfiliado_NFarmacia!$A$2:$J$497,5,0))))</f>
        <v/>
      </c>
      <c r="J174" s="68" t="str">
        <f>+IF($B174="","",+IF(OR($F174="Si",$F174=""),IF(ISERROR(VLOOKUP($B174,padron!$A$3:$M$482,10,0)),+IF(ISERROR(VLOOKUP($B174,NAfiliado_NFarmacia!$A$2:$J$497,5,0)),"Ingresa Direccion de Farmacia",VLOOKUP($B174,NAfiliado_NFarmacia!$A$2:$J$497,6,0)),VLOOKUP($B174,padron!$A$3:$M$482,10,0)),+IF(ISERROR(VLOOKUP($B174,NAfiliado_NFarmacia!$A$2:$J$497,6,0)),"Ingresa Direccion de Farmacia",VLOOKUP($B174,NAfiliado_NFarmacia!$A$2:$J$497,6,0))))</f>
        <v/>
      </c>
      <c r="K174" s="68" t="str">
        <f>+IF($B174="","",+IF(OR($F174="Si",$F174=""),IF(ISERROR(VLOOKUP($B174,padron!$A$3:$M$482,10,0)),+IF(ISERROR(VLOOKUP($B174,NAfiliado_NFarmacia!$A$2:$J$497,5,0)),"Ingresa Localidad de Farmacia",VLOOKUP($B174,NAfiliado_NFarmacia!$A$2:$J$497,7,0)),VLOOKUP($B174,padron!$A$3:$M$482,11,0)),+IF(ISERROR(VLOOKUP($B174,NAfiliado_NFarmacia!$A$2:$J$497,7,0)),"Ingresa Localidad de Farmacia",VLOOKUP($B174,NAfiliado_NFarmacia!$A$2:$J$497,7,0))))</f>
        <v/>
      </c>
      <c r="L174" s="69" t="str">
        <f>+IF(B174="","",IF(F174="No","84005541",+IFERROR(+VLOOKUP(inicio!B174,padron!$A$2:$H$1999,8,0),"84005541")))</f>
        <v/>
      </c>
      <c r="M174" s="69" t="str">
        <f>+IF(B174="","",+IFERROR(+VLOOKUP(B174,padron!A:C,3,0),"no_cargado"))</f>
        <v/>
      </c>
      <c r="N174" s="67" t="str">
        <f>+IF(C174="","",+IFERROR(+VLOOKUP($C174,materiales!$A$2:$C$101,3,0),"9999"))</f>
        <v/>
      </c>
      <c r="O174" s="67" t="str">
        <f t="shared" si="20"/>
        <v/>
      </c>
      <c r="P174" s="67" t="str">
        <f t="shared" si="21"/>
        <v/>
      </c>
      <c r="Q174" s="67" t="str">
        <f t="shared" si="22"/>
        <v/>
      </c>
      <c r="R174" s="67" t="str">
        <f t="shared" si="23"/>
        <v/>
      </c>
      <c r="S174" s="67" t="str">
        <f t="shared" si="24"/>
        <v/>
      </c>
      <c r="T174" s="67" t="str">
        <f t="shared" ca="1" si="25"/>
        <v/>
      </c>
      <c r="U174" s="67" t="str">
        <f>+IF(M174="","",IFERROR(+VLOOKUP(C174,materiales!$A$2:$D$1000,4,0),"DSZA"))</f>
        <v/>
      </c>
      <c r="V174" s="67" t="str">
        <f t="shared" si="26"/>
        <v/>
      </c>
      <c r="W174" s="69" t="str">
        <f t="shared" si="27"/>
        <v/>
      </c>
      <c r="X174" s="69" t="str">
        <f t="shared" si="28"/>
        <v/>
      </c>
      <c r="Y174" s="70" t="str">
        <f t="shared" si="29"/>
        <v/>
      </c>
      <c r="Z174" s="70" t="str">
        <f>IF(M174="no_cargado",VLOOKUP(B174,NAfiliado_NFarmacia!A:H,8,0),"")</f>
        <v/>
      </c>
      <c r="AA174" s="71"/>
    </row>
    <row r="175" spans="1:27" x14ac:dyDescent="0.55000000000000004">
      <c r="A175" s="50"/>
      <c r="B175" s="49"/>
      <c r="C175" s="48"/>
      <c r="D175" s="49"/>
      <c r="E175" s="49"/>
      <c r="F175" s="49"/>
      <c r="G175" s="66" t="str">
        <f>+IF($B175="","",+IFERROR(+VLOOKUP(B175,padron!$A$2:$E$2000,2,0),+IFERROR(VLOOKUP(B175,NAfiliado_NFarmacia!$A:$J,10,0),"Ingresar Nuevo Afiliado")))</f>
        <v/>
      </c>
      <c r="H175" s="67" t="str">
        <f>+IF(B175="","",+IFERROR(+VLOOKUP($C175,materiales!$A$2:$C$101,2,0),"9999"))</f>
        <v/>
      </c>
      <c r="I175" s="68" t="str">
        <f>+IF($B175="","",+IF(OR($F175="Si",$F175=""),IF(ISERROR(VLOOKUP($B175,padron!$A$3:$M$482,9,0)),+IF(ISERROR(VLOOKUP($B175,NAfiliado_NFarmacia!$A$2:$J$497,5,0)),"Ingresa Farmacia",VLOOKUP($B175,NAfiliado_NFarmacia!$A$2:$J$497,5,0)),VLOOKUP($B175,padron!$A$3:$M$482,9,0)),+IF(ISERROR(VLOOKUP($B175,NAfiliado_NFarmacia!$A$2:$J$497,5,0)),"Ingresa Farmacia",VLOOKUP($B175,NAfiliado_NFarmacia!$A$2:$J$497,5,0))))</f>
        <v/>
      </c>
      <c r="J175" s="68" t="str">
        <f>+IF($B175="","",+IF(OR($F175="Si",$F175=""),IF(ISERROR(VLOOKUP($B175,padron!$A$3:$M$482,10,0)),+IF(ISERROR(VLOOKUP($B175,NAfiliado_NFarmacia!$A$2:$J$497,5,0)),"Ingresa Direccion de Farmacia",VLOOKUP($B175,NAfiliado_NFarmacia!$A$2:$J$497,6,0)),VLOOKUP($B175,padron!$A$3:$M$482,10,0)),+IF(ISERROR(VLOOKUP($B175,NAfiliado_NFarmacia!$A$2:$J$497,6,0)),"Ingresa Direccion de Farmacia",VLOOKUP($B175,NAfiliado_NFarmacia!$A$2:$J$497,6,0))))</f>
        <v/>
      </c>
      <c r="K175" s="68" t="str">
        <f>+IF($B175="","",+IF(OR($F175="Si",$F175=""),IF(ISERROR(VLOOKUP($B175,padron!$A$3:$M$482,10,0)),+IF(ISERROR(VLOOKUP($B175,NAfiliado_NFarmacia!$A$2:$J$497,5,0)),"Ingresa Localidad de Farmacia",VLOOKUP($B175,NAfiliado_NFarmacia!$A$2:$J$497,7,0)),VLOOKUP($B175,padron!$A$3:$M$482,11,0)),+IF(ISERROR(VLOOKUP($B175,NAfiliado_NFarmacia!$A$2:$J$497,7,0)),"Ingresa Localidad de Farmacia",VLOOKUP($B175,NAfiliado_NFarmacia!$A$2:$J$497,7,0))))</f>
        <v/>
      </c>
      <c r="L175" s="69" t="str">
        <f>+IF(B175="","",IF(F175="No","84005541",+IFERROR(+VLOOKUP(inicio!B175,padron!$A$2:$H$1999,8,0),"84005541")))</f>
        <v/>
      </c>
      <c r="M175" s="69" t="str">
        <f>+IF(B175="","",+IFERROR(+VLOOKUP(B175,padron!A:C,3,0),"no_cargado"))</f>
        <v/>
      </c>
      <c r="N175" s="67" t="str">
        <f>+IF(C175="","",+IFERROR(+VLOOKUP($C175,materiales!$A$2:$C$101,3,0),"9999"))</f>
        <v/>
      </c>
      <c r="O175" s="67" t="str">
        <f t="shared" si="20"/>
        <v/>
      </c>
      <c r="P175" s="67" t="str">
        <f t="shared" si="21"/>
        <v/>
      </c>
      <c r="Q175" s="67" t="str">
        <f t="shared" si="22"/>
        <v/>
      </c>
      <c r="R175" s="67" t="str">
        <f t="shared" si="23"/>
        <v/>
      </c>
      <c r="S175" s="67" t="str">
        <f t="shared" si="24"/>
        <v/>
      </c>
      <c r="T175" s="67" t="str">
        <f t="shared" ca="1" si="25"/>
        <v/>
      </c>
      <c r="U175" s="67" t="str">
        <f>+IF(M175="","",IFERROR(+VLOOKUP(C175,materiales!$A$2:$D$1000,4,0),"DSZA"))</f>
        <v/>
      </c>
      <c r="V175" s="67" t="str">
        <f t="shared" si="26"/>
        <v/>
      </c>
      <c r="W175" s="69" t="str">
        <f t="shared" si="27"/>
        <v/>
      </c>
      <c r="X175" s="69" t="str">
        <f t="shared" si="28"/>
        <v/>
      </c>
      <c r="Y175" s="70" t="str">
        <f t="shared" si="29"/>
        <v/>
      </c>
      <c r="Z175" s="70" t="str">
        <f>IF(M175="no_cargado",VLOOKUP(B175,NAfiliado_NFarmacia!A:H,8,0),"")</f>
        <v/>
      </c>
      <c r="AA175" s="71"/>
    </row>
    <row r="176" spans="1:27" x14ac:dyDescent="0.55000000000000004">
      <c r="A176" s="50"/>
      <c r="B176" s="49"/>
      <c r="C176" s="48"/>
      <c r="D176" s="49"/>
      <c r="E176" s="49"/>
      <c r="F176" s="49"/>
      <c r="G176" s="66" t="str">
        <f>+IF($B176="","",+IFERROR(+VLOOKUP(B176,padron!$A$2:$E$2000,2,0),+IFERROR(VLOOKUP(B176,NAfiliado_NFarmacia!$A:$J,10,0),"Ingresar Nuevo Afiliado")))</f>
        <v/>
      </c>
      <c r="H176" s="67" t="str">
        <f>+IF(B176="","",+IFERROR(+VLOOKUP($C176,materiales!$A$2:$C$101,2,0),"9999"))</f>
        <v/>
      </c>
      <c r="I176" s="68" t="str">
        <f>+IF($B176="","",+IF(OR($F176="Si",$F176=""),IF(ISERROR(VLOOKUP($B176,padron!$A$3:$M$482,9,0)),+IF(ISERROR(VLOOKUP($B176,NAfiliado_NFarmacia!$A$2:$J$497,5,0)),"Ingresa Farmacia",VLOOKUP($B176,NAfiliado_NFarmacia!$A$2:$J$497,5,0)),VLOOKUP($B176,padron!$A$3:$M$482,9,0)),+IF(ISERROR(VLOOKUP($B176,NAfiliado_NFarmacia!$A$2:$J$497,5,0)),"Ingresa Farmacia",VLOOKUP($B176,NAfiliado_NFarmacia!$A$2:$J$497,5,0))))</f>
        <v/>
      </c>
      <c r="J176" s="68" t="str">
        <f>+IF($B176="","",+IF(OR($F176="Si",$F176=""),IF(ISERROR(VLOOKUP($B176,padron!$A$3:$M$482,10,0)),+IF(ISERROR(VLOOKUP($B176,NAfiliado_NFarmacia!$A$2:$J$497,5,0)),"Ingresa Direccion de Farmacia",VLOOKUP($B176,NAfiliado_NFarmacia!$A$2:$J$497,6,0)),VLOOKUP($B176,padron!$A$3:$M$482,10,0)),+IF(ISERROR(VLOOKUP($B176,NAfiliado_NFarmacia!$A$2:$J$497,6,0)),"Ingresa Direccion de Farmacia",VLOOKUP($B176,NAfiliado_NFarmacia!$A$2:$J$497,6,0))))</f>
        <v/>
      </c>
      <c r="K176" s="68" t="str">
        <f>+IF($B176="","",+IF(OR($F176="Si",$F176=""),IF(ISERROR(VLOOKUP($B176,padron!$A$3:$M$482,10,0)),+IF(ISERROR(VLOOKUP($B176,NAfiliado_NFarmacia!$A$2:$J$497,5,0)),"Ingresa Localidad de Farmacia",VLOOKUP($B176,NAfiliado_NFarmacia!$A$2:$J$497,7,0)),VLOOKUP($B176,padron!$A$3:$M$482,11,0)),+IF(ISERROR(VLOOKUP($B176,NAfiliado_NFarmacia!$A$2:$J$497,7,0)),"Ingresa Localidad de Farmacia",VLOOKUP($B176,NAfiliado_NFarmacia!$A$2:$J$497,7,0))))</f>
        <v/>
      </c>
      <c r="L176" s="69" t="str">
        <f>+IF(B176="","",IF(F176="No","84005541",+IFERROR(+VLOOKUP(inicio!B176,padron!$A$2:$H$1999,8,0),"84005541")))</f>
        <v/>
      </c>
      <c r="M176" s="69" t="str">
        <f>+IF(B176="","",+IFERROR(+VLOOKUP(B176,padron!A:C,3,0),"no_cargado"))</f>
        <v/>
      </c>
      <c r="N176" s="67" t="str">
        <f>+IF(C176="","",+IFERROR(+VLOOKUP($C176,materiales!$A$2:$C$101,3,0),"9999"))</f>
        <v/>
      </c>
      <c r="O176" s="67" t="str">
        <f t="shared" si="20"/>
        <v/>
      </c>
      <c r="P176" s="67" t="str">
        <f t="shared" si="21"/>
        <v/>
      </c>
      <c r="Q176" s="67" t="str">
        <f t="shared" si="22"/>
        <v/>
      </c>
      <c r="R176" s="67" t="str">
        <f t="shared" si="23"/>
        <v/>
      </c>
      <c r="S176" s="67" t="str">
        <f t="shared" si="24"/>
        <v/>
      </c>
      <c r="T176" s="67" t="str">
        <f t="shared" ca="1" si="25"/>
        <v/>
      </c>
      <c r="U176" s="67" t="str">
        <f>+IF(M176="","",IFERROR(+VLOOKUP(C176,materiales!$A$2:$D$1000,4,0),"DSZA"))</f>
        <v/>
      </c>
      <c r="V176" s="67" t="str">
        <f t="shared" si="26"/>
        <v/>
      </c>
      <c r="W176" s="69" t="str">
        <f t="shared" si="27"/>
        <v/>
      </c>
      <c r="X176" s="69" t="str">
        <f t="shared" si="28"/>
        <v/>
      </c>
      <c r="Y176" s="70" t="str">
        <f t="shared" si="29"/>
        <v/>
      </c>
      <c r="Z176" s="70" t="str">
        <f>IF(M176="no_cargado",VLOOKUP(B176,NAfiliado_NFarmacia!A:H,8,0),"")</f>
        <v/>
      </c>
      <c r="AA176" s="71"/>
    </row>
    <row r="177" spans="1:27" x14ac:dyDescent="0.55000000000000004">
      <c r="A177" s="50"/>
      <c r="B177" s="49"/>
      <c r="C177" s="48"/>
      <c r="D177" s="49"/>
      <c r="E177" s="49"/>
      <c r="F177" s="49"/>
      <c r="G177" s="66" t="str">
        <f>+IF($B177="","",+IFERROR(+VLOOKUP(B177,padron!$A$2:$E$2000,2,0),+IFERROR(VLOOKUP(B177,NAfiliado_NFarmacia!$A:$J,10,0),"Ingresar Nuevo Afiliado")))</f>
        <v/>
      </c>
      <c r="H177" s="67" t="str">
        <f>+IF(B177="","",+IFERROR(+VLOOKUP($C177,materiales!$A$2:$C$101,2,0),"9999"))</f>
        <v/>
      </c>
      <c r="I177" s="68" t="str">
        <f>+IF($B177="","",+IF(OR($F177="Si",$F177=""),IF(ISERROR(VLOOKUP($B177,padron!$A$3:$M$482,9,0)),+IF(ISERROR(VLOOKUP($B177,NAfiliado_NFarmacia!$A$2:$J$497,5,0)),"Ingresa Farmacia",VLOOKUP($B177,NAfiliado_NFarmacia!$A$2:$J$497,5,0)),VLOOKUP($B177,padron!$A$3:$M$482,9,0)),+IF(ISERROR(VLOOKUP($B177,NAfiliado_NFarmacia!$A$2:$J$497,5,0)),"Ingresa Farmacia",VLOOKUP($B177,NAfiliado_NFarmacia!$A$2:$J$497,5,0))))</f>
        <v/>
      </c>
      <c r="J177" s="68" t="str">
        <f>+IF($B177="","",+IF(OR($F177="Si",$F177=""),IF(ISERROR(VLOOKUP($B177,padron!$A$3:$M$482,10,0)),+IF(ISERROR(VLOOKUP($B177,NAfiliado_NFarmacia!$A$2:$J$497,5,0)),"Ingresa Direccion de Farmacia",VLOOKUP($B177,NAfiliado_NFarmacia!$A$2:$J$497,6,0)),VLOOKUP($B177,padron!$A$3:$M$482,10,0)),+IF(ISERROR(VLOOKUP($B177,NAfiliado_NFarmacia!$A$2:$J$497,6,0)),"Ingresa Direccion de Farmacia",VLOOKUP($B177,NAfiliado_NFarmacia!$A$2:$J$497,6,0))))</f>
        <v/>
      </c>
      <c r="K177" s="68" t="str">
        <f>+IF($B177="","",+IF(OR($F177="Si",$F177=""),IF(ISERROR(VLOOKUP($B177,padron!$A$3:$M$482,10,0)),+IF(ISERROR(VLOOKUP($B177,NAfiliado_NFarmacia!$A$2:$J$497,5,0)),"Ingresa Localidad de Farmacia",VLOOKUP($B177,NAfiliado_NFarmacia!$A$2:$J$497,7,0)),VLOOKUP($B177,padron!$A$3:$M$482,11,0)),+IF(ISERROR(VLOOKUP($B177,NAfiliado_NFarmacia!$A$2:$J$497,7,0)),"Ingresa Localidad de Farmacia",VLOOKUP($B177,NAfiliado_NFarmacia!$A$2:$J$497,7,0))))</f>
        <v/>
      </c>
      <c r="L177" s="69" t="str">
        <f>+IF(B177="","",IF(F177="No","84005541",+IFERROR(+VLOOKUP(inicio!B177,padron!$A$2:$H$1999,8,0),"84005541")))</f>
        <v/>
      </c>
      <c r="M177" s="69" t="str">
        <f>+IF(B177="","",+IFERROR(+VLOOKUP(B177,padron!A:C,3,0),"no_cargado"))</f>
        <v/>
      </c>
      <c r="N177" s="67" t="str">
        <f>+IF(C177="","",+IFERROR(+VLOOKUP($C177,materiales!$A$2:$C$101,3,0),"9999"))</f>
        <v/>
      </c>
      <c r="O177" s="67" t="str">
        <f t="shared" si="20"/>
        <v/>
      </c>
      <c r="P177" s="67" t="str">
        <f t="shared" si="21"/>
        <v/>
      </c>
      <c r="Q177" s="67" t="str">
        <f t="shared" si="22"/>
        <v/>
      </c>
      <c r="R177" s="67" t="str">
        <f t="shared" si="23"/>
        <v/>
      </c>
      <c r="S177" s="67" t="str">
        <f t="shared" si="24"/>
        <v/>
      </c>
      <c r="T177" s="67" t="str">
        <f t="shared" ca="1" si="25"/>
        <v/>
      </c>
      <c r="U177" s="67" t="str">
        <f>+IF(M177="","",IFERROR(+VLOOKUP(C177,materiales!$A$2:$D$1000,4,0),"DSZA"))</f>
        <v/>
      </c>
      <c r="V177" s="67" t="str">
        <f t="shared" si="26"/>
        <v/>
      </c>
      <c r="W177" s="69" t="str">
        <f t="shared" si="27"/>
        <v/>
      </c>
      <c r="X177" s="69" t="str">
        <f t="shared" si="28"/>
        <v/>
      </c>
      <c r="Y177" s="70" t="str">
        <f t="shared" si="29"/>
        <v/>
      </c>
      <c r="Z177" s="70" t="str">
        <f>IF(M177="no_cargado",VLOOKUP(B177,NAfiliado_NFarmacia!A:H,8,0),"")</f>
        <v/>
      </c>
      <c r="AA177" s="71"/>
    </row>
    <row r="178" spans="1:27" x14ac:dyDescent="0.55000000000000004">
      <c r="A178" s="50"/>
      <c r="B178" s="49"/>
      <c r="C178" s="48"/>
      <c r="D178" s="49"/>
      <c r="E178" s="49"/>
      <c r="F178" s="49"/>
      <c r="G178" s="66" t="str">
        <f>+IF($B178="","",+IFERROR(+VLOOKUP(B178,padron!$A$2:$E$2000,2,0),+IFERROR(VLOOKUP(B178,NAfiliado_NFarmacia!$A:$J,10,0),"Ingresar Nuevo Afiliado")))</f>
        <v/>
      </c>
      <c r="H178" s="67" t="str">
        <f>+IF(B178="","",+IFERROR(+VLOOKUP($C178,materiales!$A$2:$C$101,2,0),"9999"))</f>
        <v/>
      </c>
      <c r="I178" s="68" t="str">
        <f>+IF($B178="","",+IF(OR($F178="Si",$F178=""),IF(ISERROR(VLOOKUP($B178,padron!$A$3:$M$482,9,0)),+IF(ISERROR(VLOOKUP($B178,NAfiliado_NFarmacia!$A$2:$J$497,5,0)),"Ingresa Farmacia",VLOOKUP($B178,NAfiliado_NFarmacia!$A$2:$J$497,5,0)),VLOOKUP($B178,padron!$A$3:$M$482,9,0)),+IF(ISERROR(VLOOKUP($B178,NAfiliado_NFarmacia!$A$2:$J$497,5,0)),"Ingresa Farmacia",VLOOKUP($B178,NAfiliado_NFarmacia!$A$2:$J$497,5,0))))</f>
        <v/>
      </c>
      <c r="J178" s="68" t="str">
        <f>+IF($B178="","",+IF(OR($F178="Si",$F178=""),IF(ISERROR(VLOOKUP($B178,padron!$A$3:$M$482,10,0)),+IF(ISERROR(VLOOKUP($B178,NAfiliado_NFarmacia!$A$2:$J$497,5,0)),"Ingresa Direccion de Farmacia",VLOOKUP($B178,NAfiliado_NFarmacia!$A$2:$J$497,6,0)),VLOOKUP($B178,padron!$A$3:$M$482,10,0)),+IF(ISERROR(VLOOKUP($B178,NAfiliado_NFarmacia!$A$2:$J$497,6,0)),"Ingresa Direccion de Farmacia",VLOOKUP($B178,NAfiliado_NFarmacia!$A$2:$J$497,6,0))))</f>
        <v/>
      </c>
      <c r="K178" s="68" t="str">
        <f>+IF($B178="","",+IF(OR($F178="Si",$F178=""),IF(ISERROR(VLOOKUP($B178,padron!$A$3:$M$482,10,0)),+IF(ISERROR(VLOOKUP($B178,NAfiliado_NFarmacia!$A$2:$J$497,5,0)),"Ingresa Localidad de Farmacia",VLOOKUP($B178,NAfiliado_NFarmacia!$A$2:$J$497,7,0)),VLOOKUP($B178,padron!$A$3:$M$482,11,0)),+IF(ISERROR(VLOOKUP($B178,NAfiliado_NFarmacia!$A$2:$J$497,7,0)),"Ingresa Localidad de Farmacia",VLOOKUP($B178,NAfiliado_NFarmacia!$A$2:$J$497,7,0))))</f>
        <v/>
      </c>
      <c r="L178" s="69" t="str">
        <f>+IF(B178="","",IF(F178="No","84005541",+IFERROR(+VLOOKUP(inicio!B178,padron!$A$2:$H$1999,8,0),"84005541")))</f>
        <v/>
      </c>
      <c r="M178" s="69" t="str">
        <f>+IF(B178="","",+IFERROR(+VLOOKUP(B178,padron!A:C,3,0),"no_cargado"))</f>
        <v/>
      </c>
      <c r="N178" s="67" t="str">
        <f>+IF(C178="","",+IFERROR(+VLOOKUP($C178,materiales!$A$2:$C$101,3,0),"9999"))</f>
        <v/>
      </c>
      <c r="O178" s="67" t="str">
        <f t="shared" si="20"/>
        <v/>
      </c>
      <c r="P178" s="67" t="str">
        <f t="shared" si="21"/>
        <v/>
      </c>
      <c r="Q178" s="67" t="str">
        <f t="shared" si="22"/>
        <v/>
      </c>
      <c r="R178" s="67" t="str">
        <f t="shared" si="23"/>
        <v/>
      </c>
      <c r="S178" s="67" t="str">
        <f t="shared" si="24"/>
        <v/>
      </c>
      <c r="T178" s="67" t="str">
        <f t="shared" ca="1" si="25"/>
        <v/>
      </c>
      <c r="U178" s="67" t="str">
        <f>+IF(M178="","",IFERROR(+VLOOKUP(C178,materiales!$A$2:$D$1000,4,0),"DSZA"))</f>
        <v/>
      </c>
      <c r="V178" s="67" t="str">
        <f t="shared" si="26"/>
        <v/>
      </c>
      <c r="W178" s="69" t="str">
        <f t="shared" si="27"/>
        <v/>
      </c>
      <c r="X178" s="69" t="str">
        <f t="shared" si="28"/>
        <v/>
      </c>
      <c r="Y178" s="70" t="str">
        <f t="shared" si="29"/>
        <v/>
      </c>
      <c r="Z178" s="70" t="str">
        <f>IF(M178="no_cargado",VLOOKUP(B178,NAfiliado_NFarmacia!A:H,8,0),"")</f>
        <v/>
      </c>
      <c r="AA178" s="71"/>
    </row>
    <row r="179" spans="1:27" x14ac:dyDescent="0.55000000000000004">
      <c r="A179" s="50"/>
      <c r="B179" s="49"/>
      <c r="C179" s="48"/>
      <c r="D179" s="49"/>
      <c r="E179" s="49"/>
      <c r="F179" s="49"/>
      <c r="G179" s="66" t="str">
        <f>+IF($B179="","",+IFERROR(+VLOOKUP(B179,padron!$A$2:$E$2000,2,0),+IFERROR(VLOOKUP(B179,NAfiliado_NFarmacia!$A:$J,10,0),"Ingresar Nuevo Afiliado")))</f>
        <v/>
      </c>
      <c r="H179" s="67" t="str">
        <f>+IF(B179="","",+IFERROR(+VLOOKUP($C179,materiales!$A$2:$C$101,2,0),"9999"))</f>
        <v/>
      </c>
      <c r="I179" s="68" t="str">
        <f>+IF($B179="","",+IF(OR($F179="Si",$F179=""),IF(ISERROR(VLOOKUP($B179,padron!$A$3:$M$482,9,0)),+IF(ISERROR(VLOOKUP($B179,NAfiliado_NFarmacia!$A$2:$J$497,5,0)),"Ingresa Farmacia",VLOOKUP($B179,NAfiliado_NFarmacia!$A$2:$J$497,5,0)),VLOOKUP($B179,padron!$A$3:$M$482,9,0)),+IF(ISERROR(VLOOKUP($B179,NAfiliado_NFarmacia!$A$2:$J$497,5,0)),"Ingresa Farmacia",VLOOKUP($B179,NAfiliado_NFarmacia!$A$2:$J$497,5,0))))</f>
        <v/>
      </c>
      <c r="J179" s="68" t="str">
        <f>+IF($B179="","",+IF(OR($F179="Si",$F179=""),IF(ISERROR(VLOOKUP($B179,padron!$A$3:$M$482,10,0)),+IF(ISERROR(VLOOKUP($B179,NAfiliado_NFarmacia!$A$2:$J$497,5,0)),"Ingresa Direccion de Farmacia",VLOOKUP($B179,NAfiliado_NFarmacia!$A$2:$J$497,6,0)),VLOOKUP($B179,padron!$A$3:$M$482,10,0)),+IF(ISERROR(VLOOKUP($B179,NAfiliado_NFarmacia!$A$2:$J$497,6,0)),"Ingresa Direccion de Farmacia",VLOOKUP($B179,NAfiliado_NFarmacia!$A$2:$J$497,6,0))))</f>
        <v/>
      </c>
      <c r="K179" s="68" t="str">
        <f>+IF($B179="","",+IF(OR($F179="Si",$F179=""),IF(ISERROR(VLOOKUP($B179,padron!$A$3:$M$482,10,0)),+IF(ISERROR(VLOOKUP($B179,NAfiliado_NFarmacia!$A$2:$J$497,5,0)),"Ingresa Localidad de Farmacia",VLOOKUP($B179,NAfiliado_NFarmacia!$A$2:$J$497,7,0)),VLOOKUP($B179,padron!$A$3:$M$482,11,0)),+IF(ISERROR(VLOOKUP($B179,NAfiliado_NFarmacia!$A$2:$J$497,7,0)),"Ingresa Localidad de Farmacia",VLOOKUP($B179,NAfiliado_NFarmacia!$A$2:$J$497,7,0))))</f>
        <v/>
      </c>
      <c r="L179" s="69" t="str">
        <f>+IF(B179="","",IF(F179="No","84005541",+IFERROR(+VLOOKUP(inicio!B179,padron!$A$2:$H$1999,8,0),"84005541")))</f>
        <v/>
      </c>
      <c r="M179" s="69" t="str">
        <f>+IF(B179="","",+IFERROR(+VLOOKUP(B179,padron!A:C,3,0),"no_cargado"))</f>
        <v/>
      </c>
      <c r="N179" s="67" t="str">
        <f>+IF(C179="","",+IFERROR(+VLOOKUP($C179,materiales!$A$2:$C$101,3,0),"9999"))</f>
        <v/>
      </c>
      <c r="O179" s="67" t="str">
        <f t="shared" si="20"/>
        <v/>
      </c>
      <c r="P179" s="67" t="str">
        <f t="shared" si="21"/>
        <v/>
      </c>
      <c r="Q179" s="67" t="str">
        <f t="shared" si="22"/>
        <v/>
      </c>
      <c r="R179" s="67" t="str">
        <f t="shared" si="23"/>
        <v/>
      </c>
      <c r="S179" s="67" t="str">
        <f t="shared" si="24"/>
        <v/>
      </c>
      <c r="T179" s="67" t="str">
        <f t="shared" ca="1" si="25"/>
        <v/>
      </c>
      <c r="U179" s="67" t="str">
        <f>+IF(M179="","",IFERROR(+VLOOKUP(C179,materiales!$A$2:$D$1000,4,0),"DSZA"))</f>
        <v/>
      </c>
      <c r="V179" s="67" t="str">
        <f t="shared" si="26"/>
        <v/>
      </c>
      <c r="W179" s="69" t="str">
        <f t="shared" si="27"/>
        <v/>
      </c>
      <c r="X179" s="69" t="str">
        <f t="shared" si="28"/>
        <v/>
      </c>
      <c r="Y179" s="70" t="str">
        <f t="shared" si="29"/>
        <v/>
      </c>
      <c r="Z179" s="70" t="str">
        <f>IF(M179="no_cargado",VLOOKUP(B179,NAfiliado_NFarmacia!A:H,8,0),"")</f>
        <v/>
      </c>
      <c r="AA179" s="71"/>
    </row>
    <row r="180" spans="1:27" x14ac:dyDescent="0.55000000000000004">
      <c r="A180" s="50"/>
      <c r="B180" s="49"/>
      <c r="C180" s="48"/>
      <c r="D180" s="49"/>
      <c r="E180" s="49"/>
      <c r="F180" s="49"/>
      <c r="G180" s="66" t="str">
        <f>+IF($B180="","",+IFERROR(+VLOOKUP(B180,padron!$A$2:$E$2000,2,0),+IFERROR(VLOOKUP(B180,NAfiliado_NFarmacia!$A:$J,10,0),"Ingresar Nuevo Afiliado")))</f>
        <v/>
      </c>
      <c r="H180" s="67" t="str">
        <f>+IF(B180="","",+IFERROR(+VLOOKUP($C180,materiales!$A$2:$C$101,2,0),"9999"))</f>
        <v/>
      </c>
      <c r="I180" s="68" t="str">
        <f>+IF($B180="","",+IF(OR($F180="Si",$F180=""),IF(ISERROR(VLOOKUP($B180,padron!$A$3:$M$482,9,0)),+IF(ISERROR(VLOOKUP($B180,NAfiliado_NFarmacia!$A$2:$J$497,5,0)),"Ingresa Farmacia",VLOOKUP($B180,NAfiliado_NFarmacia!$A$2:$J$497,5,0)),VLOOKUP($B180,padron!$A$3:$M$482,9,0)),+IF(ISERROR(VLOOKUP($B180,NAfiliado_NFarmacia!$A$2:$J$497,5,0)),"Ingresa Farmacia",VLOOKUP($B180,NAfiliado_NFarmacia!$A$2:$J$497,5,0))))</f>
        <v/>
      </c>
      <c r="J180" s="68" t="str">
        <f>+IF($B180="","",+IF(OR($F180="Si",$F180=""),IF(ISERROR(VLOOKUP($B180,padron!$A$3:$M$482,10,0)),+IF(ISERROR(VLOOKUP($B180,NAfiliado_NFarmacia!$A$2:$J$497,5,0)),"Ingresa Direccion de Farmacia",VLOOKUP($B180,NAfiliado_NFarmacia!$A$2:$J$497,6,0)),VLOOKUP($B180,padron!$A$3:$M$482,10,0)),+IF(ISERROR(VLOOKUP($B180,NAfiliado_NFarmacia!$A$2:$J$497,6,0)),"Ingresa Direccion de Farmacia",VLOOKUP($B180,NAfiliado_NFarmacia!$A$2:$J$497,6,0))))</f>
        <v/>
      </c>
      <c r="K180" s="68" t="str">
        <f>+IF($B180="","",+IF(OR($F180="Si",$F180=""),IF(ISERROR(VLOOKUP($B180,padron!$A$3:$M$482,10,0)),+IF(ISERROR(VLOOKUP($B180,NAfiliado_NFarmacia!$A$2:$J$497,5,0)),"Ingresa Localidad de Farmacia",VLOOKUP($B180,NAfiliado_NFarmacia!$A$2:$J$497,7,0)),VLOOKUP($B180,padron!$A$3:$M$482,11,0)),+IF(ISERROR(VLOOKUP($B180,NAfiliado_NFarmacia!$A$2:$J$497,7,0)),"Ingresa Localidad de Farmacia",VLOOKUP($B180,NAfiliado_NFarmacia!$A$2:$J$497,7,0))))</f>
        <v/>
      </c>
      <c r="L180" s="69" t="str">
        <f>+IF(B180="","",IF(F180="No","84005541",+IFERROR(+VLOOKUP(inicio!B180,padron!$A$2:$H$1999,8,0),"84005541")))</f>
        <v/>
      </c>
      <c r="M180" s="69" t="str">
        <f>+IF(B180="","",+IFERROR(+VLOOKUP(B180,padron!A:C,3,0),"no_cargado"))</f>
        <v/>
      </c>
      <c r="N180" s="67" t="str">
        <f>+IF(C180="","",+IFERROR(+VLOOKUP($C180,materiales!$A$2:$C$101,3,0),"9999"))</f>
        <v/>
      </c>
      <c r="O180" s="67" t="str">
        <f t="shared" si="20"/>
        <v/>
      </c>
      <c r="P180" s="67" t="str">
        <f t="shared" si="21"/>
        <v/>
      </c>
      <c r="Q180" s="67" t="str">
        <f t="shared" si="22"/>
        <v/>
      </c>
      <c r="R180" s="67" t="str">
        <f t="shared" si="23"/>
        <v/>
      </c>
      <c r="S180" s="67" t="str">
        <f t="shared" si="24"/>
        <v/>
      </c>
      <c r="T180" s="67" t="str">
        <f t="shared" ca="1" si="25"/>
        <v/>
      </c>
      <c r="U180" s="67" t="str">
        <f>+IF(M180="","",IFERROR(+VLOOKUP(C180,materiales!$A$2:$D$1000,4,0),"DSZA"))</f>
        <v/>
      </c>
      <c r="V180" s="67" t="str">
        <f t="shared" si="26"/>
        <v/>
      </c>
      <c r="W180" s="69" t="str">
        <f t="shared" si="27"/>
        <v/>
      </c>
      <c r="X180" s="69" t="str">
        <f t="shared" si="28"/>
        <v/>
      </c>
      <c r="Y180" s="70" t="str">
        <f t="shared" si="29"/>
        <v/>
      </c>
      <c r="Z180" s="70" t="str">
        <f>IF(M180="no_cargado",VLOOKUP(B180,NAfiliado_NFarmacia!A:H,8,0),"")</f>
        <v/>
      </c>
      <c r="AA180" s="71"/>
    </row>
    <row r="181" spans="1:27" x14ac:dyDescent="0.55000000000000004">
      <c r="A181" s="50"/>
      <c r="B181" s="49"/>
      <c r="C181" s="48"/>
      <c r="D181" s="49"/>
      <c r="E181" s="49"/>
      <c r="F181" s="49"/>
      <c r="G181" s="66" t="str">
        <f>+IF($B181="","",+IFERROR(+VLOOKUP(B181,padron!$A$2:$E$2000,2,0),+IFERROR(VLOOKUP(B181,NAfiliado_NFarmacia!$A:$J,10,0),"Ingresar Nuevo Afiliado")))</f>
        <v/>
      </c>
      <c r="H181" s="67" t="str">
        <f>+IF(B181="","",+IFERROR(+VLOOKUP($C181,materiales!$A$2:$C$101,2,0),"9999"))</f>
        <v/>
      </c>
      <c r="I181" s="68" t="str">
        <f>+IF($B181="","",+IF(OR($F181="Si",$F181=""),IF(ISERROR(VLOOKUP($B181,padron!$A$3:$M$482,9,0)),+IF(ISERROR(VLOOKUP($B181,NAfiliado_NFarmacia!$A$2:$J$497,5,0)),"Ingresa Farmacia",VLOOKUP($B181,NAfiliado_NFarmacia!$A$2:$J$497,5,0)),VLOOKUP($B181,padron!$A$3:$M$482,9,0)),+IF(ISERROR(VLOOKUP($B181,NAfiliado_NFarmacia!$A$2:$J$497,5,0)),"Ingresa Farmacia",VLOOKUP($B181,NAfiliado_NFarmacia!$A$2:$J$497,5,0))))</f>
        <v/>
      </c>
      <c r="J181" s="68" t="str">
        <f>+IF($B181="","",+IF(OR($F181="Si",$F181=""),IF(ISERROR(VLOOKUP($B181,padron!$A$3:$M$482,10,0)),+IF(ISERROR(VLOOKUP($B181,NAfiliado_NFarmacia!$A$2:$J$497,5,0)),"Ingresa Direccion de Farmacia",VLOOKUP($B181,NAfiliado_NFarmacia!$A$2:$J$497,6,0)),VLOOKUP($B181,padron!$A$3:$M$482,10,0)),+IF(ISERROR(VLOOKUP($B181,NAfiliado_NFarmacia!$A$2:$J$497,6,0)),"Ingresa Direccion de Farmacia",VLOOKUP($B181,NAfiliado_NFarmacia!$A$2:$J$497,6,0))))</f>
        <v/>
      </c>
      <c r="K181" s="68" t="str">
        <f>+IF($B181="","",+IF(OR($F181="Si",$F181=""),IF(ISERROR(VLOOKUP($B181,padron!$A$3:$M$482,10,0)),+IF(ISERROR(VLOOKUP($B181,NAfiliado_NFarmacia!$A$2:$J$497,5,0)),"Ingresa Localidad de Farmacia",VLOOKUP($B181,NAfiliado_NFarmacia!$A$2:$J$497,7,0)),VLOOKUP($B181,padron!$A$3:$M$482,11,0)),+IF(ISERROR(VLOOKUP($B181,NAfiliado_NFarmacia!$A$2:$J$497,7,0)),"Ingresa Localidad de Farmacia",VLOOKUP($B181,NAfiliado_NFarmacia!$A$2:$J$497,7,0))))</f>
        <v/>
      </c>
      <c r="L181" s="69" t="str">
        <f>+IF(B181="","",IF(F181="No","84005541",+IFERROR(+VLOOKUP(inicio!B181,padron!$A$2:$H$1999,8,0),"84005541")))</f>
        <v/>
      </c>
      <c r="M181" s="69" t="str">
        <f>+IF(B181="","",+IFERROR(+VLOOKUP(B181,padron!A:C,3,0),"no_cargado"))</f>
        <v/>
      </c>
      <c r="N181" s="67" t="str">
        <f>+IF(C181="","",+IFERROR(+VLOOKUP($C181,materiales!$A$2:$C$101,3,0),"9999"))</f>
        <v/>
      </c>
      <c r="O181" s="67" t="str">
        <f t="shared" si="20"/>
        <v/>
      </c>
      <c r="P181" s="67" t="str">
        <f t="shared" si="21"/>
        <v/>
      </c>
      <c r="Q181" s="67" t="str">
        <f t="shared" si="22"/>
        <v/>
      </c>
      <c r="R181" s="67" t="str">
        <f t="shared" si="23"/>
        <v/>
      </c>
      <c r="S181" s="67" t="str">
        <f t="shared" si="24"/>
        <v/>
      </c>
      <c r="T181" s="67" t="str">
        <f t="shared" ca="1" si="25"/>
        <v/>
      </c>
      <c r="U181" s="67" t="str">
        <f>+IF(M181="","",IFERROR(+VLOOKUP(C181,materiales!$A$2:$D$1000,4,0),"DSZA"))</f>
        <v/>
      </c>
      <c r="V181" s="67" t="str">
        <f t="shared" si="26"/>
        <v/>
      </c>
      <c r="W181" s="69" t="str">
        <f t="shared" si="27"/>
        <v/>
      </c>
      <c r="X181" s="69" t="str">
        <f t="shared" si="28"/>
        <v/>
      </c>
      <c r="Y181" s="70" t="str">
        <f t="shared" si="29"/>
        <v/>
      </c>
      <c r="Z181" s="70" t="str">
        <f>IF(M181="no_cargado",VLOOKUP(B181,NAfiliado_NFarmacia!A:H,8,0),"")</f>
        <v/>
      </c>
      <c r="AA181" s="71"/>
    </row>
    <row r="182" spans="1:27" x14ac:dyDescent="0.55000000000000004">
      <c r="A182" s="50"/>
      <c r="B182" s="49"/>
      <c r="C182" s="48"/>
      <c r="D182" s="49"/>
      <c r="E182" s="49"/>
      <c r="F182" s="49"/>
      <c r="G182" s="66" t="str">
        <f>+IF($B182="","",+IFERROR(+VLOOKUP(B182,padron!$A$2:$E$2000,2,0),+IFERROR(VLOOKUP(B182,NAfiliado_NFarmacia!$A:$J,10,0),"Ingresar Nuevo Afiliado")))</f>
        <v/>
      </c>
      <c r="H182" s="67" t="str">
        <f>+IF(B182="","",+IFERROR(+VLOOKUP($C182,materiales!$A$2:$C$101,2,0),"9999"))</f>
        <v/>
      </c>
      <c r="I182" s="68" t="str">
        <f>+IF($B182="","",+IF(OR($F182="Si",$F182=""),IF(ISERROR(VLOOKUP($B182,padron!$A$3:$M$482,9,0)),+IF(ISERROR(VLOOKUP($B182,NAfiliado_NFarmacia!$A$2:$J$497,5,0)),"Ingresa Farmacia",VLOOKUP($B182,NAfiliado_NFarmacia!$A$2:$J$497,5,0)),VLOOKUP($B182,padron!$A$3:$M$482,9,0)),+IF(ISERROR(VLOOKUP($B182,NAfiliado_NFarmacia!$A$2:$J$497,5,0)),"Ingresa Farmacia",VLOOKUP($B182,NAfiliado_NFarmacia!$A$2:$J$497,5,0))))</f>
        <v/>
      </c>
      <c r="J182" s="68" t="str">
        <f>+IF($B182="","",+IF(OR($F182="Si",$F182=""),IF(ISERROR(VLOOKUP($B182,padron!$A$3:$M$482,10,0)),+IF(ISERROR(VLOOKUP($B182,NAfiliado_NFarmacia!$A$2:$J$497,5,0)),"Ingresa Direccion de Farmacia",VLOOKUP($B182,NAfiliado_NFarmacia!$A$2:$J$497,6,0)),VLOOKUP($B182,padron!$A$3:$M$482,10,0)),+IF(ISERROR(VLOOKUP($B182,NAfiliado_NFarmacia!$A$2:$J$497,6,0)),"Ingresa Direccion de Farmacia",VLOOKUP($B182,NAfiliado_NFarmacia!$A$2:$J$497,6,0))))</f>
        <v/>
      </c>
      <c r="K182" s="68" t="str">
        <f>+IF($B182="","",+IF(OR($F182="Si",$F182=""),IF(ISERROR(VLOOKUP($B182,padron!$A$3:$M$482,10,0)),+IF(ISERROR(VLOOKUP($B182,NAfiliado_NFarmacia!$A$2:$J$497,5,0)),"Ingresa Localidad de Farmacia",VLOOKUP($B182,NAfiliado_NFarmacia!$A$2:$J$497,7,0)),VLOOKUP($B182,padron!$A$3:$M$482,11,0)),+IF(ISERROR(VLOOKUP($B182,NAfiliado_NFarmacia!$A$2:$J$497,7,0)),"Ingresa Localidad de Farmacia",VLOOKUP($B182,NAfiliado_NFarmacia!$A$2:$J$497,7,0))))</f>
        <v/>
      </c>
      <c r="L182" s="69" t="str">
        <f>+IF(B182="","",IF(F182="No","84005541",+IFERROR(+VLOOKUP(inicio!B182,padron!$A$2:$H$1999,8,0),"84005541")))</f>
        <v/>
      </c>
      <c r="M182" s="69" t="str">
        <f>+IF(B182="","",+IFERROR(+VLOOKUP(B182,padron!A:C,3,0),"no_cargado"))</f>
        <v/>
      </c>
      <c r="N182" s="67" t="str">
        <f>+IF(C182="","",+IFERROR(+VLOOKUP($C182,materiales!$A$2:$C$101,3,0),"9999"))</f>
        <v/>
      </c>
      <c r="O182" s="67" t="str">
        <f t="shared" si="20"/>
        <v/>
      </c>
      <c r="P182" s="67" t="str">
        <f t="shared" si="21"/>
        <v/>
      </c>
      <c r="Q182" s="67" t="str">
        <f t="shared" si="22"/>
        <v/>
      </c>
      <c r="R182" s="67" t="str">
        <f t="shared" si="23"/>
        <v/>
      </c>
      <c r="S182" s="67" t="str">
        <f t="shared" si="24"/>
        <v/>
      </c>
      <c r="T182" s="67" t="str">
        <f t="shared" ca="1" si="25"/>
        <v/>
      </c>
      <c r="U182" s="67" t="str">
        <f>+IF(M182="","",IFERROR(+VLOOKUP(C182,materiales!$A$2:$D$1000,4,0),"DSZA"))</f>
        <v/>
      </c>
      <c r="V182" s="67" t="str">
        <f t="shared" si="26"/>
        <v/>
      </c>
      <c r="W182" s="69" t="str">
        <f t="shared" si="27"/>
        <v/>
      </c>
      <c r="X182" s="69" t="str">
        <f t="shared" si="28"/>
        <v/>
      </c>
      <c r="Y182" s="70" t="str">
        <f t="shared" si="29"/>
        <v/>
      </c>
      <c r="Z182" s="70" t="str">
        <f>IF(M182="no_cargado",VLOOKUP(B182,NAfiliado_NFarmacia!A:H,8,0),"")</f>
        <v/>
      </c>
      <c r="AA182" s="71"/>
    </row>
    <row r="183" spans="1:27" x14ac:dyDescent="0.55000000000000004">
      <c r="A183" s="50"/>
      <c r="B183" s="49"/>
      <c r="C183" s="48"/>
      <c r="D183" s="49"/>
      <c r="E183" s="49"/>
      <c r="F183" s="49"/>
      <c r="G183" s="66" t="str">
        <f>+IF($B183="","",+IFERROR(+VLOOKUP(B183,padron!$A$2:$E$2000,2,0),+IFERROR(VLOOKUP(B183,NAfiliado_NFarmacia!$A:$J,10,0),"Ingresar Nuevo Afiliado")))</f>
        <v/>
      </c>
      <c r="H183" s="67" t="str">
        <f>+IF(B183="","",+IFERROR(+VLOOKUP($C183,materiales!$A$2:$C$101,2,0),"9999"))</f>
        <v/>
      </c>
      <c r="I183" s="68" t="str">
        <f>+IF($B183="","",+IF(OR($F183="Si",$F183=""),IF(ISERROR(VLOOKUP($B183,padron!$A$3:$M$482,9,0)),+IF(ISERROR(VLOOKUP($B183,NAfiliado_NFarmacia!$A$2:$J$497,5,0)),"Ingresa Farmacia",VLOOKUP($B183,NAfiliado_NFarmacia!$A$2:$J$497,5,0)),VLOOKUP($B183,padron!$A$3:$M$482,9,0)),+IF(ISERROR(VLOOKUP($B183,NAfiliado_NFarmacia!$A$2:$J$497,5,0)),"Ingresa Farmacia",VLOOKUP($B183,NAfiliado_NFarmacia!$A$2:$J$497,5,0))))</f>
        <v/>
      </c>
      <c r="J183" s="68" t="str">
        <f>+IF($B183="","",+IF(OR($F183="Si",$F183=""),IF(ISERROR(VLOOKUP($B183,padron!$A$3:$M$482,10,0)),+IF(ISERROR(VLOOKUP($B183,NAfiliado_NFarmacia!$A$2:$J$497,5,0)),"Ingresa Direccion de Farmacia",VLOOKUP($B183,NAfiliado_NFarmacia!$A$2:$J$497,6,0)),VLOOKUP($B183,padron!$A$3:$M$482,10,0)),+IF(ISERROR(VLOOKUP($B183,NAfiliado_NFarmacia!$A$2:$J$497,6,0)),"Ingresa Direccion de Farmacia",VLOOKUP($B183,NAfiliado_NFarmacia!$A$2:$J$497,6,0))))</f>
        <v/>
      </c>
      <c r="K183" s="68" t="str">
        <f>+IF($B183="","",+IF(OR($F183="Si",$F183=""),IF(ISERROR(VLOOKUP($B183,padron!$A$3:$M$482,10,0)),+IF(ISERROR(VLOOKUP($B183,NAfiliado_NFarmacia!$A$2:$J$497,5,0)),"Ingresa Localidad de Farmacia",VLOOKUP($B183,NAfiliado_NFarmacia!$A$2:$J$497,7,0)),VLOOKUP($B183,padron!$A$3:$M$482,11,0)),+IF(ISERROR(VLOOKUP($B183,NAfiliado_NFarmacia!$A$2:$J$497,7,0)),"Ingresa Localidad de Farmacia",VLOOKUP($B183,NAfiliado_NFarmacia!$A$2:$J$497,7,0))))</f>
        <v/>
      </c>
      <c r="L183" s="69" t="str">
        <f>+IF(B183="","",IF(F183="No","84005541",+IFERROR(+VLOOKUP(inicio!B183,padron!$A$2:$H$1999,8,0),"84005541")))</f>
        <v/>
      </c>
      <c r="M183" s="69" t="str">
        <f>+IF(B183="","",+IFERROR(+VLOOKUP(B183,padron!A:C,3,0),"no_cargado"))</f>
        <v/>
      </c>
      <c r="N183" s="67" t="str">
        <f>+IF(C183="","",+IFERROR(+VLOOKUP($C183,materiales!$A$2:$C$101,3,0),"9999"))</f>
        <v/>
      </c>
      <c r="O183" s="67" t="str">
        <f t="shared" si="20"/>
        <v/>
      </c>
      <c r="P183" s="67" t="str">
        <f t="shared" si="21"/>
        <v/>
      </c>
      <c r="Q183" s="67" t="str">
        <f t="shared" si="22"/>
        <v/>
      </c>
      <c r="R183" s="67" t="str">
        <f t="shared" si="23"/>
        <v/>
      </c>
      <c r="S183" s="67" t="str">
        <f t="shared" si="24"/>
        <v/>
      </c>
      <c r="T183" s="67" t="str">
        <f t="shared" ca="1" si="25"/>
        <v/>
      </c>
      <c r="U183" s="67" t="str">
        <f>+IF(M183="","",IFERROR(+VLOOKUP(C183,materiales!$A$2:$D$1000,4,0),"DSZA"))</f>
        <v/>
      </c>
      <c r="V183" s="67" t="str">
        <f t="shared" si="26"/>
        <v/>
      </c>
      <c r="W183" s="69" t="str">
        <f t="shared" si="27"/>
        <v/>
      </c>
      <c r="X183" s="69" t="str">
        <f t="shared" si="28"/>
        <v/>
      </c>
      <c r="Y183" s="70" t="str">
        <f t="shared" si="29"/>
        <v/>
      </c>
      <c r="Z183" s="70" t="str">
        <f>IF(M183="no_cargado",VLOOKUP(B183,NAfiliado_NFarmacia!A:H,8,0),"")</f>
        <v/>
      </c>
      <c r="AA183" s="71"/>
    </row>
    <row r="184" spans="1:27" x14ac:dyDescent="0.55000000000000004">
      <c r="A184" s="50"/>
      <c r="B184" s="49"/>
      <c r="C184" s="48"/>
      <c r="D184" s="49"/>
      <c r="E184" s="49"/>
      <c r="F184" s="49"/>
      <c r="G184" s="66" t="str">
        <f>+IF($B184="","",+IFERROR(+VLOOKUP(B184,padron!$A$2:$E$2000,2,0),+IFERROR(VLOOKUP(B184,NAfiliado_NFarmacia!$A:$J,10,0),"Ingresar Nuevo Afiliado")))</f>
        <v/>
      </c>
      <c r="H184" s="67" t="str">
        <f>+IF(B184="","",+IFERROR(+VLOOKUP($C184,materiales!$A$2:$C$101,2,0),"9999"))</f>
        <v/>
      </c>
      <c r="I184" s="68" t="str">
        <f>+IF($B184="","",+IF(OR($F184="Si",$F184=""),IF(ISERROR(VLOOKUP($B184,padron!$A$3:$M$482,9,0)),+IF(ISERROR(VLOOKUP($B184,NAfiliado_NFarmacia!$A$2:$J$497,5,0)),"Ingresa Farmacia",VLOOKUP($B184,NAfiliado_NFarmacia!$A$2:$J$497,5,0)),VLOOKUP($B184,padron!$A$3:$M$482,9,0)),+IF(ISERROR(VLOOKUP($B184,NAfiliado_NFarmacia!$A$2:$J$497,5,0)),"Ingresa Farmacia",VLOOKUP($B184,NAfiliado_NFarmacia!$A$2:$J$497,5,0))))</f>
        <v/>
      </c>
      <c r="J184" s="68" t="str">
        <f>+IF($B184="","",+IF(OR($F184="Si",$F184=""),IF(ISERROR(VLOOKUP($B184,padron!$A$3:$M$482,10,0)),+IF(ISERROR(VLOOKUP($B184,NAfiliado_NFarmacia!$A$2:$J$497,5,0)),"Ingresa Direccion de Farmacia",VLOOKUP($B184,NAfiliado_NFarmacia!$A$2:$J$497,6,0)),VLOOKUP($B184,padron!$A$3:$M$482,10,0)),+IF(ISERROR(VLOOKUP($B184,NAfiliado_NFarmacia!$A$2:$J$497,6,0)),"Ingresa Direccion de Farmacia",VLOOKUP($B184,NAfiliado_NFarmacia!$A$2:$J$497,6,0))))</f>
        <v/>
      </c>
      <c r="K184" s="68" t="str">
        <f>+IF($B184="","",+IF(OR($F184="Si",$F184=""),IF(ISERROR(VLOOKUP($B184,padron!$A$3:$M$482,10,0)),+IF(ISERROR(VLOOKUP($B184,NAfiliado_NFarmacia!$A$2:$J$497,5,0)),"Ingresa Localidad de Farmacia",VLOOKUP($B184,NAfiliado_NFarmacia!$A$2:$J$497,7,0)),VLOOKUP($B184,padron!$A$3:$M$482,11,0)),+IF(ISERROR(VLOOKUP($B184,NAfiliado_NFarmacia!$A$2:$J$497,7,0)),"Ingresa Localidad de Farmacia",VLOOKUP($B184,NAfiliado_NFarmacia!$A$2:$J$497,7,0))))</f>
        <v/>
      </c>
      <c r="L184" s="69" t="str">
        <f>+IF(B184="","",IF(F184="No","84005541",+IFERROR(+VLOOKUP(inicio!B184,padron!$A$2:$H$1999,8,0),"84005541")))</f>
        <v/>
      </c>
      <c r="M184" s="69" t="str">
        <f>+IF(B184="","",+IFERROR(+VLOOKUP(B184,padron!A:C,3,0),"no_cargado"))</f>
        <v/>
      </c>
      <c r="N184" s="67" t="str">
        <f>+IF(C184="","",+IFERROR(+VLOOKUP($C184,materiales!$A$2:$C$101,3,0),"9999"))</f>
        <v/>
      </c>
      <c r="O184" s="67" t="str">
        <f t="shared" si="20"/>
        <v/>
      </c>
      <c r="P184" s="67" t="str">
        <f t="shared" si="21"/>
        <v/>
      </c>
      <c r="Q184" s="67" t="str">
        <f t="shared" si="22"/>
        <v/>
      </c>
      <c r="R184" s="67" t="str">
        <f t="shared" si="23"/>
        <v/>
      </c>
      <c r="S184" s="67" t="str">
        <f t="shared" si="24"/>
        <v/>
      </c>
      <c r="T184" s="67" t="str">
        <f t="shared" ca="1" si="25"/>
        <v/>
      </c>
      <c r="U184" s="67" t="str">
        <f>+IF(M184="","",IFERROR(+VLOOKUP(C184,materiales!$A$2:$D$1000,4,0),"DSZA"))</f>
        <v/>
      </c>
      <c r="V184" s="67" t="str">
        <f t="shared" si="26"/>
        <v/>
      </c>
      <c r="W184" s="69" t="str">
        <f t="shared" si="27"/>
        <v/>
      </c>
      <c r="X184" s="69" t="str">
        <f t="shared" si="28"/>
        <v/>
      </c>
      <c r="Y184" s="70" t="str">
        <f t="shared" si="29"/>
        <v/>
      </c>
      <c r="Z184" s="70" t="str">
        <f>IF(M184="no_cargado",VLOOKUP(B184,NAfiliado_NFarmacia!A:H,8,0),"")</f>
        <v/>
      </c>
      <c r="AA184" s="71"/>
    </row>
    <row r="185" spans="1:27" x14ac:dyDescent="0.55000000000000004">
      <c r="A185" s="50"/>
      <c r="B185" s="49"/>
      <c r="C185" s="48"/>
      <c r="D185" s="49"/>
      <c r="E185" s="49"/>
      <c r="F185" s="49"/>
      <c r="G185" s="66" t="str">
        <f>+IF($B185="","",+IFERROR(+VLOOKUP(B185,padron!$A$2:$E$2000,2,0),+IFERROR(VLOOKUP(B185,NAfiliado_NFarmacia!$A:$J,10,0),"Ingresar Nuevo Afiliado")))</f>
        <v/>
      </c>
      <c r="H185" s="67" t="str">
        <f>+IF(B185="","",+IFERROR(+VLOOKUP($C185,materiales!$A$2:$C$101,2,0),"9999"))</f>
        <v/>
      </c>
      <c r="I185" s="68" t="str">
        <f>+IF($B185="","",+IF(OR($F185="Si",$F185=""),IF(ISERROR(VLOOKUP($B185,padron!$A$3:$M$482,9,0)),+IF(ISERROR(VLOOKUP($B185,NAfiliado_NFarmacia!$A$2:$J$497,5,0)),"Ingresa Farmacia",VLOOKUP($B185,NAfiliado_NFarmacia!$A$2:$J$497,5,0)),VLOOKUP($B185,padron!$A$3:$M$482,9,0)),+IF(ISERROR(VLOOKUP($B185,NAfiliado_NFarmacia!$A$2:$J$497,5,0)),"Ingresa Farmacia",VLOOKUP($B185,NAfiliado_NFarmacia!$A$2:$J$497,5,0))))</f>
        <v/>
      </c>
      <c r="J185" s="68" t="str">
        <f>+IF($B185="","",+IF(OR($F185="Si",$F185=""),IF(ISERROR(VLOOKUP($B185,padron!$A$3:$M$482,10,0)),+IF(ISERROR(VLOOKUP($B185,NAfiliado_NFarmacia!$A$2:$J$497,5,0)),"Ingresa Direccion de Farmacia",VLOOKUP($B185,NAfiliado_NFarmacia!$A$2:$J$497,6,0)),VLOOKUP($B185,padron!$A$3:$M$482,10,0)),+IF(ISERROR(VLOOKUP($B185,NAfiliado_NFarmacia!$A$2:$J$497,6,0)),"Ingresa Direccion de Farmacia",VLOOKUP($B185,NAfiliado_NFarmacia!$A$2:$J$497,6,0))))</f>
        <v/>
      </c>
      <c r="K185" s="68" t="str">
        <f>+IF($B185="","",+IF(OR($F185="Si",$F185=""),IF(ISERROR(VLOOKUP($B185,padron!$A$3:$M$482,10,0)),+IF(ISERROR(VLOOKUP($B185,NAfiliado_NFarmacia!$A$2:$J$497,5,0)),"Ingresa Localidad de Farmacia",VLOOKUP($B185,NAfiliado_NFarmacia!$A$2:$J$497,7,0)),VLOOKUP($B185,padron!$A$3:$M$482,11,0)),+IF(ISERROR(VLOOKUP($B185,NAfiliado_NFarmacia!$A$2:$J$497,7,0)),"Ingresa Localidad de Farmacia",VLOOKUP($B185,NAfiliado_NFarmacia!$A$2:$J$497,7,0))))</f>
        <v/>
      </c>
      <c r="L185" s="69" t="str">
        <f>+IF(B185="","",IF(F185="No","84005541",+IFERROR(+VLOOKUP(inicio!B185,padron!$A$2:$H$1999,8,0),"84005541")))</f>
        <v/>
      </c>
      <c r="M185" s="69" t="str">
        <f>+IF(B185="","",+IFERROR(+VLOOKUP(B185,padron!A:C,3,0),"no_cargado"))</f>
        <v/>
      </c>
      <c r="N185" s="67" t="str">
        <f>+IF(C185="","",+IFERROR(+VLOOKUP($C185,materiales!$A$2:$C$101,3,0),"9999"))</f>
        <v/>
      </c>
      <c r="O185" s="67" t="str">
        <f t="shared" si="20"/>
        <v/>
      </c>
      <c r="P185" s="67" t="str">
        <f t="shared" si="21"/>
        <v/>
      </c>
      <c r="Q185" s="67" t="str">
        <f t="shared" si="22"/>
        <v/>
      </c>
      <c r="R185" s="67" t="str">
        <f t="shared" si="23"/>
        <v/>
      </c>
      <c r="S185" s="67" t="str">
        <f t="shared" si="24"/>
        <v/>
      </c>
      <c r="T185" s="67" t="str">
        <f t="shared" ca="1" si="25"/>
        <v/>
      </c>
      <c r="U185" s="67" t="str">
        <f>+IF(M185="","",IFERROR(+VLOOKUP(C185,materiales!$A$2:$D$1000,4,0),"DSZA"))</f>
        <v/>
      </c>
      <c r="V185" s="67" t="str">
        <f t="shared" si="26"/>
        <v/>
      </c>
      <c r="W185" s="69" t="str">
        <f t="shared" si="27"/>
        <v/>
      </c>
      <c r="X185" s="69" t="str">
        <f t="shared" si="28"/>
        <v/>
      </c>
      <c r="Y185" s="70" t="str">
        <f t="shared" si="29"/>
        <v/>
      </c>
      <c r="Z185" s="70" t="str">
        <f>IF(M185="no_cargado",VLOOKUP(B185,NAfiliado_NFarmacia!A:H,8,0),"")</f>
        <v/>
      </c>
      <c r="AA185" s="71"/>
    </row>
    <row r="186" spans="1:27" x14ac:dyDescent="0.55000000000000004">
      <c r="A186" s="50"/>
      <c r="B186" s="49"/>
      <c r="C186" s="48"/>
      <c r="D186" s="49"/>
      <c r="E186" s="49"/>
      <c r="F186" s="49"/>
      <c r="G186" s="66" t="str">
        <f>+IF($B186="","",+IFERROR(+VLOOKUP(B186,padron!$A$2:$E$2000,2,0),+IFERROR(VLOOKUP(B186,NAfiliado_NFarmacia!$A:$J,10,0),"Ingresar Nuevo Afiliado")))</f>
        <v/>
      </c>
      <c r="H186" s="67" t="str">
        <f>+IF(B186="","",+IFERROR(+VLOOKUP($C186,materiales!$A$2:$C$101,2,0),"9999"))</f>
        <v/>
      </c>
      <c r="I186" s="68" t="str">
        <f>+IF($B186="","",+IF(OR($F186="Si",$F186=""),IF(ISERROR(VLOOKUP($B186,padron!$A$3:$M$482,9,0)),+IF(ISERROR(VLOOKUP($B186,NAfiliado_NFarmacia!$A$2:$J$497,5,0)),"Ingresa Farmacia",VLOOKUP($B186,NAfiliado_NFarmacia!$A$2:$J$497,5,0)),VLOOKUP($B186,padron!$A$3:$M$482,9,0)),+IF(ISERROR(VLOOKUP($B186,NAfiliado_NFarmacia!$A$2:$J$497,5,0)),"Ingresa Farmacia",VLOOKUP($B186,NAfiliado_NFarmacia!$A$2:$J$497,5,0))))</f>
        <v/>
      </c>
      <c r="J186" s="68" t="str">
        <f>+IF($B186="","",+IF(OR($F186="Si",$F186=""),IF(ISERROR(VLOOKUP($B186,padron!$A$3:$M$482,10,0)),+IF(ISERROR(VLOOKUP($B186,NAfiliado_NFarmacia!$A$2:$J$497,5,0)),"Ingresa Direccion de Farmacia",VLOOKUP($B186,NAfiliado_NFarmacia!$A$2:$J$497,6,0)),VLOOKUP($B186,padron!$A$3:$M$482,10,0)),+IF(ISERROR(VLOOKUP($B186,NAfiliado_NFarmacia!$A$2:$J$497,6,0)),"Ingresa Direccion de Farmacia",VLOOKUP($B186,NAfiliado_NFarmacia!$A$2:$J$497,6,0))))</f>
        <v/>
      </c>
      <c r="K186" s="68" t="str">
        <f>+IF($B186="","",+IF(OR($F186="Si",$F186=""),IF(ISERROR(VLOOKUP($B186,padron!$A$3:$M$482,10,0)),+IF(ISERROR(VLOOKUP($B186,NAfiliado_NFarmacia!$A$2:$J$497,5,0)),"Ingresa Localidad de Farmacia",VLOOKUP($B186,NAfiliado_NFarmacia!$A$2:$J$497,7,0)),VLOOKUP($B186,padron!$A$3:$M$482,11,0)),+IF(ISERROR(VLOOKUP($B186,NAfiliado_NFarmacia!$A$2:$J$497,7,0)),"Ingresa Localidad de Farmacia",VLOOKUP($B186,NAfiliado_NFarmacia!$A$2:$J$497,7,0))))</f>
        <v/>
      </c>
      <c r="L186" s="69" t="str">
        <f>+IF(B186="","",IF(F186="No","84005541",+IFERROR(+VLOOKUP(inicio!B186,padron!$A$2:$H$1999,8,0),"84005541")))</f>
        <v/>
      </c>
      <c r="M186" s="69" t="str">
        <f>+IF(B186="","",+IFERROR(+VLOOKUP(B186,padron!A:C,3,0),"no_cargado"))</f>
        <v/>
      </c>
      <c r="N186" s="67" t="str">
        <f>+IF(C186="","",+IFERROR(+VLOOKUP($C186,materiales!$A$2:$C$101,3,0),"9999"))</f>
        <v/>
      </c>
      <c r="O186" s="67" t="str">
        <f t="shared" si="20"/>
        <v/>
      </c>
      <c r="P186" s="67" t="str">
        <f t="shared" si="21"/>
        <v/>
      </c>
      <c r="Q186" s="67" t="str">
        <f t="shared" si="22"/>
        <v/>
      </c>
      <c r="R186" s="67" t="str">
        <f t="shared" si="23"/>
        <v/>
      </c>
      <c r="S186" s="67" t="str">
        <f t="shared" si="24"/>
        <v/>
      </c>
      <c r="T186" s="67" t="str">
        <f t="shared" ca="1" si="25"/>
        <v/>
      </c>
      <c r="U186" s="67" t="str">
        <f>+IF(M186="","",IFERROR(+VLOOKUP(C186,materiales!$A$2:$D$1000,4,0),"DSZA"))</f>
        <v/>
      </c>
      <c r="V186" s="67" t="str">
        <f t="shared" si="26"/>
        <v/>
      </c>
      <c r="W186" s="69" t="str">
        <f t="shared" si="27"/>
        <v/>
      </c>
      <c r="X186" s="69" t="str">
        <f t="shared" si="28"/>
        <v/>
      </c>
      <c r="Y186" s="70" t="str">
        <f t="shared" si="29"/>
        <v/>
      </c>
      <c r="Z186" s="70" t="str">
        <f>IF(M186="no_cargado",VLOOKUP(B186,NAfiliado_NFarmacia!A:H,8,0),"")</f>
        <v/>
      </c>
      <c r="AA186" s="71"/>
    </row>
    <row r="187" spans="1:27" x14ac:dyDescent="0.55000000000000004">
      <c r="A187" s="50"/>
      <c r="B187" s="49"/>
      <c r="C187" s="48"/>
      <c r="D187" s="49"/>
      <c r="E187" s="49"/>
      <c r="F187" s="49"/>
      <c r="G187" s="66" t="str">
        <f>+IF($B187="","",+IFERROR(+VLOOKUP(B187,padron!$A$2:$E$2000,2,0),+IFERROR(VLOOKUP(B187,NAfiliado_NFarmacia!$A:$J,10,0),"Ingresar Nuevo Afiliado")))</f>
        <v/>
      </c>
      <c r="H187" s="67" t="str">
        <f>+IF(B187="","",+IFERROR(+VLOOKUP($C187,materiales!$A$2:$C$101,2,0),"9999"))</f>
        <v/>
      </c>
      <c r="I187" s="68" t="str">
        <f>+IF($B187="","",+IF(OR($F187="Si",$F187=""),IF(ISERROR(VLOOKUP($B187,padron!$A$3:$M$482,9,0)),+IF(ISERROR(VLOOKUP($B187,NAfiliado_NFarmacia!$A$2:$J$497,5,0)),"Ingresa Farmacia",VLOOKUP($B187,NAfiliado_NFarmacia!$A$2:$J$497,5,0)),VLOOKUP($B187,padron!$A$3:$M$482,9,0)),+IF(ISERROR(VLOOKUP($B187,NAfiliado_NFarmacia!$A$2:$J$497,5,0)),"Ingresa Farmacia",VLOOKUP($B187,NAfiliado_NFarmacia!$A$2:$J$497,5,0))))</f>
        <v/>
      </c>
      <c r="J187" s="68" t="str">
        <f>+IF($B187="","",+IF(OR($F187="Si",$F187=""),IF(ISERROR(VLOOKUP($B187,padron!$A$3:$M$482,10,0)),+IF(ISERROR(VLOOKUP($B187,NAfiliado_NFarmacia!$A$2:$J$497,5,0)),"Ingresa Direccion de Farmacia",VLOOKUP($B187,NAfiliado_NFarmacia!$A$2:$J$497,6,0)),VLOOKUP($B187,padron!$A$3:$M$482,10,0)),+IF(ISERROR(VLOOKUP($B187,NAfiliado_NFarmacia!$A$2:$J$497,6,0)),"Ingresa Direccion de Farmacia",VLOOKUP($B187,NAfiliado_NFarmacia!$A$2:$J$497,6,0))))</f>
        <v/>
      </c>
      <c r="K187" s="68" t="str">
        <f>+IF($B187="","",+IF(OR($F187="Si",$F187=""),IF(ISERROR(VLOOKUP($B187,padron!$A$3:$M$482,10,0)),+IF(ISERROR(VLOOKUP($B187,NAfiliado_NFarmacia!$A$2:$J$497,5,0)),"Ingresa Localidad de Farmacia",VLOOKUP($B187,NAfiliado_NFarmacia!$A$2:$J$497,7,0)),VLOOKUP($B187,padron!$A$3:$M$482,11,0)),+IF(ISERROR(VLOOKUP($B187,NAfiliado_NFarmacia!$A$2:$J$497,7,0)),"Ingresa Localidad de Farmacia",VLOOKUP($B187,NAfiliado_NFarmacia!$A$2:$J$497,7,0))))</f>
        <v/>
      </c>
      <c r="L187" s="69" t="str">
        <f>+IF(B187="","",IF(F187="No","84005541",+IFERROR(+VLOOKUP(inicio!B187,padron!$A$2:$H$1999,8,0),"84005541")))</f>
        <v/>
      </c>
      <c r="M187" s="69" t="str">
        <f>+IF(B187="","",+IFERROR(+VLOOKUP(B187,padron!A:C,3,0),"no_cargado"))</f>
        <v/>
      </c>
      <c r="N187" s="67" t="str">
        <f>+IF(C187="","",+IFERROR(+VLOOKUP($C187,materiales!$A$2:$C$101,3,0),"9999"))</f>
        <v/>
      </c>
      <c r="O187" s="67" t="str">
        <f t="shared" si="20"/>
        <v/>
      </c>
      <c r="P187" s="67" t="str">
        <f t="shared" si="21"/>
        <v/>
      </c>
      <c r="Q187" s="67" t="str">
        <f t="shared" si="22"/>
        <v/>
      </c>
      <c r="R187" s="67" t="str">
        <f t="shared" si="23"/>
        <v/>
      </c>
      <c r="S187" s="67" t="str">
        <f t="shared" si="24"/>
        <v/>
      </c>
      <c r="T187" s="67" t="str">
        <f t="shared" ca="1" si="25"/>
        <v/>
      </c>
      <c r="U187" s="67" t="str">
        <f>+IF(M187="","",IFERROR(+VLOOKUP(C187,materiales!$A$2:$D$1000,4,0),"DSZA"))</f>
        <v/>
      </c>
      <c r="V187" s="67" t="str">
        <f t="shared" si="26"/>
        <v/>
      </c>
      <c r="W187" s="69" t="str">
        <f t="shared" si="27"/>
        <v/>
      </c>
      <c r="X187" s="69" t="str">
        <f t="shared" si="28"/>
        <v/>
      </c>
      <c r="Y187" s="70" t="str">
        <f t="shared" si="29"/>
        <v/>
      </c>
      <c r="Z187" s="70" t="str">
        <f>IF(M187="no_cargado",VLOOKUP(B187,NAfiliado_NFarmacia!A:H,8,0),"")</f>
        <v/>
      </c>
      <c r="AA187" s="71"/>
    </row>
    <row r="188" spans="1:27" x14ac:dyDescent="0.55000000000000004">
      <c r="A188" s="50"/>
      <c r="B188" s="49"/>
      <c r="C188" s="48"/>
      <c r="D188" s="49"/>
      <c r="E188" s="49"/>
      <c r="F188" s="49"/>
      <c r="G188" s="66" t="str">
        <f>+IF($B188="","",+IFERROR(+VLOOKUP(B188,padron!$A$2:$E$2000,2,0),+IFERROR(VLOOKUP(B188,NAfiliado_NFarmacia!$A:$J,10,0),"Ingresar Nuevo Afiliado")))</f>
        <v/>
      </c>
      <c r="H188" s="67" t="str">
        <f>+IF(B188="","",+IFERROR(+VLOOKUP($C188,materiales!$A$2:$C$101,2,0),"9999"))</f>
        <v/>
      </c>
      <c r="I188" s="68" t="str">
        <f>+IF($B188="","",+IF(OR($F188="Si",$F188=""),IF(ISERROR(VLOOKUP($B188,padron!$A$3:$M$482,9,0)),+IF(ISERROR(VLOOKUP($B188,NAfiliado_NFarmacia!$A$2:$J$497,5,0)),"Ingresa Farmacia",VLOOKUP($B188,NAfiliado_NFarmacia!$A$2:$J$497,5,0)),VLOOKUP($B188,padron!$A$3:$M$482,9,0)),+IF(ISERROR(VLOOKUP($B188,NAfiliado_NFarmacia!$A$2:$J$497,5,0)),"Ingresa Farmacia",VLOOKUP($B188,NAfiliado_NFarmacia!$A$2:$J$497,5,0))))</f>
        <v/>
      </c>
      <c r="J188" s="68" t="str">
        <f>+IF($B188="","",+IF(OR($F188="Si",$F188=""),IF(ISERROR(VLOOKUP($B188,padron!$A$3:$M$482,10,0)),+IF(ISERROR(VLOOKUP($B188,NAfiliado_NFarmacia!$A$2:$J$497,5,0)),"Ingresa Direccion de Farmacia",VLOOKUP($B188,NAfiliado_NFarmacia!$A$2:$J$497,6,0)),VLOOKUP($B188,padron!$A$3:$M$482,10,0)),+IF(ISERROR(VLOOKUP($B188,NAfiliado_NFarmacia!$A$2:$J$497,6,0)),"Ingresa Direccion de Farmacia",VLOOKUP($B188,NAfiliado_NFarmacia!$A$2:$J$497,6,0))))</f>
        <v/>
      </c>
      <c r="K188" s="68" t="str">
        <f>+IF($B188="","",+IF(OR($F188="Si",$F188=""),IF(ISERROR(VLOOKUP($B188,padron!$A$3:$M$482,10,0)),+IF(ISERROR(VLOOKUP($B188,NAfiliado_NFarmacia!$A$2:$J$497,5,0)),"Ingresa Localidad de Farmacia",VLOOKUP($B188,NAfiliado_NFarmacia!$A$2:$J$497,7,0)),VLOOKUP($B188,padron!$A$3:$M$482,11,0)),+IF(ISERROR(VLOOKUP($B188,NAfiliado_NFarmacia!$A$2:$J$497,7,0)),"Ingresa Localidad de Farmacia",VLOOKUP($B188,NAfiliado_NFarmacia!$A$2:$J$497,7,0))))</f>
        <v/>
      </c>
      <c r="L188" s="69" t="str">
        <f>+IF(B188="","",IF(F188="No","84005541",+IFERROR(+VLOOKUP(inicio!B188,padron!$A$2:$H$1999,8,0),"84005541")))</f>
        <v/>
      </c>
      <c r="M188" s="69" t="str">
        <f>+IF(B188="","",+IFERROR(+VLOOKUP(B188,padron!A:C,3,0),"no_cargado"))</f>
        <v/>
      </c>
      <c r="N188" s="67" t="str">
        <f>+IF(C188="","",+IFERROR(+VLOOKUP($C188,materiales!$A$2:$C$101,3,0),"9999"))</f>
        <v/>
      </c>
      <c r="O188" s="67" t="str">
        <f t="shared" si="20"/>
        <v/>
      </c>
      <c r="P188" s="67" t="str">
        <f t="shared" si="21"/>
        <v/>
      </c>
      <c r="Q188" s="67" t="str">
        <f t="shared" si="22"/>
        <v/>
      </c>
      <c r="R188" s="67" t="str">
        <f t="shared" si="23"/>
        <v/>
      </c>
      <c r="S188" s="67" t="str">
        <f t="shared" si="24"/>
        <v/>
      </c>
      <c r="T188" s="67" t="str">
        <f t="shared" ca="1" si="25"/>
        <v/>
      </c>
      <c r="U188" s="67" t="str">
        <f>+IF(M188="","",IFERROR(+VLOOKUP(C188,materiales!$A$2:$D$1000,4,0),"DSZA"))</f>
        <v/>
      </c>
      <c r="V188" s="67" t="str">
        <f t="shared" si="26"/>
        <v/>
      </c>
      <c r="W188" s="69" t="str">
        <f t="shared" si="27"/>
        <v/>
      </c>
      <c r="X188" s="69" t="str">
        <f t="shared" si="28"/>
        <v/>
      </c>
      <c r="Y188" s="70" t="str">
        <f t="shared" si="29"/>
        <v/>
      </c>
      <c r="Z188" s="70" t="str">
        <f>IF(M188="no_cargado",VLOOKUP(B188,NAfiliado_NFarmacia!A:H,8,0),"")</f>
        <v/>
      </c>
      <c r="AA188" s="71"/>
    </row>
    <row r="189" spans="1:27" x14ac:dyDescent="0.55000000000000004">
      <c r="A189" s="50"/>
      <c r="B189" s="49"/>
      <c r="C189" s="48"/>
      <c r="D189" s="49"/>
      <c r="E189" s="49"/>
      <c r="F189" s="49"/>
      <c r="G189" s="66" t="str">
        <f>+IF($B189="","",+IFERROR(+VLOOKUP(B189,padron!$A$2:$E$2000,2,0),+IFERROR(VLOOKUP(B189,NAfiliado_NFarmacia!$A:$J,10,0),"Ingresar Nuevo Afiliado")))</f>
        <v/>
      </c>
      <c r="H189" s="67" t="str">
        <f>+IF(B189="","",+IFERROR(+VLOOKUP($C189,materiales!$A$2:$C$101,2,0),"9999"))</f>
        <v/>
      </c>
      <c r="I189" s="68" t="str">
        <f>+IF($B189="","",+IF(OR($F189="Si",$F189=""),IF(ISERROR(VLOOKUP($B189,padron!$A$3:$M$482,9,0)),+IF(ISERROR(VLOOKUP($B189,NAfiliado_NFarmacia!$A$2:$J$497,5,0)),"Ingresa Farmacia",VLOOKUP($B189,NAfiliado_NFarmacia!$A$2:$J$497,5,0)),VLOOKUP($B189,padron!$A$3:$M$482,9,0)),+IF(ISERROR(VLOOKUP($B189,NAfiliado_NFarmacia!$A$2:$J$497,5,0)),"Ingresa Farmacia",VLOOKUP($B189,NAfiliado_NFarmacia!$A$2:$J$497,5,0))))</f>
        <v/>
      </c>
      <c r="J189" s="68" t="str">
        <f>+IF($B189="","",+IF(OR($F189="Si",$F189=""),IF(ISERROR(VLOOKUP($B189,padron!$A$3:$M$482,10,0)),+IF(ISERROR(VLOOKUP($B189,NAfiliado_NFarmacia!$A$2:$J$497,5,0)),"Ingresa Direccion de Farmacia",VLOOKUP($B189,NAfiliado_NFarmacia!$A$2:$J$497,6,0)),VLOOKUP($B189,padron!$A$3:$M$482,10,0)),+IF(ISERROR(VLOOKUP($B189,NAfiliado_NFarmacia!$A$2:$J$497,6,0)),"Ingresa Direccion de Farmacia",VLOOKUP($B189,NAfiliado_NFarmacia!$A$2:$J$497,6,0))))</f>
        <v/>
      </c>
      <c r="K189" s="68" t="str">
        <f>+IF($B189="","",+IF(OR($F189="Si",$F189=""),IF(ISERROR(VLOOKUP($B189,padron!$A$3:$M$482,10,0)),+IF(ISERROR(VLOOKUP($B189,NAfiliado_NFarmacia!$A$2:$J$497,5,0)),"Ingresa Localidad de Farmacia",VLOOKUP($B189,NAfiliado_NFarmacia!$A$2:$J$497,7,0)),VLOOKUP($B189,padron!$A$3:$M$482,11,0)),+IF(ISERROR(VLOOKUP($B189,NAfiliado_NFarmacia!$A$2:$J$497,7,0)),"Ingresa Localidad de Farmacia",VLOOKUP($B189,NAfiliado_NFarmacia!$A$2:$J$497,7,0))))</f>
        <v/>
      </c>
      <c r="L189" s="69" t="str">
        <f>+IF(B189="","",IF(F189="No","84005541",+IFERROR(+VLOOKUP(inicio!B189,padron!$A$2:$H$1999,8,0),"84005541")))</f>
        <v/>
      </c>
      <c r="M189" s="69" t="str">
        <f>+IF(B189="","",+IFERROR(+VLOOKUP(B189,padron!A:C,3,0),"no_cargado"))</f>
        <v/>
      </c>
      <c r="N189" s="67" t="str">
        <f>+IF(C189="","",+IFERROR(+VLOOKUP($C189,materiales!$A$2:$C$101,3,0),"9999"))</f>
        <v/>
      </c>
      <c r="O189" s="67" t="str">
        <f t="shared" si="20"/>
        <v/>
      </c>
      <c r="P189" s="67" t="str">
        <f t="shared" si="21"/>
        <v/>
      </c>
      <c r="Q189" s="67" t="str">
        <f t="shared" si="22"/>
        <v/>
      </c>
      <c r="R189" s="67" t="str">
        <f t="shared" si="23"/>
        <v/>
      </c>
      <c r="S189" s="67" t="str">
        <f t="shared" si="24"/>
        <v/>
      </c>
      <c r="T189" s="67" t="str">
        <f t="shared" ca="1" si="25"/>
        <v/>
      </c>
      <c r="U189" s="67" t="str">
        <f>+IF(M189="","",IFERROR(+VLOOKUP(C189,materiales!$A$2:$D$1000,4,0),"DSZA"))</f>
        <v/>
      </c>
      <c r="V189" s="67" t="str">
        <f t="shared" si="26"/>
        <v/>
      </c>
      <c r="W189" s="69" t="str">
        <f t="shared" si="27"/>
        <v/>
      </c>
      <c r="X189" s="69" t="str">
        <f t="shared" si="28"/>
        <v/>
      </c>
      <c r="Y189" s="70" t="str">
        <f t="shared" si="29"/>
        <v/>
      </c>
      <c r="Z189" s="70" t="str">
        <f>IF(M189="no_cargado",VLOOKUP(B189,NAfiliado_NFarmacia!A:H,8,0),"")</f>
        <v/>
      </c>
      <c r="AA189" s="71"/>
    </row>
    <row r="190" spans="1:27" x14ac:dyDescent="0.55000000000000004">
      <c r="A190" s="50"/>
      <c r="B190" s="49"/>
      <c r="C190" s="48"/>
      <c r="D190" s="49"/>
      <c r="E190" s="49"/>
      <c r="F190" s="49"/>
      <c r="G190" s="66" t="str">
        <f>+IF($B190="","",+IFERROR(+VLOOKUP(B190,padron!$A$2:$E$2000,2,0),+IFERROR(VLOOKUP(B190,NAfiliado_NFarmacia!$A:$J,10,0),"Ingresar Nuevo Afiliado")))</f>
        <v/>
      </c>
      <c r="H190" s="67" t="str">
        <f>+IF(B190="","",+IFERROR(+VLOOKUP($C190,materiales!$A$2:$C$101,2,0),"9999"))</f>
        <v/>
      </c>
      <c r="I190" s="68" t="str">
        <f>+IF($B190="","",+IF(OR($F190="Si",$F190=""),IF(ISERROR(VLOOKUP($B190,padron!$A$3:$M$482,9,0)),+IF(ISERROR(VLOOKUP($B190,NAfiliado_NFarmacia!$A$2:$J$497,5,0)),"Ingresa Farmacia",VLOOKUP($B190,NAfiliado_NFarmacia!$A$2:$J$497,5,0)),VLOOKUP($B190,padron!$A$3:$M$482,9,0)),+IF(ISERROR(VLOOKUP($B190,NAfiliado_NFarmacia!$A$2:$J$497,5,0)),"Ingresa Farmacia",VLOOKUP($B190,NAfiliado_NFarmacia!$A$2:$J$497,5,0))))</f>
        <v/>
      </c>
      <c r="J190" s="68" t="str">
        <f>+IF($B190="","",+IF(OR($F190="Si",$F190=""),IF(ISERROR(VLOOKUP($B190,padron!$A$3:$M$482,10,0)),+IF(ISERROR(VLOOKUP($B190,NAfiliado_NFarmacia!$A$2:$J$497,5,0)),"Ingresa Direccion de Farmacia",VLOOKUP($B190,NAfiliado_NFarmacia!$A$2:$J$497,6,0)),VLOOKUP($B190,padron!$A$3:$M$482,10,0)),+IF(ISERROR(VLOOKUP($B190,NAfiliado_NFarmacia!$A$2:$J$497,6,0)),"Ingresa Direccion de Farmacia",VLOOKUP($B190,NAfiliado_NFarmacia!$A$2:$J$497,6,0))))</f>
        <v/>
      </c>
      <c r="K190" s="68" t="str">
        <f>+IF($B190="","",+IF(OR($F190="Si",$F190=""),IF(ISERROR(VLOOKUP($B190,padron!$A$3:$M$482,10,0)),+IF(ISERROR(VLOOKUP($B190,NAfiliado_NFarmacia!$A$2:$J$497,5,0)),"Ingresa Localidad de Farmacia",VLOOKUP($B190,NAfiliado_NFarmacia!$A$2:$J$497,7,0)),VLOOKUP($B190,padron!$A$3:$M$482,11,0)),+IF(ISERROR(VLOOKUP($B190,NAfiliado_NFarmacia!$A$2:$J$497,7,0)),"Ingresa Localidad de Farmacia",VLOOKUP($B190,NAfiliado_NFarmacia!$A$2:$J$497,7,0))))</f>
        <v/>
      </c>
      <c r="L190" s="69" t="str">
        <f>+IF(B190="","",IF(F190="No","84005541",+IFERROR(+VLOOKUP(inicio!B190,padron!$A$2:$H$1999,8,0),"84005541")))</f>
        <v/>
      </c>
      <c r="M190" s="69" t="str">
        <f>+IF(B190="","",+IFERROR(+VLOOKUP(B190,padron!A:C,3,0),"no_cargado"))</f>
        <v/>
      </c>
      <c r="N190" s="67" t="str">
        <f>+IF(C190="","",+IFERROR(+VLOOKUP($C190,materiales!$A$2:$C$101,3,0),"9999"))</f>
        <v/>
      </c>
      <c r="O190" s="67" t="str">
        <f t="shared" si="20"/>
        <v/>
      </c>
      <c r="P190" s="67" t="str">
        <f t="shared" si="21"/>
        <v/>
      </c>
      <c r="Q190" s="67" t="str">
        <f t="shared" si="22"/>
        <v/>
      </c>
      <c r="R190" s="67" t="str">
        <f t="shared" si="23"/>
        <v/>
      </c>
      <c r="S190" s="67" t="str">
        <f t="shared" si="24"/>
        <v/>
      </c>
      <c r="T190" s="67" t="str">
        <f t="shared" ca="1" si="25"/>
        <v/>
      </c>
      <c r="U190" s="67" t="str">
        <f>+IF(M190="","",IFERROR(+VLOOKUP(C190,materiales!$A$2:$D$1000,4,0),"DSZA"))</f>
        <v/>
      </c>
      <c r="V190" s="67" t="str">
        <f t="shared" si="26"/>
        <v/>
      </c>
      <c r="W190" s="69" t="str">
        <f t="shared" si="27"/>
        <v/>
      </c>
      <c r="X190" s="69" t="str">
        <f t="shared" si="28"/>
        <v/>
      </c>
      <c r="Y190" s="70" t="str">
        <f t="shared" si="29"/>
        <v/>
      </c>
      <c r="Z190" s="70" t="str">
        <f>IF(M190="no_cargado",VLOOKUP(B190,NAfiliado_NFarmacia!A:H,8,0),"")</f>
        <v/>
      </c>
      <c r="AA190" s="71"/>
    </row>
    <row r="191" spans="1:27" x14ac:dyDescent="0.55000000000000004">
      <c r="A191" s="50"/>
      <c r="B191" s="49"/>
      <c r="C191" s="48"/>
      <c r="D191" s="49"/>
      <c r="E191" s="49"/>
      <c r="F191" s="49"/>
      <c r="G191" s="66" t="str">
        <f>+IF($B191="","",+IFERROR(+VLOOKUP(B191,padron!$A$2:$E$2000,2,0),+IFERROR(VLOOKUP(B191,NAfiliado_NFarmacia!$A:$J,10,0),"Ingresar Nuevo Afiliado")))</f>
        <v/>
      </c>
      <c r="H191" s="67" t="str">
        <f>+IF(B191="","",+IFERROR(+VLOOKUP($C191,materiales!$A$2:$C$101,2,0),"9999"))</f>
        <v/>
      </c>
      <c r="I191" s="68" t="str">
        <f>+IF($B191="","",+IF(OR($F191="Si",$F191=""),IF(ISERROR(VLOOKUP($B191,padron!$A$3:$M$482,9,0)),+IF(ISERROR(VLOOKUP($B191,NAfiliado_NFarmacia!$A$2:$J$497,5,0)),"Ingresa Farmacia",VLOOKUP($B191,NAfiliado_NFarmacia!$A$2:$J$497,5,0)),VLOOKUP($B191,padron!$A$3:$M$482,9,0)),+IF(ISERROR(VLOOKUP($B191,NAfiliado_NFarmacia!$A$2:$J$497,5,0)),"Ingresa Farmacia",VLOOKUP($B191,NAfiliado_NFarmacia!$A$2:$J$497,5,0))))</f>
        <v/>
      </c>
      <c r="J191" s="68" t="str">
        <f>+IF($B191="","",+IF(OR($F191="Si",$F191=""),IF(ISERROR(VLOOKUP($B191,padron!$A$3:$M$482,10,0)),+IF(ISERROR(VLOOKUP($B191,NAfiliado_NFarmacia!$A$2:$J$497,5,0)),"Ingresa Direccion de Farmacia",VLOOKUP($B191,NAfiliado_NFarmacia!$A$2:$J$497,6,0)),VLOOKUP($B191,padron!$A$3:$M$482,10,0)),+IF(ISERROR(VLOOKUP($B191,NAfiliado_NFarmacia!$A$2:$J$497,6,0)),"Ingresa Direccion de Farmacia",VLOOKUP($B191,NAfiliado_NFarmacia!$A$2:$J$497,6,0))))</f>
        <v/>
      </c>
      <c r="K191" s="68" t="str">
        <f>+IF($B191="","",+IF(OR($F191="Si",$F191=""),IF(ISERROR(VLOOKUP($B191,padron!$A$3:$M$482,10,0)),+IF(ISERROR(VLOOKUP($B191,NAfiliado_NFarmacia!$A$2:$J$497,5,0)),"Ingresa Localidad de Farmacia",VLOOKUP($B191,NAfiliado_NFarmacia!$A$2:$J$497,7,0)),VLOOKUP($B191,padron!$A$3:$M$482,11,0)),+IF(ISERROR(VLOOKUP($B191,NAfiliado_NFarmacia!$A$2:$J$497,7,0)),"Ingresa Localidad de Farmacia",VLOOKUP($B191,NAfiliado_NFarmacia!$A$2:$J$497,7,0))))</f>
        <v/>
      </c>
      <c r="L191" s="69" t="str">
        <f>+IF(B191="","",IF(F191="No","84005541",+IFERROR(+VLOOKUP(inicio!B191,padron!$A$2:$H$1999,8,0),"84005541")))</f>
        <v/>
      </c>
      <c r="M191" s="69" t="str">
        <f>+IF(B191="","",+IFERROR(+VLOOKUP(B191,padron!A:C,3,0),"no_cargado"))</f>
        <v/>
      </c>
      <c r="N191" s="67" t="str">
        <f>+IF(C191="","",+IFERROR(+VLOOKUP($C191,materiales!$A$2:$C$101,3,0),"9999"))</f>
        <v/>
      </c>
      <c r="O191" s="67" t="str">
        <f t="shared" si="20"/>
        <v/>
      </c>
      <c r="P191" s="67" t="str">
        <f t="shared" si="21"/>
        <v/>
      </c>
      <c r="Q191" s="67" t="str">
        <f t="shared" si="22"/>
        <v/>
      </c>
      <c r="R191" s="67" t="str">
        <f t="shared" si="23"/>
        <v/>
      </c>
      <c r="S191" s="67" t="str">
        <f t="shared" si="24"/>
        <v/>
      </c>
      <c r="T191" s="67" t="str">
        <f t="shared" ca="1" si="25"/>
        <v/>
      </c>
      <c r="U191" s="67" t="str">
        <f>+IF(M191="","",IFERROR(+VLOOKUP(C191,materiales!$A$2:$D$1000,4,0),"DSZA"))</f>
        <v/>
      </c>
      <c r="V191" s="67" t="str">
        <f t="shared" si="26"/>
        <v/>
      </c>
      <c r="W191" s="69" t="str">
        <f t="shared" si="27"/>
        <v/>
      </c>
      <c r="X191" s="69" t="str">
        <f t="shared" si="28"/>
        <v/>
      </c>
      <c r="Y191" s="70" t="str">
        <f t="shared" si="29"/>
        <v/>
      </c>
      <c r="Z191" s="70" t="str">
        <f>IF(M191="no_cargado",VLOOKUP(B191,NAfiliado_NFarmacia!A:H,8,0),"")</f>
        <v/>
      </c>
      <c r="AA191" s="71"/>
    </row>
    <row r="192" spans="1:27" x14ac:dyDescent="0.55000000000000004">
      <c r="A192" s="50"/>
      <c r="B192" s="49"/>
      <c r="C192" s="48"/>
      <c r="D192" s="49"/>
      <c r="E192" s="49"/>
      <c r="F192" s="49"/>
      <c r="G192" s="66" t="str">
        <f>+IF($B192="","",+IFERROR(+VLOOKUP(B192,padron!$A$2:$E$2000,2,0),+IFERROR(VLOOKUP(B192,NAfiliado_NFarmacia!$A:$J,10,0),"Ingresar Nuevo Afiliado")))</f>
        <v/>
      </c>
      <c r="H192" s="67" t="str">
        <f>+IF(B192="","",+IFERROR(+VLOOKUP($C192,materiales!$A$2:$C$101,2,0),"9999"))</f>
        <v/>
      </c>
      <c r="I192" s="68" t="str">
        <f>+IF($B192="","",+IF(OR($F192="Si",$F192=""),IF(ISERROR(VLOOKUP($B192,padron!$A$3:$M$482,9,0)),+IF(ISERROR(VLOOKUP($B192,NAfiliado_NFarmacia!$A$2:$J$497,5,0)),"Ingresa Farmacia",VLOOKUP($B192,NAfiliado_NFarmacia!$A$2:$J$497,5,0)),VLOOKUP($B192,padron!$A$3:$M$482,9,0)),+IF(ISERROR(VLOOKUP($B192,NAfiliado_NFarmacia!$A$2:$J$497,5,0)),"Ingresa Farmacia",VLOOKUP($B192,NAfiliado_NFarmacia!$A$2:$J$497,5,0))))</f>
        <v/>
      </c>
      <c r="J192" s="68" t="str">
        <f>+IF($B192="","",+IF(OR($F192="Si",$F192=""),IF(ISERROR(VLOOKUP($B192,padron!$A$3:$M$482,10,0)),+IF(ISERROR(VLOOKUP($B192,NAfiliado_NFarmacia!$A$2:$J$497,5,0)),"Ingresa Direccion de Farmacia",VLOOKUP($B192,NAfiliado_NFarmacia!$A$2:$J$497,6,0)),VLOOKUP($B192,padron!$A$3:$M$482,10,0)),+IF(ISERROR(VLOOKUP($B192,NAfiliado_NFarmacia!$A$2:$J$497,6,0)),"Ingresa Direccion de Farmacia",VLOOKUP($B192,NAfiliado_NFarmacia!$A$2:$J$497,6,0))))</f>
        <v/>
      </c>
      <c r="K192" s="68" t="str">
        <f>+IF($B192="","",+IF(OR($F192="Si",$F192=""),IF(ISERROR(VLOOKUP($B192,padron!$A$3:$M$482,10,0)),+IF(ISERROR(VLOOKUP($B192,NAfiliado_NFarmacia!$A$2:$J$497,5,0)),"Ingresa Localidad de Farmacia",VLOOKUP($B192,NAfiliado_NFarmacia!$A$2:$J$497,7,0)),VLOOKUP($B192,padron!$A$3:$M$482,11,0)),+IF(ISERROR(VLOOKUP($B192,NAfiliado_NFarmacia!$A$2:$J$497,7,0)),"Ingresa Localidad de Farmacia",VLOOKUP($B192,NAfiliado_NFarmacia!$A$2:$J$497,7,0))))</f>
        <v/>
      </c>
      <c r="L192" s="69" t="str">
        <f>+IF(B192="","",IF(F192="No","84005541",+IFERROR(+VLOOKUP(inicio!B192,padron!$A$2:$H$1999,8,0),"84005541")))</f>
        <v/>
      </c>
      <c r="M192" s="69" t="str">
        <f>+IF(B192="","",+IFERROR(+VLOOKUP(B192,padron!A:C,3,0),"no_cargado"))</f>
        <v/>
      </c>
      <c r="N192" s="67" t="str">
        <f>+IF(C192="","",+IFERROR(+VLOOKUP($C192,materiales!$A$2:$C$101,3,0),"9999"))</f>
        <v/>
      </c>
      <c r="O192" s="67" t="str">
        <f t="shared" si="20"/>
        <v/>
      </c>
      <c r="P192" s="67" t="str">
        <f t="shared" si="21"/>
        <v/>
      </c>
      <c r="Q192" s="67" t="str">
        <f t="shared" si="22"/>
        <v/>
      </c>
      <c r="R192" s="67" t="str">
        <f t="shared" si="23"/>
        <v/>
      </c>
      <c r="S192" s="67" t="str">
        <f t="shared" si="24"/>
        <v/>
      </c>
      <c r="T192" s="67" t="str">
        <f t="shared" ca="1" si="25"/>
        <v/>
      </c>
      <c r="U192" s="67" t="str">
        <f>+IF(M192="","",IFERROR(+VLOOKUP(C192,materiales!$A$2:$D$1000,4,0),"DSZA"))</f>
        <v/>
      </c>
      <c r="V192" s="67" t="str">
        <f t="shared" si="26"/>
        <v/>
      </c>
      <c r="W192" s="69" t="str">
        <f t="shared" si="27"/>
        <v/>
      </c>
      <c r="X192" s="69" t="str">
        <f t="shared" si="28"/>
        <v/>
      </c>
      <c r="Y192" s="70" t="str">
        <f t="shared" si="29"/>
        <v/>
      </c>
      <c r="Z192" s="70" t="str">
        <f>IF(M192="no_cargado",VLOOKUP(B192,NAfiliado_NFarmacia!A:H,8,0),"")</f>
        <v/>
      </c>
      <c r="AA192" s="71"/>
    </row>
    <row r="193" spans="1:27" x14ac:dyDescent="0.55000000000000004">
      <c r="A193" s="50"/>
      <c r="B193" s="49"/>
      <c r="C193" s="48"/>
      <c r="D193" s="49"/>
      <c r="E193" s="49"/>
      <c r="F193" s="49"/>
      <c r="G193" s="66" t="str">
        <f>+IF($B193="","",+IFERROR(+VLOOKUP(B193,padron!$A$2:$E$2000,2,0),+IFERROR(VLOOKUP(B193,NAfiliado_NFarmacia!$A:$J,10,0),"Ingresar Nuevo Afiliado")))</f>
        <v/>
      </c>
      <c r="H193" s="67" t="str">
        <f>+IF(B193="","",+IFERROR(+VLOOKUP($C193,materiales!$A$2:$C$101,2,0),"9999"))</f>
        <v/>
      </c>
      <c r="I193" s="68" t="str">
        <f>+IF($B193="","",+IF(OR($F193="Si",$F193=""),IF(ISERROR(VLOOKUP($B193,padron!$A$3:$M$482,9,0)),+IF(ISERROR(VLOOKUP($B193,NAfiliado_NFarmacia!$A$2:$J$497,5,0)),"Ingresa Farmacia",VLOOKUP($B193,NAfiliado_NFarmacia!$A$2:$J$497,5,0)),VLOOKUP($B193,padron!$A$3:$M$482,9,0)),+IF(ISERROR(VLOOKUP($B193,NAfiliado_NFarmacia!$A$2:$J$497,5,0)),"Ingresa Farmacia",VLOOKUP($B193,NAfiliado_NFarmacia!$A$2:$J$497,5,0))))</f>
        <v/>
      </c>
      <c r="J193" s="68" t="str">
        <f>+IF($B193="","",+IF(OR($F193="Si",$F193=""),IF(ISERROR(VLOOKUP($B193,padron!$A$3:$M$482,10,0)),+IF(ISERROR(VLOOKUP($B193,NAfiliado_NFarmacia!$A$2:$J$497,5,0)),"Ingresa Direccion de Farmacia",VLOOKUP($B193,NAfiliado_NFarmacia!$A$2:$J$497,6,0)),VLOOKUP($B193,padron!$A$3:$M$482,10,0)),+IF(ISERROR(VLOOKUP($B193,NAfiliado_NFarmacia!$A$2:$J$497,6,0)),"Ingresa Direccion de Farmacia",VLOOKUP($B193,NAfiliado_NFarmacia!$A$2:$J$497,6,0))))</f>
        <v/>
      </c>
      <c r="K193" s="68" t="str">
        <f>+IF($B193="","",+IF(OR($F193="Si",$F193=""),IF(ISERROR(VLOOKUP($B193,padron!$A$3:$M$482,10,0)),+IF(ISERROR(VLOOKUP($B193,NAfiliado_NFarmacia!$A$2:$J$497,5,0)),"Ingresa Localidad de Farmacia",VLOOKUP($B193,NAfiliado_NFarmacia!$A$2:$J$497,7,0)),VLOOKUP($B193,padron!$A$3:$M$482,11,0)),+IF(ISERROR(VLOOKUP($B193,NAfiliado_NFarmacia!$A$2:$J$497,7,0)),"Ingresa Localidad de Farmacia",VLOOKUP($B193,NAfiliado_NFarmacia!$A$2:$J$497,7,0))))</f>
        <v/>
      </c>
      <c r="L193" s="69" t="str">
        <f>+IF(B193="","",IF(F193="No","84005541",+IFERROR(+VLOOKUP(inicio!B193,padron!$A$2:$H$1999,8,0),"84005541")))</f>
        <v/>
      </c>
      <c r="M193" s="69" t="str">
        <f>+IF(B193="","",+IFERROR(+VLOOKUP(B193,padron!A:C,3,0),"no_cargado"))</f>
        <v/>
      </c>
      <c r="N193" s="67" t="str">
        <f>+IF(C193="","",+IFERROR(+VLOOKUP($C193,materiales!$A$2:$C$101,3,0),"9999"))</f>
        <v/>
      </c>
      <c r="O193" s="67" t="str">
        <f t="shared" si="20"/>
        <v/>
      </c>
      <c r="P193" s="67" t="str">
        <f t="shared" si="21"/>
        <v/>
      </c>
      <c r="Q193" s="67" t="str">
        <f t="shared" si="22"/>
        <v/>
      </c>
      <c r="R193" s="67" t="str">
        <f t="shared" si="23"/>
        <v/>
      </c>
      <c r="S193" s="67" t="str">
        <f t="shared" si="24"/>
        <v/>
      </c>
      <c r="T193" s="67" t="str">
        <f t="shared" ca="1" si="25"/>
        <v/>
      </c>
      <c r="U193" s="67" t="str">
        <f>+IF(M193="","",IFERROR(+VLOOKUP(C193,materiales!$A$2:$D$1000,4,0),"DSZA"))</f>
        <v/>
      </c>
      <c r="V193" s="67" t="str">
        <f t="shared" si="26"/>
        <v/>
      </c>
      <c r="W193" s="69" t="str">
        <f t="shared" si="27"/>
        <v/>
      </c>
      <c r="X193" s="69" t="str">
        <f t="shared" si="28"/>
        <v/>
      </c>
      <c r="Y193" s="70" t="str">
        <f t="shared" si="29"/>
        <v/>
      </c>
      <c r="Z193" s="70" t="str">
        <f>IF(M193="no_cargado",VLOOKUP(B193,NAfiliado_NFarmacia!A:H,8,0),"")</f>
        <v/>
      </c>
      <c r="AA193" s="71"/>
    </row>
    <row r="194" spans="1:27" x14ac:dyDescent="0.55000000000000004">
      <c r="A194" s="50"/>
      <c r="B194" s="49"/>
      <c r="C194" s="48"/>
      <c r="D194" s="49"/>
      <c r="E194" s="49"/>
      <c r="F194" s="49"/>
      <c r="G194" s="66" t="str">
        <f>+IF($B194="","",+IFERROR(+VLOOKUP(B194,padron!$A$2:$E$2000,2,0),+IFERROR(VLOOKUP(B194,NAfiliado_NFarmacia!$A:$J,10,0),"Ingresar Nuevo Afiliado")))</f>
        <v/>
      </c>
      <c r="H194" s="67" t="str">
        <f>+IF(B194="","",+IFERROR(+VLOOKUP($C194,materiales!$A$2:$C$101,2,0),"9999"))</f>
        <v/>
      </c>
      <c r="I194" s="68" t="str">
        <f>+IF($B194="","",+IF(OR($F194="Si",$F194=""),IF(ISERROR(VLOOKUP($B194,padron!$A$3:$M$482,9,0)),+IF(ISERROR(VLOOKUP($B194,NAfiliado_NFarmacia!$A$2:$J$497,5,0)),"Ingresa Farmacia",VLOOKUP($B194,NAfiliado_NFarmacia!$A$2:$J$497,5,0)),VLOOKUP($B194,padron!$A$3:$M$482,9,0)),+IF(ISERROR(VLOOKUP($B194,NAfiliado_NFarmacia!$A$2:$J$497,5,0)),"Ingresa Farmacia",VLOOKUP($B194,NAfiliado_NFarmacia!$A$2:$J$497,5,0))))</f>
        <v/>
      </c>
      <c r="J194" s="68" t="str">
        <f>+IF($B194="","",+IF(OR($F194="Si",$F194=""),IF(ISERROR(VLOOKUP($B194,padron!$A$3:$M$482,10,0)),+IF(ISERROR(VLOOKUP($B194,NAfiliado_NFarmacia!$A$2:$J$497,5,0)),"Ingresa Direccion de Farmacia",VLOOKUP($B194,NAfiliado_NFarmacia!$A$2:$J$497,6,0)),VLOOKUP($B194,padron!$A$3:$M$482,10,0)),+IF(ISERROR(VLOOKUP($B194,NAfiliado_NFarmacia!$A$2:$J$497,6,0)),"Ingresa Direccion de Farmacia",VLOOKUP($B194,NAfiliado_NFarmacia!$A$2:$J$497,6,0))))</f>
        <v/>
      </c>
      <c r="K194" s="68" t="str">
        <f>+IF($B194="","",+IF(OR($F194="Si",$F194=""),IF(ISERROR(VLOOKUP($B194,padron!$A$3:$M$482,10,0)),+IF(ISERROR(VLOOKUP($B194,NAfiliado_NFarmacia!$A$2:$J$497,5,0)),"Ingresa Localidad de Farmacia",VLOOKUP($B194,NAfiliado_NFarmacia!$A$2:$J$497,7,0)),VLOOKUP($B194,padron!$A$3:$M$482,11,0)),+IF(ISERROR(VLOOKUP($B194,NAfiliado_NFarmacia!$A$2:$J$497,7,0)),"Ingresa Localidad de Farmacia",VLOOKUP($B194,NAfiliado_NFarmacia!$A$2:$J$497,7,0))))</f>
        <v/>
      </c>
      <c r="L194" s="69" t="str">
        <f>+IF(B194="","",IF(F194="No","84005541",+IFERROR(+VLOOKUP(inicio!B194,padron!$A$2:$H$1999,8,0),"84005541")))</f>
        <v/>
      </c>
      <c r="M194" s="69" t="str">
        <f>+IF(B194="","",+IFERROR(+VLOOKUP(B194,padron!A:C,3,0),"no_cargado"))</f>
        <v/>
      </c>
      <c r="N194" s="67" t="str">
        <f>+IF(C194="","",+IFERROR(+VLOOKUP($C194,materiales!$A$2:$C$101,3,0),"9999"))</f>
        <v/>
      </c>
      <c r="O194" s="67" t="str">
        <f t="shared" si="20"/>
        <v/>
      </c>
      <c r="P194" s="67" t="str">
        <f t="shared" si="21"/>
        <v/>
      </c>
      <c r="Q194" s="67" t="str">
        <f t="shared" si="22"/>
        <v/>
      </c>
      <c r="R194" s="67" t="str">
        <f t="shared" si="23"/>
        <v/>
      </c>
      <c r="S194" s="67" t="str">
        <f t="shared" si="24"/>
        <v/>
      </c>
      <c r="T194" s="67" t="str">
        <f t="shared" ca="1" si="25"/>
        <v/>
      </c>
      <c r="U194" s="67" t="str">
        <f>+IF(M194="","",IFERROR(+VLOOKUP(C194,materiales!$A$2:$D$1000,4,0),"DSZA"))</f>
        <v/>
      </c>
      <c r="V194" s="67" t="str">
        <f t="shared" si="26"/>
        <v/>
      </c>
      <c r="W194" s="69" t="str">
        <f t="shared" si="27"/>
        <v/>
      </c>
      <c r="X194" s="69" t="str">
        <f t="shared" si="28"/>
        <v/>
      </c>
      <c r="Y194" s="70" t="str">
        <f t="shared" si="29"/>
        <v/>
      </c>
      <c r="Z194" s="70" t="str">
        <f>IF(M194="no_cargado",VLOOKUP(B194,NAfiliado_NFarmacia!A:H,8,0),"")</f>
        <v/>
      </c>
      <c r="AA194" s="71"/>
    </row>
    <row r="195" spans="1:27" x14ac:dyDescent="0.55000000000000004">
      <c r="A195" s="50"/>
      <c r="B195" s="49"/>
      <c r="C195" s="48"/>
      <c r="D195" s="49"/>
      <c r="E195" s="49"/>
      <c r="F195" s="49"/>
      <c r="G195" s="66" t="str">
        <f>+IF($B195="","",+IFERROR(+VLOOKUP(B195,padron!$A$2:$E$2000,2,0),+IFERROR(VLOOKUP(B195,NAfiliado_NFarmacia!$A:$J,10,0),"Ingresar Nuevo Afiliado")))</f>
        <v/>
      </c>
      <c r="H195" s="67" t="str">
        <f>+IF(B195="","",+IFERROR(+VLOOKUP($C195,materiales!$A$2:$C$101,2,0),"9999"))</f>
        <v/>
      </c>
      <c r="I195" s="68" t="str">
        <f>+IF($B195="","",+IF(OR($F195="Si",$F195=""),IF(ISERROR(VLOOKUP($B195,padron!$A$3:$M$482,9,0)),+IF(ISERROR(VLOOKUP($B195,NAfiliado_NFarmacia!$A$2:$J$497,5,0)),"Ingresa Farmacia",VLOOKUP($B195,NAfiliado_NFarmacia!$A$2:$J$497,5,0)),VLOOKUP($B195,padron!$A$3:$M$482,9,0)),+IF(ISERROR(VLOOKUP($B195,NAfiliado_NFarmacia!$A$2:$J$497,5,0)),"Ingresa Farmacia",VLOOKUP($B195,NAfiliado_NFarmacia!$A$2:$J$497,5,0))))</f>
        <v/>
      </c>
      <c r="J195" s="68" t="str">
        <f>+IF($B195="","",+IF(OR($F195="Si",$F195=""),IF(ISERROR(VLOOKUP($B195,padron!$A$3:$M$482,10,0)),+IF(ISERROR(VLOOKUP($B195,NAfiliado_NFarmacia!$A$2:$J$497,5,0)),"Ingresa Direccion de Farmacia",VLOOKUP($B195,NAfiliado_NFarmacia!$A$2:$J$497,6,0)),VLOOKUP($B195,padron!$A$3:$M$482,10,0)),+IF(ISERROR(VLOOKUP($B195,NAfiliado_NFarmacia!$A$2:$J$497,6,0)),"Ingresa Direccion de Farmacia",VLOOKUP($B195,NAfiliado_NFarmacia!$A$2:$J$497,6,0))))</f>
        <v/>
      </c>
      <c r="K195" s="68" t="str">
        <f>+IF($B195="","",+IF(OR($F195="Si",$F195=""),IF(ISERROR(VLOOKUP($B195,padron!$A$3:$M$482,10,0)),+IF(ISERROR(VLOOKUP($B195,NAfiliado_NFarmacia!$A$2:$J$497,5,0)),"Ingresa Localidad de Farmacia",VLOOKUP($B195,NAfiliado_NFarmacia!$A$2:$J$497,7,0)),VLOOKUP($B195,padron!$A$3:$M$482,11,0)),+IF(ISERROR(VLOOKUP($B195,NAfiliado_NFarmacia!$A$2:$J$497,7,0)),"Ingresa Localidad de Farmacia",VLOOKUP($B195,NAfiliado_NFarmacia!$A$2:$J$497,7,0))))</f>
        <v/>
      </c>
      <c r="L195" s="69" t="str">
        <f>+IF(B195="","",IF(F195="No","84005541",+IFERROR(+VLOOKUP(inicio!B195,padron!$A$2:$H$1999,8,0),"84005541")))</f>
        <v/>
      </c>
      <c r="M195" s="69" t="str">
        <f>+IF(B195="","",+IFERROR(+VLOOKUP(B195,padron!A:C,3,0),"no_cargado"))</f>
        <v/>
      </c>
      <c r="N195" s="67" t="str">
        <f>+IF(C195="","",+IFERROR(+VLOOKUP($C195,materiales!$A$2:$C$101,3,0),"9999"))</f>
        <v/>
      </c>
      <c r="O195" s="67" t="str">
        <f t="shared" si="20"/>
        <v/>
      </c>
      <c r="P195" s="67" t="str">
        <f t="shared" si="21"/>
        <v/>
      </c>
      <c r="Q195" s="67" t="str">
        <f t="shared" si="22"/>
        <v/>
      </c>
      <c r="R195" s="67" t="str">
        <f t="shared" si="23"/>
        <v/>
      </c>
      <c r="S195" s="67" t="str">
        <f t="shared" si="24"/>
        <v/>
      </c>
      <c r="T195" s="67" t="str">
        <f t="shared" ca="1" si="25"/>
        <v/>
      </c>
      <c r="U195" s="67" t="str">
        <f>+IF(M195="","",IFERROR(+VLOOKUP(C195,materiales!$A$2:$D$1000,4,0),"DSZA"))</f>
        <v/>
      </c>
      <c r="V195" s="67" t="str">
        <f t="shared" si="26"/>
        <v/>
      </c>
      <c r="W195" s="69" t="str">
        <f t="shared" si="27"/>
        <v/>
      </c>
      <c r="X195" s="69" t="str">
        <f t="shared" si="28"/>
        <v/>
      </c>
      <c r="Y195" s="70" t="str">
        <f t="shared" si="29"/>
        <v/>
      </c>
      <c r="Z195" s="70" t="str">
        <f>IF(M195="no_cargado",VLOOKUP(B195,NAfiliado_NFarmacia!A:H,8,0),"")</f>
        <v/>
      </c>
      <c r="AA195" s="71"/>
    </row>
    <row r="196" spans="1:27" x14ac:dyDescent="0.55000000000000004">
      <c r="A196" s="50"/>
      <c r="B196" s="49"/>
      <c r="C196" s="48"/>
      <c r="D196" s="49"/>
      <c r="E196" s="49"/>
      <c r="F196" s="49"/>
      <c r="G196" s="66" t="str">
        <f>+IF($B196="","",+IFERROR(+VLOOKUP(B196,padron!$A$2:$E$2000,2,0),+IFERROR(VLOOKUP(B196,NAfiliado_NFarmacia!$A:$J,10,0),"Ingresar Nuevo Afiliado")))</f>
        <v/>
      </c>
      <c r="H196" s="67" t="str">
        <f>+IF(B196="","",+IFERROR(+VLOOKUP($C196,materiales!$A$2:$C$101,2,0),"9999"))</f>
        <v/>
      </c>
      <c r="I196" s="68" t="str">
        <f>+IF($B196="","",+IF(OR($F196="Si",$F196=""),IF(ISERROR(VLOOKUP($B196,padron!$A$3:$M$482,9,0)),+IF(ISERROR(VLOOKUP($B196,NAfiliado_NFarmacia!$A$2:$J$497,5,0)),"Ingresa Farmacia",VLOOKUP($B196,NAfiliado_NFarmacia!$A$2:$J$497,5,0)),VLOOKUP($B196,padron!$A$3:$M$482,9,0)),+IF(ISERROR(VLOOKUP($B196,NAfiliado_NFarmacia!$A$2:$J$497,5,0)),"Ingresa Farmacia",VLOOKUP($B196,NAfiliado_NFarmacia!$A$2:$J$497,5,0))))</f>
        <v/>
      </c>
      <c r="J196" s="68" t="str">
        <f>+IF($B196="","",+IF(OR($F196="Si",$F196=""),IF(ISERROR(VLOOKUP($B196,padron!$A$3:$M$482,10,0)),+IF(ISERROR(VLOOKUP($B196,NAfiliado_NFarmacia!$A$2:$J$497,5,0)),"Ingresa Direccion de Farmacia",VLOOKUP($B196,NAfiliado_NFarmacia!$A$2:$J$497,6,0)),VLOOKUP($B196,padron!$A$3:$M$482,10,0)),+IF(ISERROR(VLOOKUP($B196,NAfiliado_NFarmacia!$A$2:$J$497,6,0)),"Ingresa Direccion de Farmacia",VLOOKUP($B196,NAfiliado_NFarmacia!$A$2:$J$497,6,0))))</f>
        <v/>
      </c>
      <c r="K196" s="68" t="str">
        <f>+IF($B196="","",+IF(OR($F196="Si",$F196=""),IF(ISERROR(VLOOKUP($B196,padron!$A$3:$M$482,10,0)),+IF(ISERROR(VLOOKUP($B196,NAfiliado_NFarmacia!$A$2:$J$497,5,0)),"Ingresa Localidad de Farmacia",VLOOKUP($B196,NAfiliado_NFarmacia!$A$2:$J$497,7,0)),VLOOKUP($B196,padron!$A$3:$M$482,11,0)),+IF(ISERROR(VLOOKUP($B196,NAfiliado_NFarmacia!$A$2:$J$497,7,0)),"Ingresa Localidad de Farmacia",VLOOKUP($B196,NAfiliado_NFarmacia!$A$2:$J$497,7,0))))</f>
        <v/>
      </c>
      <c r="L196" s="69" t="str">
        <f>+IF(B196="","",IF(F196="No","84005541",+IFERROR(+VLOOKUP(inicio!B196,padron!$A$2:$H$1999,8,0),"84005541")))</f>
        <v/>
      </c>
      <c r="M196" s="69" t="str">
        <f>+IF(B196="","",+IFERROR(+VLOOKUP(B196,padron!A:C,3,0),"no_cargado"))</f>
        <v/>
      </c>
      <c r="N196" s="67" t="str">
        <f>+IF(C196="","",+IFERROR(+VLOOKUP($C196,materiales!$A$2:$C$101,3,0),"9999"))</f>
        <v/>
      </c>
      <c r="O196" s="67" t="str">
        <f t="shared" si="20"/>
        <v/>
      </c>
      <c r="P196" s="67" t="str">
        <f t="shared" si="21"/>
        <v/>
      </c>
      <c r="Q196" s="67" t="str">
        <f t="shared" si="22"/>
        <v/>
      </c>
      <c r="R196" s="67" t="str">
        <f t="shared" si="23"/>
        <v/>
      </c>
      <c r="S196" s="67" t="str">
        <f t="shared" si="24"/>
        <v/>
      </c>
      <c r="T196" s="67" t="str">
        <f t="shared" ca="1" si="25"/>
        <v/>
      </c>
      <c r="U196" s="67" t="str">
        <f>+IF(M196="","",IFERROR(+VLOOKUP(C196,materiales!$A$2:$D$1000,4,0),"DSZA"))</f>
        <v/>
      </c>
      <c r="V196" s="67" t="str">
        <f t="shared" si="26"/>
        <v/>
      </c>
      <c r="W196" s="69" t="str">
        <f t="shared" si="27"/>
        <v/>
      </c>
      <c r="X196" s="69" t="str">
        <f t="shared" si="28"/>
        <v/>
      </c>
      <c r="Y196" s="70" t="str">
        <f t="shared" si="29"/>
        <v/>
      </c>
      <c r="Z196" s="70" t="str">
        <f>IF(M196="no_cargado",VLOOKUP(B196,NAfiliado_NFarmacia!A:H,8,0),"")</f>
        <v/>
      </c>
      <c r="AA196" s="71"/>
    </row>
    <row r="197" spans="1:27" x14ac:dyDescent="0.55000000000000004">
      <c r="A197" s="50"/>
      <c r="B197" s="49"/>
      <c r="C197" s="48"/>
      <c r="D197" s="49"/>
      <c r="E197" s="49"/>
      <c r="F197" s="49"/>
      <c r="G197" s="66" t="str">
        <f>+IF($B197="","",+IFERROR(+VLOOKUP(B197,padron!$A$2:$E$2000,2,0),+IFERROR(VLOOKUP(B197,NAfiliado_NFarmacia!$A:$J,10,0),"Ingresar Nuevo Afiliado")))</f>
        <v/>
      </c>
      <c r="H197" s="67" t="str">
        <f>+IF(B197="","",+IFERROR(+VLOOKUP($C197,materiales!$A$2:$C$101,2,0),"9999"))</f>
        <v/>
      </c>
      <c r="I197" s="68" t="str">
        <f>+IF($B197="","",+IF(OR($F197="Si",$F197=""),IF(ISERROR(VLOOKUP($B197,padron!$A$3:$M$482,9,0)),+IF(ISERROR(VLOOKUP($B197,NAfiliado_NFarmacia!$A$2:$J$497,5,0)),"Ingresa Farmacia",VLOOKUP($B197,NAfiliado_NFarmacia!$A$2:$J$497,5,0)),VLOOKUP($B197,padron!$A$3:$M$482,9,0)),+IF(ISERROR(VLOOKUP($B197,NAfiliado_NFarmacia!$A$2:$J$497,5,0)),"Ingresa Farmacia",VLOOKUP($B197,NAfiliado_NFarmacia!$A$2:$J$497,5,0))))</f>
        <v/>
      </c>
      <c r="J197" s="68" t="str">
        <f>+IF($B197="","",+IF(OR($F197="Si",$F197=""),IF(ISERROR(VLOOKUP($B197,padron!$A$3:$M$482,10,0)),+IF(ISERROR(VLOOKUP($B197,NAfiliado_NFarmacia!$A$2:$J$497,5,0)),"Ingresa Direccion de Farmacia",VLOOKUP($B197,NAfiliado_NFarmacia!$A$2:$J$497,6,0)),VLOOKUP($B197,padron!$A$3:$M$482,10,0)),+IF(ISERROR(VLOOKUP($B197,NAfiliado_NFarmacia!$A$2:$J$497,6,0)),"Ingresa Direccion de Farmacia",VLOOKUP($B197,NAfiliado_NFarmacia!$A$2:$J$497,6,0))))</f>
        <v/>
      </c>
      <c r="K197" s="68" t="str">
        <f>+IF($B197="","",+IF(OR($F197="Si",$F197=""),IF(ISERROR(VLOOKUP($B197,padron!$A$3:$M$482,10,0)),+IF(ISERROR(VLOOKUP($B197,NAfiliado_NFarmacia!$A$2:$J$497,5,0)),"Ingresa Localidad de Farmacia",VLOOKUP($B197,NAfiliado_NFarmacia!$A$2:$J$497,7,0)),VLOOKUP($B197,padron!$A$3:$M$482,11,0)),+IF(ISERROR(VLOOKUP($B197,NAfiliado_NFarmacia!$A$2:$J$497,7,0)),"Ingresa Localidad de Farmacia",VLOOKUP($B197,NAfiliado_NFarmacia!$A$2:$J$497,7,0))))</f>
        <v/>
      </c>
      <c r="L197" s="69" t="str">
        <f>+IF(B197="","",IF(F197="No","84005541",+IFERROR(+VLOOKUP(inicio!B197,padron!$A$2:$H$1999,8,0),"84005541")))</f>
        <v/>
      </c>
      <c r="M197" s="69" t="str">
        <f>+IF(B197="","",+IFERROR(+VLOOKUP(B197,padron!A:C,3,0),"no_cargado"))</f>
        <v/>
      </c>
      <c r="N197" s="67" t="str">
        <f>+IF(C197="","",+IFERROR(+VLOOKUP($C197,materiales!$A$2:$C$101,3,0),"9999"))</f>
        <v/>
      </c>
      <c r="O197" s="67" t="str">
        <f t="shared" si="20"/>
        <v/>
      </c>
      <c r="P197" s="67" t="str">
        <f t="shared" si="21"/>
        <v/>
      </c>
      <c r="Q197" s="67" t="str">
        <f t="shared" si="22"/>
        <v/>
      </c>
      <c r="R197" s="67" t="str">
        <f t="shared" si="23"/>
        <v/>
      </c>
      <c r="S197" s="67" t="str">
        <f t="shared" si="24"/>
        <v/>
      </c>
      <c r="T197" s="67" t="str">
        <f t="shared" ca="1" si="25"/>
        <v/>
      </c>
      <c r="U197" s="67" t="str">
        <f>+IF(M197="","",IFERROR(+VLOOKUP(C197,materiales!$A$2:$D$1000,4,0),"DSZA"))</f>
        <v/>
      </c>
      <c r="V197" s="67" t="str">
        <f t="shared" si="26"/>
        <v/>
      </c>
      <c r="W197" s="69" t="str">
        <f t="shared" si="27"/>
        <v/>
      </c>
      <c r="X197" s="69" t="str">
        <f t="shared" si="28"/>
        <v/>
      </c>
      <c r="Y197" s="70" t="str">
        <f t="shared" si="29"/>
        <v/>
      </c>
      <c r="Z197" s="70" t="str">
        <f>IF(M197="no_cargado",VLOOKUP(B197,NAfiliado_NFarmacia!A:H,8,0),"")</f>
        <v/>
      </c>
      <c r="AA197" s="71"/>
    </row>
    <row r="198" spans="1:27" x14ac:dyDescent="0.55000000000000004">
      <c r="A198" s="50"/>
      <c r="B198" s="49"/>
      <c r="C198" s="48"/>
      <c r="D198" s="49"/>
      <c r="E198" s="49"/>
      <c r="F198" s="49"/>
      <c r="G198" s="66" t="str">
        <f>+IF($B198="","",+IFERROR(+VLOOKUP(B198,padron!$A$2:$E$2000,2,0),+IFERROR(VLOOKUP(B198,NAfiliado_NFarmacia!$A:$J,10,0),"Ingresar Nuevo Afiliado")))</f>
        <v/>
      </c>
      <c r="H198" s="67" t="str">
        <f>+IF(B198="","",+IFERROR(+VLOOKUP($C198,materiales!$A$2:$C$101,2,0),"9999"))</f>
        <v/>
      </c>
      <c r="I198" s="68" t="str">
        <f>+IF($B198="","",+IF(OR($F198="Si",$F198=""),IF(ISERROR(VLOOKUP($B198,padron!$A$3:$M$482,9,0)),+IF(ISERROR(VLOOKUP($B198,NAfiliado_NFarmacia!$A$2:$J$497,5,0)),"Ingresa Farmacia",VLOOKUP($B198,NAfiliado_NFarmacia!$A$2:$J$497,5,0)),VLOOKUP($B198,padron!$A$3:$M$482,9,0)),+IF(ISERROR(VLOOKUP($B198,NAfiliado_NFarmacia!$A$2:$J$497,5,0)),"Ingresa Farmacia",VLOOKUP($B198,NAfiliado_NFarmacia!$A$2:$J$497,5,0))))</f>
        <v/>
      </c>
      <c r="J198" s="68" t="str">
        <f>+IF($B198="","",+IF(OR($F198="Si",$F198=""),IF(ISERROR(VLOOKUP($B198,padron!$A$3:$M$482,10,0)),+IF(ISERROR(VLOOKUP($B198,NAfiliado_NFarmacia!$A$2:$J$497,5,0)),"Ingresa Direccion de Farmacia",VLOOKUP($B198,NAfiliado_NFarmacia!$A$2:$J$497,6,0)),VLOOKUP($B198,padron!$A$3:$M$482,10,0)),+IF(ISERROR(VLOOKUP($B198,NAfiliado_NFarmacia!$A$2:$J$497,6,0)),"Ingresa Direccion de Farmacia",VLOOKUP($B198,NAfiliado_NFarmacia!$A$2:$J$497,6,0))))</f>
        <v/>
      </c>
      <c r="K198" s="68" t="str">
        <f>+IF($B198="","",+IF(OR($F198="Si",$F198=""),IF(ISERROR(VLOOKUP($B198,padron!$A$3:$M$482,10,0)),+IF(ISERROR(VLOOKUP($B198,NAfiliado_NFarmacia!$A$2:$J$497,5,0)),"Ingresa Localidad de Farmacia",VLOOKUP($B198,NAfiliado_NFarmacia!$A$2:$J$497,7,0)),VLOOKUP($B198,padron!$A$3:$M$482,11,0)),+IF(ISERROR(VLOOKUP($B198,NAfiliado_NFarmacia!$A$2:$J$497,7,0)),"Ingresa Localidad de Farmacia",VLOOKUP($B198,NAfiliado_NFarmacia!$A$2:$J$497,7,0))))</f>
        <v/>
      </c>
      <c r="L198" s="69" t="str">
        <f>+IF(B198="","",IF(F198="No","84005541",+IFERROR(+VLOOKUP(inicio!B198,padron!$A$2:$H$1999,8,0),"84005541")))</f>
        <v/>
      </c>
      <c r="M198" s="69" t="str">
        <f>+IF(B198="","",+IFERROR(+VLOOKUP(B198,padron!A:C,3,0),"no_cargado"))</f>
        <v/>
      </c>
      <c r="N198" s="67" t="str">
        <f>+IF(C198="","",+IFERROR(+VLOOKUP($C198,materiales!$A$2:$C$101,3,0),"9999"))</f>
        <v/>
      </c>
      <c r="O198" s="67" t="str">
        <f t="shared" si="20"/>
        <v/>
      </c>
      <c r="P198" s="67" t="str">
        <f t="shared" si="21"/>
        <v/>
      </c>
      <c r="Q198" s="67" t="str">
        <f t="shared" si="22"/>
        <v/>
      </c>
      <c r="R198" s="67" t="str">
        <f t="shared" si="23"/>
        <v/>
      </c>
      <c r="S198" s="67" t="str">
        <f t="shared" si="24"/>
        <v/>
      </c>
      <c r="T198" s="67" t="str">
        <f t="shared" ca="1" si="25"/>
        <v/>
      </c>
      <c r="U198" s="67" t="str">
        <f>+IF(M198="","",IFERROR(+VLOOKUP(C198,materiales!$A$2:$D$1000,4,0),"DSZA"))</f>
        <v/>
      </c>
      <c r="V198" s="67" t="str">
        <f t="shared" si="26"/>
        <v/>
      </c>
      <c r="W198" s="69" t="str">
        <f t="shared" si="27"/>
        <v/>
      </c>
      <c r="X198" s="69" t="str">
        <f t="shared" si="28"/>
        <v/>
      </c>
      <c r="Y198" s="70" t="str">
        <f t="shared" si="29"/>
        <v/>
      </c>
      <c r="Z198" s="70" t="str">
        <f>IF(M198="no_cargado",VLOOKUP(B198,NAfiliado_NFarmacia!A:H,8,0),"")</f>
        <v/>
      </c>
      <c r="AA198" s="71"/>
    </row>
    <row r="199" spans="1:27" x14ac:dyDescent="0.55000000000000004">
      <c r="A199" s="50"/>
      <c r="B199" s="49"/>
      <c r="C199" s="48"/>
      <c r="D199" s="49"/>
      <c r="E199" s="49"/>
      <c r="F199" s="49"/>
      <c r="G199" s="66" t="str">
        <f>+IF($B199="","",+IFERROR(+VLOOKUP(B199,padron!$A$2:$E$2000,2,0),+IFERROR(VLOOKUP(B199,NAfiliado_NFarmacia!$A:$J,10,0),"Ingresar Nuevo Afiliado")))</f>
        <v/>
      </c>
      <c r="H199" s="67" t="str">
        <f>+IF(B199="","",+IFERROR(+VLOOKUP($C199,materiales!$A$2:$C$101,2,0),"9999"))</f>
        <v/>
      </c>
      <c r="I199" s="68" t="str">
        <f>+IF($B199="","",+IF(OR($F199="Si",$F199=""),IF(ISERROR(VLOOKUP($B199,padron!$A$3:$M$482,9,0)),+IF(ISERROR(VLOOKUP($B199,NAfiliado_NFarmacia!$A$2:$J$497,5,0)),"Ingresa Farmacia",VLOOKUP($B199,NAfiliado_NFarmacia!$A$2:$J$497,5,0)),VLOOKUP($B199,padron!$A$3:$M$482,9,0)),+IF(ISERROR(VLOOKUP($B199,NAfiliado_NFarmacia!$A$2:$J$497,5,0)),"Ingresa Farmacia",VLOOKUP($B199,NAfiliado_NFarmacia!$A$2:$J$497,5,0))))</f>
        <v/>
      </c>
      <c r="J199" s="68" t="str">
        <f>+IF($B199="","",+IF(OR($F199="Si",$F199=""),IF(ISERROR(VLOOKUP($B199,padron!$A$3:$M$482,10,0)),+IF(ISERROR(VLOOKUP($B199,NAfiliado_NFarmacia!$A$2:$J$497,5,0)),"Ingresa Direccion de Farmacia",VLOOKUP($B199,NAfiliado_NFarmacia!$A$2:$J$497,6,0)),VLOOKUP($B199,padron!$A$3:$M$482,10,0)),+IF(ISERROR(VLOOKUP($B199,NAfiliado_NFarmacia!$A$2:$J$497,6,0)),"Ingresa Direccion de Farmacia",VLOOKUP($B199,NAfiliado_NFarmacia!$A$2:$J$497,6,0))))</f>
        <v/>
      </c>
      <c r="K199" s="68" t="str">
        <f>+IF($B199="","",+IF(OR($F199="Si",$F199=""),IF(ISERROR(VLOOKUP($B199,padron!$A$3:$M$482,10,0)),+IF(ISERROR(VLOOKUP($B199,NAfiliado_NFarmacia!$A$2:$J$497,5,0)),"Ingresa Localidad de Farmacia",VLOOKUP($B199,NAfiliado_NFarmacia!$A$2:$J$497,7,0)),VLOOKUP($B199,padron!$A$3:$M$482,11,0)),+IF(ISERROR(VLOOKUP($B199,NAfiliado_NFarmacia!$A$2:$J$497,7,0)),"Ingresa Localidad de Farmacia",VLOOKUP($B199,NAfiliado_NFarmacia!$A$2:$J$497,7,0))))</f>
        <v/>
      </c>
      <c r="L199" s="69" t="str">
        <f>+IF(B199="","",IF(F199="No","84005541",+IFERROR(+VLOOKUP(inicio!B199,padron!$A$2:$H$1999,8,0),"84005541")))</f>
        <v/>
      </c>
      <c r="M199" s="69" t="str">
        <f>+IF(B199="","",+IFERROR(+VLOOKUP(B199,padron!A:C,3,0),"no_cargado"))</f>
        <v/>
      </c>
      <c r="N199" s="67" t="str">
        <f>+IF(C199="","",+IFERROR(+VLOOKUP($C199,materiales!$A$2:$C$101,3,0),"9999"))</f>
        <v/>
      </c>
      <c r="O199" s="67" t="str">
        <f t="shared" si="20"/>
        <v/>
      </c>
      <c r="P199" s="67" t="str">
        <f t="shared" si="21"/>
        <v/>
      </c>
      <c r="Q199" s="67" t="str">
        <f t="shared" si="22"/>
        <v/>
      </c>
      <c r="R199" s="67" t="str">
        <f t="shared" si="23"/>
        <v/>
      </c>
      <c r="S199" s="67" t="str">
        <f t="shared" si="24"/>
        <v/>
      </c>
      <c r="T199" s="67" t="str">
        <f t="shared" ca="1" si="25"/>
        <v/>
      </c>
      <c r="U199" s="67" t="str">
        <f>+IF(M199="","",IFERROR(+VLOOKUP(C199,materiales!$A$2:$D$1000,4,0),"DSZA"))</f>
        <v/>
      </c>
      <c r="V199" s="67" t="str">
        <f t="shared" si="26"/>
        <v/>
      </c>
      <c r="W199" s="69" t="str">
        <f t="shared" si="27"/>
        <v/>
      </c>
      <c r="X199" s="69" t="str">
        <f t="shared" si="28"/>
        <v/>
      </c>
      <c r="Y199" s="70" t="str">
        <f t="shared" si="29"/>
        <v/>
      </c>
      <c r="Z199" s="70" t="str">
        <f>IF(M199="no_cargado",VLOOKUP(B199,NAfiliado_NFarmacia!A:H,8,0),"")</f>
        <v/>
      </c>
      <c r="AA199" s="71"/>
    </row>
    <row r="200" spans="1:27" x14ac:dyDescent="0.55000000000000004">
      <c r="A200" s="50"/>
      <c r="B200" s="49"/>
      <c r="C200" s="48"/>
      <c r="D200" s="49"/>
      <c r="E200" s="49"/>
      <c r="F200" s="49"/>
      <c r="G200" s="66" t="str">
        <f>+IF($B200="","",+IFERROR(+VLOOKUP(B200,padron!$A$2:$E$2000,2,0),+IFERROR(VLOOKUP(B200,NAfiliado_NFarmacia!$A:$J,10,0),"Ingresar Nuevo Afiliado")))</f>
        <v/>
      </c>
      <c r="H200" s="67" t="str">
        <f>+IF(B200="","",+IFERROR(+VLOOKUP($C200,materiales!$A$2:$C$101,2,0),"9999"))</f>
        <v/>
      </c>
      <c r="I200" s="68" t="str">
        <f>+IF($B200="","",+IF(OR($F200="Si",$F200=""),IF(ISERROR(VLOOKUP($B200,padron!$A$3:$M$482,9,0)),+IF(ISERROR(VLOOKUP($B200,NAfiliado_NFarmacia!$A$2:$J$497,5,0)),"Ingresa Farmacia",VLOOKUP($B200,NAfiliado_NFarmacia!$A$2:$J$497,5,0)),VLOOKUP($B200,padron!$A$3:$M$482,9,0)),+IF(ISERROR(VLOOKUP($B200,NAfiliado_NFarmacia!$A$2:$J$497,5,0)),"Ingresa Farmacia",VLOOKUP($B200,NAfiliado_NFarmacia!$A$2:$J$497,5,0))))</f>
        <v/>
      </c>
      <c r="J200" s="68" t="str">
        <f>+IF($B200="","",+IF(OR($F200="Si",$F200=""),IF(ISERROR(VLOOKUP($B200,padron!$A$3:$M$482,10,0)),+IF(ISERROR(VLOOKUP($B200,NAfiliado_NFarmacia!$A$2:$J$497,5,0)),"Ingresa Direccion de Farmacia",VLOOKUP($B200,NAfiliado_NFarmacia!$A$2:$J$497,6,0)),VLOOKUP($B200,padron!$A$3:$M$482,10,0)),+IF(ISERROR(VLOOKUP($B200,NAfiliado_NFarmacia!$A$2:$J$497,6,0)),"Ingresa Direccion de Farmacia",VLOOKUP($B200,NAfiliado_NFarmacia!$A$2:$J$497,6,0))))</f>
        <v/>
      </c>
      <c r="K200" s="68" t="str">
        <f>+IF($B200="","",+IF(OR($F200="Si",$F200=""),IF(ISERROR(VLOOKUP($B200,padron!$A$3:$M$482,10,0)),+IF(ISERROR(VLOOKUP($B200,NAfiliado_NFarmacia!$A$2:$J$497,5,0)),"Ingresa Localidad de Farmacia",VLOOKUP($B200,NAfiliado_NFarmacia!$A$2:$J$497,7,0)),VLOOKUP($B200,padron!$A$3:$M$482,11,0)),+IF(ISERROR(VLOOKUP($B200,NAfiliado_NFarmacia!$A$2:$J$497,7,0)),"Ingresa Localidad de Farmacia",VLOOKUP($B200,NAfiliado_NFarmacia!$A$2:$J$497,7,0))))</f>
        <v/>
      </c>
      <c r="L200" s="69" t="str">
        <f>+IF(B200="","",IF(F200="No","84005541",+IFERROR(+VLOOKUP(inicio!B200,padron!$A$2:$H$1999,8,0),"84005541")))</f>
        <v/>
      </c>
      <c r="M200" s="69" t="str">
        <f>+IF(B200="","",+IFERROR(+VLOOKUP(B200,padron!A:C,3,0),"no_cargado"))</f>
        <v/>
      </c>
      <c r="N200" s="67" t="str">
        <f>+IF(C200="","",+IFERROR(+VLOOKUP($C200,materiales!$A$2:$C$101,3,0),"9999"))</f>
        <v/>
      </c>
      <c r="O200" s="67" t="str">
        <f t="shared" si="20"/>
        <v/>
      </c>
      <c r="P200" s="67" t="str">
        <f t="shared" si="21"/>
        <v/>
      </c>
      <c r="Q200" s="67" t="str">
        <f t="shared" si="22"/>
        <v/>
      </c>
      <c r="R200" s="67" t="str">
        <f t="shared" si="23"/>
        <v/>
      </c>
      <c r="S200" s="67" t="str">
        <f t="shared" si="24"/>
        <v/>
      </c>
      <c r="T200" s="67" t="str">
        <f t="shared" ca="1" si="25"/>
        <v/>
      </c>
      <c r="U200" s="67" t="str">
        <f>+IF(M200="","",IFERROR(+VLOOKUP(C200,materiales!$A$2:$D$1000,4,0),"DSZA"))</f>
        <v/>
      </c>
      <c r="V200" s="67" t="str">
        <f t="shared" si="26"/>
        <v/>
      </c>
      <c r="W200" s="69" t="str">
        <f t="shared" si="27"/>
        <v/>
      </c>
      <c r="X200" s="69" t="str">
        <f t="shared" si="28"/>
        <v/>
      </c>
      <c r="Y200" s="70" t="str">
        <f t="shared" si="29"/>
        <v/>
      </c>
      <c r="Z200" s="70" t="str">
        <f>IF(M200="no_cargado",VLOOKUP(B200,NAfiliado_NFarmacia!A:H,8,0),"")</f>
        <v/>
      </c>
      <c r="AA200" s="71"/>
    </row>
    <row r="201" spans="1:27" x14ac:dyDescent="0.55000000000000004">
      <c r="A201" s="50"/>
      <c r="B201" s="49"/>
      <c r="C201" s="48"/>
      <c r="D201" s="49"/>
      <c r="E201" s="49"/>
      <c r="F201" s="49"/>
      <c r="G201" s="66" t="str">
        <f>+IF($B201="","",+IFERROR(+VLOOKUP(B201,padron!$A$2:$E$2000,2,0),+IFERROR(VLOOKUP(B201,NAfiliado_NFarmacia!$A:$J,10,0),"Ingresar Nuevo Afiliado")))</f>
        <v/>
      </c>
      <c r="H201" s="67" t="str">
        <f>+IF(B201="","",+IFERROR(+VLOOKUP($C201,materiales!$A$2:$C$101,2,0),"9999"))</f>
        <v/>
      </c>
      <c r="I201" s="68" t="str">
        <f>+IF($B201="","",+IF(OR($F201="Si",$F201=""),IF(ISERROR(VLOOKUP($B201,padron!$A$3:$M$482,9,0)),+IF(ISERROR(VLOOKUP($B201,NAfiliado_NFarmacia!$A$2:$J$497,5,0)),"Ingresa Farmacia",VLOOKUP($B201,NAfiliado_NFarmacia!$A$2:$J$497,5,0)),VLOOKUP($B201,padron!$A$3:$M$482,9,0)),+IF(ISERROR(VLOOKUP($B201,NAfiliado_NFarmacia!$A$2:$J$497,5,0)),"Ingresa Farmacia",VLOOKUP($B201,NAfiliado_NFarmacia!$A$2:$J$497,5,0))))</f>
        <v/>
      </c>
      <c r="J201" s="68" t="str">
        <f>+IF($B201="","",+IF(OR($F201="Si",$F201=""),IF(ISERROR(VLOOKUP($B201,padron!$A$3:$M$482,10,0)),+IF(ISERROR(VLOOKUP($B201,NAfiliado_NFarmacia!$A$2:$J$497,5,0)),"Ingresa Direccion de Farmacia",VLOOKUP($B201,NAfiliado_NFarmacia!$A$2:$J$497,6,0)),VLOOKUP($B201,padron!$A$3:$M$482,10,0)),+IF(ISERROR(VLOOKUP($B201,NAfiliado_NFarmacia!$A$2:$J$497,6,0)),"Ingresa Direccion de Farmacia",VLOOKUP($B201,NAfiliado_NFarmacia!$A$2:$J$497,6,0))))</f>
        <v/>
      </c>
      <c r="K201" s="68" t="str">
        <f>+IF($B201="","",+IF(OR($F201="Si",$F201=""),IF(ISERROR(VLOOKUP($B201,padron!$A$3:$M$482,10,0)),+IF(ISERROR(VLOOKUP($B201,NAfiliado_NFarmacia!$A$2:$J$497,5,0)),"Ingresa Localidad de Farmacia",VLOOKUP($B201,NAfiliado_NFarmacia!$A$2:$J$497,7,0)),VLOOKUP($B201,padron!$A$3:$M$482,11,0)),+IF(ISERROR(VLOOKUP($B201,NAfiliado_NFarmacia!$A$2:$J$497,7,0)),"Ingresa Localidad de Farmacia",VLOOKUP($B201,NAfiliado_NFarmacia!$A$2:$J$497,7,0))))</f>
        <v/>
      </c>
      <c r="L201" s="69" t="str">
        <f>+IF(B201="","",IF(F201="No","84005541",+IFERROR(+VLOOKUP(inicio!B201,padron!$A$2:$H$1999,8,0),"84005541")))</f>
        <v/>
      </c>
      <c r="M201" s="69" t="str">
        <f>+IF(B201="","",+IFERROR(+VLOOKUP(B201,padron!A:C,3,0),"no_cargado"))</f>
        <v/>
      </c>
      <c r="N201" s="67" t="str">
        <f>+IF(C201="","",+IFERROR(+VLOOKUP($C201,materiales!$A$2:$C$101,3,0),"9999"))</f>
        <v/>
      </c>
      <c r="O201" s="67" t="str">
        <f t="shared" si="20"/>
        <v/>
      </c>
      <c r="P201" s="67" t="str">
        <f t="shared" si="21"/>
        <v/>
      </c>
      <c r="Q201" s="67" t="str">
        <f t="shared" si="22"/>
        <v/>
      </c>
      <c r="R201" s="67" t="str">
        <f t="shared" si="23"/>
        <v/>
      </c>
      <c r="S201" s="67" t="str">
        <f t="shared" si="24"/>
        <v/>
      </c>
      <c r="T201" s="67" t="str">
        <f t="shared" ca="1" si="25"/>
        <v/>
      </c>
      <c r="U201" s="67" t="str">
        <f>+IF(M201="","",IFERROR(+VLOOKUP(C201,materiales!$A$2:$D$1000,4,0),"DSZA"))</f>
        <v/>
      </c>
      <c r="V201" s="67" t="str">
        <f t="shared" si="26"/>
        <v/>
      </c>
      <c r="W201" s="69" t="str">
        <f t="shared" si="27"/>
        <v/>
      </c>
      <c r="X201" s="69" t="str">
        <f t="shared" si="28"/>
        <v/>
      </c>
      <c r="Y201" s="70" t="str">
        <f t="shared" si="29"/>
        <v/>
      </c>
      <c r="Z201" s="70" t="str">
        <f>IF(M201="no_cargado",VLOOKUP(B201,NAfiliado_NFarmacia!A:H,8,0),"")</f>
        <v/>
      </c>
      <c r="AA201" s="71"/>
    </row>
    <row r="202" spans="1:27" x14ac:dyDescent="0.55000000000000004">
      <c r="A202" s="50"/>
      <c r="B202" s="49"/>
      <c r="C202" s="48"/>
      <c r="D202" s="49"/>
      <c r="E202" s="49"/>
      <c r="F202" s="49"/>
      <c r="G202" s="66" t="str">
        <f>+IF($B202="","",+IFERROR(+VLOOKUP(B202,padron!$A$2:$E$2000,2,0),+IFERROR(VLOOKUP(B202,NAfiliado_NFarmacia!$A:$J,10,0),"Ingresar Nuevo Afiliado")))</f>
        <v/>
      </c>
      <c r="H202" s="67" t="str">
        <f>+IF(B202="","",+IFERROR(+VLOOKUP($C202,materiales!$A$2:$C$101,2,0),"9999"))</f>
        <v/>
      </c>
      <c r="I202" s="68" t="str">
        <f>+IF($B202="","",+IF(OR($F202="Si",$F202=""),IF(ISERROR(VLOOKUP($B202,padron!$A$3:$M$482,9,0)),+IF(ISERROR(VLOOKUP($B202,NAfiliado_NFarmacia!$A$2:$J$497,5,0)),"Ingresa Farmacia",VLOOKUP($B202,NAfiliado_NFarmacia!$A$2:$J$497,5,0)),VLOOKUP($B202,padron!$A$3:$M$482,9,0)),+IF(ISERROR(VLOOKUP($B202,NAfiliado_NFarmacia!$A$2:$J$497,5,0)),"Ingresa Farmacia",VLOOKUP($B202,NAfiliado_NFarmacia!$A$2:$J$497,5,0))))</f>
        <v/>
      </c>
      <c r="J202" s="68" t="str">
        <f>+IF($B202="","",+IF(OR($F202="Si",$F202=""),IF(ISERROR(VLOOKUP($B202,padron!$A$3:$M$482,10,0)),+IF(ISERROR(VLOOKUP($B202,NAfiliado_NFarmacia!$A$2:$J$497,5,0)),"Ingresa Direccion de Farmacia",VLOOKUP($B202,NAfiliado_NFarmacia!$A$2:$J$497,6,0)),VLOOKUP($B202,padron!$A$3:$M$482,10,0)),+IF(ISERROR(VLOOKUP($B202,NAfiliado_NFarmacia!$A$2:$J$497,6,0)),"Ingresa Direccion de Farmacia",VLOOKUP($B202,NAfiliado_NFarmacia!$A$2:$J$497,6,0))))</f>
        <v/>
      </c>
      <c r="K202" s="68" t="str">
        <f>+IF($B202="","",+IF(OR($F202="Si",$F202=""),IF(ISERROR(VLOOKUP($B202,padron!$A$3:$M$482,10,0)),+IF(ISERROR(VLOOKUP($B202,NAfiliado_NFarmacia!$A$2:$J$497,5,0)),"Ingresa Localidad de Farmacia",VLOOKUP($B202,NAfiliado_NFarmacia!$A$2:$J$497,7,0)),VLOOKUP($B202,padron!$A$3:$M$482,11,0)),+IF(ISERROR(VLOOKUP($B202,NAfiliado_NFarmacia!$A$2:$J$497,7,0)),"Ingresa Localidad de Farmacia",VLOOKUP($B202,NAfiliado_NFarmacia!$A$2:$J$497,7,0))))</f>
        <v/>
      </c>
      <c r="L202" s="69" t="str">
        <f>+IF(B202="","",IF(F202="No","84005541",+IFERROR(+VLOOKUP(inicio!B202,padron!$A$2:$H$1999,8,0),"84005541")))</f>
        <v/>
      </c>
      <c r="M202" s="69" t="str">
        <f>+IF(B202="","",+IFERROR(+VLOOKUP(B202,padron!A:C,3,0),"no_cargado"))</f>
        <v/>
      </c>
      <c r="N202" s="67" t="str">
        <f>+IF(C202="","",+IFERROR(+VLOOKUP($C202,materiales!$A$2:$C$101,3,0),"9999"))</f>
        <v/>
      </c>
      <c r="O202" s="67" t="str">
        <f t="shared" ref="O202:O265" si="30">+IF(D202="","","01")</f>
        <v/>
      </c>
      <c r="P202" s="67" t="str">
        <f t="shared" ref="P202:P265" si="31">+IF(B202="","","CONVENIO 100%")</f>
        <v/>
      </c>
      <c r="Q202" s="67" t="str">
        <f t="shared" ref="Q202:Q265" si="32">+IF(I202="","","ZTRA")</f>
        <v/>
      </c>
      <c r="R202" s="67" t="str">
        <f t="shared" ref="R202:R265" si="33">+IF(J202="","",+IFERROR(+IF(U202="DSZA","ALMA","1004"),"ALMA"))</f>
        <v/>
      </c>
      <c r="S202" s="67" t="str">
        <f t="shared" ref="S202:S265" si="34">+IF(K202="","","40000001")</f>
        <v/>
      </c>
      <c r="T202" s="67" t="str">
        <f t="shared" ref="T202:T265" ca="1" si="35">+IF(L202="","",+DAY(TODAY())&amp;"."&amp;TEXT(+TODAY(),"MM")&amp;"."&amp;+YEAR(TODAY()))</f>
        <v/>
      </c>
      <c r="U202" s="67" t="str">
        <f>+IF(M202="","",IFERROR(+VLOOKUP(C202,materiales!$A$2:$D$1000,4,0),"DSZA"))</f>
        <v/>
      </c>
      <c r="V202" s="67" t="str">
        <f t="shared" ref="V202:V265" si="36">+IF(N202="","","MAN")</f>
        <v/>
      </c>
      <c r="W202" s="69" t="str">
        <f t="shared" ref="W202:W265" si="37">IF(B202="","","02")</f>
        <v/>
      </c>
      <c r="X202" s="69" t="str">
        <f t="shared" ref="X202:X265" si="38">IF(B202="","","01")</f>
        <v/>
      </c>
      <c r="Y202" s="70" t="str">
        <f t="shared" ref="Y202:Y265" si="39">+RIGHT(B202,8)</f>
        <v/>
      </c>
      <c r="Z202" s="70" t="str">
        <f>IF(M202="no_cargado",VLOOKUP(B202,NAfiliado_NFarmacia!A:H,8,0),"")</f>
        <v/>
      </c>
      <c r="AA202" s="71"/>
    </row>
    <row r="203" spans="1:27" x14ac:dyDescent="0.55000000000000004">
      <c r="A203" s="50"/>
      <c r="B203" s="49"/>
      <c r="C203" s="48"/>
      <c r="D203" s="49"/>
      <c r="E203" s="49"/>
      <c r="F203" s="49"/>
      <c r="G203" s="66" t="str">
        <f>+IF($B203="","",+IFERROR(+VLOOKUP(B203,padron!$A$2:$E$2000,2,0),+IFERROR(VLOOKUP(B203,NAfiliado_NFarmacia!$A:$J,10,0),"Ingresar Nuevo Afiliado")))</f>
        <v/>
      </c>
      <c r="H203" s="67" t="str">
        <f>+IF(B203="","",+IFERROR(+VLOOKUP($C203,materiales!$A$2:$C$101,2,0),"9999"))</f>
        <v/>
      </c>
      <c r="I203" s="68" t="str">
        <f>+IF($B203="","",+IF(OR($F203="Si",$F203=""),IF(ISERROR(VLOOKUP($B203,padron!$A$3:$M$482,9,0)),+IF(ISERROR(VLOOKUP($B203,NAfiliado_NFarmacia!$A$2:$J$497,5,0)),"Ingresa Farmacia",VLOOKUP($B203,NAfiliado_NFarmacia!$A$2:$J$497,5,0)),VLOOKUP($B203,padron!$A$3:$M$482,9,0)),+IF(ISERROR(VLOOKUP($B203,NAfiliado_NFarmacia!$A$2:$J$497,5,0)),"Ingresa Farmacia",VLOOKUP($B203,NAfiliado_NFarmacia!$A$2:$J$497,5,0))))</f>
        <v/>
      </c>
      <c r="J203" s="68" t="str">
        <f>+IF($B203="","",+IF(OR($F203="Si",$F203=""),IF(ISERROR(VLOOKUP($B203,padron!$A$3:$M$482,10,0)),+IF(ISERROR(VLOOKUP($B203,NAfiliado_NFarmacia!$A$2:$J$497,5,0)),"Ingresa Direccion de Farmacia",VLOOKUP($B203,NAfiliado_NFarmacia!$A$2:$J$497,6,0)),VLOOKUP($B203,padron!$A$3:$M$482,10,0)),+IF(ISERROR(VLOOKUP($B203,NAfiliado_NFarmacia!$A$2:$J$497,6,0)),"Ingresa Direccion de Farmacia",VLOOKUP($B203,NAfiliado_NFarmacia!$A$2:$J$497,6,0))))</f>
        <v/>
      </c>
      <c r="K203" s="68" t="str">
        <f>+IF($B203="","",+IF(OR($F203="Si",$F203=""),IF(ISERROR(VLOOKUP($B203,padron!$A$3:$M$482,10,0)),+IF(ISERROR(VLOOKUP($B203,NAfiliado_NFarmacia!$A$2:$J$497,5,0)),"Ingresa Localidad de Farmacia",VLOOKUP($B203,NAfiliado_NFarmacia!$A$2:$J$497,7,0)),VLOOKUP($B203,padron!$A$3:$M$482,11,0)),+IF(ISERROR(VLOOKUP($B203,NAfiliado_NFarmacia!$A$2:$J$497,7,0)),"Ingresa Localidad de Farmacia",VLOOKUP($B203,NAfiliado_NFarmacia!$A$2:$J$497,7,0))))</f>
        <v/>
      </c>
      <c r="L203" s="69" t="str">
        <f>+IF(B203="","",IF(F203="No","84005541",+IFERROR(+VLOOKUP(inicio!B203,padron!$A$2:$H$1999,8,0),"84005541")))</f>
        <v/>
      </c>
      <c r="M203" s="69" t="str">
        <f>+IF(B203="","",+IFERROR(+VLOOKUP(B203,padron!A:C,3,0),"no_cargado"))</f>
        <v/>
      </c>
      <c r="N203" s="67" t="str">
        <f>+IF(C203="","",+IFERROR(+VLOOKUP($C203,materiales!$A$2:$C$101,3,0),"9999"))</f>
        <v/>
      </c>
      <c r="O203" s="67" t="str">
        <f t="shared" si="30"/>
        <v/>
      </c>
      <c r="P203" s="67" t="str">
        <f t="shared" si="31"/>
        <v/>
      </c>
      <c r="Q203" s="67" t="str">
        <f t="shared" si="32"/>
        <v/>
      </c>
      <c r="R203" s="67" t="str">
        <f t="shared" si="33"/>
        <v/>
      </c>
      <c r="S203" s="67" t="str">
        <f t="shared" si="34"/>
        <v/>
      </c>
      <c r="T203" s="67" t="str">
        <f t="shared" ca="1" si="35"/>
        <v/>
      </c>
      <c r="U203" s="67" t="str">
        <f>+IF(M203="","",IFERROR(+VLOOKUP(C203,materiales!$A$2:$D$1000,4,0),"DSZA"))</f>
        <v/>
      </c>
      <c r="V203" s="67" t="str">
        <f t="shared" si="36"/>
        <v/>
      </c>
      <c r="W203" s="69" t="str">
        <f t="shared" si="37"/>
        <v/>
      </c>
      <c r="X203" s="69" t="str">
        <f t="shared" si="38"/>
        <v/>
      </c>
      <c r="Y203" s="70" t="str">
        <f t="shared" si="39"/>
        <v/>
      </c>
      <c r="Z203" s="70" t="str">
        <f>IF(M203="no_cargado",VLOOKUP(B203,NAfiliado_NFarmacia!A:H,8,0),"")</f>
        <v/>
      </c>
      <c r="AA203" s="71"/>
    </row>
    <row r="204" spans="1:27" x14ac:dyDescent="0.55000000000000004">
      <c r="A204" s="50"/>
      <c r="B204" s="49"/>
      <c r="C204" s="48"/>
      <c r="D204" s="49"/>
      <c r="E204" s="49"/>
      <c r="F204" s="49"/>
      <c r="G204" s="66" t="str">
        <f>+IF($B204="","",+IFERROR(+VLOOKUP(B204,padron!$A$2:$E$2000,2,0),+IFERROR(VLOOKUP(B204,NAfiliado_NFarmacia!$A:$J,10,0),"Ingresar Nuevo Afiliado")))</f>
        <v/>
      </c>
      <c r="H204" s="67" t="str">
        <f>+IF(B204="","",+IFERROR(+VLOOKUP($C204,materiales!$A$2:$C$101,2,0),"9999"))</f>
        <v/>
      </c>
      <c r="I204" s="68" t="str">
        <f>+IF($B204="","",+IF(OR($F204="Si",$F204=""),IF(ISERROR(VLOOKUP($B204,padron!$A$3:$M$482,9,0)),+IF(ISERROR(VLOOKUP($B204,NAfiliado_NFarmacia!$A$2:$J$497,5,0)),"Ingresa Farmacia",VLOOKUP($B204,NAfiliado_NFarmacia!$A$2:$J$497,5,0)),VLOOKUP($B204,padron!$A$3:$M$482,9,0)),+IF(ISERROR(VLOOKUP($B204,NAfiliado_NFarmacia!$A$2:$J$497,5,0)),"Ingresa Farmacia",VLOOKUP($B204,NAfiliado_NFarmacia!$A$2:$J$497,5,0))))</f>
        <v/>
      </c>
      <c r="J204" s="68" t="str">
        <f>+IF($B204="","",+IF(OR($F204="Si",$F204=""),IF(ISERROR(VLOOKUP($B204,padron!$A$3:$M$482,10,0)),+IF(ISERROR(VLOOKUP($B204,NAfiliado_NFarmacia!$A$2:$J$497,5,0)),"Ingresa Direccion de Farmacia",VLOOKUP($B204,NAfiliado_NFarmacia!$A$2:$J$497,6,0)),VLOOKUP($B204,padron!$A$3:$M$482,10,0)),+IF(ISERROR(VLOOKUP($B204,NAfiliado_NFarmacia!$A$2:$J$497,6,0)),"Ingresa Direccion de Farmacia",VLOOKUP($B204,NAfiliado_NFarmacia!$A$2:$J$497,6,0))))</f>
        <v/>
      </c>
      <c r="K204" s="68" t="str">
        <f>+IF($B204="","",+IF(OR($F204="Si",$F204=""),IF(ISERROR(VLOOKUP($B204,padron!$A$3:$M$482,10,0)),+IF(ISERROR(VLOOKUP($B204,NAfiliado_NFarmacia!$A$2:$J$497,5,0)),"Ingresa Localidad de Farmacia",VLOOKUP($B204,NAfiliado_NFarmacia!$A$2:$J$497,7,0)),VLOOKUP($B204,padron!$A$3:$M$482,11,0)),+IF(ISERROR(VLOOKUP($B204,NAfiliado_NFarmacia!$A$2:$J$497,7,0)),"Ingresa Localidad de Farmacia",VLOOKUP($B204,NAfiliado_NFarmacia!$A$2:$J$497,7,0))))</f>
        <v/>
      </c>
      <c r="L204" s="69" t="str">
        <f>+IF(B204="","",IF(F204="No","84005541",+IFERROR(+VLOOKUP(inicio!B204,padron!$A$2:$H$1999,8,0),"84005541")))</f>
        <v/>
      </c>
      <c r="M204" s="69" t="str">
        <f>+IF(B204="","",+IFERROR(+VLOOKUP(B204,padron!A:C,3,0),"no_cargado"))</f>
        <v/>
      </c>
      <c r="N204" s="67" t="str">
        <f>+IF(C204="","",+IFERROR(+VLOOKUP($C204,materiales!$A$2:$C$101,3,0),"9999"))</f>
        <v/>
      </c>
      <c r="O204" s="67" t="str">
        <f t="shared" si="30"/>
        <v/>
      </c>
      <c r="P204" s="67" t="str">
        <f t="shared" si="31"/>
        <v/>
      </c>
      <c r="Q204" s="67" t="str">
        <f t="shared" si="32"/>
        <v/>
      </c>
      <c r="R204" s="67" t="str">
        <f t="shared" si="33"/>
        <v/>
      </c>
      <c r="S204" s="67" t="str">
        <f t="shared" si="34"/>
        <v/>
      </c>
      <c r="T204" s="67" t="str">
        <f t="shared" ca="1" si="35"/>
        <v/>
      </c>
      <c r="U204" s="67" t="str">
        <f>+IF(M204="","",IFERROR(+VLOOKUP(C204,materiales!$A$2:$D$1000,4,0),"DSZA"))</f>
        <v/>
      </c>
      <c r="V204" s="67" t="str">
        <f t="shared" si="36"/>
        <v/>
      </c>
      <c r="W204" s="69" t="str">
        <f t="shared" si="37"/>
        <v/>
      </c>
      <c r="X204" s="69" t="str">
        <f t="shared" si="38"/>
        <v/>
      </c>
      <c r="Y204" s="70" t="str">
        <f t="shared" si="39"/>
        <v/>
      </c>
      <c r="Z204" s="70" t="str">
        <f>IF(M204="no_cargado",VLOOKUP(B204,NAfiliado_NFarmacia!A:H,8,0),"")</f>
        <v/>
      </c>
      <c r="AA204" s="71"/>
    </row>
    <row r="205" spans="1:27" x14ac:dyDescent="0.55000000000000004">
      <c r="A205" s="50"/>
      <c r="B205" s="49"/>
      <c r="C205" s="48"/>
      <c r="D205" s="49"/>
      <c r="E205" s="49"/>
      <c r="F205" s="49"/>
      <c r="G205" s="66" t="str">
        <f>+IF($B205="","",+IFERROR(+VLOOKUP(B205,padron!$A$2:$E$2000,2,0),+IFERROR(VLOOKUP(B205,NAfiliado_NFarmacia!$A:$J,10,0),"Ingresar Nuevo Afiliado")))</f>
        <v/>
      </c>
      <c r="H205" s="67" t="str">
        <f>+IF(B205="","",+IFERROR(+VLOOKUP($C205,materiales!$A$2:$C$101,2,0),"9999"))</f>
        <v/>
      </c>
      <c r="I205" s="68" t="str">
        <f>+IF($B205="","",+IF(OR($F205="Si",$F205=""),IF(ISERROR(VLOOKUP($B205,padron!$A$3:$M$482,9,0)),+IF(ISERROR(VLOOKUP($B205,NAfiliado_NFarmacia!$A$2:$J$497,5,0)),"Ingresa Farmacia",VLOOKUP($B205,NAfiliado_NFarmacia!$A$2:$J$497,5,0)),VLOOKUP($B205,padron!$A$3:$M$482,9,0)),+IF(ISERROR(VLOOKUP($B205,NAfiliado_NFarmacia!$A$2:$J$497,5,0)),"Ingresa Farmacia",VLOOKUP($B205,NAfiliado_NFarmacia!$A$2:$J$497,5,0))))</f>
        <v/>
      </c>
      <c r="J205" s="68" t="str">
        <f>+IF($B205="","",+IF(OR($F205="Si",$F205=""),IF(ISERROR(VLOOKUP($B205,padron!$A$3:$M$482,10,0)),+IF(ISERROR(VLOOKUP($B205,NAfiliado_NFarmacia!$A$2:$J$497,5,0)),"Ingresa Direccion de Farmacia",VLOOKUP($B205,NAfiliado_NFarmacia!$A$2:$J$497,6,0)),VLOOKUP($B205,padron!$A$3:$M$482,10,0)),+IF(ISERROR(VLOOKUP($B205,NAfiliado_NFarmacia!$A$2:$J$497,6,0)),"Ingresa Direccion de Farmacia",VLOOKUP($B205,NAfiliado_NFarmacia!$A$2:$J$497,6,0))))</f>
        <v/>
      </c>
      <c r="K205" s="68" t="str">
        <f>+IF($B205="","",+IF(OR($F205="Si",$F205=""),IF(ISERROR(VLOOKUP($B205,padron!$A$3:$M$482,10,0)),+IF(ISERROR(VLOOKUP($B205,NAfiliado_NFarmacia!$A$2:$J$497,5,0)),"Ingresa Localidad de Farmacia",VLOOKUP($B205,NAfiliado_NFarmacia!$A$2:$J$497,7,0)),VLOOKUP($B205,padron!$A$3:$M$482,11,0)),+IF(ISERROR(VLOOKUP($B205,NAfiliado_NFarmacia!$A$2:$J$497,7,0)),"Ingresa Localidad de Farmacia",VLOOKUP($B205,NAfiliado_NFarmacia!$A$2:$J$497,7,0))))</f>
        <v/>
      </c>
      <c r="L205" s="69" t="str">
        <f>+IF(B205="","",IF(F205="No","84005541",+IFERROR(+VLOOKUP(inicio!B205,padron!$A$2:$H$1999,8,0),"84005541")))</f>
        <v/>
      </c>
      <c r="M205" s="69" t="str">
        <f>+IF(B205="","",+IFERROR(+VLOOKUP(B205,padron!A:C,3,0),"no_cargado"))</f>
        <v/>
      </c>
      <c r="N205" s="67" t="str">
        <f>+IF(C205="","",+IFERROR(+VLOOKUP($C205,materiales!$A$2:$C$101,3,0),"9999"))</f>
        <v/>
      </c>
      <c r="O205" s="67" t="str">
        <f t="shared" si="30"/>
        <v/>
      </c>
      <c r="P205" s="67" t="str">
        <f t="shared" si="31"/>
        <v/>
      </c>
      <c r="Q205" s="67" t="str">
        <f t="shared" si="32"/>
        <v/>
      </c>
      <c r="R205" s="67" t="str">
        <f t="shared" si="33"/>
        <v/>
      </c>
      <c r="S205" s="67" t="str">
        <f t="shared" si="34"/>
        <v/>
      </c>
      <c r="T205" s="67" t="str">
        <f t="shared" ca="1" si="35"/>
        <v/>
      </c>
      <c r="U205" s="67" t="str">
        <f>+IF(M205="","",IFERROR(+VLOOKUP(C205,materiales!$A$2:$D$1000,4,0),"DSZA"))</f>
        <v/>
      </c>
      <c r="V205" s="67" t="str">
        <f t="shared" si="36"/>
        <v/>
      </c>
      <c r="W205" s="69" t="str">
        <f t="shared" si="37"/>
        <v/>
      </c>
      <c r="X205" s="69" t="str">
        <f t="shared" si="38"/>
        <v/>
      </c>
      <c r="Y205" s="70" t="str">
        <f t="shared" si="39"/>
        <v/>
      </c>
      <c r="Z205" s="70" t="str">
        <f>IF(M205="no_cargado",VLOOKUP(B205,NAfiliado_NFarmacia!A:H,8,0),"")</f>
        <v/>
      </c>
      <c r="AA205" s="71"/>
    </row>
    <row r="206" spans="1:27" x14ac:dyDescent="0.55000000000000004">
      <c r="A206" s="50"/>
      <c r="B206" s="49"/>
      <c r="C206" s="48"/>
      <c r="D206" s="49"/>
      <c r="E206" s="49"/>
      <c r="F206" s="49"/>
      <c r="G206" s="66" t="str">
        <f>+IF($B206="","",+IFERROR(+VLOOKUP(B206,padron!$A$2:$E$2000,2,0),+IFERROR(VLOOKUP(B206,NAfiliado_NFarmacia!$A:$J,10,0),"Ingresar Nuevo Afiliado")))</f>
        <v/>
      </c>
      <c r="H206" s="67" t="str">
        <f>+IF(B206="","",+IFERROR(+VLOOKUP($C206,materiales!$A$2:$C$101,2,0),"9999"))</f>
        <v/>
      </c>
      <c r="I206" s="68" t="str">
        <f>+IF($B206="","",+IF(OR($F206="Si",$F206=""),IF(ISERROR(VLOOKUP($B206,padron!$A$3:$M$482,9,0)),+IF(ISERROR(VLOOKUP($B206,NAfiliado_NFarmacia!$A$2:$J$497,5,0)),"Ingresa Farmacia",VLOOKUP($B206,NAfiliado_NFarmacia!$A$2:$J$497,5,0)),VLOOKUP($B206,padron!$A$3:$M$482,9,0)),+IF(ISERROR(VLOOKUP($B206,NAfiliado_NFarmacia!$A$2:$J$497,5,0)),"Ingresa Farmacia",VLOOKUP($B206,NAfiliado_NFarmacia!$A$2:$J$497,5,0))))</f>
        <v/>
      </c>
      <c r="J206" s="68" t="str">
        <f>+IF($B206="","",+IF(OR($F206="Si",$F206=""),IF(ISERROR(VLOOKUP($B206,padron!$A$3:$M$482,10,0)),+IF(ISERROR(VLOOKUP($B206,NAfiliado_NFarmacia!$A$2:$J$497,5,0)),"Ingresa Direccion de Farmacia",VLOOKUP($B206,NAfiliado_NFarmacia!$A$2:$J$497,6,0)),VLOOKUP($B206,padron!$A$3:$M$482,10,0)),+IF(ISERROR(VLOOKUP($B206,NAfiliado_NFarmacia!$A$2:$J$497,6,0)),"Ingresa Direccion de Farmacia",VLOOKUP($B206,NAfiliado_NFarmacia!$A$2:$J$497,6,0))))</f>
        <v/>
      </c>
      <c r="K206" s="68" t="str">
        <f>+IF($B206="","",+IF(OR($F206="Si",$F206=""),IF(ISERROR(VLOOKUP($B206,padron!$A$3:$M$482,10,0)),+IF(ISERROR(VLOOKUP($B206,NAfiliado_NFarmacia!$A$2:$J$497,5,0)),"Ingresa Localidad de Farmacia",VLOOKUP($B206,NAfiliado_NFarmacia!$A$2:$J$497,7,0)),VLOOKUP($B206,padron!$A$3:$M$482,11,0)),+IF(ISERROR(VLOOKUP($B206,NAfiliado_NFarmacia!$A$2:$J$497,7,0)),"Ingresa Localidad de Farmacia",VLOOKUP($B206,NAfiliado_NFarmacia!$A$2:$J$497,7,0))))</f>
        <v/>
      </c>
      <c r="L206" s="69" t="str">
        <f>+IF(B206="","",IF(F206="No","84005541",+IFERROR(+VLOOKUP(inicio!B206,padron!$A$2:$H$1999,8,0),"84005541")))</f>
        <v/>
      </c>
      <c r="M206" s="69" t="str">
        <f>+IF(B206="","",+IFERROR(+VLOOKUP(B206,padron!A:C,3,0),"no_cargado"))</f>
        <v/>
      </c>
      <c r="N206" s="67" t="str">
        <f>+IF(C206="","",+IFERROR(+VLOOKUP($C206,materiales!$A$2:$C$101,3,0),"9999"))</f>
        <v/>
      </c>
      <c r="O206" s="67" t="str">
        <f t="shared" si="30"/>
        <v/>
      </c>
      <c r="P206" s="67" t="str">
        <f t="shared" si="31"/>
        <v/>
      </c>
      <c r="Q206" s="67" t="str">
        <f t="shared" si="32"/>
        <v/>
      </c>
      <c r="R206" s="67" t="str">
        <f t="shared" si="33"/>
        <v/>
      </c>
      <c r="S206" s="67" t="str">
        <f t="shared" si="34"/>
        <v/>
      </c>
      <c r="T206" s="67" t="str">
        <f t="shared" ca="1" si="35"/>
        <v/>
      </c>
      <c r="U206" s="67" t="str">
        <f>+IF(M206="","",IFERROR(+VLOOKUP(C206,materiales!$A$2:$D$1000,4,0),"DSZA"))</f>
        <v/>
      </c>
      <c r="V206" s="67" t="str">
        <f t="shared" si="36"/>
        <v/>
      </c>
      <c r="W206" s="69" t="str">
        <f t="shared" si="37"/>
        <v/>
      </c>
      <c r="X206" s="69" t="str">
        <f t="shared" si="38"/>
        <v/>
      </c>
      <c r="Y206" s="70" t="str">
        <f t="shared" si="39"/>
        <v/>
      </c>
      <c r="Z206" s="70" t="str">
        <f>IF(M206="no_cargado",VLOOKUP(B206,NAfiliado_NFarmacia!A:H,8,0),"")</f>
        <v/>
      </c>
      <c r="AA206" s="71"/>
    </row>
    <row r="207" spans="1:27" x14ac:dyDescent="0.55000000000000004">
      <c r="A207" s="50"/>
      <c r="B207" s="49"/>
      <c r="C207" s="48"/>
      <c r="D207" s="49"/>
      <c r="E207" s="49"/>
      <c r="F207" s="49"/>
      <c r="G207" s="66" t="str">
        <f>+IF($B207="","",+IFERROR(+VLOOKUP(B207,padron!$A$2:$E$2000,2,0),+IFERROR(VLOOKUP(B207,NAfiliado_NFarmacia!$A:$J,10,0),"Ingresar Nuevo Afiliado")))</f>
        <v/>
      </c>
      <c r="H207" s="67" t="str">
        <f>+IF(B207="","",+IFERROR(+VLOOKUP($C207,materiales!$A$2:$C$101,2,0),"9999"))</f>
        <v/>
      </c>
      <c r="I207" s="68" t="str">
        <f>+IF($B207="","",+IF(OR($F207="Si",$F207=""),IF(ISERROR(VLOOKUP($B207,padron!$A$3:$M$482,9,0)),+IF(ISERROR(VLOOKUP($B207,NAfiliado_NFarmacia!$A$2:$J$497,5,0)),"Ingresa Farmacia",VLOOKUP($B207,NAfiliado_NFarmacia!$A$2:$J$497,5,0)),VLOOKUP($B207,padron!$A$3:$M$482,9,0)),+IF(ISERROR(VLOOKUP($B207,NAfiliado_NFarmacia!$A$2:$J$497,5,0)),"Ingresa Farmacia",VLOOKUP($B207,NAfiliado_NFarmacia!$A$2:$J$497,5,0))))</f>
        <v/>
      </c>
      <c r="J207" s="68" t="str">
        <f>+IF($B207="","",+IF(OR($F207="Si",$F207=""),IF(ISERROR(VLOOKUP($B207,padron!$A$3:$M$482,10,0)),+IF(ISERROR(VLOOKUP($B207,NAfiliado_NFarmacia!$A$2:$J$497,5,0)),"Ingresa Direccion de Farmacia",VLOOKUP($B207,NAfiliado_NFarmacia!$A$2:$J$497,6,0)),VLOOKUP($B207,padron!$A$3:$M$482,10,0)),+IF(ISERROR(VLOOKUP($B207,NAfiliado_NFarmacia!$A$2:$J$497,6,0)),"Ingresa Direccion de Farmacia",VLOOKUP($B207,NAfiliado_NFarmacia!$A$2:$J$497,6,0))))</f>
        <v/>
      </c>
      <c r="K207" s="68" t="str">
        <f>+IF($B207="","",+IF(OR($F207="Si",$F207=""),IF(ISERROR(VLOOKUP($B207,padron!$A$3:$M$482,10,0)),+IF(ISERROR(VLOOKUP($B207,NAfiliado_NFarmacia!$A$2:$J$497,5,0)),"Ingresa Localidad de Farmacia",VLOOKUP($B207,NAfiliado_NFarmacia!$A$2:$J$497,7,0)),VLOOKUP($B207,padron!$A$3:$M$482,11,0)),+IF(ISERROR(VLOOKUP($B207,NAfiliado_NFarmacia!$A$2:$J$497,7,0)),"Ingresa Localidad de Farmacia",VLOOKUP($B207,NAfiliado_NFarmacia!$A$2:$J$497,7,0))))</f>
        <v/>
      </c>
      <c r="L207" s="69" t="str">
        <f>+IF(B207="","",IF(F207="No","84005541",+IFERROR(+VLOOKUP(inicio!B207,padron!$A$2:$H$1999,8,0),"84005541")))</f>
        <v/>
      </c>
      <c r="M207" s="69" t="str">
        <f>+IF(B207="","",+IFERROR(+VLOOKUP(B207,padron!A:C,3,0),"no_cargado"))</f>
        <v/>
      </c>
      <c r="N207" s="67" t="str">
        <f>+IF(C207="","",+IFERROR(+VLOOKUP($C207,materiales!$A$2:$C$101,3,0),"9999"))</f>
        <v/>
      </c>
      <c r="O207" s="67" t="str">
        <f t="shared" si="30"/>
        <v/>
      </c>
      <c r="P207" s="67" t="str">
        <f t="shared" si="31"/>
        <v/>
      </c>
      <c r="Q207" s="67" t="str">
        <f t="shared" si="32"/>
        <v/>
      </c>
      <c r="R207" s="67" t="str">
        <f t="shared" si="33"/>
        <v/>
      </c>
      <c r="S207" s="67" t="str">
        <f t="shared" si="34"/>
        <v/>
      </c>
      <c r="T207" s="67" t="str">
        <f t="shared" ca="1" si="35"/>
        <v/>
      </c>
      <c r="U207" s="67" t="str">
        <f>+IF(M207="","",IFERROR(+VLOOKUP(C207,materiales!$A$2:$D$1000,4,0),"DSZA"))</f>
        <v/>
      </c>
      <c r="V207" s="67" t="str">
        <f t="shared" si="36"/>
        <v/>
      </c>
      <c r="W207" s="69" t="str">
        <f t="shared" si="37"/>
        <v/>
      </c>
      <c r="X207" s="69" t="str">
        <f t="shared" si="38"/>
        <v/>
      </c>
      <c r="Y207" s="70" t="str">
        <f t="shared" si="39"/>
        <v/>
      </c>
      <c r="Z207" s="70" t="str">
        <f>IF(M207="no_cargado",VLOOKUP(B207,NAfiliado_NFarmacia!A:H,8,0),"")</f>
        <v/>
      </c>
      <c r="AA207" s="71"/>
    </row>
    <row r="208" spans="1:27" x14ac:dyDescent="0.55000000000000004">
      <c r="A208" s="50"/>
      <c r="B208" s="49"/>
      <c r="C208" s="48"/>
      <c r="D208" s="49"/>
      <c r="E208" s="49"/>
      <c r="F208" s="49"/>
      <c r="G208" s="66" t="str">
        <f>+IF($B208="","",+IFERROR(+VLOOKUP(B208,padron!$A$2:$E$2000,2,0),+IFERROR(VLOOKUP(B208,NAfiliado_NFarmacia!$A:$J,10,0),"Ingresar Nuevo Afiliado")))</f>
        <v/>
      </c>
      <c r="H208" s="67" t="str">
        <f>+IF(B208="","",+IFERROR(+VLOOKUP($C208,materiales!$A$2:$C$101,2,0),"9999"))</f>
        <v/>
      </c>
      <c r="I208" s="68" t="str">
        <f>+IF($B208="","",+IF(OR($F208="Si",$F208=""),IF(ISERROR(VLOOKUP($B208,padron!$A$3:$M$482,9,0)),+IF(ISERROR(VLOOKUP($B208,NAfiliado_NFarmacia!$A$2:$J$497,5,0)),"Ingresa Farmacia",VLOOKUP($B208,NAfiliado_NFarmacia!$A$2:$J$497,5,0)),VLOOKUP($B208,padron!$A$3:$M$482,9,0)),+IF(ISERROR(VLOOKUP($B208,NAfiliado_NFarmacia!$A$2:$J$497,5,0)),"Ingresa Farmacia",VLOOKUP($B208,NAfiliado_NFarmacia!$A$2:$J$497,5,0))))</f>
        <v/>
      </c>
      <c r="J208" s="68" t="str">
        <f>+IF($B208="","",+IF(OR($F208="Si",$F208=""),IF(ISERROR(VLOOKUP($B208,padron!$A$3:$M$482,10,0)),+IF(ISERROR(VLOOKUP($B208,NAfiliado_NFarmacia!$A$2:$J$497,5,0)),"Ingresa Direccion de Farmacia",VLOOKUP($B208,NAfiliado_NFarmacia!$A$2:$J$497,6,0)),VLOOKUP($B208,padron!$A$3:$M$482,10,0)),+IF(ISERROR(VLOOKUP($B208,NAfiliado_NFarmacia!$A$2:$J$497,6,0)),"Ingresa Direccion de Farmacia",VLOOKUP($B208,NAfiliado_NFarmacia!$A$2:$J$497,6,0))))</f>
        <v/>
      </c>
      <c r="K208" s="68" t="str">
        <f>+IF($B208="","",+IF(OR($F208="Si",$F208=""),IF(ISERROR(VLOOKUP($B208,padron!$A$3:$M$482,10,0)),+IF(ISERROR(VLOOKUP($B208,NAfiliado_NFarmacia!$A$2:$J$497,5,0)),"Ingresa Localidad de Farmacia",VLOOKUP($B208,NAfiliado_NFarmacia!$A$2:$J$497,7,0)),VLOOKUP($B208,padron!$A$3:$M$482,11,0)),+IF(ISERROR(VLOOKUP($B208,NAfiliado_NFarmacia!$A$2:$J$497,7,0)),"Ingresa Localidad de Farmacia",VLOOKUP($B208,NAfiliado_NFarmacia!$A$2:$J$497,7,0))))</f>
        <v/>
      </c>
      <c r="L208" s="69" t="str">
        <f>+IF(B208="","",IF(F208="No","84005541",+IFERROR(+VLOOKUP(inicio!B208,padron!$A$2:$H$1999,8,0),"84005541")))</f>
        <v/>
      </c>
      <c r="M208" s="69" t="str">
        <f>+IF(B208="","",+IFERROR(+VLOOKUP(B208,padron!A:C,3,0),"no_cargado"))</f>
        <v/>
      </c>
      <c r="N208" s="67" t="str">
        <f>+IF(C208="","",+IFERROR(+VLOOKUP($C208,materiales!$A$2:$C$101,3,0),"9999"))</f>
        <v/>
      </c>
      <c r="O208" s="67" t="str">
        <f t="shared" si="30"/>
        <v/>
      </c>
      <c r="P208" s="67" t="str">
        <f t="shared" si="31"/>
        <v/>
      </c>
      <c r="Q208" s="67" t="str">
        <f t="shared" si="32"/>
        <v/>
      </c>
      <c r="R208" s="67" t="str">
        <f t="shared" si="33"/>
        <v/>
      </c>
      <c r="S208" s="67" t="str">
        <f t="shared" si="34"/>
        <v/>
      </c>
      <c r="T208" s="67" t="str">
        <f t="shared" ca="1" si="35"/>
        <v/>
      </c>
      <c r="U208" s="67" t="str">
        <f>+IF(M208="","",IFERROR(+VLOOKUP(C208,materiales!$A$2:$D$1000,4,0),"DSZA"))</f>
        <v/>
      </c>
      <c r="V208" s="67" t="str">
        <f t="shared" si="36"/>
        <v/>
      </c>
      <c r="W208" s="69" t="str">
        <f t="shared" si="37"/>
        <v/>
      </c>
      <c r="X208" s="69" t="str">
        <f t="shared" si="38"/>
        <v/>
      </c>
      <c r="Y208" s="70" t="str">
        <f t="shared" si="39"/>
        <v/>
      </c>
      <c r="Z208" s="70" t="str">
        <f>IF(M208="no_cargado",VLOOKUP(B208,NAfiliado_NFarmacia!A:H,8,0),"")</f>
        <v/>
      </c>
      <c r="AA208" s="71"/>
    </row>
    <row r="209" spans="1:27" x14ac:dyDescent="0.55000000000000004">
      <c r="A209" s="50"/>
      <c r="B209" s="49"/>
      <c r="C209" s="48"/>
      <c r="D209" s="49"/>
      <c r="E209" s="49"/>
      <c r="F209" s="49"/>
      <c r="G209" s="66" t="str">
        <f>+IF($B209="","",+IFERROR(+VLOOKUP(B209,padron!$A$2:$E$2000,2,0),+IFERROR(VLOOKUP(B209,NAfiliado_NFarmacia!$A:$J,10,0),"Ingresar Nuevo Afiliado")))</f>
        <v/>
      </c>
      <c r="H209" s="67" t="str">
        <f>+IF(B209="","",+IFERROR(+VLOOKUP($C209,materiales!$A$2:$C$101,2,0),"9999"))</f>
        <v/>
      </c>
      <c r="I209" s="68" t="str">
        <f>+IF($B209="","",+IF(OR($F209="Si",$F209=""),IF(ISERROR(VLOOKUP($B209,padron!$A$3:$M$482,9,0)),+IF(ISERROR(VLOOKUP($B209,NAfiliado_NFarmacia!$A$2:$J$497,5,0)),"Ingresa Farmacia",VLOOKUP($B209,NAfiliado_NFarmacia!$A$2:$J$497,5,0)),VLOOKUP($B209,padron!$A$3:$M$482,9,0)),+IF(ISERROR(VLOOKUP($B209,NAfiliado_NFarmacia!$A$2:$J$497,5,0)),"Ingresa Farmacia",VLOOKUP($B209,NAfiliado_NFarmacia!$A$2:$J$497,5,0))))</f>
        <v/>
      </c>
      <c r="J209" s="68" t="str">
        <f>+IF($B209="","",+IF(OR($F209="Si",$F209=""),IF(ISERROR(VLOOKUP($B209,padron!$A$3:$M$482,10,0)),+IF(ISERROR(VLOOKUP($B209,NAfiliado_NFarmacia!$A$2:$J$497,5,0)),"Ingresa Direccion de Farmacia",VLOOKUP($B209,NAfiliado_NFarmacia!$A$2:$J$497,6,0)),VLOOKUP($B209,padron!$A$3:$M$482,10,0)),+IF(ISERROR(VLOOKUP($B209,NAfiliado_NFarmacia!$A$2:$J$497,6,0)),"Ingresa Direccion de Farmacia",VLOOKUP($B209,NAfiliado_NFarmacia!$A$2:$J$497,6,0))))</f>
        <v/>
      </c>
      <c r="K209" s="68" t="str">
        <f>+IF($B209="","",+IF(OR($F209="Si",$F209=""),IF(ISERROR(VLOOKUP($B209,padron!$A$3:$M$482,10,0)),+IF(ISERROR(VLOOKUP($B209,NAfiliado_NFarmacia!$A$2:$J$497,5,0)),"Ingresa Localidad de Farmacia",VLOOKUP($B209,NAfiliado_NFarmacia!$A$2:$J$497,7,0)),VLOOKUP($B209,padron!$A$3:$M$482,11,0)),+IF(ISERROR(VLOOKUP($B209,NAfiliado_NFarmacia!$A$2:$J$497,7,0)),"Ingresa Localidad de Farmacia",VLOOKUP($B209,NAfiliado_NFarmacia!$A$2:$J$497,7,0))))</f>
        <v/>
      </c>
      <c r="L209" s="69" t="str">
        <f>+IF(B209="","",IF(F209="No","84005541",+IFERROR(+VLOOKUP(inicio!B209,padron!$A$2:$H$1999,8,0),"84005541")))</f>
        <v/>
      </c>
      <c r="M209" s="69" t="str">
        <f>+IF(B209="","",+IFERROR(+VLOOKUP(B209,padron!A:C,3,0),"no_cargado"))</f>
        <v/>
      </c>
      <c r="N209" s="67" t="str">
        <f>+IF(C209="","",+IFERROR(+VLOOKUP($C209,materiales!$A$2:$C$101,3,0),"9999"))</f>
        <v/>
      </c>
      <c r="O209" s="67" t="str">
        <f t="shared" si="30"/>
        <v/>
      </c>
      <c r="P209" s="67" t="str">
        <f t="shared" si="31"/>
        <v/>
      </c>
      <c r="Q209" s="67" t="str">
        <f t="shared" si="32"/>
        <v/>
      </c>
      <c r="R209" s="67" t="str">
        <f t="shared" si="33"/>
        <v/>
      </c>
      <c r="S209" s="67" t="str">
        <f t="shared" si="34"/>
        <v/>
      </c>
      <c r="T209" s="67" t="str">
        <f t="shared" ca="1" si="35"/>
        <v/>
      </c>
      <c r="U209" s="67" t="str">
        <f>+IF(M209="","",IFERROR(+VLOOKUP(C209,materiales!$A$2:$D$1000,4,0),"DSZA"))</f>
        <v/>
      </c>
      <c r="V209" s="67" t="str">
        <f t="shared" si="36"/>
        <v/>
      </c>
      <c r="W209" s="69" t="str">
        <f t="shared" si="37"/>
        <v/>
      </c>
      <c r="X209" s="69" t="str">
        <f t="shared" si="38"/>
        <v/>
      </c>
      <c r="Y209" s="70" t="str">
        <f t="shared" si="39"/>
        <v/>
      </c>
      <c r="Z209" s="70" t="str">
        <f>IF(M209="no_cargado",VLOOKUP(B209,NAfiliado_NFarmacia!A:H,8,0),"")</f>
        <v/>
      </c>
      <c r="AA209" s="71"/>
    </row>
    <row r="210" spans="1:27" x14ac:dyDescent="0.55000000000000004">
      <c r="A210" s="50"/>
      <c r="B210" s="49"/>
      <c r="C210" s="48"/>
      <c r="D210" s="49"/>
      <c r="E210" s="49"/>
      <c r="F210" s="49"/>
      <c r="G210" s="66" t="str">
        <f>+IF($B210="","",+IFERROR(+VLOOKUP(B210,padron!$A$2:$E$2000,2,0),+IFERROR(VLOOKUP(B210,NAfiliado_NFarmacia!$A:$J,10,0),"Ingresar Nuevo Afiliado")))</f>
        <v/>
      </c>
      <c r="H210" s="67" t="str">
        <f>+IF(B210="","",+IFERROR(+VLOOKUP($C210,materiales!$A$2:$C$101,2,0),"9999"))</f>
        <v/>
      </c>
      <c r="I210" s="68" t="str">
        <f>+IF($B210="","",+IF(OR($F210="Si",$F210=""),IF(ISERROR(VLOOKUP($B210,padron!$A$3:$M$482,9,0)),+IF(ISERROR(VLOOKUP($B210,NAfiliado_NFarmacia!$A$2:$J$497,5,0)),"Ingresa Farmacia",VLOOKUP($B210,NAfiliado_NFarmacia!$A$2:$J$497,5,0)),VLOOKUP($B210,padron!$A$3:$M$482,9,0)),+IF(ISERROR(VLOOKUP($B210,NAfiliado_NFarmacia!$A$2:$J$497,5,0)),"Ingresa Farmacia",VLOOKUP($B210,NAfiliado_NFarmacia!$A$2:$J$497,5,0))))</f>
        <v/>
      </c>
      <c r="J210" s="68" t="str">
        <f>+IF($B210="","",+IF(OR($F210="Si",$F210=""),IF(ISERROR(VLOOKUP($B210,padron!$A$3:$M$482,10,0)),+IF(ISERROR(VLOOKUP($B210,NAfiliado_NFarmacia!$A$2:$J$497,5,0)),"Ingresa Direccion de Farmacia",VLOOKUP($B210,NAfiliado_NFarmacia!$A$2:$J$497,6,0)),VLOOKUP($B210,padron!$A$3:$M$482,10,0)),+IF(ISERROR(VLOOKUP($B210,NAfiliado_NFarmacia!$A$2:$J$497,6,0)),"Ingresa Direccion de Farmacia",VLOOKUP($B210,NAfiliado_NFarmacia!$A$2:$J$497,6,0))))</f>
        <v/>
      </c>
      <c r="K210" s="68" t="str">
        <f>+IF($B210="","",+IF(OR($F210="Si",$F210=""),IF(ISERROR(VLOOKUP($B210,padron!$A$3:$M$482,10,0)),+IF(ISERROR(VLOOKUP($B210,NAfiliado_NFarmacia!$A$2:$J$497,5,0)),"Ingresa Localidad de Farmacia",VLOOKUP($B210,NAfiliado_NFarmacia!$A$2:$J$497,7,0)),VLOOKUP($B210,padron!$A$3:$M$482,11,0)),+IF(ISERROR(VLOOKUP($B210,NAfiliado_NFarmacia!$A$2:$J$497,7,0)),"Ingresa Localidad de Farmacia",VLOOKUP($B210,NAfiliado_NFarmacia!$A$2:$J$497,7,0))))</f>
        <v/>
      </c>
      <c r="L210" s="69" t="str">
        <f>+IF(B210="","",IF(F210="No","84005541",+IFERROR(+VLOOKUP(inicio!B210,padron!$A$2:$H$1999,8,0),"84005541")))</f>
        <v/>
      </c>
      <c r="M210" s="69" t="str">
        <f>+IF(B210="","",+IFERROR(+VLOOKUP(B210,padron!A:C,3,0),"no_cargado"))</f>
        <v/>
      </c>
      <c r="N210" s="67" t="str">
        <f>+IF(C210="","",+IFERROR(+VLOOKUP($C210,materiales!$A$2:$C$101,3,0),"9999"))</f>
        <v/>
      </c>
      <c r="O210" s="67" t="str">
        <f t="shared" si="30"/>
        <v/>
      </c>
      <c r="P210" s="67" t="str">
        <f t="shared" si="31"/>
        <v/>
      </c>
      <c r="Q210" s="67" t="str">
        <f t="shared" si="32"/>
        <v/>
      </c>
      <c r="R210" s="67" t="str">
        <f t="shared" si="33"/>
        <v/>
      </c>
      <c r="S210" s="67" t="str">
        <f t="shared" si="34"/>
        <v/>
      </c>
      <c r="T210" s="67" t="str">
        <f t="shared" ca="1" si="35"/>
        <v/>
      </c>
      <c r="U210" s="67" t="str">
        <f>+IF(M210="","",IFERROR(+VLOOKUP(C210,materiales!$A$2:$D$1000,4,0),"DSZA"))</f>
        <v/>
      </c>
      <c r="V210" s="67" t="str">
        <f t="shared" si="36"/>
        <v/>
      </c>
      <c r="W210" s="69" t="str">
        <f t="shared" si="37"/>
        <v/>
      </c>
      <c r="X210" s="69" t="str">
        <f t="shared" si="38"/>
        <v/>
      </c>
      <c r="Y210" s="70" t="str">
        <f t="shared" si="39"/>
        <v/>
      </c>
      <c r="Z210" s="70" t="str">
        <f>IF(M210="no_cargado",VLOOKUP(B210,NAfiliado_NFarmacia!A:H,8,0),"")</f>
        <v/>
      </c>
      <c r="AA210" s="71"/>
    </row>
    <row r="211" spans="1:27" x14ac:dyDescent="0.55000000000000004">
      <c r="A211" s="50"/>
      <c r="B211" s="49"/>
      <c r="C211" s="48"/>
      <c r="D211" s="49"/>
      <c r="E211" s="49"/>
      <c r="F211" s="49"/>
      <c r="G211" s="66" t="str">
        <f>+IF($B211="","",+IFERROR(+VLOOKUP(B211,padron!$A$2:$E$2000,2,0),+IFERROR(VLOOKUP(B211,NAfiliado_NFarmacia!$A:$J,10,0),"Ingresar Nuevo Afiliado")))</f>
        <v/>
      </c>
      <c r="H211" s="67" t="str">
        <f>+IF(B211="","",+IFERROR(+VLOOKUP($C211,materiales!$A$2:$C$101,2,0),"9999"))</f>
        <v/>
      </c>
      <c r="I211" s="68" t="str">
        <f>+IF($B211="","",+IF(OR($F211="Si",$F211=""),IF(ISERROR(VLOOKUP($B211,padron!$A$3:$M$482,9,0)),+IF(ISERROR(VLOOKUP($B211,NAfiliado_NFarmacia!$A$2:$J$497,5,0)),"Ingresa Farmacia",VLOOKUP($B211,NAfiliado_NFarmacia!$A$2:$J$497,5,0)),VLOOKUP($B211,padron!$A$3:$M$482,9,0)),+IF(ISERROR(VLOOKUP($B211,NAfiliado_NFarmacia!$A$2:$J$497,5,0)),"Ingresa Farmacia",VLOOKUP($B211,NAfiliado_NFarmacia!$A$2:$J$497,5,0))))</f>
        <v/>
      </c>
      <c r="J211" s="68" t="str">
        <f>+IF($B211="","",+IF(OR($F211="Si",$F211=""),IF(ISERROR(VLOOKUP($B211,padron!$A$3:$M$482,10,0)),+IF(ISERROR(VLOOKUP($B211,NAfiliado_NFarmacia!$A$2:$J$497,5,0)),"Ingresa Direccion de Farmacia",VLOOKUP($B211,NAfiliado_NFarmacia!$A$2:$J$497,6,0)),VLOOKUP($B211,padron!$A$3:$M$482,10,0)),+IF(ISERROR(VLOOKUP($B211,NAfiliado_NFarmacia!$A$2:$J$497,6,0)),"Ingresa Direccion de Farmacia",VLOOKUP($B211,NAfiliado_NFarmacia!$A$2:$J$497,6,0))))</f>
        <v/>
      </c>
      <c r="K211" s="68" t="str">
        <f>+IF($B211="","",+IF(OR($F211="Si",$F211=""),IF(ISERROR(VLOOKUP($B211,padron!$A$3:$M$482,10,0)),+IF(ISERROR(VLOOKUP($B211,NAfiliado_NFarmacia!$A$2:$J$497,5,0)),"Ingresa Localidad de Farmacia",VLOOKUP($B211,NAfiliado_NFarmacia!$A$2:$J$497,7,0)),VLOOKUP($B211,padron!$A$3:$M$482,11,0)),+IF(ISERROR(VLOOKUP($B211,NAfiliado_NFarmacia!$A$2:$J$497,7,0)),"Ingresa Localidad de Farmacia",VLOOKUP($B211,NAfiliado_NFarmacia!$A$2:$J$497,7,0))))</f>
        <v/>
      </c>
      <c r="L211" s="69" t="str">
        <f>+IF(B211="","",IF(F211="No","84005541",+IFERROR(+VLOOKUP(inicio!B211,padron!$A$2:$H$1999,8,0),"84005541")))</f>
        <v/>
      </c>
      <c r="M211" s="69" t="str">
        <f>+IF(B211="","",+IFERROR(+VLOOKUP(B211,padron!A:C,3,0),"no_cargado"))</f>
        <v/>
      </c>
      <c r="N211" s="67" t="str">
        <f>+IF(C211="","",+IFERROR(+VLOOKUP($C211,materiales!$A$2:$C$101,3,0),"9999"))</f>
        <v/>
      </c>
      <c r="O211" s="67" t="str">
        <f t="shared" si="30"/>
        <v/>
      </c>
      <c r="P211" s="67" t="str">
        <f t="shared" si="31"/>
        <v/>
      </c>
      <c r="Q211" s="67" t="str">
        <f t="shared" si="32"/>
        <v/>
      </c>
      <c r="R211" s="67" t="str">
        <f t="shared" si="33"/>
        <v/>
      </c>
      <c r="S211" s="67" t="str">
        <f t="shared" si="34"/>
        <v/>
      </c>
      <c r="T211" s="67" t="str">
        <f t="shared" ca="1" si="35"/>
        <v/>
      </c>
      <c r="U211" s="67" t="str">
        <f>+IF(M211="","",IFERROR(+VLOOKUP(C211,materiales!$A$2:$D$1000,4,0),"DSZA"))</f>
        <v/>
      </c>
      <c r="V211" s="67" t="str">
        <f t="shared" si="36"/>
        <v/>
      </c>
      <c r="W211" s="69" t="str">
        <f t="shared" si="37"/>
        <v/>
      </c>
      <c r="X211" s="69" t="str">
        <f t="shared" si="38"/>
        <v/>
      </c>
      <c r="Y211" s="70" t="str">
        <f t="shared" si="39"/>
        <v/>
      </c>
      <c r="Z211" s="70" t="str">
        <f>IF(M211="no_cargado",VLOOKUP(B211,NAfiliado_NFarmacia!A:H,8,0),"")</f>
        <v/>
      </c>
      <c r="AA211" s="71"/>
    </row>
    <row r="212" spans="1:27" x14ac:dyDescent="0.55000000000000004">
      <c r="A212" s="50"/>
      <c r="B212" s="49"/>
      <c r="C212" s="48"/>
      <c r="D212" s="49"/>
      <c r="E212" s="49"/>
      <c r="F212" s="49"/>
      <c r="G212" s="66" t="str">
        <f>+IF($B212="","",+IFERROR(+VLOOKUP(B212,padron!$A$2:$E$2000,2,0),+IFERROR(VLOOKUP(B212,NAfiliado_NFarmacia!$A:$J,10,0),"Ingresar Nuevo Afiliado")))</f>
        <v/>
      </c>
      <c r="H212" s="67" t="str">
        <f>+IF(B212="","",+IFERROR(+VLOOKUP($C212,materiales!$A$2:$C$101,2,0),"9999"))</f>
        <v/>
      </c>
      <c r="I212" s="68" t="str">
        <f>+IF($B212="","",+IF(OR($F212="Si",$F212=""),IF(ISERROR(VLOOKUP($B212,padron!$A$3:$M$482,9,0)),+IF(ISERROR(VLOOKUP($B212,NAfiliado_NFarmacia!$A$2:$J$497,5,0)),"Ingresa Farmacia",VLOOKUP($B212,NAfiliado_NFarmacia!$A$2:$J$497,5,0)),VLOOKUP($B212,padron!$A$3:$M$482,9,0)),+IF(ISERROR(VLOOKUP($B212,NAfiliado_NFarmacia!$A$2:$J$497,5,0)),"Ingresa Farmacia",VLOOKUP($B212,NAfiliado_NFarmacia!$A$2:$J$497,5,0))))</f>
        <v/>
      </c>
      <c r="J212" s="68" t="str">
        <f>+IF($B212="","",+IF(OR($F212="Si",$F212=""),IF(ISERROR(VLOOKUP($B212,padron!$A$3:$M$482,10,0)),+IF(ISERROR(VLOOKUP($B212,NAfiliado_NFarmacia!$A$2:$J$497,5,0)),"Ingresa Direccion de Farmacia",VLOOKUP($B212,NAfiliado_NFarmacia!$A$2:$J$497,6,0)),VLOOKUP($B212,padron!$A$3:$M$482,10,0)),+IF(ISERROR(VLOOKUP($B212,NAfiliado_NFarmacia!$A$2:$J$497,6,0)),"Ingresa Direccion de Farmacia",VLOOKUP($B212,NAfiliado_NFarmacia!$A$2:$J$497,6,0))))</f>
        <v/>
      </c>
      <c r="K212" s="68" t="str">
        <f>+IF($B212="","",+IF(OR($F212="Si",$F212=""),IF(ISERROR(VLOOKUP($B212,padron!$A$3:$M$482,10,0)),+IF(ISERROR(VLOOKUP($B212,NAfiliado_NFarmacia!$A$2:$J$497,5,0)),"Ingresa Localidad de Farmacia",VLOOKUP($B212,NAfiliado_NFarmacia!$A$2:$J$497,7,0)),VLOOKUP($B212,padron!$A$3:$M$482,11,0)),+IF(ISERROR(VLOOKUP($B212,NAfiliado_NFarmacia!$A$2:$J$497,7,0)),"Ingresa Localidad de Farmacia",VLOOKUP($B212,NAfiliado_NFarmacia!$A$2:$J$497,7,0))))</f>
        <v/>
      </c>
      <c r="L212" s="69" t="str">
        <f>+IF(B212="","",IF(F212="No","84005541",+IFERROR(+VLOOKUP(inicio!B212,padron!$A$2:$H$1999,8,0),"84005541")))</f>
        <v/>
      </c>
      <c r="M212" s="69" t="str">
        <f>+IF(B212="","",+IFERROR(+VLOOKUP(B212,padron!A:C,3,0),"no_cargado"))</f>
        <v/>
      </c>
      <c r="N212" s="67" t="str">
        <f>+IF(C212="","",+IFERROR(+VLOOKUP($C212,materiales!$A$2:$C$101,3,0),"9999"))</f>
        <v/>
      </c>
      <c r="O212" s="67" t="str">
        <f t="shared" si="30"/>
        <v/>
      </c>
      <c r="P212" s="67" t="str">
        <f t="shared" si="31"/>
        <v/>
      </c>
      <c r="Q212" s="67" t="str">
        <f t="shared" si="32"/>
        <v/>
      </c>
      <c r="R212" s="67" t="str">
        <f t="shared" si="33"/>
        <v/>
      </c>
      <c r="S212" s="67" t="str">
        <f t="shared" si="34"/>
        <v/>
      </c>
      <c r="T212" s="67" t="str">
        <f t="shared" ca="1" si="35"/>
        <v/>
      </c>
      <c r="U212" s="67" t="str">
        <f>+IF(M212="","",IFERROR(+VLOOKUP(C212,materiales!$A$2:$D$1000,4,0),"DSZA"))</f>
        <v/>
      </c>
      <c r="V212" s="67" t="str">
        <f t="shared" si="36"/>
        <v/>
      </c>
      <c r="W212" s="69" t="str">
        <f t="shared" si="37"/>
        <v/>
      </c>
      <c r="X212" s="69" t="str">
        <f t="shared" si="38"/>
        <v/>
      </c>
      <c r="Y212" s="70" t="str">
        <f t="shared" si="39"/>
        <v/>
      </c>
      <c r="Z212" s="70" t="str">
        <f>IF(M212="no_cargado",VLOOKUP(B212,NAfiliado_NFarmacia!A:H,8,0),"")</f>
        <v/>
      </c>
      <c r="AA212" s="71"/>
    </row>
    <row r="213" spans="1:27" x14ac:dyDescent="0.55000000000000004">
      <c r="A213" s="50"/>
      <c r="B213" s="49"/>
      <c r="C213" s="48"/>
      <c r="D213" s="49"/>
      <c r="E213" s="49"/>
      <c r="F213" s="49"/>
      <c r="G213" s="66" t="str">
        <f>+IF($B213="","",+IFERROR(+VLOOKUP(B213,padron!$A$2:$E$2000,2,0),+IFERROR(VLOOKUP(B213,NAfiliado_NFarmacia!$A:$J,10,0),"Ingresar Nuevo Afiliado")))</f>
        <v/>
      </c>
      <c r="H213" s="67" t="str">
        <f>+IF(B213="","",+IFERROR(+VLOOKUP($C213,materiales!$A$2:$C$101,2,0),"9999"))</f>
        <v/>
      </c>
      <c r="I213" s="68" t="str">
        <f>+IF($B213="","",+IF(OR($F213="Si",$F213=""),IF(ISERROR(VLOOKUP($B213,padron!$A$3:$M$482,9,0)),+IF(ISERROR(VLOOKUP($B213,NAfiliado_NFarmacia!$A$2:$J$497,5,0)),"Ingresa Farmacia",VLOOKUP($B213,NAfiliado_NFarmacia!$A$2:$J$497,5,0)),VLOOKUP($B213,padron!$A$3:$M$482,9,0)),+IF(ISERROR(VLOOKUP($B213,NAfiliado_NFarmacia!$A$2:$J$497,5,0)),"Ingresa Farmacia",VLOOKUP($B213,NAfiliado_NFarmacia!$A$2:$J$497,5,0))))</f>
        <v/>
      </c>
      <c r="J213" s="68" t="str">
        <f>+IF($B213="","",+IF(OR($F213="Si",$F213=""),IF(ISERROR(VLOOKUP($B213,padron!$A$3:$M$482,10,0)),+IF(ISERROR(VLOOKUP($B213,NAfiliado_NFarmacia!$A$2:$J$497,5,0)),"Ingresa Direccion de Farmacia",VLOOKUP($B213,NAfiliado_NFarmacia!$A$2:$J$497,6,0)),VLOOKUP($B213,padron!$A$3:$M$482,10,0)),+IF(ISERROR(VLOOKUP($B213,NAfiliado_NFarmacia!$A$2:$J$497,6,0)),"Ingresa Direccion de Farmacia",VLOOKUP($B213,NAfiliado_NFarmacia!$A$2:$J$497,6,0))))</f>
        <v/>
      </c>
      <c r="K213" s="68" t="str">
        <f>+IF($B213="","",+IF(OR($F213="Si",$F213=""),IF(ISERROR(VLOOKUP($B213,padron!$A$3:$M$482,10,0)),+IF(ISERROR(VLOOKUP($B213,NAfiliado_NFarmacia!$A$2:$J$497,5,0)),"Ingresa Localidad de Farmacia",VLOOKUP($B213,NAfiliado_NFarmacia!$A$2:$J$497,7,0)),VLOOKUP($B213,padron!$A$3:$M$482,11,0)),+IF(ISERROR(VLOOKUP($B213,NAfiliado_NFarmacia!$A$2:$J$497,7,0)),"Ingresa Localidad de Farmacia",VLOOKUP($B213,NAfiliado_NFarmacia!$A$2:$J$497,7,0))))</f>
        <v/>
      </c>
      <c r="L213" s="69" t="str">
        <f>+IF(B213="","",IF(F213="No","84005541",+IFERROR(+VLOOKUP(inicio!B213,padron!$A$2:$H$1999,8,0),"84005541")))</f>
        <v/>
      </c>
      <c r="M213" s="69" t="str">
        <f>+IF(B213="","",+IFERROR(+VLOOKUP(B213,padron!A:C,3,0),"no_cargado"))</f>
        <v/>
      </c>
      <c r="N213" s="67" t="str">
        <f>+IF(C213="","",+IFERROR(+VLOOKUP($C213,materiales!$A$2:$C$101,3,0),"9999"))</f>
        <v/>
      </c>
      <c r="O213" s="67" t="str">
        <f t="shared" si="30"/>
        <v/>
      </c>
      <c r="P213" s="67" t="str">
        <f t="shared" si="31"/>
        <v/>
      </c>
      <c r="Q213" s="67" t="str">
        <f t="shared" si="32"/>
        <v/>
      </c>
      <c r="R213" s="67" t="str">
        <f t="shared" si="33"/>
        <v/>
      </c>
      <c r="S213" s="67" t="str">
        <f t="shared" si="34"/>
        <v/>
      </c>
      <c r="T213" s="67" t="str">
        <f t="shared" ca="1" si="35"/>
        <v/>
      </c>
      <c r="U213" s="67" t="str">
        <f>+IF(M213="","",IFERROR(+VLOOKUP(C213,materiales!$A$2:$D$1000,4,0),"DSZA"))</f>
        <v/>
      </c>
      <c r="V213" s="67" t="str">
        <f t="shared" si="36"/>
        <v/>
      </c>
      <c r="W213" s="69" t="str">
        <f t="shared" si="37"/>
        <v/>
      </c>
      <c r="X213" s="69" t="str">
        <f t="shared" si="38"/>
        <v/>
      </c>
      <c r="Y213" s="70" t="str">
        <f t="shared" si="39"/>
        <v/>
      </c>
      <c r="Z213" s="70" t="str">
        <f>IF(M213="no_cargado",VLOOKUP(B213,NAfiliado_NFarmacia!A:H,8,0),"")</f>
        <v/>
      </c>
      <c r="AA213" s="71"/>
    </row>
    <row r="214" spans="1:27" x14ac:dyDescent="0.55000000000000004">
      <c r="A214" s="50"/>
      <c r="B214" s="49"/>
      <c r="C214" s="48"/>
      <c r="D214" s="49"/>
      <c r="E214" s="49"/>
      <c r="F214" s="49"/>
      <c r="G214" s="66" t="str">
        <f>+IF($B214="","",+IFERROR(+VLOOKUP(B214,padron!$A$2:$E$2000,2,0),+IFERROR(VLOOKUP(B214,NAfiliado_NFarmacia!$A:$J,10,0),"Ingresar Nuevo Afiliado")))</f>
        <v/>
      </c>
      <c r="H214" s="67" t="str">
        <f>+IF(B214="","",+IFERROR(+VLOOKUP($C214,materiales!$A$2:$C$101,2,0),"9999"))</f>
        <v/>
      </c>
      <c r="I214" s="68" t="str">
        <f>+IF($B214="","",+IF(OR($F214="Si",$F214=""),IF(ISERROR(VLOOKUP($B214,padron!$A$3:$M$482,9,0)),+IF(ISERROR(VLOOKUP($B214,NAfiliado_NFarmacia!$A$2:$J$497,5,0)),"Ingresa Farmacia",VLOOKUP($B214,NAfiliado_NFarmacia!$A$2:$J$497,5,0)),VLOOKUP($B214,padron!$A$3:$M$482,9,0)),+IF(ISERROR(VLOOKUP($B214,NAfiliado_NFarmacia!$A$2:$J$497,5,0)),"Ingresa Farmacia",VLOOKUP($B214,NAfiliado_NFarmacia!$A$2:$J$497,5,0))))</f>
        <v/>
      </c>
      <c r="J214" s="68" t="str">
        <f>+IF($B214="","",+IF(OR($F214="Si",$F214=""),IF(ISERROR(VLOOKUP($B214,padron!$A$3:$M$482,10,0)),+IF(ISERROR(VLOOKUP($B214,NAfiliado_NFarmacia!$A$2:$J$497,5,0)),"Ingresa Direccion de Farmacia",VLOOKUP($B214,NAfiliado_NFarmacia!$A$2:$J$497,6,0)),VLOOKUP($B214,padron!$A$3:$M$482,10,0)),+IF(ISERROR(VLOOKUP($B214,NAfiliado_NFarmacia!$A$2:$J$497,6,0)),"Ingresa Direccion de Farmacia",VLOOKUP($B214,NAfiliado_NFarmacia!$A$2:$J$497,6,0))))</f>
        <v/>
      </c>
      <c r="K214" s="68" t="str">
        <f>+IF($B214="","",+IF(OR($F214="Si",$F214=""),IF(ISERROR(VLOOKUP($B214,padron!$A$3:$M$482,10,0)),+IF(ISERROR(VLOOKUP($B214,NAfiliado_NFarmacia!$A$2:$J$497,5,0)),"Ingresa Localidad de Farmacia",VLOOKUP($B214,NAfiliado_NFarmacia!$A$2:$J$497,7,0)),VLOOKUP($B214,padron!$A$3:$M$482,11,0)),+IF(ISERROR(VLOOKUP($B214,NAfiliado_NFarmacia!$A$2:$J$497,7,0)),"Ingresa Localidad de Farmacia",VLOOKUP($B214,NAfiliado_NFarmacia!$A$2:$J$497,7,0))))</f>
        <v/>
      </c>
      <c r="L214" s="69" t="str">
        <f>+IF(B214="","",IF(F214="No","84005541",+IFERROR(+VLOOKUP(inicio!B214,padron!$A$2:$H$1999,8,0),"84005541")))</f>
        <v/>
      </c>
      <c r="M214" s="69" t="str">
        <f>+IF(B214="","",+IFERROR(+VLOOKUP(B214,padron!A:C,3,0),"no_cargado"))</f>
        <v/>
      </c>
      <c r="N214" s="67" t="str">
        <f>+IF(C214="","",+IFERROR(+VLOOKUP($C214,materiales!$A$2:$C$101,3,0),"9999"))</f>
        <v/>
      </c>
      <c r="O214" s="67" t="str">
        <f t="shared" si="30"/>
        <v/>
      </c>
      <c r="P214" s="67" t="str">
        <f t="shared" si="31"/>
        <v/>
      </c>
      <c r="Q214" s="67" t="str">
        <f t="shared" si="32"/>
        <v/>
      </c>
      <c r="R214" s="67" t="str">
        <f t="shared" si="33"/>
        <v/>
      </c>
      <c r="S214" s="67" t="str">
        <f t="shared" si="34"/>
        <v/>
      </c>
      <c r="T214" s="67" t="str">
        <f t="shared" ca="1" si="35"/>
        <v/>
      </c>
      <c r="U214" s="67" t="str">
        <f>+IF(M214="","",IFERROR(+VLOOKUP(C214,materiales!$A$2:$D$1000,4,0),"DSZA"))</f>
        <v/>
      </c>
      <c r="V214" s="67" t="str">
        <f t="shared" si="36"/>
        <v/>
      </c>
      <c r="W214" s="69" t="str">
        <f t="shared" si="37"/>
        <v/>
      </c>
      <c r="X214" s="69" t="str">
        <f t="shared" si="38"/>
        <v/>
      </c>
      <c r="Y214" s="70" t="str">
        <f t="shared" si="39"/>
        <v/>
      </c>
      <c r="Z214" s="70" t="str">
        <f>IF(M214="no_cargado",VLOOKUP(B214,NAfiliado_NFarmacia!A:H,8,0),"")</f>
        <v/>
      </c>
      <c r="AA214" s="71"/>
    </row>
    <row r="215" spans="1:27" x14ac:dyDescent="0.55000000000000004">
      <c r="A215" s="50"/>
      <c r="B215" s="49"/>
      <c r="C215" s="48"/>
      <c r="D215" s="49"/>
      <c r="E215" s="49"/>
      <c r="F215" s="49"/>
      <c r="G215" s="66" t="str">
        <f>+IF($B215="","",+IFERROR(+VLOOKUP(B215,padron!$A$2:$E$2000,2,0),+IFERROR(VLOOKUP(B215,NAfiliado_NFarmacia!$A:$J,10,0),"Ingresar Nuevo Afiliado")))</f>
        <v/>
      </c>
      <c r="H215" s="67" t="str">
        <f>+IF(B215="","",+IFERROR(+VLOOKUP($C215,materiales!$A$2:$C$101,2,0),"9999"))</f>
        <v/>
      </c>
      <c r="I215" s="68" t="str">
        <f>+IF($B215="","",+IF(OR($F215="Si",$F215=""),IF(ISERROR(VLOOKUP($B215,padron!$A$3:$M$482,9,0)),+IF(ISERROR(VLOOKUP($B215,NAfiliado_NFarmacia!$A$2:$J$497,5,0)),"Ingresa Farmacia",VLOOKUP($B215,NAfiliado_NFarmacia!$A$2:$J$497,5,0)),VLOOKUP($B215,padron!$A$3:$M$482,9,0)),+IF(ISERROR(VLOOKUP($B215,NAfiliado_NFarmacia!$A$2:$J$497,5,0)),"Ingresa Farmacia",VLOOKUP($B215,NAfiliado_NFarmacia!$A$2:$J$497,5,0))))</f>
        <v/>
      </c>
      <c r="J215" s="68" t="str">
        <f>+IF($B215="","",+IF(OR($F215="Si",$F215=""),IF(ISERROR(VLOOKUP($B215,padron!$A$3:$M$482,10,0)),+IF(ISERROR(VLOOKUP($B215,NAfiliado_NFarmacia!$A$2:$J$497,5,0)),"Ingresa Direccion de Farmacia",VLOOKUP($B215,NAfiliado_NFarmacia!$A$2:$J$497,6,0)),VLOOKUP($B215,padron!$A$3:$M$482,10,0)),+IF(ISERROR(VLOOKUP($B215,NAfiliado_NFarmacia!$A$2:$J$497,6,0)),"Ingresa Direccion de Farmacia",VLOOKUP($B215,NAfiliado_NFarmacia!$A$2:$J$497,6,0))))</f>
        <v/>
      </c>
      <c r="K215" s="68" t="str">
        <f>+IF($B215="","",+IF(OR($F215="Si",$F215=""),IF(ISERROR(VLOOKUP($B215,padron!$A$3:$M$482,10,0)),+IF(ISERROR(VLOOKUP($B215,NAfiliado_NFarmacia!$A$2:$J$497,5,0)),"Ingresa Localidad de Farmacia",VLOOKUP($B215,NAfiliado_NFarmacia!$A$2:$J$497,7,0)),VLOOKUP($B215,padron!$A$3:$M$482,11,0)),+IF(ISERROR(VLOOKUP($B215,NAfiliado_NFarmacia!$A$2:$J$497,7,0)),"Ingresa Localidad de Farmacia",VLOOKUP($B215,NAfiliado_NFarmacia!$A$2:$J$497,7,0))))</f>
        <v/>
      </c>
      <c r="L215" s="69" t="str">
        <f>+IF(B215="","",IF(F215="No","84005541",+IFERROR(+VLOOKUP(inicio!B215,padron!$A$2:$H$1999,8,0),"84005541")))</f>
        <v/>
      </c>
      <c r="M215" s="69" t="str">
        <f>+IF(B215="","",+IFERROR(+VLOOKUP(B215,padron!A:C,3,0),"no_cargado"))</f>
        <v/>
      </c>
      <c r="N215" s="67" t="str">
        <f>+IF(C215="","",+IFERROR(+VLOOKUP($C215,materiales!$A$2:$C$101,3,0),"9999"))</f>
        <v/>
      </c>
      <c r="O215" s="67" t="str">
        <f t="shared" si="30"/>
        <v/>
      </c>
      <c r="P215" s="67" t="str">
        <f t="shared" si="31"/>
        <v/>
      </c>
      <c r="Q215" s="67" t="str">
        <f t="shared" si="32"/>
        <v/>
      </c>
      <c r="R215" s="67" t="str">
        <f t="shared" si="33"/>
        <v/>
      </c>
      <c r="S215" s="67" t="str">
        <f t="shared" si="34"/>
        <v/>
      </c>
      <c r="T215" s="67" t="str">
        <f t="shared" ca="1" si="35"/>
        <v/>
      </c>
      <c r="U215" s="67" t="str">
        <f>+IF(M215="","",IFERROR(+VLOOKUP(C215,materiales!$A$2:$D$1000,4,0),"DSZA"))</f>
        <v/>
      </c>
      <c r="V215" s="67" t="str">
        <f t="shared" si="36"/>
        <v/>
      </c>
      <c r="W215" s="69" t="str">
        <f t="shared" si="37"/>
        <v/>
      </c>
      <c r="X215" s="69" t="str">
        <f t="shared" si="38"/>
        <v/>
      </c>
      <c r="Y215" s="70" t="str">
        <f t="shared" si="39"/>
        <v/>
      </c>
      <c r="Z215" s="70" t="str">
        <f>IF(M215="no_cargado",VLOOKUP(B215,NAfiliado_NFarmacia!A:H,8,0),"")</f>
        <v/>
      </c>
      <c r="AA215" s="71"/>
    </row>
    <row r="216" spans="1:27" x14ac:dyDescent="0.55000000000000004">
      <c r="A216" s="50"/>
      <c r="B216" s="49"/>
      <c r="C216" s="48"/>
      <c r="D216" s="49"/>
      <c r="E216" s="49"/>
      <c r="F216" s="49"/>
      <c r="G216" s="66" t="str">
        <f>+IF($B216="","",+IFERROR(+VLOOKUP(B216,padron!$A$2:$E$2000,2,0),+IFERROR(VLOOKUP(B216,NAfiliado_NFarmacia!$A:$J,10,0),"Ingresar Nuevo Afiliado")))</f>
        <v/>
      </c>
      <c r="H216" s="67" t="str">
        <f>+IF(B216="","",+IFERROR(+VLOOKUP($C216,materiales!$A$2:$C$101,2,0),"9999"))</f>
        <v/>
      </c>
      <c r="I216" s="68" t="str">
        <f>+IF($B216="","",+IF(OR($F216="Si",$F216=""),IF(ISERROR(VLOOKUP($B216,padron!$A$3:$M$482,9,0)),+IF(ISERROR(VLOOKUP($B216,NAfiliado_NFarmacia!$A$2:$J$497,5,0)),"Ingresa Farmacia",VLOOKUP($B216,NAfiliado_NFarmacia!$A$2:$J$497,5,0)),VLOOKUP($B216,padron!$A$3:$M$482,9,0)),+IF(ISERROR(VLOOKUP($B216,NAfiliado_NFarmacia!$A$2:$J$497,5,0)),"Ingresa Farmacia",VLOOKUP($B216,NAfiliado_NFarmacia!$A$2:$J$497,5,0))))</f>
        <v/>
      </c>
      <c r="J216" s="68" t="str">
        <f>+IF($B216="","",+IF(OR($F216="Si",$F216=""),IF(ISERROR(VLOOKUP($B216,padron!$A$3:$M$482,10,0)),+IF(ISERROR(VLOOKUP($B216,NAfiliado_NFarmacia!$A$2:$J$497,5,0)),"Ingresa Direccion de Farmacia",VLOOKUP($B216,NAfiliado_NFarmacia!$A$2:$J$497,6,0)),VLOOKUP($B216,padron!$A$3:$M$482,10,0)),+IF(ISERROR(VLOOKUP($B216,NAfiliado_NFarmacia!$A$2:$J$497,6,0)),"Ingresa Direccion de Farmacia",VLOOKUP($B216,NAfiliado_NFarmacia!$A$2:$J$497,6,0))))</f>
        <v/>
      </c>
      <c r="K216" s="68" t="str">
        <f>+IF($B216="","",+IF(OR($F216="Si",$F216=""),IF(ISERROR(VLOOKUP($B216,padron!$A$3:$M$482,10,0)),+IF(ISERROR(VLOOKUP($B216,NAfiliado_NFarmacia!$A$2:$J$497,5,0)),"Ingresa Localidad de Farmacia",VLOOKUP($B216,NAfiliado_NFarmacia!$A$2:$J$497,7,0)),VLOOKUP($B216,padron!$A$3:$M$482,11,0)),+IF(ISERROR(VLOOKUP($B216,NAfiliado_NFarmacia!$A$2:$J$497,7,0)),"Ingresa Localidad de Farmacia",VLOOKUP($B216,NAfiliado_NFarmacia!$A$2:$J$497,7,0))))</f>
        <v/>
      </c>
      <c r="L216" s="69" t="str">
        <f>+IF(B216="","",IF(F216="No","84005541",+IFERROR(+VLOOKUP(inicio!B216,padron!$A$2:$H$1999,8,0),"84005541")))</f>
        <v/>
      </c>
      <c r="M216" s="69" t="str">
        <f>+IF(B216="","",+IFERROR(+VLOOKUP(B216,padron!A:C,3,0),"no_cargado"))</f>
        <v/>
      </c>
      <c r="N216" s="67" t="str">
        <f>+IF(C216="","",+IFERROR(+VLOOKUP($C216,materiales!$A$2:$C$101,3,0),"9999"))</f>
        <v/>
      </c>
      <c r="O216" s="67" t="str">
        <f t="shared" si="30"/>
        <v/>
      </c>
      <c r="P216" s="67" t="str">
        <f t="shared" si="31"/>
        <v/>
      </c>
      <c r="Q216" s="67" t="str">
        <f t="shared" si="32"/>
        <v/>
      </c>
      <c r="R216" s="67" t="str">
        <f t="shared" si="33"/>
        <v/>
      </c>
      <c r="S216" s="67" t="str">
        <f t="shared" si="34"/>
        <v/>
      </c>
      <c r="T216" s="67" t="str">
        <f t="shared" ca="1" si="35"/>
        <v/>
      </c>
      <c r="U216" s="67" t="str">
        <f>+IF(M216="","",IFERROR(+VLOOKUP(C216,materiales!$A$2:$D$1000,4,0),"DSZA"))</f>
        <v/>
      </c>
      <c r="V216" s="67" t="str">
        <f t="shared" si="36"/>
        <v/>
      </c>
      <c r="W216" s="69" t="str">
        <f t="shared" si="37"/>
        <v/>
      </c>
      <c r="X216" s="69" t="str">
        <f t="shared" si="38"/>
        <v/>
      </c>
      <c r="Y216" s="70" t="str">
        <f t="shared" si="39"/>
        <v/>
      </c>
      <c r="Z216" s="70" t="str">
        <f>IF(M216="no_cargado",VLOOKUP(B216,NAfiliado_NFarmacia!A:H,8,0),"")</f>
        <v/>
      </c>
      <c r="AA216" s="71"/>
    </row>
    <row r="217" spans="1:27" x14ac:dyDescent="0.55000000000000004">
      <c r="A217" s="50"/>
      <c r="B217" s="49"/>
      <c r="C217" s="48"/>
      <c r="D217" s="49"/>
      <c r="E217" s="49"/>
      <c r="F217" s="49"/>
      <c r="G217" s="66" t="str">
        <f>+IF($B217="","",+IFERROR(+VLOOKUP(B217,padron!$A$2:$E$2000,2,0),+IFERROR(VLOOKUP(B217,NAfiliado_NFarmacia!$A:$J,10,0),"Ingresar Nuevo Afiliado")))</f>
        <v/>
      </c>
      <c r="H217" s="67" t="str">
        <f>+IF(B217="","",+IFERROR(+VLOOKUP($C217,materiales!$A$2:$C$101,2,0),"9999"))</f>
        <v/>
      </c>
      <c r="I217" s="68" t="str">
        <f>+IF($B217="","",+IF(OR($F217="Si",$F217=""),IF(ISERROR(VLOOKUP($B217,padron!$A$3:$M$482,9,0)),+IF(ISERROR(VLOOKUP($B217,NAfiliado_NFarmacia!$A$2:$J$497,5,0)),"Ingresa Farmacia",VLOOKUP($B217,NAfiliado_NFarmacia!$A$2:$J$497,5,0)),VLOOKUP($B217,padron!$A$3:$M$482,9,0)),+IF(ISERROR(VLOOKUP($B217,NAfiliado_NFarmacia!$A$2:$J$497,5,0)),"Ingresa Farmacia",VLOOKUP($B217,NAfiliado_NFarmacia!$A$2:$J$497,5,0))))</f>
        <v/>
      </c>
      <c r="J217" s="68" t="str">
        <f>+IF($B217="","",+IF(OR($F217="Si",$F217=""),IF(ISERROR(VLOOKUP($B217,padron!$A$3:$M$482,10,0)),+IF(ISERROR(VLOOKUP($B217,NAfiliado_NFarmacia!$A$2:$J$497,5,0)),"Ingresa Direccion de Farmacia",VLOOKUP($B217,NAfiliado_NFarmacia!$A$2:$J$497,6,0)),VLOOKUP($B217,padron!$A$3:$M$482,10,0)),+IF(ISERROR(VLOOKUP($B217,NAfiliado_NFarmacia!$A$2:$J$497,6,0)),"Ingresa Direccion de Farmacia",VLOOKUP($B217,NAfiliado_NFarmacia!$A$2:$J$497,6,0))))</f>
        <v/>
      </c>
      <c r="K217" s="68" t="str">
        <f>+IF($B217="","",+IF(OR($F217="Si",$F217=""),IF(ISERROR(VLOOKUP($B217,padron!$A$3:$M$482,10,0)),+IF(ISERROR(VLOOKUP($B217,NAfiliado_NFarmacia!$A$2:$J$497,5,0)),"Ingresa Localidad de Farmacia",VLOOKUP($B217,NAfiliado_NFarmacia!$A$2:$J$497,7,0)),VLOOKUP($B217,padron!$A$3:$M$482,11,0)),+IF(ISERROR(VLOOKUP($B217,NAfiliado_NFarmacia!$A$2:$J$497,7,0)),"Ingresa Localidad de Farmacia",VLOOKUP($B217,NAfiliado_NFarmacia!$A$2:$J$497,7,0))))</f>
        <v/>
      </c>
      <c r="L217" s="69" t="str">
        <f>+IF(B217="","",IF(F217="No","84005541",+IFERROR(+VLOOKUP(inicio!B217,padron!$A$2:$H$1999,8,0),"84005541")))</f>
        <v/>
      </c>
      <c r="M217" s="69" t="str">
        <f>+IF(B217="","",+IFERROR(+VLOOKUP(B217,padron!A:C,3,0),"no_cargado"))</f>
        <v/>
      </c>
      <c r="N217" s="67" t="str">
        <f>+IF(C217="","",+IFERROR(+VLOOKUP($C217,materiales!$A$2:$C$101,3,0),"9999"))</f>
        <v/>
      </c>
      <c r="O217" s="67" t="str">
        <f t="shared" si="30"/>
        <v/>
      </c>
      <c r="P217" s="67" t="str">
        <f t="shared" si="31"/>
        <v/>
      </c>
      <c r="Q217" s="67" t="str">
        <f t="shared" si="32"/>
        <v/>
      </c>
      <c r="R217" s="67" t="str">
        <f t="shared" si="33"/>
        <v/>
      </c>
      <c r="S217" s="67" t="str">
        <f t="shared" si="34"/>
        <v/>
      </c>
      <c r="T217" s="67" t="str">
        <f t="shared" ca="1" si="35"/>
        <v/>
      </c>
      <c r="U217" s="67" t="str">
        <f>+IF(M217="","",IFERROR(+VLOOKUP(C217,materiales!$A$2:$D$1000,4,0),"DSZA"))</f>
        <v/>
      </c>
      <c r="V217" s="67" t="str">
        <f t="shared" si="36"/>
        <v/>
      </c>
      <c r="W217" s="69" t="str">
        <f t="shared" si="37"/>
        <v/>
      </c>
      <c r="X217" s="69" t="str">
        <f t="shared" si="38"/>
        <v/>
      </c>
      <c r="Y217" s="70" t="str">
        <f t="shared" si="39"/>
        <v/>
      </c>
      <c r="Z217" s="70" t="str">
        <f>IF(M217="no_cargado",VLOOKUP(B217,NAfiliado_NFarmacia!A:H,8,0),"")</f>
        <v/>
      </c>
      <c r="AA217" s="71"/>
    </row>
    <row r="218" spans="1:27" x14ac:dyDescent="0.55000000000000004">
      <c r="A218" s="50"/>
      <c r="B218" s="49"/>
      <c r="C218" s="48"/>
      <c r="D218" s="49"/>
      <c r="E218" s="49"/>
      <c r="F218" s="49"/>
      <c r="G218" s="66" t="str">
        <f>+IF($B218="","",+IFERROR(+VLOOKUP(B218,padron!$A$2:$E$2000,2,0),+IFERROR(VLOOKUP(B218,NAfiliado_NFarmacia!$A:$J,10,0),"Ingresar Nuevo Afiliado")))</f>
        <v/>
      </c>
      <c r="H218" s="67" t="str">
        <f>+IF(B218="","",+IFERROR(+VLOOKUP($C218,materiales!$A$2:$C$101,2,0),"9999"))</f>
        <v/>
      </c>
      <c r="I218" s="68" t="str">
        <f>+IF($B218="","",+IF(OR($F218="Si",$F218=""),IF(ISERROR(VLOOKUP($B218,padron!$A$3:$M$482,9,0)),+IF(ISERROR(VLOOKUP($B218,NAfiliado_NFarmacia!$A$2:$J$497,5,0)),"Ingresa Farmacia",VLOOKUP($B218,NAfiliado_NFarmacia!$A$2:$J$497,5,0)),VLOOKUP($B218,padron!$A$3:$M$482,9,0)),+IF(ISERROR(VLOOKUP($B218,NAfiliado_NFarmacia!$A$2:$J$497,5,0)),"Ingresa Farmacia",VLOOKUP($B218,NAfiliado_NFarmacia!$A$2:$J$497,5,0))))</f>
        <v/>
      </c>
      <c r="J218" s="68" t="str">
        <f>+IF($B218="","",+IF(OR($F218="Si",$F218=""),IF(ISERROR(VLOOKUP($B218,padron!$A$3:$M$482,10,0)),+IF(ISERROR(VLOOKUP($B218,NAfiliado_NFarmacia!$A$2:$J$497,5,0)),"Ingresa Direccion de Farmacia",VLOOKUP($B218,NAfiliado_NFarmacia!$A$2:$J$497,6,0)),VLOOKUP($B218,padron!$A$3:$M$482,10,0)),+IF(ISERROR(VLOOKUP($B218,NAfiliado_NFarmacia!$A$2:$J$497,6,0)),"Ingresa Direccion de Farmacia",VLOOKUP($B218,NAfiliado_NFarmacia!$A$2:$J$497,6,0))))</f>
        <v/>
      </c>
      <c r="K218" s="68" t="str">
        <f>+IF($B218="","",+IF(OR($F218="Si",$F218=""),IF(ISERROR(VLOOKUP($B218,padron!$A$3:$M$482,10,0)),+IF(ISERROR(VLOOKUP($B218,NAfiliado_NFarmacia!$A$2:$J$497,5,0)),"Ingresa Localidad de Farmacia",VLOOKUP($B218,NAfiliado_NFarmacia!$A$2:$J$497,7,0)),VLOOKUP($B218,padron!$A$3:$M$482,11,0)),+IF(ISERROR(VLOOKUP($B218,NAfiliado_NFarmacia!$A$2:$J$497,7,0)),"Ingresa Localidad de Farmacia",VLOOKUP($B218,NAfiliado_NFarmacia!$A$2:$J$497,7,0))))</f>
        <v/>
      </c>
      <c r="L218" s="69" t="str">
        <f>+IF(B218="","",IF(F218="No","84005541",+IFERROR(+VLOOKUP(inicio!B218,padron!$A$2:$H$1999,8,0),"84005541")))</f>
        <v/>
      </c>
      <c r="M218" s="69" t="str">
        <f>+IF(B218="","",+IFERROR(+VLOOKUP(B218,padron!A:C,3,0),"no_cargado"))</f>
        <v/>
      </c>
      <c r="N218" s="67" t="str">
        <f>+IF(C218="","",+IFERROR(+VLOOKUP($C218,materiales!$A$2:$C$101,3,0),"9999"))</f>
        <v/>
      </c>
      <c r="O218" s="67" t="str">
        <f t="shared" si="30"/>
        <v/>
      </c>
      <c r="P218" s="67" t="str">
        <f t="shared" si="31"/>
        <v/>
      </c>
      <c r="Q218" s="67" t="str">
        <f t="shared" si="32"/>
        <v/>
      </c>
      <c r="R218" s="67" t="str">
        <f t="shared" si="33"/>
        <v/>
      </c>
      <c r="S218" s="67" t="str">
        <f t="shared" si="34"/>
        <v/>
      </c>
      <c r="T218" s="67" t="str">
        <f t="shared" ca="1" si="35"/>
        <v/>
      </c>
      <c r="U218" s="67" t="str">
        <f>+IF(M218="","",IFERROR(+VLOOKUP(C218,materiales!$A$2:$D$1000,4,0),"DSZA"))</f>
        <v/>
      </c>
      <c r="V218" s="67" t="str">
        <f t="shared" si="36"/>
        <v/>
      </c>
      <c r="W218" s="69" t="str">
        <f t="shared" si="37"/>
        <v/>
      </c>
      <c r="X218" s="69" t="str">
        <f t="shared" si="38"/>
        <v/>
      </c>
      <c r="Y218" s="70" t="str">
        <f t="shared" si="39"/>
        <v/>
      </c>
      <c r="Z218" s="70" t="str">
        <f>IF(M218="no_cargado",VLOOKUP(B218,NAfiliado_NFarmacia!A:H,8,0),"")</f>
        <v/>
      </c>
      <c r="AA218" s="71"/>
    </row>
    <row r="219" spans="1:27" x14ac:dyDescent="0.55000000000000004">
      <c r="A219" s="50"/>
      <c r="B219" s="49"/>
      <c r="C219" s="48"/>
      <c r="D219" s="49"/>
      <c r="E219" s="49"/>
      <c r="F219" s="49"/>
      <c r="G219" s="66" t="str">
        <f>+IF($B219="","",+IFERROR(+VLOOKUP(B219,padron!$A$2:$E$2000,2,0),+IFERROR(VLOOKUP(B219,NAfiliado_NFarmacia!$A:$J,10,0),"Ingresar Nuevo Afiliado")))</f>
        <v/>
      </c>
      <c r="H219" s="67" t="str">
        <f>+IF(B219="","",+IFERROR(+VLOOKUP($C219,materiales!$A$2:$C$101,2,0),"9999"))</f>
        <v/>
      </c>
      <c r="I219" s="68" t="str">
        <f>+IF($B219="","",+IF(OR($F219="Si",$F219=""),IF(ISERROR(VLOOKUP($B219,padron!$A$3:$M$482,9,0)),+IF(ISERROR(VLOOKUP($B219,NAfiliado_NFarmacia!$A$2:$J$497,5,0)),"Ingresa Farmacia",VLOOKUP($B219,NAfiliado_NFarmacia!$A$2:$J$497,5,0)),VLOOKUP($B219,padron!$A$3:$M$482,9,0)),+IF(ISERROR(VLOOKUP($B219,NAfiliado_NFarmacia!$A$2:$J$497,5,0)),"Ingresa Farmacia",VLOOKUP($B219,NAfiliado_NFarmacia!$A$2:$J$497,5,0))))</f>
        <v/>
      </c>
      <c r="J219" s="68" t="str">
        <f>+IF($B219="","",+IF(OR($F219="Si",$F219=""),IF(ISERROR(VLOOKUP($B219,padron!$A$3:$M$482,10,0)),+IF(ISERROR(VLOOKUP($B219,NAfiliado_NFarmacia!$A$2:$J$497,5,0)),"Ingresa Direccion de Farmacia",VLOOKUP($B219,NAfiliado_NFarmacia!$A$2:$J$497,6,0)),VLOOKUP($B219,padron!$A$3:$M$482,10,0)),+IF(ISERROR(VLOOKUP($B219,NAfiliado_NFarmacia!$A$2:$J$497,6,0)),"Ingresa Direccion de Farmacia",VLOOKUP($B219,NAfiliado_NFarmacia!$A$2:$J$497,6,0))))</f>
        <v/>
      </c>
      <c r="K219" s="68" t="str">
        <f>+IF($B219="","",+IF(OR($F219="Si",$F219=""),IF(ISERROR(VLOOKUP($B219,padron!$A$3:$M$482,10,0)),+IF(ISERROR(VLOOKUP($B219,NAfiliado_NFarmacia!$A$2:$J$497,5,0)),"Ingresa Localidad de Farmacia",VLOOKUP($B219,NAfiliado_NFarmacia!$A$2:$J$497,7,0)),VLOOKUP($B219,padron!$A$3:$M$482,11,0)),+IF(ISERROR(VLOOKUP($B219,NAfiliado_NFarmacia!$A$2:$J$497,7,0)),"Ingresa Localidad de Farmacia",VLOOKUP($B219,NAfiliado_NFarmacia!$A$2:$J$497,7,0))))</f>
        <v/>
      </c>
      <c r="L219" s="69" t="str">
        <f>+IF(B219="","",IF(F219="No","84005541",+IFERROR(+VLOOKUP(inicio!B219,padron!$A$2:$H$1999,8,0),"84005541")))</f>
        <v/>
      </c>
      <c r="M219" s="69" t="str">
        <f>+IF(B219="","",+IFERROR(+VLOOKUP(B219,padron!A:C,3,0),"no_cargado"))</f>
        <v/>
      </c>
      <c r="N219" s="67" t="str">
        <f>+IF(C219="","",+IFERROR(+VLOOKUP($C219,materiales!$A$2:$C$101,3,0),"9999"))</f>
        <v/>
      </c>
      <c r="O219" s="67" t="str">
        <f t="shared" si="30"/>
        <v/>
      </c>
      <c r="P219" s="67" t="str">
        <f t="shared" si="31"/>
        <v/>
      </c>
      <c r="Q219" s="67" t="str">
        <f t="shared" si="32"/>
        <v/>
      </c>
      <c r="R219" s="67" t="str">
        <f t="shared" si="33"/>
        <v/>
      </c>
      <c r="S219" s="67" t="str">
        <f t="shared" si="34"/>
        <v/>
      </c>
      <c r="T219" s="67" t="str">
        <f t="shared" ca="1" si="35"/>
        <v/>
      </c>
      <c r="U219" s="67" t="str">
        <f>+IF(M219="","",IFERROR(+VLOOKUP(C219,materiales!$A$2:$D$1000,4,0),"DSZA"))</f>
        <v/>
      </c>
      <c r="V219" s="67" t="str">
        <f t="shared" si="36"/>
        <v/>
      </c>
      <c r="W219" s="69" t="str">
        <f t="shared" si="37"/>
        <v/>
      </c>
      <c r="X219" s="69" t="str">
        <f t="shared" si="38"/>
        <v/>
      </c>
      <c r="Y219" s="70" t="str">
        <f t="shared" si="39"/>
        <v/>
      </c>
      <c r="Z219" s="70" t="str">
        <f>IF(M219="no_cargado",VLOOKUP(B219,NAfiliado_NFarmacia!A:H,8,0),"")</f>
        <v/>
      </c>
      <c r="AA219" s="71"/>
    </row>
    <row r="220" spans="1:27" x14ac:dyDescent="0.55000000000000004">
      <c r="A220" s="50"/>
      <c r="B220" s="49"/>
      <c r="C220" s="48"/>
      <c r="D220" s="49"/>
      <c r="E220" s="49"/>
      <c r="F220" s="49"/>
      <c r="G220" s="66" t="str">
        <f>+IF($B220="","",+IFERROR(+VLOOKUP(B220,padron!$A$2:$E$2000,2,0),+IFERROR(VLOOKUP(B220,NAfiliado_NFarmacia!$A:$J,10,0),"Ingresar Nuevo Afiliado")))</f>
        <v/>
      </c>
      <c r="H220" s="67" t="str">
        <f>+IF(B220="","",+IFERROR(+VLOOKUP($C220,materiales!$A$2:$C$101,2,0),"9999"))</f>
        <v/>
      </c>
      <c r="I220" s="68" t="str">
        <f>+IF($B220="","",+IF(OR($F220="Si",$F220=""),IF(ISERROR(VLOOKUP($B220,padron!$A$3:$M$482,9,0)),+IF(ISERROR(VLOOKUP($B220,NAfiliado_NFarmacia!$A$2:$J$497,5,0)),"Ingresa Farmacia",VLOOKUP($B220,NAfiliado_NFarmacia!$A$2:$J$497,5,0)),VLOOKUP($B220,padron!$A$3:$M$482,9,0)),+IF(ISERROR(VLOOKUP($B220,NAfiliado_NFarmacia!$A$2:$J$497,5,0)),"Ingresa Farmacia",VLOOKUP($B220,NAfiliado_NFarmacia!$A$2:$J$497,5,0))))</f>
        <v/>
      </c>
      <c r="J220" s="68" t="str">
        <f>+IF($B220="","",+IF(OR($F220="Si",$F220=""),IF(ISERROR(VLOOKUP($B220,padron!$A$3:$M$482,10,0)),+IF(ISERROR(VLOOKUP($B220,NAfiliado_NFarmacia!$A$2:$J$497,5,0)),"Ingresa Direccion de Farmacia",VLOOKUP($B220,NAfiliado_NFarmacia!$A$2:$J$497,6,0)),VLOOKUP($B220,padron!$A$3:$M$482,10,0)),+IF(ISERROR(VLOOKUP($B220,NAfiliado_NFarmacia!$A$2:$J$497,6,0)),"Ingresa Direccion de Farmacia",VLOOKUP($B220,NAfiliado_NFarmacia!$A$2:$J$497,6,0))))</f>
        <v/>
      </c>
      <c r="K220" s="68" t="str">
        <f>+IF($B220="","",+IF(OR($F220="Si",$F220=""),IF(ISERROR(VLOOKUP($B220,padron!$A$3:$M$482,10,0)),+IF(ISERROR(VLOOKUP($B220,NAfiliado_NFarmacia!$A$2:$J$497,5,0)),"Ingresa Localidad de Farmacia",VLOOKUP($B220,NAfiliado_NFarmacia!$A$2:$J$497,7,0)),VLOOKUP($B220,padron!$A$3:$M$482,11,0)),+IF(ISERROR(VLOOKUP($B220,NAfiliado_NFarmacia!$A$2:$J$497,7,0)),"Ingresa Localidad de Farmacia",VLOOKUP($B220,NAfiliado_NFarmacia!$A$2:$J$497,7,0))))</f>
        <v/>
      </c>
      <c r="L220" s="69" t="str">
        <f>+IF(B220="","",IF(F220="No","84005541",+IFERROR(+VLOOKUP(inicio!B220,padron!$A$2:$H$1999,8,0),"84005541")))</f>
        <v/>
      </c>
      <c r="M220" s="69" t="str">
        <f>+IF(B220="","",+IFERROR(+VLOOKUP(B220,padron!A:C,3,0),"no_cargado"))</f>
        <v/>
      </c>
      <c r="N220" s="67" t="str">
        <f>+IF(C220="","",+IFERROR(+VLOOKUP($C220,materiales!$A$2:$C$101,3,0),"9999"))</f>
        <v/>
      </c>
      <c r="O220" s="67" t="str">
        <f t="shared" si="30"/>
        <v/>
      </c>
      <c r="P220" s="67" t="str">
        <f t="shared" si="31"/>
        <v/>
      </c>
      <c r="Q220" s="67" t="str">
        <f t="shared" si="32"/>
        <v/>
      </c>
      <c r="R220" s="67" t="str">
        <f t="shared" si="33"/>
        <v/>
      </c>
      <c r="S220" s="67" t="str">
        <f t="shared" si="34"/>
        <v/>
      </c>
      <c r="T220" s="67" t="str">
        <f t="shared" ca="1" si="35"/>
        <v/>
      </c>
      <c r="U220" s="67" t="str">
        <f>+IF(M220="","",IFERROR(+VLOOKUP(C220,materiales!$A$2:$D$1000,4,0),"DSZA"))</f>
        <v/>
      </c>
      <c r="V220" s="67" t="str">
        <f t="shared" si="36"/>
        <v/>
      </c>
      <c r="W220" s="69" t="str">
        <f t="shared" si="37"/>
        <v/>
      </c>
      <c r="X220" s="69" t="str">
        <f t="shared" si="38"/>
        <v/>
      </c>
      <c r="Y220" s="70" t="str">
        <f t="shared" si="39"/>
        <v/>
      </c>
      <c r="Z220" s="70" t="str">
        <f>IF(M220="no_cargado",VLOOKUP(B220,NAfiliado_NFarmacia!A:H,8,0),"")</f>
        <v/>
      </c>
      <c r="AA220" s="71"/>
    </row>
    <row r="221" spans="1:27" x14ac:dyDescent="0.55000000000000004">
      <c r="A221" s="50"/>
      <c r="B221" s="49"/>
      <c r="C221" s="48"/>
      <c r="D221" s="49"/>
      <c r="E221" s="49"/>
      <c r="F221" s="49"/>
      <c r="G221" s="66" t="str">
        <f>+IF($B221="","",+IFERROR(+VLOOKUP(B221,padron!$A$2:$E$2000,2,0),+IFERROR(VLOOKUP(B221,NAfiliado_NFarmacia!$A:$J,10,0),"Ingresar Nuevo Afiliado")))</f>
        <v/>
      </c>
      <c r="H221" s="67" t="str">
        <f>+IF(B221="","",+IFERROR(+VLOOKUP($C221,materiales!$A$2:$C$101,2,0),"9999"))</f>
        <v/>
      </c>
      <c r="I221" s="68" t="str">
        <f>+IF($B221="","",+IF(OR($F221="Si",$F221=""),IF(ISERROR(VLOOKUP($B221,padron!$A$3:$M$482,9,0)),+IF(ISERROR(VLOOKUP($B221,NAfiliado_NFarmacia!$A$2:$J$497,5,0)),"Ingresa Farmacia",VLOOKUP($B221,NAfiliado_NFarmacia!$A$2:$J$497,5,0)),VLOOKUP($B221,padron!$A$3:$M$482,9,0)),+IF(ISERROR(VLOOKUP($B221,NAfiliado_NFarmacia!$A$2:$J$497,5,0)),"Ingresa Farmacia",VLOOKUP($B221,NAfiliado_NFarmacia!$A$2:$J$497,5,0))))</f>
        <v/>
      </c>
      <c r="J221" s="68" t="str">
        <f>+IF($B221="","",+IF(OR($F221="Si",$F221=""),IF(ISERROR(VLOOKUP($B221,padron!$A$3:$M$482,10,0)),+IF(ISERROR(VLOOKUP($B221,NAfiliado_NFarmacia!$A$2:$J$497,5,0)),"Ingresa Direccion de Farmacia",VLOOKUP($B221,NAfiliado_NFarmacia!$A$2:$J$497,6,0)),VLOOKUP($B221,padron!$A$3:$M$482,10,0)),+IF(ISERROR(VLOOKUP($B221,NAfiliado_NFarmacia!$A$2:$J$497,6,0)),"Ingresa Direccion de Farmacia",VLOOKUP($B221,NAfiliado_NFarmacia!$A$2:$J$497,6,0))))</f>
        <v/>
      </c>
      <c r="K221" s="68" t="str">
        <f>+IF($B221="","",+IF(OR($F221="Si",$F221=""),IF(ISERROR(VLOOKUP($B221,padron!$A$3:$M$482,10,0)),+IF(ISERROR(VLOOKUP($B221,NAfiliado_NFarmacia!$A$2:$J$497,5,0)),"Ingresa Localidad de Farmacia",VLOOKUP($B221,NAfiliado_NFarmacia!$A$2:$J$497,7,0)),VLOOKUP($B221,padron!$A$3:$M$482,11,0)),+IF(ISERROR(VLOOKUP($B221,NAfiliado_NFarmacia!$A$2:$J$497,7,0)),"Ingresa Localidad de Farmacia",VLOOKUP($B221,NAfiliado_NFarmacia!$A$2:$J$497,7,0))))</f>
        <v/>
      </c>
      <c r="L221" s="69" t="str">
        <f>+IF(B221="","",IF(F221="No","84005541",+IFERROR(+VLOOKUP(inicio!B221,padron!$A$2:$H$1999,8,0),"84005541")))</f>
        <v/>
      </c>
      <c r="M221" s="69" t="str">
        <f>+IF(B221="","",+IFERROR(+VLOOKUP(B221,padron!A:C,3,0),"no_cargado"))</f>
        <v/>
      </c>
      <c r="N221" s="67" t="str">
        <f>+IF(C221="","",+IFERROR(+VLOOKUP($C221,materiales!$A$2:$C$101,3,0),"9999"))</f>
        <v/>
      </c>
      <c r="O221" s="67" t="str">
        <f t="shared" si="30"/>
        <v/>
      </c>
      <c r="P221" s="67" t="str">
        <f t="shared" si="31"/>
        <v/>
      </c>
      <c r="Q221" s="67" t="str">
        <f t="shared" si="32"/>
        <v/>
      </c>
      <c r="R221" s="67" t="str">
        <f t="shared" si="33"/>
        <v/>
      </c>
      <c r="S221" s="67" t="str">
        <f t="shared" si="34"/>
        <v/>
      </c>
      <c r="T221" s="67" t="str">
        <f t="shared" ca="1" si="35"/>
        <v/>
      </c>
      <c r="U221" s="67" t="str">
        <f>+IF(M221="","",IFERROR(+VLOOKUP(C221,materiales!$A$2:$D$1000,4,0),"DSZA"))</f>
        <v/>
      </c>
      <c r="V221" s="67" t="str">
        <f t="shared" si="36"/>
        <v/>
      </c>
      <c r="W221" s="69" t="str">
        <f t="shared" si="37"/>
        <v/>
      </c>
      <c r="X221" s="69" t="str">
        <f t="shared" si="38"/>
        <v/>
      </c>
      <c r="Y221" s="70" t="str">
        <f t="shared" si="39"/>
        <v/>
      </c>
      <c r="Z221" s="70" t="str">
        <f>IF(M221="no_cargado",VLOOKUP(B221,NAfiliado_NFarmacia!A:H,8,0),"")</f>
        <v/>
      </c>
      <c r="AA221" s="71"/>
    </row>
    <row r="222" spans="1:27" x14ac:dyDescent="0.55000000000000004">
      <c r="A222" s="50"/>
      <c r="B222" s="49"/>
      <c r="C222" s="48"/>
      <c r="D222" s="49"/>
      <c r="E222" s="49"/>
      <c r="F222" s="49"/>
      <c r="G222" s="66" t="str">
        <f>+IF($B222="","",+IFERROR(+VLOOKUP(B222,padron!$A$2:$E$2000,2,0),+IFERROR(VLOOKUP(B222,NAfiliado_NFarmacia!$A:$J,10,0),"Ingresar Nuevo Afiliado")))</f>
        <v/>
      </c>
      <c r="H222" s="67" t="str">
        <f>+IF(B222="","",+IFERROR(+VLOOKUP($C222,materiales!$A$2:$C$101,2,0),"9999"))</f>
        <v/>
      </c>
      <c r="I222" s="68" t="str">
        <f>+IF($B222="","",+IF(OR($F222="Si",$F222=""),IF(ISERROR(VLOOKUP($B222,padron!$A$3:$M$482,9,0)),+IF(ISERROR(VLOOKUP($B222,NAfiliado_NFarmacia!$A$2:$J$497,5,0)),"Ingresa Farmacia",VLOOKUP($B222,NAfiliado_NFarmacia!$A$2:$J$497,5,0)),VLOOKUP($B222,padron!$A$3:$M$482,9,0)),+IF(ISERROR(VLOOKUP($B222,NAfiliado_NFarmacia!$A$2:$J$497,5,0)),"Ingresa Farmacia",VLOOKUP($B222,NAfiliado_NFarmacia!$A$2:$J$497,5,0))))</f>
        <v/>
      </c>
      <c r="J222" s="68" t="str">
        <f>+IF($B222="","",+IF(OR($F222="Si",$F222=""),IF(ISERROR(VLOOKUP($B222,padron!$A$3:$M$482,10,0)),+IF(ISERROR(VLOOKUP($B222,NAfiliado_NFarmacia!$A$2:$J$497,5,0)),"Ingresa Direccion de Farmacia",VLOOKUP($B222,NAfiliado_NFarmacia!$A$2:$J$497,6,0)),VLOOKUP($B222,padron!$A$3:$M$482,10,0)),+IF(ISERROR(VLOOKUP($B222,NAfiliado_NFarmacia!$A$2:$J$497,6,0)),"Ingresa Direccion de Farmacia",VLOOKUP($B222,NAfiliado_NFarmacia!$A$2:$J$497,6,0))))</f>
        <v/>
      </c>
      <c r="K222" s="68" t="str">
        <f>+IF($B222="","",+IF(OR($F222="Si",$F222=""),IF(ISERROR(VLOOKUP($B222,padron!$A$3:$M$482,10,0)),+IF(ISERROR(VLOOKUP($B222,NAfiliado_NFarmacia!$A$2:$J$497,5,0)),"Ingresa Localidad de Farmacia",VLOOKUP($B222,NAfiliado_NFarmacia!$A$2:$J$497,7,0)),VLOOKUP($B222,padron!$A$3:$M$482,11,0)),+IF(ISERROR(VLOOKUP($B222,NAfiliado_NFarmacia!$A$2:$J$497,7,0)),"Ingresa Localidad de Farmacia",VLOOKUP($B222,NAfiliado_NFarmacia!$A$2:$J$497,7,0))))</f>
        <v/>
      </c>
      <c r="L222" s="69" t="str">
        <f>+IF(B222="","",IF(F222="No","84005541",+IFERROR(+VLOOKUP(inicio!B222,padron!$A$2:$H$1999,8,0),"84005541")))</f>
        <v/>
      </c>
      <c r="M222" s="69" t="str">
        <f>+IF(B222="","",+IFERROR(+VLOOKUP(B222,padron!A:C,3,0),"no_cargado"))</f>
        <v/>
      </c>
      <c r="N222" s="67" t="str">
        <f>+IF(C222="","",+IFERROR(+VLOOKUP($C222,materiales!$A$2:$C$101,3,0),"9999"))</f>
        <v/>
      </c>
      <c r="O222" s="67" t="str">
        <f t="shared" si="30"/>
        <v/>
      </c>
      <c r="P222" s="67" t="str">
        <f t="shared" si="31"/>
        <v/>
      </c>
      <c r="Q222" s="67" t="str">
        <f t="shared" si="32"/>
        <v/>
      </c>
      <c r="R222" s="67" t="str">
        <f t="shared" si="33"/>
        <v/>
      </c>
      <c r="S222" s="67" t="str">
        <f t="shared" si="34"/>
        <v/>
      </c>
      <c r="T222" s="67" t="str">
        <f t="shared" ca="1" si="35"/>
        <v/>
      </c>
      <c r="U222" s="67" t="str">
        <f>+IF(M222="","",IFERROR(+VLOOKUP(C222,materiales!$A$2:$D$1000,4,0),"DSZA"))</f>
        <v/>
      </c>
      <c r="V222" s="67" t="str">
        <f t="shared" si="36"/>
        <v/>
      </c>
      <c r="W222" s="69" t="str">
        <f t="shared" si="37"/>
        <v/>
      </c>
      <c r="X222" s="69" t="str">
        <f t="shared" si="38"/>
        <v/>
      </c>
      <c r="Y222" s="70" t="str">
        <f t="shared" si="39"/>
        <v/>
      </c>
      <c r="Z222" s="70" t="str">
        <f>IF(M222="no_cargado",VLOOKUP(B222,NAfiliado_NFarmacia!A:H,8,0),"")</f>
        <v/>
      </c>
      <c r="AA222" s="71"/>
    </row>
    <row r="223" spans="1:27" x14ac:dyDescent="0.55000000000000004">
      <c r="A223" s="50"/>
      <c r="B223" s="49"/>
      <c r="C223" s="48"/>
      <c r="D223" s="49"/>
      <c r="E223" s="49"/>
      <c r="F223" s="49"/>
      <c r="G223" s="66" t="str">
        <f>+IF($B223="","",+IFERROR(+VLOOKUP(B223,padron!$A$2:$E$2000,2,0),+IFERROR(VLOOKUP(B223,NAfiliado_NFarmacia!$A:$J,10,0),"Ingresar Nuevo Afiliado")))</f>
        <v/>
      </c>
      <c r="H223" s="67" t="str">
        <f>+IF(B223="","",+IFERROR(+VLOOKUP($C223,materiales!$A$2:$C$101,2,0),"9999"))</f>
        <v/>
      </c>
      <c r="I223" s="68" t="str">
        <f>+IF($B223="","",+IF(OR($F223="Si",$F223=""),IF(ISERROR(VLOOKUP($B223,padron!$A$3:$M$482,9,0)),+IF(ISERROR(VLOOKUP($B223,NAfiliado_NFarmacia!$A$2:$J$497,5,0)),"Ingresa Farmacia",VLOOKUP($B223,NAfiliado_NFarmacia!$A$2:$J$497,5,0)),VLOOKUP($B223,padron!$A$3:$M$482,9,0)),+IF(ISERROR(VLOOKUP($B223,NAfiliado_NFarmacia!$A$2:$J$497,5,0)),"Ingresa Farmacia",VLOOKUP($B223,NAfiliado_NFarmacia!$A$2:$J$497,5,0))))</f>
        <v/>
      </c>
      <c r="J223" s="68" t="str">
        <f>+IF($B223="","",+IF(OR($F223="Si",$F223=""),IF(ISERROR(VLOOKUP($B223,padron!$A$3:$M$482,10,0)),+IF(ISERROR(VLOOKUP($B223,NAfiliado_NFarmacia!$A$2:$J$497,5,0)),"Ingresa Direccion de Farmacia",VLOOKUP($B223,NAfiliado_NFarmacia!$A$2:$J$497,6,0)),VLOOKUP($B223,padron!$A$3:$M$482,10,0)),+IF(ISERROR(VLOOKUP($B223,NAfiliado_NFarmacia!$A$2:$J$497,6,0)),"Ingresa Direccion de Farmacia",VLOOKUP($B223,NAfiliado_NFarmacia!$A$2:$J$497,6,0))))</f>
        <v/>
      </c>
      <c r="K223" s="68" t="str">
        <f>+IF($B223="","",+IF(OR($F223="Si",$F223=""),IF(ISERROR(VLOOKUP($B223,padron!$A$3:$M$482,10,0)),+IF(ISERROR(VLOOKUP($B223,NAfiliado_NFarmacia!$A$2:$J$497,5,0)),"Ingresa Localidad de Farmacia",VLOOKUP($B223,NAfiliado_NFarmacia!$A$2:$J$497,7,0)),VLOOKUP($B223,padron!$A$3:$M$482,11,0)),+IF(ISERROR(VLOOKUP($B223,NAfiliado_NFarmacia!$A$2:$J$497,7,0)),"Ingresa Localidad de Farmacia",VLOOKUP($B223,NAfiliado_NFarmacia!$A$2:$J$497,7,0))))</f>
        <v/>
      </c>
      <c r="L223" s="69" t="str">
        <f>+IF(B223="","",IF(F223="No","84005541",+IFERROR(+VLOOKUP(inicio!B223,padron!$A$2:$H$1999,8,0),"84005541")))</f>
        <v/>
      </c>
      <c r="M223" s="69" t="str">
        <f>+IF(B223="","",+IFERROR(+VLOOKUP(B223,padron!A:C,3,0),"no_cargado"))</f>
        <v/>
      </c>
      <c r="N223" s="67" t="str">
        <f>+IF(C223="","",+IFERROR(+VLOOKUP($C223,materiales!$A$2:$C$101,3,0),"9999"))</f>
        <v/>
      </c>
      <c r="O223" s="67" t="str">
        <f t="shared" si="30"/>
        <v/>
      </c>
      <c r="P223" s="67" t="str">
        <f t="shared" si="31"/>
        <v/>
      </c>
      <c r="Q223" s="67" t="str">
        <f t="shared" si="32"/>
        <v/>
      </c>
      <c r="R223" s="67" t="str">
        <f t="shared" si="33"/>
        <v/>
      </c>
      <c r="S223" s="67" t="str">
        <f t="shared" si="34"/>
        <v/>
      </c>
      <c r="T223" s="67" t="str">
        <f t="shared" ca="1" si="35"/>
        <v/>
      </c>
      <c r="U223" s="67" t="str">
        <f>+IF(M223="","",IFERROR(+VLOOKUP(C223,materiales!$A$2:$D$1000,4,0),"DSZA"))</f>
        <v/>
      </c>
      <c r="V223" s="67" t="str">
        <f t="shared" si="36"/>
        <v/>
      </c>
      <c r="W223" s="69" t="str">
        <f t="shared" si="37"/>
        <v/>
      </c>
      <c r="X223" s="69" t="str">
        <f t="shared" si="38"/>
        <v/>
      </c>
      <c r="Y223" s="70" t="str">
        <f t="shared" si="39"/>
        <v/>
      </c>
      <c r="Z223" s="70" t="str">
        <f>IF(M223="no_cargado",VLOOKUP(B223,NAfiliado_NFarmacia!A:H,8,0),"")</f>
        <v/>
      </c>
      <c r="AA223" s="71"/>
    </row>
    <row r="224" spans="1:27" x14ac:dyDescent="0.55000000000000004">
      <c r="A224" s="50"/>
      <c r="B224" s="49"/>
      <c r="C224" s="48"/>
      <c r="D224" s="49"/>
      <c r="E224" s="49"/>
      <c r="F224" s="49"/>
      <c r="G224" s="66" t="str">
        <f>+IF($B224="","",+IFERROR(+VLOOKUP(B224,padron!$A$2:$E$2000,2,0),+IFERROR(VLOOKUP(B224,NAfiliado_NFarmacia!$A:$J,10,0),"Ingresar Nuevo Afiliado")))</f>
        <v/>
      </c>
      <c r="H224" s="67" t="str">
        <f>+IF(B224="","",+IFERROR(+VLOOKUP($C224,materiales!$A$2:$C$101,2,0),"9999"))</f>
        <v/>
      </c>
      <c r="I224" s="68" t="str">
        <f>+IF($B224="","",+IF(OR($F224="Si",$F224=""),IF(ISERROR(VLOOKUP($B224,padron!$A$3:$M$482,9,0)),+IF(ISERROR(VLOOKUP($B224,NAfiliado_NFarmacia!$A$2:$J$497,5,0)),"Ingresa Farmacia",VLOOKUP($B224,NAfiliado_NFarmacia!$A$2:$J$497,5,0)),VLOOKUP($B224,padron!$A$3:$M$482,9,0)),+IF(ISERROR(VLOOKUP($B224,NAfiliado_NFarmacia!$A$2:$J$497,5,0)),"Ingresa Farmacia",VLOOKUP($B224,NAfiliado_NFarmacia!$A$2:$J$497,5,0))))</f>
        <v/>
      </c>
      <c r="J224" s="68" t="str">
        <f>+IF($B224="","",+IF(OR($F224="Si",$F224=""),IF(ISERROR(VLOOKUP($B224,padron!$A$3:$M$482,10,0)),+IF(ISERROR(VLOOKUP($B224,NAfiliado_NFarmacia!$A$2:$J$497,5,0)),"Ingresa Direccion de Farmacia",VLOOKUP($B224,NAfiliado_NFarmacia!$A$2:$J$497,6,0)),VLOOKUP($B224,padron!$A$3:$M$482,10,0)),+IF(ISERROR(VLOOKUP($B224,NAfiliado_NFarmacia!$A$2:$J$497,6,0)),"Ingresa Direccion de Farmacia",VLOOKUP($B224,NAfiliado_NFarmacia!$A$2:$J$497,6,0))))</f>
        <v/>
      </c>
      <c r="K224" s="68" t="str">
        <f>+IF($B224="","",+IF(OR($F224="Si",$F224=""),IF(ISERROR(VLOOKUP($B224,padron!$A$3:$M$482,10,0)),+IF(ISERROR(VLOOKUP($B224,NAfiliado_NFarmacia!$A$2:$J$497,5,0)),"Ingresa Localidad de Farmacia",VLOOKUP($B224,NAfiliado_NFarmacia!$A$2:$J$497,7,0)),VLOOKUP($B224,padron!$A$3:$M$482,11,0)),+IF(ISERROR(VLOOKUP($B224,NAfiliado_NFarmacia!$A$2:$J$497,7,0)),"Ingresa Localidad de Farmacia",VLOOKUP($B224,NAfiliado_NFarmacia!$A$2:$J$497,7,0))))</f>
        <v/>
      </c>
      <c r="L224" s="69" t="str">
        <f>+IF(B224="","",IF(F224="No","84005541",+IFERROR(+VLOOKUP(inicio!B224,padron!$A$2:$H$1999,8,0),"84005541")))</f>
        <v/>
      </c>
      <c r="M224" s="69" t="str">
        <f>+IF(B224="","",+IFERROR(+VLOOKUP(B224,padron!A:C,3,0),"no_cargado"))</f>
        <v/>
      </c>
      <c r="N224" s="67" t="str">
        <f>+IF(C224="","",+IFERROR(+VLOOKUP($C224,materiales!$A$2:$C$101,3,0),"9999"))</f>
        <v/>
      </c>
      <c r="O224" s="67" t="str">
        <f t="shared" si="30"/>
        <v/>
      </c>
      <c r="P224" s="67" t="str">
        <f t="shared" si="31"/>
        <v/>
      </c>
      <c r="Q224" s="67" t="str">
        <f t="shared" si="32"/>
        <v/>
      </c>
      <c r="R224" s="67" t="str">
        <f t="shared" si="33"/>
        <v/>
      </c>
      <c r="S224" s="67" t="str">
        <f t="shared" si="34"/>
        <v/>
      </c>
      <c r="T224" s="67" t="str">
        <f t="shared" ca="1" si="35"/>
        <v/>
      </c>
      <c r="U224" s="67" t="str">
        <f>+IF(M224="","",IFERROR(+VLOOKUP(C224,materiales!$A$2:$D$1000,4,0),"DSZA"))</f>
        <v/>
      </c>
      <c r="V224" s="67" t="str">
        <f t="shared" si="36"/>
        <v/>
      </c>
      <c r="W224" s="69" t="str">
        <f t="shared" si="37"/>
        <v/>
      </c>
      <c r="X224" s="69" t="str">
        <f t="shared" si="38"/>
        <v/>
      </c>
      <c r="Y224" s="70" t="str">
        <f t="shared" si="39"/>
        <v/>
      </c>
      <c r="Z224" s="70" t="str">
        <f>IF(M224="no_cargado",VLOOKUP(B224,NAfiliado_NFarmacia!A:H,8,0),"")</f>
        <v/>
      </c>
      <c r="AA224" s="71"/>
    </row>
    <row r="225" spans="1:27" x14ac:dyDescent="0.55000000000000004">
      <c r="A225" s="50"/>
      <c r="B225" s="49"/>
      <c r="C225" s="48"/>
      <c r="D225" s="49"/>
      <c r="E225" s="49"/>
      <c r="F225" s="49"/>
      <c r="G225" s="66" t="str">
        <f>+IF($B225="","",+IFERROR(+VLOOKUP(B225,padron!$A$2:$E$2000,2,0),+IFERROR(VLOOKUP(B225,NAfiliado_NFarmacia!$A:$J,10,0),"Ingresar Nuevo Afiliado")))</f>
        <v/>
      </c>
      <c r="H225" s="67" t="str">
        <f>+IF(B225="","",+IFERROR(+VLOOKUP($C225,materiales!$A$2:$C$101,2,0),"9999"))</f>
        <v/>
      </c>
      <c r="I225" s="68" t="str">
        <f>+IF($B225="","",+IF(OR($F225="Si",$F225=""),IF(ISERROR(VLOOKUP($B225,padron!$A$3:$M$482,9,0)),+IF(ISERROR(VLOOKUP($B225,NAfiliado_NFarmacia!$A$2:$J$497,5,0)),"Ingresa Farmacia",VLOOKUP($B225,NAfiliado_NFarmacia!$A$2:$J$497,5,0)),VLOOKUP($B225,padron!$A$3:$M$482,9,0)),+IF(ISERROR(VLOOKUP($B225,NAfiliado_NFarmacia!$A$2:$J$497,5,0)),"Ingresa Farmacia",VLOOKUP($B225,NAfiliado_NFarmacia!$A$2:$J$497,5,0))))</f>
        <v/>
      </c>
      <c r="J225" s="68" t="str">
        <f>+IF($B225="","",+IF(OR($F225="Si",$F225=""),IF(ISERROR(VLOOKUP($B225,padron!$A$3:$M$482,10,0)),+IF(ISERROR(VLOOKUP($B225,NAfiliado_NFarmacia!$A$2:$J$497,5,0)),"Ingresa Direccion de Farmacia",VLOOKUP($B225,NAfiliado_NFarmacia!$A$2:$J$497,6,0)),VLOOKUP($B225,padron!$A$3:$M$482,10,0)),+IF(ISERROR(VLOOKUP($B225,NAfiliado_NFarmacia!$A$2:$J$497,6,0)),"Ingresa Direccion de Farmacia",VLOOKUP($B225,NAfiliado_NFarmacia!$A$2:$J$497,6,0))))</f>
        <v/>
      </c>
      <c r="K225" s="68" t="str">
        <f>+IF($B225="","",+IF(OR($F225="Si",$F225=""),IF(ISERROR(VLOOKUP($B225,padron!$A$3:$M$482,10,0)),+IF(ISERROR(VLOOKUP($B225,NAfiliado_NFarmacia!$A$2:$J$497,5,0)),"Ingresa Localidad de Farmacia",VLOOKUP($B225,NAfiliado_NFarmacia!$A$2:$J$497,7,0)),VLOOKUP($B225,padron!$A$3:$M$482,11,0)),+IF(ISERROR(VLOOKUP($B225,NAfiliado_NFarmacia!$A$2:$J$497,7,0)),"Ingresa Localidad de Farmacia",VLOOKUP($B225,NAfiliado_NFarmacia!$A$2:$J$497,7,0))))</f>
        <v/>
      </c>
      <c r="L225" s="69" t="str">
        <f>+IF(B225="","",IF(F225="No","84005541",+IFERROR(+VLOOKUP(inicio!B225,padron!$A$2:$H$1999,8,0),"84005541")))</f>
        <v/>
      </c>
      <c r="M225" s="69" t="str">
        <f>+IF(B225="","",+IFERROR(+VLOOKUP(B225,padron!A:C,3,0),"no_cargado"))</f>
        <v/>
      </c>
      <c r="N225" s="67" t="str">
        <f>+IF(C225="","",+IFERROR(+VLOOKUP($C225,materiales!$A$2:$C$101,3,0),"9999"))</f>
        <v/>
      </c>
      <c r="O225" s="67" t="str">
        <f t="shared" si="30"/>
        <v/>
      </c>
      <c r="P225" s="67" t="str">
        <f t="shared" si="31"/>
        <v/>
      </c>
      <c r="Q225" s="67" t="str">
        <f t="shared" si="32"/>
        <v/>
      </c>
      <c r="R225" s="67" t="str">
        <f t="shared" si="33"/>
        <v/>
      </c>
      <c r="S225" s="67" t="str">
        <f t="shared" si="34"/>
        <v/>
      </c>
      <c r="T225" s="67" t="str">
        <f t="shared" ca="1" si="35"/>
        <v/>
      </c>
      <c r="U225" s="67" t="str">
        <f>+IF(M225="","",IFERROR(+VLOOKUP(C225,materiales!$A$2:$D$1000,4,0),"DSZA"))</f>
        <v/>
      </c>
      <c r="V225" s="67" t="str">
        <f t="shared" si="36"/>
        <v/>
      </c>
      <c r="W225" s="69" t="str">
        <f t="shared" si="37"/>
        <v/>
      </c>
      <c r="X225" s="69" t="str">
        <f t="shared" si="38"/>
        <v/>
      </c>
      <c r="Y225" s="70" t="str">
        <f t="shared" si="39"/>
        <v/>
      </c>
      <c r="Z225" s="70" t="str">
        <f>IF(M225="no_cargado",VLOOKUP(B225,NAfiliado_NFarmacia!A:H,8,0),"")</f>
        <v/>
      </c>
      <c r="AA225" s="71"/>
    </row>
    <row r="226" spans="1:27" x14ac:dyDescent="0.55000000000000004">
      <c r="A226" s="50"/>
      <c r="B226" s="49"/>
      <c r="C226" s="48"/>
      <c r="D226" s="49"/>
      <c r="E226" s="49"/>
      <c r="F226" s="49"/>
      <c r="G226" s="66" t="str">
        <f>+IF($B226="","",+IFERROR(+VLOOKUP(B226,padron!$A$2:$E$2000,2,0),+IFERROR(VLOOKUP(B226,NAfiliado_NFarmacia!$A:$J,10,0),"Ingresar Nuevo Afiliado")))</f>
        <v/>
      </c>
      <c r="H226" s="67" t="str">
        <f>+IF(B226="","",+IFERROR(+VLOOKUP($C226,materiales!$A$2:$C$101,2,0),"9999"))</f>
        <v/>
      </c>
      <c r="I226" s="68" t="str">
        <f>+IF($B226="","",+IF(OR($F226="Si",$F226=""),IF(ISERROR(VLOOKUP($B226,padron!$A$3:$M$482,9,0)),+IF(ISERROR(VLOOKUP($B226,NAfiliado_NFarmacia!$A$2:$J$497,5,0)),"Ingresa Farmacia",VLOOKUP($B226,NAfiliado_NFarmacia!$A$2:$J$497,5,0)),VLOOKUP($B226,padron!$A$3:$M$482,9,0)),+IF(ISERROR(VLOOKUP($B226,NAfiliado_NFarmacia!$A$2:$J$497,5,0)),"Ingresa Farmacia",VLOOKUP($B226,NAfiliado_NFarmacia!$A$2:$J$497,5,0))))</f>
        <v/>
      </c>
      <c r="J226" s="68" t="str">
        <f>+IF($B226="","",+IF(OR($F226="Si",$F226=""),IF(ISERROR(VLOOKUP($B226,padron!$A$3:$M$482,10,0)),+IF(ISERROR(VLOOKUP($B226,NAfiliado_NFarmacia!$A$2:$J$497,5,0)),"Ingresa Direccion de Farmacia",VLOOKUP($B226,NAfiliado_NFarmacia!$A$2:$J$497,6,0)),VLOOKUP($B226,padron!$A$3:$M$482,10,0)),+IF(ISERROR(VLOOKUP($B226,NAfiliado_NFarmacia!$A$2:$J$497,6,0)),"Ingresa Direccion de Farmacia",VLOOKUP($B226,NAfiliado_NFarmacia!$A$2:$J$497,6,0))))</f>
        <v/>
      </c>
      <c r="K226" s="68" t="str">
        <f>+IF($B226="","",+IF(OR($F226="Si",$F226=""),IF(ISERROR(VLOOKUP($B226,padron!$A$3:$M$482,10,0)),+IF(ISERROR(VLOOKUP($B226,NAfiliado_NFarmacia!$A$2:$J$497,5,0)),"Ingresa Localidad de Farmacia",VLOOKUP($B226,NAfiliado_NFarmacia!$A$2:$J$497,7,0)),VLOOKUP($B226,padron!$A$3:$M$482,11,0)),+IF(ISERROR(VLOOKUP($B226,NAfiliado_NFarmacia!$A$2:$J$497,7,0)),"Ingresa Localidad de Farmacia",VLOOKUP($B226,NAfiliado_NFarmacia!$A$2:$J$497,7,0))))</f>
        <v/>
      </c>
      <c r="L226" s="69" t="str">
        <f>+IF(B226="","",IF(F226="No","84005541",+IFERROR(+VLOOKUP(inicio!B226,padron!$A$2:$H$1999,8,0),"84005541")))</f>
        <v/>
      </c>
      <c r="M226" s="69" t="str">
        <f>+IF(B226="","",+IFERROR(+VLOOKUP(B226,padron!A:C,3,0),"no_cargado"))</f>
        <v/>
      </c>
      <c r="N226" s="67" t="str">
        <f>+IF(C226="","",+IFERROR(+VLOOKUP($C226,materiales!$A$2:$C$101,3,0),"9999"))</f>
        <v/>
      </c>
      <c r="O226" s="67" t="str">
        <f t="shared" si="30"/>
        <v/>
      </c>
      <c r="P226" s="67" t="str">
        <f t="shared" si="31"/>
        <v/>
      </c>
      <c r="Q226" s="67" t="str">
        <f t="shared" si="32"/>
        <v/>
      </c>
      <c r="R226" s="67" t="str">
        <f t="shared" si="33"/>
        <v/>
      </c>
      <c r="S226" s="67" t="str">
        <f t="shared" si="34"/>
        <v/>
      </c>
      <c r="T226" s="67" t="str">
        <f t="shared" ca="1" si="35"/>
        <v/>
      </c>
      <c r="U226" s="67" t="str">
        <f>+IF(M226="","",IFERROR(+VLOOKUP(C226,materiales!$A$2:$D$1000,4,0),"DSZA"))</f>
        <v/>
      </c>
      <c r="V226" s="67" t="str">
        <f t="shared" si="36"/>
        <v/>
      </c>
      <c r="W226" s="69" t="str">
        <f t="shared" si="37"/>
        <v/>
      </c>
      <c r="X226" s="69" t="str">
        <f t="shared" si="38"/>
        <v/>
      </c>
      <c r="Y226" s="70" t="str">
        <f t="shared" si="39"/>
        <v/>
      </c>
      <c r="Z226" s="70" t="str">
        <f>IF(M226="no_cargado",VLOOKUP(B226,NAfiliado_NFarmacia!A:H,8,0),"")</f>
        <v/>
      </c>
      <c r="AA226" s="71"/>
    </row>
    <row r="227" spans="1:27" x14ac:dyDescent="0.55000000000000004">
      <c r="A227" s="50"/>
      <c r="B227" s="49"/>
      <c r="C227" s="48"/>
      <c r="D227" s="49"/>
      <c r="E227" s="49"/>
      <c r="F227" s="49"/>
      <c r="G227" s="66" t="str">
        <f>+IF($B227="","",+IFERROR(+VLOOKUP(B227,padron!$A$2:$E$2000,2,0),+IFERROR(VLOOKUP(B227,NAfiliado_NFarmacia!$A:$J,10,0),"Ingresar Nuevo Afiliado")))</f>
        <v/>
      </c>
      <c r="H227" s="67" t="str">
        <f>+IF(B227="","",+IFERROR(+VLOOKUP($C227,materiales!$A$2:$C$101,2,0),"9999"))</f>
        <v/>
      </c>
      <c r="I227" s="68" t="str">
        <f>+IF($B227="","",+IF(OR($F227="Si",$F227=""),IF(ISERROR(VLOOKUP($B227,padron!$A$3:$M$482,9,0)),+IF(ISERROR(VLOOKUP($B227,NAfiliado_NFarmacia!$A$2:$J$497,5,0)),"Ingresa Farmacia",VLOOKUP($B227,NAfiliado_NFarmacia!$A$2:$J$497,5,0)),VLOOKUP($B227,padron!$A$3:$M$482,9,0)),+IF(ISERROR(VLOOKUP($B227,NAfiliado_NFarmacia!$A$2:$J$497,5,0)),"Ingresa Farmacia",VLOOKUP($B227,NAfiliado_NFarmacia!$A$2:$J$497,5,0))))</f>
        <v/>
      </c>
      <c r="J227" s="68" t="str">
        <f>+IF($B227="","",+IF(OR($F227="Si",$F227=""),IF(ISERROR(VLOOKUP($B227,padron!$A$3:$M$482,10,0)),+IF(ISERROR(VLOOKUP($B227,NAfiliado_NFarmacia!$A$2:$J$497,5,0)),"Ingresa Direccion de Farmacia",VLOOKUP($B227,NAfiliado_NFarmacia!$A$2:$J$497,6,0)),VLOOKUP($B227,padron!$A$3:$M$482,10,0)),+IF(ISERROR(VLOOKUP($B227,NAfiliado_NFarmacia!$A$2:$J$497,6,0)),"Ingresa Direccion de Farmacia",VLOOKUP($B227,NAfiliado_NFarmacia!$A$2:$J$497,6,0))))</f>
        <v/>
      </c>
      <c r="K227" s="68" t="str">
        <f>+IF($B227="","",+IF(OR($F227="Si",$F227=""),IF(ISERROR(VLOOKUP($B227,padron!$A$3:$M$482,10,0)),+IF(ISERROR(VLOOKUP($B227,NAfiliado_NFarmacia!$A$2:$J$497,5,0)),"Ingresa Localidad de Farmacia",VLOOKUP($B227,NAfiliado_NFarmacia!$A$2:$J$497,7,0)),VLOOKUP($B227,padron!$A$3:$M$482,11,0)),+IF(ISERROR(VLOOKUP($B227,NAfiliado_NFarmacia!$A$2:$J$497,7,0)),"Ingresa Localidad de Farmacia",VLOOKUP($B227,NAfiliado_NFarmacia!$A$2:$J$497,7,0))))</f>
        <v/>
      </c>
      <c r="L227" s="69" t="str">
        <f>+IF(B227="","",IF(F227="No","84005541",+IFERROR(+VLOOKUP(inicio!B227,padron!$A$2:$H$1999,8,0),"84005541")))</f>
        <v/>
      </c>
      <c r="M227" s="69" t="str">
        <f>+IF(B227="","",+IFERROR(+VLOOKUP(B227,padron!A:C,3,0),"no_cargado"))</f>
        <v/>
      </c>
      <c r="N227" s="67" t="str">
        <f>+IF(C227="","",+IFERROR(+VLOOKUP($C227,materiales!$A$2:$C$101,3,0),"9999"))</f>
        <v/>
      </c>
      <c r="O227" s="67" t="str">
        <f t="shared" si="30"/>
        <v/>
      </c>
      <c r="P227" s="67" t="str">
        <f t="shared" si="31"/>
        <v/>
      </c>
      <c r="Q227" s="67" t="str">
        <f t="shared" si="32"/>
        <v/>
      </c>
      <c r="R227" s="67" t="str">
        <f t="shared" si="33"/>
        <v/>
      </c>
      <c r="S227" s="67" t="str">
        <f t="shared" si="34"/>
        <v/>
      </c>
      <c r="T227" s="67" t="str">
        <f t="shared" ca="1" si="35"/>
        <v/>
      </c>
      <c r="U227" s="67" t="str">
        <f>+IF(M227="","",IFERROR(+VLOOKUP(C227,materiales!$A$2:$D$1000,4,0),"DSZA"))</f>
        <v/>
      </c>
      <c r="V227" s="67" t="str">
        <f t="shared" si="36"/>
        <v/>
      </c>
      <c r="W227" s="69" t="str">
        <f t="shared" si="37"/>
        <v/>
      </c>
      <c r="X227" s="69" t="str">
        <f t="shared" si="38"/>
        <v/>
      </c>
      <c r="Y227" s="70" t="str">
        <f t="shared" si="39"/>
        <v/>
      </c>
      <c r="Z227" s="70" t="str">
        <f>IF(M227="no_cargado",VLOOKUP(B227,NAfiliado_NFarmacia!A:H,8,0),"")</f>
        <v/>
      </c>
      <c r="AA227" s="71"/>
    </row>
    <row r="228" spans="1:27" x14ac:dyDescent="0.55000000000000004">
      <c r="A228" s="50"/>
      <c r="B228" s="49"/>
      <c r="C228" s="48"/>
      <c r="D228" s="49"/>
      <c r="E228" s="49"/>
      <c r="F228" s="49"/>
      <c r="G228" s="66" t="str">
        <f>+IF($B228="","",+IFERROR(+VLOOKUP(B228,padron!$A$2:$E$2000,2,0),+IFERROR(VLOOKUP(B228,NAfiliado_NFarmacia!$A:$J,10,0),"Ingresar Nuevo Afiliado")))</f>
        <v/>
      </c>
      <c r="H228" s="67" t="str">
        <f>+IF(B228="","",+IFERROR(+VLOOKUP($C228,materiales!$A$2:$C$101,2,0),"9999"))</f>
        <v/>
      </c>
      <c r="I228" s="68" t="str">
        <f>+IF($B228="","",+IF(OR($F228="Si",$F228=""),IF(ISERROR(VLOOKUP($B228,padron!$A$3:$M$482,9,0)),+IF(ISERROR(VLOOKUP($B228,NAfiliado_NFarmacia!$A$2:$J$497,5,0)),"Ingresa Farmacia",VLOOKUP($B228,NAfiliado_NFarmacia!$A$2:$J$497,5,0)),VLOOKUP($B228,padron!$A$3:$M$482,9,0)),+IF(ISERROR(VLOOKUP($B228,NAfiliado_NFarmacia!$A$2:$J$497,5,0)),"Ingresa Farmacia",VLOOKUP($B228,NAfiliado_NFarmacia!$A$2:$J$497,5,0))))</f>
        <v/>
      </c>
      <c r="J228" s="68" t="str">
        <f>+IF($B228="","",+IF(OR($F228="Si",$F228=""),IF(ISERROR(VLOOKUP($B228,padron!$A$3:$M$482,10,0)),+IF(ISERROR(VLOOKUP($B228,NAfiliado_NFarmacia!$A$2:$J$497,5,0)),"Ingresa Direccion de Farmacia",VLOOKUP($B228,NAfiliado_NFarmacia!$A$2:$J$497,6,0)),VLOOKUP($B228,padron!$A$3:$M$482,10,0)),+IF(ISERROR(VLOOKUP($B228,NAfiliado_NFarmacia!$A$2:$J$497,6,0)),"Ingresa Direccion de Farmacia",VLOOKUP($B228,NAfiliado_NFarmacia!$A$2:$J$497,6,0))))</f>
        <v/>
      </c>
      <c r="K228" s="68" t="str">
        <f>+IF($B228="","",+IF(OR($F228="Si",$F228=""),IF(ISERROR(VLOOKUP($B228,padron!$A$3:$M$482,10,0)),+IF(ISERROR(VLOOKUP($B228,NAfiliado_NFarmacia!$A$2:$J$497,5,0)),"Ingresa Localidad de Farmacia",VLOOKUP($B228,NAfiliado_NFarmacia!$A$2:$J$497,7,0)),VLOOKUP($B228,padron!$A$3:$M$482,11,0)),+IF(ISERROR(VLOOKUP($B228,NAfiliado_NFarmacia!$A$2:$J$497,7,0)),"Ingresa Localidad de Farmacia",VLOOKUP($B228,NAfiliado_NFarmacia!$A$2:$J$497,7,0))))</f>
        <v/>
      </c>
      <c r="L228" s="69" t="str">
        <f>+IF(B228="","",IF(F228="No","84005541",+IFERROR(+VLOOKUP(inicio!B228,padron!$A$2:$H$1999,8,0),"84005541")))</f>
        <v/>
      </c>
      <c r="M228" s="69" t="str">
        <f>+IF(B228="","",+IFERROR(+VLOOKUP(B228,padron!A:C,3,0),"no_cargado"))</f>
        <v/>
      </c>
      <c r="N228" s="67" t="str">
        <f>+IF(C228="","",+IFERROR(+VLOOKUP($C228,materiales!$A$2:$C$101,3,0),"9999"))</f>
        <v/>
      </c>
      <c r="O228" s="67" t="str">
        <f t="shared" si="30"/>
        <v/>
      </c>
      <c r="P228" s="67" t="str">
        <f t="shared" si="31"/>
        <v/>
      </c>
      <c r="Q228" s="67" t="str">
        <f t="shared" si="32"/>
        <v/>
      </c>
      <c r="R228" s="67" t="str">
        <f t="shared" si="33"/>
        <v/>
      </c>
      <c r="S228" s="67" t="str">
        <f t="shared" si="34"/>
        <v/>
      </c>
      <c r="T228" s="67" t="str">
        <f t="shared" ca="1" si="35"/>
        <v/>
      </c>
      <c r="U228" s="67" t="str">
        <f>+IF(M228="","",IFERROR(+VLOOKUP(C228,materiales!$A$2:$D$1000,4,0),"DSZA"))</f>
        <v/>
      </c>
      <c r="V228" s="67" t="str">
        <f t="shared" si="36"/>
        <v/>
      </c>
      <c r="W228" s="69" t="str">
        <f t="shared" si="37"/>
        <v/>
      </c>
      <c r="X228" s="69" t="str">
        <f t="shared" si="38"/>
        <v/>
      </c>
      <c r="Y228" s="70" t="str">
        <f t="shared" si="39"/>
        <v/>
      </c>
      <c r="Z228" s="70" t="str">
        <f>IF(M228="no_cargado",VLOOKUP(B228,NAfiliado_NFarmacia!A:H,8,0),"")</f>
        <v/>
      </c>
      <c r="AA228" s="71"/>
    </row>
    <row r="229" spans="1:27" x14ac:dyDescent="0.55000000000000004">
      <c r="A229" s="50"/>
      <c r="B229" s="49"/>
      <c r="C229" s="48"/>
      <c r="D229" s="49"/>
      <c r="E229" s="49"/>
      <c r="F229" s="49"/>
      <c r="G229" s="66" t="str">
        <f>+IF($B229="","",+IFERROR(+VLOOKUP(B229,padron!$A$2:$E$2000,2,0),+IFERROR(VLOOKUP(B229,NAfiliado_NFarmacia!$A:$J,10,0),"Ingresar Nuevo Afiliado")))</f>
        <v/>
      </c>
      <c r="H229" s="67" t="str">
        <f>+IF(B229="","",+IFERROR(+VLOOKUP($C229,materiales!$A$2:$C$101,2,0),"9999"))</f>
        <v/>
      </c>
      <c r="I229" s="68" t="str">
        <f>+IF($B229="","",+IF(OR($F229="Si",$F229=""),IF(ISERROR(VLOOKUP($B229,padron!$A$3:$M$482,9,0)),+IF(ISERROR(VLOOKUP($B229,NAfiliado_NFarmacia!$A$2:$J$497,5,0)),"Ingresa Farmacia",VLOOKUP($B229,NAfiliado_NFarmacia!$A$2:$J$497,5,0)),VLOOKUP($B229,padron!$A$3:$M$482,9,0)),+IF(ISERROR(VLOOKUP($B229,NAfiliado_NFarmacia!$A$2:$J$497,5,0)),"Ingresa Farmacia",VLOOKUP($B229,NAfiliado_NFarmacia!$A$2:$J$497,5,0))))</f>
        <v/>
      </c>
      <c r="J229" s="68" t="str">
        <f>+IF($B229="","",+IF(OR($F229="Si",$F229=""),IF(ISERROR(VLOOKUP($B229,padron!$A$3:$M$482,10,0)),+IF(ISERROR(VLOOKUP($B229,NAfiliado_NFarmacia!$A$2:$J$497,5,0)),"Ingresa Direccion de Farmacia",VLOOKUP($B229,NAfiliado_NFarmacia!$A$2:$J$497,6,0)),VLOOKUP($B229,padron!$A$3:$M$482,10,0)),+IF(ISERROR(VLOOKUP($B229,NAfiliado_NFarmacia!$A$2:$J$497,6,0)),"Ingresa Direccion de Farmacia",VLOOKUP($B229,NAfiliado_NFarmacia!$A$2:$J$497,6,0))))</f>
        <v/>
      </c>
      <c r="K229" s="68" t="str">
        <f>+IF($B229="","",+IF(OR($F229="Si",$F229=""),IF(ISERROR(VLOOKUP($B229,padron!$A$3:$M$482,10,0)),+IF(ISERROR(VLOOKUP($B229,NAfiliado_NFarmacia!$A$2:$J$497,5,0)),"Ingresa Localidad de Farmacia",VLOOKUP($B229,NAfiliado_NFarmacia!$A$2:$J$497,7,0)),VLOOKUP($B229,padron!$A$3:$M$482,11,0)),+IF(ISERROR(VLOOKUP($B229,NAfiliado_NFarmacia!$A$2:$J$497,7,0)),"Ingresa Localidad de Farmacia",VLOOKUP($B229,NAfiliado_NFarmacia!$A$2:$J$497,7,0))))</f>
        <v/>
      </c>
      <c r="L229" s="69" t="str">
        <f>+IF(B229="","",IF(F229="No","84005541",+IFERROR(+VLOOKUP(inicio!B229,padron!$A$2:$H$1999,8,0),"84005541")))</f>
        <v/>
      </c>
      <c r="M229" s="69" t="str">
        <f>+IF(B229="","",+IFERROR(+VLOOKUP(B229,padron!A:C,3,0),"no_cargado"))</f>
        <v/>
      </c>
      <c r="N229" s="67" t="str">
        <f>+IF(C229="","",+IFERROR(+VLOOKUP($C229,materiales!$A$2:$C$101,3,0),"9999"))</f>
        <v/>
      </c>
      <c r="O229" s="67" t="str">
        <f t="shared" si="30"/>
        <v/>
      </c>
      <c r="P229" s="67" t="str">
        <f t="shared" si="31"/>
        <v/>
      </c>
      <c r="Q229" s="67" t="str">
        <f t="shared" si="32"/>
        <v/>
      </c>
      <c r="R229" s="67" t="str">
        <f t="shared" si="33"/>
        <v/>
      </c>
      <c r="S229" s="67" t="str">
        <f t="shared" si="34"/>
        <v/>
      </c>
      <c r="T229" s="67" t="str">
        <f t="shared" ca="1" si="35"/>
        <v/>
      </c>
      <c r="U229" s="67" t="str">
        <f>+IF(M229="","",IFERROR(+VLOOKUP(C229,materiales!$A$2:$D$1000,4,0),"DSZA"))</f>
        <v/>
      </c>
      <c r="V229" s="67" t="str">
        <f t="shared" si="36"/>
        <v/>
      </c>
      <c r="W229" s="69" t="str">
        <f t="shared" si="37"/>
        <v/>
      </c>
      <c r="X229" s="69" t="str">
        <f t="shared" si="38"/>
        <v/>
      </c>
      <c r="Y229" s="70" t="str">
        <f t="shared" si="39"/>
        <v/>
      </c>
      <c r="Z229" s="70" t="str">
        <f>IF(M229="no_cargado",VLOOKUP(B229,NAfiliado_NFarmacia!A:H,8,0),"")</f>
        <v/>
      </c>
      <c r="AA229" s="71"/>
    </row>
    <row r="230" spans="1:27" x14ac:dyDescent="0.55000000000000004">
      <c r="A230" s="50"/>
      <c r="B230" s="49"/>
      <c r="C230" s="48"/>
      <c r="D230" s="49"/>
      <c r="E230" s="49"/>
      <c r="F230" s="49"/>
      <c r="G230" s="66" t="str">
        <f>+IF($B230="","",+IFERROR(+VLOOKUP(B230,padron!$A$2:$E$2000,2,0),+IFERROR(VLOOKUP(B230,NAfiliado_NFarmacia!$A:$J,10,0),"Ingresar Nuevo Afiliado")))</f>
        <v/>
      </c>
      <c r="H230" s="67" t="str">
        <f>+IF(B230="","",+IFERROR(+VLOOKUP($C230,materiales!$A$2:$C$101,2,0),"9999"))</f>
        <v/>
      </c>
      <c r="I230" s="68" t="str">
        <f>+IF($B230="","",+IF(OR($F230="Si",$F230=""),IF(ISERROR(VLOOKUP($B230,padron!$A$3:$M$482,9,0)),+IF(ISERROR(VLOOKUP($B230,NAfiliado_NFarmacia!$A$2:$J$497,5,0)),"Ingresa Farmacia",VLOOKUP($B230,NAfiliado_NFarmacia!$A$2:$J$497,5,0)),VLOOKUP($B230,padron!$A$3:$M$482,9,0)),+IF(ISERROR(VLOOKUP($B230,NAfiliado_NFarmacia!$A$2:$J$497,5,0)),"Ingresa Farmacia",VLOOKUP($B230,NAfiliado_NFarmacia!$A$2:$J$497,5,0))))</f>
        <v/>
      </c>
      <c r="J230" s="68" t="str">
        <f>+IF($B230="","",+IF(OR($F230="Si",$F230=""),IF(ISERROR(VLOOKUP($B230,padron!$A$3:$M$482,10,0)),+IF(ISERROR(VLOOKUP($B230,NAfiliado_NFarmacia!$A$2:$J$497,5,0)),"Ingresa Direccion de Farmacia",VLOOKUP($B230,NAfiliado_NFarmacia!$A$2:$J$497,6,0)),VLOOKUP($B230,padron!$A$3:$M$482,10,0)),+IF(ISERROR(VLOOKUP($B230,NAfiliado_NFarmacia!$A$2:$J$497,6,0)),"Ingresa Direccion de Farmacia",VLOOKUP($B230,NAfiliado_NFarmacia!$A$2:$J$497,6,0))))</f>
        <v/>
      </c>
      <c r="K230" s="68" t="str">
        <f>+IF($B230="","",+IF(OR($F230="Si",$F230=""),IF(ISERROR(VLOOKUP($B230,padron!$A$3:$M$482,10,0)),+IF(ISERROR(VLOOKUP($B230,NAfiliado_NFarmacia!$A$2:$J$497,5,0)),"Ingresa Localidad de Farmacia",VLOOKUP($B230,NAfiliado_NFarmacia!$A$2:$J$497,7,0)),VLOOKUP($B230,padron!$A$3:$M$482,11,0)),+IF(ISERROR(VLOOKUP($B230,NAfiliado_NFarmacia!$A$2:$J$497,7,0)),"Ingresa Localidad de Farmacia",VLOOKUP($B230,NAfiliado_NFarmacia!$A$2:$J$497,7,0))))</f>
        <v/>
      </c>
      <c r="L230" s="69" t="str">
        <f>+IF(B230="","",IF(F230="No","84005541",+IFERROR(+VLOOKUP(inicio!B230,padron!$A$2:$H$1999,8,0),"84005541")))</f>
        <v/>
      </c>
      <c r="M230" s="69" t="str">
        <f>+IF(B230="","",+IFERROR(+VLOOKUP(B230,padron!A:C,3,0),"no_cargado"))</f>
        <v/>
      </c>
      <c r="N230" s="67" t="str">
        <f>+IF(C230="","",+IFERROR(+VLOOKUP($C230,materiales!$A$2:$C$101,3,0),"9999"))</f>
        <v/>
      </c>
      <c r="O230" s="67" t="str">
        <f t="shared" si="30"/>
        <v/>
      </c>
      <c r="P230" s="67" t="str">
        <f t="shared" si="31"/>
        <v/>
      </c>
      <c r="Q230" s="67" t="str">
        <f t="shared" si="32"/>
        <v/>
      </c>
      <c r="R230" s="67" t="str">
        <f t="shared" si="33"/>
        <v/>
      </c>
      <c r="S230" s="67" t="str">
        <f t="shared" si="34"/>
        <v/>
      </c>
      <c r="T230" s="67" t="str">
        <f t="shared" ca="1" si="35"/>
        <v/>
      </c>
      <c r="U230" s="67" t="str">
        <f>+IF(M230="","",IFERROR(+VLOOKUP(C230,materiales!$A$2:$D$1000,4,0),"DSZA"))</f>
        <v/>
      </c>
      <c r="V230" s="67" t="str">
        <f t="shared" si="36"/>
        <v/>
      </c>
      <c r="W230" s="69" t="str">
        <f t="shared" si="37"/>
        <v/>
      </c>
      <c r="X230" s="69" t="str">
        <f t="shared" si="38"/>
        <v/>
      </c>
      <c r="Y230" s="70" t="str">
        <f t="shared" si="39"/>
        <v/>
      </c>
      <c r="Z230" s="70" t="str">
        <f>IF(M230="no_cargado",VLOOKUP(B230,NAfiliado_NFarmacia!A:H,8,0),"")</f>
        <v/>
      </c>
      <c r="AA230" s="71"/>
    </row>
    <row r="231" spans="1:27" x14ac:dyDescent="0.55000000000000004">
      <c r="A231" s="50"/>
      <c r="B231" s="49"/>
      <c r="C231" s="48"/>
      <c r="D231" s="49"/>
      <c r="E231" s="49"/>
      <c r="F231" s="49"/>
      <c r="G231" s="66" t="str">
        <f>+IF($B231="","",+IFERROR(+VLOOKUP(B231,padron!$A$2:$E$2000,2,0),+IFERROR(VLOOKUP(B231,NAfiliado_NFarmacia!$A:$J,10,0),"Ingresar Nuevo Afiliado")))</f>
        <v/>
      </c>
      <c r="H231" s="67" t="str">
        <f>+IF(B231="","",+IFERROR(+VLOOKUP($C231,materiales!$A$2:$C$101,2,0),"9999"))</f>
        <v/>
      </c>
      <c r="I231" s="68" t="str">
        <f>+IF($B231="","",+IF(OR($F231="Si",$F231=""),IF(ISERROR(VLOOKUP($B231,padron!$A$3:$M$482,9,0)),+IF(ISERROR(VLOOKUP($B231,NAfiliado_NFarmacia!$A$2:$J$497,5,0)),"Ingresa Farmacia",VLOOKUP($B231,NAfiliado_NFarmacia!$A$2:$J$497,5,0)),VLOOKUP($B231,padron!$A$3:$M$482,9,0)),+IF(ISERROR(VLOOKUP($B231,NAfiliado_NFarmacia!$A$2:$J$497,5,0)),"Ingresa Farmacia",VLOOKUP($B231,NAfiliado_NFarmacia!$A$2:$J$497,5,0))))</f>
        <v/>
      </c>
      <c r="J231" s="68" t="str">
        <f>+IF($B231="","",+IF(OR($F231="Si",$F231=""),IF(ISERROR(VLOOKUP($B231,padron!$A$3:$M$482,10,0)),+IF(ISERROR(VLOOKUP($B231,NAfiliado_NFarmacia!$A$2:$J$497,5,0)),"Ingresa Direccion de Farmacia",VLOOKUP($B231,NAfiliado_NFarmacia!$A$2:$J$497,6,0)),VLOOKUP($B231,padron!$A$3:$M$482,10,0)),+IF(ISERROR(VLOOKUP($B231,NAfiliado_NFarmacia!$A$2:$J$497,6,0)),"Ingresa Direccion de Farmacia",VLOOKUP($B231,NAfiliado_NFarmacia!$A$2:$J$497,6,0))))</f>
        <v/>
      </c>
      <c r="K231" s="68" t="str">
        <f>+IF($B231="","",+IF(OR($F231="Si",$F231=""),IF(ISERROR(VLOOKUP($B231,padron!$A$3:$M$482,10,0)),+IF(ISERROR(VLOOKUP($B231,NAfiliado_NFarmacia!$A$2:$J$497,5,0)),"Ingresa Localidad de Farmacia",VLOOKUP($B231,NAfiliado_NFarmacia!$A$2:$J$497,7,0)),VLOOKUP($B231,padron!$A$3:$M$482,11,0)),+IF(ISERROR(VLOOKUP($B231,NAfiliado_NFarmacia!$A$2:$J$497,7,0)),"Ingresa Localidad de Farmacia",VLOOKUP($B231,NAfiliado_NFarmacia!$A$2:$J$497,7,0))))</f>
        <v/>
      </c>
      <c r="L231" s="69" t="str">
        <f>+IF(B231="","",IF(F231="No","84005541",+IFERROR(+VLOOKUP(inicio!B231,padron!$A$2:$H$1999,8,0),"84005541")))</f>
        <v/>
      </c>
      <c r="M231" s="69" t="str">
        <f>+IF(B231="","",+IFERROR(+VLOOKUP(B231,padron!A:C,3,0),"no_cargado"))</f>
        <v/>
      </c>
      <c r="N231" s="67" t="str">
        <f>+IF(C231="","",+IFERROR(+VLOOKUP($C231,materiales!$A$2:$C$101,3,0),"9999"))</f>
        <v/>
      </c>
      <c r="O231" s="67" t="str">
        <f t="shared" si="30"/>
        <v/>
      </c>
      <c r="P231" s="67" t="str">
        <f t="shared" si="31"/>
        <v/>
      </c>
      <c r="Q231" s="67" t="str">
        <f t="shared" si="32"/>
        <v/>
      </c>
      <c r="R231" s="67" t="str">
        <f t="shared" si="33"/>
        <v/>
      </c>
      <c r="S231" s="67" t="str">
        <f t="shared" si="34"/>
        <v/>
      </c>
      <c r="T231" s="67" t="str">
        <f t="shared" ca="1" si="35"/>
        <v/>
      </c>
      <c r="U231" s="67" t="str">
        <f>+IF(M231="","",IFERROR(+VLOOKUP(C231,materiales!$A$2:$D$1000,4,0),"DSZA"))</f>
        <v/>
      </c>
      <c r="V231" s="67" t="str">
        <f t="shared" si="36"/>
        <v/>
      </c>
      <c r="W231" s="69" t="str">
        <f t="shared" si="37"/>
        <v/>
      </c>
      <c r="X231" s="69" t="str">
        <f t="shared" si="38"/>
        <v/>
      </c>
      <c r="Y231" s="70" t="str">
        <f t="shared" si="39"/>
        <v/>
      </c>
      <c r="Z231" s="70" t="str">
        <f>IF(M231="no_cargado",VLOOKUP(B231,NAfiliado_NFarmacia!A:H,8,0),"")</f>
        <v/>
      </c>
      <c r="AA231" s="71"/>
    </row>
    <row r="232" spans="1:27" x14ac:dyDescent="0.55000000000000004">
      <c r="A232" s="50"/>
      <c r="B232" s="49"/>
      <c r="C232" s="48"/>
      <c r="D232" s="49"/>
      <c r="E232" s="49"/>
      <c r="F232" s="49"/>
      <c r="G232" s="66" t="str">
        <f>+IF($B232="","",+IFERROR(+VLOOKUP(B232,padron!$A$2:$E$2000,2,0),+IFERROR(VLOOKUP(B232,NAfiliado_NFarmacia!$A:$J,10,0),"Ingresar Nuevo Afiliado")))</f>
        <v/>
      </c>
      <c r="H232" s="67" t="str">
        <f>+IF(B232="","",+IFERROR(+VLOOKUP($C232,materiales!$A$2:$C$101,2,0),"9999"))</f>
        <v/>
      </c>
      <c r="I232" s="68" t="str">
        <f>+IF($B232="","",+IF(OR($F232="Si",$F232=""),IF(ISERROR(VLOOKUP($B232,padron!$A$3:$M$482,9,0)),+IF(ISERROR(VLOOKUP($B232,NAfiliado_NFarmacia!$A$2:$J$497,5,0)),"Ingresa Farmacia",VLOOKUP($B232,NAfiliado_NFarmacia!$A$2:$J$497,5,0)),VLOOKUP($B232,padron!$A$3:$M$482,9,0)),+IF(ISERROR(VLOOKUP($B232,NAfiliado_NFarmacia!$A$2:$J$497,5,0)),"Ingresa Farmacia",VLOOKUP($B232,NAfiliado_NFarmacia!$A$2:$J$497,5,0))))</f>
        <v/>
      </c>
      <c r="J232" s="68" t="str">
        <f>+IF($B232="","",+IF(OR($F232="Si",$F232=""),IF(ISERROR(VLOOKUP($B232,padron!$A$3:$M$482,10,0)),+IF(ISERROR(VLOOKUP($B232,NAfiliado_NFarmacia!$A$2:$J$497,5,0)),"Ingresa Direccion de Farmacia",VLOOKUP($B232,NAfiliado_NFarmacia!$A$2:$J$497,6,0)),VLOOKUP($B232,padron!$A$3:$M$482,10,0)),+IF(ISERROR(VLOOKUP($B232,NAfiliado_NFarmacia!$A$2:$J$497,6,0)),"Ingresa Direccion de Farmacia",VLOOKUP($B232,NAfiliado_NFarmacia!$A$2:$J$497,6,0))))</f>
        <v/>
      </c>
      <c r="K232" s="68" t="str">
        <f>+IF($B232="","",+IF(OR($F232="Si",$F232=""),IF(ISERROR(VLOOKUP($B232,padron!$A$3:$M$482,10,0)),+IF(ISERROR(VLOOKUP($B232,NAfiliado_NFarmacia!$A$2:$J$497,5,0)),"Ingresa Localidad de Farmacia",VLOOKUP($B232,NAfiliado_NFarmacia!$A$2:$J$497,7,0)),VLOOKUP($B232,padron!$A$3:$M$482,11,0)),+IF(ISERROR(VLOOKUP($B232,NAfiliado_NFarmacia!$A$2:$J$497,7,0)),"Ingresa Localidad de Farmacia",VLOOKUP($B232,NAfiliado_NFarmacia!$A$2:$J$497,7,0))))</f>
        <v/>
      </c>
      <c r="L232" s="69" t="str">
        <f>+IF(B232="","",IF(F232="No","84005541",+IFERROR(+VLOOKUP(inicio!B232,padron!$A$2:$H$1999,8,0),"84005541")))</f>
        <v/>
      </c>
      <c r="M232" s="69" t="str">
        <f>+IF(B232="","",+IFERROR(+VLOOKUP(B232,padron!A:C,3,0),"no_cargado"))</f>
        <v/>
      </c>
      <c r="N232" s="67" t="str">
        <f>+IF(C232="","",+IFERROR(+VLOOKUP($C232,materiales!$A$2:$C$101,3,0),"9999"))</f>
        <v/>
      </c>
      <c r="O232" s="67" t="str">
        <f t="shared" si="30"/>
        <v/>
      </c>
      <c r="P232" s="67" t="str">
        <f t="shared" si="31"/>
        <v/>
      </c>
      <c r="Q232" s="67" t="str">
        <f t="shared" si="32"/>
        <v/>
      </c>
      <c r="R232" s="67" t="str">
        <f t="shared" si="33"/>
        <v/>
      </c>
      <c r="S232" s="67" t="str">
        <f t="shared" si="34"/>
        <v/>
      </c>
      <c r="T232" s="67" t="str">
        <f t="shared" ca="1" si="35"/>
        <v/>
      </c>
      <c r="U232" s="67" t="str">
        <f>+IF(M232="","",IFERROR(+VLOOKUP(C232,materiales!$A$2:$D$1000,4,0),"DSZA"))</f>
        <v/>
      </c>
      <c r="V232" s="67" t="str">
        <f t="shared" si="36"/>
        <v/>
      </c>
      <c r="W232" s="69" t="str">
        <f t="shared" si="37"/>
        <v/>
      </c>
      <c r="X232" s="69" t="str">
        <f t="shared" si="38"/>
        <v/>
      </c>
      <c r="Y232" s="70" t="str">
        <f t="shared" si="39"/>
        <v/>
      </c>
      <c r="Z232" s="70" t="str">
        <f>IF(M232="no_cargado",VLOOKUP(B232,NAfiliado_NFarmacia!A:H,8,0),"")</f>
        <v/>
      </c>
      <c r="AA232" s="71"/>
    </row>
    <row r="233" spans="1:27" x14ac:dyDescent="0.55000000000000004">
      <c r="A233" s="50"/>
      <c r="B233" s="49"/>
      <c r="C233" s="48"/>
      <c r="D233" s="49"/>
      <c r="E233" s="49"/>
      <c r="F233" s="49"/>
      <c r="G233" s="66" t="str">
        <f>+IF($B233="","",+IFERROR(+VLOOKUP(B233,padron!$A$2:$E$2000,2,0),+IFERROR(VLOOKUP(B233,NAfiliado_NFarmacia!$A:$J,10,0),"Ingresar Nuevo Afiliado")))</f>
        <v/>
      </c>
      <c r="H233" s="67" t="str">
        <f>+IF(B233="","",+IFERROR(+VLOOKUP($C233,materiales!$A$2:$C$101,2,0),"9999"))</f>
        <v/>
      </c>
      <c r="I233" s="68" t="str">
        <f>+IF($B233="","",+IF(OR($F233="Si",$F233=""),IF(ISERROR(VLOOKUP($B233,padron!$A$3:$M$482,9,0)),+IF(ISERROR(VLOOKUP($B233,NAfiliado_NFarmacia!$A$2:$J$497,5,0)),"Ingresa Farmacia",VLOOKUP($B233,NAfiliado_NFarmacia!$A$2:$J$497,5,0)),VLOOKUP($B233,padron!$A$3:$M$482,9,0)),+IF(ISERROR(VLOOKUP($B233,NAfiliado_NFarmacia!$A$2:$J$497,5,0)),"Ingresa Farmacia",VLOOKUP($B233,NAfiliado_NFarmacia!$A$2:$J$497,5,0))))</f>
        <v/>
      </c>
      <c r="J233" s="68" t="str">
        <f>+IF($B233="","",+IF(OR($F233="Si",$F233=""),IF(ISERROR(VLOOKUP($B233,padron!$A$3:$M$482,10,0)),+IF(ISERROR(VLOOKUP($B233,NAfiliado_NFarmacia!$A$2:$J$497,5,0)),"Ingresa Direccion de Farmacia",VLOOKUP($B233,NAfiliado_NFarmacia!$A$2:$J$497,6,0)),VLOOKUP($B233,padron!$A$3:$M$482,10,0)),+IF(ISERROR(VLOOKUP($B233,NAfiliado_NFarmacia!$A$2:$J$497,6,0)),"Ingresa Direccion de Farmacia",VLOOKUP($B233,NAfiliado_NFarmacia!$A$2:$J$497,6,0))))</f>
        <v/>
      </c>
      <c r="K233" s="68" t="str">
        <f>+IF($B233="","",+IF(OR($F233="Si",$F233=""),IF(ISERROR(VLOOKUP($B233,padron!$A$3:$M$482,10,0)),+IF(ISERROR(VLOOKUP($B233,NAfiliado_NFarmacia!$A$2:$J$497,5,0)),"Ingresa Localidad de Farmacia",VLOOKUP($B233,NAfiliado_NFarmacia!$A$2:$J$497,7,0)),VLOOKUP($B233,padron!$A$3:$M$482,11,0)),+IF(ISERROR(VLOOKUP($B233,NAfiliado_NFarmacia!$A$2:$J$497,7,0)),"Ingresa Localidad de Farmacia",VLOOKUP($B233,NAfiliado_NFarmacia!$A$2:$J$497,7,0))))</f>
        <v/>
      </c>
      <c r="L233" s="69" t="str">
        <f>+IF(B233="","",IF(F233="No","84005541",+IFERROR(+VLOOKUP(inicio!B233,padron!$A$2:$H$1999,8,0),"84005541")))</f>
        <v/>
      </c>
      <c r="M233" s="69" t="str">
        <f>+IF(B233="","",+IFERROR(+VLOOKUP(B233,padron!A:C,3,0),"no_cargado"))</f>
        <v/>
      </c>
      <c r="N233" s="67" t="str">
        <f>+IF(C233="","",+IFERROR(+VLOOKUP($C233,materiales!$A$2:$C$101,3,0),"9999"))</f>
        <v/>
      </c>
      <c r="O233" s="67" t="str">
        <f t="shared" si="30"/>
        <v/>
      </c>
      <c r="P233" s="67" t="str">
        <f t="shared" si="31"/>
        <v/>
      </c>
      <c r="Q233" s="67" t="str">
        <f t="shared" si="32"/>
        <v/>
      </c>
      <c r="R233" s="67" t="str">
        <f t="shared" si="33"/>
        <v/>
      </c>
      <c r="S233" s="67" t="str">
        <f t="shared" si="34"/>
        <v/>
      </c>
      <c r="T233" s="67" t="str">
        <f t="shared" ca="1" si="35"/>
        <v/>
      </c>
      <c r="U233" s="67" t="str">
        <f>+IF(M233="","",IFERROR(+VLOOKUP(C233,materiales!$A$2:$D$1000,4,0),"DSZA"))</f>
        <v/>
      </c>
      <c r="V233" s="67" t="str">
        <f t="shared" si="36"/>
        <v/>
      </c>
      <c r="W233" s="69" t="str">
        <f t="shared" si="37"/>
        <v/>
      </c>
      <c r="X233" s="69" t="str">
        <f t="shared" si="38"/>
        <v/>
      </c>
      <c r="Y233" s="70" t="str">
        <f t="shared" si="39"/>
        <v/>
      </c>
      <c r="Z233" s="70" t="str">
        <f>IF(M233="no_cargado",VLOOKUP(B233,NAfiliado_NFarmacia!A:H,8,0),"")</f>
        <v/>
      </c>
      <c r="AA233" s="71"/>
    </row>
    <row r="234" spans="1:27" x14ac:dyDescent="0.55000000000000004">
      <c r="A234" s="50"/>
      <c r="B234" s="49"/>
      <c r="C234" s="48"/>
      <c r="D234" s="49"/>
      <c r="E234" s="49"/>
      <c r="F234" s="49"/>
      <c r="G234" s="66" t="str">
        <f>+IF($B234="","",+IFERROR(+VLOOKUP(B234,padron!$A$2:$E$2000,2,0),+IFERROR(VLOOKUP(B234,NAfiliado_NFarmacia!$A:$J,10,0),"Ingresar Nuevo Afiliado")))</f>
        <v/>
      </c>
      <c r="H234" s="67" t="str">
        <f>+IF(B234="","",+IFERROR(+VLOOKUP($C234,materiales!$A$2:$C$101,2,0),"9999"))</f>
        <v/>
      </c>
      <c r="I234" s="68" t="str">
        <f>+IF($B234="","",+IF(OR($F234="Si",$F234=""),IF(ISERROR(VLOOKUP($B234,padron!$A$3:$M$482,9,0)),+IF(ISERROR(VLOOKUP($B234,NAfiliado_NFarmacia!$A$2:$J$497,5,0)),"Ingresa Farmacia",VLOOKUP($B234,NAfiliado_NFarmacia!$A$2:$J$497,5,0)),VLOOKUP($B234,padron!$A$3:$M$482,9,0)),+IF(ISERROR(VLOOKUP($B234,NAfiliado_NFarmacia!$A$2:$J$497,5,0)),"Ingresa Farmacia",VLOOKUP($B234,NAfiliado_NFarmacia!$A$2:$J$497,5,0))))</f>
        <v/>
      </c>
      <c r="J234" s="68" t="str">
        <f>+IF($B234="","",+IF(OR($F234="Si",$F234=""),IF(ISERROR(VLOOKUP($B234,padron!$A$3:$M$482,10,0)),+IF(ISERROR(VLOOKUP($B234,NAfiliado_NFarmacia!$A$2:$J$497,5,0)),"Ingresa Direccion de Farmacia",VLOOKUP($B234,NAfiliado_NFarmacia!$A$2:$J$497,6,0)),VLOOKUP($B234,padron!$A$3:$M$482,10,0)),+IF(ISERROR(VLOOKUP($B234,NAfiliado_NFarmacia!$A$2:$J$497,6,0)),"Ingresa Direccion de Farmacia",VLOOKUP($B234,NAfiliado_NFarmacia!$A$2:$J$497,6,0))))</f>
        <v/>
      </c>
      <c r="K234" s="68" t="str">
        <f>+IF($B234="","",+IF(OR($F234="Si",$F234=""),IF(ISERROR(VLOOKUP($B234,padron!$A$3:$M$482,10,0)),+IF(ISERROR(VLOOKUP($B234,NAfiliado_NFarmacia!$A$2:$J$497,5,0)),"Ingresa Localidad de Farmacia",VLOOKUP($B234,NAfiliado_NFarmacia!$A$2:$J$497,7,0)),VLOOKUP($B234,padron!$A$3:$M$482,11,0)),+IF(ISERROR(VLOOKUP($B234,NAfiliado_NFarmacia!$A$2:$J$497,7,0)),"Ingresa Localidad de Farmacia",VLOOKUP($B234,NAfiliado_NFarmacia!$A$2:$J$497,7,0))))</f>
        <v/>
      </c>
      <c r="L234" s="69" t="str">
        <f>+IF(B234="","",IF(F234="No","84005541",+IFERROR(+VLOOKUP(inicio!B234,padron!$A$2:$H$1999,8,0),"84005541")))</f>
        <v/>
      </c>
      <c r="M234" s="69" t="str">
        <f>+IF(B234="","",+IFERROR(+VLOOKUP(B234,padron!A:C,3,0),"no_cargado"))</f>
        <v/>
      </c>
      <c r="N234" s="67" t="str">
        <f>+IF(C234="","",+IFERROR(+VLOOKUP($C234,materiales!$A$2:$C$101,3,0),"9999"))</f>
        <v/>
      </c>
      <c r="O234" s="67" t="str">
        <f t="shared" si="30"/>
        <v/>
      </c>
      <c r="P234" s="67" t="str">
        <f t="shared" si="31"/>
        <v/>
      </c>
      <c r="Q234" s="67" t="str">
        <f t="shared" si="32"/>
        <v/>
      </c>
      <c r="R234" s="67" t="str">
        <f t="shared" si="33"/>
        <v/>
      </c>
      <c r="S234" s="67" t="str">
        <f t="shared" si="34"/>
        <v/>
      </c>
      <c r="T234" s="67" t="str">
        <f t="shared" ca="1" si="35"/>
        <v/>
      </c>
      <c r="U234" s="67" t="str">
        <f>+IF(M234="","",IFERROR(+VLOOKUP(C234,materiales!$A$2:$D$1000,4,0),"DSZA"))</f>
        <v/>
      </c>
      <c r="V234" s="67" t="str">
        <f t="shared" si="36"/>
        <v/>
      </c>
      <c r="W234" s="69" t="str">
        <f t="shared" si="37"/>
        <v/>
      </c>
      <c r="X234" s="69" t="str">
        <f t="shared" si="38"/>
        <v/>
      </c>
      <c r="Y234" s="70" t="str">
        <f t="shared" si="39"/>
        <v/>
      </c>
      <c r="Z234" s="70" t="str">
        <f>IF(M234="no_cargado",VLOOKUP(B234,NAfiliado_NFarmacia!A:H,8,0),"")</f>
        <v/>
      </c>
      <c r="AA234" s="71"/>
    </row>
    <row r="235" spans="1:27" x14ac:dyDescent="0.55000000000000004">
      <c r="A235" s="50"/>
      <c r="B235" s="49"/>
      <c r="C235" s="48"/>
      <c r="D235" s="49"/>
      <c r="E235" s="49"/>
      <c r="F235" s="49"/>
      <c r="G235" s="66" t="str">
        <f>+IF($B235="","",+IFERROR(+VLOOKUP(B235,padron!$A$2:$E$2000,2,0),+IFERROR(VLOOKUP(B235,NAfiliado_NFarmacia!$A:$J,10,0),"Ingresar Nuevo Afiliado")))</f>
        <v/>
      </c>
      <c r="H235" s="67" t="str">
        <f>+IF(B235="","",+IFERROR(+VLOOKUP($C235,materiales!$A$2:$C$101,2,0),"9999"))</f>
        <v/>
      </c>
      <c r="I235" s="68" t="str">
        <f>+IF($B235="","",+IF(OR($F235="Si",$F235=""),IF(ISERROR(VLOOKUP($B235,padron!$A$3:$M$482,9,0)),+IF(ISERROR(VLOOKUP($B235,NAfiliado_NFarmacia!$A$2:$J$497,5,0)),"Ingresa Farmacia",VLOOKUP($B235,NAfiliado_NFarmacia!$A$2:$J$497,5,0)),VLOOKUP($B235,padron!$A$3:$M$482,9,0)),+IF(ISERROR(VLOOKUP($B235,NAfiliado_NFarmacia!$A$2:$J$497,5,0)),"Ingresa Farmacia",VLOOKUP($B235,NAfiliado_NFarmacia!$A$2:$J$497,5,0))))</f>
        <v/>
      </c>
      <c r="J235" s="68" t="str">
        <f>+IF($B235="","",+IF(OR($F235="Si",$F235=""),IF(ISERROR(VLOOKUP($B235,padron!$A$3:$M$482,10,0)),+IF(ISERROR(VLOOKUP($B235,NAfiliado_NFarmacia!$A$2:$J$497,5,0)),"Ingresa Direccion de Farmacia",VLOOKUP($B235,NAfiliado_NFarmacia!$A$2:$J$497,6,0)),VLOOKUP($B235,padron!$A$3:$M$482,10,0)),+IF(ISERROR(VLOOKUP($B235,NAfiliado_NFarmacia!$A$2:$J$497,6,0)),"Ingresa Direccion de Farmacia",VLOOKUP($B235,NAfiliado_NFarmacia!$A$2:$J$497,6,0))))</f>
        <v/>
      </c>
      <c r="K235" s="68" t="str">
        <f>+IF($B235="","",+IF(OR($F235="Si",$F235=""),IF(ISERROR(VLOOKUP($B235,padron!$A$3:$M$482,10,0)),+IF(ISERROR(VLOOKUP($B235,NAfiliado_NFarmacia!$A$2:$J$497,5,0)),"Ingresa Localidad de Farmacia",VLOOKUP($B235,NAfiliado_NFarmacia!$A$2:$J$497,7,0)),VLOOKUP($B235,padron!$A$3:$M$482,11,0)),+IF(ISERROR(VLOOKUP($B235,NAfiliado_NFarmacia!$A$2:$J$497,7,0)),"Ingresa Localidad de Farmacia",VLOOKUP($B235,NAfiliado_NFarmacia!$A$2:$J$497,7,0))))</f>
        <v/>
      </c>
      <c r="L235" s="69" t="str">
        <f>+IF(B235="","",IF(F235="No","84005541",+IFERROR(+VLOOKUP(inicio!B235,padron!$A$2:$H$1999,8,0),"84005541")))</f>
        <v/>
      </c>
      <c r="M235" s="69" t="str">
        <f>+IF(B235="","",+IFERROR(+VLOOKUP(B235,padron!A:C,3,0),"no_cargado"))</f>
        <v/>
      </c>
      <c r="N235" s="67" t="str">
        <f>+IF(C235="","",+IFERROR(+VLOOKUP($C235,materiales!$A$2:$C$101,3,0),"9999"))</f>
        <v/>
      </c>
      <c r="O235" s="67" t="str">
        <f t="shared" si="30"/>
        <v/>
      </c>
      <c r="P235" s="67" t="str">
        <f t="shared" si="31"/>
        <v/>
      </c>
      <c r="Q235" s="67" t="str">
        <f t="shared" si="32"/>
        <v/>
      </c>
      <c r="R235" s="67" t="str">
        <f t="shared" si="33"/>
        <v/>
      </c>
      <c r="S235" s="67" t="str">
        <f t="shared" si="34"/>
        <v/>
      </c>
      <c r="T235" s="67" t="str">
        <f t="shared" ca="1" si="35"/>
        <v/>
      </c>
      <c r="U235" s="67" t="str">
        <f>+IF(M235="","",IFERROR(+VLOOKUP(C235,materiales!$A$2:$D$1000,4,0),"DSZA"))</f>
        <v/>
      </c>
      <c r="V235" s="67" t="str">
        <f t="shared" si="36"/>
        <v/>
      </c>
      <c r="W235" s="69" t="str">
        <f t="shared" si="37"/>
        <v/>
      </c>
      <c r="X235" s="69" t="str">
        <f t="shared" si="38"/>
        <v/>
      </c>
      <c r="Y235" s="70" t="str">
        <f t="shared" si="39"/>
        <v/>
      </c>
      <c r="Z235" s="70" t="str">
        <f>IF(M235="no_cargado",VLOOKUP(B235,NAfiliado_NFarmacia!A:H,8,0),"")</f>
        <v/>
      </c>
      <c r="AA235" s="71"/>
    </row>
    <row r="236" spans="1:27" x14ac:dyDescent="0.55000000000000004">
      <c r="A236" s="50"/>
      <c r="B236" s="49"/>
      <c r="C236" s="48"/>
      <c r="D236" s="49"/>
      <c r="E236" s="49"/>
      <c r="F236" s="49"/>
      <c r="G236" s="66" t="str">
        <f>+IF($B236="","",+IFERROR(+VLOOKUP(B236,padron!$A$2:$E$2000,2,0),+IFERROR(VLOOKUP(B236,NAfiliado_NFarmacia!$A:$J,10,0),"Ingresar Nuevo Afiliado")))</f>
        <v/>
      </c>
      <c r="H236" s="67" t="str">
        <f>+IF(B236="","",+IFERROR(+VLOOKUP($C236,materiales!$A$2:$C$101,2,0),"9999"))</f>
        <v/>
      </c>
      <c r="I236" s="68" t="str">
        <f>+IF($B236="","",+IF(OR($F236="Si",$F236=""),IF(ISERROR(VLOOKUP($B236,padron!$A$3:$M$482,9,0)),+IF(ISERROR(VLOOKUP($B236,NAfiliado_NFarmacia!$A$2:$J$497,5,0)),"Ingresa Farmacia",VLOOKUP($B236,NAfiliado_NFarmacia!$A$2:$J$497,5,0)),VLOOKUP($B236,padron!$A$3:$M$482,9,0)),+IF(ISERROR(VLOOKUP($B236,NAfiliado_NFarmacia!$A$2:$J$497,5,0)),"Ingresa Farmacia",VLOOKUP($B236,NAfiliado_NFarmacia!$A$2:$J$497,5,0))))</f>
        <v/>
      </c>
      <c r="J236" s="68" t="str">
        <f>+IF($B236="","",+IF(OR($F236="Si",$F236=""),IF(ISERROR(VLOOKUP($B236,padron!$A$3:$M$482,10,0)),+IF(ISERROR(VLOOKUP($B236,NAfiliado_NFarmacia!$A$2:$J$497,5,0)),"Ingresa Direccion de Farmacia",VLOOKUP($B236,NAfiliado_NFarmacia!$A$2:$J$497,6,0)),VLOOKUP($B236,padron!$A$3:$M$482,10,0)),+IF(ISERROR(VLOOKUP($B236,NAfiliado_NFarmacia!$A$2:$J$497,6,0)),"Ingresa Direccion de Farmacia",VLOOKUP($B236,NAfiliado_NFarmacia!$A$2:$J$497,6,0))))</f>
        <v/>
      </c>
      <c r="K236" s="68" t="str">
        <f>+IF($B236="","",+IF(OR($F236="Si",$F236=""),IF(ISERROR(VLOOKUP($B236,padron!$A$3:$M$482,10,0)),+IF(ISERROR(VLOOKUP($B236,NAfiliado_NFarmacia!$A$2:$J$497,5,0)),"Ingresa Localidad de Farmacia",VLOOKUP($B236,NAfiliado_NFarmacia!$A$2:$J$497,7,0)),VLOOKUP($B236,padron!$A$3:$M$482,11,0)),+IF(ISERROR(VLOOKUP($B236,NAfiliado_NFarmacia!$A$2:$J$497,7,0)),"Ingresa Localidad de Farmacia",VLOOKUP($B236,NAfiliado_NFarmacia!$A$2:$J$497,7,0))))</f>
        <v/>
      </c>
      <c r="L236" s="69" t="str">
        <f>+IF(B236="","",IF(F236="No","84005541",+IFERROR(+VLOOKUP(inicio!B236,padron!$A$2:$H$1999,8,0),"84005541")))</f>
        <v/>
      </c>
      <c r="M236" s="69" t="str">
        <f>+IF(B236="","",+IFERROR(+VLOOKUP(B236,padron!A:C,3,0),"no_cargado"))</f>
        <v/>
      </c>
      <c r="N236" s="67" t="str">
        <f>+IF(C236="","",+IFERROR(+VLOOKUP($C236,materiales!$A$2:$C$101,3,0),"9999"))</f>
        <v/>
      </c>
      <c r="O236" s="67" t="str">
        <f t="shared" si="30"/>
        <v/>
      </c>
      <c r="P236" s="67" t="str">
        <f t="shared" si="31"/>
        <v/>
      </c>
      <c r="Q236" s="67" t="str">
        <f t="shared" si="32"/>
        <v/>
      </c>
      <c r="R236" s="67" t="str">
        <f t="shared" si="33"/>
        <v/>
      </c>
      <c r="S236" s="67" t="str">
        <f t="shared" si="34"/>
        <v/>
      </c>
      <c r="T236" s="67" t="str">
        <f t="shared" ca="1" si="35"/>
        <v/>
      </c>
      <c r="U236" s="67" t="str">
        <f>+IF(M236="","",IFERROR(+VLOOKUP(C236,materiales!$A$2:$D$1000,4,0),"DSZA"))</f>
        <v/>
      </c>
      <c r="V236" s="67" t="str">
        <f t="shared" si="36"/>
        <v/>
      </c>
      <c r="W236" s="69" t="str">
        <f t="shared" si="37"/>
        <v/>
      </c>
      <c r="X236" s="69" t="str">
        <f t="shared" si="38"/>
        <v/>
      </c>
      <c r="Y236" s="70" t="str">
        <f t="shared" si="39"/>
        <v/>
      </c>
      <c r="Z236" s="70" t="str">
        <f>IF(M236="no_cargado",VLOOKUP(B236,NAfiliado_NFarmacia!A:H,8,0),"")</f>
        <v/>
      </c>
      <c r="AA236" s="71"/>
    </row>
    <row r="237" spans="1:27" x14ac:dyDescent="0.55000000000000004">
      <c r="A237" s="50"/>
      <c r="B237" s="49"/>
      <c r="C237" s="48"/>
      <c r="D237" s="49"/>
      <c r="E237" s="49"/>
      <c r="F237" s="49"/>
      <c r="G237" s="66" t="str">
        <f>+IF($B237="","",+IFERROR(+VLOOKUP(B237,padron!$A$2:$E$2000,2,0),+IFERROR(VLOOKUP(B237,NAfiliado_NFarmacia!$A:$J,10,0),"Ingresar Nuevo Afiliado")))</f>
        <v/>
      </c>
      <c r="H237" s="67" t="str">
        <f>+IF(B237="","",+IFERROR(+VLOOKUP($C237,materiales!$A$2:$C$101,2,0),"9999"))</f>
        <v/>
      </c>
      <c r="I237" s="68" t="str">
        <f>+IF($B237="","",+IF(OR($F237="Si",$F237=""),IF(ISERROR(VLOOKUP($B237,padron!$A$3:$M$482,9,0)),+IF(ISERROR(VLOOKUP($B237,NAfiliado_NFarmacia!$A$2:$J$497,5,0)),"Ingresa Farmacia",VLOOKUP($B237,NAfiliado_NFarmacia!$A$2:$J$497,5,0)),VLOOKUP($B237,padron!$A$3:$M$482,9,0)),+IF(ISERROR(VLOOKUP($B237,NAfiliado_NFarmacia!$A$2:$J$497,5,0)),"Ingresa Farmacia",VLOOKUP($B237,NAfiliado_NFarmacia!$A$2:$J$497,5,0))))</f>
        <v/>
      </c>
      <c r="J237" s="68" t="str">
        <f>+IF($B237="","",+IF(OR($F237="Si",$F237=""),IF(ISERROR(VLOOKUP($B237,padron!$A$3:$M$482,10,0)),+IF(ISERROR(VLOOKUP($B237,NAfiliado_NFarmacia!$A$2:$J$497,5,0)),"Ingresa Direccion de Farmacia",VLOOKUP($B237,NAfiliado_NFarmacia!$A$2:$J$497,6,0)),VLOOKUP($B237,padron!$A$3:$M$482,10,0)),+IF(ISERROR(VLOOKUP($B237,NAfiliado_NFarmacia!$A$2:$J$497,6,0)),"Ingresa Direccion de Farmacia",VLOOKUP($B237,NAfiliado_NFarmacia!$A$2:$J$497,6,0))))</f>
        <v/>
      </c>
      <c r="K237" s="68" t="str">
        <f>+IF($B237="","",+IF(OR($F237="Si",$F237=""),IF(ISERROR(VLOOKUP($B237,padron!$A$3:$M$482,10,0)),+IF(ISERROR(VLOOKUP($B237,NAfiliado_NFarmacia!$A$2:$J$497,5,0)),"Ingresa Localidad de Farmacia",VLOOKUP($B237,NAfiliado_NFarmacia!$A$2:$J$497,7,0)),VLOOKUP($B237,padron!$A$3:$M$482,11,0)),+IF(ISERROR(VLOOKUP($B237,NAfiliado_NFarmacia!$A$2:$J$497,7,0)),"Ingresa Localidad de Farmacia",VLOOKUP($B237,NAfiliado_NFarmacia!$A$2:$J$497,7,0))))</f>
        <v/>
      </c>
      <c r="L237" s="69" t="str">
        <f>+IF(B237="","",IF(F237="No","84005541",+IFERROR(+VLOOKUP(inicio!B237,padron!$A$2:$H$1999,8,0),"84005541")))</f>
        <v/>
      </c>
      <c r="M237" s="69" t="str">
        <f>+IF(B237="","",+IFERROR(+VLOOKUP(B237,padron!A:C,3,0),"no_cargado"))</f>
        <v/>
      </c>
      <c r="N237" s="67" t="str">
        <f>+IF(C237="","",+IFERROR(+VLOOKUP($C237,materiales!$A$2:$C$101,3,0),"9999"))</f>
        <v/>
      </c>
      <c r="O237" s="67" t="str">
        <f t="shared" si="30"/>
        <v/>
      </c>
      <c r="P237" s="67" t="str">
        <f t="shared" si="31"/>
        <v/>
      </c>
      <c r="Q237" s="67" t="str">
        <f t="shared" si="32"/>
        <v/>
      </c>
      <c r="R237" s="67" t="str">
        <f t="shared" si="33"/>
        <v/>
      </c>
      <c r="S237" s="67" t="str">
        <f t="shared" si="34"/>
        <v/>
      </c>
      <c r="T237" s="67" t="str">
        <f t="shared" ca="1" si="35"/>
        <v/>
      </c>
      <c r="U237" s="67" t="str">
        <f>+IF(M237="","",IFERROR(+VLOOKUP(C237,materiales!$A$2:$D$1000,4,0),"DSZA"))</f>
        <v/>
      </c>
      <c r="V237" s="67" t="str">
        <f t="shared" si="36"/>
        <v/>
      </c>
      <c r="W237" s="69" t="str">
        <f t="shared" si="37"/>
        <v/>
      </c>
      <c r="X237" s="69" t="str">
        <f t="shared" si="38"/>
        <v/>
      </c>
      <c r="Y237" s="70" t="str">
        <f t="shared" si="39"/>
        <v/>
      </c>
      <c r="Z237" s="70" t="str">
        <f>IF(M237="no_cargado",VLOOKUP(B237,NAfiliado_NFarmacia!A:H,8,0),"")</f>
        <v/>
      </c>
      <c r="AA237" s="71"/>
    </row>
    <row r="238" spans="1:27" x14ac:dyDescent="0.55000000000000004">
      <c r="A238" s="50"/>
      <c r="B238" s="49"/>
      <c r="C238" s="48"/>
      <c r="D238" s="49"/>
      <c r="E238" s="49"/>
      <c r="F238" s="49"/>
      <c r="G238" s="66" t="str">
        <f>+IF($B238="","",+IFERROR(+VLOOKUP(B238,padron!$A$2:$E$2000,2,0),+IFERROR(VLOOKUP(B238,NAfiliado_NFarmacia!$A:$J,10,0),"Ingresar Nuevo Afiliado")))</f>
        <v/>
      </c>
      <c r="H238" s="67" t="str">
        <f>+IF(B238="","",+IFERROR(+VLOOKUP($C238,materiales!$A$2:$C$101,2,0),"9999"))</f>
        <v/>
      </c>
      <c r="I238" s="68" t="str">
        <f>+IF($B238="","",+IF(OR($F238="Si",$F238=""),IF(ISERROR(VLOOKUP($B238,padron!$A$3:$M$482,9,0)),+IF(ISERROR(VLOOKUP($B238,NAfiliado_NFarmacia!$A$2:$J$497,5,0)),"Ingresa Farmacia",VLOOKUP($B238,NAfiliado_NFarmacia!$A$2:$J$497,5,0)),VLOOKUP($B238,padron!$A$3:$M$482,9,0)),+IF(ISERROR(VLOOKUP($B238,NAfiliado_NFarmacia!$A$2:$J$497,5,0)),"Ingresa Farmacia",VLOOKUP($B238,NAfiliado_NFarmacia!$A$2:$J$497,5,0))))</f>
        <v/>
      </c>
      <c r="J238" s="68" t="str">
        <f>+IF($B238="","",+IF(OR($F238="Si",$F238=""),IF(ISERROR(VLOOKUP($B238,padron!$A$3:$M$482,10,0)),+IF(ISERROR(VLOOKUP($B238,NAfiliado_NFarmacia!$A$2:$J$497,5,0)),"Ingresa Direccion de Farmacia",VLOOKUP($B238,NAfiliado_NFarmacia!$A$2:$J$497,6,0)),VLOOKUP($B238,padron!$A$3:$M$482,10,0)),+IF(ISERROR(VLOOKUP($B238,NAfiliado_NFarmacia!$A$2:$J$497,6,0)),"Ingresa Direccion de Farmacia",VLOOKUP($B238,NAfiliado_NFarmacia!$A$2:$J$497,6,0))))</f>
        <v/>
      </c>
      <c r="K238" s="68" t="str">
        <f>+IF($B238="","",+IF(OR($F238="Si",$F238=""),IF(ISERROR(VLOOKUP($B238,padron!$A$3:$M$482,10,0)),+IF(ISERROR(VLOOKUP($B238,NAfiliado_NFarmacia!$A$2:$J$497,5,0)),"Ingresa Localidad de Farmacia",VLOOKUP($B238,NAfiliado_NFarmacia!$A$2:$J$497,7,0)),VLOOKUP($B238,padron!$A$3:$M$482,11,0)),+IF(ISERROR(VLOOKUP($B238,NAfiliado_NFarmacia!$A$2:$J$497,7,0)),"Ingresa Localidad de Farmacia",VLOOKUP($B238,NAfiliado_NFarmacia!$A$2:$J$497,7,0))))</f>
        <v/>
      </c>
      <c r="L238" s="69" t="str">
        <f>+IF(B238="","",IF(F238="No","84005541",+IFERROR(+VLOOKUP(inicio!B238,padron!$A$2:$H$1999,8,0),"84005541")))</f>
        <v/>
      </c>
      <c r="M238" s="69" t="str">
        <f>+IF(B238="","",+IFERROR(+VLOOKUP(B238,padron!A:C,3,0),"no_cargado"))</f>
        <v/>
      </c>
      <c r="N238" s="67" t="str">
        <f>+IF(C238="","",+IFERROR(+VLOOKUP($C238,materiales!$A$2:$C$101,3,0),"9999"))</f>
        <v/>
      </c>
      <c r="O238" s="67" t="str">
        <f t="shared" si="30"/>
        <v/>
      </c>
      <c r="P238" s="67" t="str">
        <f t="shared" si="31"/>
        <v/>
      </c>
      <c r="Q238" s="67" t="str">
        <f t="shared" si="32"/>
        <v/>
      </c>
      <c r="R238" s="67" t="str">
        <f t="shared" si="33"/>
        <v/>
      </c>
      <c r="S238" s="67" t="str">
        <f t="shared" si="34"/>
        <v/>
      </c>
      <c r="T238" s="67" t="str">
        <f t="shared" ca="1" si="35"/>
        <v/>
      </c>
      <c r="U238" s="67" t="str">
        <f>+IF(M238="","",IFERROR(+VLOOKUP(C238,materiales!$A$2:$D$1000,4,0),"DSZA"))</f>
        <v/>
      </c>
      <c r="V238" s="67" t="str">
        <f t="shared" si="36"/>
        <v/>
      </c>
      <c r="W238" s="69" t="str">
        <f t="shared" si="37"/>
        <v/>
      </c>
      <c r="X238" s="69" t="str">
        <f t="shared" si="38"/>
        <v/>
      </c>
      <c r="Y238" s="70" t="str">
        <f t="shared" si="39"/>
        <v/>
      </c>
      <c r="Z238" s="70" t="str">
        <f>IF(M238="no_cargado",VLOOKUP(B238,NAfiliado_NFarmacia!A:H,8,0),"")</f>
        <v/>
      </c>
      <c r="AA238" s="71"/>
    </row>
    <row r="239" spans="1:27" x14ac:dyDescent="0.55000000000000004">
      <c r="A239" s="50"/>
      <c r="B239" s="49"/>
      <c r="C239" s="48"/>
      <c r="D239" s="49"/>
      <c r="E239" s="49"/>
      <c r="F239" s="49"/>
      <c r="G239" s="66" t="str">
        <f>+IF($B239="","",+IFERROR(+VLOOKUP(B239,padron!$A$2:$E$2000,2,0),+IFERROR(VLOOKUP(B239,NAfiliado_NFarmacia!$A:$J,10,0),"Ingresar Nuevo Afiliado")))</f>
        <v/>
      </c>
      <c r="H239" s="67" t="str">
        <f>+IF(B239="","",+IFERROR(+VLOOKUP($C239,materiales!$A$2:$C$101,2,0),"9999"))</f>
        <v/>
      </c>
      <c r="I239" s="68" t="str">
        <f>+IF($B239="","",+IF(OR($F239="Si",$F239=""),IF(ISERROR(VLOOKUP($B239,padron!$A$3:$M$482,9,0)),+IF(ISERROR(VLOOKUP($B239,NAfiliado_NFarmacia!$A$2:$J$497,5,0)),"Ingresa Farmacia",VLOOKUP($B239,NAfiliado_NFarmacia!$A$2:$J$497,5,0)),VLOOKUP($B239,padron!$A$3:$M$482,9,0)),+IF(ISERROR(VLOOKUP($B239,NAfiliado_NFarmacia!$A$2:$J$497,5,0)),"Ingresa Farmacia",VLOOKUP($B239,NAfiliado_NFarmacia!$A$2:$J$497,5,0))))</f>
        <v/>
      </c>
      <c r="J239" s="68" t="str">
        <f>+IF($B239="","",+IF(OR($F239="Si",$F239=""),IF(ISERROR(VLOOKUP($B239,padron!$A$3:$M$482,10,0)),+IF(ISERROR(VLOOKUP($B239,NAfiliado_NFarmacia!$A$2:$J$497,5,0)),"Ingresa Direccion de Farmacia",VLOOKUP($B239,NAfiliado_NFarmacia!$A$2:$J$497,6,0)),VLOOKUP($B239,padron!$A$3:$M$482,10,0)),+IF(ISERROR(VLOOKUP($B239,NAfiliado_NFarmacia!$A$2:$J$497,6,0)),"Ingresa Direccion de Farmacia",VLOOKUP($B239,NAfiliado_NFarmacia!$A$2:$J$497,6,0))))</f>
        <v/>
      </c>
      <c r="K239" s="68" t="str">
        <f>+IF($B239="","",+IF(OR($F239="Si",$F239=""),IF(ISERROR(VLOOKUP($B239,padron!$A$3:$M$482,10,0)),+IF(ISERROR(VLOOKUP($B239,NAfiliado_NFarmacia!$A$2:$J$497,5,0)),"Ingresa Localidad de Farmacia",VLOOKUP($B239,NAfiliado_NFarmacia!$A$2:$J$497,7,0)),VLOOKUP($B239,padron!$A$3:$M$482,11,0)),+IF(ISERROR(VLOOKUP($B239,NAfiliado_NFarmacia!$A$2:$J$497,7,0)),"Ingresa Localidad de Farmacia",VLOOKUP($B239,NAfiliado_NFarmacia!$A$2:$J$497,7,0))))</f>
        <v/>
      </c>
      <c r="L239" s="69" t="str">
        <f>+IF(B239="","",IF(F239="No","84005541",+IFERROR(+VLOOKUP(inicio!B239,padron!$A$2:$H$1999,8,0),"84005541")))</f>
        <v/>
      </c>
      <c r="M239" s="69" t="str">
        <f>+IF(B239="","",+IFERROR(+VLOOKUP(B239,padron!A:C,3,0),"no_cargado"))</f>
        <v/>
      </c>
      <c r="N239" s="67" t="str">
        <f>+IF(C239="","",+IFERROR(+VLOOKUP($C239,materiales!$A$2:$C$101,3,0),"9999"))</f>
        <v/>
      </c>
      <c r="O239" s="67" t="str">
        <f t="shared" si="30"/>
        <v/>
      </c>
      <c r="P239" s="67" t="str">
        <f t="shared" si="31"/>
        <v/>
      </c>
      <c r="Q239" s="67" t="str">
        <f t="shared" si="32"/>
        <v/>
      </c>
      <c r="R239" s="67" t="str">
        <f t="shared" si="33"/>
        <v/>
      </c>
      <c r="S239" s="67" t="str">
        <f t="shared" si="34"/>
        <v/>
      </c>
      <c r="T239" s="67" t="str">
        <f t="shared" ca="1" si="35"/>
        <v/>
      </c>
      <c r="U239" s="67" t="str">
        <f>+IF(M239="","",IFERROR(+VLOOKUP(C239,materiales!$A$2:$D$1000,4,0),"DSZA"))</f>
        <v/>
      </c>
      <c r="V239" s="67" t="str">
        <f t="shared" si="36"/>
        <v/>
      </c>
      <c r="W239" s="69" t="str">
        <f t="shared" si="37"/>
        <v/>
      </c>
      <c r="X239" s="69" t="str">
        <f t="shared" si="38"/>
        <v/>
      </c>
      <c r="Y239" s="70" t="str">
        <f t="shared" si="39"/>
        <v/>
      </c>
      <c r="Z239" s="70" t="str">
        <f>IF(M239="no_cargado",VLOOKUP(B239,NAfiliado_NFarmacia!A:H,8,0),"")</f>
        <v/>
      </c>
      <c r="AA239" s="71"/>
    </row>
    <row r="240" spans="1:27" x14ac:dyDescent="0.55000000000000004">
      <c r="A240" s="50"/>
      <c r="B240" s="49"/>
      <c r="C240" s="48"/>
      <c r="D240" s="49"/>
      <c r="E240" s="49"/>
      <c r="F240" s="49"/>
      <c r="G240" s="66" t="str">
        <f>+IF($B240="","",+IFERROR(+VLOOKUP(B240,padron!$A$2:$E$2000,2,0),+IFERROR(VLOOKUP(B240,NAfiliado_NFarmacia!$A:$J,10,0),"Ingresar Nuevo Afiliado")))</f>
        <v/>
      </c>
      <c r="H240" s="67" t="str">
        <f>+IF(B240="","",+IFERROR(+VLOOKUP($C240,materiales!$A$2:$C$101,2,0),"9999"))</f>
        <v/>
      </c>
      <c r="I240" s="68" t="str">
        <f>+IF($B240="","",+IF(OR($F240="Si",$F240=""),IF(ISERROR(VLOOKUP($B240,padron!$A$3:$M$482,9,0)),+IF(ISERROR(VLOOKUP($B240,NAfiliado_NFarmacia!$A$2:$J$497,5,0)),"Ingresa Farmacia",VLOOKUP($B240,NAfiliado_NFarmacia!$A$2:$J$497,5,0)),VLOOKUP($B240,padron!$A$3:$M$482,9,0)),+IF(ISERROR(VLOOKUP($B240,NAfiliado_NFarmacia!$A$2:$J$497,5,0)),"Ingresa Farmacia",VLOOKUP($B240,NAfiliado_NFarmacia!$A$2:$J$497,5,0))))</f>
        <v/>
      </c>
      <c r="J240" s="68" t="str">
        <f>+IF($B240="","",+IF(OR($F240="Si",$F240=""),IF(ISERROR(VLOOKUP($B240,padron!$A$3:$M$482,10,0)),+IF(ISERROR(VLOOKUP($B240,NAfiliado_NFarmacia!$A$2:$J$497,5,0)),"Ingresa Direccion de Farmacia",VLOOKUP($B240,NAfiliado_NFarmacia!$A$2:$J$497,6,0)),VLOOKUP($B240,padron!$A$3:$M$482,10,0)),+IF(ISERROR(VLOOKUP($B240,NAfiliado_NFarmacia!$A$2:$J$497,6,0)),"Ingresa Direccion de Farmacia",VLOOKUP($B240,NAfiliado_NFarmacia!$A$2:$J$497,6,0))))</f>
        <v/>
      </c>
      <c r="K240" s="68" t="str">
        <f>+IF($B240="","",+IF(OR($F240="Si",$F240=""),IF(ISERROR(VLOOKUP($B240,padron!$A$3:$M$482,10,0)),+IF(ISERROR(VLOOKUP($B240,NAfiliado_NFarmacia!$A$2:$J$497,5,0)),"Ingresa Localidad de Farmacia",VLOOKUP($B240,NAfiliado_NFarmacia!$A$2:$J$497,7,0)),VLOOKUP($B240,padron!$A$3:$M$482,11,0)),+IF(ISERROR(VLOOKUP($B240,NAfiliado_NFarmacia!$A$2:$J$497,7,0)),"Ingresa Localidad de Farmacia",VLOOKUP($B240,NAfiliado_NFarmacia!$A$2:$J$497,7,0))))</f>
        <v/>
      </c>
      <c r="L240" s="69" t="str">
        <f>+IF(B240="","",IF(F240="No","84005541",+IFERROR(+VLOOKUP(inicio!B240,padron!$A$2:$H$1999,8,0),"84005541")))</f>
        <v/>
      </c>
      <c r="M240" s="69" t="str">
        <f>+IF(B240="","",+IFERROR(+VLOOKUP(B240,padron!A:C,3,0),"no_cargado"))</f>
        <v/>
      </c>
      <c r="N240" s="67" t="str">
        <f>+IF(C240="","",+IFERROR(+VLOOKUP($C240,materiales!$A$2:$C$101,3,0),"9999"))</f>
        <v/>
      </c>
      <c r="O240" s="67" t="str">
        <f t="shared" si="30"/>
        <v/>
      </c>
      <c r="P240" s="67" t="str">
        <f t="shared" si="31"/>
        <v/>
      </c>
      <c r="Q240" s="67" t="str">
        <f t="shared" si="32"/>
        <v/>
      </c>
      <c r="R240" s="67" t="str">
        <f t="shared" si="33"/>
        <v/>
      </c>
      <c r="S240" s="67" t="str">
        <f t="shared" si="34"/>
        <v/>
      </c>
      <c r="T240" s="67" t="str">
        <f t="shared" ca="1" si="35"/>
        <v/>
      </c>
      <c r="U240" s="67" t="str">
        <f>+IF(M240="","",IFERROR(+VLOOKUP(C240,materiales!$A$2:$D$1000,4,0),"DSZA"))</f>
        <v/>
      </c>
      <c r="V240" s="67" t="str">
        <f t="shared" si="36"/>
        <v/>
      </c>
      <c r="W240" s="69" t="str">
        <f t="shared" si="37"/>
        <v/>
      </c>
      <c r="X240" s="69" t="str">
        <f t="shared" si="38"/>
        <v/>
      </c>
      <c r="Y240" s="70" t="str">
        <f t="shared" si="39"/>
        <v/>
      </c>
      <c r="Z240" s="70" t="str">
        <f>IF(M240="no_cargado",VLOOKUP(B240,NAfiliado_NFarmacia!A:H,8,0),"")</f>
        <v/>
      </c>
      <c r="AA240" s="71"/>
    </row>
    <row r="241" spans="1:27" x14ac:dyDescent="0.55000000000000004">
      <c r="A241" s="50"/>
      <c r="B241" s="49"/>
      <c r="C241" s="48"/>
      <c r="D241" s="49"/>
      <c r="E241" s="49"/>
      <c r="F241" s="49"/>
      <c r="G241" s="66" t="str">
        <f>+IF($B241="","",+IFERROR(+VLOOKUP(B241,padron!$A$2:$E$2000,2,0),+IFERROR(VLOOKUP(B241,NAfiliado_NFarmacia!$A:$J,10,0),"Ingresar Nuevo Afiliado")))</f>
        <v/>
      </c>
      <c r="H241" s="67" t="str">
        <f>+IF(B241="","",+IFERROR(+VLOOKUP($C241,materiales!$A$2:$C$101,2,0),"9999"))</f>
        <v/>
      </c>
      <c r="I241" s="68" t="str">
        <f>+IF($B241="","",+IF(OR($F241="Si",$F241=""),IF(ISERROR(VLOOKUP($B241,padron!$A$3:$M$482,9,0)),+IF(ISERROR(VLOOKUP($B241,NAfiliado_NFarmacia!$A$2:$J$497,5,0)),"Ingresa Farmacia",VLOOKUP($B241,NAfiliado_NFarmacia!$A$2:$J$497,5,0)),VLOOKUP($B241,padron!$A$3:$M$482,9,0)),+IF(ISERROR(VLOOKUP($B241,NAfiliado_NFarmacia!$A$2:$J$497,5,0)),"Ingresa Farmacia",VLOOKUP($B241,NAfiliado_NFarmacia!$A$2:$J$497,5,0))))</f>
        <v/>
      </c>
      <c r="J241" s="68" t="str">
        <f>+IF($B241="","",+IF(OR($F241="Si",$F241=""),IF(ISERROR(VLOOKUP($B241,padron!$A$3:$M$482,10,0)),+IF(ISERROR(VLOOKUP($B241,NAfiliado_NFarmacia!$A$2:$J$497,5,0)),"Ingresa Direccion de Farmacia",VLOOKUP($B241,NAfiliado_NFarmacia!$A$2:$J$497,6,0)),VLOOKUP($B241,padron!$A$3:$M$482,10,0)),+IF(ISERROR(VLOOKUP($B241,NAfiliado_NFarmacia!$A$2:$J$497,6,0)),"Ingresa Direccion de Farmacia",VLOOKUP($B241,NAfiliado_NFarmacia!$A$2:$J$497,6,0))))</f>
        <v/>
      </c>
      <c r="K241" s="68" t="str">
        <f>+IF($B241="","",+IF(OR($F241="Si",$F241=""),IF(ISERROR(VLOOKUP($B241,padron!$A$3:$M$482,10,0)),+IF(ISERROR(VLOOKUP($B241,NAfiliado_NFarmacia!$A$2:$J$497,5,0)),"Ingresa Localidad de Farmacia",VLOOKUP($B241,NAfiliado_NFarmacia!$A$2:$J$497,7,0)),VLOOKUP($B241,padron!$A$3:$M$482,11,0)),+IF(ISERROR(VLOOKUP($B241,NAfiliado_NFarmacia!$A$2:$J$497,7,0)),"Ingresa Localidad de Farmacia",VLOOKUP($B241,NAfiliado_NFarmacia!$A$2:$J$497,7,0))))</f>
        <v/>
      </c>
      <c r="L241" s="69" t="str">
        <f>+IF(B241="","",IF(F241="No","84005541",+IFERROR(+VLOOKUP(inicio!B241,padron!$A$2:$H$1999,8,0),"84005541")))</f>
        <v/>
      </c>
      <c r="M241" s="69" t="str">
        <f>+IF(B241="","",+IFERROR(+VLOOKUP(B241,padron!A:C,3,0),"no_cargado"))</f>
        <v/>
      </c>
      <c r="N241" s="67" t="str">
        <f>+IF(C241="","",+IFERROR(+VLOOKUP($C241,materiales!$A$2:$C$101,3,0),"9999"))</f>
        <v/>
      </c>
      <c r="O241" s="67" t="str">
        <f t="shared" si="30"/>
        <v/>
      </c>
      <c r="P241" s="67" t="str">
        <f t="shared" si="31"/>
        <v/>
      </c>
      <c r="Q241" s="67" t="str">
        <f t="shared" si="32"/>
        <v/>
      </c>
      <c r="R241" s="67" t="str">
        <f t="shared" si="33"/>
        <v/>
      </c>
      <c r="S241" s="67" t="str">
        <f t="shared" si="34"/>
        <v/>
      </c>
      <c r="T241" s="67" t="str">
        <f t="shared" ca="1" si="35"/>
        <v/>
      </c>
      <c r="U241" s="67" t="str">
        <f>+IF(M241="","",IFERROR(+VLOOKUP(C241,materiales!$A$2:$D$1000,4,0),"DSZA"))</f>
        <v/>
      </c>
      <c r="V241" s="67" t="str">
        <f t="shared" si="36"/>
        <v/>
      </c>
      <c r="W241" s="69" t="str">
        <f t="shared" si="37"/>
        <v/>
      </c>
      <c r="X241" s="69" t="str">
        <f t="shared" si="38"/>
        <v/>
      </c>
      <c r="Y241" s="70" t="str">
        <f t="shared" si="39"/>
        <v/>
      </c>
      <c r="Z241" s="70" t="str">
        <f>IF(M241="no_cargado",VLOOKUP(B241,NAfiliado_NFarmacia!A:H,8,0),"")</f>
        <v/>
      </c>
      <c r="AA241" s="71"/>
    </row>
    <row r="242" spans="1:27" x14ac:dyDescent="0.55000000000000004">
      <c r="A242" s="50"/>
      <c r="B242" s="49"/>
      <c r="C242" s="48"/>
      <c r="D242" s="49"/>
      <c r="E242" s="49"/>
      <c r="F242" s="49"/>
      <c r="G242" s="66" t="str">
        <f>+IF($B242="","",+IFERROR(+VLOOKUP(B242,padron!$A$2:$E$2000,2,0),+IFERROR(VLOOKUP(B242,NAfiliado_NFarmacia!$A:$J,10,0),"Ingresar Nuevo Afiliado")))</f>
        <v/>
      </c>
      <c r="H242" s="67" t="str">
        <f>+IF(B242="","",+IFERROR(+VLOOKUP($C242,materiales!$A$2:$C$101,2,0),"9999"))</f>
        <v/>
      </c>
      <c r="I242" s="68" t="str">
        <f>+IF($B242="","",+IF(OR($F242="Si",$F242=""),IF(ISERROR(VLOOKUP($B242,padron!$A$3:$M$482,9,0)),+IF(ISERROR(VLOOKUP($B242,NAfiliado_NFarmacia!$A$2:$J$497,5,0)),"Ingresa Farmacia",VLOOKUP($B242,NAfiliado_NFarmacia!$A$2:$J$497,5,0)),VLOOKUP($B242,padron!$A$3:$M$482,9,0)),+IF(ISERROR(VLOOKUP($B242,NAfiliado_NFarmacia!$A$2:$J$497,5,0)),"Ingresa Farmacia",VLOOKUP($B242,NAfiliado_NFarmacia!$A$2:$J$497,5,0))))</f>
        <v/>
      </c>
      <c r="J242" s="68" t="str">
        <f>+IF($B242="","",+IF(OR($F242="Si",$F242=""),IF(ISERROR(VLOOKUP($B242,padron!$A$3:$M$482,10,0)),+IF(ISERROR(VLOOKUP($B242,NAfiliado_NFarmacia!$A$2:$J$497,5,0)),"Ingresa Direccion de Farmacia",VLOOKUP($B242,NAfiliado_NFarmacia!$A$2:$J$497,6,0)),VLOOKUP($B242,padron!$A$3:$M$482,10,0)),+IF(ISERROR(VLOOKUP($B242,NAfiliado_NFarmacia!$A$2:$J$497,6,0)),"Ingresa Direccion de Farmacia",VLOOKUP($B242,NAfiliado_NFarmacia!$A$2:$J$497,6,0))))</f>
        <v/>
      </c>
      <c r="K242" s="68" t="str">
        <f>+IF($B242="","",+IF(OR($F242="Si",$F242=""),IF(ISERROR(VLOOKUP($B242,padron!$A$3:$M$482,10,0)),+IF(ISERROR(VLOOKUP($B242,NAfiliado_NFarmacia!$A$2:$J$497,5,0)),"Ingresa Localidad de Farmacia",VLOOKUP($B242,NAfiliado_NFarmacia!$A$2:$J$497,7,0)),VLOOKUP($B242,padron!$A$3:$M$482,11,0)),+IF(ISERROR(VLOOKUP($B242,NAfiliado_NFarmacia!$A$2:$J$497,7,0)),"Ingresa Localidad de Farmacia",VLOOKUP($B242,NAfiliado_NFarmacia!$A$2:$J$497,7,0))))</f>
        <v/>
      </c>
      <c r="L242" s="69" t="str">
        <f>+IF(B242="","",IF(F242="No","84005541",+IFERROR(+VLOOKUP(inicio!B242,padron!$A$2:$H$1999,8,0),"84005541")))</f>
        <v/>
      </c>
      <c r="M242" s="69" t="str">
        <f>+IF(B242="","",+IFERROR(+VLOOKUP(B242,padron!A:C,3,0),"no_cargado"))</f>
        <v/>
      </c>
      <c r="N242" s="67" t="str">
        <f>+IF(C242="","",+IFERROR(+VLOOKUP($C242,materiales!$A$2:$C$101,3,0),"9999"))</f>
        <v/>
      </c>
      <c r="O242" s="67" t="str">
        <f t="shared" si="30"/>
        <v/>
      </c>
      <c r="P242" s="67" t="str">
        <f t="shared" si="31"/>
        <v/>
      </c>
      <c r="Q242" s="67" t="str">
        <f t="shared" si="32"/>
        <v/>
      </c>
      <c r="R242" s="67" t="str">
        <f t="shared" si="33"/>
        <v/>
      </c>
      <c r="S242" s="67" t="str">
        <f t="shared" si="34"/>
        <v/>
      </c>
      <c r="T242" s="67" t="str">
        <f t="shared" ca="1" si="35"/>
        <v/>
      </c>
      <c r="U242" s="67" t="str">
        <f>+IF(M242="","",IFERROR(+VLOOKUP(C242,materiales!$A$2:$D$1000,4,0),"DSZA"))</f>
        <v/>
      </c>
      <c r="V242" s="67" t="str">
        <f t="shared" si="36"/>
        <v/>
      </c>
      <c r="W242" s="69" t="str">
        <f t="shared" si="37"/>
        <v/>
      </c>
      <c r="X242" s="69" t="str">
        <f t="shared" si="38"/>
        <v/>
      </c>
      <c r="Y242" s="70" t="str">
        <f t="shared" si="39"/>
        <v/>
      </c>
      <c r="Z242" s="70" t="str">
        <f>IF(M242="no_cargado",VLOOKUP(B242,NAfiliado_NFarmacia!A:H,8,0),"")</f>
        <v/>
      </c>
      <c r="AA242" s="71"/>
    </row>
    <row r="243" spans="1:27" x14ac:dyDescent="0.55000000000000004">
      <c r="A243" s="50"/>
      <c r="B243" s="49"/>
      <c r="C243" s="48"/>
      <c r="D243" s="49"/>
      <c r="E243" s="49"/>
      <c r="F243" s="49"/>
      <c r="G243" s="66" t="str">
        <f>+IF($B243="","",+IFERROR(+VLOOKUP(B243,padron!$A$2:$E$2000,2,0),+IFERROR(VLOOKUP(B243,NAfiliado_NFarmacia!$A:$J,10,0),"Ingresar Nuevo Afiliado")))</f>
        <v/>
      </c>
      <c r="H243" s="67" t="str">
        <f>+IF(B243="","",+IFERROR(+VLOOKUP($C243,materiales!$A$2:$C$101,2,0),"9999"))</f>
        <v/>
      </c>
      <c r="I243" s="68" t="str">
        <f>+IF($B243="","",+IF(OR($F243="Si",$F243=""),IF(ISERROR(VLOOKUP($B243,padron!$A$3:$M$482,9,0)),+IF(ISERROR(VLOOKUP($B243,NAfiliado_NFarmacia!$A$2:$J$497,5,0)),"Ingresa Farmacia",VLOOKUP($B243,NAfiliado_NFarmacia!$A$2:$J$497,5,0)),VLOOKUP($B243,padron!$A$3:$M$482,9,0)),+IF(ISERROR(VLOOKUP($B243,NAfiliado_NFarmacia!$A$2:$J$497,5,0)),"Ingresa Farmacia",VLOOKUP($B243,NAfiliado_NFarmacia!$A$2:$J$497,5,0))))</f>
        <v/>
      </c>
      <c r="J243" s="68" t="str">
        <f>+IF($B243="","",+IF(OR($F243="Si",$F243=""),IF(ISERROR(VLOOKUP($B243,padron!$A$3:$M$482,10,0)),+IF(ISERROR(VLOOKUP($B243,NAfiliado_NFarmacia!$A$2:$J$497,5,0)),"Ingresa Direccion de Farmacia",VLOOKUP($B243,NAfiliado_NFarmacia!$A$2:$J$497,6,0)),VLOOKUP($B243,padron!$A$3:$M$482,10,0)),+IF(ISERROR(VLOOKUP($B243,NAfiliado_NFarmacia!$A$2:$J$497,6,0)),"Ingresa Direccion de Farmacia",VLOOKUP($B243,NAfiliado_NFarmacia!$A$2:$J$497,6,0))))</f>
        <v/>
      </c>
      <c r="K243" s="68" t="str">
        <f>+IF($B243="","",+IF(OR($F243="Si",$F243=""),IF(ISERROR(VLOOKUP($B243,padron!$A$3:$M$482,10,0)),+IF(ISERROR(VLOOKUP($B243,NAfiliado_NFarmacia!$A$2:$J$497,5,0)),"Ingresa Localidad de Farmacia",VLOOKUP($B243,NAfiliado_NFarmacia!$A$2:$J$497,7,0)),VLOOKUP($B243,padron!$A$3:$M$482,11,0)),+IF(ISERROR(VLOOKUP($B243,NAfiliado_NFarmacia!$A$2:$J$497,7,0)),"Ingresa Localidad de Farmacia",VLOOKUP($B243,NAfiliado_NFarmacia!$A$2:$J$497,7,0))))</f>
        <v/>
      </c>
      <c r="L243" s="69" t="str">
        <f>+IF(B243="","",IF(F243="No","84005541",+IFERROR(+VLOOKUP(inicio!B243,padron!$A$2:$H$1999,8,0),"84005541")))</f>
        <v/>
      </c>
      <c r="M243" s="69" t="str">
        <f>+IF(B243="","",+IFERROR(+VLOOKUP(B243,padron!A:C,3,0),"no_cargado"))</f>
        <v/>
      </c>
      <c r="N243" s="67" t="str">
        <f>+IF(C243="","",+IFERROR(+VLOOKUP($C243,materiales!$A$2:$C$101,3,0),"9999"))</f>
        <v/>
      </c>
      <c r="O243" s="67" t="str">
        <f t="shared" si="30"/>
        <v/>
      </c>
      <c r="P243" s="67" t="str">
        <f t="shared" si="31"/>
        <v/>
      </c>
      <c r="Q243" s="67" t="str">
        <f t="shared" si="32"/>
        <v/>
      </c>
      <c r="R243" s="67" t="str">
        <f t="shared" si="33"/>
        <v/>
      </c>
      <c r="S243" s="67" t="str">
        <f t="shared" si="34"/>
        <v/>
      </c>
      <c r="T243" s="67" t="str">
        <f t="shared" ca="1" si="35"/>
        <v/>
      </c>
      <c r="U243" s="67" t="str">
        <f>+IF(M243="","",IFERROR(+VLOOKUP(C243,materiales!$A$2:$D$1000,4,0),"DSZA"))</f>
        <v/>
      </c>
      <c r="V243" s="67" t="str">
        <f t="shared" si="36"/>
        <v/>
      </c>
      <c r="W243" s="69" t="str">
        <f t="shared" si="37"/>
        <v/>
      </c>
      <c r="X243" s="69" t="str">
        <f t="shared" si="38"/>
        <v/>
      </c>
      <c r="Y243" s="70" t="str">
        <f t="shared" si="39"/>
        <v/>
      </c>
      <c r="Z243" s="70" t="str">
        <f>IF(M243="no_cargado",VLOOKUP(B243,NAfiliado_NFarmacia!A:H,8,0),"")</f>
        <v/>
      </c>
      <c r="AA243" s="71"/>
    </row>
    <row r="244" spans="1:27" x14ac:dyDescent="0.55000000000000004">
      <c r="A244" s="50"/>
      <c r="B244" s="49"/>
      <c r="C244" s="48"/>
      <c r="D244" s="49"/>
      <c r="E244" s="49"/>
      <c r="F244" s="49"/>
      <c r="G244" s="66" t="str">
        <f>+IF($B244="","",+IFERROR(+VLOOKUP(B244,padron!$A$2:$E$2000,2,0),+IFERROR(VLOOKUP(B244,NAfiliado_NFarmacia!$A:$J,10,0),"Ingresar Nuevo Afiliado")))</f>
        <v/>
      </c>
      <c r="H244" s="67" t="str">
        <f>+IF(B244="","",+IFERROR(+VLOOKUP($C244,materiales!$A$2:$C$101,2,0),"9999"))</f>
        <v/>
      </c>
      <c r="I244" s="68" t="str">
        <f>+IF($B244="","",+IF(OR($F244="Si",$F244=""),IF(ISERROR(VLOOKUP($B244,padron!$A$3:$M$482,9,0)),+IF(ISERROR(VLOOKUP($B244,NAfiliado_NFarmacia!$A$2:$J$497,5,0)),"Ingresa Farmacia",VLOOKUP($B244,NAfiliado_NFarmacia!$A$2:$J$497,5,0)),VLOOKUP($B244,padron!$A$3:$M$482,9,0)),+IF(ISERROR(VLOOKUP($B244,NAfiliado_NFarmacia!$A$2:$J$497,5,0)),"Ingresa Farmacia",VLOOKUP($B244,NAfiliado_NFarmacia!$A$2:$J$497,5,0))))</f>
        <v/>
      </c>
      <c r="J244" s="68" t="str">
        <f>+IF($B244="","",+IF(OR($F244="Si",$F244=""),IF(ISERROR(VLOOKUP($B244,padron!$A$3:$M$482,10,0)),+IF(ISERROR(VLOOKUP($B244,NAfiliado_NFarmacia!$A$2:$J$497,5,0)),"Ingresa Direccion de Farmacia",VLOOKUP($B244,NAfiliado_NFarmacia!$A$2:$J$497,6,0)),VLOOKUP($B244,padron!$A$3:$M$482,10,0)),+IF(ISERROR(VLOOKUP($B244,NAfiliado_NFarmacia!$A$2:$J$497,6,0)),"Ingresa Direccion de Farmacia",VLOOKUP($B244,NAfiliado_NFarmacia!$A$2:$J$497,6,0))))</f>
        <v/>
      </c>
      <c r="K244" s="68" t="str">
        <f>+IF($B244="","",+IF(OR($F244="Si",$F244=""),IF(ISERROR(VLOOKUP($B244,padron!$A$3:$M$482,10,0)),+IF(ISERROR(VLOOKUP($B244,NAfiliado_NFarmacia!$A$2:$J$497,5,0)),"Ingresa Localidad de Farmacia",VLOOKUP($B244,NAfiliado_NFarmacia!$A$2:$J$497,7,0)),VLOOKUP($B244,padron!$A$3:$M$482,11,0)),+IF(ISERROR(VLOOKUP($B244,NAfiliado_NFarmacia!$A$2:$J$497,7,0)),"Ingresa Localidad de Farmacia",VLOOKUP($B244,NAfiliado_NFarmacia!$A$2:$J$497,7,0))))</f>
        <v/>
      </c>
      <c r="L244" s="69" t="str">
        <f>+IF(B244="","",IF(F244="No","84005541",+IFERROR(+VLOOKUP(inicio!B244,padron!$A$2:$H$1999,8,0),"84005541")))</f>
        <v/>
      </c>
      <c r="M244" s="69" t="str">
        <f>+IF(B244="","",+IFERROR(+VLOOKUP(B244,padron!A:C,3,0),"no_cargado"))</f>
        <v/>
      </c>
      <c r="N244" s="67" t="str">
        <f>+IF(C244="","",+IFERROR(+VLOOKUP($C244,materiales!$A$2:$C$101,3,0),"9999"))</f>
        <v/>
      </c>
      <c r="O244" s="67" t="str">
        <f t="shared" si="30"/>
        <v/>
      </c>
      <c r="P244" s="67" t="str">
        <f t="shared" si="31"/>
        <v/>
      </c>
      <c r="Q244" s="67" t="str">
        <f t="shared" si="32"/>
        <v/>
      </c>
      <c r="R244" s="67" t="str">
        <f t="shared" si="33"/>
        <v/>
      </c>
      <c r="S244" s="67" t="str">
        <f t="shared" si="34"/>
        <v/>
      </c>
      <c r="T244" s="67" t="str">
        <f t="shared" ca="1" si="35"/>
        <v/>
      </c>
      <c r="U244" s="67" t="str">
        <f>+IF(M244="","",IFERROR(+VLOOKUP(C244,materiales!$A$2:$D$1000,4,0),"DSZA"))</f>
        <v/>
      </c>
      <c r="V244" s="67" t="str">
        <f t="shared" si="36"/>
        <v/>
      </c>
      <c r="W244" s="69" t="str">
        <f t="shared" si="37"/>
        <v/>
      </c>
      <c r="X244" s="69" t="str">
        <f t="shared" si="38"/>
        <v/>
      </c>
      <c r="Y244" s="70" t="str">
        <f t="shared" si="39"/>
        <v/>
      </c>
      <c r="Z244" s="70" t="str">
        <f>IF(M244="no_cargado",VLOOKUP(B244,NAfiliado_NFarmacia!A:H,8,0),"")</f>
        <v/>
      </c>
      <c r="AA244" s="71"/>
    </row>
    <row r="245" spans="1:27" x14ac:dyDescent="0.55000000000000004">
      <c r="A245" s="50"/>
      <c r="B245" s="49"/>
      <c r="C245" s="48"/>
      <c r="D245" s="49"/>
      <c r="E245" s="49"/>
      <c r="F245" s="49"/>
      <c r="G245" s="66" t="str">
        <f>+IF($B245="","",+IFERROR(+VLOOKUP(B245,padron!$A$2:$E$2000,2,0),+IFERROR(VLOOKUP(B245,NAfiliado_NFarmacia!$A:$J,10,0),"Ingresar Nuevo Afiliado")))</f>
        <v/>
      </c>
      <c r="H245" s="67" t="str">
        <f>+IF(B245="","",+IFERROR(+VLOOKUP($C245,materiales!$A$2:$C$101,2,0),"9999"))</f>
        <v/>
      </c>
      <c r="I245" s="68" t="str">
        <f>+IF($B245="","",+IF(OR($F245="Si",$F245=""),IF(ISERROR(VLOOKUP($B245,padron!$A$3:$M$482,9,0)),+IF(ISERROR(VLOOKUP($B245,NAfiliado_NFarmacia!$A$2:$J$497,5,0)),"Ingresa Farmacia",VLOOKUP($B245,NAfiliado_NFarmacia!$A$2:$J$497,5,0)),VLOOKUP($B245,padron!$A$3:$M$482,9,0)),+IF(ISERROR(VLOOKUP($B245,NAfiliado_NFarmacia!$A$2:$J$497,5,0)),"Ingresa Farmacia",VLOOKUP($B245,NAfiliado_NFarmacia!$A$2:$J$497,5,0))))</f>
        <v/>
      </c>
      <c r="J245" s="68" t="str">
        <f>+IF($B245="","",+IF(OR($F245="Si",$F245=""),IF(ISERROR(VLOOKUP($B245,padron!$A$3:$M$482,10,0)),+IF(ISERROR(VLOOKUP($B245,NAfiliado_NFarmacia!$A$2:$J$497,5,0)),"Ingresa Direccion de Farmacia",VLOOKUP($B245,NAfiliado_NFarmacia!$A$2:$J$497,6,0)),VLOOKUP($B245,padron!$A$3:$M$482,10,0)),+IF(ISERROR(VLOOKUP($B245,NAfiliado_NFarmacia!$A$2:$J$497,6,0)),"Ingresa Direccion de Farmacia",VLOOKUP($B245,NAfiliado_NFarmacia!$A$2:$J$497,6,0))))</f>
        <v/>
      </c>
      <c r="K245" s="68" t="str">
        <f>+IF($B245="","",+IF(OR($F245="Si",$F245=""),IF(ISERROR(VLOOKUP($B245,padron!$A$3:$M$482,10,0)),+IF(ISERROR(VLOOKUP($B245,NAfiliado_NFarmacia!$A$2:$J$497,5,0)),"Ingresa Localidad de Farmacia",VLOOKUP($B245,NAfiliado_NFarmacia!$A$2:$J$497,7,0)),VLOOKUP($B245,padron!$A$3:$M$482,11,0)),+IF(ISERROR(VLOOKUP($B245,NAfiliado_NFarmacia!$A$2:$J$497,7,0)),"Ingresa Localidad de Farmacia",VLOOKUP($B245,NAfiliado_NFarmacia!$A$2:$J$497,7,0))))</f>
        <v/>
      </c>
      <c r="L245" s="69" t="str">
        <f>+IF(B245="","",IF(F245="No","84005541",+IFERROR(+VLOOKUP(inicio!B245,padron!$A$2:$H$1999,8,0),"84005541")))</f>
        <v/>
      </c>
      <c r="M245" s="69" t="str">
        <f>+IF(B245="","",+IFERROR(+VLOOKUP(B245,padron!A:C,3,0),"no_cargado"))</f>
        <v/>
      </c>
      <c r="N245" s="67" t="str">
        <f>+IF(C245="","",+IFERROR(+VLOOKUP($C245,materiales!$A$2:$C$101,3,0),"9999"))</f>
        <v/>
      </c>
      <c r="O245" s="67" t="str">
        <f t="shared" si="30"/>
        <v/>
      </c>
      <c r="P245" s="67" t="str">
        <f t="shared" si="31"/>
        <v/>
      </c>
      <c r="Q245" s="67" t="str">
        <f t="shared" si="32"/>
        <v/>
      </c>
      <c r="R245" s="67" t="str">
        <f t="shared" si="33"/>
        <v/>
      </c>
      <c r="S245" s="67" t="str">
        <f t="shared" si="34"/>
        <v/>
      </c>
      <c r="T245" s="67" t="str">
        <f t="shared" ca="1" si="35"/>
        <v/>
      </c>
      <c r="U245" s="67" t="str">
        <f>+IF(M245="","",IFERROR(+VLOOKUP(C245,materiales!$A$2:$D$1000,4,0),"DSZA"))</f>
        <v/>
      </c>
      <c r="V245" s="67" t="str">
        <f t="shared" si="36"/>
        <v/>
      </c>
      <c r="W245" s="69" t="str">
        <f t="shared" si="37"/>
        <v/>
      </c>
      <c r="X245" s="69" t="str">
        <f t="shared" si="38"/>
        <v/>
      </c>
      <c r="Y245" s="70" t="str">
        <f t="shared" si="39"/>
        <v/>
      </c>
      <c r="Z245" s="70" t="str">
        <f>IF(M245="no_cargado",VLOOKUP(B245,NAfiliado_NFarmacia!A:H,8,0),"")</f>
        <v/>
      </c>
      <c r="AA245" s="71"/>
    </row>
    <row r="246" spans="1:27" x14ac:dyDescent="0.55000000000000004">
      <c r="A246" s="50"/>
      <c r="B246" s="49"/>
      <c r="C246" s="48"/>
      <c r="D246" s="49"/>
      <c r="E246" s="49"/>
      <c r="F246" s="49"/>
      <c r="G246" s="66" t="str">
        <f>+IF($B246="","",+IFERROR(+VLOOKUP(B246,padron!$A$2:$E$2000,2,0),+IFERROR(VLOOKUP(B246,NAfiliado_NFarmacia!$A:$J,10,0),"Ingresar Nuevo Afiliado")))</f>
        <v/>
      </c>
      <c r="H246" s="67" t="str">
        <f>+IF(B246="","",+IFERROR(+VLOOKUP($C246,materiales!$A$2:$C$101,2,0),"9999"))</f>
        <v/>
      </c>
      <c r="I246" s="68" t="str">
        <f>+IF($B246="","",+IF(OR($F246="Si",$F246=""),IF(ISERROR(VLOOKUP($B246,padron!$A$3:$M$482,9,0)),+IF(ISERROR(VLOOKUP($B246,NAfiliado_NFarmacia!$A$2:$J$497,5,0)),"Ingresa Farmacia",VLOOKUP($B246,NAfiliado_NFarmacia!$A$2:$J$497,5,0)),VLOOKUP($B246,padron!$A$3:$M$482,9,0)),+IF(ISERROR(VLOOKUP($B246,NAfiliado_NFarmacia!$A$2:$J$497,5,0)),"Ingresa Farmacia",VLOOKUP($B246,NAfiliado_NFarmacia!$A$2:$J$497,5,0))))</f>
        <v/>
      </c>
      <c r="J246" s="68" t="str">
        <f>+IF($B246="","",+IF(OR($F246="Si",$F246=""),IF(ISERROR(VLOOKUP($B246,padron!$A$3:$M$482,10,0)),+IF(ISERROR(VLOOKUP($B246,NAfiliado_NFarmacia!$A$2:$J$497,5,0)),"Ingresa Direccion de Farmacia",VLOOKUP($B246,NAfiliado_NFarmacia!$A$2:$J$497,6,0)),VLOOKUP($B246,padron!$A$3:$M$482,10,0)),+IF(ISERROR(VLOOKUP($B246,NAfiliado_NFarmacia!$A$2:$J$497,6,0)),"Ingresa Direccion de Farmacia",VLOOKUP($B246,NAfiliado_NFarmacia!$A$2:$J$497,6,0))))</f>
        <v/>
      </c>
      <c r="K246" s="68" t="str">
        <f>+IF($B246="","",+IF(OR($F246="Si",$F246=""),IF(ISERROR(VLOOKUP($B246,padron!$A$3:$M$482,10,0)),+IF(ISERROR(VLOOKUP($B246,NAfiliado_NFarmacia!$A$2:$J$497,5,0)),"Ingresa Localidad de Farmacia",VLOOKUP($B246,NAfiliado_NFarmacia!$A$2:$J$497,7,0)),VLOOKUP($B246,padron!$A$3:$M$482,11,0)),+IF(ISERROR(VLOOKUP($B246,NAfiliado_NFarmacia!$A$2:$J$497,7,0)),"Ingresa Localidad de Farmacia",VLOOKUP($B246,NAfiliado_NFarmacia!$A$2:$J$497,7,0))))</f>
        <v/>
      </c>
      <c r="L246" s="69" t="str">
        <f>+IF(B246="","",IF(F246="No","84005541",+IFERROR(+VLOOKUP(inicio!B246,padron!$A$2:$H$1999,8,0),"84005541")))</f>
        <v/>
      </c>
      <c r="M246" s="69" t="str">
        <f>+IF(B246="","",+IFERROR(+VLOOKUP(B246,padron!A:C,3,0),"no_cargado"))</f>
        <v/>
      </c>
      <c r="N246" s="67" t="str">
        <f>+IF(C246="","",+IFERROR(+VLOOKUP($C246,materiales!$A$2:$C$101,3,0),"9999"))</f>
        <v/>
      </c>
      <c r="O246" s="67" t="str">
        <f t="shared" si="30"/>
        <v/>
      </c>
      <c r="P246" s="67" t="str">
        <f t="shared" si="31"/>
        <v/>
      </c>
      <c r="Q246" s="67" t="str">
        <f t="shared" si="32"/>
        <v/>
      </c>
      <c r="R246" s="67" t="str">
        <f t="shared" si="33"/>
        <v/>
      </c>
      <c r="S246" s="67" t="str">
        <f t="shared" si="34"/>
        <v/>
      </c>
      <c r="T246" s="67" t="str">
        <f t="shared" ca="1" si="35"/>
        <v/>
      </c>
      <c r="U246" s="67" t="str">
        <f>+IF(M246="","",IFERROR(+VLOOKUP(C246,materiales!$A$2:$D$1000,4,0),"DSZA"))</f>
        <v/>
      </c>
      <c r="V246" s="67" t="str">
        <f t="shared" si="36"/>
        <v/>
      </c>
      <c r="W246" s="69" t="str">
        <f t="shared" si="37"/>
        <v/>
      </c>
      <c r="X246" s="69" t="str">
        <f t="shared" si="38"/>
        <v/>
      </c>
      <c r="Y246" s="70" t="str">
        <f t="shared" si="39"/>
        <v/>
      </c>
      <c r="Z246" s="70" t="str">
        <f>IF(M246="no_cargado",VLOOKUP(B246,NAfiliado_NFarmacia!A:H,8,0),"")</f>
        <v/>
      </c>
      <c r="AA246" s="71"/>
    </row>
    <row r="247" spans="1:27" x14ac:dyDescent="0.55000000000000004">
      <c r="A247" s="50"/>
      <c r="B247" s="49"/>
      <c r="C247" s="48"/>
      <c r="D247" s="49"/>
      <c r="E247" s="49"/>
      <c r="F247" s="49"/>
      <c r="G247" s="66" t="str">
        <f>+IF($B247="","",+IFERROR(+VLOOKUP(B247,padron!$A$2:$E$2000,2,0),+IFERROR(VLOOKUP(B247,NAfiliado_NFarmacia!$A:$J,10,0),"Ingresar Nuevo Afiliado")))</f>
        <v/>
      </c>
      <c r="H247" s="67" t="str">
        <f>+IF(B247="","",+IFERROR(+VLOOKUP($C247,materiales!$A$2:$C$101,2,0),"9999"))</f>
        <v/>
      </c>
      <c r="I247" s="68" t="str">
        <f>+IF($B247="","",+IF(OR($F247="Si",$F247=""),IF(ISERROR(VLOOKUP($B247,padron!$A$3:$M$482,9,0)),+IF(ISERROR(VLOOKUP($B247,NAfiliado_NFarmacia!$A$2:$J$497,5,0)),"Ingresa Farmacia",VLOOKUP($B247,NAfiliado_NFarmacia!$A$2:$J$497,5,0)),VLOOKUP($B247,padron!$A$3:$M$482,9,0)),+IF(ISERROR(VLOOKUP($B247,NAfiliado_NFarmacia!$A$2:$J$497,5,0)),"Ingresa Farmacia",VLOOKUP($B247,NAfiliado_NFarmacia!$A$2:$J$497,5,0))))</f>
        <v/>
      </c>
      <c r="J247" s="68" t="str">
        <f>+IF($B247="","",+IF(OR($F247="Si",$F247=""),IF(ISERROR(VLOOKUP($B247,padron!$A$3:$M$482,10,0)),+IF(ISERROR(VLOOKUP($B247,NAfiliado_NFarmacia!$A$2:$J$497,5,0)),"Ingresa Direccion de Farmacia",VLOOKUP($B247,NAfiliado_NFarmacia!$A$2:$J$497,6,0)),VLOOKUP($B247,padron!$A$3:$M$482,10,0)),+IF(ISERROR(VLOOKUP($B247,NAfiliado_NFarmacia!$A$2:$J$497,6,0)),"Ingresa Direccion de Farmacia",VLOOKUP($B247,NAfiliado_NFarmacia!$A$2:$J$497,6,0))))</f>
        <v/>
      </c>
      <c r="K247" s="68" t="str">
        <f>+IF($B247="","",+IF(OR($F247="Si",$F247=""),IF(ISERROR(VLOOKUP($B247,padron!$A$3:$M$482,10,0)),+IF(ISERROR(VLOOKUP($B247,NAfiliado_NFarmacia!$A$2:$J$497,5,0)),"Ingresa Localidad de Farmacia",VLOOKUP($B247,NAfiliado_NFarmacia!$A$2:$J$497,7,0)),VLOOKUP($B247,padron!$A$3:$M$482,11,0)),+IF(ISERROR(VLOOKUP($B247,NAfiliado_NFarmacia!$A$2:$J$497,7,0)),"Ingresa Localidad de Farmacia",VLOOKUP($B247,NAfiliado_NFarmacia!$A$2:$J$497,7,0))))</f>
        <v/>
      </c>
      <c r="L247" s="69" t="str">
        <f>+IF(B247="","",IF(F247="No","84005541",+IFERROR(+VLOOKUP(inicio!B247,padron!$A$2:$H$1999,8,0),"84005541")))</f>
        <v/>
      </c>
      <c r="M247" s="69" t="str">
        <f>+IF(B247="","",+IFERROR(+VLOOKUP(B247,padron!A:C,3,0),"no_cargado"))</f>
        <v/>
      </c>
      <c r="N247" s="67" t="str">
        <f>+IF(C247="","",+IFERROR(+VLOOKUP($C247,materiales!$A$2:$C$101,3,0),"9999"))</f>
        <v/>
      </c>
      <c r="O247" s="67" t="str">
        <f t="shared" si="30"/>
        <v/>
      </c>
      <c r="P247" s="67" t="str">
        <f t="shared" si="31"/>
        <v/>
      </c>
      <c r="Q247" s="67" t="str">
        <f t="shared" si="32"/>
        <v/>
      </c>
      <c r="R247" s="67" t="str">
        <f t="shared" si="33"/>
        <v/>
      </c>
      <c r="S247" s="67" t="str">
        <f t="shared" si="34"/>
        <v/>
      </c>
      <c r="T247" s="67" t="str">
        <f t="shared" ca="1" si="35"/>
        <v/>
      </c>
      <c r="U247" s="67" t="str">
        <f>+IF(M247="","",IFERROR(+VLOOKUP(C247,materiales!$A$2:$D$1000,4,0),"DSZA"))</f>
        <v/>
      </c>
      <c r="V247" s="67" t="str">
        <f t="shared" si="36"/>
        <v/>
      </c>
      <c r="W247" s="69" t="str">
        <f t="shared" si="37"/>
        <v/>
      </c>
      <c r="X247" s="69" t="str">
        <f t="shared" si="38"/>
        <v/>
      </c>
      <c r="Y247" s="70" t="str">
        <f t="shared" si="39"/>
        <v/>
      </c>
      <c r="Z247" s="70" t="str">
        <f>IF(M247="no_cargado",VLOOKUP(B247,NAfiliado_NFarmacia!A:H,8,0),"")</f>
        <v/>
      </c>
      <c r="AA247" s="71"/>
    </row>
    <row r="248" spans="1:27" x14ac:dyDescent="0.55000000000000004">
      <c r="A248" s="50"/>
      <c r="B248" s="49"/>
      <c r="C248" s="48"/>
      <c r="D248" s="49"/>
      <c r="E248" s="49"/>
      <c r="F248" s="49"/>
      <c r="G248" s="66" t="str">
        <f>+IF($B248="","",+IFERROR(+VLOOKUP(B248,padron!$A$2:$E$2000,2,0),+IFERROR(VLOOKUP(B248,NAfiliado_NFarmacia!$A:$J,10,0),"Ingresar Nuevo Afiliado")))</f>
        <v/>
      </c>
      <c r="H248" s="67" t="str">
        <f>+IF(B248="","",+IFERROR(+VLOOKUP($C248,materiales!$A$2:$C$101,2,0),"9999"))</f>
        <v/>
      </c>
      <c r="I248" s="68" t="str">
        <f>+IF($B248="","",+IF(OR($F248="Si",$F248=""),IF(ISERROR(VLOOKUP($B248,padron!$A$3:$M$482,9,0)),+IF(ISERROR(VLOOKUP($B248,NAfiliado_NFarmacia!$A$2:$J$497,5,0)),"Ingresa Farmacia",VLOOKUP($B248,NAfiliado_NFarmacia!$A$2:$J$497,5,0)),VLOOKUP($B248,padron!$A$3:$M$482,9,0)),+IF(ISERROR(VLOOKUP($B248,NAfiliado_NFarmacia!$A$2:$J$497,5,0)),"Ingresa Farmacia",VLOOKUP($B248,NAfiliado_NFarmacia!$A$2:$J$497,5,0))))</f>
        <v/>
      </c>
      <c r="J248" s="68" t="str">
        <f>+IF($B248="","",+IF(OR($F248="Si",$F248=""),IF(ISERROR(VLOOKUP($B248,padron!$A$3:$M$482,10,0)),+IF(ISERROR(VLOOKUP($B248,NAfiliado_NFarmacia!$A$2:$J$497,5,0)),"Ingresa Direccion de Farmacia",VLOOKUP($B248,NAfiliado_NFarmacia!$A$2:$J$497,6,0)),VLOOKUP($B248,padron!$A$3:$M$482,10,0)),+IF(ISERROR(VLOOKUP($B248,NAfiliado_NFarmacia!$A$2:$J$497,6,0)),"Ingresa Direccion de Farmacia",VLOOKUP($B248,NAfiliado_NFarmacia!$A$2:$J$497,6,0))))</f>
        <v/>
      </c>
      <c r="K248" s="68" t="str">
        <f>+IF($B248="","",+IF(OR($F248="Si",$F248=""),IF(ISERROR(VLOOKUP($B248,padron!$A$3:$M$482,10,0)),+IF(ISERROR(VLOOKUP($B248,NAfiliado_NFarmacia!$A$2:$J$497,5,0)),"Ingresa Localidad de Farmacia",VLOOKUP($B248,NAfiliado_NFarmacia!$A$2:$J$497,7,0)),VLOOKUP($B248,padron!$A$3:$M$482,11,0)),+IF(ISERROR(VLOOKUP($B248,NAfiliado_NFarmacia!$A$2:$J$497,7,0)),"Ingresa Localidad de Farmacia",VLOOKUP($B248,NAfiliado_NFarmacia!$A$2:$J$497,7,0))))</f>
        <v/>
      </c>
      <c r="L248" s="69" t="str">
        <f>+IF(B248="","",IF(F248="No","84005541",+IFERROR(+VLOOKUP(inicio!B248,padron!$A$2:$H$1999,8,0),"84005541")))</f>
        <v/>
      </c>
      <c r="M248" s="69" t="str">
        <f>+IF(B248="","",+IFERROR(+VLOOKUP(B248,padron!A:C,3,0),"no_cargado"))</f>
        <v/>
      </c>
      <c r="N248" s="67" t="str">
        <f>+IF(C248="","",+IFERROR(+VLOOKUP($C248,materiales!$A$2:$C$101,3,0),"9999"))</f>
        <v/>
      </c>
      <c r="O248" s="67" t="str">
        <f t="shared" si="30"/>
        <v/>
      </c>
      <c r="P248" s="67" t="str">
        <f t="shared" si="31"/>
        <v/>
      </c>
      <c r="Q248" s="67" t="str">
        <f t="shared" si="32"/>
        <v/>
      </c>
      <c r="R248" s="67" t="str">
        <f t="shared" si="33"/>
        <v/>
      </c>
      <c r="S248" s="67" t="str">
        <f t="shared" si="34"/>
        <v/>
      </c>
      <c r="T248" s="67" t="str">
        <f t="shared" ca="1" si="35"/>
        <v/>
      </c>
      <c r="U248" s="67" t="str">
        <f>+IF(M248="","",IFERROR(+VLOOKUP(C248,materiales!$A$2:$D$1000,4,0),"DSZA"))</f>
        <v/>
      </c>
      <c r="V248" s="67" t="str">
        <f t="shared" si="36"/>
        <v/>
      </c>
      <c r="W248" s="69" t="str">
        <f t="shared" si="37"/>
        <v/>
      </c>
      <c r="X248" s="69" t="str">
        <f t="shared" si="38"/>
        <v/>
      </c>
      <c r="Y248" s="70" t="str">
        <f t="shared" si="39"/>
        <v/>
      </c>
      <c r="Z248" s="70" t="str">
        <f>IF(M248="no_cargado",VLOOKUP(B248,NAfiliado_NFarmacia!A:H,8,0),"")</f>
        <v/>
      </c>
      <c r="AA248" s="71"/>
    </row>
    <row r="249" spans="1:27" x14ac:dyDescent="0.55000000000000004">
      <c r="A249" s="50"/>
      <c r="B249" s="49"/>
      <c r="C249" s="48"/>
      <c r="D249" s="49"/>
      <c r="E249" s="49"/>
      <c r="F249" s="49"/>
      <c r="G249" s="66" t="str">
        <f>+IF($B249="","",+IFERROR(+VLOOKUP(B249,padron!$A$2:$E$2000,2,0),+IFERROR(VLOOKUP(B249,NAfiliado_NFarmacia!$A:$J,10,0),"Ingresar Nuevo Afiliado")))</f>
        <v/>
      </c>
      <c r="H249" s="67" t="str">
        <f>+IF(B249="","",+IFERROR(+VLOOKUP($C249,materiales!$A$2:$C$101,2,0),"9999"))</f>
        <v/>
      </c>
      <c r="I249" s="68" t="str">
        <f>+IF($B249="","",+IF(OR($F249="Si",$F249=""),IF(ISERROR(VLOOKUP($B249,padron!$A$3:$M$482,9,0)),+IF(ISERROR(VLOOKUP($B249,NAfiliado_NFarmacia!$A$2:$J$497,5,0)),"Ingresa Farmacia",VLOOKUP($B249,NAfiliado_NFarmacia!$A$2:$J$497,5,0)),VLOOKUP($B249,padron!$A$3:$M$482,9,0)),+IF(ISERROR(VLOOKUP($B249,NAfiliado_NFarmacia!$A$2:$J$497,5,0)),"Ingresa Farmacia",VLOOKUP($B249,NAfiliado_NFarmacia!$A$2:$J$497,5,0))))</f>
        <v/>
      </c>
      <c r="J249" s="68" t="str">
        <f>+IF($B249="","",+IF(OR($F249="Si",$F249=""),IF(ISERROR(VLOOKUP($B249,padron!$A$3:$M$482,10,0)),+IF(ISERROR(VLOOKUP($B249,NAfiliado_NFarmacia!$A$2:$J$497,5,0)),"Ingresa Direccion de Farmacia",VLOOKUP($B249,NAfiliado_NFarmacia!$A$2:$J$497,6,0)),VLOOKUP($B249,padron!$A$3:$M$482,10,0)),+IF(ISERROR(VLOOKUP($B249,NAfiliado_NFarmacia!$A$2:$J$497,6,0)),"Ingresa Direccion de Farmacia",VLOOKUP($B249,NAfiliado_NFarmacia!$A$2:$J$497,6,0))))</f>
        <v/>
      </c>
      <c r="K249" s="68" t="str">
        <f>+IF($B249="","",+IF(OR($F249="Si",$F249=""),IF(ISERROR(VLOOKUP($B249,padron!$A$3:$M$482,10,0)),+IF(ISERROR(VLOOKUP($B249,NAfiliado_NFarmacia!$A$2:$J$497,5,0)),"Ingresa Localidad de Farmacia",VLOOKUP($B249,NAfiliado_NFarmacia!$A$2:$J$497,7,0)),VLOOKUP($B249,padron!$A$3:$M$482,11,0)),+IF(ISERROR(VLOOKUP($B249,NAfiliado_NFarmacia!$A$2:$J$497,7,0)),"Ingresa Localidad de Farmacia",VLOOKUP($B249,NAfiliado_NFarmacia!$A$2:$J$497,7,0))))</f>
        <v/>
      </c>
      <c r="L249" s="69" t="str">
        <f>+IF(B249="","",IF(F249="No","84005541",+IFERROR(+VLOOKUP(inicio!B249,padron!$A$2:$H$1999,8,0),"84005541")))</f>
        <v/>
      </c>
      <c r="M249" s="69" t="str">
        <f>+IF(B249="","",+IFERROR(+VLOOKUP(B249,padron!A:C,3,0),"no_cargado"))</f>
        <v/>
      </c>
      <c r="N249" s="67" t="str">
        <f>+IF(C249="","",+IFERROR(+VLOOKUP($C249,materiales!$A$2:$C$101,3,0),"9999"))</f>
        <v/>
      </c>
      <c r="O249" s="67" t="str">
        <f t="shared" si="30"/>
        <v/>
      </c>
      <c r="P249" s="67" t="str">
        <f t="shared" si="31"/>
        <v/>
      </c>
      <c r="Q249" s="67" t="str">
        <f t="shared" si="32"/>
        <v/>
      </c>
      <c r="R249" s="67" t="str">
        <f t="shared" si="33"/>
        <v/>
      </c>
      <c r="S249" s="67" t="str">
        <f t="shared" si="34"/>
        <v/>
      </c>
      <c r="T249" s="67" t="str">
        <f t="shared" ca="1" si="35"/>
        <v/>
      </c>
      <c r="U249" s="67" t="str">
        <f>+IF(M249="","",IFERROR(+VLOOKUP(C249,materiales!$A$2:$D$1000,4,0),"DSZA"))</f>
        <v/>
      </c>
      <c r="V249" s="67" t="str">
        <f t="shared" si="36"/>
        <v/>
      </c>
      <c r="W249" s="69" t="str">
        <f t="shared" si="37"/>
        <v/>
      </c>
      <c r="X249" s="69" t="str">
        <f t="shared" si="38"/>
        <v/>
      </c>
      <c r="Y249" s="70" t="str">
        <f t="shared" si="39"/>
        <v/>
      </c>
      <c r="Z249" s="70" t="str">
        <f>IF(M249="no_cargado",VLOOKUP(B249,NAfiliado_NFarmacia!A:H,8,0),"")</f>
        <v/>
      </c>
      <c r="AA249" s="71"/>
    </row>
    <row r="250" spans="1:27" x14ac:dyDescent="0.55000000000000004">
      <c r="A250" s="50"/>
      <c r="B250" s="49"/>
      <c r="C250" s="48"/>
      <c r="D250" s="49"/>
      <c r="E250" s="49"/>
      <c r="F250" s="49"/>
      <c r="G250" s="66" t="str">
        <f>+IF($B250="","",+IFERROR(+VLOOKUP(B250,padron!$A$2:$E$2000,2,0),+IFERROR(VLOOKUP(B250,NAfiliado_NFarmacia!$A:$J,10,0),"Ingresar Nuevo Afiliado")))</f>
        <v/>
      </c>
      <c r="H250" s="67" t="str">
        <f>+IF(B250="","",+IFERROR(+VLOOKUP($C250,materiales!$A$2:$C$101,2,0),"9999"))</f>
        <v/>
      </c>
      <c r="I250" s="68" t="str">
        <f>+IF($B250="","",+IF(OR($F250="Si",$F250=""),IF(ISERROR(VLOOKUP($B250,padron!$A$3:$M$482,9,0)),+IF(ISERROR(VLOOKUP($B250,NAfiliado_NFarmacia!$A$2:$J$497,5,0)),"Ingresa Farmacia",VLOOKUP($B250,NAfiliado_NFarmacia!$A$2:$J$497,5,0)),VLOOKUP($B250,padron!$A$3:$M$482,9,0)),+IF(ISERROR(VLOOKUP($B250,NAfiliado_NFarmacia!$A$2:$J$497,5,0)),"Ingresa Farmacia",VLOOKUP($B250,NAfiliado_NFarmacia!$A$2:$J$497,5,0))))</f>
        <v/>
      </c>
      <c r="J250" s="68" t="str">
        <f>+IF($B250="","",+IF(OR($F250="Si",$F250=""),IF(ISERROR(VLOOKUP($B250,padron!$A$3:$M$482,10,0)),+IF(ISERROR(VLOOKUP($B250,NAfiliado_NFarmacia!$A$2:$J$497,5,0)),"Ingresa Direccion de Farmacia",VLOOKUP($B250,NAfiliado_NFarmacia!$A$2:$J$497,6,0)),VLOOKUP($B250,padron!$A$3:$M$482,10,0)),+IF(ISERROR(VLOOKUP($B250,NAfiliado_NFarmacia!$A$2:$J$497,6,0)),"Ingresa Direccion de Farmacia",VLOOKUP($B250,NAfiliado_NFarmacia!$A$2:$J$497,6,0))))</f>
        <v/>
      </c>
      <c r="K250" s="68" t="str">
        <f>+IF($B250="","",+IF(OR($F250="Si",$F250=""),IF(ISERROR(VLOOKUP($B250,padron!$A$3:$M$482,10,0)),+IF(ISERROR(VLOOKUP($B250,NAfiliado_NFarmacia!$A$2:$J$497,5,0)),"Ingresa Localidad de Farmacia",VLOOKUP($B250,NAfiliado_NFarmacia!$A$2:$J$497,7,0)),VLOOKUP($B250,padron!$A$3:$M$482,11,0)),+IF(ISERROR(VLOOKUP($B250,NAfiliado_NFarmacia!$A$2:$J$497,7,0)),"Ingresa Localidad de Farmacia",VLOOKUP($B250,NAfiliado_NFarmacia!$A$2:$J$497,7,0))))</f>
        <v/>
      </c>
      <c r="L250" s="69" t="str">
        <f>+IF(B250="","",IF(F250="No","84005541",+IFERROR(+VLOOKUP(inicio!B250,padron!$A$2:$H$1999,8,0),"84005541")))</f>
        <v/>
      </c>
      <c r="M250" s="69" t="str">
        <f>+IF(B250="","",+IFERROR(+VLOOKUP(B250,padron!A:C,3,0),"no_cargado"))</f>
        <v/>
      </c>
      <c r="N250" s="67" t="str">
        <f>+IF(C250="","",+IFERROR(+VLOOKUP($C250,materiales!$A$2:$C$101,3,0),"9999"))</f>
        <v/>
      </c>
      <c r="O250" s="67" t="str">
        <f t="shared" si="30"/>
        <v/>
      </c>
      <c r="P250" s="67" t="str">
        <f t="shared" si="31"/>
        <v/>
      </c>
      <c r="Q250" s="67" t="str">
        <f t="shared" si="32"/>
        <v/>
      </c>
      <c r="R250" s="67" t="str">
        <f t="shared" si="33"/>
        <v/>
      </c>
      <c r="S250" s="67" t="str">
        <f t="shared" si="34"/>
        <v/>
      </c>
      <c r="T250" s="67" t="str">
        <f t="shared" ca="1" si="35"/>
        <v/>
      </c>
      <c r="U250" s="67" t="str">
        <f>+IF(M250="","",IFERROR(+VLOOKUP(C250,materiales!$A$2:$D$1000,4,0),"DSZA"))</f>
        <v/>
      </c>
      <c r="V250" s="67" t="str">
        <f t="shared" si="36"/>
        <v/>
      </c>
      <c r="W250" s="69" t="str">
        <f t="shared" si="37"/>
        <v/>
      </c>
      <c r="X250" s="69" t="str">
        <f t="shared" si="38"/>
        <v/>
      </c>
      <c r="Y250" s="70" t="str">
        <f t="shared" si="39"/>
        <v/>
      </c>
      <c r="Z250" s="70" t="str">
        <f>IF(M250="no_cargado",VLOOKUP(B250,NAfiliado_NFarmacia!A:H,8,0),"")</f>
        <v/>
      </c>
      <c r="AA250" s="71"/>
    </row>
    <row r="251" spans="1:27" x14ac:dyDescent="0.55000000000000004">
      <c r="A251" s="50"/>
      <c r="B251" s="49"/>
      <c r="C251" s="48"/>
      <c r="D251" s="49"/>
      <c r="E251" s="49"/>
      <c r="F251" s="49"/>
      <c r="G251" s="66" t="str">
        <f>+IF($B251="","",+IFERROR(+VLOOKUP(B251,padron!$A$2:$E$2000,2,0),+IFERROR(VLOOKUP(B251,NAfiliado_NFarmacia!$A:$J,10,0),"Ingresar Nuevo Afiliado")))</f>
        <v/>
      </c>
      <c r="H251" s="67" t="str">
        <f>+IF(B251="","",+IFERROR(+VLOOKUP($C251,materiales!$A$2:$C$101,2,0),"9999"))</f>
        <v/>
      </c>
      <c r="I251" s="68" t="str">
        <f>+IF($B251="","",+IF(OR($F251="Si",$F251=""),IF(ISERROR(VLOOKUP($B251,padron!$A$3:$M$482,9,0)),+IF(ISERROR(VLOOKUP($B251,NAfiliado_NFarmacia!$A$2:$J$497,5,0)),"Ingresa Farmacia",VLOOKUP($B251,NAfiliado_NFarmacia!$A$2:$J$497,5,0)),VLOOKUP($B251,padron!$A$3:$M$482,9,0)),+IF(ISERROR(VLOOKUP($B251,NAfiliado_NFarmacia!$A$2:$J$497,5,0)),"Ingresa Farmacia",VLOOKUP($B251,NAfiliado_NFarmacia!$A$2:$J$497,5,0))))</f>
        <v/>
      </c>
      <c r="J251" s="68" t="str">
        <f>+IF($B251="","",+IF(OR($F251="Si",$F251=""),IF(ISERROR(VLOOKUP($B251,padron!$A$3:$M$482,10,0)),+IF(ISERROR(VLOOKUP($B251,NAfiliado_NFarmacia!$A$2:$J$497,5,0)),"Ingresa Direccion de Farmacia",VLOOKUP($B251,NAfiliado_NFarmacia!$A$2:$J$497,6,0)),VLOOKUP($B251,padron!$A$3:$M$482,10,0)),+IF(ISERROR(VLOOKUP($B251,NAfiliado_NFarmacia!$A$2:$J$497,6,0)),"Ingresa Direccion de Farmacia",VLOOKUP($B251,NAfiliado_NFarmacia!$A$2:$J$497,6,0))))</f>
        <v/>
      </c>
      <c r="K251" s="68" t="str">
        <f>+IF($B251="","",+IF(OR($F251="Si",$F251=""),IF(ISERROR(VLOOKUP($B251,padron!$A$3:$M$482,10,0)),+IF(ISERROR(VLOOKUP($B251,NAfiliado_NFarmacia!$A$2:$J$497,5,0)),"Ingresa Localidad de Farmacia",VLOOKUP($B251,NAfiliado_NFarmacia!$A$2:$J$497,7,0)),VLOOKUP($B251,padron!$A$3:$M$482,11,0)),+IF(ISERROR(VLOOKUP($B251,NAfiliado_NFarmacia!$A$2:$J$497,7,0)),"Ingresa Localidad de Farmacia",VLOOKUP($B251,NAfiliado_NFarmacia!$A$2:$J$497,7,0))))</f>
        <v/>
      </c>
      <c r="L251" s="69" t="str">
        <f>+IF(B251="","",IF(F251="No","84005541",+IFERROR(+VLOOKUP(inicio!B251,padron!$A$2:$H$1999,8,0),"84005541")))</f>
        <v/>
      </c>
      <c r="M251" s="69" t="str">
        <f>+IF(B251="","",+IFERROR(+VLOOKUP(B251,padron!A:C,3,0),"no_cargado"))</f>
        <v/>
      </c>
      <c r="N251" s="67" t="str">
        <f>+IF(C251="","",+IFERROR(+VLOOKUP($C251,materiales!$A$2:$C$101,3,0),"9999"))</f>
        <v/>
      </c>
      <c r="O251" s="67" t="str">
        <f t="shared" si="30"/>
        <v/>
      </c>
      <c r="P251" s="67" t="str">
        <f t="shared" si="31"/>
        <v/>
      </c>
      <c r="Q251" s="67" t="str">
        <f t="shared" si="32"/>
        <v/>
      </c>
      <c r="R251" s="67" t="str">
        <f t="shared" si="33"/>
        <v/>
      </c>
      <c r="S251" s="67" t="str">
        <f t="shared" si="34"/>
        <v/>
      </c>
      <c r="T251" s="67" t="str">
        <f t="shared" ca="1" si="35"/>
        <v/>
      </c>
      <c r="U251" s="67" t="str">
        <f>+IF(M251="","",IFERROR(+VLOOKUP(C251,materiales!$A$2:$D$1000,4,0),"DSZA"))</f>
        <v/>
      </c>
      <c r="V251" s="67" t="str">
        <f t="shared" si="36"/>
        <v/>
      </c>
      <c r="W251" s="69" t="str">
        <f t="shared" si="37"/>
        <v/>
      </c>
      <c r="X251" s="69" t="str">
        <f t="shared" si="38"/>
        <v/>
      </c>
      <c r="Y251" s="70" t="str">
        <f t="shared" si="39"/>
        <v/>
      </c>
      <c r="Z251" s="70" t="str">
        <f>IF(M251="no_cargado",VLOOKUP(B251,NAfiliado_NFarmacia!A:H,8,0),"")</f>
        <v/>
      </c>
      <c r="AA251" s="71"/>
    </row>
    <row r="252" spans="1:27" x14ac:dyDescent="0.55000000000000004">
      <c r="A252" s="50"/>
      <c r="B252" s="49"/>
      <c r="C252" s="48"/>
      <c r="D252" s="49"/>
      <c r="E252" s="49"/>
      <c r="F252" s="49"/>
      <c r="G252" s="66" t="str">
        <f>+IF($B252="","",+IFERROR(+VLOOKUP(B252,padron!$A$2:$E$2000,2,0),+IFERROR(VLOOKUP(B252,NAfiliado_NFarmacia!$A:$J,10,0),"Ingresar Nuevo Afiliado")))</f>
        <v/>
      </c>
      <c r="H252" s="67" t="str">
        <f>+IF(B252="","",+IFERROR(+VLOOKUP($C252,materiales!$A$2:$C$101,2,0),"9999"))</f>
        <v/>
      </c>
      <c r="I252" s="68" t="str">
        <f>+IF($B252="","",+IF(OR($F252="Si",$F252=""),IF(ISERROR(VLOOKUP($B252,padron!$A$3:$M$482,9,0)),+IF(ISERROR(VLOOKUP($B252,NAfiliado_NFarmacia!$A$2:$J$497,5,0)),"Ingresa Farmacia",VLOOKUP($B252,NAfiliado_NFarmacia!$A$2:$J$497,5,0)),VLOOKUP($B252,padron!$A$3:$M$482,9,0)),+IF(ISERROR(VLOOKUP($B252,NAfiliado_NFarmacia!$A$2:$J$497,5,0)),"Ingresa Farmacia",VLOOKUP($B252,NAfiliado_NFarmacia!$A$2:$J$497,5,0))))</f>
        <v/>
      </c>
      <c r="J252" s="68" t="str">
        <f>+IF($B252="","",+IF(OR($F252="Si",$F252=""),IF(ISERROR(VLOOKUP($B252,padron!$A$3:$M$482,10,0)),+IF(ISERROR(VLOOKUP($B252,NAfiliado_NFarmacia!$A$2:$J$497,5,0)),"Ingresa Direccion de Farmacia",VLOOKUP($B252,NAfiliado_NFarmacia!$A$2:$J$497,6,0)),VLOOKUP($B252,padron!$A$3:$M$482,10,0)),+IF(ISERROR(VLOOKUP($B252,NAfiliado_NFarmacia!$A$2:$J$497,6,0)),"Ingresa Direccion de Farmacia",VLOOKUP($B252,NAfiliado_NFarmacia!$A$2:$J$497,6,0))))</f>
        <v/>
      </c>
      <c r="K252" s="68" t="str">
        <f>+IF($B252="","",+IF(OR($F252="Si",$F252=""),IF(ISERROR(VLOOKUP($B252,padron!$A$3:$M$482,10,0)),+IF(ISERROR(VLOOKUP($B252,NAfiliado_NFarmacia!$A$2:$J$497,5,0)),"Ingresa Localidad de Farmacia",VLOOKUP($B252,NAfiliado_NFarmacia!$A$2:$J$497,7,0)),VLOOKUP($B252,padron!$A$3:$M$482,11,0)),+IF(ISERROR(VLOOKUP($B252,NAfiliado_NFarmacia!$A$2:$J$497,7,0)),"Ingresa Localidad de Farmacia",VLOOKUP($B252,NAfiliado_NFarmacia!$A$2:$J$497,7,0))))</f>
        <v/>
      </c>
      <c r="L252" s="69" t="str">
        <f>+IF(B252="","",IF(F252="No","84005541",+IFERROR(+VLOOKUP(inicio!B252,padron!$A$2:$H$1999,8,0),"84005541")))</f>
        <v/>
      </c>
      <c r="M252" s="69" t="str">
        <f>+IF(B252="","",+IFERROR(+VLOOKUP(B252,padron!A:C,3,0),"no_cargado"))</f>
        <v/>
      </c>
      <c r="N252" s="67" t="str">
        <f>+IF(C252="","",+IFERROR(+VLOOKUP($C252,materiales!$A$2:$C$101,3,0),"9999"))</f>
        <v/>
      </c>
      <c r="O252" s="67" t="str">
        <f t="shared" si="30"/>
        <v/>
      </c>
      <c r="P252" s="67" t="str">
        <f t="shared" si="31"/>
        <v/>
      </c>
      <c r="Q252" s="67" t="str">
        <f t="shared" si="32"/>
        <v/>
      </c>
      <c r="R252" s="67" t="str">
        <f t="shared" si="33"/>
        <v/>
      </c>
      <c r="S252" s="67" t="str">
        <f t="shared" si="34"/>
        <v/>
      </c>
      <c r="T252" s="67" t="str">
        <f t="shared" ca="1" si="35"/>
        <v/>
      </c>
      <c r="U252" s="67" t="str">
        <f>+IF(M252="","",IFERROR(+VLOOKUP(C252,materiales!$A$2:$D$1000,4,0),"DSZA"))</f>
        <v/>
      </c>
      <c r="V252" s="67" t="str">
        <f t="shared" si="36"/>
        <v/>
      </c>
      <c r="W252" s="69" t="str">
        <f t="shared" si="37"/>
        <v/>
      </c>
      <c r="X252" s="69" t="str">
        <f t="shared" si="38"/>
        <v/>
      </c>
      <c r="Y252" s="70" t="str">
        <f t="shared" si="39"/>
        <v/>
      </c>
      <c r="Z252" s="70" t="str">
        <f>IF(M252="no_cargado",VLOOKUP(B252,NAfiliado_NFarmacia!A:H,8,0),"")</f>
        <v/>
      </c>
      <c r="AA252" s="71"/>
    </row>
    <row r="253" spans="1:27" x14ac:dyDescent="0.55000000000000004">
      <c r="A253" s="50"/>
      <c r="B253" s="49"/>
      <c r="C253" s="48"/>
      <c r="D253" s="49"/>
      <c r="E253" s="49"/>
      <c r="F253" s="49"/>
      <c r="G253" s="66" t="str">
        <f>+IF($B253="","",+IFERROR(+VLOOKUP(B253,padron!$A$2:$E$2000,2,0),+IFERROR(VLOOKUP(B253,NAfiliado_NFarmacia!$A:$J,10,0),"Ingresar Nuevo Afiliado")))</f>
        <v/>
      </c>
      <c r="H253" s="67" t="str">
        <f>+IF(B253="","",+IFERROR(+VLOOKUP($C253,materiales!$A$2:$C$101,2,0),"9999"))</f>
        <v/>
      </c>
      <c r="I253" s="68" t="str">
        <f>+IF($B253="","",+IF(OR($F253="Si",$F253=""),IF(ISERROR(VLOOKUP($B253,padron!$A$3:$M$482,9,0)),+IF(ISERROR(VLOOKUP($B253,NAfiliado_NFarmacia!$A$2:$J$497,5,0)),"Ingresa Farmacia",VLOOKUP($B253,NAfiliado_NFarmacia!$A$2:$J$497,5,0)),VLOOKUP($B253,padron!$A$3:$M$482,9,0)),+IF(ISERROR(VLOOKUP($B253,NAfiliado_NFarmacia!$A$2:$J$497,5,0)),"Ingresa Farmacia",VLOOKUP($B253,NAfiliado_NFarmacia!$A$2:$J$497,5,0))))</f>
        <v/>
      </c>
      <c r="J253" s="68" t="str">
        <f>+IF($B253="","",+IF(OR($F253="Si",$F253=""),IF(ISERROR(VLOOKUP($B253,padron!$A$3:$M$482,10,0)),+IF(ISERROR(VLOOKUP($B253,NAfiliado_NFarmacia!$A$2:$J$497,5,0)),"Ingresa Direccion de Farmacia",VLOOKUP($B253,NAfiliado_NFarmacia!$A$2:$J$497,6,0)),VLOOKUP($B253,padron!$A$3:$M$482,10,0)),+IF(ISERROR(VLOOKUP($B253,NAfiliado_NFarmacia!$A$2:$J$497,6,0)),"Ingresa Direccion de Farmacia",VLOOKUP($B253,NAfiliado_NFarmacia!$A$2:$J$497,6,0))))</f>
        <v/>
      </c>
      <c r="K253" s="68" t="str">
        <f>+IF($B253="","",+IF(OR($F253="Si",$F253=""),IF(ISERROR(VLOOKUP($B253,padron!$A$3:$M$482,10,0)),+IF(ISERROR(VLOOKUP($B253,NAfiliado_NFarmacia!$A$2:$J$497,5,0)),"Ingresa Localidad de Farmacia",VLOOKUP($B253,NAfiliado_NFarmacia!$A$2:$J$497,7,0)),VLOOKUP($B253,padron!$A$3:$M$482,11,0)),+IF(ISERROR(VLOOKUP($B253,NAfiliado_NFarmacia!$A$2:$J$497,7,0)),"Ingresa Localidad de Farmacia",VLOOKUP($B253,NAfiliado_NFarmacia!$A$2:$J$497,7,0))))</f>
        <v/>
      </c>
      <c r="L253" s="69" t="str">
        <f>+IF(B253="","",IF(F253="No","84005541",+IFERROR(+VLOOKUP(inicio!B253,padron!$A$2:$H$1999,8,0),"84005541")))</f>
        <v/>
      </c>
      <c r="M253" s="69" t="str">
        <f>+IF(B253="","",+IFERROR(+VLOOKUP(B253,padron!A:C,3,0),"no_cargado"))</f>
        <v/>
      </c>
      <c r="N253" s="67" t="str">
        <f>+IF(C253="","",+IFERROR(+VLOOKUP($C253,materiales!$A$2:$C$101,3,0),"9999"))</f>
        <v/>
      </c>
      <c r="O253" s="67" t="str">
        <f t="shared" si="30"/>
        <v/>
      </c>
      <c r="P253" s="67" t="str">
        <f t="shared" si="31"/>
        <v/>
      </c>
      <c r="Q253" s="67" t="str">
        <f t="shared" si="32"/>
        <v/>
      </c>
      <c r="R253" s="67" t="str">
        <f t="shared" si="33"/>
        <v/>
      </c>
      <c r="S253" s="67" t="str">
        <f t="shared" si="34"/>
        <v/>
      </c>
      <c r="T253" s="67" t="str">
        <f t="shared" ca="1" si="35"/>
        <v/>
      </c>
      <c r="U253" s="67" t="str">
        <f>+IF(M253="","",IFERROR(+VLOOKUP(C253,materiales!$A$2:$D$1000,4,0),"DSZA"))</f>
        <v/>
      </c>
      <c r="V253" s="67" t="str">
        <f t="shared" si="36"/>
        <v/>
      </c>
      <c r="W253" s="69" t="str">
        <f t="shared" si="37"/>
        <v/>
      </c>
      <c r="X253" s="69" t="str">
        <f t="shared" si="38"/>
        <v/>
      </c>
      <c r="Y253" s="70" t="str">
        <f t="shared" si="39"/>
        <v/>
      </c>
      <c r="Z253" s="70" t="str">
        <f>IF(M253="no_cargado",VLOOKUP(B253,NAfiliado_NFarmacia!A:H,8,0),"")</f>
        <v/>
      </c>
      <c r="AA253" s="71"/>
    </row>
    <row r="254" spans="1:27" x14ac:dyDescent="0.55000000000000004">
      <c r="A254" s="50"/>
      <c r="B254" s="49"/>
      <c r="C254" s="48"/>
      <c r="D254" s="49"/>
      <c r="E254" s="49"/>
      <c r="F254" s="49"/>
      <c r="G254" s="66" t="str">
        <f>+IF($B254="","",+IFERROR(+VLOOKUP(B254,padron!$A$2:$E$2000,2,0),+IFERROR(VLOOKUP(B254,NAfiliado_NFarmacia!$A:$J,10,0),"Ingresar Nuevo Afiliado")))</f>
        <v/>
      </c>
      <c r="H254" s="67" t="str">
        <f>+IF(B254="","",+IFERROR(+VLOOKUP($C254,materiales!$A$2:$C$101,2,0),"9999"))</f>
        <v/>
      </c>
      <c r="I254" s="68" t="str">
        <f>+IF($B254="","",+IF(OR($F254="Si",$F254=""),IF(ISERROR(VLOOKUP($B254,padron!$A$3:$M$482,9,0)),+IF(ISERROR(VLOOKUP($B254,NAfiliado_NFarmacia!$A$2:$J$497,5,0)),"Ingresa Farmacia",VLOOKUP($B254,NAfiliado_NFarmacia!$A$2:$J$497,5,0)),VLOOKUP($B254,padron!$A$3:$M$482,9,0)),+IF(ISERROR(VLOOKUP($B254,NAfiliado_NFarmacia!$A$2:$J$497,5,0)),"Ingresa Farmacia",VLOOKUP($B254,NAfiliado_NFarmacia!$A$2:$J$497,5,0))))</f>
        <v/>
      </c>
      <c r="J254" s="68" t="str">
        <f>+IF($B254="","",+IF(OR($F254="Si",$F254=""),IF(ISERROR(VLOOKUP($B254,padron!$A$3:$M$482,10,0)),+IF(ISERROR(VLOOKUP($B254,NAfiliado_NFarmacia!$A$2:$J$497,5,0)),"Ingresa Direccion de Farmacia",VLOOKUP($B254,NAfiliado_NFarmacia!$A$2:$J$497,6,0)),VLOOKUP($B254,padron!$A$3:$M$482,10,0)),+IF(ISERROR(VLOOKUP($B254,NAfiliado_NFarmacia!$A$2:$J$497,6,0)),"Ingresa Direccion de Farmacia",VLOOKUP($B254,NAfiliado_NFarmacia!$A$2:$J$497,6,0))))</f>
        <v/>
      </c>
      <c r="K254" s="68" t="str">
        <f>+IF($B254="","",+IF(OR($F254="Si",$F254=""),IF(ISERROR(VLOOKUP($B254,padron!$A$3:$M$482,10,0)),+IF(ISERROR(VLOOKUP($B254,NAfiliado_NFarmacia!$A$2:$J$497,5,0)),"Ingresa Localidad de Farmacia",VLOOKUP($B254,NAfiliado_NFarmacia!$A$2:$J$497,7,0)),VLOOKUP($B254,padron!$A$3:$M$482,11,0)),+IF(ISERROR(VLOOKUP($B254,NAfiliado_NFarmacia!$A$2:$J$497,7,0)),"Ingresa Localidad de Farmacia",VLOOKUP($B254,NAfiliado_NFarmacia!$A$2:$J$497,7,0))))</f>
        <v/>
      </c>
      <c r="L254" s="69" t="str">
        <f>+IF(B254="","",IF(F254="No","84005541",+IFERROR(+VLOOKUP(inicio!B254,padron!$A$2:$H$1999,8,0),"84005541")))</f>
        <v/>
      </c>
      <c r="M254" s="69" t="str">
        <f>+IF(B254="","",+IFERROR(+VLOOKUP(B254,padron!A:C,3,0),"no_cargado"))</f>
        <v/>
      </c>
      <c r="N254" s="67" t="str">
        <f>+IF(C254="","",+IFERROR(+VLOOKUP($C254,materiales!$A$2:$C$101,3,0),"9999"))</f>
        <v/>
      </c>
      <c r="O254" s="67" t="str">
        <f t="shared" si="30"/>
        <v/>
      </c>
      <c r="P254" s="67" t="str">
        <f t="shared" si="31"/>
        <v/>
      </c>
      <c r="Q254" s="67" t="str">
        <f t="shared" si="32"/>
        <v/>
      </c>
      <c r="R254" s="67" t="str">
        <f t="shared" si="33"/>
        <v/>
      </c>
      <c r="S254" s="67" t="str">
        <f t="shared" si="34"/>
        <v/>
      </c>
      <c r="T254" s="67" t="str">
        <f t="shared" ca="1" si="35"/>
        <v/>
      </c>
      <c r="U254" s="67" t="str">
        <f>+IF(M254="","",IFERROR(+VLOOKUP(C254,materiales!$A$2:$D$1000,4,0),"DSZA"))</f>
        <v/>
      </c>
      <c r="V254" s="67" t="str">
        <f t="shared" si="36"/>
        <v/>
      </c>
      <c r="W254" s="69" t="str">
        <f t="shared" si="37"/>
        <v/>
      </c>
      <c r="X254" s="69" t="str">
        <f t="shared" si="38"/>
        <v/>
      </c>
      <c r="Y254" s="70" t="str">
        <f t="shared" si="39"/>
        <v/>
      </c>
      <c r="Z254" s="70" t="str">
        <f>IF(M254="no_cargado",VLOOKUP(B254,NAfiliado_NFarmacia!A:H,8,0),"")</f>
        <v/>
      </c>
      <c r="AA254" s="71"/>
    </row>
    <row r="255" spans="1:27" x14ac:dyDescent="0.55000000000000004">
      <c r="A255" s="50"/>
      <c r="B255" s="49"/>
      <c r="C255" s="48"/>
      <c r="D255" s="49"/>
      <c r="E255" s="49"/>
      <c r="F255" s="49"/>
      <c r="G255" s="66" t="str">
        <f>+IF($B255="","",+IFERROR(+VLOOKUP(B255,padron!$A$2:$E$2000,2,0),+IFERROR(VLOOKUP(B255,NAfiliado_NFarmacia!$A:$J,10,0),"Ingresar Nuevo Afiliado")))</f>
        <v/>
      </c>
      <c r="H255" s="67" t="str">
        <f>+IF(B255="","",+IFERROR(+VLOOKUP($C255,materiales!$A$2:$C$101,2,0),"9999"))</f>
        <v/>
      </c>
      <c r="I255" s="68" t="str">
        <f>+IF($B255="","",+IF(OR($F255="Si",$F255=""),IF(ISERROR(VLOOKUP($B255,padron!$A$3:$M$482,9,0)),+IF(ISERROR(VLOOKUP($B255,NAfiliado_NFarmacia!$A$2:$J$497,5,0)),"Ingresa Farmacia",VLOOKUP($B255,NAfiliado_NFarmacia!$A$2:$J$497,5,0)),VLOOKUP($B255,padron!$A$3:$M$482,9,0)),+IF(ISERROR(VLOOKUP($B255,NAfiliado_NFarmacia!$A$2:$J$497,5,0)),"Ingresa Farmacia",VLOOKUP($B255,NAfiliado_NFarmacia!$A$2:$J$497,5,0))))</f>
        <v/>
      </c>
      <c r="J255" s="68" t="str">
        <f>+IF($B255="","",+IF(OR($F255="Si",$F255=""),IF(ISERROR(VLOOKUP($B255,padron!$A$3:$M$482,10,0)),+IF(ISERROR(VLOOKUP($B255,NAfiliado_NFarmacia!$A$2:$J$497,5,0)),"Ingresa Direccion de Farmacia",VLOOKUP($B255,NAfiliado_NFarmacia!$A$2:$J$497,6,0)),VLOOKUP($B255,padron!$A$3:$M$482,10,0)),+IF(ISERROR(VLOOKUP($B255,NAfiliado_NFarmacia!$A$2:$J$497,6,0)),"Ingresa Direccion de Farmacia",VLOOKUP($B255,NAfiliado_NFarmacia!$A$2:$J$497,6,0))))</f>
        <v/>
      </c>
      <c r="K255" s="68" t="str">
        <f>+IF($B255="","",+IF(OR($F255="Si",$F255=""),IF(ISERROR(VLOOKUP($B255,padron!$A$3:$M$482,10,0)),+IF(ISERROR(VLOOKUP($B255,NAfiliado_NFarmacia!$A$2:$J$497,5,0)),"Ingresa Localidad de Farmacia",VLOOKUP($B255,NAfiliado_NFarmacia!$A$2:$J$497,7,0)),VLOOKUP($B255,padron!$A$3:$M$482,11,0)),+IF(ISERROR(VLOOKUP($B255,NAfiliado_NFarmacia!$A$2:$J$497,7,0)),"Ingresa Localidad de Farmacia",VLOOKUP($B255,NAfiliado_NFarmacia!$A$2:$J$497,7,0))))</f>
        <v/>
      </c>
      <c r="L255" s="69" t="str">
        <f>+IF(B255="","",IF(F255="No","84005541",+IFERROR(+VLOOKUP(inicio!B255,padron!$A$2:$H$1999,8,0),"84005541")))</f>
        <v/>
      </c>
      <c r="M255" s="69" t="str">
        <f>+IF(B255="","",+IFERROR(+VLOOKUP(B255,padron!A:C,3,0),"no_cargado"))</f>
        <v/>
      </c>
      <c r="N255" s="67" t="str">
        <f>+IF(C255="","",+IFERROR(+VLOOKUP($C255,materiales!$A$2:$C$101,3,0),"9999"))</f>
        <v/>
      </c>
      <c r="O255" s="67" t="str">
        <f t="shared" si="30"/>
        <v/>
      </c>
      <c r="P255" s="67" t="str">
        <f t="shared" si="31"/>
        <v/>
      </c>
      <c r="Q255" s="67" t="str">
        <f t="shared" si="32"/>
        <v/>
      </c>
      <c r="R255" s="67" t="str">
        <f t="shared" si="33"/>
        <v/>
      </c>
      <c r="S255" s="67" t="str">
        <f t="shared" si="34"/>
        <v/>
      </c>
      <c r="T255" s="67" t="str">
        <f t="shared" ca="1" si="35"/>
        <v/>
      </c>
      <c r="U255" s="67" t="str">
        <f>+IF(M255="","",IFERROR(+VLOOKUP(C255,materiales!$A$2:$D$1000,4,0),"DSZA"))</f>
        <v/>
      </c>
      <c r="V255" s="67" t="str">
        <f t="shared" si="36"/>
        <v/>
      </c>
      <c r="W255" s="69" t="str">
        <f t="shared" si="37"/>
        <v/>
      </c>
      <c r="X255" s="69" t="str">
        <f t="shared" si="38"/>
        <v/>
      </c>
      <c r="Y255" s="70" t="str">
        <f t="shared" si="39"/>
        <v/>
      </c>
      <c r="Z255" s="70" t="str">
        <f>IF(M255="no_cargado",VLOOKUP(B255,NAfiliado_NFarmacia!A:H,8,0),"")</f>
        <v/>
      </c>
      <c r="AA255" s="71"/>
    </row>
    <row r="256" spans="1:27" x14ac:dyDescent="0.55000000000000004">
      <c r="A256" s="50"/>
      <c r="B256" s="49"/>
      <c r="C256" s="48"/>
      <c r="D256" s="49"/>
      <c r="E256" s="49"/>
      <c r="F256" s="49"/>
      <c r="G256" s="66" t="str">
        <f>+IF($B256="","",+IFERROR(+VLOOKUP(B256,padron!$A$2:$E$2000,2,0),+IFERROR(VLOOKUP(B256,NAfiliado_NFarmacia!$A:$J,10,0),"Ingresar Nuevo Afiliado")))</f>
        <v/>
      </c>
      <c r="H256" s="67" t="str">
        <f>+IF(B256="","",+IFERROR(+VLOOKUP($C256,materiales!$A$2:$C$101,2,0),"9999"))</f>
        <v/>
      </c>
      <c r="I256" s="68" t="str">
        <f>+IF($B256="","",+IF(OR($F256="Si",$F256=""),IF(ISERROR(VLOOKUP($B256,padron!$A$3:$M$482,9,0)),+IF(ISERROR(VLOOKUP($B256,NAfiliado_NFarmacia!$A$2:$J$497,5,0)),"Ingresa Farmacia",VLOOKUP($B256,NAfiliado_NFarmacia!$A$2:$J$497,5,0)),VLOOKUP($B256,padron!$A$3:$M$482,9,0)),+IF(ISERROR(VLOOKUP($B256,NAfiliado_NFarmacia!$A$2:$J$497,5,0)),"Ingresa Farmacia",VLOOKUP($B256,NAfiliado_NFarmacia!$A$2:$J$497,5,0))))</f>
        <v/>
      </c>
      <c r="J256" s="68" t="str">
        <f>+IF($B256="","",+IF(OR($F256="Si",$F256=""),IF(ISERROR(VLOOKUP($B256,padron!$A$3:$M$482,10,0)),+IF(ISERROR(VLOOKUP($B256,NAfiliado_NFarmacia!$A$2:$J$497,5,0)),"Ingresa Direccion de Farmacia",VLOOKUP($B256,NAfiliado_NFarmacia!$A$2:$J$497,6,0)),VLOOKUP($B256,padron!$A$3:$M$482,10,0)),+IF(ISERROR(VLOOKUP($B256,NAfiliado_NFarmacia!$A$2:$J$497,6,0)),"Ingresa Direccion de Farmacia",VLOOKUP($B256,NAfiliado_NFarmacia!$A$2:$J$497,6,0))))</f>
        <v/>
      </c>
      <c r="K256" s="68" t="str">
        <f>+IF($B256="","",+IF(OR($F256="Si",$F256=""),IF(ISERROR(VLOOKUP($B256,padron!$A$3:$M$482,10,0)),+IF(ISERROR(VLOOKUP($B256,NAfiliado_NFarmacia!$A$2:$J$497,5,0)),"Ingresa Localidad de Farmacia",VLOOKUP($B256,NAfiliado_NFarmacia!$A$2:$J$497,7,0)),VLOOKUP($B256,padron!$A$3:$M$482,11,0)),+IF(ISERROR(VLOOKUP($B256,NAfiliado_NFarmacia!$A$2:$J$497,7,0)),"Ingresa Localidad de Farmacia",VLOOKUP($B256,NAfiliado_NFarmacia!$A$2:$J$497,7,0))))</f>
        <v/>
      </c>
      <c r="L256" s="69" t="str">
        <f>+IF(B256="","",IF(F256="No","84005541",+IFERROR(+VLOOKUP(inicio!B256,padron!$A$2:$H$1999,8,0),"84005541")))</f>
        <v/>
      </c>
      <c r="M256" s="69" t="str">
        <f>+IF(B256="","",+IFERROR(+VLOOKUP(B256,padron!A:C,3,0),"no_cargado"))</f>
        <v/>
      </c>
      <c r="N256" s="67" t="str">
        <f>+IF(C256="","",+IFERROR(+VLOOKUP($C256,materiales!$A$2:$C$101,3,0),"9999"))</f>
        <v/>
      </c>
      <c r="O256" s="67" t="str">
        <f t="shared" si="30"/>
        <v/>
      </c>
      <c r="P256" s="67" t="str">
        <f t="shared" si="31"/>
        <v/>
      </c>
      <c r="Q256" s="67" t="str">
        <f t="shared" si="32"/>
        <v/>
      </c>
      <c r="R256" s="67" t="str">
        <f t="shared" si="33"/>
        <v/>
      </c>
      <c r="S256" s="67" t="str">
        <f t="shared" si="34"/>
        <v/>
      </c>
      <c r="T256" s="67" t="str">
        <f t="shared" ca="1" si="35"/>
        <v/>
      </c>
      <c r="U256" s="67" t="str">
        <f>+IF(M256="","",IFERROR(+VLOOKUP(C256,materiales!$A$2:$D$1000,4,0),"DSZA"))</f>
        <v/>
      </c>
      <c r="V256" s="67" t="str">
        <f t="shared" si="36"/>
        <v/>
      </c>
      <c r="W256" s="69" t="str">
        <f t="shared" si="37"/>
        <v/>
      </c>
      <c r="X256" s="69" t="str">
        <f t="shared" si="38"/>
        <v/>
      </c>
      <c r="Y256" s="70" t="str">
        <f t="shared" si="39"/>
        <v/>
      </c>
      <c r="Z256" s="70" t="str">
        <f>IF(M256="no_cargado",VLOOKUP(B256,NAfiliado_NFarmacia!A:H,8,0),"")</f>
        <v/>
      </c>
      <c r="AA256" s="71"/>
    </row>
    <row r="257" spans="1:27" x14ac:dyDescent="0.55000000000000004">
      <c r="A257" s="50"/>
      <c r="B257" s="49"/>
      <c r="C257" s="48"/>
      <c r="D257" s="49"/>
      <c r="E257" s="49"/>
      <c r="F257" s="49"/>
      <c r="G257" s="66" t="str">
        <f>+IF($B257="","",+IFERROR(+VLOOKUP(B257,padron!$A$2:$E$2000,2,0),+IFERROR(VLOOKUP(B257,NAfiliado_NFarmacia!$A:$J,10,0),"Ingresar Nuevo Afiliado")))</f>
        <v/>
      </c>
      <c r="H257" s="67" t="str">
        <f>+IF(B257="","",+IFERROR(+VLOOKUP($C257,materiales!$A$2:$C$101,2,0),"9999"))</f>
        <v/>
      </c>
      <c r="I257" s="68" t="str">
        <f>+IF($B257="","",+IF(OR($F257="Si",$F257=""),IF(ISERROR(VLOOKUP($B257,padron!$A$3:$M$482,9,0)),+IF(ISERROR(VLOOKUP($B257,NAfiliado_NFarmacia!$A$2:$J$497,5,0)),"Ingresa Farmacia",VLOOKUP($B257,NAfiliado_NFarmacia!$A$2:$J$497,5,0)),VLOOKUP($B257,padron!$A$3:$M$482,9,0)),+IF(ISERROR(VLOOKUP($B257,NAfiliado_NFarmacia!$A$2:$J$497,5,0)),"Ingresa Farmacia",VLOOKUP($B257,NAfiliado_NFarmacia!$A$2:$J$497,5,0))))</f>
        <v/>
      </c>
      <c r="J257" s="68" t="str">
        <f>+IF($B257="","",+IF(OR($F257="Si",$F257=""),IF(ISERROR(VLOOKUP($B257,padron!$A$3:$M$482,10,0)),+IF(ISERROR(VLOOKUP($B257,NAfiliado_NFarmacia!$A$2:$J$497,5,0)),"Ingresa Direccion de Farmacia",VLOOKUP($B257,NAfiliado_NFarmacia!$A$2:$J$497,6,0)),VLOOKUP($B257,padron!$A$3:$M$482,10,0)),+IF(ISERROR(VLOOKUP($B257,NAfiliado_NFarmacia!$A$2:$J$497,6,0)),"Ingresa Direccion de Farmacia",VLOOKUP($B257,NAfiliado_NFarmacia!$A$2:$J$497,6,0))))</f>
        <v/>
      </c>
      <c r="K257" s="68" t="str">
        <f>+IF($B257="","",+IF(OR($F257="Si",$F257=""),IF(ISERROR(VLOOKUP($B257,padron!$A$3:$M$482,10,0)),+IF(ISERROR(VLOOKUP($B257,NAfiliado_NFarmacia!$A$2:$J$497,5,0)),"Ingresa Localidad de Farmacia",VLOOKUP($B257,NAfiliado_NFarmacia!$A$2:$J$497,7,0)),VLOOKUP($B257,padron!$A$3:$M$482,11,0)),+IF(ISERROR(VLOOKUP($B257,NAfiliado_NFarmacia!$A$2:$J$497,7,0)),"Ingresa Localidad de Farmacia",VLOOKUP($B257,NAfiliado_NFarmacia!$A$2:$J$497,7,0))))</f>
        <v/>
      </c>
      <c r="L257" s="69" t="str">
        <f>+IF(B257="","",IF(F257="No","84005541",+IFERROR(+VLOOKUP(inicio!B257,padron!$A$2:$H$1999,8,0),"84005541")))</f>
        <v/>
      </c>
      <c r="M257" s="69" t="str">
        <f>+IF(B257="","",+IFERROR(+VLOOKUP(B257,padron!A:C,3,0),"no_cargado"))</f>
        <v/>
      </c>
      <c r="N257" s="67" t="str">
        <f>+IF(C257="","",+IFERROR(+VLOOKUP($C257,materiales!$A$2:$C$101,3,0),"9999"))</f>
        <v/>
      </c>
      <c r="O257" s="67" t="str">
        <f t="shared" si="30"/>
        <v/>
      </c>
      <c r="P257" s="67" t="str">
        <f t="shared" si="31"/>
        <v/>
      </c>
      <c r="Q257" s="67" t="str">
        <f t="shared" si="32"/>
        <v/>
      </c>
      <c r="R257" s="67" t="str">
        <f t="shared" si="33"/>
        <v/>
      </c>
      <c r="S257" s="67" t="str">
        <f t="shared" si="34"/>
        <v/>
      </c>
      <c r="T257" s="67" t="str">
        <f t="shared" ca="1" si="35"/>
        <v/>
      </c>
      <c r="U257" s="67" t="str">
        <f>+IF(M257="","",IFERROR(+VLOOKUP(C257,materiales!$A$2:$D$1000,4,0),"DSZA"))</f>
        <v/>
      </c>
      <c r="V257" s="67" t="str">
        <f t="shared" si="36"/>
        <v/>
      </c>
      <c r="W257" s="69" t="str">
        <f t="shared" si="37"/>
        <v/>
      </c>
      <c r="X257" s="69" t="str">
        <f t="shared" si="38"/>
        <v/>
      </c>
      <c r="Y257" s="70" t="str">
        <f t="shared" si="39"/>
        <v/>
      </c>
      <c r="Z257" s="70" t="str">
        <f>IF(M257="no_cargado",VLOOKUP(B257,NAfiliado_NFarmacia!A:H,8,0),"")</f>
        <v/>
      </c>
      <c r="AA257" s="71"/>
    </row>
    <row r="258" spans="1:27" x14ac:dyDescent="0.55000000000000004">
      <c r="A258" s="50"/>
      <c r="B258" s="49"/>
      <c r="C258" s="48"/>
      <c r="D258" s="49"/>
      <c r="E258" s="49"/>
      <c r="F258" s="49"/>
      <c r="G258" s="66" t="str">
        <f>+IF($B258="","",+IFERROR(+VLOOKUP(B258,padron!$A$2:$E$2000,2,0),+IFERROR(VLOOKUP(B258,NAfiliado_NFarmacia!$A:$J,10,0),"Ingresar Nuevo Afiliado")))</f>
        <v/>
      </c>
      <c r="H258" s="67" t="str">
        <f>+IF(B258="","",+IFERROR(+VLOOKUP($C258,materiales!$A$2:$C$101,2,0),"9999"))</f>
        <v/>
      </c>
      <c r="I258" s="68" t="str">
        <f>+IF($B258="","",+IF(OR($F258="Si",$F258=""),IF(ISERROR(VLOOKUP($B258,padron!$A$3:$M$482,9,0)),+IF(ISERROR(VLOOKUP($B258,NAfiliado_NFarmacia!$A$2:$J$497,5,0)),"Ingresa Farmacia",VLOOKUP($B258,NAfiliado_NFarmacia!$A$2:$J$497,5,0)),VLOOKUP($B258,padron!$A$3:$M$482,9,0)),+IF(ISERROR(VLOOKUP($B258,NAfiliado_NFarmacia!$A$2:$J$497,5,0)),"Ingresa Farmacia",VLOOKUP($B258,NAfiliado_NFarmacia!$A$2:$J$497,5,0))))</f>
        <v/>
      </c>
      <c r="J258" s="68" t="str">
        <f>+IF($B258="","",+IF(OR($F258="Si",$F258=""),IF(ISERROR(VLOOKUP($B258,padron!$A$3:$M$482,10,0)),+IF(ISERROR(VLOOKUP($B258,NAfiliado_NFarmacia!$A$2:$J$497,5,0)),"Ingresa Direccion de Farmacia",VLOOKUP($B258,NAfiliado_NFarmacia!$A$2:$J$497,6,0)),VLOOKUP($B258,padron!$A$3:$M$482,10,0)),+IF(ISERROR(VLOOKUP($B258,NAfiliado_NFarmacia!$A$2:$J$497,6,0)),"Ingresa Direccion de Farmacia",VLOOKUP($B258,NAfiliado_NFarmacia!$A$2:$J$497,6,0))))</f>
        <v/>
      </c>
      <c r="K258" s="68" t="str">
        <f>+IF($B258="","",+IF(OR($F258="Si",$F258=""),IF(ISERROR(VLOOKUP($B258,padron!$A$3:$M$482,10,0)),+IF(ISERROR(VLOOKUP($B258,NAfiliado_NFarmacia!$A$2:$J$497,5,0)),"Ingresa Localidad de Farmacia",VLOOKUP($B258,NAfiliado_NFarmacia!$A$2:$J$497,7,0)),VLOOKUP($B258,padron!$A$3:$M$482,11,0)),+IF(ISERROR(VLOOKUP($B258,NAfiliado_NFarmacia!$A$2:$J$497,7,0)),"Ingresa Localidad de Farmacia",VLOOKUP($B258,NAfiliado_NFarmacia!$A$2:$J$497,7,0))))</f>
        <v/>
      </c>
      <c r="L258" s="69" t="str">
        <f>+IF(B258="","",IF(F258="No","84005541",+IFERROR(+VLOOKUP(inicio!B258,padron!$A$2:$H$1999,8,0),"84005541")))</f>
        <v/>
      </c>
      <c r="M258" s="69" t="str">
        <f>+IF(B258="","",+IFERROR(+VLOOKUP(B258,padron!A:C,3,0),"no_cargado"))</f>
        <v/>
      </c>
      <c r="N258" s="67" t="str">
        <f>+IF(C258="","",+IFERROR(+VLOOKUP($C258,materiales!$A$2:$C$101,3,0),"9999"))</f>
        <v/>
      </c>
      <c r="O258" s="67" t="str">
        <f t="shared" si="30"/>
        <v/>
      </c>
      <c r="P258" s="67" t="str">
        <f t="shared" si="31"/>
        <v/>
      </c>
      <c r="Q258" s="67" t="str">
        <f t="shared" si="32"/>
        <v/>
      </c>
      <c r="R258" s="67" t="str">
        <f t="shared" si="33"/>
        <v/>
      </c>
      <c r="S258" s="67" t="str">
        <f t="shared" si="34"/>
        <v/>
      </c>
      <c r="T258" s="67" t="str">
        <f t="shared" ca="1" si="35"/>
        <v/>
      </c>
      <c r="U258" s="67" t="str">
        <f>+IF(M258="","",IFERROR(+VLOOKUP(C258,materiales!$A$2:$D$1000,4,0),"DSZA"))</f>
        <v/>
      </c>
      <c r="V258" s="67" t="str">
        <f t="shared" si="36"/>
        <v/>
      </c>
      <c r="W258" s="69" t="str">
        <f t="shared" si="37"/>
        <v/>
      </c>
      <c r="X258" s="69" t="str">
        <f t="shared" si="38"/>
        <v/>
      </c>
      <c r="Y258" s="70" t="str">
        <f t="shared" si="39"/>
        <v/>
      </c>
      <c r="Z258" s="70" t="str">
        <f>IF(M258="no_cargado",VLOOKUP(B258,NAfiliado_NFarmacia!A:H,8,0),"")</f>
        <v/>
      </c>
      <c r="AA258" s="71"/>
    </row>
    <row r="259" spans="1:27" x14ac:dyDescent="0.55000000000000004">
      <c r="A259" s="50"/>
      <c r="B259" s="49"/>
      <c r="C259" s="48"/>
      <c r="D259" s="49"/>
      <c r="E259" s="49"/>
      <c r="F259" s="49"/>
      <c r="G259" s="66" t="str">
        <f>+IF($B259="","",+IFERROR(+VLOOKUP(B259,padron!$A$2:$E$2000,2,0),+IFERROR(VLOOKUP(B259,NAfiliado_NFarmacia!$A:$J,10,0),"Ingresar Nuevo Afiliado")))</f>
        <v/>
      </c>
      <c r="H259" s="67" t="str">
        <f>+IF(B259="","",+IFERROR(+VLOOKUP($C259,materiales!$A$2:$C$101,2,0),"9999"))</f>
        <v/>
      </c>
      <c r="I259" s="68" t="str">
        <f>+IF($B259="","",+IF(OR($F259="Si",$F259=""),IF(ISERROR(VLOOKUP($B259,padron!$A$3:$M$482,9,0)),+IF(ISERROR(VLOOKUP($B259,NAfiliado_NFarmacia!$A$2:$J$497,5,0)),"Ingresa Farmacia",VLOOKUP($B259,NAfiliado_NFarmacia!$A$2:$J$497,5,0)),VLOOKUP($B259,padron!$A$3:$M$482,9,0)),+IF(ISERROR(VLOOKUP($B259,NAfiliado_NFarmacia!$A$2:$J$497,5,0)),"Ingresa Farmacia",VLOOKUP($B259,NAfiliado_NFarmacia!$A$2:$J$497,5,0))))</f>
        <v/>
      </c>
      <c r="J259" s="68" t="str">
        <f>+IF($B259="","",+IF(OR($F259="Si",$F259=""),IF(ISERROR(VLOOKUP($B259,padron!$A$3:$M$482,10,0)),+IF(ISERROR(VLOOKUP($B259,NAfiliado_NFarmacia!$A$2:$J$497,5,0)),"Ingresa Direccion de Farmacia",VLOOKUP($B259,NAfiliado_NFarmacia!$A$2:$J$497,6,0)),VLOOKUP($B259,padron!$A$3:$M$482,10,0)),+IF(ISERROR(VLOOKUP($B259,NAfiliado_NFarmacia!$A$2:$J$497,6,0)),"Ingresa Direccion de Farmacia",VLOOKUP($B259,NAfiliado_NFarmacia!$A$2:$J$497,6,0))))</f>
        <v/>
      </c>
      <c r="K259" s="68" t="str">
        <f>+IF($B259="","",+IF(OR($F259="Si",$F259=""),IF(ISERROR(VLOOKUP($B259,padron!$A$3:$M$482,10,0)),+IF(ISERROR(VLOOKUP($B259,NAfiliado_NFarmacia!$A$2:$J$497,5,0)),"Ingresa Localidad de Farmacia",VLOOKUP($B259,NAfiliado_NFarmacia!$A$2:$J$497,7,0)),VLOOKUP($B259,padron!$A$3:$M$482,11,0)),+IF(ISERROR(VLOOKUP($B259,NAfiliado_NFarmacia!$A$2:$J$497,7,0)),"Ingresa Localidad de Farmacia",VLOOKUP($B259,NAfiliado_NFarmacia!$A$2:$J$497,7,0))))</f>
        <v/>
      </c>
      <c r="L259" s="69" t="str">
        <f>+IF(B259="","",IF(F259="No","84005541",+IFERROR(+VLOOKUP(inicio!B259,padron!$A$2:$H$1999,8,0),"84005541")))</f>
        <v/>
      </c>
      <c r="M259" s="69" t="str">
        <f>+IF(B259="","",+IFERROR(+VLOOKUP(B259,padron!A:C,3,0),"no_cargado"))</f>
        <v/>
      </c>
      <c r="N259" s="67" t="str">
        <f>+IF(C259="","",+IFERROR(+VLOOKUP($C259,materiales!$A$2:$C$101,3,0),"9999"))</f>
        <v/>
      </c>
      <c r="O259" s="67" t="str">
        <f t="shared" si="30"/>
        <v/>
      </c>
      <c r="P259" s="67" t="str">
        <f t="shared" si="31"/>
        <v/>
      </c>
      <c r="Q259" s="67" t="str">
        <f t="shared" si="32"/>
        <v/>
      </c>
      <c r="R259" s="67" t="str">
        <f t="shared" si="33"/>
        <v/>
      </c>
      <c r="S259" s="67" t="str">
        <f t="shared" si="34"/>
        <v/>
      </c>
      <c r="T259" s="67" t="str">
        <f t="shared" ca="1" si="35"/>
        <v/>
      </c>
      <c r="U259" s="67" t="str">
        <f>+IF(M259="","",IFERROR(+VLOOKUP(C259,materiales!$A$2:$D$1000,4,0),"DSZA"))</f>
        <v/>
      </c>
      <c r="V259" s="67" t="str">
        <f t="shared" si="36"/>
        <v/>
      </c>
      <c r="W259" s="69" t="str">
        <f t="shared" si="37"/>
        <v/>
      </c>
      <c r="X259" s="69" t="str">
        <f t="shared" si="38"/>
        <v/>
      </c>
      <c r="Y259" s="70" t="str">
        <f t="shared" si="39"/>
        <v/>
      </c>
      <c r="Z259" s="70" t="str">
        <f>IF(M259="no_cargado",VLOOKUP(B259,NAfiliado_NFarmacia!A:H,8,0),"")</f>
        <v/>
      </c>
      <c r="AA259" s="71"/>
    </row>
    <row r="260" spans="1:27" x14ac:dyDescent="0.55000000000000004">
      <c r="A260" s="50"/>
      <c r="B260" s="49"/>
      <c r="C260" s="48"/>
      <c r="D260" s="49"/>
      <c r="E260" s="49"/>
      <c r="F260" s="49"/>
      <c r="G260" s="66" t="str">
        <f>+IF($B260="","",+IFERROR(+VLOOKUP(B260,padron!$A$2:$E$2000,2,0),+IFERROR(VLOOKUP(B260,NAfiliado_NFarmacia!$A:$J,10,0),"Ingresar Nuevo Afiliado")))</f>
        <v/>
      </c>
      <c r="H260" s="67" t="str">
        <f>+IF(B260="","",+IFERROR(+VLOOKUP($C260,materiales!$A$2:$C$101,2,0),"9999"))</f>
        <v/>
      </c>
      <c r="I260" s="68" t="str">
        <f>+IF($B260="","",+IF(OR($F260="Si",$F260=""),IF(ISERROR(VLOOKUP($B260,padron!$A$3:$M$482,9,0)),+IF(ISERROR(VLOOKUP($B260,NAfiliado_NFarmacia!$A$2:$J$497,5,0)),"Ingresa Farmacia",VLOOKUP($B260,NAfiliado_NFarmacia!$A$2:$J$497,5,0)),VLOOKUP($B260,padron!$A$3:$M$482,9,0)),+IF(ISERROR(VLOOKUP($B260,NAfiliado_NFarmacia!$A$2:$J$497,5,0)),"Ingresa Farmacia",VLOOKUP($B260,NAfiliado_NFarmacia!$A$2:$J$497,5,0))))</f>
        <v/>
      </c>
      <c r="J260" s="68" t="str">
        <f>+IF($B260="","",+IF(OR($F260="Si",$F260=""),IF(ISERROR(VLOOKUP($B260,padron!$A$3:$M$482,10,0)),+IF(ISERROR(VLOOKUP($B260,NAfiliado_NFarmacia!$A$2:$J$497,5,0)),"Ingresa Direccion de Farmacia",VLOOKUP($B260,NAfiliado_NFarmacia!$A$2:$J$497,6,0)),VLOOKUP($B260,padron!$A$3:$M$482,10,0)),+IF(ISERROR(VLOOKUP($B260,NAfiliado_NFarmacia!$A$2:$J$497,6,0)),"Ingresa Direccion de Farmacia",VLOOKUP($B260,NAfiliado_NFarmacia!$A$2:$J$497,6,0))))</f>
        <v/>
      </c>
      <c r="K260" s="68" t="str">
        <f>+IF($B260="","",+IF(OR($F260="Si",$F260=""),IF(ISERROR(VLOOKUP($B260,padron!$A$3:$M$482,10,0)),+IF(ISERROR(VLOOKUP($B260,NAfiliado_NFarmacia!$A$2:$J$497,5,0)),"Ingresa Localidad de Farmacia",VLOOKUP($B260,NAfiliado_NFarmacia!$A$2:$J$497,7,0)),VLOOKUP($B260,padron!$A$3:$M$482,11,0)),+IF(ISERROR(VLOOKUP($B260,NAfiliado_NFarmacia!$A$2:$J$497,7,0)),"Ingresa Localidad de Farmacia",VLOOKUP($B260,NAfiliado_NFarmacia!$A$2:$J$497,7,0))))</f>
        <v/>
      </c>
      <c r="L260" s="69" t="str">
        <f>+IF(B260="","",IF(F260="No","84005541",+IFERROR(+VLOOKUP(inicio!B260,padron!$A$2:$H$1999,8,0),"84005541")))</f>
        <v/>
      </c>
      <c r="M260" s="69" t="str">
        <f>+IF(B260="","",+IFERROR(+VLOOKUP(B260,padron!A:C,3,0),"no_cargado"))</f>
        <v/>
      </c>
      <c r="N260" s="67" t="str">
        <f>+IF(C260="","",+IFERROR(+VLOOKUP($C260,materiales!$A$2:$C$101,3,0),"9999"))</f>
        <v/>
      </c>
      <c r="O260" s="67" t="str">
        <f t="shared" si="30"/>
        <v/>
      </c>
      <c r="P260" s="67" t="str">
        <f t="shared" si="31"/>
        <v/>
      </c>
      <c r="Q260" s="67" t="str">
        <f t="shared" si="32"/>
        <v/>
      </c>
      <c r="R260" s="67" t="str">
        <f t="shared" si="33"/>
        <v/>
      </c>
      <c r="S260" s="67" t="str">
        <f t="shared" si="34"/>
        <v/>
      </c>
      <c r="T260" s="67" t="str">
        <f t="shared" ca="1" si="35"/>
        <v/>
      </c>
      <c r="U260" s="67" t="str">
        <f>+IF(M260="","",IFERROR(+VLOOKUP(C260,materiales!$A$2:$D$1000,4,0),"DSZA"))</f>
        <v/>
      </c>
      <c r="V260" s="67" t="str">
        <f t="shared" si="36"/>
        <v/>
      </c>
      <c r="W260" s="69" t="str">
        <f t="shared" si="37"/>
        <v/>
      </c>
      <c r="X260" s="69" t="str">
        <f t="shared" si="38"/>
        <v/>
      </c>
      <c r="Y260" s="70" t="str">
        <f t="shared" si="39"/>
        <v/>
      </c>
      <c r="Z260" s="70" t="str">
        <f>IF(M260="no_cargado",VLOOKUP(B260,NAfiliado_NFarmacia!A:H,8,0),"")</f>
        <v/>
      </c>
      <c r="AA260" s="71"/>
    </row>
    <row r="261" spans="1:27" x14ac:dyDescent="0.55000000000000004">
      <c r="A261" s="50"/>
      <c r="B261" s="49"/>
      <c r="C261" s="48"/>
      <c r="D261" s="49"/>
      <c r="E261" s="49"/>
      <c r="F261" s="49"/>
      <c r="G261" s="66" t="str">
        <f>+IF($B261="","",+IFERROR(+VLOOKUP(B261,padron!$A$2:$E$2000,2,0),+IFERROR(VLOOKUP(B261,NAfiliado_NFarmacia!$A:$J,10,0),"Ingresar Nuevo Afiliado")))</f>
        <v/>
      </c>
      <c r="H261" s="67" t="str">
        <f>+IF(B261="","",+IFERROR(+VLOOKUP($C261,materiales!$A$2:$C$101,2,0),"9999"))</f>
        <v/>
      </c>
      <c r="I261" s="68" t="str">
        <f>+IF($B261="","",+IF(OR($F261="Si",$F261=""),IF(ISERROR(VLOOKUP($B261,padron!$A$3:$M$482,9,0)),+IF(ISERROR(VLOOKUP($B261,NAfiliado_NFarmacia!$A$2:$J$497,5,0)),"Ingresa Farmacia",VLOOKUP($B261,NAfiliado_NFarmacia!$A$2:$J$497,5,0)),VLOOKUP($B261,padron!$A$3:$M$482,9,0)),+IF(ISERROR(VLOOKUP($B261,NAfiliado_NFarmacia!$A$2:$J$497,5,0)),"Ingresa Farmacia",VLOOKUP($B261,NAfiliado_NFarmacia!$A$2:$J$497,5,0))))</f>
        <v/>
      </c>
      <c r="J261" s="68" t="str">
        <f>+IF($B261="","",+IF(OR($F261="Si",$F261=""),IF(ISERROR(VLOOKUP($B261,padron!$A$3:$M$482,10,0)),+IF(ISERROR(VLOOKUP($B261,NAfiliado_NFarmacia!$A$2:$J$497,5,0)),"Ingresa Direccion de Farmacia",VLOOKUP($B261,NAfiliado_NFarmacia!$A$2:$J$497,6,0)),VLOOKUP($B261,padron!$A$3:$M$482,10,0)),+IF(ISERROR(VLOOKUP($B261,NAfiliado_NFarmacia!$A$2:$J$497,6,0)),"Ingresa Direccion de Farmacia",VLOOKUP($B261,NAfiliado_NFarmacia!$A$2:$J$497,6,0))))</f>
        <v/>
      </c>
      <c r="K261" s="68" t="str">
        <f>+IF($B261="","",+IF(OR($F261="Si",$F261=""),IF(ISERROR(VLOOKUP($B261,padron!$A$3:$M$482,10,0)),+IF(ISERROR(VLOOKUP($B261,NAfiliado_NFarmacia!$A$2:$J$497,5,0)),"Ingresa Localidad de Farmacia",VLOOKUP($B261,NAfiliado_NFarmacia!$A$2:$J$497,7,0)),VLOOKUP($B261,padron!$A$3:$M$482,11,0)),+IF(ISERROR(VLOOKUP($B261,NAfiliado_NFarmacia!$A$2:$J$497,7,0)),"Ingresa Localidad de Farmacia",VLOOKUP($B261,NAfiliado_NFarmacia!$A$2:$J$497,7,0))))</f>
        <v/>
      </c>
      <c r="L261" s="69" t="str">
        <f>+IF(B261="","",IF(F261="No","84005541",+IFERROR(+VLOOKUP(inicio!B261,padron!$A$2:$H$1999,8,0),"84005541")))</f>
        <v/>
      </c>
      <c r="M261" s="69" t="str">
        <f>+IF(B261="","",+IFERROR(+VLOOKUP(B261,padron!A:C,3,0),"no_cargado"))</f>
        <v/>
      </c>
      <c r="N261" s="67" t="str">
        <f>+IF(C261="","",+IFERROR(+VLOOKUP($C261,materiales!$A$2:$C$101,3,0),"9999"))</f>
        <v/>
      </c>
      <c r="O261" s="67" t="str">
        <f t="shared" si="30"/>
        <v/>
      </c>
      <c r="P261" s="67" t="str">
        <f t="shared" si="31"/>
        <v/>
      </c>
      <c r="Q261" s="67" t="str">
        <f t="shared" si="32"/>
        <v/>
      </c>
      <c r="R261" s="67" t="str">
        <f t="shared" si="33"/>
        <v/>
      </c>
      <c r="S261" s="67" t="str">
        <f t="shared" si="34"/>
        <v/>
      </c>
      <c r="T261" s="67" t="str">
        <f t="shared" ca="1" si="35"/>
        <v/>
      </c>
      <c r="U261" s="67" t="str">
        <f>+IF(M261="","",IFERROR(+VLOOKUP(C261,materiales!$A$2:$D$1000,4,0),"DSZA"))</f>
        <v/>
      </c>
      <c r="V261" s="67" t="str">
        <f t="shared" si="36"/>
        <v/>
      </c>
      <c r="W261" s="69" t="str">
        <f t="shared" si="37"/>
        <v/>
      </c>
      <c r="X261" s="69" t="str">
        <f t="shared" si="38"/>
        <v/>
      </c>
      <c r="Y261" s="70" t="str">
        <f t="shared" si="39"/>
        <v/>
      </c>
      <c r="Z261" s="70" t="str">
        <f>IF(M261="no_cargado",VLOOKUP(B261,NAfiliado_NFarmacia!A:H,8,0),"")</f>
        <v/>
      </c>
      <c r="AA261" s="71"/>
    </row>
    <row r="262" spans="1:27" x14ac:dyDescent="0.55000000000000004">
      <c r="A262" s="50"/>
      <c r="B262" s="49"/>
      <c r="C262" s="48"/>
      <c r="D262" s="49"/>
      <c r="E262" s="49"/>
      <c r="F262" s="49"/>
      <c r="G262" s="66" t="str">
        <f>+IF($B262="","",+IFERROR(+VLOOKUP(B262,padron!$A$2:$E$2000,2,0),+IFERROR(VLOOKUP(B262,NAfiliado_NFarmacia!$A:$J,10,0),"Ingresar Nuevo Afiliado")))</f>
        <v/>
      </c>
      <c r="H262" s="67" t="str">
        <f>+IF(B262="","",+IFERROR(+VLOOKUP($C262,materiales!$A$2:$C$101,2,0),"9999"))</f>
        <v/>
      </c>
      <c r="I262" s="68" t="str">
        <f>+IF($B262="","",+IF(OR($F262="Si",$F262=""),IF(ISERROR(VLOOKUP($B262,padron!$A$3:$M$482,9,0)),+IF(ISERROR(VLOOKUP($B262,NAfiliado_NFarmacia!$A$2:$J$497,5,0)),"Ingresa Farmacia",VLOOKUP($B262,NAfiliado_NFarmacia!$A$2:$J$497,5,0)),VLOOKUP($B262,padron!$A$3:$M$482,9,0)),+IF(ISERROR(VLOOKUP($B262,NAfiliado_NFarmacia!$A$2:$J$497,5,0)),"Ingresa Farmacia",VLOOKUP($B262,NAfiliado_NFarmacia!$A$2:$J$497,5,0))))</f>
        <v/>
      </c>
      <c r="J262" s="68" t="str">
        <f>+IF($B262="","",+IF(OR($F262="Si",$F262=""),IF(ISERROR(VLOOKUP($B262,padron!$A$3:$M$482,10,0)),+IF(ISERROR(VLOOKUP($B262,NAfiliado_NFarmacia!$A$2:$J$497,5,0)),"Ingresa Direccion de Farmacia",VLOOKUP($B262,NAfiliado_NFarmacia!$A$2:$J$497,6,0)),VLOOKUP($B262,padron!$A$3:$M$482,10,0)),+IF(ISERROR(VLOOKUP($B262,NAfiliado_NFarmacia!$A$2:$J$497,6,0)),"Ingresa Direccion de Farmacia",VLOOKUP($B262,NAfiliado_NFarmacia!$A$2:$J$497,6,0))))</f>
        <v/>
      </c>
      <c r="K262" s="68" t="str">
        <f>+IF($B262="","",+IF(OR($F262="Si",$F262=""),IF(ISERROR(VLOOKUP($B262,padron!$A$3:$M$482,10,0)),+IF(ISERROR(VLOOKUP($B262,NAfiliado_NFarmacia!$A$2:$J$497,5,0)),"Ingresa Localidad de Farmacia",VLOOKUP($B262,NAfiliado_NFarmacia!$A$2:$J$497,7,0)),VLOOKUP($B262,padron!$A$3:$M$482,11,0)),+IF(ISERROR(VLOOKUP($B262,NAfiliado_NFarmacia!$A$2:$J$497,7,0)),"Ingresa Localidad de Farmacia",VLOOKUP($B262,NAfiliado_NFarmacia!$A$2:$J$497,7,0))))</f>
        <v/>
      </c>
      <c r="L262" s="69" t="str">
        <f>+IF(B262="","",IF(F262="No","84005541",+IFERROR(+VLOOKUP(inicio!B262,padron!$A$2:$H$1999,8,0),"84005541")))</f>
        <v/>
      </c>
      <c r="M262" s="69" t="str">
        <f>+IF(B262="","",+IFERROR(+VLOOKUP(B262,padron!A:C,3,0),"no_cargado"))</f>
        <v/>
      </c>
      <c r="N262" s="67" t="str">
        <f>+IF(C262="","",+IFERROR(+VLOOKUP($C262,materiales!$A$2:$C$101,3,0),"9999"))</f>
        <v/>
      </c>
      <c r="O262" s="67" t="str">
        <f t="shared" si="30"/>
        <v/>
      </c>
      <c r="P262" s="67" t="str">
        <f t="shared" si="31"/>
        <v/>
      </c>
      <c r="Q262" s="67" t="str">
        <f t="shared" si="32"/>
        <v/>
      </c>
      <c r="R262" s="67" t="str">
        <f t="shared" si="33"/>
        <v/>
      </c>
      <c r="S262" s="67" t="str">
        <f t="shared" si="34"/>
        <v/>
      </c>
      <c r="T262" s="67" t="str">
        <f t="shared" ca="1" si="35"/>
        <v/>
      </c>
      <c r="U262" s="67" t="str">
        <f>+IF(M262="","",IFERROR(+VLOOKUP(C262,materiales!$A$2:$D$1000,4,0),"DSZA"))</f>
        <v/>
      </c>
      <c r="V262" s="67" t="str">
        <f t="shared" si="36"/>
        <v/>
      </c>
      <c r="W262" s="69" t="str">
        <f t="shared" si="37"/>
        <v/>
      </c>
      <c r="X262" s="69" t="str">
        <f t="shared" si="38"/>
        <v/>
      </c>
      <c r="Y262" s="70" t="str">
        <f t="shared" si="39"/>
        <v/>
      </c>
      <c r="Z262" s="70" t="str">
        <f>IF(M262="no_cargado",VLOOKUP(B262,NAfiliado_NFarmacia!A:H,8,0),"")</f>
        <v/>
      </c>
      <c r="AA262" s="71"/>
    </row>
    <row r="263" spans="1:27" x14ac:dyDescent="0.55000000000000004">
      <c r="A263" s="50"/>
      <c r="B263" s="49"/>
      <c r="C263" s="48"/>
      <c r="D263" s="49"/>
      <c r="E263" s="49"/>
      <c r="F263" s="49"/>
      <c r="G263" s="66" t="str">
        <f>+IF($B263="","",+IFERROR(+VLOOKUP(B263,padron!$A$2:$E$2000,2,0),+IFERROR(VLOOKUP(B263,NAfiliado_NFarmacia!$A:$J,10,0),"Ingresar Nuevo Afiliado")))</f>
        <v/>
      </c>
      <c r="H263" s="67" t="str">
        <f>+IF(B263="","",+IFERROR(+VLOOKUP($C263,materiales!$A$2:$C$101,2,0),"9999"))</f>
        <v/>
      </c>
      <c r="I263" s="68" t="str">
        <f>+IF($B263="","",+IF(OR($F263="Si",$F263=""),IF(ISERROR(VLOOKUP($B263,padron!$A$3:$M$482,9,0)),+IF(ISERROR(VLOOKUP($B263,NAfiliado_NFarmacia!$A$2:$J$497,5,0)),"Ingresa Farmacia",VLOOKUP($B263,NAfiliado_NFarmacia!$A$2:$J$497,5,0)),VLOOKUP($B263,padron!$A$3:$M$482,9,0)),+IF(ISERROR(VLOOKUP($B263,NAfiliado_NFarmacia!$A$2:$J$497,5,0)),"Ingresa Farmacia",VLOOKUP($B263,NAfiliado_NFarmacia!$A$2:$J$497,5,0))))</f>
        <v/>
      </c>
      <c r="J263" s="68" t="str">
        <f>+IF($B263="","",+IF(OR($F263="Si",$F263=""),IF(ISERROR(VLOOKUP($B263,padron!$A$3:$M$482,10,0)),+IF(ISERROR(VLOOKUP($B263,NAfiliado_NFarmacia!$A$2:$J$497,5,0)),"Ingresa Direccion de Farmacia",VLOOKUP($B263,NAfiliado_NFarmacia!$A$2:$J$497,6,0)),VLOOKUP($B263,padron!$A$3:$M$482,10,0)),+IF(ISERROR(VLOOKUP($B263,NAfiliado_NFarmacia!$A$2:$J$497,6,0)),"Ingresa Direccion de Farmacia",VLOOKUP($B263,NAfiliado_NFarmacia!$A$2:$J$497,6,0))))</f>
        <v/>
      </c>
      <c r="K263" s="68" t="str">
        <f>+IF($B263="","",+IF(OR($F263="Si",$F263=""),IF(ISERROR(VLOOKUP($B263,padron!$A$3:$M$482,10,0)),+IF(ISERROR(VLOOKUP($B263,NAfiliado_NFarmacia!$A$2:$J$497,5,0)),"Ingresa Localidad de Farmacia",VLOOKUP($B263,NAfiliado_NFarmacia!$A$2:$J$497,7,0)),VLOOKUP($B263,padron!$A$3:$M$482,11,0)),+IF(ISERROR(VLOOKUP($B263,NAfiliado_NFarmacia!$A$2:$J$497,7,0)),"Ingresa Localidad de Farmacia",VLOOKUP($B263,NAfiliado_NFarmacia!$A$2:$J$497,7,0))))</f>
        <v/>
      </c>
      <c r="L263" s="69" t="str">
        <f>+IF(B263="","",IF(F263="No","84005541",+IFERROR(+VLOOKUP(inicio!B263,padron!$A$2:$H$1999,8,0),"84005541")))</f>
        <v/>
      </c>
      <c r="M263" s="69" t="str">
        <f>+IF(B263="","",+IFERROR(+VLOOKUP(B263,padron!A:C,3,0),"no_cargado"))</f>
        <v/>
      </c>
      <c r="N263" s="67" t="str">
        <f>+IF(C263="","",+IFERROR(+VLOOKUP($C263,materiales!$A$2:$C$101,3,0),"9999"))</f>
        <v/>
      </c>
      <c r="O263" s="67" t="str">
        <f t="shared" si="30"/>
        <v/>
      </c>
      <c r="P263" s="67" t="str">
        <f t="shared" si="31"/>
        <v/>
      </c>
      <c r="Q263" s="67" t="str">
        <f t="shared" si="32"/>
        <v/>
      </c>
      <c r="R263" s="67" t="str">
        <f t="shared" si="33"/>
        <v/>
      </c>
      <c r="S263" s="67" t="str">
        <f t="shared" si="34"/>
        <v/>
      </c>
      <c r="T263" s="67" t="str">
        <f t="shared" ca="1" si="35"/>
        <v/>
      </c>
      <c r="U263" s="67" t="str">
        <f>+IF(M263="","",IFERROR(+VLOOKUP(C263,materiales!$A$2:$D$1000,4,0),"DSZA"))</f>
        <v/>
      </c>
      <c r="V263" s="67" t="str">
        <f t="shared" si="36"/>
        <v/>
      </c>
      <c r="W263" s="69" t="str">
        <f t="shared" si="37"/>
        <v/>
      </c>
      <c r="X263" s="69" t="str">
        <f t="shared" si="38"/>
        <v/>
      </c>
      <c r="Y263" s="70" t="str">
        <f t="shared" si="39"/>
        <v/>
      </c>
      <c r="Z263" s="70" t="str">
        <f>IF(M263="no_cargado",VLOOKUP(B263,NAfiliado_NFarmacia!A:H,8,0),"")</f>
        <v/>
      </c>
      <c r="AA263" s="71"/>
    </row>
    <row r="264" spans="1:27" x14ac:dyDescent="0.55000000000000004">
      <c r="A264" s="50"/>
      <c r="B264" s="49"/>
      <c r="C264" s="48"/>
      <c r="D264" s="49"/>
      <c r="E264" s="49"/>
      <c r="F264" s="49"/>
      <c r="G264" s="66" t="str">
        <f>+IF($B264="","",+IFERROR(+VLOOKUP(B264,padron!$A$2:$E$2000,2,0),+IFERROR(VLOOKUP(B264,NAfiliado_NFarmacia!$A:$J,10,0),"Ingresar Nuevo Afiliado")))</f>
        <v/>
      </c>
      <c r="H264" s="67" t="str">
        <f>+IF(B264="","",+IFERROR(+VLOOKUP($C264,materiales!$A$2:$C$101,2,0),"9999"))</f>
        <v/>
      </c>
      <c r="I264" s="68" t="str">
        <f>+IF($B264="","",+IF(OR($F264="Si",$F264=""),IF(ISERROR(VLOOKUP($B264,padron!$A$3:$M$482,9,0)),+IF(ISERROR(VLOOKUP($B264,NAfiliado_NFarmacia!$A$2:$J$497,5,0)),"Ingresa Farmacia",VLOOKUP($B264,NAfiliado_NFarmacia!$A$2:$J$497,5,0)),VLOOKUP($B264,padron!$A$3:$M$482,9,0)),+IF(ISERROR(VLOOKUP($B264,NAfiliado_NFarmacia!$A$2:$J$497,5,0)),"Ingresa Farmacia",VLOOKUP($B264,NAfiliado_NFarmacia!$A$2:$J$497,5,0))))</f>
        <v/>
      </c>
      <c r="J264" s="68" t="str">
        <f>+IF($B264="","",+IF(OR($F264="Si",$F264=""),IF(ISERROR(VLOOKUP($B264,padron!$A$3:$M$482,10,0)),+IF(ISERROR(VLOOKUP($B264,NAfiliado_NFarmacia!$A$2:$J$497,5,0)),"Ingresa Direccion de Farmacia",VLOOKUP($B264,NAfiliado_NFarmacia!$A$2:$J$497,6,0)),VLOOKUP($B264,padron!$A$3:$M$482,10,0)),+IF(ISERROR(VLOOKUP($B264,NAfiliado_NFarmacia!$A$2:$J$497,6,0)),"Ingresa Direccion de Farmacia",VLOOKUP($B264,NAfiliado_NFarmacia!$A$2:$J$497,6,0))))</f>
        <v/>
      </c>
      <c r="K264" s="68" t="str">
        <f>+IF($B264="","",+IF(OR($F264="Si",$F264=""),IF(ISERROR(VLOOKUP($B264,padron!$A$3:$M$482,10,0)),+IF(ISERROR(VLOOKUP($B264,NAfiliado_NFarmacia!$A$2:$J$497,5,0)),"Ingresa Localidad de Farmacia",VLOOKUP($B264,NAfiliado_NFarmacia!$A$2:$J$497,7,0)),VLOOKUP($B264,padron!$A$3:$M$482,11,0)),+IF(ISERROR(VLOOKUP($B264,NAfiliado_NFarmacia!$A$2:$J$497,7,0)),"Ingresa Localidad de Farmacia",VLOOKUP($B264,NAfiliado_NFarmacia!$A$2:$J$497,7,0))))</f>
        <v/>
      </c>
      <c r="L264" s="69" t="str">
        <f>+IF(B264="","",IF(F264="No","84005541",+IFERROR(+VLOOKUP(inicio!B264,padron!$A$2:$H$1999,8,0),"84005541")))</f>
        <v/>
      </c>
      <c r="M264" s="69" t="str">
        <f>+IF(B264="","",+IFERROR(+VLOOKUP(B264,padron!A:C,3,0),"no_cargado"))</f>
        <v/>
      </c>
      <c r="N264" s="67" t="str">
        <f>+IF(C264="","",+IFERROR(+VLOOKUP($C264,materiales!$A$2:$C$101,3,0),"9999"))</f>
        <v/>
      </c>
      <c r="O264" s="67" t="str">
        <f t="shared" si="30"/>
        <v/>
      </c>
      <c r="P264" s="67" t="str">
        <f t="shared" si="31"/>
        <v/>
      </c>
      <c r="Q264" s="67" t="str">
        <f t="shared" si="32"/>
        <v/>
      </c>
      <c r="R264" s="67" t="str">
        <f t="shared" si="33"/>
        <v/>
      </c>
      <c r="S264" s="67" t="str">
        <f t="shared" si="34"/>
        <v/>
      </c>
      <c r="T264" s="67" t="str">
        <f t="shared" ca="1" si="35"/>
        <v/>
      </c>
      <c r="U264" s="67" t="str">
        <f>+IF(M264="","",IFERROR(+VLOOKUP(C264,materiales!$A$2:$D$1000,4,0),"DSZA"))</f>
        <v/>
      </c>
      <c r="V264" s="67" t="str">
        <f t="shared" si="36"/>
        <v/>
      </c>
      <c r="W264" s="69" t="str">
        <f t="shared" si="37"/>
        <v/>
      </c>
      <c r="X264" s="69" t="str">
        <f t="shared" si="38"/>
        <v/>
      </c>
      <c r="Y264" s="70" t="str">
        <f t="shared" si="39"/>
        <v/>
      </c>
      <c r="Z264" s="70" t="str">
        <f>IF(M264="no_cargado",VLOOKUP(B264,NAfiliado_NFarmacia!A:H,8,0),"")</f>
        <v/>
      </c>
      <c r="AA264" s="71"/>
    </row>
    <row r="265" spans="1:27" x14ac:dyDescent="0.55000000000000004">
      <c r="A265" s="50"/>
      <c r="B265" s="49"/>
      <c r="C265" s="48"/>
      <c r="D265" s="49"/>
      <c r="E265" s="49"/>
      <c r="F265" s="49"/>
      <c r="G265" s="66" t="str">
        <f>+IF($B265="","",+IFERROR(+VLOOKUP(B265,padron!$A$2:$E$2000,2,0),+IFERROR(VLOOKUP(B265,NAfiliado_NFarmacia!$A:$J,10,0),"Ingresar Nuevo Afiliado")))</f>
        <v/>
      </c>
      <c r="H265" s="67" t="str">
        <f>+IF(B265="","",+IFERROR(+VLOOKUP($C265,materiales!$A$2:$C$101,2,0),"9999"))</f>
        <v/>
      </c>
      <c r="I265" s="68" t="str">
        <f>+IF($B265="","",+IF(OR($F265="Si",$F265=""),IF(ISERROR(VLOOKUP($B265,padron!$A$3:$M$482,9,0)),+IF(ISERROR(VLOOKUP($B265,NAfiliado_NFarmacia!$A$2:$J$497,5,0)),"Ingresa Farmacia",VLOOKUP($B265,NAfiliado_NFarmacia!$A$2:$J$497,5,0)),VLOOKUP($B265,padron!$A$3:$M$482,9,0)),+IF(ISERROR(VLOOKUP($B265,NAfiliado_NFarmacia!$A$2:$J$497,5,0)),"Ingresa Farmacia",VLOOKUP($B265,NAfiliado_NFarmacia!$A$2:$J$497,5,0))))</f>
        <v/>
      </c>
      <c r="J265" s="68" t="str">
        <f>+IF($B265="","",+IF(OR($F265="Si",$F265=""),IF(ISERROR(VLOOKUP($B265,padron!$A$3:$M$482,10,0)),+IF(ISERROR(VLOOKUP($B265,NAfiliado_NFarmacia!$A$2:$J$497,5,0)),"Ingresa Direccion de Farmacia",VLOOKUP($B265,NAfiliado_NFarmacia!$A$2:$J$497,6,0)),VLOOKUP($B265,padron!$A$3:$M$482,10,0)),+IF(ISERROR(VLOOKUP($B265,NAfiliado_NFarmacia!$A$2:$J$497,6,0)),"Ingresa Direccion de Farmacia",VLOOKUP($B265,NAfiliado_NFarmacia!$A$2:$J$497,6,0))))</f>
        <v/>
      </c>
      <c r="K265" s="68" t="str">
        <f>+IF($B265="","",+IF(OR($F265="Si",$F265=""),IF(ISERROR(VLOOKUP($B265,padron!$A$3:$M$482,10,0)),+IF(ISERROR(VLOOKUP($B265,NAfiliado_NFarmacia!$A$2:$J$497,5,0)),"Ingresa Localidad de Farmacia",VLOOKUP($B265,NAfiliado_NFarmacia!$A$2:$J$497,7,0)),VLOOKUP($B265,padron!$A$3:$M$482,11,0)),+IF(ISERROR(VLOOKUP($B265,NAfiliado_NFarmacia!$A$2:$J$497,7,0)),"Ingresa Localidad de Farmacia",VLOOKUP($B265,NAfiliado_NFarmacia!$A$2:$J$497,7,0))))</f>
        <v/>
      </c>
      <c r="L265" s="69" t="str">
        <f>+IF(B265="","",IF(F265="No","84005541",+IFERROR(+VLOOKUP(inicio!B265,padron!$A$2:$H$1999,8,0),"84005541")))</f>
        <v/>
      </c>
      <c r="M265" s="69" t="str">
        <f>+IF(B265="","",+IFERROR(+VLOOKUP(B265,padron!A:C,3,0),"no_cargado"))</f>
        <v/>
      </c>
      <c r="N265" s="67" t="str">
        <f>+IF(C265="","",+IFERROR(+VLOOKUP($C265,materiales!$A$2:$C$101,3,0),"9999"))</f>
        <v/>
      </c>
      <c r="O265" s="67" t="str">
        <f t="shared" si="30"/>
        <v/>
      </c>
      <c r="P265" s="67" t="str">
        <f t="shared" si="31"/>
        <v/>
      </c>
      <c r="Q265" s="67" t="str">
        <f t="shared" si="32"/>
        <v/>
      </c>
      <c r="R265" s="67" t="str">
        <f t="shared" si="33"/>
        <v/>
      </c>
      <c r="S265" s="67" t="str">
        <f t="shared" si="34"/>
        <v/>
      </c>
      <c r="T265" s="67" t="str">
        <f t="shared" ca="1" si="35"/>
        <v/>
      </c>
      <c r="U265" s="67" t="str">
        <f>+IF(M265="","",IFERROR(+VLOOKUP(C265,materiales!$A$2:$D$1000,4,0),"DSZA"))</f>
        <v/>
      </c>
      <c r="V265" s="67" t="str">
        <f t="shared" si="36"/>
        <v/>
      </c>
      <c r="W265" s="69" t="str">
        <f t="shared" si="37"/>
        <v/>
      </c>
      <c r="X265" s="69" t="str">
        <f t="shared" si="38"/>
        <v/>
      </c>
      <c r="Y265" s="70" t="str">
        <f t="shared" si="39"/>
        <v/>
      </c>
      <c r="Z265" s="70" t="str">
        <f>IF(M265="no_cargado",VLOOKUP(B265,NAfiliado_NFarmacia!A:H,8,0),"")</f>
        <v/>
      </c>
      <c r="AA265" s="71"/>
    </row>
    <row r="266" spans="1:27" x14ac:dyDescent="0.55000000000000004">
      <c r="A266" s="50"/>
      <c r="B266" s="49"/>
      <c r="C266" s="48"/>
      <c r="D266" s="49"/>
      <c r="E266" s="49"/>
      <c r="F266" s="49"/>
      <c r="G266" s="66" t="str">
        <f>+IF($B266="","",+IFERROR(+VLOOKUP(B266,padron!$A$2:$E$2000,2,0),+IFERROR(VLOOKUP(B266,NAfiliado_NFarmacia!$A:$J,10,0),"Ingresar Nuevo Afiliado")))</f>
        <v/>
      </c>
      <c r="H266" s="67" t="str">
        <f>+IF(B266="","",+IFERROR(+VLOOKUP($C266,materiales!$A$2:$C$101,2,0),"9999"))</f>
        <v/>
      </c>
      <c r="I266" s="68" t="str">
        <f>+IF($B266="","",+IF(OR($F266="Si",$F266=""),IF(ISERROR(VLOOKUP($B266,padron!$A$3:$M$482,9,0)),+IF(ISERROR(VLOOKUP($B266,NAfiliado_NFarmacia!$A$2:$J$497,5,0)),"Ingresa Farmacia",VLOOKUP($B266,NAfiliado_NFarmacia!$A$2:$J$497,5,0)),VLOOKUP($B266,padron!$A$3:$M$482,9,0)),+IF(ISERROR(VLOOKUP($B266,NAfiliado_NFarmacia!$A$2:$J$497,5,0)),"Ingresa Farmacia",VLOOKUP($B266,NAfiliado_NFarmacia!$A$2:$J$497,5,0))))</f>
        <v/>
      </c>
      <c r="J266" s="68" t="str">
        <f>+IF($B266="","",+IF(OR($F266="Si",$F266=""),IF(ISERROR(VLOOKUP($B266,padron!$A$3:$M$482,10,0)),+IF(ISERROR(VLOOKUP($B266,NAfiliado_NFarmacia!$A$2:$J$497,5,0)),"Ingresa Direccion de Farmacia",VLOOKUP($B266,NAfiliado_NFarmacia!$A$2:$J$497,6,0)),VLOOKUP($B266,padron!$A$3:$M$482,10,0)),+IF(ISERROR(VLOOKUP($B266,NAfiliado_NFarmacia!$A$2:$J$497,6,0)),"Ingresa Direccion de Farmacia",VLOOKUP($B266,NAfiliado_NFarmacia!$A$2:$J$497,6,0))))</f>
        <v/>
      </c>
      <c r="K266" s="68" t="str">
        <f>+IF($B266="","",+IF(OR($F266="Si",$F266=""),IF(ISERROR(VLOOKUP($B266,padron!$A$3:$M$482,10,0)),+IF(ISERROR(VLOOKUP($B266,NAfiliado_NFarmacia!$A$2:$J$497,5,0)),"Ingresa Localidad de Farmacia",VLOOKUP($B266,NAfiliado_NFarmacia!$A$2:$J$497,7,0)),VLOOKUP($B266,padron!$A$3:$M$482,11,0)),+IF(ISERROR(VLOOKUP($B266,NAfiliado_NFarmacia!$A$2:$J$497,7,0)),"Ingresa Localidad de Farmacia",VLOOKUP($B266,NAfiliado_NFarmacia!$A$2:$J$497,7,0))))</f>
        <v/>
      </c>
      <c r="L266" s="69" t="str">
        <f>+IF(B266="","",IF(F266="No","84005541",+IFERROR(+VLOOKUP(inicio!B266,padron!$A$2:$H$1999,8,0),"84005541")))</f>
        <v/>
      </c>
      <c r="M266" s="69" t="str">
        <f>+IF(B266="","",+IFERROR(+VLOOKUP(B266,padron!A:C,3,0),"no_cargado"))</f>
        <v/>
      </c>
      <c r="N266" s="67" t="str">
        <f>+IF(C266="","",+IFERROR(+VLOOKUP($C266,materiales!$A$2:$C$101,3,0),"9999"))</f>
        <v/>
      </c>
      <c r="O266" s="67" t="str">
        <f t="shared" ref="O266:O329" si="40">+IF(D266="","","01")</f>
        <v/>
      </c>
      <c r="P266" s="67" t="str">
        <f t="shared" ref="P266:P329" si="41">+IF(B266="","","CONVENIO 100%")</f>
        <v/>
      </c>
      <c r="Q266" s="67" t="str">
        <f t="shared" ref="Q266:Q329" si="42">+IF(I266="","","ZTRA")</f>
        <v/>
      </c>
      <c r="R266" s="67" t="str">
        <f t="shared" ref="R266:R329" si="43">+IF(J266="","",+IFERROR(+IF(U266="DSZA","ALMA","1004"),"ALMA"))</f>
        <v/>
      </c>
      <c r="S266" s="67" t="str">
        <f t="shared" ref="S266:S329" si="44">+IF(K266="","","40000001")</f>
        <v/>
      </c>
      <c r="T266" s="67" t="str">
        <f t="shared" ref="T266:T329" ca="1" si="45">+IF(L266="","",+DAY(TODAY())&amp;"."&amp;TEXT(+TODAY(),"MM")&amp;"."&amp;+YEAR(TODAY()))</f>
        <v/>
      </c>
      <c r="U266" s="67" t="str">
        <f>+IF(M266="","",IFERROR(+VLOOKUP(C266,materiales!$A$2:$D$1000,4,0),"DSZA"))</f>
        <v/>
      </c>
      <c r="V266" s="67" t="str">
        <f t="shared" ref="V266:V329" si="46">+IF(N266="","","MAN")</f>
        <v/>
      </c>
      <c r="W266" s="69" t="str">
        <f t="shared" ref="W266:W329" si="47">IF(B266="","","02")</f>
        <v/>
      </c>
      <c r="X266" s="69" t="str">
        <f t="shared" ref="X266:X329" si="48">IF(B266="","","01")</f>
        <v/>
      </c>
      <c r="Y266" s="70" t="str">
        <f t="shared" ref="Y266:Y329" si="49">+RIGHT(B266,8)</f>
        <v/>
      </c>
      <c r="Z266" s="70" t="str">
        <f>IF(M266="no_cargado",VLOOKUP(B266,NAfiliado_NFarmacia!A:H,8,0),"")</f>
        <v/>
      </c>
      <c r="AA266" s="71"/>
    </row>
    <row r="267" spans="1:27" x14ac:dyDescent="0.55000000000000004">
      <c r="A267" s="50"/>
      <c r="B267" s="49"/>
      <c r="C267" s="48"/>
      <c r="D267" s="49"/>
      <c r="E267" s="49"/>
      <c r="F267" s="49"/>
      <c r="G267" s="66" t="str">
        <f>+IF($B267="","",+IFERROR(+VLOOKUP(B267,padron!$A$2:$E$2000,2,0),+IFERROR(VLOOKUP(B267,NAfiliado_NFarmacia!$A:$J,10,0),"Ingresar Nuevo Afiliado")))</f>
        <v/>
      </c>
      <c r="H267" s="67" t="str">
        <f>+IF(B267="","",+IFERROR(+VLOOKUP($C267,materiales!$A$2:$C$101,2,0),"9999"))</f>
        <v/>
      </c>
      <c r="I267" s="68" t="str">
        <f>+IF($B267="","",+IF(OR($F267="Si",$F267=""),IF(ISERROR(VLOOKUP($B267,padron!$A$3:$M$482,9,0)),+IF(ISERROR(VLOOKUP($B267,NAfiliado_NFarmacia!$A$2:$J$497,5,0)),"Ingresa Farmacia",VLOOKUP($B267,NAfiliado_NFarmacia!$A$2:$J$497,5,0)),VLOOKUP($B267,padron!$A$3:$M$482,9,0)),+IF(ISERROR(VLOOKUP($B267,NAfiliado_NFarmacia!$A$2:$J$497,5,0)),"Ingresa Farmacia",VLOOKUP($B267,NAfiliado_NFarmacia!$A$2:$J$497,5,0))))</f>
        <v/>
      </c>
      <c r="J267" s="68" t="str">
        <f>+IF($B267="","",+IF(OR($F267="Si",$F267=""),IF(ISERROR(VLOOKUP($B267,padron!$A$3:$M$482,10,0)),+IF(ISERROR(VLOOKUP($B267,NAfiliado_NFarmacia!$A$2:$J$497,5,0)),"Ingresa Direccion de Farmacia",VLOOKUP($B267,NAfiliado_NFarmacia!$A$2:$J$497,6,0)),VLOOKUP($B267,padron!$A$3:$M$482,10,0)),+IF(ISERROR(VLOOKUP($B267,NAfiliado_NFarmacia!$A$2:$J$497,6,0)),"Ingresa Direccion de Farmacia",VLOOKUP($B267,NAfiliado_NFarmacia!$A$2:$J$497,6,0))))</f>
        <v/>
      </c>
      <c r="K267" s="68" t="str">
        <f>+IF($B267="","",+IF(OR($F267="Si",$F267=""),IF(ISERROR(VLOOKUP($B267,padron!$A$3:$M$482,10,0)),+IF(ISERROR(VLOOKUP($B267,NAfiliado_NFarmacia!$A$2:$J$497,5,0)),"Ingresa Localidad de Farmacia",VLOOKUP($B267,NAfiliado_NFarmacia!$A$2:$J$497,7,0)),VLOOKUP($B267,padron!$A$3:$M$482,11,0)),+IF(ISERROR(VLOOKUP($B267,NAfiliado_NFarmacia!$A$2:$J$497,7,0)),"Ingresa Localidad de Farmacia",VLOOKUP($B267,NAfiliado_NFarmacia!$A$2:$J$497,7,0))))</f>
        <v/>
      </c>
      <c r="L267" s="69" t="str">
        <f>+IF(B267="","",IF(F267="No","84005541",+IFERROR(+VLOOKUP(inicio!B267,padron!$A$2:$H$1999,8,0),"84005541")))</f>
        <v/>
      </c>
      <c r="M267" s="69" t="str">
        <f>+IF(B267="","",+IFERROR(+VLOOKUP(B267,padron!A:C,3,0),"no_cargado"))</f>
        <v/>
      </c>
      <c r="N267" s="67" t="str">
        <f>+IF(C267="","",+IFERROR(+VLOOKUP($C267,materiales!$A$2:$C$101,3,0),"9999"))</f>
        <v/>
      </c>
      <c r="O267" s="67" t="str">
        <f t="shared" si="40"/>
        <v/>
      </c>
      <c r="P267" s="67" t="str">
        <f t="shared" si="41"/>
        <v/>
      </c>
      <c r="Q267" s="67" t="str">
        <f t="shared" si="42"/>
        <v/>
      </c>
      <c r="R267" s="67" t="str">
        <f t="shared" si="43"/>
        <v/>
      </c>
      <c r="S267" s="67" t="str">
        <f t="shared" si="44"/>
        <v/>
      </c>
      <c r="T267" s="67" t="str">
        <f t="shared" ca="1" si="45"/>
        <v/>
      </c>
      <c r="U267" s="67" t="str">
        <f>+IF(M267="","",IFERROR(+VLOOKUP(C267,materiales!$A$2:$D$1000,4,0),"DSZA"))</f>
        <v/>
      </c>
      <c r="V267" s="67" t="str">
        <f t="shared" si="46"/>
        <v/>
      </c>
      <c r="W267" s="69" t="str">
        <f t="shared" si="47"/>
        <v/>
      </c>
      <c r="X267" s="69" t="str">
        <f t="shared" si="48"/>
        <v/>
      </c>
      <c r="Y267" s="70" t="str">
        <f t="shared" si="49"/>
        <v/>
      </c>
      <c r="Z267" s="70" t="str">
        <f>IF(M267="no_cargado",VLOOKUP(B267,NAfiliado_NFarmacia!A:H,8,0),"")</f>
        <v/>
      </c>
      <c r="AA267" s="71"/>
    </row>
    <row r="268" spans="1:27" x14ac:dyDescent="0.55000000000000004">
      <c r="A268" s="50"/>
      <c r="B268" s="49"/>
      <c r="C268" s="48"/>
      <c r="D268" s="49"/>
      <c r="E268" s="49"/>
      <c r="F268" s="49"/>
      <c r="G268" s="66" t="str">
        <f>+IF($B268="","",+IFERROR(+VLOOKUP(B268,padron!$A$2:$E$2000,2,0),+IFERROR(VLOOKUP(B268,NAfiliado_NFarmacia!$A:$J,10,0),"Ingresar Nuevo Afiliado")))</f>
        <v/>
      </c>
      <c r="H268" s="67" t="str">
        <f>+IF(B268="","",+IFERROR(+VLOOKUP($C268,materiales!$A$2:$C$101,2,0),"9999"))</f>
        <v/>
      </c>
      <c r="I268" s="68" t="str">
        <f>+IF($B268="","",+IF(OR($F268="Si",$F268=""),IF(ISERROR(VLOOKUP($B268,padron!$A$3:$M$482,9,0)),+IF(ISERROR(VLOOKUP($B268,NAfiliado_NFarmacia!$A$2:$J$497,5,0)),"Ingresa Farmacia",VLOOKUP($B268,NAfiliado_NFarmacia!$A$2:$J$497,5,0)),VLOOKUP($B268,padron!$A$3:$M$482,9,0)),+IF(ISERROR(VLOOKUP($B268,NAfiliado_NFarmacia!$A$2:$J$497,5,0)),"Ingresa Farmacia",VLOOKUP($B268,NAfiliado_NFarmacia!$A$2:$J$497,5,0))))</f>
        <v/>
      </c>
      <c r="J268" s="68" t="str">
        <f>+IF($B268="","",+IF(OR($F268="Si",$F268=""),IF(ISERROR(VLOOKUP($B268,padron!$A$3:$M$482,10,0)),+IF(ISERROR(VLOOKUP($B268,NAfiliado_NFarmacia!$A$2:$J$497,5,0)),"Ingresa Direccion de Farmacia",VLOOKUP($B268,NAfiliado_NFarmacia!$A$2:$J$497,6,0)),VLOOKUP($B268,padron!$A$3:$M$482,10,0)),+IF(ISERROR(VLOOKUP($B268,NAfiliado_NFarmacia!$A$2:$J$497,6,0)),"Ingresa Direccion de Farmacia",VLOOKUP($B268,NAfiliado_NFarmacia!$A$2:$J$497,6,0))))</f>
        <v/>
      </c>
      <c r="K268" s="68" t="str">
        <f>+IF($B268="","",+IF(OR($F268="Si",$F268=""),IF(ISERROR(VLOOKUP($B268,padron!$A$3:$M$482,10,0)),+IF(ISERROR(VLOOKUP($B268,NAfiliado_NFarmacia!$A$2:$J$497,5,0)),"Ingresa Localidad de Farmacia",VLOOKUP($B268,NAfiliado_NFarmacia!$A$2:$J$497,7,0)),VLOOKUP($B268,padron!$A$3:$M$482,11,0)),+IF(ISERROR(VLOOKUP($B268,NAfiliado_NFarmacia!$A$2:$J$497,7,0)),"Ingresa Localidad de Farmacia",VLOOKUP($B268,NAfiliado_NFarmacia!$A$2:$J$497,7,0))))</f>
        <v/>
      </c>
      <c r="L268" s="69" t="str">
        <f>+IF(B268="","",IF(F268="No","84005541",+IFERROR(+VLOOKUP(inicio!B268,padron!$A$2:$H$1999,8,0),"84005541")))</f>
        <v/>
      </c>
      <c r="M268" s="69" t="str">
        <f>+IF(B268="","",+IFERROR(+VLOOKUP(B268,padron!A:C,3,0),"no_cargado"))</f>
        <v/>
      </c>
      <c r="N268" s="67" t="str">
        <f>+IF(C268="","",+IFERROR(+VLOOKUP($C268,materiales!$A$2:$C$101,3,0),"9999"))</f>
        <v/>
      </c>
      <c r="O268" s="67" t="str">
        <f t="shared" si="40"/>
        <v/>
      </c>
      <c r="P268" s="67" t="str">
        <f t="shared" si="41"/>
        <v/>
      </c>
      <c r="Q268" s="67" t="str">
        <f t="shared" si="42"/>
        <v/>
      </c>
      <c r="R268" s="67" t="str">
        <f t="shared" si="43"/>
        <v/>
      </c>
      <c r="S268" s="67" t="str">
        <f t="shared" si="44"/>
        <v/>
      </c>
      <c r="T268" s="67" t="str">
        <f t="shared" ca="1" si="45"/>
        <v/>
      </c>
      <c r="U268" s="67" t="str">
        <f>+IF(M268="","",IFERROR(+VLOOKUP(C268,materiales!$A$2:$D$1000,4,0),"DSZA"))</f>
        <v/>
      </c>
      <c r="V268" s="67" t="str">
        <f t="shared" si="46"/>
        <v/>
      </c>
      <c r="W268" s="69" t="str">
        <f t="shared" si="47"/>
        <v/>
      </c>
      <c r="X268" s="69" t="str">
        <f t="shared" si="48"/>
        <v/>
      </c>
      <c r="Y268" s="70" t="str">
        <f t="shared" si="49"/>
        <v/>
      </c>
      <c r="Z268" s="70" t="str">
        <f>IF(M268="no_cargado",VLOOKUP(B268,NAfiliado_NFarmacia!A:H,8,0),"")</f>
        <v/>
      </c>
      <c r="AA268" s="71"/>
    </row>
    <row r="269" spans="1:27" x14ac:dyDescent="0.55000000000000004">
      <c r="A269" s="50"/>
      <c r="B269" s="49"/>
      <c r="C269" s="48"/>
      <c r="D269" s="49"/>
      <c r="E269" s="49"/>
      <c r="F269" s="49"/>
      <c r="G269" s="66" t="str">
        <f>+IF($B269="","",+IFERROR(+VLOOKUP(B269,padron!$A$2:$E$2000,2,0),+IFERROR(VLOOKUP(B269,NAfiliado_NFarmacia!$A:$J,10,0),"Ingresar Nuevo Afiliado")))</f>
        <v/>
      </c>
      <c r="H269" s="67" t="str">
        <f>+IF(B269="","",+IFERROR(+VLOOKUP($C269,materiales!$A$2:$C$101,2,0),"9999"))</f>
        <v/>
      </c>
      <c r="I269" s="68" t="str">
        <f>+IF($B269="","",+IF(OR($F269="Si",$F269=""),IF(ISERROR(VLOOKUP($B269,padron!$A$3:$M$482,9,0)),+IF(ISERROR(VLOOKUP($B269,NAfiliado_NFarmacia!$A$2:$J$497,5,0)),"Ingresa Farmacia",VLOOKUP($B269,NAfiliado_NFarmacia!$A$2:$J$497,5,0)),VLOOKUP($B269,padron!$A$3:$M$482,9,0)),+IF(ISERROR(VLOOKUP($B269,NAfiliado_NFarmacia!$A$2:$J$497,5,0)),"Ingresa Farmacia",VLOOKUP($B269,NAfiliado_NFarmacia!$A$2:$J$497,5,0))))</f>
        <v/>
      </c>
      <c r="J269" s="68" t="str">
        <f>+IF($B269="","",+IF(OR($F269="Si",$F269=""),IF(ISERROR(VLOOKUP($B269,padron!$A$3:$M$482,10,0)),+IF(ISERROR(VLOOKUP($B269,NAfiliado_NFarmacia!$A$2:$J$497,5,0)),"Ingresa Direccion de Farmacia",VLOOKUP($B269,NAfiliado_NFarmacia!$A$2:$J$497,6,0)),VLOOKUP($B269,padron!$A$3:$M$482,10,0)),+IF(ISERROR(VLOOKUP($B269,NAfiliado_NFarmacia!$A$2:$J$497,6,0)),"Ingresa Direccion de Farmacia",VLOOKUP($B269,NAfiliado_NFarmacia!$A$2:$J$497,6,0))))</f>
        <v/>
      </c>
      <c r="K269" s="68" t="str">
        <f>+IF($B269="","",+IF(OR($F269="Si",$F269=""),IF(ISERROR(VLOOKUP($B269,padron!$A$3:$M$482,10,0)),+IF(ISERROR(VLOOKUP($B269,NAfiliado_NFarmacia!$A$2:$J$497,5,0)),"Ingresa Localidad de Farmacia",VLOOKUP($B269,NAfiliado_NFarmacia!$A$2:$J$497,7,0)),VLOOKUP($B269,padron!$A$3:$M$482,11,0)),+IF(ISERROR(VLOOKUP($B269,NAfiliado_NFarmacia!$A$2:$J$497,7,0)),"Ingresa Localidad de Farmacia",VLOOKUP($B269,NAfiliado_NFarmacia!$A$2:$J$497,7,0))))</f>
        <v/>
      </c>
      <c r="L269" s="69" t="str">
        <f>+IF(B269="","",IF(F269="No","84005541",+IFERROR(+VLOOKUP(inicio!B269,padron!$A$2:$H$1999,8,0),"84005541")))</f>
        <v/>
      </c>
      <c r="M269" s="69" t="str">
        <f>+IF(B269="","",+IFERROR(+VLOOKUP(B269,padron!A:C,3,0),"no_cargado"))</f>
        <v/>
      </c>
      <c r="N269" s="67" t="str">
        <f>+IF(C269="","",+IFERROR(+VLOOKUP($C269,materiales!$A$2:$C$101,3,0),"9999"))</f>
        <v/>
      </c>
      <c r="O269" s="67" t="str">
        <f t="shared" si="40"/>
        <v/>
      </c>
      <c r="P269" s="67" t="str">
        <f t="shared" si="41"/>
        <v/>
      </c>
      <c r="Q269" s="67" t="str">
        <f t="shared" si="42"/>
        <v/>
      </c>
      <c r="R269" s="67" t="str">
        <f t="shared" si="43"/>
        <v/>
      </c>
      <c r="S269" s="67" t="str">
        <f t="shared" si="44"/>
        <v/>
      </c>
      <c r="T269" s="67" t="str">
        <f t="shared" ca="1" si="45"/>
        <v/>
      </c>
      <c r="U269" s="67" t="str">
        <f>+IF(M269="","",IFERROR(+VLOOKUP(C269,materiales!$A$2:$D$1000,4,0),"DSZA"))</f>
        <v/>
      </c>
      <c r="V269" s="67" t="str">
        <f t="shared" si="46"/>
        <v/>
      </c>
      <c r="W269" s="69" t="str">
        <f t="shared" si="47"/>
        <v/>
      </c>
      <c r="X269" s="69" t="str">
        <f t="shared" si="48"/>
        <v/>
      </c>
      <c r="Y269" s="70" t="str">
        <f t="shared" si="49"/>
        <v/>
      </c>
      <c r="Z269" s="70" t="str">
        <f>IF(M269="no_cargado",VLOOKUP(B269,NAfiliado_NFarmacia!A:H,8,0),"")</f>
        <v/>
      </c>
      <c r="AA269" s="71"/>
    </row>
    <row r="270" spans="1:27" x14ac:dyDescent="0.55000000000000004">
      <c r="A270" s="50"/>
      <c r="B270" s="49"/>
      <c r="C270" s="48"/>
      <c r="D270" s="49"/>
      <c r="E270" s="49"/>
      <c r="F270" s="49"/>
      <c r="G270" s="66" t="str">
        <f>+IF($B270="","",+IFERROR(+VLOOKUP(B270,padron!$A$2:$E$2000,2,0),+IFERROR(VLOOKUP(B270,NAfiliado_NFarmacia!$A:$J,10,0),"Ingresar Nuevo Afiliado")))</f>
        <v/>
      </c>
      <c r="H270" s="67" t="str">
        <f>+IF(B270="","",+IFERROR(+VLOOKUP($C270,materiales!$A$2:$C$101,2,0),"9999"))</f>
        <v/>
      </c>
      <c r="I270" s="68" t="str">
        <f>+IF($B270="","",+IF(OR($F270="Si",$F270=""),IF(ISERROR(VLOOKUP($B270,padron!$A$3:$M$482,9,0)),+IF(ISERROR(VLOOKUP($B270,NAfiliado_NFarmacia!$A$2:$J$497,5,0)),"Ingresa Farmacia",VLOOKUP($B270,NAfiliado_NFarmacia!$A$2:$J$497,5,0)),VLOOKUP($B270,padron!$A$3:$M$482,9,0)),+IF(ISERROR(VLOOKUP($B270,NAfiliado_NFarmacia!$A$2:$J$497,5,0)),"Ingresa Farmacia",VLOOKUP($B270,NAfiliado_NFarmacia!$A$2:$J$497,5,0))))</f>
        <v/>
      </c>
      <c r="J270" s="68" t="str">
        <f>+IF($B270="","",+IF(OR($F270="Si",$F270=""),IF(ISERROR(VLOOKUP($B270,padron!$A$3:$M$482,10,0)),+IF(ISERROR(VLOOKUP($B270,NAfiliado_NFarmacia!$A$2:$J$497,5,0)),"Ingresa Direccion de Farmacia",VLOOKUP($B270,NAfiliado_NFarmacia!$A$2:$J$497,6,0)),VLOOKUP($B270,padron!$A$3:$M$482,10,0)),+IF(ISERROR(VLOOKUP($B270,NAfiliado_NFarmacia!$A$2:$J$497,6,0)),"Ingresa Direccion de Farmacia",VLOOKUP($B270,NAfiliado_NFarmacia!$A$2:$J$497,6,0))))</f>
        <v/>
      </c>
      <c r="K270" s="68" t="str">
        <f>+IF($B270="","",+IF(OR($F270="Si",$F270=""),IF(ISERROR(VLOOKUP($B270,padron!$A$3:$M$482,10,0)),+IF(ISERROR(VLOOKUP($B270,NAfiliado_NFarmacia!$A$2:$J$497,5,0)),"Ingresa Localidad de Farmacia",VLOOKUP($B270,NAfiliado_NFarmacia!$A$2:$J$497,7,0)),VLOOKUP($B270,padron!$A$3:$M$482,11,0)),+IF(ISERROR(VLOOKUP($B270,NAfiliado_NFarmacia!$A$2:$J$497,7,0)),"Ingresa Localidad de Farmacia",VLOOKUP($B270,NAfiliado_NFarmacia!$A$2:$J$497,7,0))))</f>
        <v/>
      </c>
      <c r="L270" s="69" t="str">
        <f>+IF(B270="","",IF(F270="No","84005541",+IFERROR(+VLOOKUP(inicio!B270,padron!$A$2:$H$1999,8,0),"84005541")))</f>
        <v/>
      </c>
      <c r="M270" s="69" t="str">
        <f>+IF(B270="","",+IFERROR(+VLOOKUP(B270,padron!A:C,3,0),"no_cargado"))</f>
        <v/>
      </c>
      <c r="N270" s="67" t="str">
        <f>+IF(C270="","",+IFERROR(+VLOOKUP($C270,materiales!$A$2:$C$101,3,0),"9999"))</f>
        <v/>
      </c>
      <c r="O270" s="67" t="str">
        <f t="shared" si="40"/>
        <v/>
      </c>
      <c r="P270" s="67" t="str">
        <f t="shared" si="41"/>
        <v/>
      </c>
      <c r="Q270" s="67" t="str">
        <f t="shared" si="42"/>
        <v/>
      </c>
      <c r="R270" s="67" t="str">
        <f t="shared" si="43"/>
        <v/>
      </c>
      <c r="S270" s="67" t="str">
        <f t="shared" si="44"/>
        <v/>
      </c>
      <c r="T270" s="67" t="str">
        <f t="shared" ca="1" si="45"/>
        <v/>
      </c>
      <c r="U270" s="67" t="str">
        <f>+IF(M270="","",IFERROR(+VLOOKUP(C270,materiales!$A$2:$D$1000,4,0),"DSZA"))</f>
        <v/>
      </c>
      <c r="V270" s="67" t="str">
        <f t="shared" si="46"/>
        <v/>
      </c>
      <c r="W270" s="69" t="str">
        <f t="shared" si="47"/>
        <v/>
      </c>
      <c r="X270" s="69" t="str">
        <f t="shared" si="48"/>
        <v/>
      </c>
      <c r="Y270" s="70" t="str">
        <f t="shared" si="49"/>
        <v/>
      </c>
      <c r="Z270" s="70" t="str">
        <f>IF(M270="no_cargado",VLOOKUP(B270,NAfiliado_NFarmacia!A:H,8,0),"")</f>
        <v/>
      </c>
      <c r="AA270" s="71"/>
    </row>
    <row r="271" spans="1:27" x14ac:dyDescent="0.55000000000000004">
      <c r="A271" s="50"/>
      <c r="B271" s="49"/>
      <c r="C271" s="48"/>
      <c r="D271" s="49"/>
      <c r="E271" s="49"/>
      <c r="F271" s="49"/>
      <c r="G271" s="66" t="str">
        <f>+IF($B271="","",+IFERROR(+VLOOKUP(B271,padron!$A$2:$E$2000,2,0),+IFERROR(VLOOKUP(B271,NAfiliado_NFarmacia!$A:$J,10,0),"Ingresar Nuevo Afiliado")))</f>
        <v/>
      </c>
      <c r="H271" s="67" t="str">
        <f>+IF(B271="","",+IFERROR(+VLOOKUP($C271,materiales!$A$2:$C$101,2,0),"9999"))</f>
        <v/>
      </c>
      <c r="I271" s="68" t="str">
        <f>+IF($B271="","",+IF(OR($F271="Si",$F271=""),IF(ISERROR(VLOOKUP($B271,padron!$A$3:$M$482,9,0)),+IF(ISERROR(VLOOKUP($B271,NAfiliado_NFarmacia!$A$2:$J$497,5,0)),"Ingresa Farmacia",VLOOKUP($B271,NAfiliado_NFarmacia!$A$2:$J$497,5,0)),VLOOKUP($B271,padron!$A$3:$M$482,9,0)),+IF(ISERROR(VLOOKUP($B271,NAfiliado_NFarmacia!$A$2:$J$497,5,0)),"Ingresa Farmacia",VLOOKUP($B271,NAfiliado_NFarmacia!$A$2:$J$497,5,0))))</f>
        <v/>
      </c>
      <c r="J271" s="68" t="str">
        <f>+IF($B271="","",+IF(OR($F271="Si",$F271=""),IF(ISERROR(VLOOKUP($B271,padron!$A$3:$M$482,10,0)),+IF(ISERROR(VLOOKUP($B271,NAfiliado_NFarmacia!$A$2:$J$497,5,0)),"Ingresa Direccion de Farmacia",VLOOKUP($B271,NAfiliado_NFarmacia!$A$2:$J$497,6,0)),VLOOKUP($B271,padron!$A$3:$M$482,10,0)),+IF(ISERROR(VLOOKUP($B271,NAfiliado_NFarmacia!$A$2:$J$497,6,0)),"Ingresa Direccion de Farmacia",VLOOKUP($B271,NAfiliado_NFarmacia!$A$2:$J$497,6,0))))</f>
        <v/>
      </c>
      <c r="K271" s="68" t="str">
        <f>+IF($B271="","",+IF(OR($F271="Si",$F271=""),IF(ISERROR(VLOOKUP($B271,padron!$A$3:$M$482,10,0)),+IF(ISERROR(VLOOKUP($B271,NAfiliado_NFarmacia!$A$2:$J$497,5,0)),"Ingresa Localidad de Farmacia",VLOOKUP($B271,NAfiliado_NFarmacia!$A$2:$J$497,7,0)),VLOOKUP($B271,padron!$A$3:$M$482,11,0)),+IF(ISERROR(VLOOKUP($B271,NAfiliado_NFarmacia!$A$2:$J$497,7,0)),"Ingresa Localidad de Farmacia",VLOOKUP($B271,NAfiliado_NFarmacia!$A$2:$J$497,7,0))))</f>
        <v/>
      </c>
      <c r="L271" s="69" t="str">
        <f>+IF(B271="","",IF(F271="No","84005541",+IFERROR(+VLOOKUP(inicio!B271,padron!$A$2:$H$1999,8,0),"84005541")))</f>
        <v/>
      </c>
      <c r="M271" s="69" t="str">
        <f>+IF(B271="","",+IFERROR(+VLOOKUP(B271,padron!A:C,3,0),"no_cargado"))</f>
        <v/>
      </c>
      <c r="N271" s="67" t="str">
        <f>+IF(C271="","",+IFERROR(+VLOOKUP($C271,materiales!$A$2:$C$101,3,0),"9999"))</f>
        <v/>
      </c>
      <c r="O271" s="67" t="str">
        <f t="shared" si="40"/>
        <v/>
      </c>
      <c r="P271" s="67" t="str">
        <f t="shared" si="41"/>
        <v/>
      </c>
      <c r="Q271" s="67" t="str">
        <f t="shared" si="42"/>
        <v/>
      </c>
      <c r="R271" s="67" t="str">
        <f t="shared" si="43"/>
        <v/>
      </c>
      <c r="S271" s="67" t="str">
        <f t="shared" si="44"/>
        <v/>
      </c>
      <c r="T271" s="67" t="str">
        <f t="shared" ca="1" si="45"/>
        <v/>
      </c>
      <c r="U271" s="67" t="str">
        <f>+IF(M271="","",IFERROR(+VLOOKUP(C271,materiales!$A$2:$D$1000,4,0),"DSZA"))</f>
        <v/>
      </c>
      <c r="V271" s="67" t="str">
        <f t="shared" si="46"/>
        <v/>
      </c>
      <c r="W271" s="69" t="str">
        <f t="shared" si="47"/>
        <v/>
      </c>
      <c r="X271" s="69" t="str">
        <f t="shared" si="48"/>
        <v/>
      </c>
      <c r="Y271" s="70" t="str">
        <f t="shared" si="49"/>
        <v/>
      </c>
      <c r="Z271" s="70" t="str">
        <f>IF(M271="no_cargado",VLOOKUP(B271,NAfiliado_NFarmacia!A:H,8,0),"")</f>
        <v/>
      </c>
      <c r="AA271" s="71"/>
    </row>
    <row r="272" spans="1:27" x14ac:dyDescent="0.55000000000000004">
      <c r="A272" s="50"/>
      <c r="B272" s="49"/>
      <c r="C272" s="48"/>
      <c r="D272" s="49"/>
      <c r="E272" s="49"/>
      <c r="F272" s="49"/>
      <c r="G272" s="66" t="str">
        <f>+IF($B272="","",+IFERROR(+VLOOKUP(B272,padron!$A$2:$E$2000,2,0),+IFERROR(VLOOKUP(B272,NAfiliado_NFarmacia!$A:$J,10,0),"Ingresar Nuevo Afiliado")))</f>
        <v/>
      </c>
      <c r="H272" s="67" t="str">
        <f>+IF(B272="","",+IFERROR(+VLOOKUP($C272,materiales!$A$2:$C$101,2,0),"9999"))</f>
        <v/>
      </c>
      <c r="I272" s="68" t="str">
        <f>+IF($B272="","",+IF(OR($F272="Si",$F272=""),IF(ISERROR(VLOOKUP($B272,padron!$A$3:$M$482,9,0)),+IF(ISERROR(VLOOKUP($B272,NAfiliado_NFarmacia!$A$2:$J$497,5,0)),"Ingresa Farmacia",VLOOKUP($B272,NAfiliado_NFarmacia!$A$2:$J$497,5,0)),VLOOKUP($B272,padron!$A$3:$M$482,9,0)),+IF(ISERROR(VLOOKUP($B272,NAfiliado_NFarmacia!$A$2:$J$497,5,0)),"Ingresa Farmacia",VLOOKUP($B272,NAfiliado_NFarmacia!$A$2:$J$497,5,0))))</f>
        <v/>
      </c>
      <c r="J272" s="68" t="str">
        <f>+IF($B272="","",+IF(OR($F272="Si",$F272=""),IF(ISERROR(VLOOKUP($B272,padron!$A$3:$M$482,10,0)),+IF(ISERROR(VLOOKUP($B272,NAfiliado_NFarmacia!$A$2:$J$497,5,0)),"Ingresa Direccion de Farmacia",VLOOKUP($B272,NAfiliado_NFarmacia!$A$2:$J$497,6,0)),VLOOKUP($B272,padron!$A$3:$M$482,10,0)),+IF(ISERROR(VLOOKUP($B272,NAfiliado_NFarmacia!$A$2:$J$497,6,0)),"Ingresa Direccion de Farmacia",VLOOKUP($B272,NAfiliado_NFarmacia!$A$2:$J$497,6,0))))</f>
        <v/>
      </c>
      <c r="K272" s="68" t="str">
        <f>+IF($B272="","",+IF(OR($F272="Si",$F272=""),IF(ISERROR(VLOOKUP($B272,padron!$A$3:$M$482,10,0)),+IF(ISERROR(VLOOKUP($B272,NAfiliado_NFarmacia!$A$2:$J$497,5,0)),"Ingresa Localidad de Farmacia",VLOOKUP($B272,NAfiliado_NFarmacia!$A$2:$J$497,7,0)),VLOOKUP($B272,padron!$A$3:$M$482,11,0)),+IF(ISERROR(VLOOKUP($B272,NAfiliado_NFarmacia!$A$2:$J$497,7,0)),"Ingresa Localidad de Farmacia",VLOOKUP($B272,NAfiliado_NFarmacia!$A$2:$J$497,7,0))))</f>
        <v/>
      </c>
      <c r="L272" s="69" t="str">
        <f>+IF(B272="","",IF(F272="No","84005541",+IFERROR(+VLOOKUP(inicio!B272,padron!$A$2:$H$1999,8,0),"84005541")))</f>
        <v/>
      </c>
      <c r="M272" s="69" t="str">
        <f>+IF(B272="","",+IFERROR(+VLOOKUP(B272,padron!A:C,3,0),"no_cargado"))</f>
        <v/>
      </c>
      <c r="N272" s="67" t="str">
        <f>+IF(C272="","",+IFERROR(+VLOOKUP($C272,materiales!$A$2:$C$101,3,0),"9999"))</f>
        <v/>
      </c>
      <c r="O272" s="67" t="str">
        <f t="shared" si="40"/>
        <v/>
      </c>
      <c r="P272" s="67" t="str">
        <f t="shared" si="41"/>
        <v/>
      </c>
      <c r="Q272" s="67" t="str">
        <f t="shared" si="42"/>
        <v/>
      </c>
      <c r="R272" s="67" t="str">
        <f t="shared" si="43"/>
        <v/>
      </c>
      <c r="S272" s="67" t="str">
        <f t="shared" si="44"/>
        <v/>
      </c>
      <c r="T272" s="67" t="str">
        <f t="shared" ca="1" si="45"/>
        <v/>
      </c>
      <c r="U272" s="67" t="str">
        <f>+IF(M272="","",IFERROR(+VLOOKUP(C272,materiales!$A$2:$D$1000,4,0),"DSZA"))</f>
        <v/>
      </c>
      <c r="V272" s="67" t="str">
        <f t="shared" si="46"/>
        <v/>
      </c>
      <c r="W272" s="69" t="str">
        <f t="shared" si="47"/>
        <v/>
      </c>
      <c r="X272" s="69" t="str">
        <f t="shared" si="48"/>
        <v/>
      </c>
      <c r="Y272" s="70" t="str">
        <f t="shared" si="49"/>
        <v/>
      </c>
      <c r="Z272" s="70" t="str">
        <f>IF(M272="no_cargado",VLOOKUP(B272,NAfiliado_NFarmacia!A:H,8,0),"")</f>
        <v/>
      </c>
      <c r="AA272" s="71"/>
    </row>
    <row r="273" spans="1:27" x14ac:dyDescent="0.55000000000000004">
      <c r="A273" s="50"/>
      <c r="B273" s="49"/>
      <c r="C273" s="48"/>
      <c r="D273" s="49"/>
      <c r="E273" s="49"/>
      <c r="F273" s="49"/>
      <c r="G273" s="66" t="str">
        <f>+IF($B273="","",+IFERROR(+VLOOKUP(B273,padron!$A$2:$E$2000,2,0),+IFERROR(VLOOKUP(B273,NAfiliado_NFarmacia!$A:$J,10,0),"Ingresar Nuevo Afiliado")))</f>
        <v/>
      </c>
      <c r="H273" s="67" t="str">
        <f>+IF(B273="","",+IFERROR(+VLOOKUP($C273,materiales!$A$2:$C$101,2,0),"9999"))</f>
        <v/>
      </c>
      <c r="I273" s="68" t="str">
        <f>+IF($B273="","",+IF(OR($F273="Si",$F273=""),IF(ISERROR(VLOOKUP($B273,padron!$A$3:$M$482,9,0)),+IF(ISERROR(VLOOKUP($B273,NAfiliado_NFarmacia!$A$2:$J$497,5,0)),"Ingresa Farmacia",VLOOKUP($B273,NAfiliado_NFarmacia!$A$2:$J$497,5,0)),VLOOKUP($B273,padron!$A$3:$M$482,9,0)),+IF(ISERROR(VLOOKUP($B273,NAfiliado_NFarmacia!$A$2:$J$497,5,0)),"Ingresa Farmacia",VLOOKUP($B273,NAfiliado_NFarmacia!$A$2:$J$497,5,0))))</f>
        <v/>
      </c>
      <c r="J273" s="68" t="str">
        <f>+IF($B273="","",+IF(OR($F273="Si",$F273=""),IF(ISERROR(VLOOKUP($B273,padron!$A$3:$M$482,10,0)),+IF(ISERROR(VLOOKUP($B273,NAfiliado_NFarmacia!$A$2:$J$497,5,0)),"Ingresa Direccion de Farmacia",VLOOKUP($B273,NAfiliado_NFarmacia!$A$2:$J$497,6,0)),VLOOKUP($B273,padron!$A$3:$M$482,10,0)),+IF(ISERROR(VLOOKUP($B273,NAfiliado_NFarmacia!$A$2:$J$497,6,0)),"Ingresa Direccion de Farmacia",VLOOKUP($B273,NAfiliado_NFarmacia!$A$2:$J$497,6,0))))</f>
        <v/>
      </c>
      <c r="K273" s="68" t="str">
        <f>+IF($B273="","",+IF(OR($F273="Si",$F273=""),IF(ISERROR(VLOOKUP($B273,padron!$A$3:$M$482,10,0)),+IF(ISERROR(VLOOKUP($B273,NAfiliado_NFarmacia!$A$2:$J$497,5,0)),"Ingresa Localidad de Farmacia",VLOOKUP($B273,NAfiliado_NFarmacia!$A$2:$J$497,7,0)),VLOOKUP($B273,padron!$A$3:$M$482,11,0)),+IF(ISERROR(VLOOKUP($B273,NAfiliado_NFarmacia!$A$2:$J$497,7,0)),"Ingresa Localidad de Farmacia",VLOOKUP($B273,NAfiliado_NFarmacia!$A$2:$J$497,7,0))))</f>
        <v/>
      </c>
      <c r="L273" s="69" t="str">
        <f>+IF(B273="","",IF(F273="No","84005541",+IFERROR(+VLOOKUP(inicio!B273,padron!$A$2:$H$1999,8,0),"84005541")))</f>
        <v/>
      </c>
      <c r="M273" s="69" t="str">
        <f>+IF(B273="","",+IFERROR(+VLOOKUP(B273,padron!A:C,3,0),"no_cargado"))</f>
        <v/>
      </c>
      <c r="N273" s="67" t="str">
        <f>+IF(C273="","",+IFERROR(+VLOOKUP($C273,materiales!$A$2:$C$101,3,0),"9999"))</f>
        <v/>
      </c>
      <c r="O273" s="67" t="str">
        <f t="shared" si="40"/>
        <v/>
      </c>
      <c r="P273" s="67" t="str">
        <f t="shared" si="41"/>
        <v/>
      </c>
      <c r="Q273" s="67" t="str">
        <f t="shared" si="42"/>
        <v/>
      </c>
      <c r="R273" s="67" t="str">
        <f t="shared" si="43"/>
        <v/>
      </c>
      <c r="S273" s="67" t="str">
        <f t="shared" si="44"/>
        <v/>
      </c>
      <c r="T273" s="67" t="str">
        <f t="shared" ca="1" si="45"/>
        <v/>
      </c>
      <c r="U273" s="67" t="str">
        <f>+IF(M273="","",IFERROR(+VLOOKUP(C273,materiales!$A$2:$D$1000,4,0),"DSZA"))</f>
        <v/>
      </c>
      <c r="V273" s="67" t="str">
        <f t="shared" si="46"/>
        <v/>
      </c>
      <c r="W273" s="69" t="str">
        <f t="shared" si="47"/>
        <v/>
      </c>
      <c r="X273" s="69" t="str">
        <f t="shared" si="48"/>
        <v/>
      </c>
      <c r="Y273" s="70" t="str">
        <f t="shared" si="49"/>
        <v/>
      </c>
      <c r="Z273" s="70" t="str">
        <f>IF(M273="no_cargado",VLOOKUP(B273,NAfiliado_NFarmacia!A:H,8,0),"")</f>
        <v/>
      </c>
      <c r="AA273" s="71"/>
    </row>
    <row r="274" spans="1:27" x14ac:dyDescent="0.55000000000000004">
      <c r="A274" s="50"/>
      <c r="B274" s="49"/>
      <c r="C274" s="48"/>
      <c r="D274" s="49"/>
      <c r="E274" s="49"/>
      <c r="F274" s="49"/>
      <c r="G274" s="66" t="str">
        <f>+IF($B274="","",+IFERROR(+VLOOKUP(B274,padron!$A$2:$E$2000,2,0),+IFERROR(VLOOKUP(B274,NAfiliado_NFarmacia!$A:$J,10,0),"Ingresar Nuevo Afiliado")))</f>
        <v/>
      </c>
      <c r="H274" s="67" t="str">
        <f>+IF(B274="","",+IFERROR(+VLOOKUP($C274,materiales!$A$2:$C$101,2,0),"9999"))</f>
        <v/>
      </c>
      <c r="I274" s="68" t="str">
        <f>+IF($B274="","",+IF(OR($F274="Si",$F274=""),IF(ISERROR(VLOOKUP($B274,padron!$A$3:$M$482,9,0)),+IF(ISERROR(VLOOKUP($B274,NAfiliado_NFarmacia!$A$2:$J$497,5,0)),"Ingresa Farmacia",VLOOKUP($B274,NAfiliado_NFarmacia!$A$2:$J$497,5,0)),VLOOKUP($B274,padron!$A$3:$M$482,9,0)),+IF(ISERROR(VLOOKUP($B274,NAfiliado_NFarmacia!$A$2:$J$497,5,0)),"Ingresa Farmacia",VLOOKUP($B274,NAfiliado_NFarmacia!$A$2:$J$497,5,0))))</f>
        <v/>
      </c>
      <c r="J274" s="68" t="str">
        <f>+IF($B274="","",+IF(OR($F274="Si",$F274=""),IF(ISERROR(VLOOKUP($B274,padron!$A$3:$M$482,10,0)),+IF(ISERROR(VLOOKUP($B274,NAfiliado_NFarmacia!$A$2:$J$497,5,0)),"Ingresa Direccion de Farmacia",VLOOKUP($B274,NAfiliado_NFarmacia!$A$2:$J$497,6,0)),VLOOKUP($B274,padron!$A$3:$M$482,10,0)),+IF(ISERROR(VLOOKUP($B274,NAfiliado_NFarmacia!$A$2:$J$497,6,0)),"Ingresa Direccion de Farmacia",VLOOKUP($B274,NAfiliado_NFarmacia!$A$2:$J$497,6,0))))</f>
        <v/>
      </c>
      <c r="K274" s="68" t="str">
        <f>+IF($B274="","",+IF(OR($F274="Si",$F274=""),IF(ISERROR(VLOOKUP($B274,padron!$A$3:$M$482,10,0)),+IF(ISERROR(VLOOKUP($B274,NAfiliado_NFarmacia!$A$2:$J$497,5,0)),"Ingresa Localidad de Farmacia",VLOOKUP($B274,NAfiliado_NFarmacia!$A$2:$J$497,7,0)),VLOOKUP($B274,padron!$A$3:$M$482,11,0)),+IF(ISERROR(VLOOKUP($B274,NAfiliado_NFarmacia!$A$2:$J$497,7,0)),"Ingresa Localidad de Farmacia",VLOOKUP($B274,NAfiliado_NFarmacia!$A$2:$J$497,7,0))))</f>
        <v/>
      </c>
      <c r="L274" s="69" t="str">
        <f>+IF(B274="","",IF(F274="No","84005541",+IFERROR(+VLOOKUP(inicio!B274,padron!$A$2:$H$1999,8,0),"84005541")))</f>
        <v/>
      </c>
      <c r="M274" s="69" t="str">
        <f>+IF(B274="","",+IFERROR(+VLOOKUP(B274,padron!A:C,3,0),"no_cargado"))</f>
        <v/>
      </c>
      <c r="N274" s="67" t="str">
        <f>+IF(C274="","",+IFERROR(+VLOOKUP($C274,materiales!$A$2:$C$101,3,0),"9999"))</f>
        <v/>
      </c>
      <c r="O274" s="67" t="str">
        <f t="shared" si="40"/>
        <v/>
      </c>
      <c r="P274" s="67" t="str">
        <f t="shared" si="41"/>
        <v/>
      </c>
      <c r="Q274" s="67" t="str">
        <f t="shared" si="42"/>
        <v/>
      </c>
      <c r="R274" s="67" t="str">
        <f t="shared" si="43"/>
        <v/>
      </c>
      <c r="S274" s="67" t="str">
        <f t="shared" si="44"/>
        <v/>
      </c>
      <c r="T274" s="67" t="str">
        <f t="shared" ca="1" si="45"/>
        <v/>
      </c>
      <c r="U274" s="67" t="str">
        <f>+IF(M274="","",IFERROR(+VLOOKUP(C274,materiales!$A$2:$D$1000,4,0),"DSZA"))</f>
        <v/>
      </c>
      <c r="V274" s="67" t="str">
        <f t="shared" si="46"/>
        <v/>
      </c>
      <c r="W274" s="69" t="str">
        <f t="shared" si="47"/>
        <v/>
      </c>
      <c r="X274" s="69" t="str">
        <f t="shared" si="48"/>
        <v/>
      </c>
      <c r="Y274" s="70" t="str">
        <f t="shared" si="49"/>
        <v/>
      </c>
      <c r="Z274" s="70" t="str">
        <f>IF(M274="no_cargado",VLOOKUP(B274,NAfiliado_NFarmacia!A:H,8,0),"")</f>
        <v/>
      </c>
      <c r="AA274" s="71"/>
    </row>
    <row r="275" spans="1:27" x14ac:dyDescent="0.55000000000000004">
      <c r="A275" s="50"/>
      <c r="B275" s="49"/>
      <c r="C275" s="48"/>
      <c r="D275" s="49"/>
      <c r="E275" s="49"/>
      <c r="F275" s="49"/>
      <c r="G275" s="66" t="str">
        <f>+IF($B275="","",+IFERROR(+VLOOKUP(B275,padron!$A$2:$E$2000,2,0),+IFERROR(VLOOKUP(B275,NAfiliado_NFarmacia!$A:$J,10,0),"Ingresar Nuevo Afiliado")))</f>
        <v/>
      </c>
      <c r="H275" s="67" t="str">
        <f>+IF(B275="","",+IFERROR(+VLOOKUP($C275,materiales!$A$2:$C$101,2,0),"9999"))</f>
        <v/>
      </c>
      <c r="I275" s="68" t="str">
        <f>+IF($B275="","",+IF(OR($F275="Si",$F275=""),IF(ISERROR(VLOOKUP($B275,padron!$A$3:$M$482,9,0)),+IF(ISERROR(VLOOKUP($B275,NAfiliado_NFarmacia!$A$2:$J$497,5,0)),"Ingresa Farmacia",VLOOKUP($B275,NAfiliado_NFarmacia!$A$2:$J$497,5,0)),VLOOKUP($B275,padron!$A$3:$M$482,9,0)),+IF(ISERROR(VLOOKUP($B275,NAfiliado_NFarmacia!$A$2:$J$497,5,0)),"Ingresa Farmacia",VLOOKUP($B275,NAfiliado_NFarmacia!$A$2:$J$497,5,0))))</f>
        <v/>
      </c>
      <c r="J275" s="68" t="str">
        <f>+IF($B275="","",+IF(OR($F275="Si",$F275=""),IF(ISERROR(VLOOKUP($B275,padron!$A$3:$M$482,10,0)),+IF(ISERROR(VLOOKUP($B275,NAfiliado_NFarmacia!$A$2:$J$497,5,0)),"Ingresa Direccion de Farmacia",VLOOKUP($B275,NAfiliado_NFarmacia!$A$2:$J$497,6,0)),VLOOKUP($B275,padron!$A$3:$M$482,10,0)),+IF(ISERROR(VLOOKUP($B275,NAfiliado_NFarmacia!$A$2:$J$497,6,0)),"Ingresa Direccion de Farmacia",VLOOKUP($B275,NAfiliado_NFarmacia!$A$2:$J$497,6,0))))</f>
        <v/>
      </c>
      <c r="K275" s="68" t="str">
        <f>+IF($B275="","",+IF(OR($F275="Si",$F275=""),IF(ISERROR(VLOOKUP($B275,padron!$A$3:$M$482,10,0)),+IF(ISERROR(VLOOKUP($B275,NAfiliado_NFarmacia!$A$2:$J$497,5,0)),"Ingresa Localidad de Farmacia",VLOOKUP($B275,NAfiliado_NFarmacia!$A$2:$J$497,7,0)),VLOOKUP($B275,padron!$A$3:$M$482,11,0)),+IF(ISERROR(VLOOKUP($B275,NAfiliado_NFarmacia!$A$2:$J$497,7,0)),"Ingresa Localidad de Farmacia",VLOOKUP($B275,NAfiliado_NFarmacia!$A$2:$J$497,7,0))))</f>
        <v/>
      </c>
      <c r="L275" s="69" t="str">
        <f>+IF(B275="","",IF(F275="No","84005541",+IFERROR(+VLOOKUP(inicio!B275,padron!$A$2:$H$1999,8,0),"84005541")))</f>
        <v/>
      </c>
      <c r="M275" s="69" t="str">
        <f>+IF(B275="","",+IFERROR(+VLOOKUP(B275,padron!A:C,3,0),"no_cargado"))</f>
        <v/>
      </c>
      <c r="N275" s="67" t="str">
        <f>+IF(C275="","",+IFERROR(+VLOOKUP($C275,materiales!$A$2:$C$101,3,0),"9999"))</f>
        <v/>
      </c>
      <c r="O275" s="67" t="str">
        <f t="shared" si="40"/>
        <v/>
      </c>
      <c r="P275" s="67" t="str">
        <f t="shared" si="41"/>
        <v/>
      </c>
      <c r="Q275" s="67" t="str">
        <f t="shared" si="42"/>
        <v/>
      </c>
      <c r="R275" s="67" t="str">
        <f t="shared" si="43"/>
        <v/>
      </c>
      <c r="S275" s="67" t="str">
        <f t="shared" si="44"/>
        <v/>
      </c>
      <c r="T275" s="67" t="str">
        <f t="shared" ca="1" si="45"/>
        <v/>
      </c>
      <c r="U275" s="67" t="str">
        <f>+IF(M275="","",IFERROR(+VLOOKUP(C275,materiales!$A$2:$D$1000,4,0),"DSZA"))</f>
        <v/>
      </c>
      <c r="V275" s="67" t="str">
        <f t="shared" si="46"/>
        <v/>
      </c>
      <c r="W275" s="69" t="str">
        <f t="shared" si="47"/>
        <v/>
      </c>
      <c r="X275" s="69" t="str">
        <f t="shared" si="48"/>
        <v/>
      </c>
      <c r="Y275" s="70" t="str">
        <f t="shared" si="49"/>
        <v/>
      </c>
      <c r="Z275" s="70" t="str">
        <f>IF(M275="no_cargado",VLOOKUP(B275,NAfiliado_NFarmacia!A:H,8,0),"")</f>
        <v/>
      </c>
      <c r="AA275" s="71"/>
    </row>
    <row r="276" spans="1:27" x14ac:dyDescent="0.55000000000000004">
      <c r="A276" s="50"/>
      <c r="B276" s="49"/>
      <c r="C276" s="48"/>
      <c r="D276" s="49"/>
      <c r="E276" s="49"/>
      <c r="F276" s="49"/>
      <c r="G276" s="66" t="str">
        <f>+IF($B276="","",+IFERROR(+VLOOKUP(B276,padron!$A$2:$E$2000,2,0),+IFERROR(VLOOKUP(B276,NAfiliado_NFarmacia!$A:$J,10,0),"Ingresar Nuevo Afiliado")))</f>
        <v/>
      </c>
      <c r="H276" s="67" t="str">
        <f>+IF(B276="","",+IFERROR(+VLOOKUP($C276,materiales!$A$2:$C$101,2,0),"9999"))</f>
        <v/>
      </c>
      <c r="I276" s="68" t="str">
        <f>+IF($B276="","",+IF(OR($F276="Si",$F276=""),IF(ISERROR(VLOOKUP($B276,padron!$A$3:$M$482,9,0)),+IF(ISERROR(VLOOKUP($B276,NAfiliado_NFarmacia!$A$2:$J$497,5,0)),"Ingresa Farmacia",VLOOKUP($B276,NAfiliado_NFarmacia!$A$2:$J$497,5,0)),VLOOKUP($B276,padron!$A$3:$M$482,9,0)),+IF(ISERROR(VLOOKUP($B276,NAfiliado_NFarmacia!$A$2:$J$497,5,0)),"Ingresa Farmacia",VLOOKUP($B276,NAfiliado_NFarmacia!$A$2:$J$497,5,0))))</f>
        <v/>
      </c>
      <c r="J276" s="68" t="str">
        <f>+IF($B276="","",+IF(OR($F276="Si",$F276=""),IF(ISERROR(VLOOKUP($B276,padron!$A$3:$M$482,10,0)),+IF(ISERROR(VLOOKUP($B276,NAfiliado_NFarmacia!$A$2:$J$497,5,0)),"Ingresa Direccion de Farmacia",VLOOKUP($B276,NAfiliado_NFarmacia!$A$2:$J$497,6,0)),VLOOKUP($B276,padron!$A$3:$M$482,10,0)),+IF(ISERROR(VLOOKUP($B276,NAfiliado_NFarmacia!$A$2:$J$497,6,0)),"Ingresa Direccion de Farmacia",VLOOKUP($B276,NAfiliado_NFarmacia!$A$2:$J$497,6,0))))</f>
        <v/>
      </c>
      <c r="K276" s="68" t="str">
        <f>+IF($B276="","",+IF(OR($F276="Si",$F276=""),IF(ISERROR(VLOOKUP($B276,padron!$A$3:$M$482,10,0)),+IF(ISERROR(VLOOKUP($B276,NAfiliado_NFarmacia!$A$2:$J$497,5,0)),"Ingresa Localidad de Farmacia",VLOOKUP($B276,NAfiliado_NFarmacia!$A$2:$J$497,7,0)),VLOOKUP($B276,padron!$A$3:$M$482,11,0)),+IF(ISERROR(VLOOKUP($B276,NAfiliado_NFarmacia!$A$2:$J$497,7,0)),"Ingresa Localidad de Farmacia",VLOOKUP($B276,NAfiliado_NFarmacia!$A$2:$J$497,7,0))))</f>
        <v/>
      </c>
      <c r="L276" s="69" t="str">
        <f>+IF(B276="","",IF(F276="No","84005541",+IFERROR(+VLOOKUP(inicio!B276,padron!$A$2:$H$1999,8,0),"84005541")))</f>
        <v/>
      </c>
      <c r="M276" s="69" t="str">
        <f>+IF(B276="","",+IFERROR(+VLOOKUP(B276,padron!A:C,3,0),"no_cargado"))</f>
        <v/>
      </c>
      <c r="N276" s="67" t="str">
        <f>+IF(C276="","",+IFERROR(+VLOOKUP($C276,materiales!$A$2:$C$101,3,0),"9999"))</f>
        <v/>
      </c>
      <c r="O276" s="67" t="str">
        <f t="shared" si="40"/>
        <v/>
      </c>
      <c r="P276" s="67" t="str">
        <f t="shared" si="41"/>
        <v/>
      </c>
      <c r="Q276" s="67" t="str">
        <f t="shared" si="42"/>
        <v/>
      </c>
      <c r="R276" s="67" t="str">
        <f t="shared" si="43"/>
        <v/>
      </c>
      <c r="S276" s="67" t="str">
        <f t="shared" si="44"/>
        <v/>
      </c>
      <c r="T276" s="67" t="str">
        <f t="shared" ca="1" si="45"/>
        <v/>
      </c>
      <c r="U276" s="67" t="str">
        <f>+IF(M276="","",IFERROR(+VLOOKUP(C276,materiales!$A$2:$D$1000,4,0),"DSZA"))</f>
        <v/>
      </c>
      <c r="V276" s="67" t="str">
        <f t="shared" si="46"/>
        <v/>
      </c>
      <c r="W276" s="69" t="str">
        <f t="shared" si="47"/>
        <v/>
      </c>
      <c r="X276" s="69" t="str">
        <f t="shared" si="48"/>
        <v/>
      </c>
      <c r="Y276" s="70" t="str">
        <f t="shared" si="49"/>
        <v/>
      </c>
      <c r="Z276" s="70" t="str">
        <f>IF(M276="no_cargado",VLOOKUP(B276,NAfiliado_NFarmacia!A:H,8,0),"")</f>
        <v/>
      </c>
      <c r="AA276" s="71"/>
    </row>
    <row r="277" spans="1:27" x14ac:dyDescent="0.55000000000000004">
      <c r="A277" s="50"/>
      <c r="B277" s="49"/>
      <c r="C277" s="48"/>
      <c r="D277" s="49"/>
      <c r="E277" s="49"/>
      <c r="F277" s="49"/>
      <c r="G277" s="66" t="str">
        <f>+IF($B277="","",+IFERROR(+VLOOKUP(B277,padron!$A$2:$E$2000,2,0),+IFERROR(VLOOKUP(B277,NAfiliado_NFarmacia!$A:$J,10,0),"Ingresar Nuevo Afiliado")))</f>
        <v/>
      </c>
      <c r="H277" s="67" t="str">
        <f>+IF(B277="","",+IFERROR(+VLOOKUP($C277,materiales!$A$2:$C$101,2,0),"9999"))</f>
        <v/>
      </c>
      <c r="I277" s="68" t="str">
        <f>+IF($B277="","",+IF(OR($F277="Si",$F277=""),IF(ISERROR(VLOOKUP($B277,padron!$A$3:$M$482,9,0)),+IF(ISERROR(VLOOKUP($B277,NAfiliado_NFarmacia!$A$2:$J$497,5,0)),"Ingresa Farmacia",VLOOKUP($B277,NAfiliado_NFarmacia!$A$2:$J$497,5,0)),VLOOKUP($B277,padron!$A$3:$M$482,9,0)),+IF(ISERROR(VLOOKUP($B277,NAfiliado_NFarmacia!$A$2:$J$497,5,0)),"Ingresa Farmacia",VLOOKUP($B277,NAfiliado_NFarmacia!$A$2:$J$497,5,0))))</f>
        <v/>
      </c>
      <c r="J277" s="68" t="str">
        <f>+IF($B277="","",+IF(OR($F277="Si",$F277=""),IF(ISERROR(VLOOKUP($B277,padron!$A$3:$M$482,10,0)),+IF(ISERROR(VLOOKUP($B277,NAfiliado_NFarmacia!$A$2:$J$497,5,0)),"Ingresa Direccion de Farmacia",VLOOKUP($B277,NAfiliado_NFarmacia!$A$2:$J$497,6,0)),VLOOKUP($B277,padron!$A$3:$M$482,10,0)),+IF(ISERROR(VLOOKUP($B277,NAfiliado_NFarmacia!$A$2:$J$497,6,0)),"Ingresa Direccion de Farmacia",VLOOKUP($B277,NAfiliado_NFarmacia!$A$2:$J$497,6,0))))</f>
        <v/>
      </c>
      <c r="K277" s="68" t="str">
        <f>+IF($B277="","",+IF(OR($F277="Si",$F277=""),IF(ISERROR(VLOOKUP($B277,padron!$A$3:$M$482,10,0)),+IF(ISERROR(VLOOKUP($B277,NAfiliado_NFarmacia!$A$2:$J$497,5,0)),"Ingresa Localidad de Farmacia",VLOOKUP($B277,NAfiliado_NFarmacia!$A$2:$J$497,7,0)),VLOOKUP($B277,padron!$A$3:$M$482,11,0)),+IF(ISERROR(VLOOKUP($B277,NAfiliado_NFarmacia!$A$2:$J$497,7,0)),"Ingresa Localidad de Farmacia",VLOOKUP($B277,NAfiliado_NFarmacia!$A$2:$J$497,7,0))))</f>
        <v/>
      </c>
      <c r="L277" s="69" t="str">
        <f>+IF(B277="","",IF(F277="No","84005541",+IFERROR(+VLOOKUP(inicio!B277,padron!$A$2:$H$1999,8,0),"84005541")))</f>
        <v/>
      </c>
      <c r="M277" s="69" t="str">
        <f>+IF(B277="","",+IFERROR(+VLOOKUP(B277,padron!A:C,3,0),"no_cargado"))</f>
        <v/>
      </c>
      <c r="N277" s="67" t="str">
        <f>+IF(C277="","",+IFERROR(+VLOOKUP($C277,materiales!$A$2:$C$101,3,0),"9999"))</f>
        <v/>
      </c>
      <c r="O277" s="67" t="str">
        <f t="shared" si="40"/>
        <v/>
      </c>
      <c r="P277" s="67" t="str">
        <f t="shared" si="41"/>
        <v/>
      </c>
      <c r="Q277" s="67" t="str">
        <f t="shared" si="42"/>
        <v/>
      </c>
      <c r="R277" s="67" t="str">
        <f t="shared" si="43"/>
        <v/>
      </c>
      <c r="S277" s="67" t="str">
        <f t="shared" si="44"/>
        <v/>
      </c>
      <c r="T277" s="67" t="str">
        <f t="shared" ca="1" si="45"/>
        <v/>
      </c>
      <c r="U277" s="67" t="str">
        <f>+IF(M277="","",IFERROR(+VLOOKUP(C277,materiales!$A$2:$D$1000,4,0),"DSZA"))</f>
        <v/>
      </c>
      <c r="V277" s="67" t="str">
        <f t="shared" si="46"/>
        <v/>
      </c>
      <c r="W277" s="69" t="str">
        <f t="shared" si="47"/>
        <v/>
      </c>
      <c r="X277" s="69" t="str">
        <f t="shared" si="48"/>
        <v/>
      </c>
      <c r="Y277" s="70" t="str">
        <f t="shared" si="49"/>
        <v/>
      </c>
      <c r="Z277" s="70" t="str">
        <f>IF(M277="no_cargado",VLOOKUP(B277,NAfiliado_NFarmacia!A:H,8,0),"")</f>
        <v/>
      </c>
      <c r="AA277" s="71"/>
    </row>
    <row r="278" spans="1:27" x14ac:dyDescent="0.55000000000000004">
      <c r="A278" s="50"/>
      <c r="B278" s="49"/>
      <c r="C278" s="48"/>
      <c r="D278" s="49"/>
      <c r="E278" s="49"/>
      <c r="F278" s="49"/>
      <c r="G278" s="66" t="str">
        <f>+IF($B278="","",+IFERROR(+VLOOKUP(B278,padron!$A$2:$E$2000,2,0),+IFERROR(VLOOKUP(B278,NAfiliado_NFarmacia!$A:$J,10,0),"Ingresar Nuevo Afiliado")))</f>
        <v/>
      </c>
      <c r="H278" s="67" t="str">
        <f>+IF(B278="","",+IFERROR(+VLOOKUP($C278,materiales!$A$2:$C$101,2,0),"9999"))</f>
        <v/>
      </c>
      <c r="I278" s="68" t="str">
        <f>+IF($B278="","",+IF(OR($F278="Si",$F278=""),IF(ISERROR(VLOOKUP($B278,padron!$A$3:$M$482,9,0)),+IF(ISERROR(VLOOKUP($B278,NAfiliado_NFarmacia!$A$2:$J$497,5,0)),"Ingresa Farmacia",VLOOKUP($B278,NAfiliado_NFarmacia!$A$2:$J$497,5,0)),VLOOKUP($B278,padron!$A$3:$M$482,9,0)),+IF(ISERROR(VLOOKUP($B278,NAfiliado_NFarmacia!$A$2:$J$497,5,0)),"Ingresa Farmacia",VLOOKUP($B278,NAfiliado_NFarmacia!$A$2:$J$497,5,0))))</f>
        <v/>
      </c>
      <c r="J278" s="68" t="str">
        <f>+IF($B278="","",+IF(OR($F278="Si",$F278=""),IF(ISERROR(VLOOKUP($B278,padron!$A$3:$M$482,10,0)),+IF(ISERROR(VLOOKUP($B278,NAfiliado_NFarmacia!$A$2:$J$497,5,0)),"Ingresa Direccion de Farmacia",VLOOKUP($B278,NAfiliado_NFarmacia!$A$2:$J$497,6,0)),VLOOKUP($B278,padron!$A$3:$M$482,10,0)),+IF(ISERROR(VLOOKUP($B278,NAfiliado_NFarmacia!$A$2:$J$497,6,0)),"Ingresa Direccion de Farmacia",VLOOKUP($B278,NAfiliado_NFarmacia!$A$2:$J$497,6,0))))</f>
        <v/>
      </c>
      <c r="K278" s="68" t="str">
        <f>+IF($B278="","",+IF(OR($F278="Si",$F278=""),IF(ISERROR(VLOOKUP($B278,padron!$A$3:$M$482,10,0)),+IF(ISERROR(VLOOKUP($B278,NAfiliado_NFarmacia!$A$2:$J$497,5,0)),"Ingresa Localidad de Farmacia",VLOOKUP($B278,NAfiliado_NFarmacia!$A$2:$J$497,7,0)),VLOOKUP($B278,padron!$A$3:$M$482,11,0)),+IF(ISERROR(VLOOKUP($B278,NAfiliado_NFarmacia!$A$2:$J$497,7,0)),"Ingresa Localidad de Farmacia",VLOOKUP($B278,NAfiliado_NFarmacia!$A$2:$J$497,7,0))))</f>
        <v/>
      </c>
      <c r="L278" s="69" t="str">
        <f>+IF(B278="","",IF(F278="No","84005541",+IFERROR(+VLOOKUP(inicio!B278,padron!$A$2:$H$1999,8,0),"84005541")))</f>
        <v/>
      </c>
      <c r="M278" s="69" t="str">
        <f>+IF(B278="","",+IFERROR(+VLOOKUP(B278,padron!A:C,3,0),"no_cargado"))</f>
        <v/>
      </c>
      <c r="N278" s="67" t="str">
        <f>+IF(C278="","",+IFERROR(+VLOOKUP($C278,materiales!$A$2:$C$101,3,0),"9999"))</f>
        <v/>
      </c>
      <c r="O278" s="67" t="str">
        <f t="shared" si="40"/>
        <v/>
      </c>
      <c r="P278" s="67" t="str">
        <f t="shared" si="41"/>
        <v/>
      </c>
      <c r="Q278" s="67" t="str">
        <f t="shared" si="42"/>
        <v/>
      </c>
      <c r="R278" s="67" t="str">
        <f t="shared" si="43"/>
        <v/>
      </c>
      <c r="S278" s="67" t="str">
        <f t="shared" si="44"/>
        <v/>
      </c>
      <c r="T278" s="67" t="str">
        <f t="shared" ca="1" si="45"/>
        <v/>
      </c>
      <c r="U278" s="67" t="str">
        <f>+IF(M278="","",IFERROR(+VLOOKUP(C278,materiales!$A$2:$D$1000,4,0),"DSZA"))</f>
        <v/>
      </c>
      <c r="V278" s="67" t="str">
        <f t="shared" si="46"/>
        <v/>
      </c>
      <c r="W278" s="69" t="str">
        <f t="shared" si="47"/>
        <v/>
      </c>
      <c r="X278" s="69" t="str">
        <f t="shared" si="48"/>
        <v/>
      </c>
      <c r="Y278" s="70" t="str">
        <f t="shared" si="49"/>
        <v/>
      </c>
      <c r="Z278" s="70" t="str">
        <f>IF(M278="no_cargado",VLOOKUP(B278,NAfiliado_NFarmacia!A:H,8,0),"")</f>
        <v/>
      </c>
      <c r="AA278" s="71"/>
    </row>
    <row r="279" spans="1:27" x14ac:dyDescent="0.55000000000000004">
      <c r="A279" s="50"/>
      <c r="B279" s="49"/>
      <c r="C279" s="48"/>
      <c r="D279" s="49"/>
      <c r="E279" s="49"/>
      <c r="F279" s="49"/>
      <c r="G279" s="66" t="str">
        <f>+IF($B279="","",+IFERROR(+VLOOKUP(B279,padron!$A$2:$E$2000,2,0),+IFERROR(VLOOKUP(B279,NAfiliado_NFarmacia!$A:$J,10,0),"Ingresar Nuevo Afiliado")))</f>
        <v/>
      </c>
      <c r="H279" s="67" t="str">
        <f>+IF(B279="","",+IFERROR(+VLOOKUP($C279,materiales!$A$2:$C$101,2,0),"9999"))</f>
        <v/>
      </c>
      <c r="I279" s="68" t="str">
        <f>+IF($B279="","",+IF(OR($F279="Si",$F279=""),IF(ISERROR(VLOOKUP($B279,padron!$A$3:$M$482,9,0)),+IF(ISERROR(VLOOKUP($B279,NAfiliado_NFarmacia!$A$2:$J$497,5,0)),"Ingresa Farmacia",VLOOKUP($B279,NAfiliado_NFarmacia!$A$2:$J$497,5,0)),VLOOKUP($B279,padron!$A$3:$M$482,9,0)),+IF(ISERROR(VLOOKUP($B279,NAfiliado_NFarmacia!$A$2:$J$497,5,0)),"Ingresa Farmacia",VLOOKUP($B279,NAfiliado_NFarmacia!$A$2:$J$497,5,0))))</f>
        <v/>
      </c>
      <c r="J279" s="68" t="str">
        <f>+IF($B279="","",+IF(OR($F279="Si",$F279=""),IF(ISERROR(VLOOKUP($B279,padron!$A$3:$M$482,10,0)),+IF(ISERROR(VLOOKUP($B279,NAfiliado_NFarmacia!$A$2:$J$497,5,0)),"Ingresa Direccion de Farmacia",VLOOKUP($B279,NAfiliado_NFarmacia!$A$2:$J$497,6,0)),VLOOKUP($B279,padron!$A$3:$M$482,10,0)),+IF(ISERROR(VLOOKUP($B279,NAfiliado_NFarmacia!$A$2:$J$497,6,0)),"Ingresa Direccion de Farmacia",VLOOKUP($B279,NAfiliado_NFarmacia!$A$2:$J$497,6,0))))</f>
        <v/>
      </c>
      <c r="K279" s="68" t="str">
        <f>+IF($B279="","",+IF(OR($F279="Si",$F279=""),IF(ISERROR(VLOOKUP($B279,padron!$A$3:$M$482,10,0)),+IF(ISERROR(VLOOKUP($B279,NAfiliado_NFarmacia!$A$2:$J$497,5,0)),"Ingresa Localidad de Farmacia",VLOOKUP($B279,NAfiliado_NFarmacia!$A$2:$J$497,7,0)),VLOOKUP($B279,padron!$A$3:$M$482,11,0)),+IF(ISERROR(VLOOKUP($B279,NAfiliado_NFarmacia!$A$2:$J$497,7,0)),"Ingresa Localidad de Farmacia",VLOOKUP($B279,NAfiliado_NFarmacia!$A$2:$J$497,7,0))))</f>
        <v/>
      </c>
      <c r="L279" s="69" t="str">
        <f>+IF(B279="","",IF(F279="No","84005541",+IFERROR(+VLOOKUP(inicio!B279,padron!$A$2:$H$1999,8,0),"84005541")))</f>
        <v/>
      </c>
      <c r="M279" s="69" t="str">
        <f>+IF(B279="","",+IFERROR(+VLOOKUP(B279,padron!A:C,3,0),"no_cargado"))</f>
        <v/>
      </c>
      <c r="N279" s="67" t="str">
        <f>+IF(C279="","",+IFERROR(+VLOOKUP($C279,materiales!$A$2:$C$101,3,0),"9999"))</f>
        <v/>
      </c>
      <c r="O279" s="67" t="str">
        <f t="shared" si="40"/>
        <v/>
      </c>
      <c r="P279" s="67" t="str">
        <f t="shared" si="41"/>
        <v/>
      </c>
      <c r="Q279" s="67" t="str">
        <f t="shared" si="42"/>
        <v/>
      </c>
      <c r="R279" s="67" t="str">
        <f t="shared" si="43"/>
        <v/>
      </c>
      <c r="S279" s="67" t="str">
        <f t="shared" si="44"/>
        <v/>
      </c>
      <c r="T279" s="67" t="str">
        <f t="shared" ca="1" si="45"/>
        <v/>
      </c>
      <c r="U279" s="67" t="str">
        <f>+IF(M279="","",IFERROR(+VLOOKUP(C279,materiales!$A$2:$D$1000,4,0),"DSZA"))</f>
        <v/>
      </c>
      <c r="V279" s="67" t="str">
        <f t="shared" si="46"/>
        <v/>
      </c>
      <c r="W279" s="69" t="str">
        <f t="shared" si="47"/>
        <v/>
      </c>
      <c r="X279" s="69" t="str">
        <f t="shared" si="48"/>
        <v/>
      </c>
      <c r="Y279" s="70" t="str">
        <f t="shared" si="49"/>
        <v/>
      </c>
      <c r="Z279" s="70" t="str">
        <f>IF(M279="no_cargado",VLOOKUP(B279,NAfiliado_NFarmacia!A:H,8,0),"")</f>
        <v/>
      </c>
      <c r="AA279" s="71"/>
    </row>
    <row r="280" spans="1:27" x14ac:dyDescent="0.55000000000000004">
      <c r="A280" s="50"/>
      <c r="B280" s="49"/>
      <c r="C280" s="48"/>
      <c r="D280" s="49"/>
      <c r="E280" s="49"/>
      <c r="F280" s="49"/>
      <c r="G280" s="66" t="str">
        <f>+IF($B280="","",+IFERROR(+VLOOKUP(B280,padron!$A$2:$E$2000,2,0),+IFERROR(VLOOKUP(B280,NAfiliado_NFarmacia!$A:$J,10,0),"Ingresar Nuevo Afiliado")))</f>
        <v/>
      </c>
      <c r="H280" s="67" t="str">
        <f>+IF(B280="","",+IFERROR(+VLOOKUP($C280,materiales!$A$2:$C$101,2,0),"9999"))</f>
        <v/>
      </c>
      <c r="I280" s="68" t="str">
        <f>+IF($B280="","",+IF(OR($F280="Si",$F280=""),IF(ISERROR(VLOOKUP($B280,padron!$A$3:$M$482,9,0)),+IF(ISERROR(VLOOKUP($B280,NAfiliado_NFarmacia!$A$2:$J$497,5,0)),"Ingresa Farmacia",VLOOKUP($B280,NAfiliado_NFarmacia!$A$2:$J$497,5,0)),VLOOKUP($B280,padron!$A$3:$M$482,9,0)),+IF(ISERROR(VLOOKUP($B280,NAfiliado_NFarmacia!$A$2:$J$497,5,0)),"Ingresa Farmacia",VLOOKUP($B280,NAfiliado_NFarmacia!$A$2:$J$497,5,0))))</f>
        <v/>
      </c>
      <c r="J280" s="68" t="str">
        <f>+IF($B280="","",+IF(OR($F280="Si",$F280=""),IF(ISERROR(VLOOKUP($B280,padron!$A$3:$M$482,10,0)),+IF(ISERROR(VLOOKUP($B280,NAfiliado_NFarmacia!$A$2:$J$497,5,0)),"Ingresa Direccion de Farmacia",VLOOKUP($B280,NAfiliado_NFarmacia!$A$2:$J$497,6,0)),VLOOKUP($B280,padron!$A$3:$M$482,10,0)),+IF(ISERROR(VLOOKUP($B280,NAfiliado_NFarmacia!$A$2:$J$497,6,0)),"Ingresa Direccion de Farmacia",VLOOKUP($B280,NAfiliado_NFarmacia!$A$2:$J$497,6,0))))</f>
        <v/>
      </c>
      <c r="K280" s="68" t="str">
        <f>+IF($B280="","",+IF(OR($F280="Si",$F280=""),IF(ISERROR(VLOOKUP($B280,padron!$A$3:$M$482,10,0)),+IF(ISERROR(VLOOKUP($B280,NAfiliado_NFarmacia!$A$2:$J$497,5,0)),"Ingresa Localidad de Farmacia",VLOOKUP($B280,NAfiliado_NFarmacia!$A$2:$J$497,7,0)),VLOOKUP($B280,padron!$A$3:$M$482,11,0)),+IF(ISERROR(VLOOKUP($B280,NAfiliado_NFarmacia!$A$2:$J$497,7,0)),"Ingresa Localidad de Farmacia",VLOOKUP($B280,NAfiliado_NFarmacia!$A$2:$J$497,7,0))))</f>
        <v/>
      </c>
      <c r="L280" s="69" t="str">
        <f>+IF(B280="","",IF(F280="No","84005541",+IFERROR(+VLOOKUP(inicio!B280,padron!$A$2:$H$1999,8,0),"84005541")))</f>
        <v/>
      </c>
      <c r="M280" s="69" t="str">
        <f>+IF(B280="","",+IFERROR(+VLOOKUP(B280,padron!A:C,3,0),"no_cargado"))</f>
        <v/>
      </c>
      <c r="N280" s="67" t="str">
        <f>+IF(C280="","",+IFERROR(+VLOOKUP($C280,materiales!$A$2:$C$101,3,0),"9999"))</f>
        <v/>
      </c>
      <c r="O280" s="67" t="str">
        <f t="shared" si="40"/>
        <v/>
      </c>
      <c r="P280" s="67" t="str">
        <f t="shared" si="41"/>
        <v/>
      </c>
      <c r="Q280" s="67" t="str">
        <f t="shared" si="42"/>
        <v/>
      </c>
      <c r="R280" s="67" t="str">
        <f t="shared" si="43"/>
        <v/>
      </c>
      <c r="S280" s="67" t="str">
        <f t="shared" si="44"/>
        <v/>
      </c>
      <c r="T280" s="67" t="str">
        <f t="shared" ca="1" si="45"/>
        <v/>
      </c>
      <c r="U280" s="67" t="str">
        <f>+IF(M280="","",IFERROR(+VLOOKUP(C280,materiales!$A$2:$D$1000,4,0),"DSZA"))</f>
        <v/>
      </c>
      <c r="V280" s="67" t="str">
        <f t="shared" si="46"/>
        <v/>
      </c>
      <c r="W280" s="69" t="str">
        <f t="shared" si="47"/>
        <v/>
      </c>
      <c r="X280" s="69" t="str">
        <f t="shared" si="48"/>
        <v/>
      </c>
      <c r="Y280" s="70" t="str">
        <f t="shared" si="49"/>
        <v/>
      </c>
      <c r="Z280" s="70" t="str">
        <f>IF(M280="no_cargado",VLOOKUP(B280,NAfiliado_NFarmacia!A:H,8,0),"")</f>
        <v/>
      </c>
      <c r="AA280" s="71"/>
    </row>
    <row r="281" spans="1:27" x14ac:dyDescent="0.55000000000000004">
      <c r="A281" s="50"/>
      <c r="B281" s="49"/>
      <c r="C281" s="48"/>
      <c r="D281" s="49"/>
      <c r="E281" s="49"/>
      <c r="F281" s="49"/>
      <c r="G281" s="66" t="str">
        <f>+IF($B281="","",+IFERROR(+VLOOKUP(B281,padron!$A$2:$E$2000,2,0),+IFERROR(VLOOKUP(B281,NAfiliado_NFarmacia!$A:$J,10,0),"Ingresar Nuevo Afiliado")))</f>
        <v/>
      </c>
      <c r="H281" s="67" t="str">
        <f>+IF(B281="","",+IFERROR(+VLOOKUP($C281,materiales!$A$2:$C$101,2,0),"9999"))</f>
        <v/>
      </c>
      <c r="I281" s="68" t="str">
        <f>+IF($B281="","",+IF(OR($F281="Si",$F281=""),IF(ISERROR(VLOOKUP($B281,padron!$A$3:$M$482,9,0)),+IF(ISERROR(VLOOKUP($B281,NAfiliado_NFarmacia!$A$2:$J$497,5,0)),"Ingresa Farmacia",VLOOKUP($B281,NAfiliado_NFarmacia!$A$2:$J$497,5,0)),VLOOKUP($B281,padron!$A$3:$M$482,9,0)),+IF(ISERROR(VLOOKUP($B281,NAfiliado_NFarmacia!$A$2:$J$497,5,0)),"Ingresa Farmacia",VLOOKUP($B281,NAfiliado_NFarmacia!$A$2:$J$497,5,0))))</f>
        <v/>
      </c>
      <c r="J281" s="68" t="str">
        <f>+IF($B281="","",+IF(OR($F281="Si",$F281=""),IF(ISERROR(VLOOKUP($B281,padron!$A$3:$M$482,10,0)),+IF(ISERROR(VLOOKUP($B281,NAfiliado_NFarmacia!$A$2:$J$497,5,0)),"Ingresa Direccion de Farmacia",VLOOKUP($B281,NAfiliado_NFarmacia!$A$2:$J$497,6,0)),VLOOKUP($B281,padron!$A$3:$M$482,10,0)),+IF(ISERROR(VLOOKUP($B281,NAfiliado_NFarmacia!$A$2:$J$497,6,0)),"Ingresa Direccion de Farmacia",VLOOKUP($B281,NAfiliado_NFarmacia!$A$2:$J$497,6,0))))</f>
        <v/>
      </c>
      <c r="K281" s="68" t="str">
        <f>+IF($B281="","",+IF(OR($F281="Si",$F281=""),IF(ISERROR(VLOOKUP($B281,padron!$A$3:$M$482,10,0)),+IF(ISERROR(VLOOKUP($B281,NAfiliado_NFarmacia!$A$2:$J$497,5,0)),"Ingresa Localidad de Farmacia",VLOOKUP($B281,NAfiliado_NFarmacia!$A$2:$J$497,7,0)),VLOOKUP($B281,padron!$A$3:$M$482,11,0)),+IF(ISERROR(VLOOKUP($B281,NAfiliado_NFarmacia!$A$2:$J$497,7,0)),"Ingresa Localidad de Farmacia",VLOOKUP($B281,NAfiliado_NFarmacia!$A$2:$J$497,7,0))))</f>
        <v/>
      </c>
      <c r="L281" s="69" t="str">
        <f>+IF(B281="","",IF(F281="No","84005541",+IFERROR(+VLOOKUP(inicio!B281,padron!$A$2:$H$1999,8,0),"84005541")))</f>
        <v/>
      </c>
      <c r="M281" s="69" t="str">
        <f>+IF(B281="","",+IFERROR(+VLOOKUP(B281,padron!A:C,3,0),"no_cargado"))</f>
        <v/>
      </c>
      <c r="N281" s="67" t="str">
        <f>+IF(C281="","",+IFERROR(+VLOOKUP($C281,materiales!$A$2:$C$101,3,0),"9999"))</f>
        <v/>
      </c>
      <c r="O281" s="67" t="str">
        <f t="shared" si="40"/>
        <v/>
      </c>
      <c r="P281" s="67" t="str">
        <f t="shared" si="41"/>
        <v/>
      </c>
      <c r="Q281" s="67" t="str">
        <f t="shared" si="42"/>
        <v/>
      </c>
      <c r="R281" s="67" t="str">
        <f t="shared" si="43"/>
        <v/>
      </c>
      <c r="S281" s="67" t="str">
        <f t="shared" si="44"/>
        <v/>
      </c>
      <c r="T281" s="67" t="str">
        <f t="shared" ca="1" si="45"/>
        <v/>
      </c>
      <c r="U281" s="67" t="str">
        <f>+IF(M281="","",IFERROR(+VLOOKUP(C281,materiales!$A$2:$D$1000,4,0),"DSZA"))</f>
        <v/>
      </c>
      <c r="V281" s="67" t="str">
        <f t="shared" si="46"/>
        <v/>
      </c>
      <c r="W281" s="69" t="str">
        <f t="shared" si="47"/>
        <v/>
      </c>
      <c r="X281" s="69" t="str">
        <f t="shared" si="48"/>
        <v/>
      </c>
      <c r="Y281" s="70" t="str">
        <f t="shared" si="49"/>
        <v/>
      </c>
      <c r="Z281" s="70" t="str">
        <f>IF(M281="no_cargado",VLOOKUP(B281,NAfiliado_NFarmacia!A:H,8,0),"")</f>
        <v/>
      </c>
      <c r="AA281" s="71"/>
    </row>
    <row r="282" spans="1:27" x14ac:dyDescent="0.55000000000000004">
      <c r="A282" s="50"/>
      <c r="B282" s="49"/>
      <c r="C282" s="48"/>
      <c r="D282" s="49"/>
      <c r="E282" s="49"/>
      <c r="F282" s="49"/>
      <c r="G282" s="66" t="str">
        <f>+IF($B282="","",+IFERROR(+VLOOKUP(B282,padron!$A$2:$E$2000,2,0),+IFERROR(VLOOKUP(B282,NAfiliado_NFarmacia!$A:$J,10,0),"Ingresar Nuevo Afiliado")))</f>
        <v/>
      </c>
      <c r="H282" s="67" t="str">
        <f>+IF(B282="","",+IFERROR(+VLOOKUP($C282,materiales!$A$2:$C$101,2,0),"9999"))</f>
        <v/>
      </c>
      <c r="I282" s="68" t="str">
        <f>+IF($B282="","",+IF(OR($F282="Si",$F282=""),IF(ISERROR(VLOOKUP($B282,padron!$A$3:$M$482,9,0)),+IF(ISERROR(VLOOKUP($B282,NAfiliado_NFarmacia!$A$2:$J$497,5,0)),"Ingresa Farmacia",VLOOKUP($B282,NAfiliado_NFarmacia!$A$2:$J$497,5,0)),VLOOKUP($B282,padron!$A$3:$M$482,9,0)),+IF(ISERROR(VLOOKUP($B282,NAfiliado_NFarmacia!$A$2:$J$497,5,0)),"Ingresa Farmacia",VLOOKUP($B282,NAfiliado_NFarmacia!$A$2:$J$497,5,0))))</f>
        <v/>
      </c>
      <c r="J282" s="68" t="str">
        <f>+IF($B282="","",+IF(OR($F282="Si",$F282=""),IF(ISERROR(VLOOKUP($B282,padron!$A$3:$M$482,10,0)),+IF(ISERROR(VLOOKUP($B282,NAfiliado_NFarmacia!$A$2:$J$497,5,0)),"Ingresa Direccion de Farmacia",VLOOKUP($B282,NAfiliado_NFarmacia!$A$2:$J$497,6,0)),VLOOKUP($B282,padron!$A$3:$M$482,10,0)),+IF(ISERROR(VLOOKUP($B282,NAfiliado_NFarmacia!$A$2:$J$497,6,0)),"Ingresa Direccion de Farmacia",VLOOKUP($B282,NAfiliado_NFarmacia!$A$2:$J$497,6,0))))</f>
        <v/>
      </c>
      <c r="K282" s="68" t="str">
        <f>+IF($B282="","",+IF(OR($F282="Si",$F282=""),IF(ISERROR(VLOOKUP($B282,padron!$A$3:$M$482,10,0)),+IF(ISERROR(VLOOKUP($B282,NAfiliado_NFarmacia!$A$2:$J$497,5,0)),"Ingresa Localidad de Farmacia",VLOOKUP($B282,NAfiliado_NFarmacia!$A$2:$J$497,7,0)),VLOOKUP($B282,padron!$A$3:$M$482,11,0)),+IF(ISERROR(VLOOKUP($B282,NAfiliado_NFarmacia!$A$2:$J$497,7,0)),"Ingresa Localidad de Farmacia",VLOOKUP($B282,NAfiliado_NFarmacia!$A$2:$J$497,7,0))))</f>
        <v/>
      </c>
      <c r="L282" s="69" t="str">
        <f>+IF(B282="","",IF(F282="No","84005541",+IFERROR(+VLOOKUP(inicio!B282,padron!$A$2:$H$1999,8,0),"84005541")))</f>
        <v/>
      </c>
      <c r="M282" s="69" t="str">
        <f>+IF(B282="","",+IFERROR(+VLOOKUP(B282,padron!A:C,3,0),"no_cargado"))</f>
        <v/>
      </c>
      <c r="N282" s="67" t="str">
        <f>+IF(C282="","",+IFERROR(+VLOOKUP($C282,materiales!$A$2:$C$101,3,0),"9999"))</f>
        <v/>
      </c>
      <c r="O282" s="67" t="str">
        <f t="shared" si="40"/>
        <v/>
      </c>
      <c r="P282" s="67" t="str">
        <f t="shared" si="41"/>
        <v/>
      </c>
      <c r="Q282" s="67" t="str">
        <f t="shared" si="42"/>
        <v/>
      </c>
      <c r="R282" s="67" t="str">
        <f t="shared" si="43"/>
        <v/>
      </c>
      <c r="S282" s="67" t="str">
        <f t="shared" si="44"/>
        <v/>
      </c>
      <c r="T282" s="67" t="str">
        <f t="shared" ca="1" si="45"/>
        <v/>
      </c>
      <c r="U282" s="67" t="str">
        <f>+IF(M282="","",IFERROR(+VLOOKUP(C282,materiales!$A$2:$D$1000,4,0),"DSZA"))</f>
        <v/>
      </c>
      <c r="V282" s="67" t="str">
        <f t="shared" si="46"/>
        <v/>
      </c>
      <c r="W282" s="69" t="str">
        <f t="shared" si="47"/>
        <v/>
      </c>
      <c r="X282" s="69" t="str">
        <f t="shared" si="48"/>
        <v/>
      </c>
      <c r="Y282" s="70" t="str">
        <f t="shared" si="49"/>
        <v/>
      </c>
      <c r="Z282" s="70" t="str">
        <f>IF(M282="no_cargado",VLOOKUP(B282,NAfiliado_NFarmacia!A:H,8,0),"")</f>
        <v/>
      </c>
      <c r="AA282" s="71"/>
    </row>
    <row r="283" spans="1:27" x14ac:dyDescent="0.55000000000000004">
      <c r="A283" s="50"/>
      <c r="B283" s="49"/>
      <c r="C283" s="48"/>
      <c r="D283" s="49"/>
      <c r="E283" s="49"/>
      <c r="F283" s="49"/>
      <c r="G283" s="66" t="str">
        <f>+IF($B283="","",+IFERROR(+VLOOKUP(B283,padron!$A$2:$E$2000,2,0),+IFERROR(VLOOKUP(B283,NAfiliado_NFarmacia!$A:$J,10,0),"Ingresar Nuevo Afiliado")))</f>
        <v/>
      </c>
      <c r="H283" s="67" t="str">
        <f>+IF(B283="","",+IFERROR(+VLOOKUP($C283,materiales!$A$2:$C$101,2,0),"9999"))</f>
        <v/>
      </c>
      <c r="I283" s="68" t="str">
        <f>+IF($B283="","",+IF(OR($F283="Si",$F283=""),IF(ISERROR(VLOOKUP($B283,padron!$A$3:$M$482,9,0)),+IF(ISERROR(VLOOKUP($B283,NAfiliado_NFarmacia!$A$2:$J$497,5,0)),"Ingresa Farmacia",VLOOKUP($B283,NAfiliado_NFarmacia!$A$2:$J$497,5,0)),VLOOKUP($B283,padron!$A$3:$M$482,9,0)),+IF(ISERROR(VLOOKUP($B283,NAfiliado_NFarmacia!$A$2:$J$497,5,0)),"Ingresa Farmacia",VLOOKUP($B283,NAfiliado_NFarmacia!$A$2:$J$497,5,0))))</f>
        <v/>
      </c>
      <c r="J283" s="68" t="str">
        <f>+IF($B283="","",+IF(OR($F283="Si",$F283=""),IF(ISERROR(VLOOKUP($B283,padron!$A$3:$M$482,10,0)),+IF(ISERROR(VLOOKUP($B283,NAfiliado_NFarmacia!$A$2:$J$497,5,0)),"Ingresa Direccion de Farmacia",VLOOKUP($B283,NAfiliado_NFarmacia!$A$2:$J$497,6,0)),VLOOKUP($B283,padron!$A$3:$M$482,10,0)),+IF(ISERROR(VLOOKUP($B283,NAfiliado_NFarmacia!$A$2:$J$497,6,0)),"Ingresa Direccion de Farmacia",VLOOKUP($B283,NAfiliado_NFarmacia!$A$2:$J$497,6,0))))</f>
        <v/>
      </c>
      <c r="K283" s="68" t="str">
        <f>+IF($B283="","",+IF(OR($F283="Si",$F283=""),IF(ISERROR(VLOOKUP($B283,padron!$A$3:$M$482,10,0)),+IF(ISERROR(VLOOKUP($B283,NAfiliado_NFarmacia!$A$2:$J$497,5,0)),"Ingresa Localidad de Farmacia",VLOOKUP($B283,NAfiliado_NFarmacia!$A$2:$J$497,7,0)),VLOOKUP($B283,padron!$A$3:$M$482,11,0)),+IF(ISERROR(VLOOKUP($B283,NAfiliado_NFarmacia!$A$2:$J$497,7,0)),"Ingresa Localidad de Farmacia",VLOOKUP($B283,NAfiliado_NFarmacia!$A$2:$J$497,7,0))))</f>
        <v/>
      </c>
      <c r="L283" s="69" t="str">
        <f>+IF(B283="","",IF(F283="No","84005541",+IFERROR(+VLOOKUP(inicio!B283,padron!$A$2:$H$1999,8,0),"84005541")))</f>
        <v/>
      </c>
      <c r="M283" s="69" t="str">
        <f>+IF(B283="","",+IFERROR(+VLOOKUP(B283,padron!A:C,3,0),"no_cargado"))</f>
        <v/>
      </c>
      <c r="N283" s="67" t="str">
        <f>+IF(C283="","",+IFERROR(+VLOOKUP($C283,materiales!$A$2:$C$101,3,0),"9999"))</f>
        <v/>
      </c>
      <c r="O283" s="67" t="str">
        <f t="shared" si="40"/>
        <v/>
      </c>
      <c r="P283" s="67" t="str">
        <f t="shared" si="41"/>
        <v/>
      </c>
      <c r="Q283" s="67" t="str">
        <f t="shared" si="42"/>
        <v/>
      </c>
      <c r="R283" s="67" t="str">
        <f t="shared" si="43"/>
        <v/>
      </c>
      <c r="S283" s="67" t="str">
        <f t="shared" si="44"/>
        <v/>
      </c>
      <c r="T283" s="67" t="str">
        <f t="shared" ca="1" si="45"/>
        <v/>
      </c>
      <c r="U283" s="67" t="str">
        <f>+IF(M283="","",IFERROR(+VLOOKUP(C283,materiales!$A$2:$D$1000,4,0),"DSZA"))</f>
        <v/>
      </c>
      <c r="V283" s="67" t="str">
        <f t="shared" si="46"/>
        <v/>
      </c>
      <c r="W283" s="69" t="str">
        <f t="shared" si="47"/>
        <v/>
      </c>
      <c r="X283" s="69" t="str">
        <f t="shared" si="48"/>
        <v/>
      </c>
      <c r="Y283" s="70" t="str">
        <f t="shared" si="49"/>
        <v/>
      </c>
      <c r="Z283" s="70" t="str">
        <f>IF(M283="no_cargado",VLOOKUP(B283,NAfiliado_NFarmacia!A:H,8,0),"")</f>
        <v/>
      </c>
      <c r="AA283" s="71"/>
    </row>
    <row r="284" spans="1:27" x14ac:dyDescent="0.55000000000000004">
      <c r="A284" s="50"/>
      <c r="B284" s="49"/>
      <c r="C284" s="48"/>
      <c r="D284" s="49"/>
      <c r="E284" s="49"/>
      <c r="F284" s="49"/>
      <c r="G284" s="66" t="str">
        <f>+IF($B284="","",+IFERROR(+VLOOKUP(B284,padron!$A$2:$E$2000,2,0),+IFERROR(VLOOKUP(B284,NAfiliado_NFarmacia!$A:$J,10,0),"Ingresar Nuevo Afiliado")))</f>
        <v/>
      </c>
      <c r="H284" s="67" t="str">
        <f>+IF(B284="","",+IFERROR(+VLOOKUP($C284,materiales!$A$2:$C$101,2,0),"9999"))</f>
        <v/>
      </c>
      <c r="I284" s="68" t="str">
        <f>+IF($B284="","",+IF(OR($F284="Si",$F284=""),IF(ISERROR(VLOOKUP($B284,padron!$A$3:$M$482,9,0)),+IF(ISERROR(VLOOKUP($B284,NAfiliado_NFarmacia!$A$2:$J$497,5,0)),"Ingresa Farmacia",VLOOKUP($B284,NAfiliado_NFarmacia!$A$2:$J$497,5,0)),VLOOKUP($B284,padron!$A$3:$M$482,9,0)),+IF(ISERROR(VLOOKUP($B284,NAfiliado_NFarmacia!$A$2:$J$497,5,0)),"Ingresa Farmacia",VLOOKUP($B284,NAfiliado_NFarmacia!$A$2:$J$497,5,0))))</f>
        <v/>
      </c>
      <c r="J284" s="68" t="str">
        <f>+IF($B284="","",+IF(OR($F284="Si",$F284=""),IF(ISERROR(VLOOKUP($B284,padron!$A$3:$M$482,10,0)),+IF(ISERROR(VLOOKUP($B284,NAfiliado_NFarmacia!$A$2:$J$497,5,0)),"Ingresa Direccion de Farmacia",VLOOKUP($B284,NAfiliado_NFarmacia!$A$2:$J$497,6,0)),VLOOKUP($B284,padron!$A$3:$M$482,10,0)),+IF(ISERROR(VLOOKUP($B284,NAfiliado_NFarmacia!$A$2:$J$497,6,0)),"Ingresa Direccion de Farmacia",VLOOKUP($B284,NAfiliado_NFarmacia!$A$2:$J$497,6,0))))</f>
        <v/>
      </c>
      <c r="K284" s="68" t="str">
        <f>+IF($B284="","",+IF(OR($F284="Si",$F284=""),IF(ISERROR(VLOOKUP($B284,padron!$A$3:$M$482,10,0)),+IF(ISERROR(VLOOKUP($B284,NAfiliado_NFarmacia!$A$2:$J$497,5,0)),"Ingresa Localidad de Farmacia",VLOOKUP($B284,NAfiliado_NFarmacia!$A$2:$J$497,7,0)),VLOOKUP($B284,padron!$A$3:$M$482,11,0)),+IF(ISERROR(VLOOKUP($B284,NAfiliado_NFarmacia!$A$2:$J$497,7,0)),"Ingresa Localidad de Farmacia",VLOOKUP($B284,NAfiliado_NFarmacia!$A$2:$J$497,7,0))))</f>
        <v/>
      </c>
      <c r="L284" s="69" t="str">
        <f>+IF(B284="","",IF(F284="No","84005541",+IFERROR(+VLOOKUP(inicio!B284,padron!$A$2:$H$1999,8,0),"84005541")))</f>
        <v/>
      </c>
      <c r="M284" s="69" t="str">
        <f>+IF(B284="","",+IFERROR(+VLOOKUP(B284,padron!A:C,3,0),"no_cargado"))</f>
        <v/>
      </c>
      <c r="N284" s="67" t="str">
        <f>+IF(C284="","",+IFERROR(+VLOOKUP($C284,materiales!$A$2:$C$101,3,0),"9999"))</f>
        <v/>
      </c>
      <c r="O284" s="67" t="str">
        <f t="shared" si="40"/>
        <v/>
      </c>
      <c r="P284" s="67" t="str">
        <f t="shared" si="41"/>
        <v/>
      </c>
      <c r="Q284" s="67" t="str">
        <f t="shared" si="42"/>
        <v/>
      </c>
      <c r="R284" s="67" t="str">
        <f t="shared" si="43"/>
        <v/>
      </c>
      <c r="S284" s="67" t="str">
        <f t="shared" si="44"/>
        <v/>
      </c>
      <c r="T284" s="67" t="str">
        <f t="shared" ca="1" si="45"/>
        <v/>
      </c>
      <c r="U284" s="67" t="str">
        <f>+IF(M284="","",IFERROR(+VLOOKUP(C284,materiales!$A$2:$D$1000,4,0),"DSZA"))</f>
        <v/>
      </c>
      <c r="V284" s="67" t="str">
        <f t="shared" si="46"/>
        <v/>
      </c>
      <c r="W284" s="69" t="str">
        <f t="shared" si="47"/>
        <v/>
      </c>
      <c r="X284" s="69" t="str">
        <f t="shared" si="48"/>
        <v/>
      </c>
      <c r="Y284" s="70" t="str">
        <f t="shared" si="49"/>
        <v/>
      </c>
      <c r="Z284" s="70" t="str">
        <f>IF(M284="no_cargado",VLOOKUP(B284,NAfiliado_NFarmacia!A:H,8,0),"")</f>
        <v/>
      </c>
      <c r="AA284" s="71"/>
    </row>
    <row r="285" spans="1:27" x14ac:dyDescent="0.55000000000000004">
      <c r="A285" s="50"/>
      <c r="B285" s="49"/>
      <c r="C285" s="48"/>
      <c r="D285" s="49"/>
      <c r="E285" s="49"/>
      <c r="F285" s="49"/>
      <c r="G285" s="66" t="str">
        <f>+IF($B285="","",+IFERROR(+VLOOKUP(B285,padron!$A$2:$E$2000,2,0),+IFERROR(VLOOKUP(B285,NAfiliado_NFarmacia!$A:$J,10,0),"Ingresar Nuevo Afiliado")))</f>
        <v/>
      </c>
      <c r="H285" s="67" t="str">
        <f>+IF(B285="","",+IFERROR(+VLOOKUP($C285,materiales!$A$2:$C$101,2,0),"9999"))</f>
        <v/>
      </c>
      <c r="I285" s="68" t="str">
        <f>+IF($B285="","",+IF(OR($F285="Si",$F285=""),IF(ISERROR(VLOOKUP($B285,padron!$A$3:$M$482,9,0)),+IF(ISERROR(VLOOKUP($B285,NAfiliado_NFarmacia!$A$2:$J$497,5,0)),"Ingresa Farmacia",VLOOKUP($B285,NAfiliado_NFarmacia!$A$2:$J$497,5,0)),VLOOKUP($B285,padron!$A$3:$M$482,9,0)),+IF(ISERROR(VLOOKUP($B285,NAfiliado_NFarmacia!$A$2:$J$497,5,0)),"Ingresa Farmacia",VLOOKUP($B285,NAfiliado_NFarmacia!$A$2:$J$497,5,0))))</f>
        <v/>
      </c>
      <c r="J285" s="68" t="str">
        <f>+IF($B285="","",+IF(OR($F285="Si",$F285=""),IF(ISERROR(VLOOKUP($B285,padron!$A$3:$M$482,10,0)),+IF(ISERROR(VLOOKUP($B285,NAfiliado_NFarmacia!$A$2:$J$497,5,0)),"Ingresa Direccion de Farmacia",VLOOKUP($B285,NAfiliado_NFarmacia!$A$2:$J$497,6,0)),VLOOKUP($B285,padron!$A$3:$M$482,10,0)),+IF(ISERROR(VLOOKUP($B285,NAfiliado_NFarmacia!$A$2:$J$497,6,0)),"Ingresa Direccion de Farmacia",VLOOKUP($B285,NAfiliado_NFarmacia!$A$2:$J$497,6,0))))</f>
        <v/>
      </c>
      <c r="K285" s="68" t="str">
        <f>+IF($B285="","",+IF(OR($F285="Si",$F285=""),IF(ISERROR(VLOOKUP($B285,padron!$A$3:$M$482,10,0)),+IF(ISERROR(VLOOKUP($B285,NAfiliado_NFarmacia!$A$2:$J$497,5,0)),"Ingresa Localidad de Farmacia",VLOOKUP($B285,NAfiliado_NFarmacia!$A$2:$J$497,7,0)),VLOOKUP($B285,padron!$A$3:$M$482,11,0)),+IF(ISERROR(VLOOKUP($B285,NAfiliado_NFarmacia!$A$2:$J$497,7,0)),"Ingresa Localidad de Farmacia",VLOOKUP($B285,NAfiliado_NFarmacia!$A$2:$J$497,7,0))))</f>
        <v/>
      </c>
      <c r="L285" s="69" t="str">
        <f>+IF(B285="","",IF(F285="No","84005541",+IFERROR(+VLOOKUP(inicio!B285,padron!$A$2:$H$1999,8,0),"84005541")))</f>
        <v/>
      </c>
      <c r="M285" s="69" t="str">
        <f>+IF(B285="","",+IFERROR(+VLOOKUP(B285,padron!A:C,3,0),"no_cargado"))</f>
        <v/>
      </c>
      <c r="N285" s="67" t="str">
        <f>+IF(C285="","",+IFERROR(+VLOOKUP($C285,materiales!$A$2:$C$101,3,0),"9999"))</f>
        <v/>
      </c>
      <c r="O285" s="67" t="str">
        <f t="shared" si="40"/>
        <v/>
      </c>
      <c r="P285" s="67" t="str">
        <f t="shared" si="41"/>
        <v/>
      </c>
      <c r="Q285" s="67" t="str">
        <f t="shared" si="42"/>
        <v/>
      </c>
      <c r="R285" s="67" t="str">
        <f t="shared" si="43"/>
        <v/>
      </c>
      <c r="S285" s="67" t="str">
        <f t="shared" si="44"/>
        <v/>
      </c>
      <c r="T285" s="67" t="str">
        <f t="shared" ca="1" si="45"/>
        <v/>
      </c>
      <c r="U285" s="67" t="str">
        <f>+IF(M285="","",IFERROR(+VLOOKUP(C285,materiales!$A$2:$D$1000,4,0),"DSZA"))</f>
        <v/>
      </c>
      <c r="V285" s="67" t="str">
        <f t="shared" si="46"/>
        <v/>
      </c>
      <c r="W285" s="69" t="str">
        <f t="shared" si="47"/>
        <v/>
      </c>
      <c r="X285" s="69" t="str">
        <f t="shared" si="48"/>
        <v/>
      </c>
      <c r="Y285" s="70" t="str">
        <f t="shared" si="49"/>
        <v/>
      </c>
      <c r="Z285" s="70" t="str">
        <f>IF(M285="no_cargado",VLOOKUP(B285,NAfiliado_NFarmacia!A:H,8,0),"")</f>
        <v/>
      </c>
      <c r="AA285" s="71"/>
    </row>
    <row r="286" spans="1:27" x14ac:dyDescent="0.55000000000000004">
      <c r="A286" s="50"/>
      <c r="B286" s="49"/>
      <c r="C286" s="48"/>
      <c r="D286" s="49"/>
      <c r="E286" s="49"/>
      <c r="F286" s="49"/>
      <c r="G286" s="66" t="str">
        <f>+IF($B286="","",+IFERROR(+VLOOKUP(B286,padron!$A$2:$E$2000,2,0),+IFERROR(VLOOKUP(B286,NAfiliado_NFarmacia!$A:$J,10,0),"Ingresar Nuevo Afiliado")))</f>
        <v/>
      </c>
      <c r="H286" s="67" t="str">
        <f>+IF(B286="","",+IFERROR(+VLOOKUP($C286,materiales!$A$2:$C$101,2,0),"9999"))</f>
        <v/>
      </c>
      <c r="I286" s="68" t="str">
        <f>+IF($B286="","",+IF(OR($F286="Si",$F286=""),IF(ISERROR(VLOOKUP($B286,padron!$A$3:$M$482,9,0)),+IF(ISERROR(VLOOKUP($B286,NAfiliado_NFarmacia!$A$2:$J$497,5,0)),"Ingresa Farmacia",VLOOKUP($B286,NAfiliado_NFarmacia!$A$2:$J$497,5,0)),VLOOKUP($B286,padron!$A$3:$M$482,9,0)),+IF(ISERROR(VLOOKUP($B286,NAfiliado_NFarmacia!$A$2:$J$497,5,0)),"Ingresa Farmacia",VLOOKUP($B286,NAfiliado_NFarmacia!$A$2:$J$497,5,0))))</f>
        <v/>
      </c>
      <c r="J286" s="68" t="str">
        <f>+IF($B286="","",+IF(OR($F286="Si",$F286=""),IF(ISERROR(VLOOKUP($B286,padron!$A$3:$M$482,10,0)),+IF(ISERROR(VLOOKUP($B286,NAfiliado_NFarmacia!$A$2:$J$497,5,0)),"Ingresa Direccion de Farmacia",VLOOKUP($B286,NAfiliado_NFarmacia!$A$2:$J$497,6,0)),VLOOKUP($B286,padron!$A$3:$M$482,10,0)),+IF(ISERROR(VLOOKUP($B286,NAfiliado_NFarmacia!$A$2:$J$497,6,0)),"Ingresa Direccion de Farmacia",VLOOKUP($B286,NAfiliado_NFarmacia!$A$2:$J$497,6,0))))</f>
        <v/>
      </c>
      <c r="K286" s="68" t="str">
        <f>+IF($B286="","",+IF(OR($F286="Si",$F286=""),IF(ISERROR(VLOOKUP($B286,padron!$A$3:$M$482,10,0)),+IF(ISERROR(VLOOKUP($B286,NAfiliado_NFarmacia!$A$2:$J$497,5,0)),"Ingresa Localidad de Farmacia",VLOOKUP($B286,NAfiliado_NFarmacia!$A$2:$J$497,7,0)),VLOOKUP($B286,padron!$A$3:$M$482,11,0)),+IF(ISERROR(VLOOKUP($B286,NAfiliado_NFarmacia!$A$2:$J$497,7,0)),"Ingresa Localidad de Farmacia",VLOOKUP($B286,NAfiliado_NFarmacia!$A$2:$J$497,7,0))))</f>
        <v/>
      </c>
      <c r="L286" s="69" t="str">
        <f>+IF(B286="","",IF(F286="No","84005541",+IFERROR(+VLOOKUP(inicio!B286,padron!$A$2:$H$1999,8,0),"84005541")))</f>
        <v/>
      </c>
      <c r="M286" s="69" t="str">
        <f>+IF(B286="","",+IFERROR(+VLOOKUP(B286,padron!A:C,3,0),"no_cargado"))</f>
        <v/>
      </c>
      <c r="N286" s="67" t="str">
        <f>+IF(C286="","",+IFERROR(+VLOOKUP($C286,materiales!$A$2:$C$101,3,0),"9999"))</f>
        <v/>
      </c>
      <c r="O286" s="67" t="str">
        <f t="shared" si="40"/>
        <v/>
      </c>
      <c r="P286" s="67" t="str">
        <f t="shared" si="41"/>
        <v/>
      </c>
      <c r="Q286" s="67" t="str">
        <f t="shared" si="42"/>
        <v/>
      </c>
      <c r="R286" s="67" t="str">
        <f t="shared" si="43"/>
        <v/>
      </c>
      <c r="S286" s="67" t="str">
        <f t="shared" si="44"/>
        <v/>
      </c>
      <c r="T286" s="67" t="str">
        <f t="shared" ca="1" si="45"/>
        <v/>
      </c>
      <c r="U286" s="67" t="str">
        <f>+IF(M286="","",IFERROR(+VLOOKUP(C286,materiales!$A$2:$D$1000,4,0),"DSZA"))</f>
        <v/>
      </c>
      <c r="V286" s="67" t="str">
        <f t="shared" si="46"/>
        <v/>
      </c>
      <c r="W286" s="69" t="str">
        <f t="shared" si="47"/>
        <v/>
      </c>
      <c r="X286" s="69" t="str">
        <f t="shared" si="48"/>
        <v/>
      </c>
      <c r="Y286" s="70" t="str">
        <f t="shared" si="49"/>
        <v/>
      </c>
      <c r="Z286" s="70" t="str">
        <f>IF(M286="no_cargado",VLOOKUP(B286,NAfiliado_NFarmacia!A:H,8,0),"")</f>
        <v/>
      </c>
      <c r="AA286" s="71"/>
    </row>
    <row r="287" spans="1:27" x14ac:dyDescent="0.55000000000000004">
      <c r="A287" s="50"/>
      <c r="B287" s="49"/>
      <c r="C287" s="48"/>
      <c r="D287" s="49"/>
      <c r="E287" s="49"/>
      <c r="F287" s="49"/>
      <c r="G287" s="66" t="str">
        <f>+IF($B287="","",+IFERROR(+VLOOKUP(B287,padron!$A$2:$E$2000,2,0),+IFERROR(VLOOKUP(B287,NAfiliado_NFarmacia!$A:$J,10,0),"Ingresar Nuevo Afiliado")))</f>
        <v/>
      </c>
      <c r="H287" s="67" t="str">
        <f>+IF(B287="","",+IFERROR(+VLOOKUP($C287,materiales!$A$2:$C$101,2,0),"9999"))</f>
        <v/>
      </c>
      <c r="I287" s="68" t="str">
        <f>+IF($B287="","",+IF(OR($F287="Si",$F287=""),IF(ISERROR(VLOOKUP($B287,padron!$A$3:$M$482,9,0)),+IF(ISERROR(VLOOKUP($B287,NAfiliado_NFarmacia!$A$2:$J$497,5,0)),"Ingresa Farmacia",VLOOKUP($B287,NAfiliado_NFarmacia!$A$2:$J$497,5,0)),VLOOKUP($B287,padron!$A$3:$M$482,9,0)),+IF(ISERROR(VLOOKUP($B287,NAfiliado_NFarmacia!$A$2:$J$497,5,0)),"Ingresa Farmacia",VLOOKUP($B287,NAfiliado_NFarmacia!$A$2:$J$497,5,0))))</f>
        <v/>
      </c>
      <c r="J287" s="68" t="str">
        <f>+IF($B287="","",+IF(OR($F287="Si",$F287=""),IF(ISERROR(VLOOKUP($B287,padron!$A$3:$M$482,10,0)),+IF(ISERROR(VLOOKUP($B287,NAfiliado_NFarmacia!$A$2:$J$497,5,0)),"Ingresa Direccion de Farmacia",VLOOKUP($B287,NAfiliado_NFarmacia!$A$2:$J$497,6,0)),VLOOKUP($B287,padron!$A$3:$M$482,10,0)),+IF(ISERROR(VLOOKUP($B287,NAfiliado_NFarmacia!$A$2:$J$497,6,0)),"Ingresa Direccion de Farmacia",VLOOKUP($B287,NAfiliado_NFarmacia!$A$2:$J$497,6,0))))</f>
        <v/>
      </c>
      <c r="K287" s="68" t="str">
        <f>+IF($B287="","",+IF(OR($F287="Si",$F287=""),IF(ISERROR(VLOOKUP($B287,padron!$A$3:$M$482,10,0)),+IF(ISERROR(VLOOKUP($B287,NAfiliado_NFarmacia!$A$2:$J$497,5,0)),"Ingresa Localidad de Farmacia",VLOOKUP($B287,NAfiliado_NFarmacia!$A$2:$J$497,7,0)),VLOOKUP($B287,padron!$A$3:$M$482,11,0)),+IF(ISERROR(VLOOKUP($B287,NAfiliado_NFarmacia!$A$2:$J$497,7,0)),"Ingresa Localidad de Farmacia",VLOOKUP($B287,NAfiliado_NFarmacia!$A$2:$J$497,7,0))))</f>
        <v/>
      </c>
      <c r="L287" s="69" t="str">
        <f>+IF(B287="","",IF(F287="No","84005541",+IFERROR(+VLOOKUP(inicio!B287,padron!$A$2:$H$1999,8,0),"84005541")))</f>
        <v/>
      </c>
      <c r="M287" s="69" t="str">
        <f>+IF(B287="","",+IFERROR(+VLOOKUP(B287,padron!A:C,3,0),"no_cargado"))</f>
        <v/>
      </c>
      <c r="N287" s="67" t="str">
        <f>+IF(C287="","",+IFERROR(+VLOOKUP($C287,materiales!$A$2:$C$101,3,0),"9999"))</f>
        <v/>
      </c>
      <c r="O287" s="67" t="str">
        <f t="shared" si="40"/>
        <v/>
      </c>
      <c r="P287" s="67" t="str">
        <f t="shared" si="41"/>
        <v/>
      </c>
      <c r="Q287" s="67" t="str">
        <f t="shared" si="42"/>
        <v/>
      </c>
      <c r="R287" s="67" t="str">
        <f t="shared" si="43"/>
        <v/>
      </c>
      <c r="S287" s="67" t="str">
        <f t="shared" si="44"/>
        <v/>
      </c>
      <c r="T287" s="67" t="str">
        <f t="shared" ca="1" si="45"/>
        <v/>
      </c>
      <c r="U287" s="67" t="str">
        <f>+IF(M287="","",IFERROR(+VLOOKUP(C287,materiales!$A$2:$D$1000,4,0),"DSZA"))</f>
        <v/>
      </c>
      <c r="V287" s="67" t="str">
        <f t="shared" si="46"/>
        <v/>
      </c>
      <c r="W287" s="69" t="str">
        <f t="shared" si="47"/>
        <v/>
      </c>
      <c r="X287" s="69" t="str">
        <f t="shared" si="48"/>
        <v/>
      </c>
      <c r="Y287" s="70" t="str">
        <f t="shared" si="49"/>
        <v/>
      </c>
      <c r="Z287" s="70" t="str">
        <f>IF(M287="no_cargado",VLOOKUP(B287,NAfiliado_NFarmacia!A:H,8,0),"")</f>
        <v/>
      </c>
      <c r="AA287" s="71"/>
    </row>
    <row r="288" spans="1:27" x14ac:dyDescent="0.55000000000000004">
      <c r="A288" s="50"/>
      <c r="B288" s="49"/>
      <c r="C288" s="48"/>
      <c r="D288" s="49"/>
      <c r="E288" s="49"/>
      <c r="F288" s="49"/>
      <c r="G288" s="66" t="str">
        <f>+IF($B288="","",+IFERROR(+VLOOKUP(B288,padron!$A$2:$E$2000,2,0),+IFERROR(VLOOKUP(B288,NAfiliado_NFarmacia!$A:$J,10,0),"Ingresar Nuevo Afiliado")))</f>
        <v/>
      </c>
      <c r="H288" s="67" t="str">
        <f>+IF(B288="","",+IFERROR(+VLOOKUP($C288,materiales!$A$2:$C$101,2,0),"9999"))</f>
        <v/>
      </c>
      <c r="I288" s="68" t="str">
        <f>+IF($B288="","",+IF(OR($F288="Si",$F288=""),IF(ISERROR(VLOOKUP($B288,padron!$A$3:$M$482,9,0)),+IF(ISERROR(VLOOKUP($B288,NAfiliado_NFarmacia!$A$2:$J$497,5,0)),"Ingresa Farmacia",VLOOKUP($B288,NAfiliado_NFarmacia!$A$2:$J$497,5,0)),VLOOKUP($B288,padron!$A$3:$M$482,9,0)),+IF(ISERROR(VLOOKUP($B288,NAfiliado_NFarmacia!$A$2:$J$497,5,0)),"Ingresa Farmacia",VLOOKUP($B288,NAfiliado_NFarmacia!$A$2:$J$497,5,0))))</f>
        <v/>
      </c>
      <c r="J288" s="68" t="str">
        <f>+IF($B288="","",+IF(OR($F288="Si",$F288=""),IF(ISERROR(VLOOKUP($B288,padron!$A$3:$M$482,10,0)),+IF(ISERROR(VLOOKUP($B288,NAfiliado_NFarmacia!$A$2:$J$497,5,0)),"Ingresa Direccion de Farmacia",VLOOKUP($B288,NAfiliado_NFarmacia!$A$2:$J$497,6,0)),VLOOKUP($B288,padron!$A$3:$M$482,10,0)),+IF(ISERROR(VLOOKUP($B288,NAfiliado_NFarmacia!$A$2:$J$497,6,0)),"Ingresa Direccion de Farmacia",VLOOKUP($B288,NAfiliado_NFarmacia!$A$2:$J$497,6,0))))</f>
        <v/>
      </c>
      <c r="K288" s="68" t="str">
        <f>+IF($B288="","",+IF(OR($F288="Si",$F288=""),IF(ISERROR(VLOOKUP($B288,padron!$A$3:$M$482,10,0)),+IF(ISERROR(VLOOKUP($B288,NAfiliado_NFarmacia!$A$2:$J$497,5,0)),"Ingresa Localidad de Farmacia",VLOOKUP($B288,NAfiliado_NFarmacia!$A$2:$J$497,7,0)),VLOOKUP($B288,padron!$A$3:$M$482,11,0)),+IF(ISERROR(VLOOKUP($B288,NAfiliado_NFarmacia!$A$2:$J$497,7,0)),"Ingresa Localidad de Farmacia",VLOOKUP($B288,NAfiliado_NFarmacia!$A$2:$J$497,7,0))))</f>
        <v/>
      </c>
      <c r="L288" s="69" t="str">
        <f>+IF(B288="","",IF(F288="No","84005541",+IFERROR(+VLOOKUP(inicio!B288,padron!$A$2:$H$1999,8,0),"84005541")))</f>
        <v/>
      </c>
      <c r="M288" s="69" t="str">
        <f>+IF(B288="","",+IFERROR(+VLOOKUP(B288,padron!A:C,3,0),"no_cargado"))</f>
        <v/>
      </c>
      <c r="N288" s="67" t="str">
        <f>+IF(C288="","",+IFERROR(+VLOOKUP($C288,materiales!$A$2:$C$101,3,0),"9999"))</f>
        <v/>
      </c>
      <c r="O288" s="67" t="str">
        <f t="shared" si="40"/>
        <v/>
      </c>
      <c r="P288" s="67" t="str">
        <f t="shared" si="41"/>
        <v/>
      </c>
      <c r="Q288" s="67" t="str">
        <f t="shared" si="42"/>
        <v/>
      </c>
      <c r="R288" s="67" t="str">
        <f t="shared" si="43"/>
        <v/>
      </c>
      <c r="S288" s="67" t="str">
        <f t="shared" si="44"/>
        <v/>
      </c>
      <c r="T288" s="67" t="str">
        <f t="shared" ca="1" si="45"/>
        <v/>
      </c>
      <c r="U288" s="67" t="str">
        <f>+IF(M288="","",IFERROR(+VLOOKUP(C288,materiales!$A$2:$D$1000,4,0),"DSZA"))</f>
        <v/>
      </c>
      <c r="V288" s="67" t="str">
        <f t="shared" si="46"/>
        <v/>
      </c>
      <c r="W288" s="69" t="str">
        <f t="shared" si="47"/>
        <v/>
      </c>
      <c r="X288" s="69" t="str">
        <f t="shared" si="48"/>
        <v/>
      </c>
      <c r="Y288" s="70" t="str">
        <f t="shared" si="49"/>
        <v/>
      </c>
      <c r="Z288" s="70" t="str">
        <f>IF(M288="no_cargado",VLOOKUP(B288,NAfiliado_NFarmacia!A:H,8,0),"")</f>
        <v/>
      </c>
      <c r="AA288" s="71"/>
    </row>
    <row r="289" spans="1:27" x14ac:dyDescent="0.55000000000000004">
      <c r="A289" s="50"/>
      <c r="B289" s="49"/>
      <c r="C289" s="48"/>
      <c r="D289" s="49"/>
      <c r="E289" s="49"/>
      <c r="F289" s="49"/>
      <c r="G289" s="66" t="str">
        <f>+IF($B289="","",+IFERROR(+VLOOKUP(B289,padron!$A$2:$E$2000,2,0),+IFERROR(VLOOKUP(B289,NAfiliado_NFarmacia!$A:$J,10,0),"Ingresar Nuevo Afiliado")))</f>
        <v/>
      </c>
      <c r="H289" s="67" t="str">
        <f>+IF(B289="","",+IFERROR(+VLOOKUP($C289,materiales!$A$2:$C$101,2,0),"9999"))</f>
        <v/>
      </c>
      <c r="I289" s="68" t="str">
        <f>+IF($B289="","",+IF(OR($F289="Si",$F289=""),IF(ISERROR(VLOOKUP($B289,padron!$A$3:$M$482,9,0)),+IF(ISERROR(VLOOKUP($B289,NAfiliado_NFarmacia!$A$2:$J$497,5,0)),"Ingresa Farmacia",VLOOKUP($B289,NAfiliado_NFarmacia!$A$2:$J$497,5,0)),VLOOKUP($B289,padron!$A$3:$M$482,9,0)),+IF(ISERROR(VLOOKUP($B289,NAfiliado_NFarmacia!$A$2:$J$497,5,0)),"Ingresa Farmacia",VLOOKUP($B289,NAfiliado_NFarmacia!$A$2:$J$497,5,0))))</f>
        <v/>
      </c>
      <c r="J289" s="68" t="str">
        <f>+IF($B289="","",+IF(OR($F289="Si",$F289=""),IF(ISERROR(VLOOKUP($B289,padron!$A$3:$M$482,10,0)),+IF(ISERROR(VLOOKUP($B289,NAfiliado_NFarmacia!$A$2:$J$497,5,0)),"Ingresa Direccion de Farmacia",VLOOKUP($B289,NAfiliado_NFarmacia!$A$2:$J$497,6,0)),VLOOKUP($B289,padron!$A$3:$M$482,10,0)),+IF(ISERROR(VLOOKUP($B289,NAfiliado_NFarmacia!$A$2:$J$497,6,0)),"Ingresa Direccion de Farmacia",VLOOKUP($B289,NAfiliado_NFarmacia!$A$2:$J$497,6,0))))</f>
        <v/>
      </c>
      <c r="K289" s="68" t="str">
        <f>+IF($B289="","",+IF(OR($F289="Si",$F289=""),IF(ISERROR(VLOOKUP($B289,padron!$A$3:$M$482,10,0)),+IF(ISERROR(VLOOKUP($B289,NAfiliado_NFarmacia!$A$2:$J$497,5,0)),"Ingresa Localidad de Farmacia",VLOOKUP($B289,NAfiliado_NFarmacia!$A$2:$J$497,7,0)),VLOOKUP($B289,padron!$A$3:$M$482,11,0)),+IF(ISERROR(VLOOKUP($B289,NAfiliado_NFarmacia!$A$2:$J$497,7,0)),"Ingresa Localidad de Farmacia",VLOOKUP($B289,NAfiliado_NFarmacia!$A$2:$J$497,7,0))))</f>
        <v/>
      </c>
      <c r="L289" s="69" t="str">
        <f>+IF(B289="","",IF(F289="No","84005541",+IFERROR(+VLOOKUP(inicio!B289,padron!$A$2:$H$1999,8,0),"84005541")))</f>
        <v/>
      </c>
      <c r="M289" s="69" t="str">
        <f>+IF(B289="","",+IFERROR(+VLOOKUP(B289,padron!A:C,3,0),"no_cargado"))</f>
        <v/>
      </c>
      <c r="N289" s="67" t="str">
        <f>+IF(C289="","",+IFERROR(+VLOOKUP($C289,materiales!$A$2:$C$101,3,0),"9999"))</f>
        <v/>
      </c>
      <c r="O289" s="67" t="str">
        <f t="shared" si="40"/>
        <v/>
      </c>
      <c r="P289" s="67" t="str">
        <f t="shared" si="41"/>
        <v/>
      </c>
      <c r="Q289" s="67" t="str">
        <f t="shared" si="42"/>
        <v/>
      </c>
      <c r="R289" s="67" t="str">
        <f t="shared" si="43"/>
        <v/>
      </c>
      <c r="S289" s="67" t="str">
        <f t="shared" si="44"/>
        <v/>
      </c>
      <c r="T289" s="67" t="str">
        <f t="shared" ca="1" si="45"/>
        <v/>
      </c>
      <c r="U289" s="67" t="str">
        <f>+IF(M289="","",IFERROR(+VLOOKUP(C289,materiales!$A$2:$D$1000,4,0),"DSZA"))</f>
        <v/>
      </c>
      <c r="V289" s="67" t="str">
        <f t="shared" si="46"/>
        <v/>
      </c>
      <c r="W289" s="69" t="str">
        <f t="shared" si="47"/>
        <v/>
      </c>
      <c r="X289" s="69" t="str">
        <f t="shared" si="48"/>
        <v/>
      </c>
      <c r="Y289" s="70" t="str">
        <f t="shared" si="49"/>
        <v/>
      </c>
      <c r="Z289" s="70" t="str">
        <f>IF(M289="no_cargado",VLOOKUP(B289,NAfiliado_NFarmacia!A:H,8,0),"")</f>
        <v/>
      </c>
      <c r="AA289" s="71"/>
    </row>
    <row r="290" spans="1:27" x14ac:dyDescent="0.55000000000000004">
      <c r="A290" s="50"/>
      <c r="B290" s="49"/>
      <c r="C290" s="48"/>
      <c r="D290" s="49"/>
      <c r="E290" s="49"/>
      <c r="F290" s="49"/>
      <c r="G290" s="66" t="str">
        <f>+IF($B290="","",+IFERROR(+VLOOKUP(B290,padron!$A$2:$E$2000,2,0),+IFERROR(VLOOKUP(B290,NAfiliado_NFarmacia!$A:$J,10,0),"Ingresar Nuevo Afiliado")))</f>
        <v/>
      </c>
      <c r="H290" s="67" t="str">
        <f>+IF(B290="","",+IFERROR(+VLOOKUP($C290,materiales!$A$2:$C$101,2,0),"9999"))</f>
        <v/>
      </c>
      <c r="I290" s="68" t="str">
        <f>+IF($B290="","",+IF(OR($F290="Si",$F290=""),IF(ISERROR(VLOOKUP($B290,padron!$A$3:$M$482,9,0)),+IF(ISERROR(VLOOKUP($B290,NAfiliado_NFarmacia!$A$2:$J$497,5,0)),"Ingresa Farmacia",VLOOKUP($B290,NAfiliado_NFarmacia!$A$2:$J$497,5,0)),VLOOKUP($B290,padron!$A$3:$M$482,9,0)),+IF(ISERROR(VLOOKUP($B290,NAfiliado_NFarmacia!$A$2:$J$497,5,0)),"Ingresa Farmacia",VLOOKUP($B290,NAfiliado_NFarmacia!$A$2:$J$497,5,0))))</f>
        <v/>
      </c>
      <c r="J290" s="68" t="str">
        <f>+IF($B290="","",+IF(OR($F290="Si",$F290=""),IF(ISERROR(VLOOKUP($B290,padron!$A$3:$M$482,10,0)),+IF(ISERROR(VLOOKUP($B290,NAfiliado_NFarmacia!$A$2:$J$497,5,0)),"Ingresa Direccion de Farmacia",VLOOKUP($B290,NAfiliado_NFarmacia!$A$2:$J$497,6,0)),VLOOKUP($B290,padron!$A$3:$M$482,10,0)),+IF(ISERROR(VLOOKUP($B290,NAfiliado_NFarmacia!$A$2:$J$497,6,0)),"Ingresa Direccion de Farmacia",VLOOKUP($B290,NAfiliado_NFarmacia!$A$2:$J$497,6,0))))</f>
        <v/>
      </c>
      <c r="K290" s="68" t="str">
        <f>+IF($B290="","",+IF(OR($F290="Si",$F290=""),IF(ISERROR(VLOOKUP($B290,padron!$A$3:$M$482,10,0)),+IF(ISERROR(VLOOKUP($B290,NAfiliado_NFarmacia!$A$2:$J$497,5,0)),"Ingresa Localidad de Farmacia",VLOOKUP($B290,NAfiliado_NFarmacia!$A$2:$J$497,7,0)),VLOOKUP($B290,padron!$A$3:$M$482,11,0)),+IF(ISERROR(VLOOKUP($B290,NAfiliado_NFarmacia!$A$2:$J$497,7,0)),"Ingresa Localidad de Farmacia",VLOOKUP($B290,NAfiliado_NFarmacia!$A$2:$J$497,7,0))))</f>
        <v/>
      </c>
      <c r="L290" s="69" t="str">
        <f>+IF(B290="","",IF(F290="No","84005541",+IFERROR(+VLOOKUP(inicio!B290,padron!$A$2:$H$1999,8,0),"84005541")))</f>
        <v/>
      </c>
      <c r="M290" s="69" t="str">
        <f>+IF(B290="","",+IFERROR(+VLOOKUP(B290,padron!A:C,3,0),"no_cargado"))</f>
        <v/>
      </c>
      <c r="N290" s="67" t="str">
        <f>+IF(C290="","",+IFERROR(+VLOOKUP($C290,materiales!$A$2:$C$101,3,0),"9999"))</f>
        <v/>
      </c>
      <c r="O290" s="67" t="str">
        <f t="shared" si="40"/>
        <v/>
      </c>
      <c r="P290" s="67" t="str">
        <f t="shared" si="41"/>
        <v/>
      </c>
      <c r="Q290" s="67" t="str">
        <f t="shared" si="42"/>
        <v/>
      </c>
      <c r="R290" s="67" t="str">
        <f t="shared" si="43"/>
        <v/>
      </c>
      <c r="S290" s="67" t="str">
        <f t="shared" si="44"/>
        <v/>
      </c>
      <c r="T290" s="67" t="str">
        <f t="shared" ca="1" si="45"/>
        <v/>
      </c>
      <c r="U290" s="67" t="str">
        <f>+IF(M290="","",IFERROR(+VLOOKUP(C290,materiales!$A$2:$D$1000,4,0),"DSZA"))</f>
        <v/>
      </c>
      <c r="V290" s="67" t="str">
        <f t="shared" si="46"/>
        <v/>
      </c>
      <c r="W290" s="69" t="str">
        <f t="shared" si="47"/>
        <v/>
      </c>
      <c r="X290" s="69" t="str">
        <f t="shared" si="48"/>
        <v/>
      </c>
      <c r="Y290" s="70" t="str">
        <f t="shared" si="49"/>
        <v/>
      </c>
      <c r="Z290" s="70" t="str">
        <f>IF(M290="no_cargado",VLOOKUP(B290,NAfiliado_NFarmacia!A:H,8,0),"")</f>
        <v/>
      </c>
      <c r="AA290" s="71"/>
    </row>
    <row r="291" spans="1:27" x14ac:dyDescent="0.55000000000000004">
      <c r="A291" s="50"/>
      <c r="B291" s="49"/>
      <c r="C291" s="48"/>
      <c r="D291" s="49"/>
      <c r="E291" s="49"/>
      <c r="F291" s="49"/>
      <c r="G291" s="66" t="str">
        <f>+IF($B291="","",+IFERROR(+VLOOKUP(B291,padron!$A$2:$E$2000,2,0),+IFERROR(VLOOKUP(B291,NAfiliado_NFarmacia!$A:$J,10,0),"Ingresar Nuevo Afiliado")))</f>
        <v/>
      </c>
      <c r="H291" s="67" t="str">
        <f>+IF(B291="","",+IFERROR(+VLOOKUP($C291,materiales!$A$2:$C$101,2,0),"9999"))</f>
        <v/>
      </c>
      <c r="I291" s="68" t="str">
        <f>+IF($B291="","",+IF(OR($F291="Si",$F291=""),IF(ISERROR(VLOOKUP($B291,padron!$A$3:$M$482,9,0)),+IF(ISERROR(VLOOKUP($B291,NAfiliado_NFarmacia!$A$2:$J$497,5,0)),"Ingresa Farmacia",VLOOKUP($B291,NAfiliado_NFarmacia!$A$2:$J$497,5,0)),VLOOKUP($B291,padron!$A$3:$M$482,9,0)),+IF(ISERROR(VLOOKUP($B291,NAfiliado_NFarmacia!$A$2:$J$497,5,0)),"Ingresa Farmacia",VLOOKUP($B291,NAfiliado_NFarmacia!$A$2:$J$497,5,0))))</f>
        <v/>
      </c>
      <c r="J291" s="68" t="str">
        <f>+IF($B291="","",+IF(OR($F291="Si",$F291=""),IF(ISERROR(VLOOKUP($B291,padron!$A$3:$M$482,10,0)),+IF(ISERROR(VLOOKUP($B291,NAfiliado_NFarmacia!$A$2:$J$497,5,0)),"Ingresa Direccion de Farmacia",VLOOKUP($B291,NAfiliado_NFarmacia!$A$2:$J$497,6,0)),VLOOKUP($B291,padron!$A$3:$M$482,10,0)),+IF(ISERROR(VLOOKUP($B291,NAfiliado_NFarmacia!$A$2:$J$497,6,0)),"Ingresa Direccion de Farmacia",VLOOKUP($B291,NAfiliado_NFarmacia!$A$2:$J$497,6,0))))</f>
        <v/>
      </c>
      <c r="K291" s="68" t="str">
        <f>+IF($B291="","",+IF(OR($F291="Si",$F291=""),IF(ISERROR(VLOOKUP($B291,padron!$A$3:$M$482,10,0)),+IF(ISERROR(VLOOKUP($B291,NAfiliado_NFarmacia!$A$2:$J$497,5,0)),"Ingresa Localidad de Farmacia",VLOOKUP($B291,NAfiliado_NFarmacia!$A$2:$J$497,7,0)),VLOOKUP($B291,padron!$A$3:$M$482,11,0)),+IF(ISERROR(VLOOKUP($B291,NAfiliado_NFarmacia!$A$2:$J$497,7,0)),"Ingresa Localidad de Farmacia",VLOOKUP($B291,NAfiliado_NFarmacia!$A$2:$J$497,7,0))))</f>
        <v/>
      </c>
      <c r="L291" s="69" t="str">
        <f>+IF(B291="","",IF(F291="No","84005541",+IFERROR(+VLOOKUP(inicio!B291,padron!$A$2:$H$1999,8,0),"84005541")))</f>
        <v/>
      </c>
      <c r="M291" s="69" t="str">
        <f>+IF(B291="","",+IFERROR(+VLOOKUP(B291,padron!A:C,3,0),"no_cargado"))</f>
        <v/>
      </c>
      <c r="N291" s="67" t="str">
        <f>+IF(C291="","",+IFERROR(+VLOOKUP($C291,materiales!$A$2:$C$101,3,0),"9999"))</f>
        <v/>
      </c>
      <c r="O291" s="67" t="str">
        <f t="shared" si="40"/>
        <v/>
      </c>
      <c r="P291" s="67" t="str">
        <f t="shared" si="41"/>
        <v/>
      </c>
      <c r="Q291" s="67" t="str">
        <f t="shared" si="42"/>
        <v/>
      </c>
      <c r="R291" s="67" t="str">
        <f t="shared" si="43"/>
        <v/>
      </c>
      <c r="S291" s="67" t="str">
        <f t="shared" si="44"/>
        <v/>
      </c>
      <c r="T291" s="67" t="str">
        <f t="shared" ca="1" si="45"/>
        <v/>
      </c>
      <c r="U291" s="67" t="str">
        <f>+IF(M291="","",IFERROR(+VLOOKUP(C291,materiales!$A$2:$D$1000,4,0),"DSZA"))</f>
        <v/>
      </c>
      <c r="V291" s="67" t="str">
        <f t="shared" si="46"/>
        <v/>
      </c>
      <c r="W291" s="69" t="str">
        <f t="shared" si="47"/>
        <v/>
      </c>
      <c r="X291" s="69" t="str">
        <f t="shared" si="48"/>
        <v/>
      </c>
      <c r="Y291" s="70" t="str">
        <f t="shared" si="49"/>
        <v/>
      </c>
      <c r="Z291" s="70" t="str">
        <f>IF(M291="no_cargado",VLOOKUP(B291,NAfiliado_NFarmacia!A:H,8,0),"")</f>
        <v/>
      </c>
      <c r="AA291" s="71"/>
    </row>
    <row r="292" spans="1:27" x14ac:dyDescent="0.55000000000000004">
      <c r="A292" s="50"/>
      <c r="B292" s="49"/>
      <c r="C292" s="48"/>
      <c r="D292" s="49"/>
      <c r="E292" s="49"/>
      <c r="F292" s="49"/>
      <c r="G292" s="66" t="str">
        <f>+IF($B292="","",+IFERROR(+VLOOKUP(B292,padron!$A$2:$E$2000,2,0),+IFERROR(VLOOKUP(B292,NAfiliado_NFarmacia!$A:$J,10,0),"Ingresar Nuevo Afiliado")))</f>
        <v/>
      </c>
      <c r="H292" s="67" t="str">
        <f>+IF(B292="","",+IFERROR(+VLOOKUP($C292,materiales!$A$2:$C$101,2,0),"9999"))</f>
        <v/>
      </c>
      <c r="I292" s="68" t="str">
        <f>+IF($B292="","",+IF(OR($F292="Si",$F292=""),IF(ISERROR(VLOOKUP($B292,padron!$A$3:$M$482,9,0)),+IF(ISERROR(VLOOKUP($B292,NAfiliado_NFarmacia!$A$2:$J$497,5,0)),"Ingresa Farmacia",VLOOKUP($B292,NAfiliado_NFarmacia!$A$2:$J$497,5,0)),VLOOKUP($B292,padron!$A$3:$M$482,9,0)),+IF(ISERROR(VLOOKUP($B292,NAfiliado_NFarmacia!$A$2:$J$497,5,0)),"Ingresa Farmacia",VLOOKUP($B292,NAfiliado_NFarmacia!$A$2:$J$497,5,0))))</f>
        <v/>
      </c>
      <c r="J292" s="68" t="str">
        <f>+IF($B292="","",+IF(OR($F292="Si",$F292=""),IF(ISERROR(VLOOKUP($B292,padron!$A$3:$M$482,10,0)),+IF(ISERROR(VLOOKUP($B292,NAfiliado_NFarmacia!$A$2:$J$497,5,0)),"Ingresa Direccion de Farmacia",VLOOKUP($B292,NAfiliado_NFarmacia!$A$2:$J$497,6,0)),VLOOKUP($B292,padron!$A$3:$M$482,10,0)),+IF(ISERROR(VLOOKUP($B292,NAfiliado_NFarmacia!$A$2:$J$497,6,0)),"Ingresa Direccion de Farmacia",VLOOKUP($B292,NAfiliado_NFarmacia!$A$2:$J$497,6,0))))</f>
        <v/>
      </c>
      <c r="K292" s="68" t="str">
        <f>+IF($B292="","",+IF(OR($F292="Si",$F292=""),IF(ISERROR(VLOOKUP($B292,padron!$A$3:$M$482,10,0)),+IF(ISERROR(VLOOKUP($B292,NAfiliado_NFarmacia!$A$2:$J$497,5,0)),"Ingresa Localidad de Farmacia",VLOOKUP($B292,NAfiliado_NFarmacia!$A$2:$J$497,7,0)),VLOOKUP($B292,padron!$A$3:$M$482,11,0)),+IF(ISERROR(VLOOKUP($B292,NAfiliado_NFarmacia!$A$2:$J$497,7,0)),"Ingresa Localidad de Farmacia",VLOOKUP($B292,NAfiliado_NFarmacia!$A$2:$J$497,7,0))))</f>
        <v/>
      </c>
      <c r="L292" s="69" t="str">
        <f>+IF(B292="","",IF(F292="No","84005541",+IFERROR(+VLOOKUP(inicio!B292,padron!$A$2:$H$1999,8,0),"84005541")))</f>
        <v/>
      </c>
      <c r="M292" s="69" t="str">
        <f>+IF(B292="","",+IFERROR(+VLOOKUP(B292,padron!A:C,3,0),"no_cargado"))</f>
        <v/>
      </c>
      <c r="N292" s="67" t="str">
        <f>+IF(C292="","",+IFERROR(+VLOOKUP($C292,materiales!$A$2:$C$101,3,0),"9999"))</f>
        <v/>
      </c>
      <c r="O292" s="67" t="str">
        <f t="shared" si="40"/>
        <v/>
      </c>
      <c r="P292" s="67" t="str">
        <f t="shared" si="41"/>
        <v/>
      </c>
      <c r="Q292" s="67" t="str">
        <f t="shared" si="42"/>
        <v/>
      </c>
      <c r="R292" s="67" t="str">
        <f t="shared" si="43"/>
        <v/>
      </c>
      <c r="S292" s="67" t="str">
        <f t="shared" si="44"/>
        <v/>
      </c>
      <c r="T292" s="67" t="str">
        <f t="shared" ca="1" si="45"/>
        <v/>
      </c>
      <c r="U292" s="67" t="str">
        <f>+IF(M292="","",IFERROR(+VLOOKUP(C292,materiales!$A$2:$D$1000,4,0),"DSZA"))</f>
        <v/>
      </c>
      <c r="V292" s="67" t="str">
        <f t="shared" si="46"/>
        <v/>
      </c>
      <c r="W292" s="69" t="str">
        <f t="shared" si="47"/>
        <v/>
      </c>
      <c r="X292" s="69" t="str">
        <f t="shared" si="48"/>
        <v/>
      </c>
      <c r="Y292" s="70" t="str">
        <f t="shared" si="49"/>
        <v/>
      </c>
      <c r="Z292" s="70" t="str">
        <f>IF(M292="no_cargado",VLOOKUP(B292,NAfiliado_NFarmacia!A:H,8,0),"")</f>
        <v/>
      </c>
      <c r="AA292" s="71"/>
    </row>
    <row r="293" spans="1:27" x14ac:dyDescent="0.55000000000000004">
      <c r="A293" s="50"/>
      <c r="B293" s="49"/>
      <c r="C293" s="48"/>
      <c r="D293" s="49"/>
      <c r="E293" s="49"/>
      <c r="F293" s="49"/>
      <c r="G293" s="66" t="str">
        <f>+IF($B293="","",+IFERROR(+VLOOKUP(B293,padron!$A$2:$E$2000,2,0),+IFERROR(VLOOKUP(B293,NAfiliado_NFarmacia!$A:$J,10,0),"Ingresar Nuevo Afiliado")))</f>
        <v/>
      </c>
      <c r="H293" s="67" t="str">
        <f>+IF(B293="","",+IFERROR(+VLOOKUP($C293,materiales!$A$2:$C$101,2,0),"9999"))</f>
        <v/>
      </c>
      <c r="I293" s="68" t="str">
        <f>+IF($B293="","",+IF(OR($F293="Si",$F293=""),IF(ISERROR(VLOOKUP($B293,padron!$A$3:$M$482,9,0)),+IF(ISERROR(VLOOKUP($B293,NAfiliado_NFarmacia!$A$2:$J$497,5,0)),"Ingresa Farmacia",VLOOKUP($B293,NAfiliado_NFarmacia!$A$2:$J$497,5,0)),VLOOKUP($B293,padron!$A$3:$M$482,9,0)),+IF(ISERROR(VLOOKUP($B293,NAfiliado_NFarmacia!$A$2:$J$497,5,0)),"Ingresa Farmacia",VLOOKUP($B293,NAfiliado_NFarmacia!$A$2:$J$497,5,0))))</f>
        <v/>
      </c>
      <c r="J293" s="68" t="str">
        <f>+IF($B293="","",+IF(OR($F293="Si",$F293=""),IF(ISERROR(VLOOKUP($B293,padron!$A$3:$M$482,10,0)),+IF(ISERROR(VLOOKUP($B293,NAfiliado_NFarmacia!$A$2:$J$497,5,0)),"Ingresa Direccion de Farmacia",VLOOKUP($B293,NAfiliado_NFarmacia!$A$2:$J$497,6,0)),VLOOKUP($B293,padron!$A$3:$M$482,10,0)),+IF(ISERROR(VLOOKUP($B293,NAfiliado_NFarmacia!$A$2:$J$497,6,0)),"Ingresa Direccion de Farmacia",VLOOKUP($B293,NAfiliado_NFarmacia!$A$2:$J$497,6,0))))</f>
        <v/>
      </c>
      <c r="K293" s="68" t="str">
        <f>+IF($B293="","",+IF(OR($F293="Si",$F293=""),IF(ISERROR(VLOOKUP($B293,padron!$A$3:$M$482,10,0)),+IF(ISERROR(VLOOKUP($B293,NAfiliado_NFarmacia!$A$2:$J$497,5,0)),"Ingresa Localidad de Farmacia",VLOOKUP($B293,NAfiliado_NFarmacia!$A$2:$J$497,7,0)),VLOOKUP($B293,padron!$A$3:$M$482,11,0)),+IF(ISERROR(VLOOKUP($B293,NAfiliado_NFarmacia!$A$2:$J$497,7,0)),"Ingresa Localidad de Farmacia",VLOOKUP($B293,NAfiliado_NFarmacia!$A$2:$J$497,7,0))))</f>
        <v/>
      </c>
      <c r="L293" s="69" t="str">
        <f>+IF(B293="","",IF(F293="No","84005541",+IFERROR(+VLOOKUP(inicio!B293,padron!$A$2:$H$1999,8,0),"84005541")))</f>
        <v/>
      </c>
      <c r="M293" s="69" t="str">
        <f>+IF(B293="","",+IFERROR(+VLOOKUP(B293,padron!A:C,3,0),"no_cargado"))</f>
        <v/>
      </c>
      <c r="N293" s="67" t="str">
        <f>+IF(C293="","",+IFERROR(+VLOOKUP($C293,materiales!$A$2:$C$101,3,0),"9999"))</f>
        <v/>
      </c>
      <c r="O293" s="67" t="str">
        <f t="shared" si="40"/>
        <v/>
      </c>
      <c r="P293" s="67" t="str">
        <f t="shared" si="41"/>
        <v/>
      </c>
      <c r="Q293" s="67" t="str">
        <f t="shared" si="42"/>
        <v/>
      </c>
      <c r="R293" s="67" t="str">
        <f t="shared" si="43"/>
        <v/>
      </c>
      <c r="S293" s="67" t="str">
        <f t="shared" si="44"/>
        <v/>
      </c>
      <c r="T293" s="67" t="str">
        <f t="shared" ca="1" si="45"/>
        <v/>
      </c>
      <c r="U293" s="67" t="str">
        <f>+IF(M293="","",IFERROR(+VLOOKUP(C293,materiales!$A$2:$D$1000,4,0),"DSZA"))</f>
        <v/>
      </c>
      <c r="V293" s="67" t="str">
        <f t="shared" si="46"/>
        <v/>
      </c>
      <c r="W293" s="69" t="str">
        <f t="shared" si="47"/>
        <v/>
      </c>
      <c r="X293" s="69" t="str">
        <f t="shared" si="48"/>
        <v/>
      </c>
      <c r="Y293" s="70" t="str">
        <f t="shared" si="49"/>
        <v/>
      </c>
      <c r="Z293" s="70" t="str">
        <f>IF(M293="no_cargado",VLOOKUP(B293,NAfiliado_NFarmacia!A:H,8,0),"")</f>
        <v/>
      </c>
      <c r="AA293" s="71"/>
    </row>
    <row r="294" spans="1:27" x14ac:dyDescent="0.55000000000000004">
      <c r="A294" s="50"/>
      <c r="B294" s="49"/>
      <c r="C294" s="48"/>
      <c r="D294" s="49"/>
      <c r="E294" s="49"/>
      <c r="F294" s="49"/>
      <c r="G294" s="66" t="str">
        <f>+IF($B294="","",+IFERROR(+VLOOKUP(B294,padron!$A$2:$E$2000,2,0),+IFERROR(VLOOKUP(B294,NAfiliado_NFarmacia!$A:$J,10,0),"Ingresar Nuevo Afiliado")))</f>
        <v/>
      </c>
      <c r="H294" s="67" t="str">
        <f>+IF(B294="","",+IFERROR(+VLOOKUP($C294,materiales!$A$2:$C$101,2,0),"9999"))</f>
        <v/>
      </c>
      <c r="I294" s="68" t="str">
        <f>+IF($B294="","",+IF(OR($F294="Si",$F294=""),IF(ISERROR(VLOOKUP($B294,padron!$A$3:$M$482,9,0)),+IF(ISERROR(VLOOKUP($B294,NAfiliado_NFarmacia!$A$2:$J$497,5,0)),"Ingresa Farmacia",VLOOKUP($B294,NAfiliado_NFarmacia!$A$2:$J$497,5,0)),VLOOKUP($B294,padron!$A$3:$M$482,9,0)),+IF(ISERROR(VLOOKUP($B294,NAfiliado_NFarmacia!$A$2:$J$497,5,0)),"Ingresa Farmacia",VLOOKUP($B294,NAfiliado_NFarmacia!$A$2:$J$497,5,0))))</f>
        <v/>
      </c>
      <c r="J294" s="68" t="str">
        <f>+IF($B294="","",+IF(OR($F294="Si",$F294=""),IF(ISERROR(VLOOKUP($B294,padron!$A$3:$M$482,10,0)),+IF(ISERROR(VLOOKUP($B294,NAfiliado_NFarmacia!$A$2:$J$497,5,0)),"Ingresa Direccion de Farmacia",VLOOKUP($B294,NAfiliado_NFarmacia!$A$2:$J$497,6,0)),VLOOKUP($B294,padron!$A$3:$M$482,10,0)),+IF(ISERROR(VLOOKUP($B294,NAfiliado_NFarmacia!$A$2:$J$497,6,0)),"Ingresa Direccion de Farmacia",VLOOKUP($B294,NAfiliado_NFarmacia!$A$2:$J$497,6,0))))</f>
        <v/>
      </c>
      <c r="K294" s="68" t="str">
        <f>+IF($B294="","",+IF(OR($F294="Si",$F294=""),IF(ISERROR(VLOOKUP($B294,padron!$A$3:$M$482,10,0)),+IF(ISERROR(VLOOKUP($B294,NAfiliado_NFarmacia!$A$2:$J$497,5,0)),"Ingresa Localidad de Farmacia",VLOOKUP($B294,NAfiliado_NFarmacia!$A$2:$J$497,7,0)),VLOOKUP($B294,padron!$A$3:$M$482,11,0)),+IF(ISERROR(VLOOKUP($B294,NAfiliado_NFarmacia!$A$2:$J$497,7,0)),"Ingresa Localidad de Farmacia",VLOOKUP($B294,NAfiliado_NFarmacia!$A$2:$J$497,7,0))))</f>
        <v/>
      </c>
      <c r="L294" s="69" t="str">
        <f>+IF(B294="","",IF(F294="No","84005541",+IFERROR(+VLOOKUP(inicio!B294,padron!$A$2:$H$1999,8,0),"84005541")))</f>
        <v/>
      </c>
      <c r="M294" s="69" t="str">
        <f>+IF(B294="","",+IFERROR(+VLOOKUP(B294,padron!A:C,3,0),"no_cargado"))</f>
        <v/>
      </c>
      <c r="N294" s="67" t="str">
        <f>+IF(C294="","",+IFERROR(+VLOOKUP($C294,materiales!$A$2:$C$101,3,0),"9999"))</f>
        <v/>
      </c>
      <c r="O294" s="67" t="str">
        <f t="shared" si="40"/>
        <v/>
      </c>
      <c r="P294" s="67" t="str">
        <f t="shared" si="41"/>
        <v/>
      </c>
      <c r="Q294" s="67" t="str">
        <f t="shared" si="42"/>
        <v/>
      </c>
      <c r="R294" s="67" t="str">
        <f t="shared" si="43"/>
        <v/>
      </c>
      <c r="S294" s="67" t="str">
        <f t="shared" si="44"/>
        <v/>
      </c>
      <c r="T294" s="67" t="str">
        <f t="shared" ca="1" si="45"/>
        <v/>
      </c>
      <c r="U294" s="67" t="str">
        <f>+IF(M294="","",IFERROR(+VLOOKUP(C294,materiales!$A$2:$D$1000,4,0),"DSZA"))</f>
        <v/>
      </c>
      <c r="V294" s="67" t="str">
        <f t="shared" si="46"/>
        <v/>
      </c>
      <c r="W294" s="69" t="str">
        <f t="shared" si="47"/>
        <v/>
      </c>
      <c r="X294" s="69" t="str">
        <f t="shared" si="48"/>
        <v/>
      </c>
      <c r="Y294" s="70" t="str">
        <f t="shared" si="49"/>
        <v/>
      </c>
      <c r="Z294" s="70" t="str">
        <f>IF(M294="no_cargado",VLOOKUP(B294,NAfiliado_NFarmacia!A:H,8,0),"")</f>
        <v/>
      </c>
      <c r="AA294" s="71"/>
    </row>
    <row r="295" spans="1:27" x14ac:dyDescent="0.55000000000000004">
      <c r="A295" s="50"/>
      <c r="B295" s="49"/>
      <c r="C295" s="48"/>
      <c r="D295" s="49"/>
      <c r="E295" s="49"/>
      <c r="F295" s="49"/>
      <c r="G295" s="66" t="str">
        <f>+IF($B295="","",+IFERROR(+VLOOKUP(B295,padron!$A$2:$E$2000,2,0),+IFERROR(VLOOKUP(B295,NAfiliado_NFarmacia!$A:$J,10,0),"Ingresar Nuevo Afiliado")))</f>
        <v/>
      </c>
      <c r="H295" s="67" t="str">
        <f>+IF(B295="","",+IFERROR(+VLOOKUP($C295,materiales!$A$2:$C$101,2,0),"9999"))</f>
        <v/>
      </c>
      <c r="I295" s="68" t="str">
        <f>+IF($B295="","",+IF(OR($F295="Si",$F295=""),IF(ISERROR(VLOOKUP($B295,padron!$A$3:$M$482,9,0)),+IF(ISERROR(VLOOKUP($B295,NAfiliado_NFarmacia!$A$2:$J$497,5,0)),"Ingresa Farmacia",VLOOKUP($B295,NAfiliado_NFarmacia!$A$2:$J$497,5,0)),VLOOKUP($B295,padron!$A$3:$M$482,9,0)),+IF(ISERROR(VLOOKUP($B295,NAfiliado_NFarmacia!$A$2:$J$497,5,0)),"Ingresa Farmacia",VLOOKUP($B295,NAfiliado_NFarmacia!$A$2:$J$497,5,0))))</f>
        <v/>
      </c>
      <c r="J295" s="68" t="str">
        <f>+IF($B295="","",+IF(OR($F295="Si",$F295=""),IF(ISERROR(VLOOKUP($B295,padron!$A$3:$M$482,10,0)),+IF(ISERROR(VLOOKUP($B295,NAfiliado_NFarmacia!$A$2:$J$497,5,0)),"Ingresa Direccion de Farmacia",VLOOKUP($B295,NAfiliado_NFarmacia!$A$2:$J$497,6,0)),VLOOKUP($B295,padron!$A$3:$M$482,10,0)),+IF(ISERROR(VLOOKUP($B295,NAfiliado_NFarmacia!$A$2:$J$497,6,0)),"Ingresa Direccion de Farmacia",VLOOKUP($B295,NAfiliado_NFarmacia!$A$2:$J$497,6,0))))</f>
        <v/>
      </c>
      <c r="K295" s="68" t="str">
        <f>+IF($B295="","",+IF(OR($F295="Si",$F295=""),IF(ISERROR(VLOOKUP($B295,padron!$A$3:$M$482,10,0)),+IF(ISERROR(VLOOKUP($B295,NAfiliado_NFarmacia!$A$2:$J$497,5,0)),"Ingresa Localidad de Farmacia",VLOOKUP($B295,NAfiliado_NFarmacia!$A$2:$J$497,7,0)),VLOOKUP($B295,padron!$A$3:$M$482,11,0)),+IF(ISERROR(VLOOKUP($B295,NAfiliado_NFarmacia!$A$2:$J$497,7,0)),"Ingresa Localidad de Farmacia",VLOOKUP($B295,NAfiliado_NFarmacia!$A$2:$J$497,7,0))))</f>
        <v/>
      </c>
      <c r="L295" s="69" t="str">
        <f>+IF(B295="","",IF(F295="No","84005541",+IFERROR(+VLOOKUP(inicio!B295,padron!$A$2:$H$1999,8,0),"84005541")))</f>
        <v/>
      </c>
      <c r="M295" s="69" t="str">
        <f>+IF(B295="","",+IFERROR(+VLOOKUP(B295,padron!A:C,3,0),"no_cargado"))</f>
        <v/>
      </c>
      <c r="N295" s="67" t="str">
        <f>+IF(C295="","",+IFERROR(+VLOOKUP($C295,materiales!$A$2:$C$101,3,0),"9999"))</f>
        <v/>
      </c>
      <c r="O295" s="67" t="str">
        <f t="shared" si="40"/>
        <v/>
      </c>
      <c r="P295" s="67" t="str">
        <f t="shared" si="41"/>
        <v/>
      </c>
      <c r="Q295" s="67" t="str">
        <f t="shared" si="42"/>
        <v/>
      </c>
      <c r="R295" s="67" t="str">
        <f t="shared" si="43"/>
        <v/>
      </c>
      <c r="S295" s="67" t="str">
        <f t="shared" si="44"/>
        <v/>
      </c>
      <c r="T295" s="67" t="str">
        <f t="shared" ca="1" si="45"/>
        <v/>
      </c>
      <c r="U295" s="67" t="str">
        <f>+IF(M295="","",IFERROR(+VLOOKUP(C295,materiales!$A$2:$D$1000,4,0),"DSZA"))</f>
        <v/>
      </c>
      <c r="V295" s="67" t="str">
        <f t="shared" si="46"/>
        <v/>
      </c>
      <c r="W295" s="69" t="str">
        <f t="shared" si="47"/>
        <v/>
      </c>
      <c r="X295" s="69" t="str">
        <f t="shared" si="48"/>
        <v/>
      </c>
      <c r="Y295" s="70" t="str">
        <f t="shared" si="49"/>
        <v/>
      </c>
      <c r="Z295" s="70" t="str">
        <f>IF(M295="no_cargado",VLOOKUP(B295,NAfiliado_NFarmacia!A:H,8,0),"")</f>
        <v/>
      </c>
      <c r="AA295" s="71"/>
    </row>
    <row r="296" spans="1:27" x14ac:dyDescent="0.55000000000000004">
      <c r="A296" s="50"/>
      <c r="B296" s="49"/>
      <c r="C296" s="48"/>
      <c r="D296" s="49"/>
      <c r="E296" s="49"/>
      <c r="F296" s="49"/>
      <c r="G296" s="66" t="str">
        <f>+IF($B296="","",+IFERROR(+VLOOKUP(B296,padron!$A$2:$E$2000,2,0),+IFERROR(VLOOKUP(B296,NAfiliado_NFarmacia!$A:$J,10,0),"Ingresar Nuevo Afiliado")))</f>
        <v/>
      </c>
      <c r="H296" s="67" t="str">
        <f>+IF(B296="","",+IFERROR(+VLOOKUP($C296,materiales!$A$2:$C$101,2,0),"9999"))</f>
        <v/>
      </c>
      <c r="I296" s="68" t="str">
        <f>+IF($B296="","",+IF(OR($F296="Si",$F296=""),IF(ISERROR(VLOOKUP($B296,padron!$A$3:$M$482,9,0)),+IF(ISERROR(VLOOKUP($B296,NAfiliado_NFarmacia!$A$2:$J$497,5,0)),"Ingresa Farmacia",VLOOKUP($B296,NAfiliado_NFarmacia!$A$2:$J$497,5,0)),VLOOKUP($B296,padron!$A$3:$M$482,9,0)),+IF(ISERROR(VLOOKUP($B296,NAfiliado_NFarmacia!$A$2:$J$497,5,0)),"Ingresa Farmacia",VLOOKUP($B296,NAfiliado_NFarmacia!$A$2:$J$497,5,0))))</f>
        <v/>
      </c>
      <c r="J296" s="68" t="str">
        <f>+IF($B296="","",+IF(OR($F296="Si",$F296=""),IF(ISERROR(VLOOKUP($B296,padron!$A$3:$M$482,10,0)),+IF(ISERROR(VLOOKUP($B296,NAfiliado_NFarmacia!$A$2:$J$497,5,0)),"Ingresa Direccion de Farmacia",VLOOKUP($B296,NAfiliado_NFarmacia!$A$2:$J$497,6,0)),VLOOKUP($B296,padron!$A$3:$M$482,10,0)),+IF(ISERROR(VLOOKUP($B296,NAfiliado_NFarmacia!$A$2:$J$497,6,0)),"Ingresa Direccion de Farmacia",VLOOKUP($B296,NAfiliado_NFarmacia!$A$2:$J$497,6,0))))</f>
        <v/>
      </c>
      <c r="K296" s="68" t="str">
        <f>+IF($B296="","",+IF(OR($F296="Si",$F296=""),IF(ISERROR(VLOOKUP($B296,padron!$A$3:$M$482,10,0)),+IF(ISERROR(VLOOKUP($B296,NAfiliado_NFarmacia!$A$2:$J$497,5,0)),"Ingresa Localidad de Farmacia",VLOOKUP($B296,NAfiliado_NFarmacia!$A$2:$J$497,7,0)),VLOOKUP($B296,padron!$A$3:$M$482,11,0)),+IF(ISERROR(VLOOKUP($B296,NAfiliado_NFarmacia!$A$2:$J$497,7,0)),"Ingresa Localidad de Farmacia",VLOOKUP($B296,NAfiliado_NFarmacia!$A$2:$J$497,7,0))))</f>
        <v/>
      </c>
      <c r="L296" s="69" t="str">
        <f>+IF(B296="","",IF(F296="No","84005541",+IFERROR(+VLOOKUP(inicio!B296,padron!$A$2:$H$1999,8,0),"84005541")))</f>
        <v/>
      </c>
      <c r="M296" s="69" t="str">
        <f>+IF(B296="","",+IFERROR(+VLOOKUP(B296,padron!A:C,3,0),"no_cargado"))</f>
        <v/>
      </c>
      <c r="N296" s="67" t="str">
        <f>+IF(C296="","",+IFERROR(+VLOOKUP($C296,materiales!$A$2:$C$101,3,0),"9999"))</f>
        <v/>
      </c>
      <c r="O296" s="67" t="str">
        <f t="shared" si="40"/>
        <v/>
      </c>
      <c r="P296" s="67" t="str">
        <f t="shared" si="41"/>
        <v/>
      </c>
      <c r="Q296" s="67" t="str">
        <f t="shared" si="42"/>
        <v/>
      </c>
      <c r="R296" s="67" t="str">
        <f t="shared" si="43"/>
        <v/>
      </c>
      <c r="S296" s="67" t="str">
        <f t="shared" si="44"/>
        <v/>
      </c>
      <c r="T296" s="67" t="str">
        <f t="shared" ca="1" si="45"/>
        <v/>
      </c>
      <c r="U296" s="67" t="str">
        <f>+IF(M296="","",IFERROR(+VLOOKUP(C296,materiales!$A$2:$D$1000,4,0),"DSZA"))</f>
        <v/>
      </c>
      <c r="V296" s="67" t="str">
        <f t="shared" si="46"/>
        <v/>
      </c>
      <c r="W296" s="69" t="str">
        <f t="shared" si="47"/>
        <v/>
      </c>
      <c r="X296" s="69" t="str">
        <f t="shared" si="48"/>
        <v/>
      </c>
      <c r="Y296" s="70" t="str">
        <f t="shared" si="49"/>
        <v/>
      </c>
      <c r="Z296" s="70" t="str">
        <f>IF(M296="no_cargado",VLOOKUP(B296,NAfiliado_NFarmacia!A:H,8,0),"")</f>
        <v/>
      </c>
      <c r="AA296" s="71"/>
    </row>
    <row r="297" spans="1:27" x14ac:dyDescent="0.55000000000000004">
      <c r="A297" s="50"/>
      <c r="B297" s="49"/>
      <c r="C297" s="48"/>
      <c r="D297" s="49"/>
      <c r="E297" s="49"/>
      <c r="F297" s="49"/>
      <c r="G297" s="66" t="str">
        <f>+IF($B297="","",+IFERROR(+VLOOKUP(B297,padron!$A$2:$E$2000,2,0),+IFERROR(VLOOKUP(B297,NAfiliado_NFarmacia!$A:$J,10,0),"Ingresar Nuevo Afiliado")))</f>
        <v/>
      </c>
      <c r="H297" s="67" t="str">
        <f>+IF(B297="","",+IFERROR(+VLOOKUP($C297,materiales!$A$2:$C$101,2,0),"9999"))</f>
        <v/>
      </c>
      <c r="I297" s="68" t="str">
        <f>+IF($B297="","",+IF(OR($F297="Si",$F297=""),IF(ISERROR(VLOOKUP($B297,padron!$A$3:$M$482,9,0)),+IF(ISERROR(VLOOKUP($B297,NAfiliado_NFarmacia!$A$2:$J$497,5,0)),"Ingresa Farmacia",VLOOKUP($B297,NAfiliado_NFarmacia!$A$2:$J$497,5,0)),VLOOKUP($B297,padron!$A$3:$M$482,9,0)),+IF(ISERROR(VLOOKUP($B297,NAfiliado_NFarmacia!$A$2:$J$497,5,0)),"Ingresa Farmacia",VLOOKUP($B297,NAfiliado_NFarmacia!$A$2:$J$497,5,0))))</f>
        <v/>
      </c>
      <c r="J297" s="68" t="str">
        <f>+IF($B297="","",+IF(OR($F297="Si",$F297=""),IF(ISERROR(VLOOKUP($B297,padron!$A$3:$M$482,10,0)),+IF(ISERROR(VLOOKUP($B297,NAfiliado_NFarmacia!$A$2:$J$497,5,0)),"Ingresa Direccion de Farmacia",VLOOKUP($B297,NAfiliado_NFarmacia!$A$2:$J$497,6,0)),VLOOKUP($B297,padron!$A$3:$M$482,10,0)),+IF(ISERROR(VLOOKUP($B297,NAfiliado_NFarmacia!$A$2:$J$497,6,0)),"Ingresa Direccion de Farmacia",VLOOKUP($B297,NAfiliado_NFarmacia!$A$2:$J$497,6,0))))</f>
        <v/>
      </c>
      <c r="K297" s="68" t="str">
        <f>+IF($B297="","",+IF(OR($F297="Si",$F297=""),IF(ISERROR(VLOOKUP($B297,padron!$A$3:$M$482,10,0)),+IF(ISERROR(VLOOKUP($B297,NAfiliado_NFarmacia!$A$2:$J$497,5,0)),"Ingresa Localidad de Farmacia",VLOOKUP($B297,NAfiliado_NFarmacia!$A$2:$J$497,7,0)),VLOOKUP($B297,padron!$A$3:$M$482,11,0)),+IF(ISERROR(VLOOKUP($B297,NAfiliado_NFarmacia!$A$2:$J$497,7,0)),"Ingresa Localidad de Farmacia",VLOOKUP($B297,NAfiliado_NFarmacia!$A$2:$J$497,7,0))))</f>
        <v/>
      </c>
      <c r="L297" s="69" t="str">
        <f>+IF(B297="","",IF(F297="No","84005541",+IFERROR(+VLOOKUP(inicio!B297,padron!$A$2:$H$1999,8,0),"84005541")))</f>
        <v/>
      </c>
      <c r="M297" s="69" t="str">
        <f>+IF(B297="","",+IFERROR(+VLOOKUP(B297,padron!A:C,3,0),"no_cargado"))</f>
        <v/>
      </c>
      <c r="N297" s="67" t="str">
        <f>+IF(C297="","",+IFERROR(+VLOOKUP($C297,materiales!$A$2:$C$101,3,0),"9999"))</f>
        <v/>
      </c>
      <c r="O297" s="67" t="str">
        <f t="shared" si="40"/>
        <v/>
      </c>
      <c r="P297" s="67" t="str">
        <f t="shared" si="41"/>
        <v/>
      </c>
      <c r="Q297" s="67" t="str">
        <f t="shared" si="42"/>
        <v/>
      </c>
      <c r="R297" s="67" t="str">
        <f t="shared" si="43"/>
        <v/>
      </c>
      <c r="S297" s="67" t="str">
        <f t="shared" si="44"/>
        <v/>
      </c>
      <c r="T297" s="67" t="str">
        <f t="shared" ca="1" si="45"/>
        <v/>
      </c>
      <c r="U297" s="67" t="str">
        <f>+IF(M297="","",IFERROR(+VLOOKUP(C297,materiales!$A$2:$D$1000,4,0),"DSZA"))</f>
        <v/>
      </c>
      <c r="V297" s="67" t="str">
        <f t="shared" si="46"/>
        <v/>
      </c>
      <c r="W297" s="69" t="str">
        <f t="shared" si="47"/>
        <v/>
      </c>
      <c r="X297" s="69" t="str">
        <f t="shared" si="48"/>
        <v/>
      </c>
      <c r="Y297" s="70" t="str">
        <f t="shared" si="49"/>
        <v/>
      </c>
      <c r="Z297" s="70" t="str">
        <f>IF(M297="no_cargado",VLOOKUP(B297,NAfiliado_NFarmacia!A:H,8,0),"")</f>
        <v/>
      </c>
      <c r="AA297" s="71"/>
    </row>
    <row r="298" spans="1:27" x14ac:dyDescent="0.55000000000000004">
      <c r="A298" s="50"/>
      <c r="B298" s="49"/>
      <c r="C298" s="48"/>
      <c r="D298" s="49"/>
      <c r="E298" s="49"/>
      <c r="F298" s="49"/>
      <c r="G298" s="66" t="str">
        <f>+IF($B298="","",+IFERROR(+VLOOKUP(B298,padron!$A$2:$E$2000,2,0),+IFERROR(VLOOKUP(B298,NAfiliado_NFarmacia!$A:$J,10,0),"Ingresar Nuevo Afiliado")))</f>
        <v/>
      </c>
      <c r="H298" s="67" t="str">
        <f>+IF(B298="","",+IFERROR(+VLOOKUP($C298,materiales!$A$2:$C$101,2,0),"9999"))</f>
        <v/>
      </c>
      <c r="I298" s="68" t="str">
        <f>+IF($B298="","",+IF(OR($F298="Si",$F298=""),IF(ISERROR(VLOOKUP($B298,padron!$A$3:$M$482,9,0)),+IF(ISERROR(VLOOKUP($B298,NAfiliado_NFarmacia!$A$2:$J$497,5,0)),"Ingresa Farmacia",VLOOKUP($B298,NAfiliado_NFarmacia!$A$2:$J$497,5,0)),VLOOKUP($B298,padron!$A$3:$M$482,9,0)),+IF(ISERROR(VLOOKUP($B298,NAfiliado_NFarmacia!$A$2:$J$497,5,0)),"Ingresa Farmacia",VLOOKUP($B298,NAfiliado_NFarmacia!$A$2:$J$497,5,0))))</f>
        <v/>
      </c>
      <c r="J298" s="68" t="str">
        <f>+IF($B298="","",+IF(OR($F298="Si",$F298=""),IF(ISERROR(VLOOKUP($B298,padron!$A$3:$M$482,10,0)),+IF(ISERROR(VLOOKUP($B298,NAfiliado_NFarmacia!$A$2:$J$497,5,0)),"Ingresa Direccion de Farmacia",VLOOKUP($B298,NAfiliado_NFarmacia!$A$2:$J$497,6,0)),VLOOKUP($B298,padron!$A$3:$M$482,10,0)),+IF(ISERROR(VLOOKUP($B298,NAfiliado_NFarmacia!$A$2:$J$497,6,0)),"Ingresa Direccion de Farmacia",VLOOKUP($B298,NAfiliado_NFarmacia!$A$2:$J$497,6,0))))</f>
        <v/>
      </c>
      <c r="K298" s="68" t="str">
        <f>+IF($B298="","",+IF(OR($F298="Si",$F298=""),IF(ISERROR(VLOOKUP($B298,padron!$A$3:$M$482,10,0)),+IF(ISERROR(VLOOKUP($B298,NAfiliado_NFarmacia!$A$2:$J$497,5,0)),"Ingresa Localidad de Farmacia",VLOOKUP($B298,NAfiliado_NFarmacia!$A$2:$J$497,7,0)),VLOOKUP($B298,padron!$A$3:$M$482,11,0)),+IF(ISERROR(VLOOKUP($B298,NAfiliado_NFarmacia!$A$2:$J$497,7,0)),"Ingresa Localidad de Farmacia",VLOOKUP($B298,NAfiliado_NFarmacia!$A$2:$J$497,7,0))))</f>
        <v/>
      </c>
      <c r="L298" s="69" t="str">
        <f>+IF(B298="","",IF(F298="No","84005541",+IFERROR(+VLOOKUP(inicio!B298,padron!$A$2:$H$1999,8,0),"84005541")))</f>
        <v/>
      </c>
      <c r="M298" s="69" t="str">
        <f>+IF(B298="","",+IFERROR(+VLOOKUP(B298,padron!A:C,3,0),"no_cargado"))</f>
        <v/>
      </c>
      <c r="N298" s="67" t="str">
        <f>+IF(C298="","",+IFERROR(+VLOOKUP($C298,materiales!$A$2:$C$101,3,0),"9999"))</f>
        <v/>
      </c>
      <c r="O298" s="67" t="str">
        <f t="shared" si="40"/>
        <v/>
      </c>
      <c r="P298" s="67" t="str">
        <f t="shared" si="41"/>
        <v/>
      </c>
      <c r="Q298" s="67" t="str">
        <f t="shared" si="42"/>
        <v/>
      </c>
      <c r="R298" s="67" t="str">
        <f t="shared" si="43"/>
        <v/>
      </c>
      <c r="S298" s="67" t="str">
        <f t="shared" si="44"/>
        <v/>
      </c>
      <c r="T298" s="67" t="str">
        <f t="shared" ca="1" si="45"/>
        <v/>
      </c>
      <c r="U298" s="67" t="str">
        <f>+IF(M298="","",IFERROR(+VLOOKUP(C298,materiales!$A$2:$D$1000,4,0),"DSZA"))</f>
        <v/>
      </c>
      <c r="V298" s="67" t="str">
        <f t="shared" si="46"/>
        <v/>
      </c>
      <c r="W298" s="69" t="str">
        <f t="shared" si="47"/>
        <v/>
      </c>
      <c r="X298" s="69" t="str">
        <f t="shared" si="48"/>
        <v/>
      </c>
      <c r="Y298" s="70" t="str">
        <f t="shared" si="49"/>
        <v/>
      </c>
      <c r="Z298" s="70" t="str">
        <f>IF(M298="no_cargado",VLOOKUP(B298,NAfiliado_NFarmacia!A:H,8,0),"")</f>
        <v/>
      </c>
      <c r="AA298" s="71"/>
    </row>
    <row r="299" spans="1:27" x14ac:dyDescent="0.55000000000000004">
      <c r="A299" s="50"/>
      <c r="B299" s="49"/>
      <c r="C299" s="48"/>
      <c r="D299" s="49"/>
      <c r="E299" s="49"/>
      <c r="F299" s="49"/>
      <c r="G299" s="66" t="str">
        <f>+IF($B299="","",+IFERROR(+VLOOKUP(B299,padron!$A$2:$E$2000,2,0),+IFERROR(VLOOKUP(B299,NAfiliado_NFarmacia!$A:$J,10,0),"Ingresar Nuevo Afiliado")))</f>
        <v/>
      </c>
      <c r="H299" s="67" t="str">
        <f>+IF(B299="","",+IFERROR(+VLOOKUP($C299,materiales!$A$2:$C$101,2,0),"9999"))</f>
        <v/>
      </c>
      <c r="I299" s="68" t="str">
        <f>+IF($B299="","",+IF(OR($F299="Si",$F299=""),IF(ISERROR(VLOOKUP($B299,padron!$A$3:$M$482,9,0)),+IF(ISERROR(VLOOKUP($B299,NAfiliado_NFarmacia!$A$2:$J$497,5,0)),"Ingresa Farmacia",VLOOKUP($B299,NAfiliado_NFarmacia!$A$2:$J$497,5,0)),VLOOKUP($B299,padron!$A$3:$M$482,9,0)),+IF(ISERROR(VLOOKUP($B299,NAfiliado_NFarmacia!$A$2:$J$497,5,0)),"Ingresa Farmacia",VLOOKUP($B299,NAfiliado_NFarmacia!$A$2:$J$497,5,0))))</f>
        <v/>
      </c>
      <c r="J299" s="68" t="str">
        <f>+IF($B299="","",+IF(OR($F299="Si",$F299=""),IF(ISERROR(VLOOKUP($B299,padron!$A$3:$M$482,10,0)),+IF(ISERROR(VLOOKUP($B299,NAfiliado_NFarmacia!$A$2:$J$497,5,0)),"Ingresa Direccion de Farmacia",VLOOKUP($B299,NAfiliado_NFarmacia!$A$2:$J$497,6,0)),VLOOKUP($B299,padron!$A$3:$M$482,10,0)),+IF(ISERROR(VLOOKUP($B299,NAfiliado_NFarmacia!$A$2:$J$497,6,0)),"Ingresa Direccion de Farmacia",VLOOKUP($B299,NAfiliado_NFarmacia!$A$2:$J$497,6,0))))</f>
        <v/>
      </c>
      <c r="K299" s="68" t="str">
        <f>+IF($B299="","",+IF(OR($F299="Si",$F299=""),IF(ISERROR(VLOOKUP($B299,padron!$A$3:$M$482,10,0)),+IF(ISERROR(VLOOKUP($B299,NAfiliado_NFarmacia!$A$2:$J$497,5,0)),"Ingresa Localidad de Farmacia",VLOOKUP($B299,NAfiliado_NFarmacia!$A$2:$J$497,7,0)),VLOOKUP($B299,padron!$A$3:$M$482,11,0)),+IF(ISERROR(VLOOKUP($B299,NAfiliado_NFarmacia!$A$2:$J$497,7,0)),"Ingresa Localidad de Farmacia",VLOOKUP($B299,NAfiliado_NFarmacia!$A$2:$J$497,7,0))))</f>
        <v/>
      </c>
      <c r="L299" s="69" t="str">
        <f>+IF(B299="","",IF(F299="No","84005541",+IFERROR(+VLOOKUP(inicio!B299,padron!$A$2:$H$1999,8,0),"84005541")))</f>
        <v/>
      </c>
      <c r="M299" s="69" t="str">
        <f>+IF(B299="","",+IFERROR(+VLOOKUP(B299,padron!A:C,3,0),"no_cargado"))</f>
        <v/>
      </c>
      <c r="N299" s="67" t="str">
        <f>+IF(C299="","",+IFERROR(+VLOOKUP($C299,materiales!$A$2:$C$101,3,0),"9999"))</f>
        <v/>
      </c>
      <c r="O299" s="67" t="str">
        <f t="shared" si="40"/>
        <v/>
      </c>
      <c r="P299" s="67" t="str">
        <f t="shared" si="41"/>
        <v/>
      </c>
      <c r="Q299" s="67" t="str">
        <f t="shared" si="42"/>
        <v/>
      </c>
      <c r="R299" s="67" t="str">
        <f t="shared" si="43"/>
        <v/>
      </c>
      <c r="S299" s="67" t="str">
        <f t="shared" si="44"/>
        <v/>
      </c>
      <c r="T299" s="67" t="str">
        <f t="shared" ca="1" si="45"/>
        <v/>
      </c>
      <c r="U299" s="67" t="str">
        <f>+IF(M299="","",IFERROR(+VLOOKUP(C299,materiales!$A$2:$D$1000,4,0),"DSZA"))</f>
        <v/>
      </c>
      <c r="V299" s="67" t="str">
        <f t="shared" si="46"/>
        <v/>
      </c>
      <c r="W299" s="69" t="str">
        <f t="shared" si="47"/>
        <v/>
      </c>
      <c r="X299" s="69" t="str">
        <f t="shared" si="48"/>
        <v/>
      </c>
      <c r="Y299" s="70" t="str">
        <f t="shared" si="49"/>
        <v/>
      </c>
      <c r="Z299" s="70" t="str">
        <f>IF(M299="no_cargado",VLOOKUP(B299,NAfiliado_NFarmacia!A:H,8,0),"")</f>
        <v/>
      </c>
      <c r="AA299" s="71"/>
    </row>
    <row r="300" spans="1:27" x14ac:dyDescent="0.55000000000000004">
      <c r="A300" s="50"/>
      <c r="B300" s="49"/>
      <c r="C300" s="48"/>
      <c r="D300" s="49"/>
      <c r="E300" s="49"/>
      <c r="F300" s="49"/>
      <c r="G300" s="66" t="str">
        <f>+IF($B300="","",+IFERROR(+VLOOKUP(B300,padron!$A$2:$E$2000,2,0),+IFERROR(VLOOKUP(B300,NAfiliado_NFarmacia!$A:$J,10,0),"Ingresar Nuevo Afiliado")))</f>
        <v/>
      </c>
      <c r="H300" s="67" t="str">
        <f>+IF(B300="","",+IFERROR(+VLOOKUP($C300,materiales!$A$2:$C$101,2,0),"9999"))</f>
        <v/>
      </c>
      <c r="I300" s="68" t="str">
        <f>+IF($B300="","",+IF(OR($F300="Si",$F300=""),IF(ISERROR(VLOOKUP($B300,padron!$A$3:$M$482,9,0)),+IF(ISERROR(VLOOKUP($B300,NAfiliado_NFarmacia!$A$2:$J$497,5,0)),"Ingresa Farmacia",VLOOKUP($B300,NAfiliado_NFarmacia!$A$2:$J$497,5,0)),VLOOKUP($B300,padron!$A$3:$M$482,9,0)),+IF(ISERROR(VLOOKUP($B300,NAfiliado_NFarmacia!$A$2:$J$497,5,0)),"Ingresa Farmacia",VLOOKUP($B300,NAfiliado_NFarmacia!$A$2:$J$497,5,0))))</f>
        <v/>
      </c>
      <c r="J300" s="68" t="str">
        <f>+IF($B300="","",+IF(OR($F300="Si",$F300=""),IF(ISERROR(VLOOKUP($B300,padron!$A$3:$M$482,10,0)),+IF(ISERROR(VLOOKUP($B300,NAfiliado_NFarmacia!$A$2:$J$497,5,0)),"Ingresa Direccion de Farmacia",VLOOKUP($B300,NAfiliado_NFarmacia!$A$2:$J$497,6,0)),VLOOKUP($B300,padron!$A$3:$M$482,10,0)),+IF(ISERROR(VLOOKUP($B300,NAfiliado_NFarmacia!$A$2:$J$497,6,0)),"Ingresa Direccion de Farmacia",VLOOKUP($B300,NAfiliado_NFarmacia!$A$2:$J$497,6,0))))</f>
        <v/>
      </c>
      <c r="K300" s="68" t="str">
        <f>+IF($B300="","",+IF(OR($F300="Si",$F300=""),IF(ISERROR(VLOOKUP($B300,padron!$A$3:$M$482,10,0)),+IF(ISERROR(VLOOKUP($B300,NAfiliado_NFarmacia!$A$2:$J$497,5,0)),"Ingresa Localidad de Farmacia",VLOOKUP($B300,NAfiliado_NFarmacia!$A$2:$J$497,7,0)),VLOOKUP($B300,padron!$A$3:$M$482,11,0)),+IF(ISERROR(VLOOKUP($B300,NAfiliado_NFarmacia!$A$2:$J$497,7,0)),"Ingresa Localidad de Farmacia",VLOOKUP($B300,NAfiliado_NFarmacia!$A$2:$J$497,7,0))))</f>
        <v/>
      </c>
      <c r="L300" s="69" t="str">
        <f>+IF(B300="","",IF(F300="No","84005541",+IFERROR(+VLOOKUP(inicio!B300,padron!$A$2:$H$1999,8,0),"84005541")))</f>
        <v/>
      </c>
      <c r="M300" s="69" t="str">
        <f>+IF(B300="","",+IFERROR(+VLOOKUP(B300,padron!A:C,3,0),"no_cargado"))</f>
        <v/>
      </c>
      <c r="N300" s="67" t="str">
        <f>+IF(C300="","",+IFERROR(+VLOOKUP($C300,materiales!$A$2:$C$101,3,0),"9999"))</f>
        <v/>
      </c>
      <c r="O300" s="67" t="str">
        <f t="shared" si="40"/>
        <v/>
      </c>
      <c r="P300" s="67" t="str">
        <f t="shared" si="41"/>
        <v/>
      </c>
      <c r="Q300" s="67" t="str">
        <f t="shared" si="42"/>
        <v/>
      </c>
      <c r="R300" s="67" t="str">
        <f t="shared" si="43"/>
        <v/>
      </c>
      <c r="S300" s="67" t="str">
        <f t="shared" si="44"/>
        <v/>
      </c>
      <c r="T300" s="67" t="str">
        <f t="shared" ca="1" si="45"/>
        <v/>
      </c>
      <c r="U300" s="67" t="str">
        <f>+IF(M300="","",IFERROR(+VLOOKUP(C300,materiales!$A$2:$D$1000,4,0),"DSZA"))</f>
        <v/>
      </c>
      <c r="V300" s="67" t="str">
        <f t="shared" si="46"/>
        <v/>
      </c>
      <c r="W300" s="69" t="str">
        <f t="shared" si="47"/>
        <v/>
      </c>
      <c r="X300" s="69" t="str">
        <f t="shared" si="48"/>
        <v/>
      </c>
      <c r="Y300" s="70" t="str">
        <f t="shared" si="49"/>
        <v/>
      </c>
      <c r="Z300" s="70" t="str">
        <f>IF(M300="no_cargado",VLOOKUP(B300,NAfiliado_NFarmacia!A:H,8,0),"")</f>
        <v/>
      </c>
      <c r="AA300" s="71"/>
    </row>
    <row r="301" spans="1:27" x14ac:dyDescent="0.55000000000000004">
      <c r="A301" s="50"/>
      <c r="B301" s="49"/>
      <c r="C301" s="48"/>
      <c r="D301" s="49"/>
      <c r="E301" s="49"/>
      <c r="F301" s="49"/>
      <c r="G301" s="66" t="str">
        <f>+IF($B301="","",+IFERROR(+VLOOKUP(B301,padron!$A$2:$E$2000,2,0),+IFERROR(VLOOKUP(B301,NAfiliado_NFarmacia!$A:$J,10,0),"Ingresar Nuevo Afiliado")))</f>
        <v/>
      </c>
      <c r="H301" s="67" t="str">
        <f>+IF(B301="","",+IFERROR(+VLOOKUP($C301,materiales!$A$2:$C$101,2,0),"9999"))</f>
        <v/>
      </c>
      <c r="I301" s="68" t="str">
        <f>+IF($B301="","",+IF(OR($F301="Si",$F301=""),IF(ISERROR(VLOOKUP($B301,padron!$A$3:$M$482,9,0)),+IF(ISERROR(VLOOKUP($B301,NAfiliado_NFarmacia!$A$2:$J$497,5,0)),"Ingresa Farmacia",VLOOKUP($B301,NAfiliado_NFarmacia!$A$2:$J$497,5,0)),VLOOKUP($B301,padron!$A$3:$M$482,9,0)),+IF(ISERROR(VLOOKUP($B301,NAfiliado_NFarmacia!$A$2:$J$497,5,0)),"Ingresa Farmacia",VLOOKUP($B301,NAfiliado_NFarmacia!$A$2:$J$497,5,0))))</f>
        <v/>
      </c>
      <c r="J301" s="68" t="str">
        <f>+IF($B301="","",+IF(OR($F301="Si",$F301=""),IF(ISERROR(VLOOKUP($B301,padron!$A$3:$M$482,10,0)),+IF(ISERROR(VLOOKUP($B301,NAfiliado_NFarmacia!$A$2:$J$497,5,0)),"Ingresa Direccion de Farmacia",VLOOKUP($B301,NAfiliado_NFarmacia!$A$2:$J$497,6,0)),VLOOKUP($B301,padron!$A$3:$M$482,10,0)),+IF(ISERROR(VLOOKUP($B301,NAfiliado_NFarmacia!$A$2:$J$497,6,0)),"Ingresa Direccion de Farmacia",VLOOKUP($B301,NAfiliado_NFarmacia!$A$2:$J$497,6,0))))</f>
        <v/>
      </c>
      <c r="K301" s="68" t="str">
        <f>+IF($B301="","",+IF(OR($F301="Si",$F301=""),IF(ISERROR(VLOOKUP($B301,padron!$A$3:$M$482,10,0)),+IF(ISERROR(VLOOKUP($B301,NAfiliado_NFarmacia!$A$2:$J$497,5,0)),"Ingresa Localidad de Farmacia",VLOOKUP($B301,NAfiliado_NFarmacia!$A$2:$J$497,7,0)),VLOOKUP($B301,padron!$A$3:$M$482,11,0)),+IF(ISERROR(VLOOKUP($B301,NAfiliado_NFarmacia!$A$2:$J$497,7,0)),"Ingresa Localidad de Farmacia",VLOOKUP($B301,NAfiliado_NFarmacia!$A$2:$J$497,7,0))))</f>
        <v/>
      </c>
      <c r="L301" s="69" t="str">
        <f>+IF(B301="","",IF(F301="No","84005541",+IFERROR(+VLOOKUP(inicio!B301,padron!$A$2:$H$1999,8,0),"84005541")))</f>
        <v/>
      </c>
      <c r="M301" s="69" t="str">
        <f>+IF(B301="","",+IFERROR(+VLOOKUP(B301,padron!A:C,3,0),"no_cargado"))</f>
        <v/>
      </c>
      <c r="N301" s="67" t="str">
        <f>+IF(C301="","",+IFERROR(+VLOOKUP($C301,materiales!$A$2:$C$101,3,0),"9999"))</f>
        <v/>
      </c>
      <c r="O301" s="67" t="str">
        <f t="shared" si="40"/>
        <v/>
      </c>
      <c r="P301" s="67" t="str">
        <f t="shared" si="41"/>
        <v/>
      </c>
      <c r="Q301" s="67" t="str">
        <f t="shared" si="42"/>
        <v/>
      </c>
      <c r="R301" s="67" t="str">
        <f t="shared" si="43"/>
        <v/>
      </c>
      <c r="S301" s="67" t="str">
        <f t="shared" si="44"/>
        <v/>
      </c>
      <c r="T301" s="67" t="str">
        <f t="shared" ca="1" si="45"/>
        <v/>
      </c>
      <c r="U301" s="67" t="str">
        <f>+IF(M301="","",IFERROR(+VLOOKUP(C301,materiales!$A$2:$D$1000,4,0),"DSZA"))</f>
        <v/>
      </c>
      <c r="V301" s="67" t="str">
        <f t="shared" si="46"/>
        <v/>
      </c>
      <c r="W301" s="69" t="str">
        <f t="shared" si="47"/>
        <v/>
      </c>
      <c r="X301" s="69" t="str">
        <f t="shared" si="48"/>
        <v/>
      </c>
      <c r="Y301" s="70" t="str">
        <f t="shared" si="49"/>
        <v/>
      </c>
      <c r="Z301" s="70" t="str">
        <f>IF(M301="no_cargado",VLOOKUP(B301,NAfiliado_NFarmacia!A:H,8,0),"")</f>
        <v/>
      </c>
      <c r="AA301" s="71"/>
    </row>
    <row r="302" spans="1:27" x14ac:dyDescent="0.55000000000000004">
      <c r="A302" s="50"/>
      <c r="B302" s="49"/>
      <c r="C302" s="48"/>
      <c r="D302" s="49"/>
      <c r="E302" s="49"/>
      <c r="F302" s="49"/>
      <c r="G302" s="66" t="str">
        <f>+IF($B302="","",+IFERROR(+VLOOKUP(B302,padron!$A$2:$E$2000,2,0),+IFERROR(VLOOKUP(B302,NAfiliado_NFarmacia!$A:$J,10,0),"Ingresar Nuevo Afiliado")))</f>
        <v/>
      </c>
      <c r="H302" s="67" t="str">
        <f>+IF(B302="","",+IFERROR(+VLOOKUP($C302,materiales!$A$2:$C$101,2,0),"9999"))</f>
        <v/>
      </c>
      <c r="I302" s="68" t="str">
        <f>+IF($B302="","",+IF(OR($F302="Si",$F302=""),IF(ISERROR(VLOOKUP($B302,padron!$A$3:$M$482,9,0)),+IF(ISERROR(VLOOKUP($B302,NAfiliado_NFarmacia!$A$2:$J$497,5,0)),"Ingresa Farmacia",VLOOKUP($B302,NAfiliado_NFarmacia!$A$2:$J$497,5,0)),VLOOKUP($B302,padron!$A$3:$M$482,9,0)),+IF(ISERROR(VLOOKUP($B302,NAfiliado_NFarmacia!$A$2:$J$497,5,0)),"Ingresa Farmacia",VLOOKUP($B302,NAfiliado_NFarmacia!$A$2:$J$497,5,0))))</f>
        <v/>
      </c>
      <c r="J302" s="68" t="str">
        <f>+IF($B302="","",+IF(OR($F302="Si",$F302=""),IF(ISERROR(VLOOKUP($B302,padron!$A$3:$M$482,10,0)),+IF(ISERROR(VLOOKUP($B302,NAfiliado_NFarmacia!$A$2:$J$497,5,0)),"Ingresa Direccion de Farmacia",VLOOKUP($B302,NAfiliado_NFarmacia!$A$2:$J$497,6,0)),VLOOKUP($B302,padron!$A$3:$M$482,10,0)),+IF(ISERROR(VLOOKUP($B302,NAfiliado_NFarmacia!$A$2:$J$497,6,0)),"Ingresa Direccion de Farmacia",VLOOKUP($B302,NAfiliado_NFarmacia!$A$2:$J$497,6,0))))</f>
        <v/>
      </c>
      <c r="K302" s="68" t="str">
        <f>+IF($B302="","",+IF(OR($F302="Si",$F302=""),IF(ISERROR(VLOOKUP($B302,padron!$A$3:$M$482,10,0)),+IF(ISERROR(VLOOKUP($B302,NAfiliado_NFarmacia!$A$2:$J$497,5,0)),"Ingresa Localidad de Farmacia",VLOOKUP($B302,NAfiliado_NFarmacia!$A$2:$J$497,7,0)),VLOOKUP($B302,padron!$A$3:$M$482,11,0)),+IF(ISERROR(VLOOKUP($B302,NAfiliado_NFarmacia!$A$2:$J$497,7,0)),"Ingresa Localidad de Farmacia",VLOOKUP($B302,NAfiliado_NFarmacia!$A$2:$J$497,7,0))))</f>
        <v/>
      </c>
      <c r="L302" s="69" t="str">
        <f>+IF(B302="","",IF(F302="No","84005541",+IFERROR(+VLOOKUP(inicio!B302,padron!$A$2:$H$1999,8,0),"84005541")))</f>
        <v/>
      </c>
      <c r="M302" s="69" t="str">
        <f>+IF(B302="","",+IFERROR(+VLOOKUP(B302,padron!A:C,3,0),"no_cargado"))</f>
        <v/>
      </c>
      <c r="N302" s="67" t="str">
        <f>+IF(C302="","",+IFERROR(+VLOOKUP($C302,materiales!$A$2:$C$101,3,0),"9999"))</f>
        <v/>
      </c>
      <c r="O302" s="67" t="str">
        <f t="shared" si="40"/>
        <v/>
      </c>
      <c r="P302" s="67" t="str">
        <f t="shared" si="41"/>
        <v/>
      </c>
      <c r="Q302" s="67" t="str">
        <f t="shared" si="42"/>
        <v/>
      </c>
      <c r="R302" s="67" t="str">
        <f t="shared" si="43"/>
        <v/>
      </c>
      <c r="S302" s="67" t="str">
        <f t="shared" si="44"/>
        <v/>
      </c>
      <c r="T302" s="67" t="str">
        <f t="shared" ca="1" si="45"/>
        <v/>
      </c>
      <c r="U302" s="67" t="str">
        <f>+IF(M302="","",IFERROR(+VLOOKUP(C302,materiales!$A$2:$D$1000,4,0),"DSZA"))</f>
        <v/>
      </c>
      <c r="V302" s="67" t="str">
        <f t="shared" si="46"/>
        <v/>
      </c>
      <c r="W302" s="69" t="str">
        <f t="shared" si="47"/>
        <v/>
      </c>
      <c r="X302" s="69" t="str">
        <f t="shared" si="48"/>
        <v/>
      </c>
      <c r="Y302" s="70" t="str">
        <f t="shared" si="49"/>
        <v/>
      </c>
      <c r="Z302" s="70" t="str">
        <f>IF(M302="no_cargado",VLOOKUP(B302,NAfiliado_NFarmacia!A:H,8,0),"")</f>
        <v/>
      </c>
      <c r="AA302" s="71"/>
    </row>
    <row r="303" spans="1:27" x14ac:dyDescent="0.55000000000000004">
      <c r="A303" s="50"/>
      <c r="B303" s="49"/>
      <c r="C303" s="48"/>
      <c r="D303" s="49"/>
      <c r="E303" s="49"/>
      <c r="F303" s="49"/>
      <c r="G303" s="66" t="str">
        <f>+IF($B303="","",+IFERROR(+VLOOKUP(B303,padron!$A$2:$E$2000,2,0),+IFERROR(VLOOKUP(B303,NAfiliado_NFarmacia!$A:$J,10,0),"Ingresar Nuevo Afiliado")))</f>
        <v/>
      </c>
      <c r="H303" s="67" t="str">
        <f>+IF(B303="","",+IFERROR(+VLOOKUP($C303,materiales!$A$2:$C$101,2,0),"9999"))</f>
        <v/>
      </c>
      <c r="I303" s="68" t="str">
        <f>+IF($B303="","",+IF(OR($F303="Si",$F303=""),IF(ISERROR(VLOOKUP($B303,padron!$A$3:$M$482,9,0)),+IF(ISERROR(VLOOKUP($B303,NAfiliado_NFarmacia!$A$2:$J$497,5,0)),"Ingresa Farmacia",VLOOKUP($B303,NAfiliado_NFarmacia!$A$2:$J$497,5,0)),VLOOKUP($B303,padron!$A$3:$M$482,9,0)),+IF(ISERROR(VLOOKUP($B303,NAfiliado_NFarmacia!$A$2:$J$497,5,0)),"Ingresa Farmacia",VLOOKUP($B303,NAfiliado_NFarmacia!$A$2:$J$497,5,0))))</f>
        <v/>
      </c>
      <c r="J303" s="68" t="str">
        <f>+IF($B303="","",+IF(OR($F303="Si",$F303=""),IF(ISERROR(VLOOKUP($B303,padron!$A$3:$M$482,10,0)),+IF(ISERROR(VLOOKUP($B303,NAfiliado_NFarmacia!$A$2:$J$497,5,0)),"Ingresa Direccion de Farmacia",VLOOKUP($B303,NAfiliado_NFarmacia!$A$2:$J$497,6,0)),VLOOKUP($B303,padron!$A$3:$M$482,10,0)),+IF(ISERROR(VLOOKUP($B303,NAfiliado_NFarmacia!$A$2:$J$497,6,0)),"Ingresa Direccion de Farmacia",VLOOKUP($B303,NAfiliado_NFarmacia!$A$2:$J$497,6,0))))</f>
        <v/>
      </c>
      <c r="K303" s="68" t="str">
        <f>+IF($B303="","",+IF(OR($F303="Si",$F303=""),IF(ISERROR(VLOOKUP($B303,padron!$A$3:$M$482,10,0)),+IF(ISERROR(VLOOKUP($B303,NAfiliado_NFarmacia!$A$2:$J$497,5,0)),"Ingresa Localidad de Farmacia",VLOOKUP($B303,NAfiliado_NFarmacia!$A$2:$J$497,7,0)),VLOOKUP($B303,padron!$A$3:$M$482,11,0)),+IF(ISERROR(VLOOKUP($B303,NAfiliado_NFarmacia!$A$2:$J$497,7,0)),"Ingresa Localidad de Farmacia",VLOOKUP($B303,NAfiliado_NFarmacia!$A$2:$J$497,7,0))))</f>
        <v/>
      </c>
      <c r="L303" s="69" t="str">
        <f>+IF(B303="","",IF(F303="No","84005541",+IFERROR(+VLOOKUP(inicio!B303,padron!$A$2:$H$1999,8,0),"84005541")))</f>
        <v/>
      </c>
      <c r="M303" s="69" t="str">
        <f>+IF(B303="","",+IFERROR(+VLOOKUP(B303,padron!A:C,3,0),"no_cargado"))</f>
        <v/>
      </c>
      <c r="N303" s="67" t="str">
        <f>+IF(C303="","",+IFERROR(+VLOOKUP($C303,materiales!$A$2:$C$101,3,0),"9999"))</f>
        <v/>
      </c>
      <c r="O303" s="67" t="str">
        <f t="shared" si="40"/>
        <v/>
      </c>
      <c r="P303" s="67" t="str">
        <f t="shared" si="41"/>
        <v/>
      </c>
      <c r="Q303" s="67" t="str">
        <f t="shared" si="42"/>
        <v/>
      </c>
      <c r="R303" s="67" t="str">
        <f t="shared" si="43"/>
        <v/>
      </c>
      <c r="S303" s="67" t="str">
        <f t="shared" si="44"/>
        <v/>
      </c>
      <c r="T303" s="67" t="str">
        <f t="shared" ca="1" si="45"/>
        <v/>
      </c>
      <c r="U303" s="67" t="str">
        <f>+IF(M303="","",IFERROR(+VLOOKUP(C303,materiales!$A$2:$D$1000,4,0),"DSZA"))</f>
        <v/>
      </c>
      <c r="V303" s="67" t="str">
        <f t="shared" si="46"/>
        <v/>
      </c>
      <c r="W303" s="69" t="str">
        <f t="shared" si="47"/>
        <v/>
      </c>
      <c r="X303" s="69" t="str">
        <f t="shared" si="48"/>
        <v/>
      </c>
      <c r="Y303" s="70" t="str">
        <f t="shared" si="49"/>
        <v/>
      </c>
      <c r="Z303" s="70" t="str">
        <f>IF(M303="no_cargado",VLOOKUP(B303,NAfiliado_NFarmacia!A:H,8,0),"")</f>
        <v/>
      </c>
      <c r="AA303" s="71"/>
    </row>
    <row r="304" spans="1:27" x14ac:dyDescent="0.55000000000000004">
      <c r="A304" s="50"/>
      <c r="B304" s="49"/>
      <c r="C304" s="48"/>
      <c r="D304" s="49"/>
      <c r="E304" s="49"/>
      <c r="F304" s="49"/>
      <c r="G304" s="66" t="str">
        <f>+IF($B304="","",+IFERROR(+VLOOKUP(B304,padron!$A$2:$E$2000,2,0),+IFERROR(VLOOKUP(B304,NAfiliado_NFarmacia!$A:$J,10,0),"Ingresar Nuevo Afiliado")))</f>
        <v/>
      </c>
      <c r="H304" s="67" t="str">
        <f>+IF(B304="","",+IFERROR(+VLOOKUP($C304,materiales!$A$2:$C$101,2,0),"9999"))</f>
        <v/>
      </c>
      <c r="I304" s="68" t="str">
        <f>+IF($B304="","",+IF(OR($F304="Si",$F304=""),IF(ISERROR(VLOOKUP($B304,padron!$A$3:$M$482,9,0)),+IF(ISERROR(VLOOKUP($B304,NAfiliado_NFarmacia!$A$2:$J$497,5,0)),"Ingresa Farmacia",VLOOKUP($B304,NAfiliado_NFarmacia!$A$2:$J$497,5,0)),VLOOKUP($B304,padron!$A$3:$M$482,9,0)),+IF(ISERROR(VLOOKUP($B304,NAfiliado_NFarmacia!$A$2:$J$497,5,0)),"Ingresa Farmacia",VLOOKUP($B304,NAfiliado_NFarmacia!$A$2:$J$497,5,0))))</f>
        <v/>
      </c>
      <c r="J304" s="68" t="str">
        <f>+IF($B304="","",+IF(OR($F304="Si",$F304=""),IF(ISERROR(VLOOKUP($B304,padron!$A$3:$M$482,10,0)),+IF(ISERROR(VLOOKUP($B304,NAfiliado_NFarmacia!$A$2:$J$497,5,0)),"Ingresa Direccion de Farmacia",VLOOKUP($B304,NAfiliado_NFarmacia!$A$2:$J$497,6,0)),VLOOKUP($B304,padron!$A$3:$M$482,10,0)),+IF(ISERROR(VLOOKUP($B304,NAfiliado_NFarmacia!$A$2:$J$497,6,0)),"Ingresa Direccion de Farmacia",VLOOKUP($B304,NAfiliado_NFarmacia!$A$2:$J$497,6,0))))</f>
        <v/>
      </c>
      <c r="K304" s="68" t="str">
        <f>+IF($B304="","",+IF(OR($F304="Si",$F304=""),IF(ISERROR(VLOOKUP($B304,padron!$A$3:$M$482,10,0)),+IF(ISERROR(VLOOKUP($B304,NAfiliado_NFarmacia!$A$2:$J$497,5,0)),"Ingresa Localidad de Farmacia",VLOOKUP($B304,NAfiliado_NFarmacia!$A$2:$J$497,7,0)),VLOOKUP($B304,padron!$A$3:$M$482,11,0)),+IF(ISERROR(VLOOKUP($B304,NAfiliado_NFarmacia!$A$2:$J$497,7,0)),"Ingresa Localidad de Farmacia",VLOOKUP($B304,NAfiliado_NFarmacia!$A$2:$J$497,7,0))))</f>
        <v/>
      </c>
      <c r="L304" s="69" t="str">
        <f>+IF(B304="","",IF(F304="No","84005541",+IFERROR(+VLOOKUP(inicio!B304,padron!$A$2:$H$1999,8,0),"84005541")))</f>
        <v/>
      </c>
      <c r="M304" s="69" t="str">
        <f>+IF(B304="","",+IFERROR(+VLOOKUP(B304,padron!A:C,3,0),"no_cargado"))</f>
        <v/>
      </c>
      <c r="N304" s="67" t="str">
        <f>+IF(C304="","",+IFERROR(+VLOOKUP($C304,materiales!$A$2:$C$101,3,0),"9999"))</f>
        <v/>
      </c>
      <c r="O304" s="67" t="str">
        <f t="shared" si="40"/>
        <v/>
      </c>
      <c r="P304" s="67" t="str">
        <f t="shared" si="41"/>
        <v/>
      </c>
      <c r="Q304" s="67" t="str">
        <f t="shared" si="42"/>
        <v/>
      </c>
      <c r="R304" s="67" t="str">
        <f t="shared" si="43"/>
        <v/>
      </c>
      <c r="S304" s="67" t="str">
        <f t="shared" si="44"/>
        <v/>
      </c>
      <c r="T304" s="67" t="str">
        <f t="shared" ca="1" si="45"/>
        <v/>
      </c>
      <c r="U304" s="67" t="str">
        <f>+IF(M304="","",IFERROR(+VLOOKUP(C304,materiales!$A$2:$D$1000,4,0),"DSZA"))</f>
        <v/>
      </c>
      <c r="V304" s="67" t="str">
        <f t="shared" si="46"/>
        <v/>
      </c>
      <c r="W304" s="69" t="str">
        <f t="shared" si="47"/>
        <v/>
      </c>
      <c r="X304" s="69" t="str">
        <f t="shared" si="48"/>
        <v/>
      </c>
      <c r="Y304" s="70" t="str">
        <f t="shared" si="49"/>
        <v/>
      </c>
      <c r="Z304" s="70" t="str">
        <f>IF(M304="no_cargado",VLOOKUP(B304,NAfiliado_NFarmacia!A:H,8,0),"")</f>
        <v/>
      </c>
      <c r="AA304" s="71"/>
    </row>
    <row r="305" spans="1:27" x14ac:dyDescent="0.55000000000000004">
      <c r="A305" s="50"/>
      <c r="B305" s="49"/>
      <c r="C305" s="48"/>
      <c r="D305" s="49"/>
      <c r="E305" s="49"/>
      <c r="F305" s="49"/>
      <c r="G305" s="66" t="str">
        <f>+IF($B305="","",+IFERROR(+VLOOKUP(B305,padron!$A$2:$E$2000,2,0),+IFERROR(VLOOKUP(B305,NAfiliado_NFarmacia!$A:$J,10,0),"Ingresar Nuevo Afiliado")))</f>
        <v/>
      </c>
      <c r="H305" s="67" t="str">
        <f>+IF(B305="","",+IFERROR(+VLOOKUP($C305,materiales!$A$2:$C$101,2,0),"9999"))</f>
        <v/>
      </c>
      <c r="I305" s="68" t="str">
        <f>+IF($B305="","",+IF(OR($F305="Si",$F305=""),IF(ISERROR(VLOOKUP($B305,padron!$A$3:$M$482,9,0)),+IF(ISERROR(VLOOKUP($B305,NAfiliado_NFarmacia!$A$2:$J$497,5,0)),"Ingresa Farmacia",VLOOKUP($B305,NAfiliado_NFarmacia!$A$2:$J$497,5,0)),VLOOKUP($B305,padron!$A$3:$M$482,9,0)),+IF(ISERROR(VLOOKUP($B305,NAfiliado_NFarmacia!$A$2:$J$497,5,0)),"Ingresa Farmacia",VLOOKUP($B305,NAfiliado_NFarmacia!$A$2:$J$497,5,0))))</f>
        <v/>
      </c>
      <c r="J305" s="68" t="str">
        <f>+IF($B305="","",+IF(OR($F305="Si",$F305=""),IF(ISERROR(VLOOKUP($B305,padron!$A$3:$M$482,10,0)),+IF(ISERROR(VLOOKUP($B305,NAfiliado_NFarmacia!$A$2:$J$497,5,0)),"Ingresa Direccion de Farmacia",VLOOKUP($B305,NAfiliado_NFarmacia!$A$2:$J$497,6,0)),VLOOKUP($B305,padron!$A$3:$M$482,10,0)),+IF(ISERROR(VLOOKUP($B305,NAfiliado_NFarmacia!$A$2:$J$497,6,0)),"Ingresa Direccion de Farmacia",VLOOKUP($B305,NAfiliado_NFarmacia!$A$2:$J$497,6,0))))</f>
        <v/>
      </c>
      <c r="K305" s="68" t="str">
        <f>+IF($B305="","",+IF(OR($F305="Si",$F305=""),IF(ISERROR(VLOOKUP($B305,padron!$A$3:$M$482,10,0)),+IF(ISERROR(VLOOKUP($B305,NAfiliado_NFarmacia!$A$2:$J$497,5,0)),"Ingresa Localidad de Farmacia",VLOOKUP($B305,NAfiliado_NFarmacia!$A$2:$J$497,7,0)),VLOOKUP($B305,padron!$A$3:$M$482,11,0)),+IF(ISERROR(VLOOKUP($B305,NAfiliado_NFarmacia!$A$2:$J$497,7,0)),"Ingresa Localidad de Farmacia",VLOOKUP($B305,NAfiliado_NFarmacia!$A$2:$J$497,7,0))))</f>
        <v/>
      </c>
      <c r="L305" s="69" t="str">
        <f>+IF(B305="","",IF(F305="No","84005541",+IFERROR(+VLOOKUP(inicio!B305,padron!$A$2:$H$1999,8,0),"84005541")))</f>
        <v/>
      </c>
      <c r="M305" s="69" t="str">
        <f>+IF(B305="","",+IFERROR(+VLOOKUP(B305,padron!A:C,3,0),"no_cargado"))</f>
        <v/>
      </c>
      <c r="N305" s="67" t="str">
        <f>+IF(C305="","",+IFERROR(+VLOOKUP($C305,materiales!$A$2:$C$101,3,0),"9999"))</f>
        <v/>
      </c>
      <c r="O305" s="67" t="str">
        <f t="shared" si="40"/>
        <v/>
      </c>
      <c r="P305" s="67" t="str">
        <f t="shared" si="41"/>
        <v/>
      </c>
      <c r="Q305" s="67" t="str">
        <f t="shared" si="42"/>
        <v/>
      </c>
      <c r="R305" s="67" t="str">
        <f t="shared" si="43"/>
        <v/>
      </c>
      <c r="S305" s="67" t="str">
        <f t="shared" si="44"/>
        <v/>
      </c>
      <c r="T305" s="67" t="str">
        <f t="shared" ca="1" si="45"/>
        <v/>
      </c>
      <c r="U305" s="67" t="str">
        <f>+IF(M305="","",IFERROR(+VLOOKUP(C305,materiales!$A$2:$D$1000,4,0),"DSZA"))</f>
        <v/>
      </c>
      <c r="V305" s="67" t="str">
        <f t="shared" si="46"/>
        <v/>
      </c>
      <c r="W305" s="69" t="str">
        <f t="shared" si="47"/>
        <v/>
      </c>
      <c r="X305" s="69" t="str">
        <f t="shared" si="48"/>
        <v/>
      </c>
      <c r="Y305" s="70" t="str">
        <f t="shared" si="49"/>
        <v/>
      </c>
      <c r="Z305" s="70" t="str">
        <f>IF(M305="no_cargado",VLOOKUP(B305,NAfiliado_NFarmacia!A:H,8,0),"")</f>
        <v/>
      </c>
      <c r="AA305" s="71"/>
    </row>
    <row r="306" spans="1:27" x14ac:dyDescent="0.55000000000000004">
      <c r="A306" s="50"/>
      <c r="B306" s="49"/>
      <c r="C306" s="48"/>
      <c r="D306" s="49"/>
      <c r="E306" s="49"/>
      <c r="F306" s="49"/>
      <c r="G306" s="66" t="str">
        <f>+IF($B306="","",+IFERROR(+VLOOKUP(B306,padron!$A$2:$E$2000,2,0),+IFERROR(VLOOKUP(B306,NAfiliado_NFarmacia!$A:$J,10,0),"Ingresar Nuevo Afiliado")))</f>
        <v/>
      </c>
      <c r="H306" s="67" t="str">
        <f>+IF(B306="","",+IFERROR(+VLOOKUP($C306,materiales!$A$2:$C$101,2,0),"9999"))</f>
        <v/>
      </c>
      <c r="I306" s="68" t="str">
        <f>+IF($B306="","",+IF(OR($F306="Si",$F306=""),IF(ISERROR(VLOOKUP($B306,padron!$A$3:$M$482,9,0)),+IF(ISERROR(VLOOKUP($B306,NAfiliado_NFarmacia!$A$2:$J$497,5,0)),"Ingresa Farmacia",VLOOKUP($B306,NAfiliado_NFarmacia!$A$2:$J$497,5,0)),VLOOKUP($B306,padron!$A$3:$M$482,9,0)),+IF(ISERROR(VLOOKUP($B306,NAfiliado_NFarmacia!$A$2:$J$497,5,0)),"Ingresa Farmacia",VLOOKUP($B306,NAfiliado_NFarmacia!$A$2:$J$497,5,0))))</f>
        <v/>
      </c>
      <c r="J306" s="68" t="str">
        <f>+IF($B306="","",+IF(OR($F306="Si",$F306=""),IF(ISERROR(VLOOKUP($B306,padron!$A$3:$M$482,10,0)),+IF(ISERROR(VLOOKUP($B306,NAfiliado_NFarmacia!$A$2:$J$497,5,0)),"Ingresa Direccion de Farmacia",VLOOKUP($B306,NAfiliado_NFarmacia!$A$2:$J$497,6,0)),VLOOKUP($B306,padron!$A$3:$M$482,10,0)),+IF(ISERROR(VLOOKUP($B306,NAfiliado_NFarmacia!$A$2:$J$497,6,0)),"Ingresa Direccion de Farmacia",VLOOKUP($B306,NAfiliado_NFarmacia!$A$2:$J$497,6,0))))</f>
        <v/>
      </c>
      <c r="K306" s="68" t="str">
        <f>+IF($B306="","",+IF(OR($F306="Si",$F306=""),IF(ISERROR(VLOOKUP($B306,padron!$A$3:$M$482,10,0)),+IF(ISERROR(VLOOKUP($B306,NAfiliado_NFarmacia!$A$2:$J$497,5,0)),"Ingresa Localidad de Farmacia",VLOOKUP($B306,NAfiliado_NFarmacia!$A$2:$J$497,7,0)),VLOOKUP($B306,padron!$A$3:$M$482,11,0)),+IF(ISERROR(VLOOKUP($B306,NAfiliado_NFarmacia!$A$2:$J$497,7,0)),"Ingresa Localidad de Farmacia",VLOOKUP($B306,NAfiliado_NFarmacia!$A$2:$J$497,7,0))))</f>
        <v/>
      </c>
      <c r="L306" s="69" t="str">
        <f>+IF(B306="","",IF(F306="No","84005541",+IFERROR(+VLOOKUP(inicio!B306,padron!$A$2:$H$1999,8,0),"84005541")))</f>
        <v/>
      </c>
      <c r="M306" s="69" t="str">
        <f>+IF(B306="","",+IFERROR(+VLOOKUP(B306,padron!A:C,3,0),"no_cargado"))</f>
        <v/>
      </c>
      <c r="N306" s="67" t="str">
        <f>+IF(C306="","",+IFERROR(+VLOOKUP($C306,materiales!$A$2:$C$101,3,0),"9999"))</f>
        <v/>
      </c>
      <c r="O306" s="67" t="str">
        <f t="shared" si="40"/>
        <v/>
      </c>
      <c r="P306" s="67" t="str">
        <f t="shared" si="41"/>
        <v/>
      </c>
      <c r="Q306" s="67" t="str">
        <f t="shared" si="42"/>
        <v/>
      </c>
      <c r="R306" s="67" t="str">
        <f t="shared" si="43"/>
        <v/>
      </c>
      <c r="S306" s="67" t="str">
        <f t="shared" si="44"/>
        <v/>
      </c>
      <c r="T306" s="67" t="str">
        <f t="shared" ca="1" si="45"/>
        <v/>
      </c>
      <c r="U306" s="67" t="str">
        <f>+IF(M306="","",IFERROR(+VLOOKUP(C306,materiales!$A$2:$D$1000,4,0),"DSZA"))</f>
        <v/>
      </c>
      <c r="V306" s="67" t="str">
        <f t="shared" si="46"/>
        <v/>
      </c>
      <c r="W306" s="69" t="str">
        <f t="shared" si="47"/>
        <v/>
      </c>
      <c r="X306" s="69" t="str">
        <f t="shared" si="48"/>
        <v/>
      </c>
      <c r="Y306" s="70" t="str">
        <f t="shared" si="49"/>
        <v/>
      </c>
      <c r="Z306" s="70" t="str">
        <f>IF(M306="no_cargado",VLOOKUP(B306,NAfiliado_NFarmacia!A:H,8,0),"")</f>
        <v/>
      </c>
      <c r="AA306" s="71"/>
    </row>
    <row r="307" spans="1:27" x14ac:dyDescent="0.55000000000000004">
      <c r="A307" s="50"/>
      <c r="B307" s="49"/>
      <c r="C307" s="48"/>
      <c r="D307" s="49"/>
      <c r="E307" s="49"/>
      <c r="F307" s="49"/>
      <c r="G307" s="66" t="str">
        <f>+IF($B307="","",+IFERROR(+VLOOKUP(B307,padron!$A$2:$E$2000,2,0),+IFERROR(VLOOKUP(B307,NAfiliado_NFarmacia!$A:$J,10,0),"Ingresar Nuevo Afiliado")))</f>
        <v/>
      </c>
      <c r="H307" s="67" t="str">
        <f>+IF(B307="","",+IFERROR(+VLOOKUP($C307,materiales!$A$2:$C$101,2,0),"9999"))</f>
        <v/>
      </c>
      <c r="I307" s="68" t="str">
        <f>+IF($B307="","",+IF(OR($F307="Si",$F307=""),IF(ISERROR(VLOOKUP($B307,padron!$A$3:$M$482,9,0)),+IF(ISERROR(VLOOKUP($B307,NAfiliado_NFarmacia!$A$2:$J$497,5,0)),"Ingresa Farmacia",VLOOKUP($B307,NAfiliado_NFarmacia!$A$2:$J$497,5,0)),VLOOKUP($B307,padron!$A$3:$M$482,9,0)),+IF(ISERROR(VLOOKUP($B307,NAfiliado_NFarmacia!$A$2:$J$497,5,0)),"Ingresa Farmacia",VLOOKUP($B307,NAfiliado_NFarmacia!$A$2:$J$497,5,0))))</f>
        <v/>
      </c>
      <c r="J307" s="68" t="str">
        <f>+IF($B307="","",+IF(OR($F307="Si",$F307=""),IF(ISERROR(VLOOKUP($B307,padron!$A$3:$M$482,10,0)),+IF(ISERROR(VLOOKUP($B307,NAfiliado_NFarmacia!$A$2:$J$497,5,0)),"Ingresa Direccion de Farmacia",VLOOKUP($B307,NAfiliado_NFarmacia!$A$2:$J$497,6,0)),VLOOKUP($B307,padron!$A$3:$M$482,10,0)),+IF(ISERROR(VLOOKUP($B307,NAfiliado_NFarmacia!$A$2:$J$497,6,0)),"Ingresa Direccion de Farmacia",VLOOKUP($B307,NAfiliado_NFarmacia!$A$2:$J$497,6,0))))</f>
        <v/>
      </c>
      <c r="K307" s="68" t="str">
        <f>+IF($B307="","",+IF(OR($F307="Si",$F307=""),IF(ISERROR(VLOOKUP($B307,padron!$A$3:$M$482,10,0)),+IF(ISERROR(VLOOKUP($B307,NAfiliado_NFarmacia!$A$2:$J$497,5,0)),"Ingresa Localidad de Farmacia",VLOOKUP($B307,NAfiliado_NFarmacia!$A$2:$J$497,7,0)),VLOOKUP($B307,padron!$A$3:$M$482,11,0)),+IF(ISERROR(VLOOKUP($B307,NAfiliado_NFarmacia!$A$2:$J$497,7,0)),"Ingresa Localidad de Farmacia",VLOOKUP($B307,NAfiliado_NFarmacia!$A$2:$J$497,7,0))))</f>
        <v/>
      </c>
      <c r="L307" s="69" t="str">
        <f>+IF(B307="","",IF(F307="No","84005541",+IFERROR(+VLOOKUP(inicio!B307,padron!$A$2:$H$1999,8,0),"84005541")))</f>
        <v/>
      </c>
      <c r="M307" s="69" t="str">
        <f>+IF(B307="","",+IFERROR(+VLOOKUP(B307,padron!A:C,3,0),"no_cargado"))</f>
        <v/>
      </c>
      <c r="N307" s="67" t="str">
        <f>+IF(C307="","",+IFERROR(+VLOOKUP($C307,materiales!$A$2:$C$101,3,0),"9999"))</f>
        <v/>
      </c>
      <c r="O307" s="67" t="str">
        <f t="shared" si="40"/>
        <v/>
      </c>
      <c r="P307" s="67" t="str">
        <f t="shared" si="41"/>
        <v/>
      </c>
      <c r="Q307" s="67" t="str">
        <f t="shared" si="42"/>
        <v/>
      </c>
      <c r="R307" s="67" t="str">
        <f t="shared" si="43"/>
        <v/>
      </c>
      <c r="S307" s="67" t="str">
        <f t="shared" si="44"/>
        <v/>
      </c>
      <c r="T307" s="67" t="str">
        <f t="shared" ca="1" si="45"/>
        <v/>
      </c>
      <c r="U307" s="67" t="str">
        <f>+IF(M307="","",IFERROR(+VLOOKUP(C307,materiales!$A$2:$D$1000,4,0),"DSZA"))</f>
        <v/>
      </c>
      <c r="V307" s="67" t="str">
        <f t="shared" si="46"/>
        <v/>
      </c>
      <c r="W307" s="69" t="str">
        <f t="shared" si="47"/>
        <v/>
      </c>
      <c r="X307" s="69" t="str">
        <f t="shared" si="48"/>
        <v/>
      </c>
      <c r="Y307" s="70" t="str">
        <f t="shared" si="49"/>
        <v/>
      </c>
      <c r="Z307" s="70" t="str">
        <f>IF(M307="no_cargado",VLOOKUP(B307,NAfiliado_NFarmacia!A:H,8,0),"")</f>
        <v/>
      </c>
      <c r="AA307" s="71"/>
    </row>
    <row r="308" spans="1:27" x14ac:dyDescent="0.55000000000000004">
      <c r="A308" s="50"/>
      <c r="B308" s="49"/>
      <c r="C308" s="48"/>
      <c r="D308" s="49"/>
      <c r="E308" s="49"/>
      <c r="F308" s="49"/>
      <c r="G308" s="66" t="str">
        <f>+IF($B308="","",+IFERROR(+VLOOKUP(B308,padron!$A$2:$E$2000,2,0),+IFERROR(VLOOKUP(B308,NAfiliado_NFarmacia!$A:$J,10,0),"Ingresar Nuevo Afiliado")))</f>
        <v/>
      </c>
      <c r="H308" s="67" t="str">
        <f>+IF(B308="","",+IFERROR(+VLOOKUP($C308,materiales!$A$2:$C$101,2,0),"9999"))</f>
        <v/>
      </c>
      <c r="I308" s="68" t="str">
        <f>+IF($B308="","",+IF(OR($F308="Si",$F308=""),IF(ISERROR(VLOOKUP($B308,padron!$A$3:$M$482,9,0)),+IF(ISERROR(VLOOKUP($B308,NAfiliado_NFarmacia!$A$2:$J$497,5,0)),"Ingresa Farmacia",VLOOKUP($B308,NAfiliado_NFarmacia!$A$2:$J$497,5,0)),VLOOKUP($B308,padron!$A$3:$M$482,9,0)),+IF(ISERROR(VLOOKUP($B308,NAfiliado_NFarmacia!$A$2:$J$497,5,0)),"Ingresa Farmacia",VLOOKUP($B308,NAfiliado_NFarmacia!$A$2:$J$497,5,0))))</f>
        <v/>
      </c>
      <c r="J308" s="68" t="str">
        <f>+IF($B308="","",+IF(OR($F308="Si",$F308=""),IF(ISERROR(VLOOKUP($B308,padron!$A$3:$M$482,10,0)),+IF(ISERROR(VLOOKUP($B308,NAfiliado_NFarmacia!$A$2:$J$497,5,0)),"Ingresa Direccion de Farmacia",VLOOKUP($B308,NAfiliado_NFarmacia!$A$2:$J$497,6,0)),VLOOKUP($B308,padron!$A$3:$M$482,10,0)),+IF(ISERROR(VLOOKUP($B308,NAfiliado_NFarmacia!$A$2:$J$497,6,0)),"Ingresa Direccion de Farmacia",VLOOKUP($B308,NAfiliado_NFarmacia!$A$2:$J$497,6,0))))</f>
        <v/>
      </c>
      <c r="K308" s="68" t="str">
        <f>+IF($B308="","",+IF(OR($F308="Si",$F308=""),IF(ISERROR(VLOOKUP($B308,padron!$A$3:$M$482,10,0)),+IF(ISERROR(VLOOKUP($B308,NAfiliado_NFarmacia!$A$2:$J$497,5,0)),"Ingresa Localidad de Farmacia",VLOOKUP($B308,NAfiliado_NFarmacia!$A$2:$J$497,7,0)),VLOOKUP($B308,padron!$A$3:$M$482,11,0)),+IF(ISERROR(VLOOKUP($B308,NAfiliado_NFarmacia!$A$2:$J$497,7,0)),"Ingresa Localidad de Farmacia",VLOOKUP($B308,NAfiliado_NFarmacia!$A$2:$J$497,7,0))))</f>
        <v/>
      </c>
      <c r="L308" s="69" t="str">
        <f>+IF(B308="","",IF(F308="No","84005541",+IFERROR(+VLOOKUP(inicio!B308,padron!$A$2:$H$1999,8,0),"84005541")))</f>
        <v/>
      </c>
      <c r="M308" s="69" t="str">
        <f>+IF(B308="","",+IFERROR(+VLOOKUP(B308,padron!A:C,3,0),"no_cargado"))</f>
        <v/>
      </c>
      <c r="N308" s="67" t="str">
        <f>+IF(C308="","",+IFERROR(+VLOOKUP($C308,materiales!$A$2:$C$101,3,0),"9999"))</f>
        <v/>
      </c>
      <c r="O308" s="67" t="str">
        <f t="shared" si="40"/>
        <v/>
      </c>
      <c r="P308" s="67" t="str">
        <f t="shared" si="41"/>
        <v/>
      </c>
      <c r="Q308" s="67" t="str">
        <f t="shared" si="42"/>
        <v/>
      </c>
      <c r="R308" s="67" t="str">
        <f t="shared" si="43"/>
        <v/>
      </c>
      <c r="S308" s="67" t="str">
        <f t="shared" si="44"/>
        <v/>
      </c>
      <c r="T308" s="67" t="str">
        <f t="shared" ca="1" si="45"/>
        <v/>
      </c>
      <c r="U308" s="67" t="str">
        <f>+IF(M308="","",IFERROR(+VLOOKUP(C308,materiales!$A$2:$D$1000,4,0),"DSZA"))</f>
        <v/>
      </c>
      <c r="V308" s="67" t="str">
        <f t="shared" si="46"/>
        <v/>
      </c>
      <c r="W308" s="69" t="str">
        <f t="shared" si="47"/>
        <v/>
      </c>
      <c r="X308" s="69" t="str">
        <f t="shared" si="48"/>
        <v/>
      </c>
      <c r="Y308" s="70" t="str">
        <f t="shared" si="49"/>
        <v/>
      </c>
      <c r="Z308" s="70" t="str">
        <f>IF(M308="no_cargado",VLOOKUP(B308,NAfiliado_NFarmacia!A:H,8,0),"")</f>
        <v/>
      </c>
      <c r="AA308" s="71"/>
    </row>
    <row r="309" spans="1:27" x14ac:dyDescent="0.55000000000000004">
      <c r="A309" s="50"/>
      <c r="B309" s="49"/>
      <c r="C309" s="48"/>
      <c r="D309" s="49"/>
      <c r="E309" s="49"/>
      <c r="F309" s="49"/>
      <c r="G309" s="66" t="str">
        <f>+IF($B309="","",+IFERROR(+VLOOKUP(B309,padron!$A$2:$E$2000,2,0),+IFERROR(VLOOKUP(B309,NAfiliado_NFarmacia!$A:$J,10,0),"Ingresar Nuevo Afiliado")))</f>
        <v/>
      </c>
      <c r="H309" s="67" t="str">
        <f>+IF(B309="","",+IFERROR(+VLOOKUP($C309,materiales!$A$2:$C$101,2,0),"9999"))</f>
        <v/>
      </c>
      <c r="I309" s="68" t="str">
        <f>+IF($B309="","",+IF(OR($F309="Si",$F309=""),IF(ISERROR(VLOOKUP($B309,padron!$A$3:$M$482,9,0)),+IF(ISERROR(VLOOKUP($B309,NAfiliado_NFarmacia!$A$2:$J$497,5,0)),"Ingresa Farmacia",VLOOKUP($B309,NAfiliado_NFarmacia!$A$2:$J$497,5,0)),VLOOKUP($B309,padron!$A$3:$M$482,9,0)),+IF(ISERROR(VLOOKUP($B309,NAfiliado_NFarmacia!$A$2:$J$497,5,0)),"Ingresa Farmacia",VLOOKUP($B309,NAfiliado_NFarmacia!$A$2:$J$497,5,0))))</f>
        <v/>
      </c>
      <c r="J309" s="68" t="str">
        <f>+IF($B309="","",+IF(OR($F309="Si",$F309=""),IF(ISERROR(VLOOKUP($B309,padron!$A$3:$M$482,10,0)),+IF(ISERROR(VLOOKUP($B309,NAfiliado_NFarmacia!$A$2:$J$497,5,0)),"Ingresa Direccion de Farmacia",VLOOKUP($B309,NAfiliado_NFarmacia!$A$2:$J$497,6,0)),VLOOKUP($B309,padron!$A$3:$M$482,10,0)),+IF(ISERROR(VLOOKUP($B309,NAfiliado_NFarmacia!$A$2:$J$497,6,0)),"Ingresa Direccion de Farmacia",VLOOKUP($B309,NAfiliado_NFarmacia!$A$2:$J$497,6,0))))</f>
        <v/>
      </c>
      <c r="K309" s="68" t="str">
        <f>+IF($B309="","",+IF(OR($F309="Si",$F309=""),IF(ISERROR(VLOOKUP($B309,padron!$A$3:$M$482,10,0)),+IF(ISERROR(VLOOKUP($B309,NAfiliado_NFarmacia!$A$2:$J$497,5,0)),"Ingresa Localidad de Farmacia",VLOOKUP($B309,NAfiliado_NFarmacia!$A$2:$J$497,7,0)),VLOOKUP($B309,padron!$A$3:$M$482,11,0)),+IF(ISERROR(VLOOKUP($B309,NAfiliado_NFarmacia!$A$2:$J$497,7,0)),"Ingresa Localidad de Farmacia",VLOOKUP($B309,NAfiliado_NFarmacia!$A$2:$J$497,7,0))))</f>
        <v/>
      </c>
      <c r="L309" s="69" t="str">
        <f>+IF(B309="","",IF(F309="No","84005541",+IFERROR(+VLOOKUP(inicio!B309,padron!$A$2:$H$1999,8,0),"84005541")))</f>
        <v/>
      </c>
      <c r="M309" s="69" t="str">
        <f>+IF(B309="","",+IFERROR(+VLOOKUP(B309,padron!A:C,3,0),"no_cargado"))</f>
        <v/>
      </c>
      <c r="N309" s="67" t="str">
        <f>+IF(C309="","",+IFERROR(+VLOOKUP($C309,materiales!$A$2:$C$101,3,0),"9999"))</f>
        <v/>
      </c>
      <c r="O309" s="67" t="str">
        <f t="shared" si="40"/>
        <v/>
      </c>
      <c r="P309" s="67" t="str">
        <f t="shared" si="41"/>
        <v/>
      </c>
      <c r="Q309" s="67" t="str">
        <f t="shared" si="42"/>
        <v/>
      </c>
      <c r="R309" s="67" t="str">
        <f t="shared" si="43"/>
        <v/>
      </c>
      <c r="S309" s="67" t="str">
        <f t="shared" si="44"/>
        <v/>
      </c>
      <c r="T309" s="67" t="str">
        <f t="shared" ca="1" si="45"/>
        <v/>
      </c>
      <c r="U309" s="67" t="str">
        <f>+IF(M309="","",IFERROR(+VLOOKUP(C309,materiales!$A$2:$D$1000,4,0),"DSZA"))</f>
        <v/>
      </c>
      <c r="V309" s="67" t="str">
        <f t="shared" si="46"/>
        <v/>
      </c>
      <c r="W309" s="69" t="str">
        <f t="shared" si="47"/>
        <v/>
      </c>
      <c r="X309" s="69" t="str">
        <f t="shared" si="48"/>
        <v/>
      </c>
      <c r="Y309" s="70" t="str">
        <f t="shared" si="49"/>
        <v/>
      </c>
      <c r="Z309" s="70" t="str">
        <f>IF(M309="no_cargado",VLOOKUP(B309,NAfiliado_NFarmacia!A:H,8,0),"")</f>
        <v/>
      </c>
      <c r="AA309" s="71"/>
    </row>
    <row r="310" spans="1:27" x14ac:dyDescent="0.55000000000000004">
      <c r="A310" s="50"/>
      <c r="B310" s="49"/>
      <c r="C310" s="48"/>
      <c r="D310" s="49"/>
      <c r="E310" s="49"/>
      <c r="F310" s="49"/>
      <c r="G310" s="66" t="str">
        <f>+IF($B310="","",+IFERROR(+VLOOKUP(B310,padron!$A$2:$E$2000,2,0),+IFERROR(VLOOKUP(B310,NAfiliado_NFarmacia!$A:$J,10,0),"Ingresar Nuevo Afiliado")))</f>
        <v/>
      </c>
      <c r="H310" s="67" t="str">
        <f>+IF(B310="","",+IFERROR(+VLOOKUP($C310,materiales!$A$2:$C$101,2,0),"9999"))</f>
        <v/>
      </c>
      <c r="I310" s="68" t="str">
        <f>+IF($B310="","",+IF(OR($F310="Si",$F310=""),IF(ISERROR(VLOOKUP($B310,padron!$A$3:$M$482,9,0)),+IF(ISERROR(VLOOKUP($B310,NAfiliado_NFarmacia!$A$2:$J$497,5,0)),"Ingresa Farmacia",VLOOKUP($B310,NAfiliado_NFarmacia!$A$2:$J$497,5,0)),VLOOKUP($B310,padron!$A$3:$M$482,9,0)),+IF(ISERROR(VLOOKUP($B310,NAfiliado_NFarmacia!$A$2:$J$497,5,0)),"Ingresa Farmacia",VLOOKUP($B310,NAfiliado_NFarmacia!$A$2:$J$497,5,0))))</f>
        <v/>
      </c>
      <c r="J310" s="68" t="str">
        <f>+IF($B310="","",+IF(OR($F310="Si",$F310=""),IF(ISERROR(VLOOKUP($B310,padron!$A$3:$M$482,10,0)),+IF(ISERROR(VLOOKUP($B310,NAfiliado_NFarmacia!$A$2:$J$497,5,0)),"Ingresa Direccion de Farmacia",VLOOKUP($B310,NAfiliado_NFarmacia!$A$2:$J$497,6,0)),VLOOKUP($B310,padron!$A$3:$M$482,10,0)),+IF(ISERROR(VLOOKUP($B310,NAfiliado_NFarmacia!$A$2:$J$497,6,0)),"Ingresa Direccion de Farmacia",VLOOKUP($B310,NAfiliado_NFarmacia!$A$2:$J$497,6,0))))</f>
        <v/>
      </c>
      <c r="K310" s="68" t="str">
        <f>+IF($B310="","",+IF(OR($F310="Si",$F310=""),IF(ISERROR(VLOOKUP($B310,padron!$A$3:$M$482,10,0)),+IF(ISERROR(VLOOKUP($B310,NAfiliado_NFarmacia!$A$2:$J$497,5,0)),"Ingresa Localidad de Farmacia",VLOOKUP($B310,NAfiliado_NFarmacia!$A$2:$J$497,7,0)),VLOOKUP($B310,padron!$A$3:$M$482,11,0)),+IF(ISERROR(VLOOKUP($B310,NAfiliado_NFarmacia!$A$2:$J$497,7,0)),"Ingresa Localidad de Farmacia",VLOOKUP($B310,NAfiliado_NFarmacia!$A$2:$J$497,7,0))))</f>
        <v/>
      </c>
      <c r="L310" s="69" t="str">
        <f>+IF(B310="","",IF(F310="No","84005541",+IFERROR(+VLOOKUP(inicio!B310,padron!$A$2:$H$1999,8,0),"84005541")))</f>
        <v/>
      </c>
      <c r="M310" s="69" t="str">
        <f>+IF(B310="","",+IFERROR(+VLOOKUP(B310,padron!A:C,3,0),"no_cargado"))</f>
        <v/>
      </c>
      <c r="N310" s="67" t="str">
        <f>+IF(C310="","",+IFERROR(+VLOOKUP($C310,materiales!$A$2:$C$101,3,0),"9999"))</f>
        <v/>
      </c>
      <c r="O310" s="67" t="str">
        <f t="shared" si="40"/>
        <v/>
      </c>
      <c r="P310" s="67" t="str">
        <f t="shared" si="41"/>
        <v/>
      </c>
      <c r="Q310" s="67" t="str">
        <f t="shared" si="42"/>
        <v/>
      </c>
      <c r="R310" s="67" t="str">
        <f t="shared" si="43"/>
        <v/>
      </c>
      <c r="S310" s="67" t="str">
        <f t="shared" si="44"/>
        <v/>
      </c>
      <c r="T310" s="67" t="str">
        <f t="shared" ca="1" si="45"/>
        <v/>
      </c>
      <c r="U310" s="67" t="str">
        <f>+IF(M310="","",IFERROR(+VLOOKUP(C310,materiales!$A$2:$D$1000,4,0),"DSZA"))</f>
        <v/>
      </c>
      <c r="V310" s="67" t="str">
        <f t="shared" si="46"/>
        <v/>
      </c>
      <c r="W310" s="69" t="str">
        <f t="shared" si="47"/>
        <v/>
      </c>
      <c r="X310" s="69" t="str">
        <f t="shared" si="48"/>
        <v/>
      </c>
      <c r="Y310" s="70" t="str">
        <f t="shared" si="49"/>
        <v/>
      </c>
      <c r="Z310" s="70" t="str">
        <f>IF(M310="no_cargado",VLOOKUP(B310,NAfiliado_NFarmacia!A:H,8,0),"")</f>
        <v/>
      </c>
      <c r="AA310" s="71"/>
    </row>
    <row r="311" spans="1:27" x14ac:dyDescent="0.55000000000000004">
      <c r="A311" s="50"/>
      <c r="B311" s="49"/>
      <c r="C311" s="48"/>
      <c r="D311" s="49"/>
      <c r="E311" s="49"/>
      <c r="F311" s="49"/>
      <c r="G311" s="66" t="str">
        <f>+IF($B311="","",+IFERROR(+VLOOKUP(B311,padron!$A$2:$E$2000,2,0),+IFERROR(VLOOKUP(B311,NAfiliado_NFarmacia!$A:$J,10,0),"Ingresar Nuevo Afiliado")))</f>
        <v/>
      </c>
      <c r="H311" s="67" t="str">
        <f>+IF(B311="","",+IFERROR(+VLOOKUP($C311,materiales!$A$2:$C$101,2,0),"9999"))</f>
        <v/>
      </c>
      <c r="I311" s="68" t="str">
        <f>+IF($B311="","",+IF(OR($F311="Si",$F311=""),IF(ISERROR(VLOOKUP($B311,padron!$A$3:$M$482,9,0)),+IF(ISERROR(VLOOKUP($B311,NAfiliado_NFarmacia!$A$2:$J$497,5,0)),"Ingresa Farmacia",VLOOKUP($B311,NAfiliado_NFarmacia!$A$2:$J$497,5,0)),VLOOKUP($B311,padron!$A$3:$M$482,9,0)),+IF(ISERROR(VLOOKUP($B311,NAfiliado_NFarmacia!$A$2:$J$497,5,0)),"Ingresa Farmacia",VLOOKUP($B311,NAfiliado_NFarmacia!$A$2:$J$497,5,0))))</f>
        <v/>
      </c>
      <c r="J311" s="68" t="str">
        <f>+IF($B311="","",+IF(OR($F311="Si",$F311=""),IF(ISERROR(VLOOKUP($B311,padron!$A$3:$M$482,10,0)),+IF(ISERROR(VLOOKUP($B311,NAfiliado_NFarmacia!$A$2:$J$497,5,0)),"Ingresa Direccion de Farmacia",VLOOKUP($B311,NAfiliado_NFarmacia!$A$2:$J$497,6,0)),VLOOKUP($B311,padron!$A$3:$M$482,10,0)),+IF(ISERROR(VLOOKUP($B311,NAfiliado_NFarmacia!$A$2:$J$497,6,0)),"Ingresa Direccion de Farmacia",VLOOKUP($B311,NAfiliado_NFarmacia!$A$2:$J$497,6,0))))</f>
        <v/>
      </c>
      <c r="K311" s="68" t="str">
        <f>+IF($B311="","",+IF(OR($F311="Si",$F311=""),IF(ISERROR(VLOOKUP($B311,padron!$A$3:$M$482,10,0)),+IF(ISERROR(VLOOKUP($B311,NAfiliado_NFarmacia!$A$2:$J$497,5,0)),"Ingresa Localidad de Farmacia",VLOOKUP($B311,NAfiliado_NFarmacia!$A$2:$J$497,7,0)),VLOOKUP($B311,padron!$A$3:$M$482,11,0)),+IF(ISERROR(VLOOKUP($B311,NAfiliado_NFarmacia!$A$2:$J$497,7,0)),"Ingresa Localidad de Farmacia",VLOOKUP($B311,NAfiliado_NFarmacia!$A$2:$J$497,7,0))))</f>
        <v/>
      </c>
      <c r="L311" s="69" t="str">
        <f>+IF(B311="","",IF(F311="No","84005541",+IFERROR(+VLOOKUP(inicio!B311,padron!$A$2:$H$1999,8,0),"84005541")))</f>
        <v/>
      </c>
      <c r="M311" s="69" t="str">
        <f>+IF(B311="","",+IFERROR(+VLOOKUP(B311,padron!A:C,3,0),"no_cargado"))</f>
        <v/>
      </c>
      <c r="N311" s="67" t="str">
        <f>+IF(C311="","",+IFERROR(+VLOOKUP($C311,materiales!$A$2:$C$101,3,0),"9999"))</f>
        <v/>
      </c>
      <c r="O311" s="67" t="str">
        <f t="shared" si="40"/>
        <v/>
      </c>
      <c r="P311" s="67" t="str">
        <f t="shared" si="41"/>
        <v/>
      </c>
      <c r="Q311" s="67" t="str">
        <f t="shared" si="42"/>
        <v/>
      </c>
      <c r="R311" s="67" t="str">
        <f t="shared" si="43"/>
        <v/>
      </c>
      <c r="S311" s="67" t="str">
        <f t="shared" si="44"/>
        <v/>
      </c>
      <c r="T311" s="67" t="str">
        <f t="shared" ca="1" si="45"/>
        <v/>
      </c>
      <c r="U311" s="67" t="str">
        <f>+IF(M311="","",IFERROR(+VLOOKUP(C311,materiales!$A$2:$D$1000,4,0),"DSZA"))</f>
        <v/>
      </c>
      <c r="V311" s="67" t="str">
        <f t="shared" si="46"/>
        <v/>
      </c>
      <c r="W311" s="69" t="str">
        <f t="shared" si="47"/>
        <v/>
      </c>
      <c r="X311" s="69" t="str">
        <f t="shared" si="48"/>
        <v/>
      </c>
      <c r="Y311" s="70" t="str">
        <f t="shared" si="49"/>
        <v/>
      </c>
      <c r="Z311" s="70" t="str">
        <f>IF(M311="no_cargado",VLOOKUP(B311,NAfiliado_NFarmacia!A:H,8,0),"")</f>
        <v/>
      </c>
      <c r="AA311" s="71"/>
    </row>
    <row r="312" spans="1:27" x14ac:dyDescent="0.55000000000000004">
      <c r="A312" s="50"/>
      <c r="B312" s="49"/>
      <c r="C312" s="48"/>
      <c r="D312" s="49"/>
      <c r="E312" s="49"/>
      <c r="F312" s="49"/>
      <c r="G312" s="66" t="str">
        <f>+IF($B312="","",+IFERROR(+VLOOKUP(B312,padron!$A$2:$E$2000,2,0),+IFERROR(VLOOKUP(B312,NAfiliado_NFarmacia!$A:$J,10,0),"Ingresar Nuevo Afiliado")))</f>
        <v/>
      </c>
      <c r="H312" s="67" t="str">
        <f>+IF(B312="","",+IFERROR(+VLOOKUP($C312,materiales!$A$2:$C$101,2,0),"9999"))</f>
        <v/>
      </c>
      <c r="I312" s="68" t="str">
        <f>+IF($B312="","",+IF(OR($F312="Si",$F312=""),IF(ISERROR(VLOOKUP($B312,padron!$A$3:$M$482,9,0)),+IF(ISERROR(VLOOKUP($B312,NAfiliado_NFarmacia!$A$2:$J$497,5,0)),"Ingresa Farmacia",VLOOKUP($B312,NAfiliado_NFarmacia!$A$2:$J$497,5,0)),VLOOKUP($B312,padron!$A$3:$M$482,9,0)),+IF(ISERROR(VLOOKUP($B312,NAfiliado_NFarmacia!$A$2:$J$497,5,0)),"Ingresa Farmacia",VLOOKUP($B312,NAfiliado_NFarmacia!$A$2:$J$497,5,0))))</f>
        <v/>
      </c>
      <c r="J312" s="68" t="str">
        <f>+IF($B312="","",+IF(OR($F312="Si",$F312=""),IF(ISERROR(VLOOKUP($B312,padron!$A$3:$M$482,10,0)),+IF(ISERROR(VLOOKUP($B312,NAfiliado_NFarmacia!$A$2:$J$497,5,0)),"Ingresa Direccion de Farmacia",VLOOKUP($B312,NAfiliado_NFarmacia!$A$2:$J$497,6,0)),VLOOKUP($B312,padron!$A$3:$M$482,10,0)),+IF(ISERROR(VLOOKUP($B312,NAfiliado_NFarmacia!$A$2:$J$497,6,0)),"Ingresa Direccion de Farmacia",VLOOKUP($B312,NAfiliado_NFarmacia!$A$2:$J$497,6,0))))</f>
        <v/>
      </c>
      <c r="K312" s="68" t="str">
        <f>+IF($B312="","",+IF(OR($F312="Si",$F312=""),IF(ISERROR(VLOOKUP($B312,padron!$A$3:$M$482,10,0)),+IF(ISERROR(VLOOKUP($B312,NAfiliado_NFarmacia!$A$2:$J$497,5,0)),"Ingresa Localidad de Farmacia",VLOOKUP($B312,NAfiliado_NFarmacia!$A$2:$J$497,7,0)),VLOOKUP($B312,padron!$A$3:$M$482,11,0)),+IF(ISERROR(VLOOKUP($B312,NAfiliado_NFarmacia!$A$2:$J$497,7,0)),"Ingresa Localidad de Farmacia",VLOOKUP($B312,NAfiliado_NFarmacia!$A$2:$J$497,7,0))))</f>
        <v/>
      </c>
      <c r="L312" s="69" t="str">
        <f>+IF(B312="","",IF(F312="No","84005541",+IFERROR(+VLOOKUP(inicio!B312,padron!$A$2:$H$1999,8,0),"84005541")))</f>
        <v/>
      </c>
      <c r="M312" s="69" t="str">
        <f>+IF(B312="","",+IFERROR(+VLOOKUP(B312,padron!A:C,3,0),"no_cargado"))</f>
        <v/>
      </c>
      <c r="N312" s="67" t="str">
        <f>+IF(C312="","",+IFERROR(+VLOOKUP($C312,materiales!$A$2:$C$101,3,0),"9999"))</f>
        <v/>
      </c>
      <c r="O312" s="67" t="str">
        <f t="shared" si="40"/>
        <v/>
      </c>
      <c r="P312" s="67" t="str">
        <f t="shared" si="41"/>
        <v/>
      </c>
      <c r="Q312" s="67" t="str">
        <f t="shared" si="42"/>
        <v/>
      </c>
      <c r="R312" s="67" t="str">
        <f t="shared" si="43"/>
        <v/>
      </c>
      <c r="S312" s="67" t="str">
        <f t="shared" si="44"/>
        <v/>
      </c>
      <c r="T312" s="67" t="str">
        <f t="shared" ca="1" si="45"/>
        <v/>
      </c>
      <c r="U312" s="67" t="str">
        <f>+IF(M312="","",IFERROR(+VLOOKUP(C312,materiales!$A$2:$D$1000,4,0),"DSZA"))</f>
        <v/>
      </c>
      <c r="V312" s="67" t="str">
        <f t="shared" si="46"/>
        <v/>
      </c>
      <c r="W312" s="69" t="str">
        <f t="shared" si="47"/>
        <v/>
      </c>
      <c r="X312" s="69" t="str">
        <f t="shared" si="48"/>
        <v/>
      </c>
      <c r="Y312" s="70" t="str">
        <f t="shared" si="49"/>
        <v/>
      </c>
      <c r="Z312" s="70" t="str">
        <f>IF(M312="no_cargado",VLOOKUP(B312,NAfiliado_NFarmacia!A:H,8,0),"")</f>
        <v/>
      </c>
      <c r="AA312" s="71"/>
    </row>
    <row r="313" spans="1:27" x14ac:dyDescent="0.55000000000000004">
      <c r="A313" s="50"/>
      <c r="B313" s="49"/>
      <c r="C313" s="48"/>
      <c r="D313" s="49"/>
      <c r="E313" s="49"/>
      <c r="F313" s="49"/>
      <c r="G313" s="66" t="str">
        <f>+IF($B313="","",+IFERROR(+VLOOKUP(B313,padron!$A$2:$E$2000,2,0),+IFERROR(VLOOKUP(B313,NAfiliado_NFarmacia!$A:$J,10,0),"Ingresar Nuevo Afiliado")))</f>
        <v/>
      </c>
      <c r="H313" s="67" t="str">
        <f>+IF(B313="","",+IFERROR(+VLOOKUP($C313,materiales!$A$2:$C$101,2,0),"9999"))</f>
        <v/>
      </c>
      <c r="I313" s="68" t="str">
        <f>+IF($B313="","",+IF(OR($F313="Si",$F313=""),IF(ISERROR(VLOOKUP($B313,padron!$A$3:$M$482,9,0)),+IF(ISERROR(VLOOKUP($B313,NAfiliado_NFarmacia!$A$2:$J$497,5,0)),"Ingresa Farmacia",VLOOKUP($B313,NAfiliado_NFarmacia!$A$2:$J$497,5,0)),VLOOKUP($B313,padron!$A$3:$M$482,9,0)),+IF(ISERROR(VLOOKUP($B313,NAfiliado_NFarmacia!$A$2:$J$497,5,0)),"Ingresa Farmacia",VLOOKUP($B313,NAfiliado_NFarmacia!$A$2:$J$497,5,0))))</f>
        <v/>
      </c>
      <c r="J313" s="68" t="str">
        <f>+IF($B313="","",+IF(OR($F313="Si",$F313=""),IF(ISERROR(VLOOKUP($B313,padron!$A$3:$M$482,10,0)),+IF(ISERROR(VLOOKUP($B313,NAfiliado_NFarmacia!$A$2:$J$497,5,0)),"Ingresa Direccion de Farmacia",VLOOKUP($B313,NAfiliado_NFarmacia!$A$2:$J$497,6,0)),VLOOKUP($B313,padron!$A$3:$M$482,10,0)),+IF(ISERROR(VLOOKUP($B313,NAfiliado_NFarmacia!$A$2:$J$497,6,0)),"Ingresa Direccion de Farmacia",VLOOKUP($B313,NAfiliado_NFarmacia!$A$2:$J$497,6,0))))</f>
        <v/>
      </c>
      <c r="K313" s="68" t="str">
        <f>+IF($B313="","",+IF(OR($F313="Si",$F313=""),IF(ISERROR(VLOOKUP($B313,padron!$A$3:$M$482,10,0)),+IF(ISERROR(VLOOKUP($B313,NAfiliado_NFarmacia!$A$2:$J$497,5,0)),"Ingresa Localidad de Farmacia",VLOOKUP($B313,NAfiliado_NFarmacia!$A$2:$J$497,7,0)),VLOOKUP($B313,padron!$A$3:$M$482,11,0)),+IF(ISERROR(VLOOKUP($B313,NAfiliado_NFarmacia!$A$2:$J$497,7,0)),"Ingresa Localidad de Farmacia",VLOOKUP($B313,NAfiliado_NFarmacia!$A$2:$J$497,7,0))))</f>
        <v/>
      </c>
      <c r="L313" s="69" t="str">
        <f>+IF(B313="","",IF(F313="No","84005541",+IFERROR(+VLOOKUP(inicio!B313,padron!$A$2:$H$1999,8,0),"84005541")))</f>
        <v/>
      </c>
      <c r="M313" s="69" t="str">
        <f>+IF(B313="","",+IFERROR(+VLOOKUP(B313,padron!A:C,3,0),"no_cargado"))</f>
        <v/>
      </c>
      <c r="N313" s="67" t="str">
        <f>+IF(C313="","",+IFERROR(+VLOOKUP($C313,materiales!$A$2:$C$101,3,0),"9999"))</f>
        <v/>
      </c>
      <c r="O313" s="67" t="str">
        <f t="shared" si="40"/>
        <v/>
      </c>
      <c r="P313" s="67" t="str">
        <f t="shared" si="41"/>
        <v/>
      </c>
      <c r="Q313" s="67" t="str">
        <f t="shared" si="42"/>
        <v/>
      </c>
      <c r="R313" s="67" t="str">
        <f t="shared" si="43"/>
        <v/>
      </c>
      <c r="S313" s="67" t="str">
        <f t="shared" si="44"/>
        <v/>
      </c>
      <c r="T313" s="67" t="str">
        <f t="shared" ca="1" si="45"/>
        <v/>
      </c>
      <c r="U313" s="67" t="str">
        <f>+IF(M313="","",IFERROR(+VLOOKUP(C313,materiales!$A$2:$D$1000,4,0),"DSZA"))</f>
        <v/>
      </c>
      <c r="V313" s="67" t="str">
        <f t="shared" si="46"/>
        <v/>
      </c>
      <c r="W313" s="69" t="str">
        <f t="shared" si="47"/>
        <v/>
      </c>
      <c r="X313" s="69" t="str">
        <f t="shared" si="48"/>
        <v/>
      </c>
      <c r="Y313" s="70" t="str">
        <f t="shared" si="49"/>
        <v/>
      </c>
      <c r="Z313" s="70" t="str">
        <f>IF(M313="no_cargado",VLOOKUP(B313,NAfiliado_NFarmacia!A:H,8,0),"")</f>
        <v/>
      </c>
      <c r="AA313" s="71"/>
    </row>
    <row r="314" spans="1:27" x14ac:dyDescent="0.55000000000000004">
      <c r="A314" s="50"/>
      <c r="B314" s="49"/>
      <c r="C314" s="48"/>
      <c r="D314" s="49"/>
      <c r="E314" s="49"/>
      <c r="F314" s="49"/>
      <c r="G314" s="66" t="str">
        <f>+IF($B314="","",+IFERROR(+VLOOKUP(B314,padron!$A$2:$E$2000,2,0),+IFERROR(VLOOKUP(B314,NAfiliado_NFarmacia!$A:$J,10,0),"Ingresar Nuevo Afiliado")))</f>
        <v/>
      </c>
      <c r="H314" s="67" t="str">
        <f>+IF(B314="","",+IFERROR(+VLOOKUP($C314,materiales!$A$2:$C$101,2,0),"9999"))</f>
        <v/>
      </c>
      <c r="I314" s="68" t="str">
        <f>+IF($B314="","",+IF(OR($F314="Si",$F314=""),IF(ISERROR(VLOOKUP($B314,padron!$A$3:$M$482,9,0)),+IF(ISERROR(VLOOKUP($B314,NAfiliado_NFarmacia!$A$2:$J$497,5,0)),"Ingresa Farmacia",VLOOKUP($B314,NAfiliado_NFarmacia!$A$2:$J$497,5,0)),VLOOKUP($B314,padron!$A$3:$M$482,9,0)),+IF(ISERROR(VLOOKUP($B314,NAfiliado_NFarmacia!$A$2:$J$497,5,0)),"Ingresa Farmacia",VLOOKUP($B314,NAfiliado_NFarmacia!$A$2:$J$497,5,0))))</f>
        <v/>
      </c>
      <c r="J314" s="68" t="str">
        <f>+IF($B314="","",+IF(OR($F314="Si",$F314=""),IF(ISERROR(VLOOKUP($B314,padron!$A$3:$M$482,10,0)),+IF(ISERROR(VLOOKUP($B314,NAfiliado_NFarmacia!$A$2:$J$497,5,0)),"Ingresa Direccion de Farmacia",VLOOKUP($B314,NAfiliado_NFarmacia!$A$2:$J$497,6,0)),VLOOKUP($B314,padron!$A$3:$M$482,10,0)),+IF(ISERROR(VLOOKUP($B314,NAfiliado_NFarmacia!$A$2:$J$497,6,0)),"Ingresa Direccion de Farmacia",VLOOKUP($B314,NAfiliado_NFarmacia!$A$2:$J$497,6,0))))</f>
        <v/>
      </c>
      <c r="K314" s="68" t="str">
        <f>+IF($B314="","",+IF(OR($F314="Si",$F314=""),IF(ISERROR(VLOOKUP($B314,padron!$A$3:$M$482,10,0)),+IF(ISERROR(VLOOKUP($B314,NAfiliado_NFarmacia!$A$2:$J$497,5,0)),"Ingresa Localidad de Farmacia",VLOOKUP($B314,NAfiliado_NFarmacia!$A$2:$J$497,7,0)),VLOOKUP($B314,padron!$A$3:$M$482,11,0)),+IF(ISERROR(VLOOKUP($B314,NAfiliado_NFarmacia!$A$2:$J$497,7,0)),"Ingresa Localidad de Farmacia",VLOOKUP($B314,NAfiliado_NFarmacia!$A$2:$J$497,7,0))))</f>
        <v/>
      </c>
      <c r="L314" s="69" t="str">
        <f>+IF(B314="","",IF(F314="No","84005541",+IFERROR(+VLOOKUP(inicio!B314,padron!$A$2:$H$1999,8,0),"84005541")))</f>
        <v/>
      </c>
      <c r="M314" s="69" t="str">
        <f>+IF(B314="","",+IFERROR(+VLOOKUP(B314,padron!A:C,3,0),"no_cargado"))</f>
        <v/>
      </c>
      <c r="N314" s="67" t="str">
        <f>+IF(C314="","",+IFERROR(+VLOOKUP($C314,materiales!$A$2:$C$101,3,0),"9999"))</f>
        <v/>
      </c>
      <c r="O314" s="67" t="str">
        <f t="shared" si="40"/>
        <v/>
      </c>
      <c r="P314" s="67" t="str">
        <f t="shared" si="41"/>
        <v/>
      </c>
      <c r="Q314" s="67" t="str">
        <f t="shared" si="42"/>
        <v/>
      </c>
      <c r="R314" s="67" t="str">
        <f t="shared" si="43"/>
        <v/>
      </c>
      <c r="S314" s="67" t="str">
        <f t="shared" si="44"/>
        <v/>
      </c>
      <c r="T314" s="67" t="str">
        <f t="shared" ca="1" si="45"/>
        <v/>
      </c>
      <c r="U314" s="67" t="str">
        <f>+IF(M314="","",IFERROR(+VLOOKUP(C314,materiales!$A$2:$D$1000,4,0),"DSZA"))</f>
        <v/>
      </c>
      <c r="V314" s="67" t="str">
        <f t="shared" si="46"/>
        <v/>
      </c>
      <c r="W314" s="69" t="str">
        <f t="shared" si="47"/>
        <v/>
      </c>
      <c r="X314" s="69" t="str">
        <f t="shared" si="48"/>
        <v/>
      </c>
      <c r="Y314" s="70" t="str">
        <f t="shared" si="49"/>
        <v/>
      </c>
      <c r="Z314" s="70" t="str">
        <f>IF(M314="no_cargado",VLOOKUP(B314,NAfiliado_NFarmacia!A:H,8,0),"")</f>
        <v/>
      </c>
      <c r="AA314" s="71"/>
    </row>
    <row r="315" spans="1:27" x14ac:dyDescent="0.55000000000000004">
      <c r="A315" s="50"/>
      <c r="B315" s="49"/>
      <c r="C315" s="48"/>
      <c r="D315" s="49"/>
      <c r="E315" s="49"/>
      <c r="F315" s="49"/>
      <c r="G315" s="66" t="str">
        <f>+IF($B315="","",+IFERROR(+VLOOKUP(B315,padron!$A$2:$E$2000,2,0),+IFERROR(VLOOKUP(B315,NAfiliado_NFarmacia!$A:$J,10,0),"Ingresar Nuevo Afiliado")))</f>
        <v/>
      </c>
      <c r="H315" s="67" t="str">
        <f>+IF(B315="","",+IFERROR(+VLOOKUP($C315,materiales!$A$2:$C$101,2,0),"9999"))</f>
        <v/>
      </c>
      <c r="I315" s="68" t="str">
        <f>+IF($B315="","",+IF(OR($F315="Si",$F315=""),IF(ISERROR(VLOOKUP($B315,padron!$A$3:$M$482,9,0)),+IF(ISERROR(VLOOKUP($B315,NAfiliado_NFarmacia!$A$2:$J$497,5,0)),"Ingresa Farmacia",VLOOKUP($B315,NAfiliado_NFarmacia!$A$2:$J$497,5,0)),VLOOKUP($B315,padron!$A$3:$M$482,9,0)),+IF(ISERROR(VLOOKUP($B315,NAfiliado_NFarmacia!$A$2:$J$497,5,0)),"Ingresa Farmacia",VLOOKUP($B315,NAfiliado_NFarmacia!$A$2:$J$497,5,0))))</f>
        <v/>
      </c>
      <c r="J315" s="68" t="str">
        <f>+IF($B315="","",+IF(OR($F315="Si",$F315=""),IF(ISERROR(VLOOKUP($B315,padron!$A$3:$M$482,10,0)),+IF(ISERROR(VLOOKUP($B315,NAfiliado_NFarmacia!$A$2:$J$497,5,0)),"Ingresa Direccion de Farmacia",VLOOKUP($B315,NAfiliado_NFarmacia!$A$2:$J$497,6,0)),VLOOKUP($B315,padron!$A$3:$M$482,10,0)),+IF(ISERROR(VLOOKUP($B315,NAfiliado_NFarmacia!$A$2:$J$497,6,0)),"Ingresa Direccion de Farmacia",VLOOKUP($B315,NAfiliado_NFarmacia!$A$2:$J$497,6,0))))</f>
        <v/>
      </c>
      <c r="K315" s="68" t="str">
        <f>+IF($B315="","",+IF(OR($F315="Si",$F315=""),IF(ISERROR(VLOOKUP($B315,padron!$A$3:$M$482,10,0)),+IF(ISERROR(VLOOKUP($B315,NAfiliado_NFarmacia!$A$2:$J$497,5,0)),"Ingresa Localidad de Farmacia",VLOOKUP($B315,NAfiliado_NFarmacia!$A$2:$J$497,7,0)),VLOOKUP($B315,padron!$A$3:$M$482,11,0)),+IF(ISERROR(VLOOKUP($B315,NAfiliado_NFarmacia!$A$2:$J$497,7,0)),"Ingresa Localidad de Farmacia",VLOOKUP($B315,NAfiliado_NFarmacia!$A$2:$J$497,7,0))))</f>
        <v/>
      </c>
      <c r="L315" s="69" t="str">
        <f>+IF(B315="","",IF(F315="No","84005541",+IFERROR(+VLOOKUP(inicio!B315,padron!$A$2:$H$1999,8,0),"84005541")))</f>
        <v/>
      </c>
      <c r="M315" s="69" t="str">
        <f>+IF(B315="","",+IFERROR(+VLOOKUP(B315,padron!A:C,3,0),"no_cargado"))</f>
        <v/>
      </c>
      <c r="N315" s="67" t="str">
        <f>+IF(C315="","",+IFERROR(+VLOOKUP($C315,materiales!$A$2:$C$101,3,0),"9999"))</f>
        <v/>
      </c>
      <c r="O315" s="67" t="str">
        <f t="shared" si="40"/>
        <v/>
      </c>
      <c r="P315" s="67" t="str">
        <f t="shared" si="41"/>
        <v/>
      </c>
      <c r="Q315" s="67" t="str">
        <f t="shared" si="42"/>
        <v/>
      </c>
      <c r="R315" s="67" t="str">
        <f t="shared" si="43"/>
        <v/>
      </c>
      <c r="S315" s="67" t="str">
        <f t="shared" si="44"/>
        <v/>
      </c>
      <c r="T315" s="67" t="str">
        <f t="shared" ca="1" si="45"/>
        <v/>
      </c>
      <c r="U315" s="67" t="str">
        <f>+IF(M315="","",IFERROR(+VLOOKUP(C315,materiales!$A$2:$D$1000,4,0),"DSZA"))</f>
        <v/>
      </c>
      <c r="V315" s="67" t="str">
        <f t="shared" si="46"/>
        <v/>
      </c>
      <c r="W315" s="69" t="str">
        <f t="shared" si="47"/>
        <v/>
      </c>
      <c r="X315" s="69" t="str">
        <f t="shared" si="48"/>
        <v/>
      </c>
      <c r="Y315" s="70" t="str">
        <f t="shared" si="49"/>
        <v/>
      </c>
      <c r="Z315" s="70" t="str">
        <f>IF(M315="no_cargado",VLOOKUP(B315,NAfiliado_NFarmacia!A:H,8,0),"")</f>
        <v/>
      </c>
      <c r="AA315" s="71"/>
    </row>
    <row r="316" spans="1:27" x14ac:dyDescent="0.55000000000000004">
      <c r="A316" s="50"/>
      <c r="B316" s="49"/>
      <c r="C316" s="48"/>
      <c r="D316" s="49"/>
      <c r="E316" s="49"/>
      <c r="F316" s="49"/>
      <c r="G316" s="66" t="str">
        <f>+IF($B316="","",+IFERROR(+VLOOKUP(B316,padron!$A$2:$E$2000,2,0),+IFERROR(VLOOKUP(B316,NAfiliado_NFarmacia!$A:$J,10,0),"Ingresar Nuevo Afiliado")))</f>
        <v/>
      </c>
      <c r="H316" s="67" t="str">
        <f>+IF(B316="","",+IFERROR(+VLOOKUP($C316,materiales!$A$2:$C$101,2,0),"9999"))</f>
        <v/>
      </c>
      <c r="I316" s="68" t="str">
        <f>+IF($B316="","",+IF(OR($F316="Si",$F316=""),IF(ISERROR(VLOOKUP($B316,padron!$A$3:$M$482,9,0)),+IF(ISERROR(VLOOKUP($B316,NAfiliado_NFarmacia!$A$2:$J$497,5,0)),"Ingresa Farmacia",VLOOKUP($B316,NAfiliado_NFarmacia!$A$2:$J$497,5,0)),VLOOKUP($B316,padron!$A$3:$M$482,9,0)),+IF(ISERROR(VLOOKUP($B316,NAfiliado_NFarmacia!$A$2:$J$497,5,0)),"Ingresa Farmacia",VLOOKUP($B316,NAfiliado_NFarmacia!$A$2:$J$497,5,0))))</f>
        <v/>
      </c>
      <c r="J316" s="68" t="str">
        <f>+IF($B316="","",+IF(OR($F316="Si",$F316=""),IF(ISERROR(VLOOKUP($B316,padron!$A$3:$M$482,10,0)),+IF(ISERROR(VLOOKUP($B316,NAfiliado_NFarmacia!$A$2:$J$497,5,0)),"Ingresa Direccion de Farmacia",VLOOKUP($B316,NAfiliado_NFarmacia!$A$2:$J$497,6,0)),VLOOKUP($B316,padron!$A$3:$M$482,10,0)),+IF(ISERROR(VLOOKUP($B316,NAfiliado_NFarmacia!$A$2:$J$497,6,0)),"Ingresa Direccion de Farmacia",VLOOKUP($B316,NAfiliado_NFarmacia!$A$2:$J$497,6,0))))</f>
        <v/>
      </c>
      <c r="K316" s="68" t="str">
        <f>+IF($B316="","",+IF(OR($F316="Si",$F316=""),IF(ISERROR(VLOOKUP($B316,padron!$A$3:$M$482,10,0)),+IF(ISERROR(VLOOKUP($B316,NAfiliado_NFarmacia!$A$2:$J$497,5,0)),"Ingresa Localidad de Farmacia",VLOOKUP($B316,NAfiliado_NFarmacia!$A$2:$J$497,7,0)),VLOOKUP($B316,padron!$A$3:$M$482,11,0)),+IF(ISERROR(VLOOKUP($B316,NAfiliado_NFarmacia!$A$2:$J$497,7,0)),"Ingresa Localidad de Farmacia",VLOOKUP($B316,NAfiliado_NFarmacia!$A$2:$J$497,7,0))))</f>
        <v/>
      </c>
      <c r="L316" s="69" t="str">
        <f>+IF(B316="","",IF(F316="No","84005541",+IFERROR(+VLOOKUP(inicio!B316,padron!$A$2:$H$1999,8,0),"84005541")))</f>
        <v/>
      </c>
      <c r="M316" s="69" t="str">
        <f>+IF(B316="","",+IFERROR(+VLOOKUP(B316,padron!A:C,3,0),"no_cargado"))</f>
        <v/>
      </c>
      <c r="N316" s="67" t="str">
        <f>+IF(C316="","",+IFERROR(+VLOOKUP($C316,materiales!$A$2:$C$101,3,0),"9999"))</f>
        <v/>
      </c>
      <c r="O316" s="67" t="str">
        <f t="shared" si="40"/>
        <v/>
      </c>
      <c r="P316" s="67" t="str">
        <f t="shared" si="41"/>
        <v/>
      </c>
      <c r="Q316" s="67" t="str">
        <f t="shared" si="42"/>
        <v/>
      </c>
      <c r="R316" s="67" t="str">
        <f t="shared" si="43"/>
        <v/>
      </c>
      <c r="S316" s="67" t="str">
        <f t="shared" si="44"/>
        <v/>
      </c>
      <c r="T316" s="67" t="str">
        <f t="shared" ca="1" si="45"/>
        <v/>
      </c>
      <c r="U316" s="67" t="str">
        <f>+IF(M316="","",IFERROR(+VLOOKUP(C316,materiales!$A$2:$D$1000,4,0),"DSZA"))</f>
        <v/>
      </c>
      <c r="V316" s="67" t="str">
        <f t="shared" si="46"/>
        <v/>
      </c>
      <c r="W316" s="69" t="str">
        <f t="shared" si="47"/>
        <v/>
      </c>
      <c r="X316" s="69" t="str">
        <f t="shared" si="48"/>
        <v/>
      </c>
      <c r="Y316" s="70" t="str">
        <f t="shared" si="49"/>
        <v/>
      </c>
      <c r="Z316" s="70" t="str">
        <f>IF(M316="no_cargado",VLOOKUP(B316,NAfiliado_NFarmacia!A:H,8,0),"")</f>
        <v/>
      </c>
      <c r="AA316" s="71"/>
    </row>
    <row r="317" spans="1:27" x14ac:dyDescent="0.55000000000000004">
      <c r="A317" s="50"/>
      <c r="B317" s="49"/>
      <c r="C317" s="48"/>
      <c r="D317" s="49"/>
      <c r="E317" s="49"/>
      <c r="F317" s="49"/>
      <c r="G317" s="66" t="str">
        <f>+IF($B317="","",+IFERROR(+VLOOKUP(B317,padron!$A$2:$E$2000,2,0),+IFERROR(VLOOKUP(B317,NAfiliado_NFarmacia!$A:$J,10,0),"Ingresar Nuevo Afiliado")))</f>
        <v/>
      </c>
      <c r="H317" s="67" t="str">
        <f>+IF(B317="","",+IFERROR(+VLOOKUP($C317,materiales!$A$2:$C$101,2,0),"9999"))</f>
        <v/>
      </c>
      <c r="I317" s="68" t="str">
        <f>+IF($B317="","",+IF(OR($F317="Si",$F317=""),IF(ISERROR(VLOOKUP($B317,padron!$A$3:$M$482,9,0)),+IF(ISERROR(VLOOKUP($B317,NAfiliado_NFarmacia!$A$2:$J$497,5,0)),"Ingresa Farmacia",VLOOKUP($B317,NAfiliado_NFarmacia!$A$2:$J$497,5,0)),VLOOKUP($B317,padron!$A$3:$M$482,9,0)),+IF(ISERROR(VLOOKUP($B317,NAfiliado_NFarmacia!$A$2:$J$497,5,0)),"Ingresa Farmacia",VLOOKUP($B317,NAfiliado_NFarmacia!$A$2:$J$497,5,0))))</f>
        <v/>
      </c>
      <c r="J317" s="68" t="str">
        <f>+IF($B317="","",+IF(OR($F317="Si",$F317=""),IF(ISERROR(VLOOKUP($B317,padron!$A$3:$M$482,10,0)),+IF(ISERROR(VLOOKUP($B317,NAfiliado_NFarmacia!$A$2:$J$497,5,0)),"Ingresa Direccion de Farmacia",VLOOKUP($B317,NAfiliado_NFarmacia!$A$2:$J$497,6,0)),VLOOKUP($B317,padron!$A$3:$M$482,10,0)),+IF(ISERROR(VLOOKUP($B317,NAfiliado_NFarmacia!$A$2:$J$497,6,0)),"Ingresa Direccion de Farmacia",VLOOKUP($B317,NAfiliado_NFarmacia!$A$2:$J$497,6,0))))</f>
        <v/>
      </c>
      <c r="K317" s="68" t="str">
        <f>+IF($B317="","",+IF(OR($F317="Si",$F317=""),IF(ISERROR(VLOOKUP($B317,padron!$A$3:$M$482,10,0)),+IF(ISERROR(VLOOKUP($B317,NAfiliado_NFarmacia!$A$2:$J$497,5,0)),"Ingresa Localidad de Farmacia",VLOOKUP($B317,NAfiliado_NFarmacia!$A$2:$J$497,7,0)),VLOOKUP($B317,padron!$A$3:$M$482,11,0)),+IF(ISERROR(VLOOKUP($B317,NAfiliado_NFarmacia!$A$2:$J$497,7,0)),"Ingresa Localidad de Farmacia",VLOOKUP($B317,NAfiliado_NFarmacia!$A$2:$J$497,7,0))))</f>
        <v/>
      </c>
      <c r="L317" s="69" t="str">
        <f>+IF(B317="","",IF(F317="No","84005541",+IFERROR(+VLOOKUP(inicio!B317,padron!$A$2:$H$1999,8,0),"84005541")))</f>
        <v/>
      </c>
      <c r="M317" s="69" t="str">
        <f>+IF(B317="","",+IFERROR(+VLOOKUP(B317,padron!A:C,3,0),"no_cargado"))</f>
        <v/>
      </c>
      <c r="N317" s="67" t="str">
        <f>+IF(C317="","",+IFERROR(+VLOOKUP($C317,materiales!$A$2:$C$101,3,0),"9999"))</f>
        <v/>
      </c>
      <c r="O317" s="67" t="str">
        <f t="shared" si="40"/>
        <v/>
      </c>
      <c r="P317" s="67" t="str">
        <f t="shared" si="41"/>
        <v/>
      </c>
      <c r="Q317" s="67" t="str">
        <f t="shared" si="42"/>
        <v/>
      </c>
      <c r="R317" s="67" t="str">
        <f t="shared" si="43"/>
        <v/>
      </c>
      <c r="S317" s="67" t="str">
        <f t="shared" si="44"/>
        <v/>
      </c>
      <c r="T317" s="67" t="str">
        <f t="shared" ca="1" si="45"/>
        <v/>
      </c>
      <c r="U317" s="67" t="str">
        <f>+IF(M317="","",IFERROR(+VLOOKUP(C317,materiales!$A$2:$D$1000,4,0),"DSZA"))</f>
        <v/>
      </c>
      <c r="V317" s="67" t="str">
        <f t="shared" si="46"/>
        <v/>
      </c>
      <c r="W317" s="69" t="str">
        <f t="shared" si="47"/>
        <v/>
      </c>
      <c r="X317" s="69" t="str">
        <f t="shared" si="48"/>
        <v/>
      </c>
      <c r="Y317" s="70" t="str">
        <f t="shared" si="49"/>
        <v/>
      </c>
      <c r="Z317" s="70" t="str">
        <f>IF(M317="no_cargado",VLOOKUP(B317,NAfiliado_NFarmacia!A:H,8,0),"")</f>
        <v/>
      </c>
      <c r="AA317" s="71"/>
    </row>
    <row r="318" spans="1:27" x14ac:dyDescent="0.55000000000000004">
      <c r="A318" s="50"/>
      <c r="B318" s="49"/>
      <c r="C318" s="48"/>
      <c r="D318" s="49"/>
      <c r="E318" s="49"/>
      <c r="F318" s="49"/>
      <c r="G318" s="66" t="str">
        <f>+IF($B318="","",+IFERROR(+VLOOKUP(B318,padron!$A$2:$E$2000,2,0),+IFERROR(VLOOKUP(B318,NAfiliado_NFarmacia!$A:$J,10,0),"Ingresar Nuevo Afiliado")))</f>
        <v/>
      </c>
      <c r="H318" s="67" t="str">
        <f>+IF(B318="","",+IFERROR(+VLOOKUP($C318,materiales!$A$2:$C$101,2,0),"9999"))</f>
        <v/>
      </c>
      <c r="I318" s="68" t="str">
        <f>+IF($B318="","",+IF(OR($F318="Si",$F318=""),IF(ISERROR(VLOOKUP($B318,padron!$A$3:$M$482,9,0)),+IF(ISERROR(VLOOKUP($B318,NAfiliado_NFarmacia!$A$2:$J$497,5,0)),"Ingresa Farmacia",VLOOKUP($B318,NAfiliado_NFarmacia!$A$2:$J$497,5,0)),VLOOKUP($B318,padron!$A$3:$M$482,9,0)),+IF(ISERROR(VLOOKUP($B318,NAfiliado_NFarmacia!$A$2:$J$497,5,0)),"Ingresa Farmacia",VLOOKUP($B318,NAfiliado_NFarmacia!$A$2:$J$497,5,0))))</f>
        <v/>
      </c>
      <c r="J318" s="68" t="str">
        <f>+IF($B318="","",+IF(OR($F318="Si",$F318=""),IF(ISERROR(VLOOKUP($B318,padron!$A$3:$M$482,10,0)),+IF(ISERROR(VLOOKUP($B318,NAfiliado_NFarmacia!$A$2:$J$497,5,0)),"Ingresa Direccion de Farmacia",VLOOKUP($B318,NAfiliado_NFarmacia!$A$2:$J$497,6,0)),VLOOKUP($B318,padron!$A$3:$M$482,10,0)),+IF(ISERROR(VLOOKUP($B318,NAfiliado_NFarmacia!$A$2:$J$497,6,0)),"Ingresa Direccion de Farmacia",VLOOKUP($B318,NAfiliado_NFarmacia!$A$2:$J$497,6,0))))</f>
        <v/>
      </c>
      <c r="K318" s="68" t="str">
        <f>+IF($B318="","",+IF(OR($F318="Si",$F318=""),IF(ISERROR(VLOOKUP($B318,padron!$A$3:$M$482,10,0)),+IF(ISERROR(VLOOKUP($B318,NAfiliado_NFarmacia!$A$2:$J$497,5,0)),"Ingresa Localidad de Farmacia",VLOOKUP($B318,NAfiliado_NFarmacia!$A$2:$J$497,7,0)),VLOOKUP($B318,padron!$A$3:$M$482,11,0)),+IF(ISERROR(VLOOKUP($B318,NAfiliado_NFarmacia!$A$2:$J$497,7,0)),"Ingresa Localidad de Farmacia",VLOOKUP($B318,NAfiliado_NFarmacia!$A$2:$J$497,7,0))))</f>
        <v/>
      </c>
      <c r="L318" s="69" t="str">
        <f>+IF(B318="","",IF(F318="No","84005541",+IFERROR(+VLOOKUP(inicio!B318,padron!$A$2:$H$1999,8,0),"84005541")))</f>
        <v/>
      </c>
      <c r="M318" s="69" t="str">
        <f>+IF(B318="","",+IFERROR(+VLOOKUP(B318,padron!A:C,3,0),"no_cargado"))</f>
        <v/>
      </c>
      <c r="N318" s="67" t="str">
        <f>+IF(C318="","",+IFERROR(+VLOOKUP($C318,materiales!$A$2:$C$101,3,0),"9999"))</f>
        <v/>
      </c>
      <c r="O318" s="67" t="str">
        <f t="shared" si="40"/>
        <v/>
      </c>
      <c r="P318" s="67" t="str">
        <f t="shared" si="41"/>
        <v/>
      </c>
      <c r="Q318" s="67" t="str">
        <f t="shared" si="42"/>
        <v/>
      </c>
      <c r="R318" s="67" t="str">
        <f t="shared" si="43"/>
        <v/>
      </c>
      <c r="S318" s="67" t="str">
        <f t="shared" si="44"/>
        <v/>
      </c>
      <c r="T318" s="67" t="str">
        <f t="shared" ca="1" si="45"/>
        <v/>
      </c>
      <c r="U318" s="67" t="str">
        <f>+IF(M318="","",IFERROR(+VLOOKUP(C318,materiales!$A$2:$D$1000,4,0),"DSZA"))</f>
        <v/>
      </c>
      <c r="V318" s="67" t="str">
        <f t="shared" si="46"/>
        <v/>
      </c>
      <c r="W318" s="69" t="str">
        <f t="shared" si="47"/>
        <v/>
      </c>
      <c r="X318" s="69" t="str">
        <f t="shared" si="48"/>
        <v/>
      </c>
      <c r="Y318" s="70" t="str">
        <f t="shared" si="49"/>
        <v/>
      </c>
      <c r="Z318" s="70" t="str">
        <f>IF(M318="no_cargado",VLOOKUP(B318,NAfiliado_NFarmacia!A:H,8,0),"")</f>
        <v/>
      </c>
      <c r="AA318" s="71"/>
    </row>
    <row r="319" spans="1:27" x14ac:dyDescent="0.55000000000000004">
      <c r="A319" s="50"/>
      <c r="B319" s="49"/>
      <c r="C319" s="48"/>
      <c r="D319" s="49"/>
      <c r="E319" s="49"/>
      <c r="F319" s="49"/>
      <c r="G319" s="66" t="str">
        <f>+IF($B319="","",+IFERROR(+VLOOKUP(B319,padron!$A$2:$E$2000,2,0),+IFERROR(VLOOKUP(B319,NAfiliado_NFarmacia!$A:$J,10,0),"Ingresar Nuevo Afiliado")))</f>
        <v/>
      </c>
      <c r="H319" s="67" t="str">
        <f>+IF(B319="","",+IFERROR(+VLOOKUP($C319,materiales!$A$2:$C$101,2,0),"9999"))</f>
        <v/>
      </c>
      <c r="I319" s="68" t="str">
        <f>+IF($B319="","",+IF(OR($F319="Si",$F319=""),IF(ISERROR(VLOOKUP($B319,padron!$A$3:$M$482,9,0)),+IF(ISERROR(VLOOKUP($B319,NAfiliado_NFarmacia!$A$2:$J$497,5,0)),"Ingresa Farmacia",VLOOKUP($B319,NAfiliado_NFarmacia!$A$2:$J$497,5,0)),VLOOKUP($B319,padron!$A$3:$M$482,9,0)),+IF(ISERROR(VLOOKUP($B319,NAfiliado_NFarmacia!$A$2:$J$497,5,0)),"Ingresa Farmacia",VLOOKUP($B319,NAfiliado_NFarmacia!$A$2:$J$497,5,0))))</f>
        <v/>
      </c>
      <c r="J319" s="68" t="str">
        <f>+IF($B319="","",+IF(OR($F319="Si",$F319=""),IF(ISERROR(VLOOKUP($B319,padron!$A$3:$M$482,10,0)),+IF(ISERROR(VLOOKUP($B319,NAfiliado_NFarmacia!$A$2:$J$497,5,0)),"Ingresa Direccion de Farmacia",VLOOKUP($B319,NAfiliado_NFarmacia!$A$2:$J$497,6,0)),VLOOKUP($B319,padron!$A$3:$M$482,10,0)),+IF(ISERROR(VLOOKUP($B319,NAfiliado_NFarmacia!$A$2:$J$497,6,0)),"Ingresa Direccion de Farmacia",VLOOKUP($B319,NAfiliado_NFarmacia!$A$2:$J$497,6,0))))</f>
        <v/>
      </c>
      <c r="K319" s="68" t="str">
        <f>+IF($B319="","",+IF(OR($F319="Si",$F319=""),IF(ISERROR(VLOOKUP($B319,padron!$A$3:$M$482,10,0)),+IF(ISERROR(VLOOKUP($B319,NAfiliado_NFarmacia!$A$2:$J$497,5,0)),"Ingresa Localidad de Farmacia",VLOOKUP($B319,NAfiliado_NFarmacia!$A$2:$J$497,7,0)),VLOOKUP($B319,padron!$A$3:$M$482,11,0)),+IF(ISERROR(VLOOKUP($B319,NAfiliado_NFarmacia!$A$2:$J$497,7,0)),"Ingresa Localidad de Farmacia",VLOOKUP($B319,NAfiliado_NFarmacia!$A$2:$J$497,7,0))))</f>
        <v/>
      </c>
      <c r="L319" s="69" t="str">
        <f>+IF(B319="","",IF(F319="No","84005541",+IFERROR(+VLOOKUP(inicio!B319,padron!$A$2:$H$1999,8,0),"84005541")))</f>
        <v/>
      </c>
      <c r="M319" s="69" t="str">
        <f>+IF(B319="","",+IFERROR(+VLOOKUP(B319,padron!A:C,3,0),"no_cargado"))</f>
        <v/>
      </c>
      <c r="N319" s="67" t="str">
        <f>+IF(C319="","",+IFERROR(+VLOOKUP($C319,materiales!$A$2:$C$101,3,0),"9999"))</f>
        <v/>
      </c>
      <c r="O319" s="67" t="str">
        <f t="shared" si="40"/>
        <v/>
      </c>
      <c r="P319" s="67" t="str">
        <f t="shared" si="41"/>
        <v/>
      </c>
      <c r="Q319" s="67" t="str">
        <f t="shared" si="42"/>
        <v/>
      </c>
      <c r="R319" s="67" t="str">
        <f t="shared" si="43"/>
        <v/>
      </c>
      <c r="S319" s="67" t="str">
        <f t="shared" si="44"/>
        <v/>
      </c>
      <c r="T319" s="67" t="str">
        <f t="shared" ca="1" si="45"/>
        <v/>
      </c>
      <c r="U319" s="67" t="str">
        <f>+IF(M319="","",IFERROR(+VLOOKUP(C319,materiales!$A$2:$D$1000,4,0),"DSZA"))</f>
        <v/>
      </c>
      <c r="V319" s="67" t="str">
        <f t="shared" si="46"/>
        <v/>
      </c>
      <c r="W319" s="69" t="str">
        <f t="shared" si="47"/>
        <v/>
      </c>
      <c r="X319" s="69" t="str">
        <f t="shared" si="48"/>
        <v/>
      </c>
      <c r="Y319" s="70" t="str">
        <f t="shared" si="49"/>
        <v/>
      </c>
      <c r="Z319" s="70" t="str">
        <f>IF(M319="no_cargado",VLOOKUP(B319,NAfiliado_NFarmacia!A:H,8,0),"")</f>
        <v/>
      </c>
      <c r="AA319" s="71"/>
    </row>
    <row r="320" spans="1:27" x14ac:dyDescent="0.55000000000000004">
      <c r="A320" s="50"/>
      <c r="B320" s="49"/>
      <c r="C320" s="48"/>
      <c r="D320" s="49"/>
      <c r="E320" s="49"/>
      <c r="F320" s="49"/>
      <c r="G320" s="66" t="str">
        <f>+IF($B320="","",+IFERROR(+VLOOKUP(B320,padron!$A$2:$E$2000,2,0),+IFERROR(VLOOKUP(B320,NAfiliado_NFarmacia!$A:$J,10,0),"Ingresar Nuevo Afiliado")))</f>
        <v/>
      </c>
      <c r="H320" s="67" t="str">
        <f>+IF(B320="","",+IFERROR(+VLOOKUP($C320,materiales!$A$2:$C$101,2,0),"9999"))</f>
        <v/>
      </c>
      <c r="I320" s="68" t="str">
        <f>+IF($B320="","",+IF(OR($F320="Si",$F320=""),IF(ISERROR(VLOOKUP($B320,padron!$A$3:$M$482,9,0)),+IF(ISERROR(VLOOKUP($B320,NAfiliado_NFarmacia!$A$2:$J$497,5,0)),"Ingresa Farmacia",VLOOKUP($B320,NAfiliado_NFarmacia!$A$2:$J$497,5,0)),VLOOKUP($B320,padron!$A$3:$M$482,9,0)),+IF(ISERROR(VLOOKUP($B320,NAfiliado_NFarmacia!$A$2:$J$497,5,0)),"Ingresa Farmacia",VLOOKUP($B320,NAfiliado_NFarmacia!$A$2:$J$497,5,0))))</f>
        <v/>
      </c>
      <c r="J320" s="68" t="str">
        <f>+IF($B320="","",+IF(OR($F320="Si",$F320=""),IF(ISERROR(VLOOKUP($B320,padron!$A$3:$M$482,10,0)),+IF(ISERROR(VLOOKUP($B320,NAfiliado_NFarmacia!$A$2:$J$497,5,0)),"Ingresa Direccion de Farmacia",VLOOKUP($B320,NAfiliado_NFarmacia!$A$2:$J$497,6,0)),VLOOKUP($B320,padron!$A$3:$M$482,10,0)),+IF(ISERROR(VLOOKUP($B320,NAfiliado_NFarmacia!$A$2:$J$497,6,0)),"Ingresa Direccion de Farmacia",VLOOKUP($B320,NAfiliado_NFarmacia!$A$2:$J$497,6,0))))</f>
        <v/>
      </c>
      <c r="K320" s="68" t="str">
        <f>+IF($B320="","",+IF(OR($F320="Si",$F320=""),IF(ISERROR(VLOOKUP($B320,padron!$A$3:$M$482,10,0)),+IF(ISERROR(VLOOKUP($B320,NAfiliado_NFarmacia!$A$2:$J$497,5,0)),"Ingresa Localidad de Farmacia",VLOOKUP($B320,NAfiliado_NFarmacia!$A$2:$J$497,7,0)),VLOOKUP($B320,padron!$A$3:$M$482,11,0)),+IF(ISERROR(VLOOKUP($B320,NAfiliado_NFarmacia!$A$2:$J$497,7,0)),"Ingresa Localidad de Farmacia",VLOOKUP($B320,NAfiliado_NFarmacia!$A$2:$J$497,7,0))))</f>
        <v/>
      </c>
      <c r="L320" s="69" t="str">
        <f>+IF(B320="","",IF(F320="No","84005541",+IFERROR(+VLOOKUP(inicio!B320,padron!$A$2:$H$1999,8,0),"84005541")))</f>
        <v/>
      </c>
      <c r="M320" s="69" t="str">
        <f>+IF(B320="","",+IFERROR(+VLOOKUP(B320,padron!A:C,3,0),"no_cargado"))</f>
        <v/>
      </c>
      <c r="N320" s="67" t="str">
        <f>+IF(C320="","",+IFERROR(+VLOOKUP($C320,materiales!$A$2:$C$101,3,0),"9999"))</f>
        <v/>
      </c>
      <c r="O320" s="67" t="str">
        <f t="shared" si="40"/>
        <v/>
      </c>
      <c r="P320" s="67" t="str">
        <f t="shared" si="41"/>
        <v/>
      </c>
      <c r="Q320" s="67" t="str">
        <f t="shared" si="42"/>
        <v/>
      </c>
      <c r="R320" s="67" t="str">
        <f t="shared" si="43"/>
        <v/>
      </c>
      <c r="S320" s="67" t="str">
        <f t="shared" si="44"/>
        <v/>
      </c>
      <c r="T320" s="67" t="str">
        <f t="shared" ca="1" si="45"/>
        <v/>
      </c>
      <c r="U320" s="67" t="str">
        <f>+IF(M320="","",IFERROR(+VLOOKUP(C320,materiales!$A$2:$D$1000,4,0),"DSZA"))</f>
        <v/>
      </c>
      <c r="V320" s="67" t="str">
        <f t="shared" si="46"/>
        <v/>
      </c>
      <c r="W320" s="69" t="str">
        <f t="shared" si="47"/>
        <v/>
      </c>
      <c r="X320" s="69" t="str">
        <f t="shared" si="48"/>
        <v/>
      </c>
      <c r="Y320" s="70" t="str">
        <f t="shared" si="49"/>
        <v/>
      </c>
      <c r="Z320" s="70" t="str">
        <f>IF(M320="no_cargado",VLOOKUP(B320,NAfiliado_NFarmacia!A:H,8,0),"")</f>
        <v/>
      </c>
      <c r="AA320" s="71"/>
    </row>
    <row r="321" spans="1:27" x14ac:dyDescent="0.55000000000000004">
      <c r="A321" s="50"/>
      <c r="B321" s="49"/>
      <c r="C321" s="48"/>
      <c r="D321" s="49"/>
      <c r="E321" s="49"/>
      <c r="F321" s="49"/>
      <c r="G321" s="66" t="str">
        <f>+IF($B321="","",+IFERROR(+VLOOKUP(B321,padron!$A$2:$E$2000,2,0),+IFERROR(VLOOKUP(B321,NAfiliado_NFarmacia!$A:$J,10,0),"Ingresar Nuevo Afiliado")))</f>
        <v/>
      </c>
      <c r="H321" s="67" t="str">
        <f>+IF(B321="","",+IFERROR(+VLOOKUP($C321,materiales!$A$2:$C$101,2,0),"9999"))</f>
        <v/>
      </c>
      <c r="I321" s="68" t="str">
        <f>+IF($B321="","",+IF(OR($F321="Si",$F321=""),IF(ISERROR(VLOOKUP($B321,padron!$A$3:$M$482,9,0)),+IF(ISERROR(VLOOKUP($B321,NAfiliado_NFarmacia!$A$2:$J$497,5,0)),"Ingresa Farmacia",VLOOKUP($B321,NAfiliado_NFarmacia!$A$2:$J$497,5,0)),VLOOKUP($B321,padron!$A$3:$M$482,9,0)),+IF(ISERROR(VLOOKUP($B321,NAfiliado_NFarmacia!$A$2:$J$497,5,0)),"Ingresa Farmacia",VLOOKUP($B321,NAfiliado_NFarmacia!$A$2:$J$497,5,0))))</f>
        <v/>
      </c>
      <c r="J321" s="68" t="str">
        <f>+IF($B321="","",+IF(OR($F321="Si",$F321=""),IF(ISERROR(VLOOKUP($B321,padron!$A$3:$M$482,10,0)),+IF(ISERROR(VLOOKUP($B321,NAfiliado_NFarmacia!$A$2:$J$497,5,0)),"Ingresa Direccion de Farmacia",VLOOKUP($B321,NAfiliado_NFarmacia!$A$2:$J$497,6,0)),VLOOKUP($B321,padron!$A$3:$M$482,10,0)),+IF(ISERROR(VLOOKUP($B321,NAfiliado_NFarmacia!$A$2:$J$497,6,0)),"Ingresa Direccion de Farmacia",VLOOKUP($B321,NAfiliado_NFarmacia!$A$2:$J$497,6,0))))</f>
        <v/>
      </c>
      <c r="K321" s="68" t="str">
        <f>+IF($B321="","",+IF(OR($F321="Si",$F321=""),IF(ISERROR(VLOOKUP($B321,padron!$A$3:$M$482,10,0)),+IF(ISERROR(VLOOKUP($B321,NAfiliado_NFarmacia!$A$2:$J$497,5,0)),"Ingresa Localidad de Farmacia",VLOOKUP($B321,NAfiliado_NFarmacia!$A$2:$J$497,7,0)),VLOOKUP($B321,padron!$A$3:$M$482,11,0)),+IF(ISERROR(VLOOKUP($B321,NAfiliado_NFarmacia!$A$2:$J$497,7,0)),"Ingresa Localidad de Farmacia",VLOOKUP($B321,NAfiliado_NFarmacia!$A$2:$J$497,7,0))))</f>
        <v/>
      </c>
      <c r="L321" s="69" t="str">
        <f>+IF(B321="","",IF(F321="No","84005541",+IFERROR(+VLOOKUP(inicio!B321,padron!$A$2:$H$1999,8,0),"84005541")))</f>
        <v/>
      </c>
      <c r="M321" s="69" t="str">
        <f>+IF(B321="","",+IFERROR(+VLOOKUP(B321,padron!A:C,3,0),"no_cargado"))</f>
        <v/>
      </c>
      <c r="N321" s="67" t="str">
        <f>+IF(C321="","",+IFERROR(+VLOOKUP($C321,materiales!$A$2:$C$101,3,0),"9999"))</f>
        <v/>
      </c>
      <c r="O321" s="67" t="str">
        <f t="shared" si="40"/>
        <v/>
      </c>
      <c r="P321" s="67" t="str">
        <f t="shared" si="41"/>
        <v/>
      </c>
      <c r="Q321" s="67" t="str">
        <f t="shared" si="42"/>
        <v/>
      </c>
      <c r="R321" s="67" t="str">
        <f t="shared" si="43"/>
        <v/>
      </c>
      <c r="S321" s="67" t="str">
        <f t="shared" si="44"/>
        <v/>
      </c>
      <c r="T321" s="67" t="str">
        <f t="shared" ca="1" si="45"/>
        <v/>
      </c>
      <c r="U321" s="67" t="str">
        <f>+IF(M321="","",IFERROR(+VLOOKUP(C321,materiales!$A$2:$D$1000,4,0),"DSZA"))</f>
        <v/>
      </c>
      <c r="V321" s="67" t="str">
        <f t="shared" si="46"/>
        <v/>
      </c>
      <c r="W321" s="69" t="str">
        <f t="shared" si="47"/>
        <v/>
      </c>
      <c r="X321" s="69" t="str">
        <f t="shared" si="48"/>
        <v/>
      </c>
      <c r="Y321" s="70" t="str">
        <f t="shared" si="49"/>
        <v/>
      </c>
      <c r="Z321" s="70" t="str">
        <f>IF(M321="no_cargado",VLOOKUP(B321,NAfiliado_NFarmacia!A:H,8,0),"")</f>
        <v/>
      </c>
      <c r="AA321" s="71"/>
    </row>
    <row r="322" spans="1:27" x14ac:dyDescent="0.55000000000000004">
      <c r="A322" s="50"/>
      <c r="B322" s="49"/>
      <c r="C322" s="48"/>
      <c r="D322" s="49"/>
      <c r="E322" s="49"/>
      <c r="F322" s="49"/>
      <c r="G322" s="66" t="str">
        <f>+IF($B322="","",+IFERROR(+VLOOKUP(B322,padron!$A$2:$E$2000,2,0),+IFERROR(VLOOKUP(B322,NAfiliado_NFarmacia!$A:$J,10,0),"Ingresar Nuevo Afiliado")))</f>
        <v/>
      </c>
      <c r="H322" s="67" t="str">
        <f>+IF(B322="","",+IFERROR(+VLOOKUP($C322,materiales!$A$2:$C$101,2,0),"9999"))</f>
        <v/>
      </c>
      <c r="I322" s="68" t="str">
        <f>+IF($B322="","",+IF(OR($F322="Si",$F322=""),IF(ISERROR(VLOOKUP($B322,padron!$A$3:$M$482,9,0)),+IF(ISERROR(VLOOKUP($B322,NAfiliado_NFarmacia!$A$2:$J$497,5,0)),"Ingresa Farmacia",VLOOKUP($B322,NAfiliado_NFarmacia!$A$2:$J$497,5,0)),VLOOKUP($B322,padron!$A$3:$M$482,9,0)),+IF(ISERROR(VLOOKUP($B322,NAfiliado_NFarmacia!$A$2:$J$497,5,0)),"Ingresa Farmacia",VLOOKUP($B322,NAfiliado_NFarmacia!$A$2:$J$497,5,0))))</f>
        <v/>
      </c>
      <c r="J322" s="68" t="str">
        <f>+IF($B322="","",+IF(OR($F322="Si",$F322=""),IF(ISERROR(VLOOKUP($B322,padron!$A$3:$M$482,10,0)),+IF(ISERROR(VLOOKUP($B322,NAfiliado_NFarmacia!$A$2:$J$497,5,0)),"Ingresa Direccion de Farmacia",VLOOKUP($B322,NAfiliado_NFarmacia!$A$2:$J$497,6,0)),VLOOKUP($B322,padron!$A$3:$M$482,10,0)),+IF(ISERROR(VLOOKUP($B322,NAfiliado_NFarmacia!$A$2:$J$497,6,0)),"Ingresa Direccion de Farmacia",VLOOKUP($B322,NAfiliado_NFarmacia!$A$2:$J$497,6,0))))</f>
        <v/>
      </c>
      <c r="K322" s="68" t="str">
        <f>+IF($B322="","",+IF(OR($F322="Si",$F322=""),IF(ISERROR(VLOOKUP($B322,padron!$A$3:$M$482,10,0)),+IF(ISERROR(VLOOKUP($B322,NAfiliado_NFarmacia!$A$2:$J$497,5,0)),"Ingresa Localidad de Farmacia",VLOOKUP($B322,NAfiliado_NFarmacia!$A$2:$J$497,7,0)),VLOOKUP($B322,padron!$A$3:$M$482,11,0)),+IF(ISERROR(VLOOKUP($B322,NAfiliado_NFarmacia!$A$2:$J$497,7,0)),"Ingresa Localidad de Farmacia",VLOOKUP($B322,NAfiliado_NFarmacia!$A$2:$J$497,7,0))))</f>
        <v/>
      </c>
      <c r="L322" s="69" t="str">
        <f>+IF(B322="","",IF(F322="No","84005541",+IFERROR(+VLOOKUP(inicio!B322,padron!$A$2:$H$1999,8,0),"84005541")))</f>
        <v/>
      </c>
      <c r="M322" s="69" t="str">
        <f>+IF(B322="","",+IFERROR(+VLOOKUP(B322,padron!A:C,3,0),"no_cargado"))</f>
        <v/>
      </c>
      <c r="N322" s="67" t="str">
        <f>+IF(C322="","",+IFERROR(+VLOOKUP($C322,materiales!$A$2:$C$101,3,0),"9999"))</f>
        <v/>
      </c>
      <c r="O322" s="67" t="str">
        <f t="shared" si="40"/>
        <v/>
      </c>
      <c r="P322" s="67" t="str">
        <f t="shared" si="41"/>
        <v/>
      </c>
      <c r="Q322" s="67" t="str">
        <f t="shared" si="42"/>
        <v/>
      </c>
      <c r="R322" s="67" t="str">
        <f t="shared" si="43"/>
        <v/>
      </c>
      <c r="S322" s="67" t="str">
        <f t="shared" si="44"/>
        <v/>
      </c>
      <c r="T322" s="67" t="str">
        <f t="shared" ca="1" si="45"/>
        <v/>
      </c>
      <c r="U322" s="67" t="str">
        <f>+IF(M322="","",IFERROR(+VLOOKUP(C322,materiales!$A$2:$D$1000,4,0),"DSZA"))</f>
        <v/>
      </c>
      <c r="V322" s="67" t="str">
        <f t="shared" si="46"/>
        <v/>
      </c>
      <c r="W322" s="69" t="str">
        <f t="shared" si="47"/>
        <v/>
      </c>
      <c r="X322" s="69" t="str">
        <f t="shared" si="48"/>
        <v/>
      </c>
      <c r="Y322" s="70" t="str">
        <f t="shared" si="49"/>
        <v/>
      </c>
      <c r="Z322" s="70" t="str">
        <f>IF(M322="no_cargado",VLOOKUP(B322,NAfiliado_NFarmacia!A:H,8,0),"")</f>
        <v/>
      </c>
      <c r="AA322" s="71"/>
    </row>
    <row r="323" spans="1:27" x14ac:dyDescent="0.55000000000000004">
      <c r="A323" s="50"/>
      <c r="B323" s="49"/>
      <c r="C323" s="48"/>
      <c r="D323" s="49"/>
      <c r="E323" s="49"/>
      <c r="F323" s="49"/>
      <c r="G323" s="66" t="str">
        <f>+IF($B323="","",+IFERROR(+VLOOKUP(B323,padron!$A$2:$E$2000,2,0),+IFERROR(VLOOKUP(B323,NAfiliado_NFarmacia!$A:$J,10,0),"Ingresar Nuevo Afiliado")))</f>
        <v/>
      </c>
      <c r="H323" s="67" t="str">
        <f>+IF(B323="","",+IFERROR(+VLOOKUP($C323,materiales!$A$2:$C$101,2,0),"9999"))</f>
        <v/>
      </c>
      <c r="I323" s="68" t="str">
        <f>+IF($B323="","",+IF(OR($F323="Si",$F323=""),IF(ISERROR(VLOOKUP($B323,padron!$A$3:$M$482,9,0)),+IF(ISERROR(VLOOKUP($B323,NAfiliado_NFarmacia!$A$2:$J$497,5,0)),"Ingresa Farmacia",VLOOKUP($B323,NAfiliado_NFarmacia!$A$2:$J$497,5,0)),VLOOKUP($B323,padron!$A$3:$M$482,9,0)),+IF(ISERROR(VLOOKUP($B323,NAfiliado_NFarmacia!$A$2:$J$497,5,0)),"Ingresa Farmacia",VLOOKUP($B323,NAfiliado_NFarmacia!$A$2:$J$497,5,0))))</f>
        <v/>
      </c>
      <c r="J323" s="68" t="str">
        <f>+IF($B323="","",+IF(OR($F323="Si",$F323=""),IF(ISERROR(VLOOKUP($B323,padron!$A$3:$M$482,10,0)),+IF(ISERROR(VLOOKUP($B323,NAfiliado_NFarmacia!$A$2:$J$497,5,0)),"Ingresa Direccion de Farmacia",VLOOKUP($B323,NAfiliado_NFarmacia!$A$2:$J$497,6,0)),VLOOKUP($B323,padron!$A$3:$M$482,10,0)),+IF(ISERROR(VLOOKUP($B323,NAfiliado_NFarmacia!$A$2:$J$497,6,0)),"Ingresa Direccion de Farmacia",VLOOKUP($B323,NAfiliado_NFarmacia!$A$2:$J$497,6,0))))</f>
        <v/>
      </c>
      <c r="K323" s="68" t="str">
        <f>+IF($B323="","",+IF(OR($F323="Si",$F323=""),IF(ISERROR(VLOOKUP($B323,padron!$A$3:$M$482,10,0)),+IF(ISERROR(VLOOKUP($B323,NAfiliado_NFarmacia!$A$2:$J$497,5,0)),"Ingresa Localidad de Farmacia",VLOOKUP($B323,NAfiliado_NFarmacia!$A$2:$J$497,7,0)),VLOOKUP($B323,padron!$A$3:$M$482,11,0)),+IF(ISERROR(VLOOKUP($B323,NAfiliado_NFarmacia!$A$2:$J$497,7,0)),"Ingresa Localidad de Farmacia",VLOOKUP($B323,NAfiliado_NFarmacia!$A$2:$J$497,7,0))))</f>
        <v/>
      </c>
      <c r="L323" s="69" t="str">
        <f>+IF(B323="","",IF(F323="No","84005541",+IFERROR(+VLOOKUP(inicio!B323,padron!$A$2:$H$1999,8,0),"84005541")))</f>
        <v/>
      </c>
      <c r="M323" s="69" t="str">
        <f>+IF(B323="","",+IFERROR(+VLOOKUP(B323,padron!A:C,3,0),"no_cargado"))</f>
        <v/>
      </c>
      <c r="N323" s="67" t="str">
        <f>+IF(C323="","",+IFERROR(+VLOOKUP($C323,materiales!$A$2:$C$101,3,0),"9999"))</f>
        <v/>
      </c>
      <c r="O323" s="67" t="str">
        <f t="shared" si="40"/>
        <v/>
      </c>
      <c r="P323" s="67" t="str">
        <f t="shared" si="41"/>
        <v/>
      </c>
      <c r="Q323" s="67" t="str">
        <f t="shared" si="42"/>
        <v/>
      </c>
      <c r="R323" s="67" t="str">
        <f t="shared" si="43"/>
        <v/>
      </c>
      <c r="S323" s="67" t="str">
        <f t="shared" si="44"/>
        <v/>
      </c>
      <c r="T323" s="67" t="str">
        <f t="shared" ca="1" si="45"/>
        <v/>
      </c>
      <c r="U323" s="67" t="str">
        <f>+IF(M323="","",IFERROR(+VLOOKUP(C323,materiales!$A$2:$D$1000,4,0),"DSZA"))</f>
        <v/>
      </c>
      <c r="V323" s="67" t="str">
        <f t="shared" si="46"/>
        <v/>
      </c>
      <c r="W323" s="69" t="str">
        <f t="shared" si="47"/>
        <v/>
      </c>
      <c r="X323" s="69" t="str">
        <f t="shared" si="48"/>
        <v/>
      </c>
      <c r="Y323" s="70" t="str">
        <f t="shared" si="49"/>
        <v/>
      </c>
      <c r="Z323" s="70" t="str">
        <f>IF(M323="no_cargado",VLOOKUP(B323,NAfiliado_NFarmacia!A:H,8,0),"")</f>
        <v/>
      </c>
      <c r="AA323" s="71"/>
    </row>
    <row r="324" spans="1:27" x14ac:dyDescent="0.55000000000000004">
      <c r="A324" s="50"/>
      <c r="B324" s="49"/>
      <c r="C324" s="48"/>
      <c r="D324" s="49"/>
      <c r="E324" s="49"/>
      <c r="F324" s="49"/>
      <c r="G324" s="66" t="str">
        <f>+IF($B324="","",+IFERROR(+VLOOKUP(B324,padron!$A$2:$E$2000,2,0),+IFERROR(VLOOKUP(B324,NAfiliado_NFarmacia!$A:$J,10,0),"Ingresar Nuevo Afiliado")))</f>
        <v/>
      </c>
      <c r="H324" s="67" t="str">
        <f>+IF(B324="","",+IFERROR(+VLOOKUP($C324,materiales!$A$2:$C$101,2,0),"9999"))</f>
        <v/>
      </c>
      <c r="I324" s="68" t="str">
        <f>+IF($B324="","",+IF(OR($F324="Si",$F324=""),IF(ISERROR(VLOOKUP($B324,padron!$A$3:$M$482,9,0)),+IF(ISERROR(VLOOKUP($B324,NAfiliado_NFarmacia!$A$2:$J$497,5,0)),"Ingresa Farmacia",VLOOKUP($B324,NAfiliado_NFarmacia!$A$2:$J$497,5,0)),VLOOKUP($B324,padron!$A$3:$M$482,9,0)),+IF(ISERROR(VLOOKUP($B324,NAfiliado_NFarmacia!$A$2:$J$497,5,0)),"Ingresa Farmacia",VLOOKUP($B324,NAfiliado_NFarmacia!$A$2:$J$497,5,0))))</f>
        <v/>
      </c>
      <c r="J324" s="68" t="str">
        <f>+IF($B324="","",+IF(OR($F324="Si",$F324=""),IF(ISERROR(VLOOKUP($B324,padron!$A$3:$M$482,10,0)),+IF(ISERROR(VLOOKUP($B324,NAfiliado_NFarmacia!$A$2:$J$497,5,0)),"Ingresa Direccion de Farmacia",VLOOKUP($B324,NAfiliado_NFarmacia!$A$2:$J$497,6,0)),VLOOKUP($B324,padron!$A$3:$M$482,10,0)),+IF(ISERROR(VLOOKUP($B324,NAfiliado_NFarmacia!$A$2:$J$497,6,0)),"Ingresa Direccion de Farmacia",VLOOKUP($B324,NAfiliado_NFarmacia!$A$2:$J$497,6,0))))</f>
        <v/>
      </c>
      <c r="K324" s="68" t="str">
        <f>+IF($B324="","",+IF(OR($F324="Si",$F324=""),IF(ISERROR(VLOOKUP($B324,padron!$A$3:$M$482,10,0)),+IF(ISERROR(VLOOKUP($B324,NAfiliado_NFarmacia!$A$2:$J$497,5,0)),"Ingresa Localidad de Farmacia",VLOOKUP($B324,NAfiliado_NFarmacia!$A$2:$J$497,7,0)),VLOOKUP($B324,padron!$A$3:$M$482,11,0)),+IF(ISERROR(VLOOKUP($B324,NAfiliado_NFarmacia!$A$2:$J$497,7,0)),"Ingresa Localidad de Farmacia",VLOOKUP($B324,NAfiliado_NFarmacia!$A$2:$J$497,7,0))))</f>
        <v/>
      </c>
      <c r="L324" s="69" t="str">
        <f>+IF(B324="","",IF(F324="No","84005541",+IFERROR(+VLOOKUP(inicio!B324,padron!$A$2:$H$1999,8,0),"84005541")))</f>
        <v/>
      </c>
      <c r="M324" s="69" t="str">
        <f>+IF(B324="","",+IFERROR(+VLOOKUP(B324,padron!A:C,3,0),"no_cargado"))</f>
        <v/>
      </c>
      <c r="N324" s="67" t="str">
        <f>+IF(C324="","",+IFERROR(+VLOOKUP($C324,materiales!$A$2:$C$101,3,0),"9999"))</f>
        <v/>
      </c>
      <c r="O324" s="67" t="str">
        <f t="shared" si="40"/>
        <v/>
      </c>
      <c r="P324" s="67" t="str">
        <f t="shared" si="41"/>
        <v/>
      </c>
      <c r="Q324" s="67" t="str">
        <f t="shared" si="42"/>
        <v/>
      </c>
      <c r="R324" s="67" t="str">
        <f t="shared" si="43"/>
        <v/>
      </c>
      <c r="S324" s="67" t="str">
        <f t="shared" si="44"/>
        <v/>
      </c>
      <c r="T324" s="67" t="str">
        <f t="shared" ca="1" si="45"/>
        <v/>
      </c>
      <c r="U324" s="67" t="str">
        <f>+IF(M324="","",IFERROR(+VLOOKUP(C324,materiales!$A$2:$D$1000,4,0),"DSZA"))</f>
        <v/>
      </c>
      <c r="V324" s="67" t="str">
        <f t="shared" si="46"/>
        <v/>
      </c>
      <c r="W324" s="69" t="str">
        <f t="shared" si="47"/>
        <v/>
      </c>
      <c r="X324" s="69" t="str">
        <f t="shared" si="48"/>
        <v/>
      </c>
      <c r="Y324" s="70" t="str">
        <f t="shared" si="49"/>
        <v/>
      </c>
      <c r="Z324" s="70" t="str">
        <f>IF(M324="no_cargado",VLOOKUP(B324,NAfiliado_NFarmacia!A:H,8,0),"")</f>
        <v/>
      </c>
      <c r="AA324" s="71"/>
    </row>
    <row r="325" spans="1:27" x14ac:dyDescent="0.55000000000000004">
      <c r="A325" s="50"/>
      <c r="B325" s="49"/>
      <c r="C325" s="48"/>
      <c r="D325" s="49"/>
      <c r="E325" s="49"/>
      <c r="F325" s="49"/>
      <c r="G325" s="66" t="str">
        <f>+IF($B325="","",+IFERROR(+VLOOKUP(B325,padron!$A$2:$E$2000,2,0),+IFERROR(VLOOKUP(B325,NAfiliado_NFarmacia!$A:$J,10,0),"Ingresar Nuevo Afiliado")))</f>
        <v/>
      </c>
      <c r="H325" s="67" t="str">
        <f>+IF(B325="","",+IFERROR(+VLOOKUP($C325,materiales!$A$2:$C$101,2,0),"9999"))</f>
        <v/>
      </c>
      <c r="I325" s="68" t="str">
        <f>+IF($B325="","",+IF(OR($F325="Si",$F325=""),IF(ISERROR(VLOOKUP($B325,padron!$A$3:$M$482,9,0)),+IF(ISERROR(VLOOKUP($B325,NAfiliado_NFarmacia!$A$2:$J$497,5,0)),"Ingresa Farmacia",VLOOKUP($B325,NAfiliado_NFarmacia!$A$2:$J$497,5,0)),VLOOKUP($B325,padron!$A$3:$M$482,9,0)),+IF(ISERROR(VLOOKUP($B325,NAfiliado_NFarmacia!$A$2:$J$497,5,0)),"Ingresa Farmacia",VLOOKUP($B325,NAfiliado_NFarmacia!$A$2:$J$497,5,0))))</f>
        <v/>
      </c>
      <c r="J325" s="68" t="str">
        <f>+IF($B325="","",+IF(OR($F325="Si",$F325=""),IF(ISERROR(VLOOKUP($B325,padron!$A$3:$M$482,10,0)),+IF(ISERROR(VLOOKUP($B325,NAfiliado_NFarmacia!$A$2:$J$497,5,0)),"Ingresa Direccion de Farmacia",VLOOKUP($B325,NAfiliado_NFarmacia!$A$2:$J$497,6,0)),VLOOKUP($B325,padron!$A$3:$M$482,10,0)),+IF(ISERROR(VLOOKUP($B325,NAfiliado_NFarmacia!$A$2:$J$497,6,0)),"Ingresa Direccion de Farmacia",VLOOKUP($B325,NAfiliado_NFarmacia!$A$2:$J$497,6,0))))</f>
        <v/>
      </c>
      <c r="K325" s="68" t="str">
        <f>+IF($B325="","",+IF(OR($F325="Si",$F325=""),IF(ISERROR(VLOOKUP($B325,padron!$A$3:$M$482,10,0)),+IF(ISERROR(VLOOKUP($B325,NAfiliado_NFarmacia!$A$2:$J$497,5,0)),"Ingresa Localidad de Farmacia",VLOOKUP($B325,NAfiliado_NFarmacia!$A$2:$J$497,7,0)),VLOOKUP($B325,padron!$A$3:$M$482,11,0)),+IF(ISERROR(VLOOKUP($B325,NAfiliado_NFarmacia!$A$2:$J$497,7,0)),"Ingresa Localidad de Farmacia",VLOOKUP($B325,NAfiliado_NFarmacia!$A$2:$J$497,7,0))))</f>
        <v/>
      </c>
      <c r="L325" s="69" t="str">
        <f>+IF(B325="","",IF(F325="No","84005541",+IFERROR(+VLOOKUP(inicio!B325,padron!$A$2:$H$1999,8,0),"84005541")))</f>
        <v/>
      </c>
      <c r="M325" s="69" t="str">
        <f>+IF(B325="","",+IFERROR(+VLOOKUP(B325,padron!A:C,3,0),"no_cargado"))</f>
        <v/>
      </c>
      <c r="N325" s="67" t="str">
        <f>+IF(C325="","",+IFERROR(+VLOOKUP($C325,materiales!$A$2:$C$101,3,0),"9999"))</f>
        <v/>
      </c>
      <c r="O325" s="67" t="str">
        <f t="shared" si="40"/>
        <v/>
      </c>
      <c r="P325" s="67" t="str">
        <f t="shared" si="41"/>
        <v/>
      </c>
      <c r="Q325" s="67" t="str">
        <f t="shared" si="42"/>
        <v/>
      </c>
      <c r="R325" s="67" t="str">
        <f t="shared" si="43"/>
        <v/>
      </c>
      <c r="S325" s="67" t="str">
        <f t="shared" si="44"/>
        <v/>
      </c>
      <c r="T325" s="67" t="str">
        <f t="shared" ca="1" si="45"/>
        <v/>
      </c>
      <c r="U325" s="67" t="str">
        <f>+IF(M325="","",IFERROR(+VLOOKUP(C325,materiales!$A$2:$D$1000,4,0),"DSZA"))</f>
        <v/>
      </c>
      <c r="V325" s="67" t="str">
        <f t="shared" si="46"/>
        <v/>
      </c>
      <c r="W325" s="69" t="str">
        <f t="shared" si="47"/>
        <v/>
      </c>
      <c r="X325" s="69" t="str">
        <f t="shared" si="48"/>
        <v/>
      </c>
      <c r="Y325" s="70" t="str">
        <f t="shared" si="49"/>
        <v/>
      </c>
      <c r="Z325" s="70" t="str">
        <f>IF(M325="no_cargado",VLOOKUP(B325,NAfiliado_NFarmacia!A:H,8,0),"")</f>
        <v/>
      </c>
      <c r="AA325" s="71"/>
    </row>
    <row r="326" spans="1:27" x14ac:dyDescent="0.55000000000000004">
      <c r="A326" s="50"/>
      <c r="B326" s="49"/>
      <c r="C326" s="48"/>
      <c r="D326" s="49"/>
      <c r="E326" s="49"/>
      <c r="F326" s="49"/>
      <c r="G326" s="66" t="str">
        <f>+IF($B326="","",+IFERROR(+VLOOKUP(B326,padron!$A$2:$E$2000,2,0),+IFERROR(VLOOKUP(B326,NAfiliado_NFarmacia!$A:$J,10,0),"Ingresar Nuevo Afiliado")))</f>
        <v/>
      </c>
      <c r="H326" s="67" t="str">
        <f>+IF(B326="","",+IFERROR(+VLOOKUP($C326,materiales!$A$2:$C$101,2,0),"9999"))</f>
        <v/>
      </c>
      <c r="I326" s="68" t="str">
        <f>+IF($B326="","",+IF(OR($F326="Si",$F326=""),IF(ISERROR(VLOOKUP($B326,padron!$A$3:$M$482,9,0)),+IF(ISERROR(VLOOKUP($B326,NAfiliado_NFarmacia!$A$2:$J$497,5,0)),"Ingresa Farmacia",VLOOKUP($B326,NAfiliado_NFarmacia!$A$2:$J$497,5,0)),VLOOKUP($B326,padron!$A$3:$M$482,9,0)),+IF(ISERROR(VLOOKUP($B326,NAfiliado_NFarmacia!$A$2:$J$497,5,0)),"Ingresa Farmacia",VLOOKUP($B326,NAfiliado_NFarmacia!$A$2:$J$497,5,0))))</f>
        <v/>
      </c>
      <c r="J326" s="68" t="str">
        <f>+IF($B326="","",+IF(OR($F326="Si",$F326=""),IF(ISERROR(VLOOKUP($B326,padron!$A$3:$M$482,10,0)),+IF(ISERROR(VLOOKUP($B326,NAfiliado_NFarmacia!$A$2:$J$497,5,0)),"Ingresa Direccion de Farmacia",VLOOKUP($B326,NAfiliado_NFarmacia!$A$2:$J$497,6,0)),VLOOKUP($B326,padron!$A$3:$M$482,10,0)),+IF(ISERROR(VLOOKUP($B326,NAfiliado_NFarmacia!$A$2:$J$497,6,0)),"Ingresa Direccion de Farmacia",VLOOKUP($B326,NAfiliado_NFarmacia!$A$2:$J$497,6,0))))</f>
        <v/>
      </c>
      <c r="K326" s="68" t="str">
        <f>+IF($B326="","",+IF(OR($F326="Si",$F326=""),IF(ISERROR(VLOOKUP($B326,padron!$A$3:$M$482,10,0)),+IF(ISERROR(VLOOKUP($B326,NAfiliado_NFarmacia!$A$2:$J$497,5,0)),"Ingresa Localidad de Farmacia",VLOOKUP($B326,NAfiliado_NFarmacia!$A$2:$J$497,7,0)),VLOOKUP($B326,padron!$A$3:$M$482,11,0)),+IF(ISERROR(VLOOKUP($B326,NAfiliado_NFarmacia!$A$2:$J$497,7,0)),"Ingresa Localidad de Farmacia",VLOOKUP($B326,NAfiliado_NFarmacia!$A$2:$J$497,7,0))))</f>
        <v/>
      </c>
      <c r="L326" s="69" t="str">
        <f>+IF(B326="","",IF(F326="No","84005541",+IFERROR(+VLOOKUP(inicio!B326,padron!$A$2:$H$1999,8,0),"84005541")))</f>
        <v/>
      </c>
      <c r="M326" s="69" t="str">
        <f>+IF(B326="","",+IFERROR(+VLOOKUP(B326,padron!A:C,3,0),"no_cargado"))</f>
        <v/>
      </c>
      <c r="N326" s="67" t="str">
        <f>+IF(C326="","",+IFERROR(+VLOOKUP($C326,materiales!$A$2:$C$101,3,0),"9999"))</f>
        <v/>
      </c>
      <c r="O326" s="67" t="str">
        <f t="shared" si="40"/>
        <v/>
      </c>
      <c r="P326" s="67" t="str">
        <f t="shared" si="41"/>
        <v/>
      </c>
      <c r="Q326" s="67" t="str">
        <f t="shared" si="42"/>
        <v/>
      </c>
      <c r="R326" s="67" t="str">
        <f t="shared" si="43"/>
        <v/>
      </c>
      <c r="S326" s="67" t="str">
        <f t="shared" si="44"/>
        <v/>
      </c>
      <c r="T326" s="67" t="str">
        <f t="shared" ca="1" si="45"/>
        <v/>
      </c>
      <c r="U326" s="67" t="str">
        <f>+IF(M326="","",IFERROR(+VLOOKUP(C326,materiales!$A$2:$D$1000,4,0),"DSZA"))</f>
        <v/>
      </c>
      <c r="V326" s="67" t="str">
        <f t="shared" si="46"/>
        <v/>
      </c>
      <c r="W326" s="69" t="str">
        <f t="shared" si="47"/>
        <v/>
      </c>
      <c r="X326" s="69" t="str">
        <f t="shared" si="48"/>
        <v/>
      </c>
      <c r="Y326" s="70" t="str">
        <f t="shared" si="49"/>
        <v/>
      </c>
      <c r="Z326" s="70" t="str">
        <f>IF(M326="no_cargado",VLOOKUP(B326,NAfiliado_NFarmacia!A:H,8,0),"")</f>
        <v/>
      </c>
      <c r="AA326" s="71"/>
    </row>
    <row r="327" spans="1:27" x14ac:dyDescent="0.55000000000000004">
      <c r="A327" s="50"/>
      <c r="B327" s="49"/>
      <c r="C327" s="48"/>
      <c r="D327" s="49"/>
      <c r="E327" s="49"/>
      <c r="F327" s="49"/>
      <c r="G327" s="66" t="str">
        <f>+IF($B327="","",+IFERROR(+VLOOKUP(B327,padron!$A$2:$E$2000,2,0),+IFERROR(VLOOKUP(B327,NAfiliado_NFarmacia!$A:$J,10,0),"Ingresar Nuevo Afiliado")))</f>
        <v/>
      </c>
      <c r="H327" s="67" t="str">
        <f>+IF(B327="","",+IFERROR(+VLOOKUP($C327,materiales!$A$2:$C$101,2,0),"9999"))</f>
        <v/>
      </c>
      <c r="I327" s="68" t="str">
        <f>+IF($B327="","",+IF(OR($F327="Si",$F327=""),IF(ISERROR(VLOOKUP($B327,padron!$A$3:$M$482,9,0)),+IF(ISERROR(VLOOKUP($B327,NAfiliado_NFarmacia!$A$2:$J$497,5,0)),"Ingresa Farmacia",VLOOKUP($B327,NAfiliado_NFarmacia!$A$2:$J$497,5,0)),VLOOKUP($B327,padron!$A$3:$M$482,9,0)),+IF(ISERROR(VLOOKUP($B327,NAfiliado_NFarmacia!$A$2:$J$497,5,0)),"Ingresa Farmacia",VLOOKUP($B327,NAfiliado_NFarmacia!$A$2:$J$497,5,0))))</f>
        <v/>
      </c>
      <c r="J327" s="68" t="str">
        <f>+IF($B327="","",+IF(OR($F327="Si",$F327=""),IF(ISERROR(VLOOKUP($B327,padron!$A$3:$M$482,10,0)),+IF(ISERROR(VLOOKUP($B327,NAfiliado_NFarmacia!$A$2:$J$497,5,0)),"Ingresa Direccion de Farmacia",VLOOKUP($B327,NAfiliado_NFarmacia!$A$2:$J$497,6,0)),VLOOKUP($B327,padron!$A$3:$M$482,10,0)),+IF(ISERROR(VLOOKUP($B327,NAfiliado_NFarmacia!$A$2:$J$497,6,0)),"Ingresa Direccion de Farmacia",VLOOKUP($B327,NAfiliado_NFarmacia!$A$2:$J$497,6,0))))</f>
        <v/>
      </c>
      <c r="K327" s="68" t="str">
        <f>+IF($B327="","",+IF(OR($F327="Si",$F327=""),IF(ISERROR(VLOOKUP($B327,padron!$A$3:$M$482,10,0)),+IF(ISERROR(VLOOKUP($B327,NAfiliado_NFarmacia!$A$2:$J$497,5,0)),"Ingresa Localidad de Farmacia",VLOOKUP($B327,NAfiliado_NFarmacia!$A$2:$J$497,7,0)),VLOOKUP($B327,padron!$A$3:$M$482,11,0)),+IF(ISERROR(VLOOKUP($B327,NAfiliado_NFarmacia!$A$2:$J$497,7,0)),"Ingresa Localidad de Farmacia",VLOOKUP($B327,NAfiliado_NFarmacia!$A$2:$J$497,7,0))))</f>
        <v/>
      </c>
      <c r="L327" s="69" t="str">
        <f>+IF(B327="","",IF(F327="No","84005541",+IFERROR(+VLOOKUP(inicio!B327,padron!$A$2:$H$1999,8,0),"84005541")))</f>
        <v/>
      </c>
      <c r="M327" s="69" t="str">
        <f>+IF(B327="","",+IFERROR(+VLOOKUP(B327,padron!A:C,3,0),"no_cargado"))</f>
        <v/>
      </c>
      <c r="N327" s="67" t="str">
        <f>+IF(C327="","",+IFERROR(+VLOOKUP($C327,materiales!$A$2:$C$101,3,0),"9999"))</f>
        <v/>
      </c>
      <c r="O327" s="67" t="str">
        <f t="shared" si="40"/>
        <v/>
      </c>
      <c r="P327" s="67" t="str">
        <f t="shared" si="41"/>
        <v/>
      </c>
      <c r="Q327" s="67" t="str">
        <f t="shared" si="42"/>
        <v/>
      </c>
      <c r="R327" s="67" t="str">
        <f t="shared" si="43"/>
        <v/>
      </c>
      <c r="S327" s="67" t="str">
        <f t="shared" si="44"/>
        <v/>
      </c>
      <c r="T327" s="67" t="str">
        <f t="shared" ca="1" si="45"/>
        <v/>
      </c>
      <c r="U327" s="67" t="str">
        <f>+IF(M327="","",IFERROR(+VLOOKUP(C327,materiales!$A$2:$D$1000,4,0),"DSZA"))</f>
        <v/>
      </c>
      <c r="V327" s="67" t="str">
        <f t="shared" si="46"/>
        <v/>
      </c>
      <c r="W327" s="69" t="str">
        <f t="shared" si="47"/>
        <v/>
      </c>
      <c r="X327" s="69" t="str">
        <f t="shared" si="48"/>
        <v/>
      </c>
      <c r="Y327" s="70" t="str">
        <f t="shared" si="49"/>
        <v/>
      </c>
      <c r="Z327" s="70" t="str">
        <f>IF(M327="no_cargado",VLOOKUP(B327,NAfiliado_NFarmacia!A:H,8,0),"")</f>
        <v/>
      </c>
      <c r="AA327" s="71"/>
    </row>
    <row r="328" spans="1:27" x14ac:dyDescent="0.55000000000000004">
      <c r="A328" s="50"/>
      <c r="B328" s="49"/>
      <c r="C328" s="48"/>
      <c r="D328" s="49"/>
      <c r="E328" s="49"/>
      <c r="F328" s="49"/>
      <c r="G328" s="66" t="str">
        <f>+IF($B328="","",+IFERROR(+VLOOKUP(B328,padron!$A$2:$E$2000,2,0),+IFERROR(VLOOKUP(B328,NAfiliado_NFarmacia!$A:$J,10,0),"Ingresar Nuevo Afiliado")))</f>
        <v/>
      </c>
      <c r="H328" s="67" t="str">
        <f>+IF(B328="","",+IFERROR(+VLOOKUP($C328,materiales!$A$2:$C$101,2,0),"9999"))</f>
        <v/>
      </c>
      <c r="I328" s="68" t="str">
        <f>+IF($B328="","",+IF(OR($F328="Si",$F328=""),IF(ISERROR(VLOOKUP($B328,padron!$A$3:$M$482,9,0)),+IF(ISERROR(VLOOKUP($B328,NAfiliado_NFarmacia!$A$2:$J$497,5,0)),"Ingresa Farmacia",VLOOKUP($B328,NAfiliado_NFarmacia!$A$2:$J$497,5,0)),VLOOKUP($B328,padron!$A$3:$M$482,9,0)),+IF(ISERROR(VLOOKUP($B328,NAfiliado_NFarmacia!$A$2:$J$497,5,0)),"Ingresa Farmacia",VLOOKUP($B328,NAfiliado_NFarmacia!$A$2:$J$497,5,0))))</f>
        <v/>
      </c>
      <c r="J328" s="68" t="str">
        <f>+IF($B328="","",+IF(OR($F328="Si",$F328=""),IF(ISERROR(VLOOKUP($B328,padron!$A$3:$M$482,10,0)),+IF(ISERROR(VLOOKUP($B328,NAfiliado_NFarmacia!$A$2:$J$497,5,0)),"Ingresa Direccion de Farmacia",VLOOKUP($B328,NAfiliado_NFarmacia!$A$2:$J$497,6,0)),VLOOKUP($B328,padron!$A$3:$M$482,10,0)),+IF(ISERROR(VLOOKUP($B328,NAfiliado_NFarmacia!$A$2:$J$497,6,0)),"Ingresa Direccion de Farmacia",VLOOKUP($B328,NAfiliado_NFarmacia!$A$2:$J$497,6,0))))</f>
        <v/>
      </c>
      <c r="K328" s="68" t="str">
        <f>+IF($B328="","",+IF(OR($F328="Si",$F328=""),IF(ISERROR(VLOOKUP($B328,padron!$A$3:$M$482,10,0)),+IF(ISERROR(VLOOKUP($B328,NAfiliado_NFarmacia!$A$2:$J$497,5,0)),"Ingresa Localidad de Farmacia",VLOOKUP($B328,NAfiliado_NFarmacia!$A$2:$J$497,7,0)),VLOOKUP($B328,padron!$A$3:$M$482,11,0)),+IF(ISERROR(VLOOKUP($B328,NAfiliado_NFarmacia!$A$2:$J$497,7,0)),"Ingresa Localidad de Farmacia",VLOOKUP($B328,NAfiliado_NFarmacia!$A$2:$J$497,7,0))))</f>
        <v/>
      </c>
      <c r="L328" s="69" t="str">
        <f>+IF(B328="","",IF(F328="No","84005541",+IFERROR(+VLOOKUP(inicio!B328,padron!$A$2:$H$1999,8,0),"84005541")))</f>
        <v/>
      </c>
      <c r="M328" s="69" t="str">
        <f>+IF(B328="","",+IFERROR(+VLOOKUP(B328,padron!A:C,3,0),"no_cargado"))</f>
        <v/>
      </c>
      <c r="N328" s="67" t="str">
        <f>+IF(C328="","",+IFERROR(+VLOOKUP($C328,materiales!$A$2:$C$101,3,0),"9999"))</f>
        <v/>
      </c>
      <c r="O328" s="67" t="str">
        <f t="shared" si="40"/>
        <v/>
      </c>
      <c r="P328" s="67" t="str">
        <f t="shared" si="41"/>
        <v/>
      </c>
      <c r="Q328" s="67" t="str">
        <f t="shared" si="42"/>
        <v/>
      </c>
      <c r="R328" s="67" t="str">
        <f t="shared" si="43"/>
        <v/>
      </c>
      <c r="S328" s="67" t="str">
        <f t="shared" si="44"/>
        <v/>
      </c>
      <c r="T328" s="67" t="str">
        <f t="shared" ca="1" si="45"/>
        <v/>
      </c>
      <c r="U328" s="67" t="str">
        <f>+IF(M328="","",IFERROR(+VLOOKUP(C328,materiales!$A$2:$D$1000,4,0),"DSZA"))</f>
        <v/>
      </c>
      <c r="V328" s="67" t="str">
        <f t="shared" si="46"/>
        <v/>
      </c>
      <c r="W328" s="69" t="str">
        <f t="shared" si="47"/>
        <v/>
      </c>
      <c r="X328" s="69" t="str">
        <f t="shared" si="48"/>
        <v/>
      </c>
      <c r="Y328" s="70" t="str">
        <f t="shared" si="49"/>
        <v/>
      </c>
      <c r="Z328" s="70" t="str">
        <f>IF(M328="no_cargado",VLOOKUP(B328,NAfiliado_NFarmacia!A:H,8,0),"")</f>
        <v/>
      </c>
      <c r="AA328" s="71"/>
    </row>
    <row r="329" spans="1:27" x14ac:dyDescent="0.55000000000000004">
      <c r="A329" s="50"/>
      <c r="B329" s="49"/>
      <c r="C329" s="48"/>
      <c r="D329" s="49"/>
      <c r="E329" s="49"/>
      <c r="F329" s="49"/>
      <c r="G329" s="66" t="str">
        <f>+IF($B329="","",+IFERROR(+VLOOKUP(B329,padron!$A$2:$E$2000,2,0),+IFERROR(VLOOKUP(B329,NAfiliado_NFarmacia!$A:$J,10,0),"Ingresar Nuevo Afiliado")))</f>
        <v/>
      </c>
      <c r="H329" s="67" t="str">
        <f>+IF(B329="","",+IFERROR(+VLOOKUP($C329,materiales!$A$2:$C$101,2,0),"9999"))</f>
        <v/>
      </c>
      <c r="I329" s="68" t="str">
        <f>+IF($B329="","",+IF(OR($F329="Si",$F329=""),IF(ISERROR(VLOOKUP($B329,padron!$A$3:$M$482,9,0)),+IF(ISERROR(VLOOKUP($B329,NAfiliado_NFarmacia!$A$2:$J$497,5,0)),"Ingresa Farmacia",VLOOKUP($B329,NAfiliado_NFarmacia!$A$2:$J$497,5,0)),VLOOKUP($B329,padron!$A$3:$M$482,9,0)),+IF(ISERROR(VLOOKUP($B329,NAfiliado_NFarmacia!$A$2:$J$497,5,0)),"Ingresa Farmacia",VLOOKUP($B329,NAfiliado_NFarmacia!$A$2:$J$497,5,0))))</f>
        <v/>
      </c>
      <c r="J329" s="68" t="str">
        <f>+IF($B329="","",+IF(OR($F329="Si",$F329=""),IF(ISERROR(VLOOKUP($B329,padron!$A$3:$M$482,10,0)),+IF(ISERROR(VLOOKUP($B329,NAfiliado_NFarmacia!$A$2:$J$497,5,0)),"Ingresa Direccion de Farmacia",VLOOKUP($B329,NAfiliado_NFarmacia!$A$2:$J$497,6,0)),VLOOKUP($B329,padron!$A$3:$M$482,10,0)),+IF(ISERROR(VLOOKUP($B329,NAfiliado_NFarmacia!$A$2:$J$497,6,0)),"Ingresa Direccion de Farmacia",VLOOKUP($B329,NAfiliado_NFarmacia!$A$2:$J$497,6,0))))</f>
        <v/>
      </c>
      <c r="K329" s="68" t="str">
        <f>+IF($B329="","",+IF(OR($F329="Si",$F329=""),IF(ISERROR(VLOOKUP($B329,padron!$A$3:$M$482,10,0)),+IF(ISERROR(VLOOKUP($B329,NAfiliado_NFarmacia!$A$2:$J$497,5,0)),"Ingresa Localidad de Farmacia",VLOOKUP($B329,NAfiliado_NFarmacia!$A$2:$J$497,7,0)),VLOOKUP($B329,padron!$A$3:$M$482,11,0)),+IF(ISERROR(VLOOKUP($B329,NAfiliado_NFarmacia!$A$2:$J$497,7,0)),"Ingresa Localidad de Farmacia",VLOOKUP($B329,NAfiliado_NFarmacia!$A$2:$J$497,7,0))))</f>
        <v/>
      </c>
      <c r="L329" s="69" t="str">
        <f>+IF(B329="","",IF(F329="No","84005541",+IFERROR(+VLOOKUP(inicio!B329,padron!$A$2:$H$1999,8,0),"84005541")))</f>
        <v/>
      </c>
      <c r="M329" s="69" t="str">
        <f>+IF(B329="","",+IFERROR(+VLOOKUP(B329,padron!A:C,3,0),"no_cargado"))</f>
        <v/>
      </c>
      <c r="N329" s="67" t="str">
        <f>+IF(C329="","",+IFERROR(+VLOOKUP($C329,materiales!$A$2:$C$101,3,0),"9999"))</f>
        <v/>
      </c>
      <c r="O329" s="67" t="str">
        <f t="shared" si="40"/>
        <v/>
      </c>
      <c r="P329" s="67" t="str">
        <f t="shared" si="41"/>
        <v/>
      </c>
      <c r="Q329" s="67" t="str">
        <f t="shared" si="42"/>
        <v/>
      </c>
      <c r="R329" s="67" t="str">
        <f t="shared" si="43"/>
        <v/>
      </c>
      <c r="S329" s="67" t="str">
        <f t="shared" si="44"/>
        <v/>
      </c>
      <c r="T329" s="67" t="str">
        <f t="shared" ca="1" si="45"/>
        <v/>
      </c>
      <c r="U329" s="67" t="str">
        <f>+IF(M329="","",IFERROR(+VLOOKUP(C329,materiales!$A$2:$D$1000,4,0),"DSZA"))</f>
        <v/>
      </c>
      <c r="V329" s="67" t="str">
        <f t="shared" si="46"/>
        <v/>
      </c>
      <c r="W329" s="69" t="str">
        <f t="shared" si="47"/>
        <v/>
      </c>
      <c r="X329" s="69" t="str">
        <f t="shared" si="48"/>
        <v/>
      </c>
      <c r="Y329" s="70" t="str">
        <f t="shared" si="49"/>
        <v/>
      </c>
      <c r="Z329" s="70" t="str">
        <f>IF(M329="no_cargado",VLOOKUP(B329,NAfiliado_NFarmacia!A:H,8,0),"")</f>
        <v/>
      </c>
      <c r="AA329" s="71"/>
    </row>
    <row r="330" spans="1:27" x14ac:dyDescent="0.55000000000000004">
      <c r="A330" s="50"/>
      <c r="B330" s="49"/>
      <c r="C330" s="48"/>
      <c r="D330" s="49"/>
      <c r="E330" s="49"/>
      <c r="F330" s="49"/>
      <c r="G330" s="66" t="str">
        <f>+IF($B330="","",+IFERROR(+VLOOKUP(B330,padron!$A$2:$E$2000,2,0),+IFERROR(VLOOKUP(B330,NAfiliado_NFarmacia!$A:$J,10,0),"Ingresar Nuevo Afiliado")))</f>
        <v/>
      </c>
      <c r="H330" s="67" t="str">
        <f>+IF(B330="","",+IFERROR(+VLOOKUP($C330,materiales!$A$2:$C$101,2,0),"9999"))</f>
        <v/>
      </c>
      <c r="I330" s="68" t="str">
        <f>+IF($B330="","",+IF(OR($F330="Si",$F330=""),IF(ISERROR(VLOOKUP($B330,padron!$A$3:$M$482,9,0)),+IF(ISERROR(VLOOKUP($B330,NAfiliado_NFarmacia!$A$2:$J$497,5,0)),"Ingresa Farmacia",VLOOKUP($B330,NAfiliado_NFarmacia!$A$2:$J$497,5,0)),VLOOKUP($B330,padron!$A$3:$M$482,9,0)),+IF(ISERROR(VLOOKUP($B330,NAfiliado_NFarmacia!$A$2:$J$497,5,0)),"Ingresa Farmacia",VLOOKUP($B330,NAfiliado_NFarmacia!$A$2:$J$497,5,0))))</f>
        <v/>
      </c>
      <c r="J330" s="68" t="str">
        <f>+IF($B330="","",+IF(OR($F330="Si",$F330=""),IF(ISERROR(VLOOKUP($B330,padron!$A$3:$M$482,10,0)),+IF(ISERROR(VLOOKUP($B330,NAfiliado_NFarmacia!$A$2:$J$497,5,0)),"Ingresa Direccion de Farmacia",VLOOKUP($B330,NAfiliado_NFarmacia!$A$2:$J$497,6,0)),VLOOKUP($B330,padron!$A$3:$M$482,10,0)),+IF(ISERROR(VLOOKUP($B330,NAfiliado_NFarmacia!$A$2:$J$497,6,0)),"Ingresa Direccion de Farmacia",VLOOKUP($B330,NAfiliado_NFarmacia!$A$2:$J$497,6,0))))</f>
        <v/>
      </c>
      <c r="K330" s="68" t="str">
        <f>+IF($B330="","",+IF(OR($F330="Si",$F330=""),IF(ISERROR(VLOOKUP($B330,padron!$A$3:$M$482,10,0)),+IF(ISERROR(VLOOKUP($B330,NAfiliado_NFarmacia!$A$2:$J$497,5,0)),"Ingresa Localidad de Farmacia",VLOOKUP($B330,NAfiliado_NFarmacia!$A$2:$J$497,7,0)),VLOOKUP($B330,padron!$A$3:$M$482,11,0)),+IF(ISERROR(VLOOKUP($B330,NAfiliado_NFarmacia!$A$2:$J$497,7,0)),"Ingresa Localidad de Farmacia",VLOOKUP($B330,NAfiliado_NFarmacia!$A$2:$J$497,7,0))))</f>
        <v/>
      </c>
      <c r="L330" s="69" t="str">
        <f>+IF(B330="","",IF(F330="No","84005541",+IFERROR(+VLOOKUP(inicio!B330,padron!$A$2:$H$1999,8,0),"84005541")))</f>
        <v/>
      </c>
      <c r="M330" s="69" t="str">
        <f>+IF(B330="","",+IFERROR(+VLOOKUP(B330,padron!A:C,3,0),"no_cargado"))</f>
        <v/>
      </c>
      <c r="N330" s="67" t="str">
        <f>+IF(C330="","",+IFERROR(+VLOOKUP($C330,materiales!$A$2:$C$101,3,0),"9999"))</f>
        <v/>
      </c>
      <c r="O330" s="67" t="str">
        <f t="shared" ref="O330:O393" si="50">+IF(D330="","","01")</f>
        <v/>
      </c>
      <c r="P330" s="67" t="str">
        <f t="shared" ref="P330:P393" si="51">+IF(B330="","","CONVENIO 100%")</f>
        <v/>
      </c>
      <c r="Q330" s="67" t="str">
        <f t="shared" ref="Q330:Q393" si="52">+IF(I330="","","ZTRA")</f>
        <v/>
      </c>
      <c r="R330" s="67" t="str">
        <f t="shared" ref="R330:R393" si="53">+IF(J330="","",+IFERROR(+IF(U330="DSZA","ALMA","1004"),"ALMA"))</f>
        <v/>
      </c>
      <c r="S330" s="67" t="str">
        <f t="shared" ref="S330:S393" si="54">+IF(K330="","","40000001")</f>
        <v/>
      </c>
      <c r="T330" s="67" t="str">
        <f t="shared" ref="T330:T393" ca="1" si="55">+IF(L330="","",+DAY(TODAY())&amp;"."&amp;TEXT(+TODAY(),"MM")&amp;"."&amp;+YEAR(TODAY()))</f>
        <v/>
      </c>
      <c r="U330" s="67" t="str">
        <f>+IF(M330="","",IFERROR(+VLOOKUP(C330,materiales!$A$2:$D$1000,4,0),"DSZA"))</f>
        <v/>
      </c>
      <c r="V330" s="67" t="str">
        <f t="shared" ref="V330:V393" si="56">+IF(N330="","","MAN")</f>
        <v/>
      </c>
      <c r="W330" s="69" t="str">
        <f t="shared" ref="W330:W393" si="57">IF(B330="","","02")</f>
        <v/>
      </c>
      <c r="X330" s="69" t="str">
        <f t="shared" ref="X330:X393" si="58">IF(B330="","","01")</f>
        <v/>
      </c>
      <c r="Y330" s="70" t="str">
        <f t="shared" ref="Y330:Y393" si="59">+RIGHT(B330,8)</f>
        <v/>
      </c>
      <c r="Z330" s="70" t="str">
        <f>IF(M330="no_cargado",VLOOKUP(B330,NAfiliado_NFarmacia!A:H,8,0),"")</f>
        <v/>
      </c>
      <c r="AA330" s="71"/>
    </row>
    <row r="331" spans="1:27" x14ac:dyDescent="0.55000000000000004">
      <c r="A331" s="50"/>
      <c r="B331" s="49"/>
      <c r="C331" s="48"/>
      <c r="D331" s="49"/>
      <c r="E331" s="49"/>
      <c r="F331" s="49"/>
      <c r="G331" s="66" t="str">
        <f>+IF($B331="","",+IFERROR(+VLOOKUP(B331,padron!$A$2:$E$2000,2,0),+IFERROR(VLOOKUP(B331,NAfiliado_NFarmacia!$A:$J,10,0),"Ingresar Nuevo Afiliado")))</f>
        <v/>
      </c>
      <c r="H331" s="67" t="str">
        <f>+IF(B331="","",+IFERROR(+VLOOKUP($C331,materiales!$A$2:$C$101,2,0),"9999"))</f>
        <v/>
      </c>
      <c r="I331" s="68" t="str">
        <f>+IF($B331="","",+IF(OR($F331="Si",$F331=""),IF(ISERROR(VLOOKUP($B331,padron!$A$3:$M$482,9,0)),+IF(ISERROR(VLOOKUP($B331,NAfiliado_NFarmacia!$A$2:$J$497,5,0)),"Ingresa Farmacia",VLOOKUP($B331,NAfiliado_NFarmacia!$A$2:$J$497,5,0)),VLOOKUP($B331,padron!$A$3:$M$482,9,0)),+IF(ISERROR(VLOOKUP($B331,NAfiliado_NFarmacia!$A$2:$J$497,5,0)),"Ingresa Farmacia",VLOOKUP($B331,NAfiliado_NFarmacia!$A$2:$J$497,5,0))))</f>
        <v/>
      </c>
      <c r="J331" s="68" t="str">
        <f>+IF($B331="","",+IF(OR($F331="Si",$F331=""),IF(ISERROR(VLOOKUP($B331,padron!$A$3:$M$482,10,0)),+IF(ISERROR(VLOOKUP($B331,NAfiliado_NFarmacia!$A$2:$J$497,5,0)),"Ingresa Direccion de Farmacia",VLOOKUP($B331,NAfiliado_NFarmacia!$A$2:$J$497,6,0)),VLOOKUP($B331,padron!$A$3:$M$482,10,0)),+IF(ISERROR(VLOOKUP($B331,NAfiliado_NFarmacia!$A$2:$J$497,6,0)),"Ingresa Direccion de Farmacia",VLOOKUP($B331,NAfiliado_NFarmacia!$A$2:$J$497,6,0))))</f>
        <v/>
      </c>
      <c r="K331" s="68" t="str">
        <f>+IF($B331="","",+IF(OR($F331="Si",$F331=""),IF(ISERROR(VLOOKUP($B331,padron!$A$3:$M$482,10,0)),+IF(ISERROR(VLOOKUP($B331,NAfiliado_NFarmacia!$A$2:$J$497,5,0)),"Ingresa Localidad de Farmacia",VLOOKUP($B331,NAfiliado_NFarmacia!$A$2:$J$497,7,0)),VLOOKUP($B331,padron!$A$3:$M$482,11,0)),+IF(ISERROR(VLOOKUP($B331,NAfiliado_NFarmacia!$A$2:$J$497,7,0)),"Ingresa Localidad de Farmacia",VLOOKUP($B331,NAfiliado_NFarmacia!$A$2:$J$497,7,0))))</f>
        <v/>
      </c>
      <c r="L331" s="69" t="str">
        <f>+IF(B331="","",IF(F331="No","84005541",+IFERROR(+VLOOKUP(inicio!B331,padron!$A$2:$H$1999,8,0),"84005541")))</f>
        <v/>
      </c>
      <c r="M331" s="69" t="str">
        <f>+IF(B331="","",+IFERROR(+VLOOKUP(B331,padron!A:C,3,0),"no_cargado"))</f>
        <v/>
      </c>
      <c r="N331" s="67" t="str">
        <f>+IF(C331="","",+IFERROR(+VLOOKUP($C331,materiales!$A$2:$C$101,3,0),"9999"))</f>
        <v/>
      </c>
      <c r="O331" s="67" t="str">
        <f t="shared" si="50"/>
        <v/>
      </c>
      <c r="P331" s="67" t="str">
        <f t="shared" si="51"/>
        <v/>
      </c>
      <c r="Q331" s="67" t="str">
        <f t="shared" si="52"/>
        <v/>
      </c>
      <c r="R331" s="67" t="str">
        <f t="shared" si="53"/>
        <v/>
      </c>
      <c r="S331" s="67" t="str">
        <f t="shared" si="54"/>
        <v/>
      </c>
      <c r="T331" s="67" t="str">
        <f t="shared" ca="1" si="55"/>
        <v/>
      </c>
      <c r="U331" s="67" t="str">
        <f>+IF(M331="","",IFERROR(+VLOOKUP(C331,materiales!$A$2:$D$1000,4,0),"DSZA"))</f>
        <v/>
      </c>
      <c r="V331" s="67" t="str">
        <f t="shared" si="56"/>
        <v/>
      </c>
      <c r="W331" s="69" t="str">
        <f t="shared" si="57"/>
        <v/>
      </c>
      <c r="X331" s="69" t="str">
        <f t="shared" si="58"/>
        <v/>
      </c>
      <c r="Y331" s="70" t="str">
        <f t="shared" si="59"/>
        <v/>
      </c>
      <c r="Z331" s="70" t="str">
        <f>IF(M331="no_cargado",VLOOKUP(B331,NAfiliado_NFarmacia!A:H,8,0),"")</f>
        <v/>
      </c>
      <c r="AA331" s="71"/>
    </row>
    <row r="332" spans="1:27" x14ac:dyDescent="0.55000000000000004">
      <c r="A332" s="50"/>
      <c r="B332" s="49"/>
      <c r="C332" s="48"/>
      <c r="D332" s="49"/>
      <c r="E332" s="49"/>
      <c r="F332" s="49"/>
      <c r="G332" s="66" t="str">
        <f>+IF($B332="","",+IFERROR(+VLOOKUP(B332,padron!$A$2:$E$2000,2,0),+IFERROR(VLOOKUP(B332,NAfiliado_NFarmacia!$A:$J,10,0),"Ingresar Nuevo Afiliado")))</f>
        <v/>
      </c>
      <c r="H332" s="67" t="str">
        <f>+IF(B332="","",+IFERROR(+VLOOKUP($C332,materiales!$A$2:$C$101,2,0),"9999"))</f>
        <v/>
      </c>
      <c r="I332" s="68" t="str">
        <f>+IF($B332="","",+IF(OR($F332="Si",$F332=""),IF(ISERROR(VLOOKUP($B332,padron!$A$3:$M$482,9,0)),+IF(ISERROR(VLOOKUP($B332,NAfiliado_NFarmacia!$A$2:$J$497,5,0)),"Ingresa Farmacia",VLOOKUP($B332,NAfiliado_NFarmacia!$A$2:$J$497,5,0)),VLOOKUP($B332,padron!$A$3:$M$482,9,0)),+IF(ISERROR(VLOOKUP($B332,NAfiliado_NFarmacia!$A$2:$J$497,5,0)),"Ingresa Farmacia",VLOOKUP($B332,NAfiliado_NFarmacia!$A$2:$J$497,5,0))))</f>
        <v/>
      </c>
      <c r="J332" s="68" t="str">
        <f>+IF($B332="","",+IF(OR($F332="Si",$F332=""),IF(ISERROR(VLOOKUP($B332,padron!$A$3:$M$482,10,0)),+IF(ISERROR(VLOOKUP($B332,NAfiliado_NFarmacia!$A$2:$J$497,5,0)),"Ingresa Direccion de Farmacia",VLOOKUP($B332,NAfiliado_NFarmacia!$A$2:$J$497,6,0)),VLOOKUP($B332,padron!$A$3:$M$482,10,0)),+IF(ISERROR(VLOOKUP($B332,NAfiliado_NFarmacia!$A$2:$J$497,6,0)),"Ingresa Direccion de Farmacia",VLOOKUP($B332,NAfiliado_NFarmacia!$A$2:$J$497,6,0))))</f>
        <v/>
      </c>
      <c r="K332" s="68" t="str">
        <f>+IF($B332="","",+IF(OR($F332="Si",$F332=""),IF(ISERROR(VLOOKUP($B332,padron!$A$3:$M$482,10,0)),+IF(ISERROR(VLOOKUP($B332,NAfiliado_NFarmacia!$A$2:$J$497,5,0)),"Ingresa Localidad de Farmacia",VLOOKUP($B332,NAfiliado_NFarmacia!$A$2:$J$497,7,0)),VLOOKUP($B332,padron!$A$3:$M$482,11,0)),+IF(ISERROR(VLOOKUP($B332,NAfiliado_NFarmacia!$A$2:$J$497,7,0)),"Ingresa Localidad de Farmacia",VLOOKUP($B332,NAfiliado_NFarmacia!$A$2:$J$497,7,0))))</f>
        <v/>
      </c>
      <c r="L332" s="69" t="str">
        <f>+IF(B332="","",IF(F332="No","84005541",+IFERROR(+VLOOKUP(inicio!B332,padron!$A$2:$H$1999,8,0),"84005541")))</f>
        <v/>
      </c>
      <c r="M332" s="69" t="str">
        <f>+IF(B332="","",+IFERROR(+VLOOKUP(B332,padron!A:C,3,0),"no_cargado"))</f>
        <v/>
      </c>
      <c r="N332" s="67" t="str">
        <f>+IF(C332="","",+IFERROR(+VLOOKUP($C332,materiales!$A$2:$C$101,3,0),"9999"))</f>
        <v/>
      </c>
      <c r="O332" s="67" t="str">
        <f t="shared" si="50"/>
        <v/>
      </c>
      <c r="P332" s="67" t="str">
        <f t="shared" si="51"/>
        <v/>
      </c>
      <c r="Q332" s="67" t="str">
        <f t="shared" si="52"/>
        <v/>
      </c>
      <c r="R332" s="67" t="str">
        <f t="shared" si="53"/>
        <v/>
      </c>
      <c r="S332" s="67" t="str">
        <f t="shared" si="54"/>
        <v/>
      </c>
      <c r="T332" s="67" t="str">
        <f t="shared" ca="1" si="55"/>
        <v/>
      </c>
      <c r="U332" s="67" t="str">
        <f>+IF(M332="","",IFERROR(+VLOOKUP(C332,materiales!$A$2:$D$1000,4,0),"DSZA"))</f>
        <v/>
      </c>
      <c r="V332" s="67" t="str">
        <f t="shared" si="56"/>
        <v/>
      </c>
      <c r="W332" s="69" t="str">
        <f t="shared" si="57"/>
        <v/>
      </c>
      <c r="X332" s="69" t="str">
        <f t="shared" si="58"/>
        <v/>
      </c>
      <c r="Y332" s="70" t="str">
        <f t="shared" si="59"/>
        <v/>
      </c>
      <c r="Z332" s="70" t="str">
        <f>IF(M332="no_cargado",VLOOKUP(B332,NAfiliado_NFarmacia!A:H,8,0),"")</f>
        <v/>
      </c>
      <c r="AA332" s="71"/>
    </row>
    <row r="333" spans="1:27" x14ac:dyDescent="0.55000000000000004">
      <c r="A333" s="50"/>
      <c r="B333" s="49"/>
      <c r="C333" s="48"/>
      <c r="D333" s="49"/>
      <c r="E333" s="49"/>
      <c r="F333" s="49"/>
      <c r="G333" s="66" t="str">
        <f>+IF($B333="","",+IFERROR(+VLOOKUP(B333,padron!$A$2:$E$2000,2,0),+IFERROR(VLOOKUP(B333,NAfiliado_NFarmacia!$A:$J,10,0),"Ingresar Nuevo Afiliado")))</f>
        <v/>
      </c>
      <c r="H333" s="67" t="str">
        <f>+IF(B333="","",+IFERROR(+VLOOKUP($C333,materiales!$A$2:$C$101,2,0),"9999"))</f>
        <v/>
      </c>
      <c r="I333" s="68" t="str">
        <f>+IF($B333="","",+IF(OR($F333="Si",$F333=""),IF(ISERROR(VLOOKUP($B333,padron!$A$3:$M$482,9,0)),+IF(ISERROR(VLOOKUP($B333,NAfiliado_NFarmacia!$A$2:$J$497,5,0)),"Ingresa Farmacia",VLOOKUP($B333,NAfiliado_NFarmacia!$A$2:$J$497,5,0)),VLOOKUP($B333,padron!$A$3:$M$482,9,0)),+IF(ISERROR(VLOOKUP($B333,NAfiliado_NFarmacia!$A$2:$J$497,5,0)),"Ingresa Farmacia",VLOOKUP($B333,NAfiliado_NFarmacia!$A$2:$J$497,5,0))))</f>
        <v/>
      </c>
      <c r="J333" s="68" t="str">
        <f>+IF($B333="","",+IF(OR($F333="Si",$F333=""),IF(ISERROR(VLOOKUP($B333,padron!$A$3:$M$482,10,0)),+IF(ISERROR(VLOOKUP($B333,NAfiliado_NFarmacia!$A$2:$J$497,5,0)),"Ingresa Direccion de Farmacia",VLOOKUP($B333,NAfiliado_NFarmacia!$A$2:$J$497,6,0)),VLOOKUP($B333,padron!$A$3:$M$482,10,0)),+IF(ISERROR(VLOOKUP($B333,NAfiliado_NFarmacia!$A$2:$J$497,6,0)),"Ingresa Direccion de Farmacia",VLOOKUP($B333,NAfiliado_NFarmacia!$A$2:$J$497,6,0))))</f>
        <v/>
      </c>
      <c r="K333" s="68" t="str">
        <f>+IF($B333="","",+IF(OR($F333="Si",$F333=""),IF(ISERROR(VLOOKUP($B333,padron!$A$3:$M$482,10,0)),+IF(ISERROR(VLOOKUP($B333,NAfiliado_NFarmacia!$A$2:$J$497,5,0)),"Ingresa Localidad de Farmacia",VLOOKUP($B333,NAfiliado_NFarmacia!$A$2:$J$497,7,0)),VLOOKUP($B333,padron!$A$3:$M$482,11,0)),+IF(ISERROR(VLOOKUP($B333,NAfiliado_NFarmacia!$A$2:$J$497,7,0)),"Ingresa Localidad de Farmacia",VLOOKUP($B333,NAfiliado_NFarmacia!$A$2:$J$497,7,0))))</f>
        <v/>
      </c>
      <c r="L333" s="69" t="str">
        <f>+IF(B333="","",IF(F333="No","84005541",+IFERROR(+VLOOKUP(inicio!B333,padron!$A$2:$H$1999,8,0),"84005541")))</f>
        <v/>
      </c>
      <c r="M333" s="69" t="str">
        <f>+IF(B333="","",+IFERROR(+VLOOKUP(B333,padron!A:C,3,0),"no_cargado"))</f>
        <v/>
      </c>
      <c r="N333" s="67" t="str">
        <f>+IF(C333="","",+IFERROR(+VLOOKUP($C333,materiales!$A$2:$C$101,3,0),"9999"))</f>
        <v/>
      </c>
      <c r="O333" s="67" t="str">
        <f t="shared" si="50"/>
        <v/>
      </c>
      <c r="P333" s="67" t="str">
        <f t="shared" si="51"/>
        <v/>
      </c>
      <c r="Q333" s="67" t="str">
        <f t="shared" si="52"/>
        <v/>
      </c>
      <c r="R333" s="67" t="str">
        <f t="shared" si="53"/>
        <v/>
      </c>
      <c r="S333" s="67" t="str">
        <f t="shared" si="54"/>
        <v/>
      </c>
      <c r="T333" s="67" t="str">
        <f t="shared" ca="1" si="55"/>
        <v/>
      </c>
      <c r="U333" s="67" t="str">
        <f>+IF(M333="","",IFERROR(+VLOOKUP(C333,materiales!$A$2:$D$1000,4,0),"DSZA"))</f>
        <v/>
      </c>
      <c r="V333" s="67" t="str">
        <f t="shared" si="56"/>
        <v/>
      </c>
      <c r="W333" s="69" t="str">
        <f t="shared" si="57"/>
        <v/>
      </c>
      <c r="X333" s="69" t="str">
        <f t="shared" si="58"/>
        <v/>
      </c>
      <c r="Y333" s="70" t="str">
        <f t="shared" si="59"/>
        <v/>
      </c>
      <c r="Z333" s="70" t="str">
        <f>IF(M333="no_cargado",VLOOKUP(B333,NAfiliado_NFarmacia!A:H,8,0),"")</f>
        <v/>
      </c>
      <c r="AA333" s="71"/>
    </row>
    <row r="334" spans="1:27" x14ac:dyDescent="0.55000000000000004">
      <c r="A334" s="50"/>
      <c r="B334" s="49"/>
      <c r="C334" s="48"/>
      <c r="D334" s="49"/>
      <c r="E334" s="49"/>
      <c r="F334" s="49"/>
      <c r="G334" s="66" t="str">
        <f>+IF($B334="","",+IFERROR(+VLOOKUP(B334,padron!$A$2:$E$2000,2,0),+IFERROR(VLOOKUP(B334,NAfiliado_NFarmacia!$A:$J,10,0),"Ingresar Nuevo Afiliado")))</f>
        <v/>
      </c>
      <c r="H334" s="67" t="str">
        <f>+IF(B334="","",+IFERROR(+VLOOKUP($C334,materiales!$A$2:$C$101,2,0),"9999"))</f>
        <v/>
      </c>
      <c r="I334" s="68" t="str">
        <f>+IF($B334="","",+IF(OR($F334="Si",$F334=""),IF(ISERROR(VLOOKUP($B334,padron!$A$3:$M$482,9,0)),+IF(ISERROR(VLOOKUP($B334,NAfiliado_NFarmacia!$A$2:$J$497,5,0)),"Ingresa Farmacia",VLOOKUP($B334,NAfiliado_NFarmacia!$A$2:$J$497,5,0)),VLOOKUP($B334,padron!$A$3:$M$482,9,0)),+IF(ISERROR(VLOOKUP($B334,NAfiliado_NFarmacia!$A$2:$J$497,5,0)),"Ingresa Farmacia",VLOOKUP($B334,NAfiliado_NFarmacia!$A$2:$J$497,5,0))))</f>
        <v/>
      </c>
      <c r="J334" s="68" t="str">
        <f>+IF($B334="","",+IF(OR($F334="Si",$F334=""),IF(ISERROR(VLOOKUP($B334,padron!$A$3:$M$482,10,0)),+IF(ISERROR(VLOOKUP($B334,NAfiliado_NFarmacia!$A$2:$J$497,5,0)),"Ingresa Direccion de Farmacia",VLOOKUP($B334,NAfiliado_NFarmacia!$A$2:$J$497,6,0)),VLOOKUP($B334,padron!$A$3:$M$482,10,0)),+IF(ISERROR(VLOOKUP($B334,NAfiliado_NFarmacia!$A$2:$J$497,6,0)),"Ingresa Direccion de Farmacia",VLOOKUP($B334,NAfiliado_NFarmacia!$A$2:$J$497,6,0))))</f>
        <v/>
      </c>
      <c r="K334" s="68" t="str">
        <f>+IF($B334="","",+IF(OR($F334="Si",$F334=""),IF(ISERROR(VLOOKUP($B334,padron!$A$3:$M$482,10,0)),+IF(ISERROR(VLOOKUP($B334,NAfiliado_NFarmacia!$A$2:$J$497,5,0)),"Ingresa Localidad de Farmacia",VLOOKUP($B334,NAfiliado_NFarmacia!$A$2:$J$497,7,0)),VLOOKUP($B334,padron!$A$3:$M$482,11,0)),+IF(ISERROR(VLOOKUP($B334,NAfiliado_NFarmacia!$A$2:$J$497,7,0)),"Ingresa Localidad de Farmacia",VLOOKUP($B334,NAfiliado_NFarmacia!$A$2:$J$497,7,0))))</f>
        <v/>
      </c>
      <c r="L334" s="69" t="str">
        <f>+IF(B334="","",IF(F334="No","84005541",+IFERROR(+VLOOKUP(inicio!B334,padron!$A$2:$H$1999,8,0),"84005541")))</f>
        <v/>
      </c>
      <c r="M334" s="69" t="str">
        <f>+IF(B334="","",+IFERROR(+VLOOKUP(B334,padron!A:C,3,0),"no_cargado"))</f>
        <v/>
      </c>
      <c r="N334" s="67" t="str">
        <f>+IF(C334="","",+IFERROR(+VLOOKUP($C334,materiales!$A$2:$C$101,3,0),"9999"))</f>
        <v/>
      </c>
      <c r="O334" s="67" t="str">
        <f t="shared" si="50"/>
        <v/>
      </c>
      <c r="P334" s="67" t="str">
        <f t="shared" si="51"/>
        <v/>
      </c>
      <c r="Q334" s="67" t="str">
        <f t="shared" si="52"/>
        <v/>
      </c>
      <c r="R334" s="67" t="str">
        <f t="shared" si="53"/>
        <v/>
      </c>
      <c r="S334" s="67" t="str">
        <f t="shared" si="54"/>
        <v/>
      </c>
      <c r="T334" s="67" t="str">
        <f t="shared" ca="1" si="55"/>
        <v/>
      </c>
      <c r="U334" s="67" t="str">
        <f>+IF(M334="","",IFERROR(+VLOOKUP(C334,materiales!$A$2:$D$1000,4,0),"DSZA"))</f>
        <v/>
      </c>
      <c r="V334" s="67" t="str">
        <f t="shared" si="56"/>
        <v/>
      </c>
      <c r="W334" s="69" t="str">
        <f t="shared" si="57"/>
        <v/>
      </c>
      <c r="X334" s="69" t="str">
        <f t="shared" si="58"/>
        <v/>
      </c>
      <c r="Y334" s="70" t="str">
        <f t="shared" si="59"/>
        <v/>
      </c>
      <c r="Z334" s="70" t="str">
        <f>IF(M334="no_cargado",VLOOKUP(B334,NAfiliado_NFarmacia!A:H,8,0),"")</f>
        <v/>
      </c>
      <c r="AA334" s="71"/>
    </row>
    <row r="335" spans="1:27" x14ac:dyDescent="0.55000000000000004">
      <c r="A335" s="50"/>
      <c r="B335" s="49"/>
      <c r="C335" s="48"/>
      <c r="D335" s="49"/>
      <c r="E335" s="49"/>
      <c r="F335" s="49"/>
      <c r="G335" s="66" t="str">
        <f>+IF($B335="","",+IFERROR(+VLOOKUP(B335,padron!$A$2:$E$2000,2,0),+IFERROR(VLOOKUP(B335,NAfiliado_NFarmacia!$A:$J,10,0),"Ingresar Nuevo Afiliado")))</f>
        <v/>
      </c>
      <c r="H335" s="67" t="str">
        <f>+IF(B335="","",+IFERROR(+VLOOKUP($C335,materiales!$A$2:$C$101,2,0),"9999"))</f>
        <v/>
      </c>
      <c r="I335" s="68" t="str">
        <f>+IF($B335="","",+IF(OR($F335="Si",$F335=""),IF(ISERROR(VLOOKUP($B335,padron!$A$3:$M$482,9,0)),+IF(ISERROR(VLOOKUP($B335,NAfiliado_NFarmacia!$A$2:$J$497,5,0)),"Ingresa Farmacia",VLOOKUP($B335,NAfiliado_NFarmacia!$A$2:$J$497,5,0)),VLOOKUP($B335,padron!$A$3:$M$482,9,0)),+IF(ISERROR(VLOOKUP($B335,NAfiliado_NFarmacia!$A$2:$J$497,5,0)),"Ingresa Farmacia",VLOOKUP($B335,NAfiliado_NFarmacia!$A$2:$J$497,5,0))))</f>
        <v/>
      </c>
      <c r="J335" s="68" t="str">
        <f>+IF($B335="","",+IF(OR($F335="Si",$F335=""),IF(ISERROR(VLOOKUP($B335,padron!$A$3:$M$482,10,0)),+IF(ISERROR(VLOOKUP($B335,NAfiliado_NFarmacia!$A$2:$J$497,5,0)),"Ingresa Direccion de Farmacia",VLOOKUP($B335,NAfiliado_NFarmacia!$A$2:$J$497,6,0)),VLOOKUP($B335,padron!$A$3:$M$482,10,0)),+IF(ISERROR(VLOOKUP($B335,NAfiliado_NFarmacia!$A$2:$J$497,6,0)),"Ingresa Direccion de Farmacia",VLOOKUP($B335,NAfiliado_NFarmacia!$A$2:$J$497,6,0))))</f>
        <v/>
      </c>
      <c r="K335" s="68" t="str">
        <f>+IF($B335="","",+IF(OR($F335="Si",$F335=""),IF(ISERROR(VLOOKUP($B335,padron!$A$3:$M$482,10,0)),+IF(ISERROR(VLOOKUP($B335,NAfiliado_NFarmacia!$A$2:$J$497,5,0)),"Ingresa Localidad de Farmacia",VLOOKUP($B335,NAfiliado_NFarmacia!$A$2:$J$497,7,0)),VLOOKUP($B335,padron!$A$3:$M$482,11,0)),+IF(ISERROR(VLOOKUP($B335,NAfiliado_NFarmacia!$A$2:$J$497,7,0)),"Ingresa Localidad de Farmacia",VLOOKUP($B335,NAfiliado_NFarmacia!$A$2:$J$497,7,0))))</f>
        <v/>
      </c>
      <c r="L335" s="69" t="str">
        <f>+IF(B335="","",IF(F335="No","84005541",+IFERROR(+VLOOKUP(inicio!B335,padron!$A$2:$H$1999,8,0),"84005541")))</f>
        <v/>
      </c>
      <c r="M335" s="69" t="str">
        <f>+IF(B335="","",+IFERROR(+VLOOKUP(B335,padron!A:C,3,0),"no_cargado"))</f>
        <v/>
      </c>
      <c r="N335" s="67" t="str">
        <f>+IF(C335="","",+IFERROR(+VLOOKUP($C335,materiales!$A$2:$C$101,3,0),"9999"))</f>
        <v/>
      </c>
      <c r="O335" s="67" t="str">
        <f t="shared" si="50"/>
        <v/>
      </c>
      <c r="P335" s="67" t="str">
        <f t="shared" si="51"/>
        <v/>
      </c>
      <c r="Q335" s="67" t="str">
        <f t="shared" si="52"/>
        <v/>
      </c>
      <c r="R335" s="67" t="str">
        <f t="shared" si="53"/>
        <v/>
      </c>
      <c r="S335" s="67" t="str">
        <f t="shared" si="54"/>
        <v/>
      </c>
      <c r="T335" s="67" t="str">
        <f t="shared" ca="1" si="55"/>
        <v/>
      </c>
      <c r="U335" s="67" t="str">
        <f>+IF(M335="","",IFERROR(+VLOOKUP(C335,materiales!$A$2:$D$1000,4,0),"DSZA"))</f>
        <v/>
      </c>
      <c r="V335" s="67" t="str">
        <f t="shared" si="56"/>
        <v/>
      </c>
      <c r="W335" s="69" t="str">
        <f t="shared" si="57"/>
        <v/>
      </c>
      <c r="X335" s="69" t="str">
        <f t="shared" si="58"/>
        <v/>
      </c>
      <c r="Y335" s="70" t="str">
        <f t="shared" si="59"/>
        <v/>
      </c>
      <c r="Z335" s="70" t="str">
        <f>IF(M335="no_cargado",VLOOKUP(B335,NAfiliado_NFarmacia!A:H,8,0),"")</f>
        <v/>
      </c>
      <c r="AA335" s="71"/>
    </row>
    <row r="336" spans="1:27" x14ac:dyDescent="0.55000000000000004">
      <c r="A336" s="50"/>
      <c r="B336" s="49"/>
      <c r="C336" s="48"/>
      <c r="D336" s="49"/>
      <c r="E336" s="49"/>
      <c r="F336" s="49"/>
      <c r="G336" s="66" t="str">
        <f>+IF($B336="","",+IFERROR(+VLOOKUP(B336,padron!$A$2:$E$2000,2,0),+IFERROR(VLOOKUP(B336,NAfiliado_NFarmacia!$A:$J,10,0),"Ingresar Nuevo Afiliado")))</f>
        <v/>
      </c>
      <c r="H336" s="67" t="str">
        <f>+IF(B336="","",+IFERROR(+VLOOKUP($C336,materiales!$A$2:$C$101,2,0),"9999"))</f>
        <v/>
      </c>
      <c r="I336" s="68" t="str">
        <f>+IF($B336="","",+IF(OR($F336="Si",$F336=""),IF(ISERROR(VLOOKUP($B336,padron!$A$3:$M$482,9,0)),+IF(ISERROR(VLOOKUP($B336,NAfiliado_NFarmacia!$A$2:$J$497,5,0)),"Ingresa Farmacia",VLOOKUP($B336,NAfiliado_NFarmacia!$A$2:$J$497,5,0)),VLOOKUP($B336,padron!$A$3:$M$482,9,0)),+IF(ISERROR(VLOOKUP($B336,NAfiliado_NFarmacia!$A$2:$J$497,5,0)),"Ingresa Farmacia",VLOOKUP($B336,NAfiliado_NFarmacia!$A$2:$J$497,5,0))))</f>
        <v/>
      </c>
      <c r="J336" s="68" t="str">
        <f>+IF($B336="","",+IF(OR($F336="Si",$F336=""),IF(ISERROR(VLOOKUP($B336,padron!$A$3:$M$482,10,0)),+IF(ISERROR(VLOOKUP($B336,NAfiliado_NFarmacia!$A$2:$J$497,5,0)),"Ingresa Direccion de Farmacia",VLOOKUP($B336,NAfiliado_NFarmacia!$A$2:$J$497,6,0)),VLOOKUP($B336,padron!$A$3:$M$482,10,0)),+IF(ISERROR(VLOOKUP($B336,NAfiliado_NFarmacia!$A$2:$J$497,6,0)),"Ingresa Direccion de Farmacia",VLOOKUP($B336,NAfiliado_NFarmacia!$A$2:$J$497,6,0))))</f>
        <v/>
      </c>
      <c r="K336" s="68" t="str">
        <f>+IF($B336="","",+IF(OR($F336="Si",$F336=""),IF(ISERROR(VLOOKUP($B336,padron!$A$3:$M$482,10,0)),+IF(ISERROR(VLOOKUP($B336,NAfiliado_NFarmacia!$A$2:$J$497,5,0)),"Ingresa Localidad de Farmacia",VLOOKUP($B336,NAfiliado_NFarmacia!$A$2:$J$497,7,0)),VLOOKUP($B336,padron!$A$3:$M$482,11,0)),+IF(ISERROR(VLOOKUP($B336,NAfiliado_NFarmacia!$A$2:$J$497,7,0)),"Ingresa Localidad de Farmacia",VLOOKUP($B336,NAfiliado_NFarmacia!$A$2:$J$497,7,0))))</f>
        <v/>
      </c>
      <c r="L336" s="69" t="str">
        <f>+IF(B336="","",IF(F336="No","84005541",+IFERROR(+VLOOKUP(inicio!B336,padron!$A$2:$H$1999,8,0),"84005541")))</f>
        <v/>
      </c>
      <c r="M336" s="69" t="str">
        <f>+IF(B336="","",+IFERROR(+VLOOKUP(B336,padron!A:C,3,0),"no_cargado"))</f>
        <v/>
      </c>
      <c r="N336" s="67" t="str">
        <f>+IF(C336="","",+IFERROR(+VLOOKUP($C336,materiales!$A$2:$C$101,3,0),"9999"))</f>
        <v/>
      </c>
      <c r="O336" s="67" t="str">
        <f t="shared" si="50"/>
        <v/>
      </c>
      <c r="P336" s="67" t="str">
        <f t="shared" si="51"/>
        <v/>
      </c>
      <c r="Q336" s="67" t="str">
        <f t="shared" si="52"/>
        <v/>
      </c>
      <c r="R336" s="67" t="str">
        <f t="shared" si="53"/>
        <v/>
      </c>
      <c r="S336" s="67" t="str">
        <f t="shared" si="54"/>
        <v/>
      </c>
      <c r="T336" s="67" t="str">
        <f t="shared" ca="1" si="55"/>
        <v/>
      </c>
      <c r="U336" s="67" t="str">
        <f>+IF(M336="","",IFERROR(+VLOOKUP(C336,materiales!$A$2:$D$1000,4,0),"DSZA"))</f>
        <v/>
      </c>
      <c r="V336" s="67" t="str">
        <f t="shared" si="56"/>
        <v/>
      </c>
      <c r="W336" s="69" t="str">
        <f t="shared" si="57"/>
        <v/>
      </c>
      <c r="X336" s="69" t="str">
        <f t="shared" si="58"/>
        <v/>
      </c>
      <c r="Y336" s="70" t="str">
        <f t="shared" si="59"/>
        <v/>
      </c>
      <c r="Z336" s="70" t="str">
        <f>IF(M336="no_cargado",VLOOKUP(B336,NAfiliado_NFarmacia!A:H,8,0),"")</f>
        <v/>
      </c>
      <c r="AA336" s="71"/>
    </row>
    <row r="337" spans="1:27" x14ac:dyDescent="0.55000000000000004">
      <c r="A337" s="50"/>
      <c r="B337" s="49"/>
      <c r="C337" s="48"/>
      <c r="D337" s="49"/>
      <c r="E337" s="49"/>
      <c r="F337" s="49"/>
      <c r="G337" s="66" t="str">
        <f>+IF($B337="","",+IFERROR(+VLOOKUP(B337,padron!$A$2:$E$2000,2,0),+IFERROR(VLOOKUP(B337,NAfiliado_NFarmacia!$A:$J,10,0),"Ingresar Nuevo Afiliado")))</f>
        <v/>
      </c>
      <c r="H337" s="67" t="str">
        <f>+IF(B337="","",+IFERROR(+VLOOKUP($C337,materiales!$A$2:$C$101,2,0),"9999"))</f>
        <v/>
      </c>
      <c r="I337" s="68" t="str">
        <f>+IF($B337="","",+IF(OR($F337="Si",$F337=""),IF(ISERROR(VLOOKUP($B337,padron!$A$3:$M$482,9,0)),+IF(ISERROR(VLOOKUP($B337,NAfiliado_NFarmacia!$A$2:$J$497,5,0)),"Ingresa Farmacia",VLOOKUP($B337,NAfiliado_NFarmacia!$A$2:$J$497,5,0)),VLOOKUP($B337,padron!$A$3:$M$482,9,0)),+IF(ISERROR(VLOOKUP($B337,NAfiliado_NFarmacia!$A$2:$J$497,5,0)),"Ingresa Farmacia",VLOOKUP($B337,NAfiliado_NFarmacia!$A$2:$J$497,5,0))))</f>
        <v/>
      </c>
      <c r="J337" s="68" t="str">
        <f>+IF($B337="","",+IF(OR($F337="Si",$F337=""),IF(ISERROR(VLOOKUP($B337,padron!$A$3:$M$482,10,0)),+IF(ISERROR(VLOOKUP($B337,NAfiliado_NFarmacia!$A$2:$J$497,5,0)),"Ingresa Direccion de Farmacia",VLOOKUP($B337,NAfiliado_NFarmacia!$A$2:$J$497,6,0)),VLOOKUP($B337,padron!$A$3:$M$482,10,0)),+IF(ISERROR(VLOOKUP($B337,NAfiliado_NFarmacia!$A$2:$J$497,6,0)),"Ingresa Direccion de Farmacia",VLOOKUP($B337,NAfiliado_NFarmacia!$A$2:$J$497,6,0))))</f>
        <v/>
      </c>
      <c r="K337" s="68" t="str">
        <f>+IF($B337="","",+IF(OR($F337="Si",$F337=""),IF(ISERROR(VLOOKUP($B337,padron!$A$3:$M$482,10,0)),+IF(ISERROR(VLOOKUP($B337,NAfiliado_NFarmacia!$A$2:$J$497,5,0)),"Ingresa Localidad de Farmacia",VLOOKUP($B337,NAfiliado_NFarmacia!$A$2:$J$497,7,0)),VLOOKUP($B337,padron!$A$3:$M$482,11,0)),+IF(ISERROR(VLOOKUP($B337,NAfiliado_NFarmacia!$A$2:$J$497,7,0)),"Ingresa Localidad de Farmacia",VLOOKUP($B337,NAfiliado_NFarmacia!$A$2:$J$497,7,0))))</f>
        <v/>
      </c>
      <c r="L337" s="69" t="str">
        <f>+IF(B337="","",IF(F337="No","84005541",+IFERROR(+VLOOKUP(inicio!B337,padron!$A$2:$H$1999,8,0),"84005541")))</f>
        <v/>
      </c>
      <c r="M337" s="69" t="str">
        <f>+IF(B337="","",+IFERROR(+VLOOKUP(B337,padron!A:C,3,0),"no_cargado"))</f>
        <v/>
      </c>
      <c r="N337" s="67" t="str">
        <f>+IF(C337="","",+IFERROR(+VLOOKUP($C337,materiales!$A$2:$C$101,3,0),"9999"))</f>
        <v/>
      </c>
      <c r="O337" s="67" t="str">
        <f t="shared" si="50"/>
        <v/>
      </c>
      <c r="P337" s="67" t="str">
        <f t="shared" si="51"/>
        <v/>
      </c>
      <c r="Q337" s="67" t="str">
        <f t="shared" si="52"/>
        <v/>
      </c>
      <c r="R337" s="67" t="str">
        <f t="shared" si="53"/>
        <v/>
      </c>
      <c r="S337" s="67" t="str">
        <f t="shared" si="54"/>
        <v/>
      </c>
      <c r="T337" s="67" t="str">
        <f t="shared" ca="1" si="55"/>
        <v/>
      </c>
      <c r="U337" s="67" t="str">
        <f>+IF(M337="","",IFERROR(+VLOOKUP(C337,materiales!$A$2:$D$1000,4,0),"DSZA"))</f>
        <v/>
      </c>
      <c r="V337" s="67" t="str">
        <f t="shared" si="56"/>
        <v/>
      </c>
      <c r="W337" s="69" t="str">
        <f t="shared" si="57"/>
        <v/>
      </c>
      <c r="X337" s="69" t="str">
        <f t="shared" si="58"/>
        <v/>
      </c>
      <c r="Y337" s="70" t="str">
        <f t="shared" si="59"/>
        <v/>
      </c>
      <c r="Z337" s="70" t="str">
        <f>IF(M337="no_cargado",VLOOKUP(B337,NAfiliado_NFarmacia!A:H,8,0),"")</f>
        <v/>
      </c>
      <c r="AA337" s="71"/>
    </row>
    <row r="338" spans="1:27" x14ac:dyDescent="0.55000000000000004">
      <c r="A338" s="50"/>
      <c r="B338" s="49"/>
      <c r="C338" s="48"/>
      <c r="D338" s="49"/>
      <c r="E338" s="49"/>
      <c r="F338" s="49"/>
      <c r="G338" s="66" t="str">
        <f>+IF($B338="","",+IFERROR(+VLOOKUP(B338,padron!$A$2:$E$2000,2,0),+IFERROR(VLOOKUP(B338,NAfiliado_NFarmacia!$A:$J,10,0),"Ingresar Nuevo Afiliado")))</f>
        <v/>
      </c>
      <c r="H338" s="67" t="str">
        <f>+IF(B338="","",+IFERROR(+VLOOKUP($C338,materiales!$A$2:$C$101,2,0),"9999"))</f>
        <v/>
      </c>
      <c r="I338" s="68" t="str">
        <f>+IF($B338="","",+IF(OR($F338="Si",$F338=""),IF(ISERROR(VLOOKUP($B338,padron!$A$3:$M$482,9,0)),+IF(ISERROR(VLOOKUP($B338,NAfiliado_NFarmacia!$A$2:$J$497,5,0)),"Ingresa Farmacia",VLOOKUP($B338,NAfiliado_NFarmacia!$A$2:$J$497,5,0)),VLOOKUP($B338,padron!$A$3:$M$482,9,0)),+IF(ISERROR(VLOOKUP($B338,NAfiliado_NFarmacia!$A$2:$J$497,5,0)),"Ingresa Farmacia",VLOOKUP($B338,NAfiliado_NFarmacia!$A$2:$J$497,5,0))))</f>
        <v/>
      </c>
      <c r="J338" s="68" t="str">
        <f>+IF($B338="","",+IF(OR($F338="Si",$F338=""),IF(ISERROR(VLOOKUP($B338,padron!$A$3:$M$482,10,0)),+IF(ISERROR(VLOOKUP($B338,NAfiliado_NFarmacia!$A$2:$J$497,5,0)),"Ingresa Direccion de Farmacia",VLOOKUP($B338,NAfiliado_NFarmacia!$A$2:$J$497,6,0)),VLOOKUP($B338,padron!$A$3:$M$482,10,0)),+IF(ISERROR(VLOOKUP($B338,NAfiliado_NFarmacia!$A$2:$J$497,6,0)),"Ingresa Direccion de Farmacia",VLOOKUP($B338,NAfiliado_NFarmacia!$A$2:$J$497,6,0))))</f>
        <v/>
      </c>
      <c r="K338" s="68" t="str">
        <f>+IF($B338="","",+IF(OR($F338="Si",$F338=""),IF(ISERROR(VLOOKUP($B338,padron!$A$3:$M$482,10,0)),+IF(ISERROR(VLOOKUP($B338,NAfiliado_NFarmacia!$A$2:$J$497,5,0)),"Ingresa Localidad de Farmacia",VLOOKUP($B338,NAfiliado_NFarmacia!$A$2:$J$497,7,0)),VLOOKUP($B338,padron!$A$3:$M$482,11,0)),+IF(ISERROR(VLOOKUP($B338,NAfiliado_NFarmacia!$A$2:$J$497,7,0)),"Ingresa Localidad de Farmacia",VLOOKUP($B338,NAfiliado_NFarmacia!$A$2:$J$497,7,0))))</f>
        <v/>
      </c>
      <c r="L338" s="69" t="str">
        <f>+IF(B338="","",IF(F338="No","84005541",+IFERROR(+VLOOKUP(inicio!B338,padron!$A$2:$H$1999,8,0),"84005541")))</f>
        <v/>
      </c>
      <c r="M338" s="69" t="str">
        <f>+IF(B338="","",+IFERROR(+VLOOKUP(B338,padron!A:C,3,0),"no_cargado"))</f>
        <v/>
      </c>
      <c r="N338" s="67" t="str">
        <f>+IF(C338="","",+IFERROR(+VLOOKUP($C338,materiales!$A$2:$C$101,3,0),"9999"))</f>
        <v/>
      </c>
      <c r="O338" s="67" t="str">
        <f t="shared" si="50"/>
        <v/>
      </c>
      <c r="P338" s="67" t="str">
        <f t="shared" si="51"/>
        <v/>
      </c>
      <c r="Q338" s="67" t="str">
        <f t="shared" si="52"/>
        <v/>
      </c>
      <c r="R338" s="67" t="str">
        <f t="shared" si="53"/>
        <v/>
      </c>
      <c r="S338" s="67" t="str">
        <f t="shared" si="54"/>
        <v/>
      </c>
      <c r="T338" s="67" t="str">
        <f t="shared" ca="1" si="55"/>
        <v/>
      </c>
      <c r="U338" s="67" t="str">
        <f>+IF(M338="","",IFERROR(+VLOOKUP(C338,materiales!$A$2:$D$1000,4,0),"DSZA"))</f>
        <v/>
      </c>
      <c r="V338" s="67" t="str">
        <f t="shared" si="56"/>
        <v/>
      </c>
      <c r="W338" s="69" t="str">
        <f t="shared" si="57"/>
        <v/>
      </c>
      <c r="X338" s="69" t="str">
        <f t="shared" si="58"/>
        <v/>
      </c>
      <c r="Y338" s="70" t="str">
        <f t="shared" si="59"/>
        <v/>
      </c>
      <c r="Z338" s="70" t="str">
        <f>IF(M338="no_cargado",VLOOKUP(B338,NAfiliado_NFarmacia!A:H,8,0),"")</f>
        <v/>
      </c>
      <c r="AA338" s="71"/>
    </row>
    <row r="339" spans="1:27" x14ac:dyDescent="0.55000000000000004">
      <c r="A339" s="50"/>
      <c r="B339" s="49"/>
      <c r="C339" s="48"/>
      <c r="D339" s="49"/>
      <c r="E339" s="49"/>
      <c r="F339" s="49"/>
      <c r="G339" s="66" t="str">
        <f>+IF($B339="","",+IFERROR(+VLOOKUP(B339,padron!$A$2:$E$2000,2,0),+IFERROR(VLOOKUP(B339,NAfiliado_NFarmacia!$A:$J,10,0),"Ingresar Nuevo Afiliado")))</f>
        <v/>
      </c>
      <c r="H339" s="67" t="str">
        <f>+IF(B339="","",+IFERROR(+VLOOKUP($C339,materiales!$A$2:$C$101,2,0),"9999"))</f>
        <v/>
      </c>
      <c r="I339" s="68" t="str">
        <f>+IF($B339="","",+IF(OR($F339="Si",$F339=""),IF(ISERROR(VLOOKUP($B339,padron!$A$3:$M$482,9,0)),+IF(ISERROR(VLOOKUP($B339,NAfiliado_NFarmacia!$A$2:$J$497,5,0)),"Ingresa Farmacia",VLOOKUP($B339,NAfiliado_NFarmacia!$A$2:$J$497,5,0)),VLOOKUP($B339,padron!$A$3:$M$482,9,0)),+IF(ISERROR(VLOOKUP($B339,NAfiliado_NFarmacia!$A$2:$J$497,5,0)),"Ingresa Farmacia",VLOOKUP($B339,NAfiliado_NFarmacia!$A$2:$J$497,5,0))))</f>
        <v/>
      </c>
      <c r="J339" s="68" t="str">
        <f>+IF($B339="","",+IF(OR($F339="Si",$F339=""),IF(ISERROR(VLOOKUP($B339,padron!$A$3:$M$482,10,0)),+IF(ISERROR(VLOOKUP($B339,NAfiliado_NFarmacia!$A$2:$J$497,5,0)),"Ingresa Direccion de Farmacia",VLOOKUP($B339,NAfiliado_NFarmacia!$A$2:$J$497,6,0)),VLOOKUP($B339,padron!$A$3:$M$482,10,0)),+IF(ISERROR(VLOOKUP($B339,NAfiliado_NFarmacia!$A$2:$J$497,6,0)),"Ingresa Direccion de Farmacia",VLOOKUP($B339,NAfiliado_NFarmacia!$A$2:$J$497,6,0))))</f>
        <v/>
      </c>
      <c r="K339" s="68" t="str">
        <f>+IF($B339="","",+IF(OR($F339="Si",$F339=""),IF(ISERROR(VLOOKUP($B339,padron!$A$3:$M$482,10,0)),+IF(ISERROR(VLOOKUP($B339,NAfiliado_NFarmacia!$A$2:$J$497,5,0)),"Ingresa Localidad de Farmacia",VLOOKUP($B339,NAfiliado_NFarmacia!$A$2:$J$497,7,0)),VLOOKUP($B339,padron!$A$3:$M$482,11,0)),+IF(ISERROR(VLOOKUP($B339,NAfiliado_NFarmacia!$A$2:$J$497,7,0)),"Ingresa Localidad de Farmacia",VLOOKUP($B339,NAfiliado_NFarmacia!$A$2:$J$497,7,0))))</f>
        <v/>
      </c>
      <c r="L339" s="69" t="str">
        <f>+IF(B339="","",IF(F339="No","84005541",+IFERROR(+VLOOKUP(inicio!B339,padron!$A$2:$H$1999,8,0),"84005541")))</f>
        <v/>
      </c>
      <c r="M339" s="69" t="str">
        <f>+IF(B339="","",+IFERROR(+VLOOKUP(B339,padron!A:C,3,0),"no_cargado"))</f>
        <v/>
      </c>
      <c r="N339" s="67" t="str">
        <f>+IF(C339="","",+IFERROR(+VLOOKUP($C339,materiales!$A$2:$C$101,3,0),"9999"))</f>
        <v/>
      </c>
      <c r="O339" s="67" t="str">
        <f t="shared" si="50"/>
        <v/>
      </c>
      <c r="P339" s="67" t="str">
        <f t="shared" si="51"/>
        <v/>
      </c>
      <c r="Q339" s="67" t="str">
        <f t="shared" si="52"/>
        <v/>
      </c>
      <c r="R339" s="67" t="str">
        <f t="shared" si="53"/>
        <v/>
      </c>
      <c r="S339" s="67" t="str">
        <f t="shared" si="54"/>
        <v/>
      </c>
      <c r="T339" s="67" t="str">
        <f t="shared" ca="1" si="55"/>
        <v/>
      </c>
      <c r="U339" s="67" t="str">
        <f>+IF(M339="","",IFERROR(+VLOOKUP(C339,materiales!$A$2:$D$1000,4,0),"DSZA"))</f>
        <v/>
      </c>
      <c r="V339" s="67" t="str">
        <f t="shared" si="56"/>
        <v/>
      </c>
      <c r="W339" s="69" t="str">
        <f t="shared" si="57"/>
        <v/>
      </c>
      <c r="X339" s="69" t="str">
        <f t="shared" si="58"/>
        <v/>
      </c>
      <c r="Y339" s="70" t="str">
        <f t="shared" si="59"/>
        <v/>
      </c>
      <c r="Z339" s="70" t="str">
        <f>IF(M339="no_cargado",VLOOKUP(B339,NAfiliado_NFarmacia!A:H,8,0),"")</f>
        <v/>
      </c>
      <c r="AA339" s="71"/>
    </row>
    <row r="340" spans="1:27" x14ac:dyDescent="0.55000000000000004">
      <c r="A340" s="50"/>
      <c r="B340" s="49"/>
      <c r="C340" s="48"/>
      <c r="D340" s="49"/>
      <c r="E340" s="49"/>
      <c r="F340" s="49"/>
      <c r="G340" s="66" t="str">
        <f>+IF($B340="","",+IFERROR(+VLOOKUP(B340,padron!$A$2:$E$2000,2,0),+IFERROR(VLOOKUP(B340,NAfiliado_NFarmacia!$A:$J,10,0),"Ingresar Nuevo Afiliado")))</f>
        <v/>
      </c>
      <c r="H340" s="67" t="str">
        <f>+IF(B340="","",+IFERROR(+VLOOKUP($C340,materiales!$A$2:$C$101,2,0),"9999"))</f>
        <v/>
      </c>
      <c r="I340" s="68" t="str">
        <f>+IF($B340="","",+IF(OR($F340="Si",$F340=""),IF(ISERROR(VLOOKUP($B340,padron!$A$3:$M$482,9,0)),+IF(ISERROR(VLOOKUP($B340,NAfiliado_NFarmacia!$A$2:$J$497,5,0)),"Ingresa Farmacia",VLOOKUP($B340,NAfiliado_NFarmacia!$A$2:$J$497,5,0)),VLOOKUP($B340,padron!$A$3:$M$482,9,0)),+IF(ISERROR(VLOOKUP($B340,NAfiliado_NFarmacia!$A$2:$J$497,5,0)),"Ingresa Farmacia",VLOOKUP($B340,NAfiliado_NFarmacia!$A$2:$J$497,5,0))))</f>
        <v/>
      </c>
      <c r="J340" s="68" t="str">
        <f>+IF($B340="","",+IF(OR($F340="Si",$F340=""),IF(ISERROR(VLOOKUP($B340,padron!$A$3:$M$482,10,0)),+IF(ISERROR(VLOOKUP($B340,NAfiliado_NFarmacia!$A$2:$J$497,5,0)),"Ingresa Direccion de Farmacia",VLOOKUP($B340,NAfiliado_NFarmacia!$A$2:$J$497,6,0)),VLOOKUP($B340,padron!$A$3:$M$482,10,0)),+IF(ISERROR(VLOOKUP($B340,NAfiliado_NFarmacia!$A$2:$J$497,6,0)),"Ingresa Direccion de Farmacia",VLOOKUP($B340,NAfiliado_NFarmacia!$A$2:$J$497,6,0))))</f>
        <v/>
      </c>
      <c r="K340" s="68" t="str">
        <f>+IF($B340="","",+IF(OR($F340="Si",$F340=""),IF(ISERROR(VLOOKUP($B340,padron!$A$3:$M$482,10,0)),+IF(ISERROR(VLOOKUP($B340,NAfiliado_NFarmacia!$A$2:$J$497,5,0)),"Ingresa Localidad de Farmacia",VLOOKUP($B340,NAfiliado_NFarmacia!$A$2:$J$497,7,0)),VLOOKUP($B340,padron!$A$3:$M$482,11,0)),+IF(ISERROR(VLOOKUP($B340,NAfiliado_NFarmacia!$A$2:$J$497,7,0)),"Ingresa Localidad de Farmacia",VLOOKUP($B340,NAfiliado_NFarmacia!$A$2:$J$497,7,0))))</f>
        <v/>
      </c>
      <c r="L340" s="69" t="str">
        <f>+IF(B340="","",IF(F340="No","84005541",+IFERROR(+VLOOKUP(inicio!B340,padron!$A$2:$H$1999,8,0),"84005541")))</f>
        <v/>
      </c>
      <c r="M340" s="69" t="str">
        <f>+IF(B340="","",+IFERROR(+VLOOKUP(B340,padron!A:C,3,0),"no_cargado"))</f>
        <v/>
      </c>
      <c r="N340" s="67" t="str">
        <f>+IF(C340="","",+IFERROR(+VLOOKUP($C340,materiales!$A$2:$C$101,3,0),"9999"))</f>
        <v/>
      </c>
      <c r="O340" s="67" t="str">
        <f t="shared" si="50"/>
        <v/>
      </c>
      <c r="P340" s="67" t="str">
        <f t="shared" si="51"/>
        <v/>
      </c>
      <c r="Q340" s="67" t="str">
        <f t="shared" si="52"/>
        <v/>
      </c>
      <c r="R340" s="67" t="str">
        <f t="shared" si="53"/>
        <v/>
      </c>
      <c r="S340" s="67" t="str">
        <f t="shared" si="54"/>
        <v/>
      </c>
      <c r="T340" s="67" t="str">
        <f t="shared" ca="1" si="55"/>
        <v/>
      </c>
      <c r="U340" s="67" t="str">
        <f>+IF(M340="","",IFERROR(+VLOOKUP(C340,materiales!$A$2:$D$1000,4,0),"DSZA"))</f>
        <v/>
      </c>
      <c r="V340" s="67" t="str">
        <f t="shared" si="56"/>
        <v/>
      </c>
      <c r="W340" s="69" t="str">
        <f t="shared" si="57"/>
        <v/>
      </c>
      <c r="X340" s="69" t="str">
        <f t="shared" si="58"/>
        <v/>
      </c>
      <c r="Y340" s="70" t="str">
        <f t="shared" si="59"/>
        <v/>
      </c>
      <c r="Z340" s="70" t="str">
        <f>IF(M340="no_cargado",VLOOKUP(B340,NAfiliado_NFarmacia!A:H,8,0),"")</f>
        <v/>
      </c>
      <c r="AA340" s="71"/>
    </row>
    <row r="341" spans="1:27" x14ac:dyDescent="0.55000000000000004">
      <c r="A341" s="50"/>
      <c r="B341" s="49"/>
      <c r="C341" s="48"/>
      <c r="D341" s="49"/>
      <c r="E341" s="49"/>
      <c r="F341" s="49"/>
      <c r="G341" s="66" t="str">
        <f>+IF($B341="","",+IFERROR(+VLOOKUP(B341,padron!$A$2:$E$2000,2,0),+IFERROR(VLOOKUP(B341,NAfiliado_NFarmacia!$A:$J,10,0),"Ingresar Nuevo Afiliado")))</f>
        <v/>
      </c>
      <c r="H341" s="67" t="str">
        <f>+IF(B341="","",+IFERROR(+VLOOKUP($C341,materiales!$A$2:$C$101,2,0),"9999"))</f>
        <v/>
      </c>
      <c r="I341" s="68" t="str">
        <f>+IF($B341="","",+IF(OR($F341="Si",$F341=""),IF(ISERROR(VLOOKUP($B341,padron!$A$3:$M$482,9,0)),+IF(ISERROR(VLOOKUP($B341,NAfiliado_NFarmacia!$A$2:$J$497,5,0)),"Ingresa Farmacia",VLOOKUP($B341,NAfiliado_NFarmacia!$A$2:$J$497,5,0)),VLOOKUP($B341,padron!$A$3:$M$482,9,0)),+IF(ISERROR(VLOOKUP($B341,NAfiliado_NFarmacia!$A$2:$J$497,5,0)),"Ingresa Farmacia",VLOOKUP($B341,NAfiliado_NFarmacia!$A$2:$J$497,5,0))))</f>
        <v/>
      </c>
      <c r="J341" s="68" t="str">
        <f>+IF($B341="","",+IF(OR($F341="Si",$F341=""),IF(ISERROR(VLOOKUP($B341,padron!$A$3:$M$482,10,0)),+IF(ISERROR(VLOOKUP($B341,NAfiliado_NFarmacia!$A$2:$J$497,5,0)),"Ingresa Direccion de Farmacia",VLOOKUP($B341,NAfiliado_NFarmacia!$A$2:$J$497,6,0)),VLOOKUP($B341,padron!$A$3:$M$482,10,0)),+IF(ISERROR(VLOOKUP($B341,NAfiliado_NFarmacia!$A$2:$J$497,6,0)),"Ingresa Direccion de Farmacia",VLOOKUP($B341,NAfiliado_NFarmacia!$A$2:$J$497,6,0))))</f>
        <v/>
      </c>
      <c r="K341" s="68" t="str">
        <f>+IF($B341="","",+IF(OR($F341="Si",$F341=""),IF(ISERROR(VLOOKUP($B341,padron!$A$3:$M$482,10,0)),+IF(ISERROR(VLOOKUP($B341,NAfiliado_NFarmacia!$A$2:$J$497,5,0)),"Ingresa Localidad de Farmacia",VLOOKUP($B341,NAfiliado_NFarmacia!$A$2:$J$497,7,0)),VLOOKUP($B341,padron!$A$3:$M$482,11,0)),+IF(ISERROR(VLOOKUP($B341,NAfiliado_NFarmacia!$A$2:$J$497,7,0)),"Ingresa Localidad de Farmacia",VLOOKUP($B341,NAfiliado_NFarmacia!$A$2:$J$497,7,0))))</f>
        <v/>
      </c>
      <c r="L341" s="69" t="str">
        <f>+IF(B341="","",IF(F341="No","84005541",+IFERROR(+VLOOKUP(inicio!B341,padron!$A$2:$H$1999,8,0),"84005541")))</f>
        <v/>
      </c>
      <c r="M341" s="69" t="str">
        <f>+IF(B341="","",+IFERROR(+VLOOKUP(B341,padron!A:C,3,0),"no_cargado"))</f>
        <v/>
      </c>
      <c r="N341" s="67" t="str">
        <f>+IF(C341="","",+IFERROR(+VLOOKUP($C341,materiales!$A$2:$C$101,3,0),"9999"))</f>
        <v/>
      </c>
      <c r="O341" s="67" t="str">
        <f t="shared" si="50"/>
        <v/>
      </c>
      <c r="P341" s="67" t="str">
        <f t="shared" si="51"/>
        <v/>
      </c>
      <c r="Q341" s="67" t="str">
        <f t="shared" si="52"/>
        <v/>
      </c>
      <c r="R341" s="67" t="str">
        <f t="shared" si="53"/>
        <v/>
      </c>
      <c r="S341" s="67" t="str">
        <f t="shared" si="54"/>
        <v/>
      </c>
      <c r="T341" s="67" t="str">
        <f t="shared" ca="1" si="55"/>
        <v/>
      </c>
      <c r="U341" s="67" t="str">
        <f>+IF(M341="","",IFERROR(+VLOOKUP(C341,materiales!$A$2:$D$1000,4,0),"DSZA"))</f>
        <v/>
      </c>
      <c r="V341" s="67" t="str">
        <f t="shared" si="56"/>
        <v/>
      </c>
      <c r="W341" s="69" t="str">
        <f t="shared" si="57"/>
        <v/>
      </c>
      <c r="X341" s="69" t="str">
        <f t="shared" si="58"/>
        <v/>
      </c>
      <c r="Y341" s="70" t="str">
        <f t="shared" si="59"/>
        <v/>
      </c>
      <c r="Z341" s="70" t="str">
        <f>IF(M341="no_cargado",VLOOKUP(B341,NAfiliado_NFarmacia!A:H,8,0),"")</f>
        <v/>
      </c>
      <c r="AA341" s="71"/>
    </row>
    <row r="342" spans="1:27" x14ac:dyDescent="0.55000000000000004">
      <c r="A342" s="50"/>
      <c r="B342" s="49"/>
      <c r="C342" s="48"/>
      <c r="D342" s="49"/>
      <c r="E342" s="49"/>
      <c r="F342" s="49"/>
      <c r="G342" s="66" t="str">
        <f>+IF($B342="","",+IFERROR(+VLOOKUP(B342,padron!$A$2:$E$2000,2,0),+IFERROR(VLOOKUP(B342,NAfiliado_NFarmacia!$A:$J,10,0),"Ingresar Nuevo Afiliado")))</f>
        <v/>
      </c>
      <c r="H342" s="67" t="str">
        <f>+IF(B342="","",+IFERROR(+VLOOKUP($C342,materiales!$A$2:$C$101,2,0),"9999"))</f>
        <v/>
      </c>
      <c r="I342" s="68" t="str">
        <f>+IF($B342="","",+IF(OR($F342="Si",$F342=""),IF(ISERROR(VLOOKUP($B342,padron!$A$3:$M$482,9,0)),+IF(ISERROR(VLOOKUP($B342,NAfiliado_NFarmacia!$A$2:$J$497,5,0)),"Ingresa Farmacia",VLOOKUP($B342,NAfiliado_NFarmacia!$A$2:$J$497,5,0)),VLOOKUP($B342,padron!$A$3:$M$482,9,0)),+IF(ISERROR(VLOOKUP($B342,NAfiliado_NFarmacia!$A$2:$J$497,5,0)),"Ingresa Farmacia",VLOOKUP($B342,NAfiliado_NFarmacia!$A$2:$J$497,5,0))))</f>
        <v/>
      </c>
      <c r="J342" s="68" t="str">
        <f>+IF($B342="","",+IF(OR($F342="Si",$F342=""),IF(ISERROR(VLOOKUP($B342,padron!$A$3:$M$482,10,0)),+IF(ISERROR(VLOOKUP($B342,NAfiliado_NFarmacia!$A$2:$J$497,5,0)),"Ingresa Direccion de Farmacia",VLOOKUP($B342,NAfiliado_NFarmacia!$A$2:$J$497,6,0)),VLOOKUP($B342,padron!$A$3:$M$482,10,0)),+IF(ISERROR(VLOOKUP($B342,NAfiliado_NFarmacia!$A$2:$J$497,6,0)),"Ingresa Direccion de Farmacia",VLOOKUP($B342,NAfiliado_NFarmacia!$A$2:$J$497,6,0))))</f>
        <v/>
      </c>
      <c r="K342" s="68" t="str">
        <f>+IF($B342="","",+IF(OR($F342="Si",$F342=""),IF(ISERROR(VLOOKUP($B342,padron!$A$3:$M$482,10,0)),+IF(ISERROR(VLOOKUP($B342,NAfiliado_NFarmacia!$A$2:$J$497,5,0)),"Ingresa Localidad de Farmacia",VLOOKUP($B342,NAfiliado_NFarmacia!$A$2:$J$497,7,0)),VLOOKUP($B342,padron!$A$3:$M$482,11,0)),+IF(ISERROR(VLOOKUP($B342,NAfiliado_NFarmacia!$A$2:$J$497,7,0)),"Ingresa Localidad de Farmacia",VLOOKUP($B342,NAfiliado_NFarmacia!$A$2:$J$497,7,0))))</f>
        <v/>
      </c>
      <c r="L342" s="69" t="str">
        <f>+IF(B342="","",IF(F342="No","84005541",+IFERROR(+VLOOKUP(inicio!B342,padron!$A$2:$H$1999,8,0),"84005541")))</f>
        <v/>
      </c>
      <c r="M342" s="69" t="str">
        <f>+IF(B342="","",+IFERROR(+VLOOKUP(B342,padron!A:C,3,0),"no_cargado"))</f>
        <v/>
      </c>
      <c r="N342" s="67" t="str">
        <f>+IF(C342="","",+IFERROR(+VLOOKUP($C342,materiales!$A$2:$C$101,3,0),"9999"))</f>
        <v/>
      </c>
      <c r="O342" s="67" t="str">
        <f t="shared" si="50"/>
        <v/>
      </c>
      <c r="P342" s="67" t="str">
        <f t="shared" si="51"/>
        <v/>
      </c>
      <c r="Q342" s="67" t="str">
        <f t="shared" si="52"/>
        <v/>
      </c>
      <c r="R342" s="67" t="str">
        <f t="shared" si="53"/>
        <v/>
      </c>
      <c r="S342" s="67" t="str">
        <f t="shared" si="54"/>
        <v/>
      </c>
      <c r="T342" s="67" t="str">
        <f t="shared" ca="1" si="55"/>
        <v/>
      </c>
      <c r="U342" s="67" t="str">
        <f>+IF(M342="","",IFERROR(+VLOOKUP(C342,materiales!$A$2:$D$1000,4,0),"DSZA"))</f>
        <v/>
      </c>
      <c r="V342" s="67" t="str">
        <f t="shared" si="56"/>
        <v/>
      </c>
      <c r="W342" s="69" t="str">
        <f t="shared" si="57"/>
        <v/>
      </c>
      <c r="X342" s="69" t="str">
        <f t="shared" si="58"/>
        <v/>
      </c>
      <c r="Y342" s="70" t="str">
        <f t="shared" si="59"/>
        <v/>
      </c>
      <c r="Z342" s="70" t="str">
        <f>IF(M342="no_cargado",VLOOKUP(B342,NAfiliado_NFarmacia!A:H,8,0),"")</f>
        <v/>
      </c>
      <c r="AA342" s="71"/>
    </row>
    <row r="343" spans="1:27" x14ac:dyDescent="0.55000000000000004">
      <c r="A343" s="50"/>
      <c r="B343" s="49"/>
      <c r="C343" s="48"/>
      <c r="D343" s="49"/>
      <c r="E343" s="49"/>
      <c r="F343" s="49"/>
      <c r="G343" s="66" t="str">
        <f>+IF($B343="","",+IFERROR(+VLOOKUP(B343,padron!$A$2:$E$2000,2,0),+IFERROR(VLOOKUP(B343,NAfiliado_NFarmacia!$A:$J,10,0),"Ingresar Nuevo Afiliado")))</f>
        <v/>
      </c>
      <c r="H343" s="67" t="str">
        <f>+IF(B343="","",+IFERROR(+VLOOKUP($C343,materiales!$A$2:$C$101,2,0),"9999"))</f>
        <v/>
      </c>
      <c r="I343" s="68" t="str">
        <f>+IF($B343="","",+IF(OR($F343="Si",$F343=""),IF(ISERROR(VLOOKUP($B343,padron!$A$3:$M$482,9,0)),+IF(ISERROR(VLOOKUP($B343,NAfiliado_NFarmacia!$A$2:$J$497,5,0)),"Ingresa Farmacia",VLOOKUP($B343,NAfiliado_NFarmacia!$A$2:$J$497,5,0)),VLOOKUP($B343,padron!$A$3:$M$482,9,0)),+IF(ISERROR(VLOOKUP($B343,NAfiliado_NFarmacia!$A$2:$J$497,5,0)),"Ingresa Farmacia",VLOOKUP($B343,NAfiliado_NFarmacia!$A$2:$J$497,5,0))))</f>
        <v/>
      </c>
      <c r="J343" s="68" t="str">
        <f>+IF($B343="","",+IF(OR($F343="Si",$F343=""),IF(ISERROR(VLOOKUP($B343,padron!$A$3:$M$482,10,0)),+IF(ISERROR(VLOOKUP($B343,NAfiliado_NFarmacia!$A$2:$J$497,5,0)),"Ingresa Direccion de Farmacia",VLOOKUP($B343,NAfiliado_NFarmacia!$A$2:$J$497,6,0)),VLOOKUP($B343,padron!$A$3:$M$482,10,0)),+IF(ISERROR(VLOOKUP($B343,NAfiliado_NFarmacia!$A$2:$J$497,6,0)),"Ingresa Direccion de Farmacia",VLOOKUP($B343,NAfiliado_NFarmacia!$A$2:$J$497,6,0))))</f>
        <v/>
      </c>
      <c r="K343" s="68" t="str">
        <f>+IF($B343="","",+IF(OR($F343="Si",$F343=""),IF(ISERROR(VLOOKUP($B343,padron!$A$3:$M$482,10,0)),+IF(ISERROR(VLOOKUP($B343,NAfiliado_NFarmacia!$A$2:$J$497,5,0)),"Ingresa Localidad de Farmacia",VLOOKUP($B343,NAfiliado_NFarmacia!$A$2:$J$497,7,0)),VLOOKUP($B343,padron!$A$3:$M$482,11,0)),+IF(ISERROR(VLOOKUP($B343,NAfiliado_NFarmacia!$A$2:$J$497,7,0)),"Ingresa Localidad de Farmacia",VLOOKUP($B343,NAfiliado_NFarmacia!$A$2:$J$497,7,0))))</f>
        <v/>
      </c>
      <c r="L343" s="69" t="str">
        <f>+IF(B343="","",IF(F343="No","84005541",+IFERROR(+VLOOKUP(inicio!B343,padron!$A$2:$H$1999,8,0),"84005541")))</f>
        <v/>
      </c>
      <c r="M343" s="69" t="str">
        <f>+IF(B343="","",+IFERROR(+VLOOKUP(B343,padron!A:C,3,0),"no_cargado"))</f>
        <v/>
      </c>
      <c r="N343" s="67" t="str">
        <f>+IF(C343="","",+IFERROR(+VLOOKUP($C343,materiales!$A$2:$C$101,3,0),"9999"))</f>
        <v/>
      </c>
      <c r="O343" s="67" t="str">
        <f t="shared" si="50"/>
        <v/>
      </c>
      <c r="P343" s="67" t="str">
        <f t="shared" si="51"/>
        <v/>
      </c>
      <c r="Q343" s="67" t="str">
        <f t="shared" si="52"/>
        <v/>
      </c>
      <c r="R343" s="67" t="str">
        <f t="shared" si="53"/>
        <v/>
      </c>
      <c r="S343" s="67" t="str">
        <f t="shared" si="54"/>
        <v/>
      </c>
      <c r="T343" s="67" t="str">
        <f t="shared" ca="1" si="55"/>
        <v/>
      </c>
      <c r="U343" s="67" t="str">
        <f>+IF(M343="","",IFERROR(+VLOOKUP(C343,materiales!$A$2:$D$1000,4,0),"DSZA"))</f>
        <v/>
      </c>
      <c r="V343" s="67" t="str">
        <f t="shared" si="56"/>
        <v/>
      </c>
      <c r="W343" s="69" t="str">
        <f t="shared" si="57"/>
        <v/>
      </c>
      <c r="X343" s="69" t="str">
        <f t="shared" si="58"/>
        <v/>
      </c>
      <c r="Y343" s="70" t="str">
        <f t="shared" si="59"/>
        <v/>
      </c>
      <c r="Z343" s="70" t="str">
        <f>IF(M343="no_cargado",VLOOKUP(B343,NAfiliado_NFarmacia!A:H,8,0),"")</f>
        <v/>
      </c>
      <c r="AA343" s="71"/>
    </row>
    <row r="344" spans="1:27" x14ac:dyDescent="0.55000000000000004">
      <c r="A344" s="50"/>
      <c r="B344" s="49"/>
      <c r="C344" s="48"/>
      <c r="D344" s="49"/>
      <c r="E344" s="49"/>
      <c r="F344" s="49"/>
      <c r="G344" s="66" t="str">
        <f>+IF($B344="","",+IFERROR(+VLOOKUP(B344,padron!$A$2:$E$2000,2,0),+IFERROR(VLOOKUP(B344,NAfiliado_NFarmacia!$A:$J,10,0),"Ingresar Nuevo Afiliado")))</f>
        <v/>
      </c>
      <c r="H344" s="67" t="str">
        <f>+IF(B344="","",+IFERROR(+VLOOKUP($C344,materiales!$A$2:$C$101,2,0),"9999"))</f>
        <v/>
      </c>
      <c r="I344" s="68" t="str">
        <f>+IF($B344="","",+IF(OR($F344="Si",$F344=""),IF(ISERROR(VLOOKUP($B344,padron!$A$3:$M$482,9,0)),+IF(ISERROR(VLOOKUP($B344,NAfiliado_NFarmacia!$A$2:$J$497,5,0)),"Ingresa Farmacia",VLOOKUP($B344,NAfiliado_NFarmacia!$A$2:$J$497,5,0)),VLOOKUP($B344,padron!$A$3:$M$482,9,0)),+IF(ISERROR(VLOOKUP($B344,NAfiliado_NFarmacia!$A$2:$J$497,5,0)),"Ingresa Farmacia",VLOOKUP($B344,NAfiliado_NFarmacia!$A$2:$J$497,5,0))))</f>
        <v/>
      </c>
      <c r="J344" s="68" t="str">
        <f>+IF($B344="","",+IF(OR($F344="Si",$F344=""),IF(ISERROR(VLOOKUP($B344,padron!$A$3:$M$482,10,0)),+IF(ISERROR(VLOOKUP($B344,NAfiliado_NFarmacia!$A$2:$J$497,5,0)),"Ingresa Direccion de Farmacia",VLOOKUP($B344,NAfiliado_NFarmacia!$A$2:$J$497,6,0)),VLOOKUP($B344,padron!$A$3:$M$482,10,0)),+IF(ISERROR(VLOOKUP($B344,NAfiliado_NFarmacia!$A$2:$J$497,6,0)),"Ingresa Direccion de Farmacia",VLOOKUP($B344,NAfiliado_NFarmacia!$A$2:$J$497,6,0))))</f>
        <v/>
      </c>
      <c r="K344" s="68" t="str">
        <f>+IF($B344="","",+IF(OR($F344="Si",$F344=""),IF(ISERROR(VLOOKUP($B344,padron!$A$3:$M$482,10,0)),+IF(ISERROR(VLOOKUP($B344,NAfiliado_NFarmacia!$A$2:$J$497,5,0)),"Ingresa Localidad de Farmacia",VLOOKUP($B344,NAfiliado_NFarmacia!$A$2:$J$497,7,0)),VLOOKUP($B344,padron!$A$3:$M$482,11,0)),+IF(ISERROR(VLOOKUP($B344,NAfiliado_NFarmacia!$A$2:$J$497,7,0)),"Ingresa Localidad de Farmacia",VLOOKUP($B344,NAfiliado_NFarmacia!$A$2:$J$497,7,0))))</f>
        <v/>
      </c>
      <c r="L344" s="69" t="str">
        <f>+IF(B344="","",IF(F344="No","84005541",+IFERROR(+VLOOKUP(inicio!B344,padron!$A$2:$H$1999,8,0),"84005541")))</f>
        <v/>
      </c>
      <c r="M344" s="69" t="str">
        <f>+IF(B344="","",+IFERROR(+VLOOKUP(B344,padron!A:C,3,0),"no_cargado"))</f>
        <v/>
      </c>
      <c r="N344" s="67" t="str">
        <f>+IF(C344="","",+IFERROR(+VLOOKUP($C344,materiales!$A$2:$C$101,3,0),"9999"))</f>
        <v/>
      </c>
      <c r="O344" s="67" t="str">
        <f t="shared" si="50"/>
        <v/>
      </c>
      <c r="P344" s="67" t="str">
        <f t="shared" si="51"/>
        <v/>
      </c>
      <c r="Q344" s="67" t="str">
        <f t="shared" si="52"/>
        <v/>
      </c>
      <c r="R344" s="67" t="str">
        <f t="shared" si="53"/>
        <v/>
      </c>
      <c r="S344" s="67" t="str">
        <f t="shared" si="54"/>
        <v/>
      </c>
      <c r="T344" s="67" t="str">
        <f t="shared" ca="1" si="55"/>
        <v/>
      </c>
      <c r="U344" s="67" t="str">
        <f>+IF(M344="","",IFERROR(+VLOOKUP(C344,materiales!$A$2:$D$1000,4,0),"DSZA"))</f>
        <v/>
      </c>
      <c r="V344" s="67" t="str">
        <f t="shared" si="56"/>
        <v/>
      </c>
      <c r="W344" s="69" t="str">
        <f t="shared" si="57"/>
        <v/>
      </c>
      <c r="X344" s="69" t="str">
        <f t="shared" si="58"/>
        <v/>
      </c>
      <c r="Y344" s="70" t="str">
        <f t="shared" si="59"/>
        <v/>
      </c>
      <c r="Z344" s="70" t="str">
        <f>IF(M344="no_cargado",VLOOKUP(B344,NAfiliado_NFarmacia!A:H,8,0),"")</f>
        <v/>
      </c>
      <c r="AA344" s="71"/>
    </row>
    <row r="345" spans="1:27" x14ac:dyDescent="0.55000000000000004">
      <c r="A345" s="50"/>
      <c r="B345" s="49"/>
      <c r="C345" s="48"/>
      <c r="D345" s="49"/>
      <c r="E345" s="49"/>
      <c r="F345" s="49"/>
      <c r="G345" s="66" t="str">
        <f>+IF($B345="","",+IFERROR(+VLOOKUP(B345,padron!$A$2:$E$2000,2,0),+IFERROR(VLOOKUP(B345,NAfiliado_NFarmacia!$A:$J,10,0),"Ingresar Nuevo Afiliado")))</f>
        <v/>
      </c>
      <c r="H345" s="67" t="str">
        <f>+IF(B345="","",+IFERROR(+VLOOKUP($C345,materiales!$A$2:$C$101,2,0),"9999"))</f>
        <v/>
      </c>
      <c r="I345" s="68" t="str">
        <f>+IF($B345="","",+IF(OR($F345="Si",$F345=""),IF(ISERROR(VLOOKUP($B345,padron!$A$3:$M$482,9,0)),+IF(ISERROR(VLOOKUP($B345,NAfiliado_NFarmacia!$A$2:$J$497,5,0)),"Ingresa Farmacia",VLOOKUP($B345,NAfiliado_NFarmacia!$A$2:$J$497,5,0)),VLOOKUP($B345,padron!$A$3:$M$482,9,0)),+IF(ISERROR(VLOOKUP($B345,NAfiliado_NFarmacia!$A$2:$J$497,5,0)),"Ingresa Farmacia",VLOOKUP($B345,NAfiliado_NFarmacia!$A$2:$J$497,5,0))))</f>
        <v/>
      </c>
      <c r="J345" s="68" t="str">
        <f>+IF($B345="","",+IF(OR($F345="Si",$F345=""),IF(ISERROR(VLOOKUP($B345,padron!$A$3:$M$482,10,0)),+IF(ISERROR(VLOOKUP($B345,NAfiliado_NFarmacia!$A$2:$J$497,5,0)),"Ingresa Direccion de Farmacia",VLOOKUP($B345,NAfiliado_NFarmacia!$A$2:$J$497,6,0)),VLOOKUP($B345,padron!$A$3:$M$482,10,0)),+IF(ISERROR(VLOOKUP($B345,NAfiliado_NFarmacia!$A$2:$J$497,6,0)),"Ingresa Direccion de Farmacia",VLOOKUP($B345,NAfiliado_NFarmacia!$A$2:$J$497,6,0))))</f>
        <v/>
      </c>
      <c r="K345" s="68" t="str">
        <f>+IF($B345="","",+IF(OR($F345="Si",$F345=""),IF(ISERROR(VLOOKUP($B345,padron!$A$3:$M$482,10,0)),+IF(ISERROR(VLOOKUP($B345,NAfiliado_NFarmacia!$A$2:$J$497,5,0)),"Ingresa Localidad de Farmacia",VLOOKUP($B345,NAfiliado_NFarmacia!$A$2:$J$497,7,0)),VLOOKUP($B345,padron!$A$3:$M$482,11,0)),+IF(ISERROR(VLOOKUP($B345,NAfiliado_NFarmacia!$A$2:$J$497,7,0)),"Ingresa Localidad de Farmacia",VLOOKUP($B345,NAfiliado_NFarmacia!$A$2:$J$497,7,0))))</f>
        <v/>
      </c>
      <c r="L345" s="69" t="str">
        <f>+IF(B345="","",IF(F345="No","84005541",+IFERROR(+VLOOKUP(inicio!B345,padron!$A$2:$H$1999,8,0),"84005541")))</f>
        <v/>
      </c>
      <c r="M345" s="69" t="str">
        <f>+IF(B345="","",+IFERROR(+VLOOKUP(B345,padron!A:C,3,0),"no_cargado"))</f>
        <v/>
      </c>
      <c r="N345" s="67" t="str">
        <f>+IF(C345="","",+IFERROR(+VLOOKUP($C345,materiales!$A$2:$C$101,3,0),"9999"))</f>
        <v/>
      </c>
      <c r="O345" s="67" t="str">
        <f t="shared" si="50"/>
        <v/>
      </c>
      <c r="P345" s="67" t="str">
        <f t="shared" si="51"/>
        <v/>
      </c>
      <c r="Q345" s="67" t="str">
        <f t="shared" si="52"/>
        <v/>
      </c>
      <c r="R345" s="67" t="str">
        <f t="shared" si="53"/>
        <v/>
      </c>
      <c r="S345" s="67" t="str">
        <f t="shared" si="54"/>
        <v/>
      </c>
      <c r="T345" s="67" t="str">
        <f t="shared" ca="1" si="55"/>
        <v/>
      </c>
      <c r="U345" s="67" t="str">
        <f>+IF(M345="","",IFERROR(+VLOOKUP(C345,materiales!$A$2:$D$1000,4,0),"DSZA"))</f>
        <v/>
      </c>
      <c r="V345" s="67" t="str">
        <f t="shared" si="56"/>
        <v/>
      </c>
      <c r="W345" s="69" t="str">
        <f t="shared" si="57"/>
        <v/>
      </c>
      <c r="X345" s="69" t="str">
        <f t="shared" si="58"/>
        <v/>
      </c>
      <c r="Y345" s="70" t="str">
        <f t="shared" si="59"/>
        <v/>
      </c>
      <c r="Z345" s="70" t="str">
        <f>IF(M345="no_cargado",VLOOKUP(B345,NAfiliado_NFarmacia!A:H,8,0),"")</f>
        <v/>
      </c>
      <c r="AA345" s="71"/>
    </row>
    <row r="346" spans="1:27" x14ac:dyDescent="0.55000000000000004">
      <c r="A346" s="50"/>
      <c r="B346" s="49"/>
      <c r="C346" s="48"/>
      <c r="D346" s="49"/>
      <c r="E346" s="49"/>
      <c r="F346" s="49"/>
      <c r="G346" s="66" t="str">
        <f>+IF($B346="","",+IFERROR(+VLOOKUP(B346,padron!$A$2:$E$2000,2,0),+IFERROR(VLOOKUP(B346,NAfiliado_NFarmacia!$A:$J,10,0),"Ingresar Nuevo Afiliado")))</f>
        <v/>
      </c>
      <c r="H346" s="67" t="str">
        <f>+IF(B346="","",+IFERROR(+VLOOKUP($C346,materiales!$A$2:$C$101,2,0),"9999"))</f>
        <v/>
      </c>
      <c r="I346" s="68" t="str">
        <f>+IF($B346="","",+IF(OR($F346="Si",$F346=""),IF(ISERROR(VLOOKUP($B346,padron!$A$3:$M$482,9,0)),+IF(ISERROR(VLOOKUP($B346,NAfiliado_NFarmacia!$A$2:$J$497,5,0)),"Ingresa Farmacia",VLOOKUP($B346,NAfiliado_NFarmacia!$A$2:$J$497,5,0)),VLOOKUP($B346,padron!$A$3:$M$482,9,0)),+IF(ISERROR(VLOOKUP($B346,NAfiliado_NFarmacia!$A$2:$J$497,5,0)),"Ingresa Farmacia",VLOOKUP($B346,NAfiliado_NFarmacia!$A$2:$J$497,5,0))))</f>
        <v/>
      </c>
      <c r="J346" s="68" t="str">
        <f>+IF($B346="","",+IF(OR($F346="Si",$F346=""),IF(ISERROR(VLOOKUP($B346,padron!$A$3:$M$482,10,0)),+IF(ISERROR(VLOOKUP($B346,NAfiliado_NFarmacia!$A$2:$J$497,5,0)),"Ingresa Direccion de Farmacia",VLOOKUP($B346,NAfiliado_NFarmacia!$A$2:$J$497,6,0)),VLOOKUP($B346,padron!$A$3:$M$482,10,0)),+IF(ISERROR(VLOOKUP($B346,NAfiliado_NFarmacia!$A$2:$J$497,6,0)),"Ingresa Direccion de Farmacia",VLOOKUP($B346,NAfiliado_NFarmacia!$A$2:$J$497,6,0))))</f>
        <v/>
      </c>
      <c r="K346" s="68" t="str">
        <f>+IF($B346="","",+IF(OR($F346="Si",$F346=""),IF(ISERROR(VLOOKUP($B346,padron!$A$3:$M$482,10,0)),+IF(ISERROR(VLOOKUP($B346,NAfiliado_NFarmacia!$A$2:$J$497,5,0)),"Ingresa Localidad de Farmacia",VLOOKUP($B346,NAfiliado_NFarmacia!$A$2:$J$497,7,0)),VLOOKUP($B346,padron!$A$3:$M$482,11,0)),+IF(ISERROR(VLOOKUP($B346,NAfiliado_NFarmacia!$A$2:$J$497,7,0)),"Ingresa Localidad de Farmacia",VLOOKUP($B346,NAfiliado_NFarmacia!$A$2:$J$497,7,0))))</f>
        <v/>
      </c>
      <c r="L346" s="69" t="str">
        <f>+IF(B346="","",IF(F346="No","84005541",+IFERROR(+VLOOKUP(inicio!B346,padron!$A$2:$H$1999,8,0),"84005541")))</f>
        <v/>
      </c>
      <c r="M346" s="69" t="str">
        <f>+IF(B346="","",+IFERROR(+VLOOKUP(B346,padron!A:C,3,0),"no_cargado"))</f>
        <v/>
      </c>
      <c r="N346" s="67" t="str">
        <f>+IF(C346="","",+IFERROR(+VLOOKUP($C346,materiales!$A$2:$C$101,3,0),"9999"))</f>
        <v/>
      </c>
      <c r="O346" s="67" t="str">
        <f t="shared" si="50"/>
        <v/>
      </c>
      <c r="P346" s="67" t="str">
        <f t="shared" si="51"/>
        <v/>
      </c>
      <c r="Q346" s="67" t="str">
        <f t="shared" si="52"/>
        <v/>
      </c>
      <c r="R346" s="67" t="str">
        <f t="shared" si="53"/>
        <v/>
      </c>
      <c r="S346" s="67" t="str">
        <f t="shared" si="54"/>
        <v/>
      </c>
      <c r="T346" s="67" t="str">
        <f t="shared" ca="1" si="55"/>
        <v/>
      </c>
      <c r="U346" s="67" t="str">
        <f>+IF(M346="","",IFERROR(+VLOOKUP(C346,materiales!$A$2:$D$1000,4,0),"DSZA"))</f>
        <v/>
      </c>
      <c r="V346" s="67" t="str">
        <f t="shared" si="56"/>
        <v/>
      </c>
      <c r="W346" s="69" t="str">
        <f t="shared" si="57"/>
        <v/>
      </c>
      <c r="X346" s="69" t="str">
        <f t="shared" si="58"/>
        <v/>
      </c>
      <c r="Y346" s="70" t="str">
        <f t="shared" si="59"/>
        <v/>
      </c>
      <c r="Z346" s="70" t="str">
        <f>IF(M346="no_cargado",VLOOKUP(B346,NAfiliado_NFarmacia!A:H,8,0),"")</f>
        <v/>
      </c>
      <c r="AA346" s="71"/>
    </row>
    <row r="347" spans="1:27" x14ac:dyDescent="0.55000000000000004">
      <c r="A347" s="50"/>
      <c r="B347" s="49"/>
      <c r="C347" s="48"/>
      <c r="D347" s="49"/>
      <c r="E347" s="49"/>
      <c r="F347" s="49"/>
      <c r="G347" s="66" t="str">
        <f>+IF($B347="","",+IFERROR(+VLOOKUP(B347,padron!$A$2:$E$2000,2,0),+IFERROR(VLOOKUP(B347,NAfiliado_NFarmacia!$A:$J,10,0),"Ingresar Nuevo Afiliado")))</f>
        <v/>
      </c>
      <c r="H347" s="67" t="str">
        <f>+IF(B347="","",+IFERROR(+VLOOKUP($C347,materiales!$A$2:$C$101,2,0),"9999"))</f>
        <v/>
      </c>
      <c r="I347" s="68" t="str">
        <f>+IF($B347="","",+IF(OR($F347="Si",$F347=""),IF(ISERROR(VLOOKUP($B347,padron!$A$3:$M$482,9,0)),+IF(ISERROR(VLOOKUP($B347,NAfiliado_NFarmacia!$A$2:$J$497,5,0)),"Ingresa Farmacia",VLOOKUP($B347,NAfiliado_NFarmacia!$A$2:$J$497,5,0)),VLOOKUP($B347,padron!$A$3:$M$482,9,0)),+IF(ISERROR(VLOOKUP($B347,NAfiliado_NFarmacia!$A$2:$J$497,5,0)),"Ingresa Farmacia",VLOOKUP($B347,NAfiliado_NFarmacia!$A$2:$J$497,5,0))))</f>
        <v/>
      </c>
      <c r="J347" s="68" t="str">
        <f>+IF($B347="","",+IF(OR($F347="Si",$F347=""),IF(ISERROR(VLOOKUP($B347,padron!$A$3:$M$482,10,0)),+IF(ISERROR(VLOOKUP($B347,NAfiliado_NFarmacia!$A$2:$J$497,5,0)),"Ingresa Direccion de Farmacia",VLOOKUP($B347,NAfiliado_NFarmacia!$A$2:$J$497,6,0)),VLOOKUP($B347,padron!$A$3:$M$482,10,0)),+IF(ISERROR(VLOOKUP($B347,NAfiliado_NFarmacia!$A$2:$J$497,6,0)),"Ingresa Direccion de Farmacia",VLOOKUP($B347,NAfiliado_NFarmacia!$A$2:$J$497,6,0))))</f>
        <v/>
      </c>
      <c r="K347" s="68" t="str">
        <f>+IF($B347="","",+IF(OR($F347="Si",$F347=""),IF(ISERROR(VLOOKUP($B347,padron!$A$3:$M$482,10,0)),+IF(ISERROR(VLOOKUP($B347,NAfiliado_NFarmacia!$A$2:$J$497,5,0)),"Ingresa Localidad de Farmacia",VLOOKUP($B347,NAfiliado_NFarmacia!$A$2:$J$497,7,0)),VLOOKUP($B347,padron!$A$3:$M$482,11,0)),+IF(ISERROR(VLOOKUP($B347,NAfiliado_NFarmacia!$A$2:$J$497,7,0)),"Ingresa Localidad de Farmacia",VLOOKUP($B347,NAfiliado_NFarmacia!$A$2:$J$497,7,0))))</f>
        <v/>
      </c>
      <c r="L347" s="69" t="str">
        <f>+IF(B347="","",IF(F347="No","84005541",+IFERROR(+VLOOKUP(inicio!B347,padron!$A$2:$H$1999,8,0),"84005541")))</f>
        <v/>
      </c>
      <c r="M347" s="69" t="str">
        <f>+IF(B347="","",+IFERROR(+VLOOKUP(B347,padron!A:C,3,0),"no_cargado"))</f>
        <v/>
      </c>
      <c r="N347" s="67" t="str">
        <f>+IF(C347="","",+IFERROR(+VLOOKUP($C347,materiales!$A$2:$C$101,3,0),"9999"))</f>
        <v/>
      </c>
      <c r="O347" s="67" t="str">
        <f t="shared" si="50"/>
        <v/>
      </c>
      <c r="P347" s="67" t="str">
        <f t="shared" si="51"/>
        <v/>
      </c>
      <c r="Q347" s="67" t="str">
        <f t="shared" si="52"/>
        <v/>
      </c>
      <c r="R347" s="67" t="str">
        <f t="shared" si="53"/>
        <v/>
      </c>
      <c r="S347" s="67" t="str">
        <f t="shared" si="54"/>
        <v/>
      </c>
      <c r="T347" s="67" t="str">
        <f t="shared" ca="1" si="55"/>
        <v/>
      </c>
      <c r="U347" s="67" t="str">
        <f>+IF(M347="","",IFERROR(+VLOOKUP(C347,materiales!$A$2:$D$1000,4,0),"DSZA"))</f>
        <v/>
      </c>
      <c r="V347" s="67" t="str">
        <f t="shared" si="56"/>
        <v/>
      </c>
      <c r="W347" s="69" t="str">
        <f t="shared" si="57"/>
        <v/>
      </c>
      <c r="X347" s="69" t="str">
        <f t="shared" si="58"/>
        <v/>
      </c>
      <c r="Y347" s="70" t="str">
        <f t="shared" si="59"/>
        <v/>
      </c>
      <c r="Z347" s="70" t="str">
        <f>IF(M347="no_cargado",VLOOKUP(B347,NAfiliado_NFarmacia!A:H,8,0),"")</f>
        <v/>
      </c>
      <c r="AA347" s="71"/>
    </row>
    <row r="348" spans="1:27" x14ac:dyDescent="0.55000000000000004">
      <c r="A348" s="50"/>
      <c r="B348" s="49"/>
      <c r="C348" s="48"/>
      <c r="D348" s="49"/>
      <c r="E348" s="49"/>
      <c r="F348" s="49"/>
      <c r="G348" s="66" t="str">
        <f>+IF($B348="","",+IFERROR(+VLOOKUP(B348,padron!$A$2:$E$2000,2,0),+IFERROR(VLOOKUP(B348,NAfiliado_NFarmacia!$A:$J,10,0),"Ingresar Nuevo Afiliado")))</f>
        <v/>
      </c>
      <c r="H348" s="67" t="str">
        <f>+IF(B348="","",+IFERROR(+VLOOKUP($C348,materiales!$A$2:$C$101,2,0),"9999"))</f>
        <v/>
      </c>
      <c r="I348" s="68" t="str">
        <f>+IF($B348="","",+IF(OR($F348="Si",$F348=""),IF(ISERROR(VLOOKUP($B348,padron!$A$3:$M$482,9,0)),+IF(ISERROR(VLOOKUP($B348,NAfiliado_NFarmacia!$A$2:$J$497,5,0)),"Ingresa Farmacia",VLOOKUP($B348,NAfiliado_NFarmacia!$A$2:$J$497,5,0)),VLOOKUP($B348,padron!$A$3:$M$482,9,0)),+IF(ISERROR(VLOOKUP($B348,NAfiliado_NFarmacia!$A$2:$J$497,5,0)),"Ingresa Farmacia",VLOOKUP($B348,NAfiliado_NFarmacia!$A$2:$J$497,5,0))))</f>
        <v/>
      </c>
      <c r="J348" s="68" t="str">
        <f>+IF($B348="","",+IF(OR($F348="Si",$F348=""),IF(ISERROR(VLOOKUP($B348,padron!$A$3:$M$482,10,0)),+IF(ISERROR(VLOOKUP($B348,NAfiliado_NFarmacia!$A$2:$J$497,5,0)),"Ingresa Direccion de Farmacia",VLOOKUP($B348,NAfiliado_NFarmacia!$A$2:$J$497,6,0)),VLOOKUP($B348,padron!$A$3:$M$482,10,0)),+IF(ISERROR(VLOOKUP($B348,NAfiliado_NFarmacia!$A$2:$J$497,6,0)),"Ingresa Direccion de Farmacia",VLOOKUP($B348,NAfiliado_NFarmacia!$A$2:$J$497,6,0))))</f>
        <v/>
      </c>
      <c r="K348" s="68" t="str">
        <f>+IF($B348="","",+IF(OR($F348="Si",$F348=""),IF(ISERROR(VLOOKUP($B348,padron!$A$3:$M$482,10,0)),+IF(ISERROR(VLOOKUP($B348,NAfiliado_NFarmacia!$A$2:$J$497,5,0)),"Ingresa Localidad de Farmacia",VLOOKUP($B348,NAfiliado_NFarmacia!$A$2:$J$497,7,0)),VLOOKUP($B348,padron!$A$3:$M$482,11,0)),+IF(ISERROR(VLOOKUP($B348,NAfiliado_NFarmacia!$A$2:$J$497,7,0)),"Ingresa Localidad de Farmacia",VLOOKUP($B348,NAfiliado_NFarmacia!$A$2:$J$497,7,0))))</f>
        <v/>
      </c>
      <c r="L348" s="69" t="str">
        <f>+IF(B348="","",IF(F348="No","84005541",+IFERROR(+VLOOKUP(inicio!B348,padron!$A$2:$H$1999,8,0),"84005541")))</f>
        <v/>
      </c>
      <c r="M348" s="69" t="str">
        <f>+IF(B348="","",+IFERROR(+VLOOKUP(B348,padron!A:C,3,0),"no_cargado"))</f>
        <v/>
      </c>
      <c r="N348" s="67" t="str">
        <f>+IF(C348="","",+IFERROR(+VLOOKUP($C348,materiales!$A$2:$C$101,3,0),"9999"))</f>
        <v/>
      </c>
      <c r="O348" s="67" t="str">
        <f t="shared" si="50"/>
        <v/>
      </c>
      <c r="P348" s="67" t="str">
        <f t="shared" si="51"/>
        <v/>
      </c>
      <c r="Q348" s="67" t="str">
        <f t="shared" si="52"/>
        <v/>
      </c>
      <c r="R348" s="67" t="str">
        <f t="shared" si="53"/>
        <v/>
      </c>
      <c r="S348" s="67" t="str">
        <f t="shared" si="54"/>
        <v/>
      </c>
      <c r="T348" s="67" t="str">
        <f t="shared" ca="1" si="55"/>
        <v/>
      </c>
      <c r="U348" s="67" t="str">
        <f>+IF(M348="","",IFERROR(+VLOOKUP(C348,materiales!$A$2:$D$1000,4,0),"DSZA"))</f>
        <v/>
      </c>
      <c r="V348" s="67" t="str">
        <f t="shared" si="56"/>
        <v/>
      </c>
      <c r="W348" s="69" t="str">
        <f t="shared" si="57"/>
        <v/>
      </c>
      <c r="X348" s="69" t="str">
        <f t="shared" si="58"/>
        <v/>
      </c>
      <c r="Y348" s="70" t="str">
        <f t="shared" si="59"/>
        <v/>
      </c>
      <c r="Z348" s="70" t="str">
        <f>IF(M348="no_cargado",VLOOKUP(B348,NAfiliado_NFarmacia!A:H,8,0),"")</f>
        <v/>
      </c>
      <c r="AA348" s="71"/>
    </row>
    <row r="349" spans="1:27" x14ac:dyDescent="0.55000000000000004">
      <c r="A349" s="50"/>
      <c r="B349" s="49"/>
      <c r="C349" s="48"/>
      <c r="D349" s="49"/>
      <c r="E349" s="49"/>
      <c r="F349" s="49"/>
      <c r="G349" s="66" t="str">
        <f>+IF($B349="","",+IFERROR(+VLOOKUP(B349,padron!$A$2:$E$2000,2,0),+IFERROR(VLOOKUP(B349,NAfiliado_NFarmacia!$A:$J,10,0),"Ingresar Nuevo Afiliado")))</f>
        <v/>
      </c>
      <c r="H349" s="67" t="str">
        <f>+IF(B349="","",+IFERROR(+VLOOKUP($C349,materiales!$A$2:$C$101,2,0),"9999"))</f>
        <v/>
      </c>
      <c r="I349" s="68" t="str">
        <f>+IF($B349="","",+IF(OR($F349="Si",$F349=""),IF(ISERROR(VLOOKUP($B349,padron!$A$3:$M$482,9,0)),+IF(ISERROR(VLOOKUP($B349,NAfiliado_NFarmacia!$A$2:$J$497,5,0)),"Ingresa Farmacia",VLOOKUP($B349,NAfiliado_NFarmacia!$A$2:$J$497,5,0)),VLOOKUP($B349,padron!$A$3:$M$482,9,0)),+IF(ISERROR(VLOOKUP($B349,NAfiliado_NFarmacia!$A$2:$J$497,5,0)),"Ingresa Farmacia",VLOOKUP($B349,NAfiliado_NFarmacia!$A$2:$J$497,5,0))))</f>
        <v/>
      </c>
      <c r="J349" s="68" t="str">
        <f>+IF($B349="","",+IF(OR($F349="Si",$F349=""),IF(ISERROR(VLOOKUP($B349,padron!$A$3:$M$482,10,0)),+IF(ISERROR(VLOOKUP($B349,NAfiliado_NFarmacia!$A$2:$J$497,5,0)),"Ingresa Direccion de Farmacia",VLOOKUP($B349,NAfiliado_NFarmacia!$A$2:$J$497,6,0)),VLOOKUP($B349,padron!$A$3:$M$482,10,0)),+IF(ISERROR(VLOOKUP($B349,NAfiliado_NFarmacia!$A$2:$J$497,6,0)),"Ingresa Direccion de Farmacia",VLOOKUP($B349,NAfiliado_NFarmacia!$A$2:$J$497,6,0))))</f>
        <v/>
      </c>
      <c r="K349" s="68" t="str">
        <f>+IF($B349="","",+IF(OR($F349="Si",$F349=""),IF(ISERROR(VLOOKUP($B349,padron!$A$3:$M$482,10,0)),+IF(ISERROR(VLOOKUP($B349,NAfiliado_NFarmacia!$A$2:$J$497,5,0)),"Ingresa Localidad de Farmacia",VLOOKUP($B349,NAfiliado_NFarmacia!$A$2:$J$497,7,0)),VLOOKUP($B349,padron!$A$3:$M$482,11,0)),+IF(ISERROR(VLOOKUP($B349,NAfiliado_NFarmacia!$A$2:$J$497,7,0)),"Ingresa Localidad de Farmacia",VLOOKUP($B349,NAfiliado_NFarmacia!$A$2:$J$497,7,0))))</f>
        <v/>
      </c>
      <c r="L349" s="69" t="str">
        <f>+IF(B349="","",IF(F349="No","84005541",+IFERROR(+VLOOKUP(inicio!B349,padron!$A$2:$H$1999,8,0),"84005541")))</f>
        <v/>
      </c>
      <c r="M349" s="69" t="str">
        <f>+IF(B349="","",+IFERROR(+VLOOKUP(B349,padron!A:C,3,0),"no_cargado"))</f>
        <v/>
      </c>
      <c r="N349" s="67" t="str">
        <f>+IF(C349="","",+IFERROR(+VLOOKUP($C349,materiales!$A$2:$C$101,3,0),"9999"))</f>
        <v/>
      </c>
      <c r="O349" s="67" t="str">
        <f t="shared" si="50"/>
        <v/>
      </c>
      <c r="P349" s="67" t="str">
        <f t="shared" si="51"/>
        <v/>
      </c>
      <c r="Q349" s="67" t="str">
        <f t="shared" si="52"/>
        <v/>
      </c>
      <c r="R349" s="67" t="str">
        <f t="shared" si="53"/>
        <v/>
      </c>
      <c r="S349" s="67" t="str">
        <f t="shared" si="54"/>
        <v/>
      </c>
      <c r="T349" s="67" t="str">
        <f t="shared" ca="1" si="55"/>
        <v/>
      </c>
      <c r="U349" s="67" t="str">
        <f>+IF(M349="","",IFERROR(+VLOOKUP(C349,materiales!$A$2:$D$1000,4,0),"DSZA"))</f>
        <v/>
      </c>
      <c r="V349" s="67" t="str">
        <f t="shared" si="56"/>
        <v/>
      </c>
      <c r="W349" s="69" t="str">
        <f t="shared" si="57"/>
        <v/>
      </c>
      <c r="X349" s="69" t="str">
        <f t="shared" si="58"/>
        <v/>
      </c>
      <c r="Y349" s="70" t="str">
        <f t="shared" si="59"/>
        <v/>
      </c>
      <c r="Z349" s="70" t="str">
        <f>IF(M349="no_cargado",VLOOKUP(B349,NAfiliado_NFarmacia!A:H,8,0),"")</f>
        <v/>
      </c>
      <c r="AA349" s="71"/>
    </row>
    <row r="350" spans="1:27" x14ac:dyDescent="0.55000000000000004">
      <c r="A350" s="50"/>
      <c r="B350" s="49"/>
      <c r="C350" s="48"/>
      <c r="D350" s="49"/>
      <c r="E350" s="49"/>
      <c r="F350" s="49"/>
      <c r="G350" s="66" t="str">
        <f>+IF($B350="","",+IFERROR(+VLOOKUP(B350,padron!$A$2:$E$2000,2,0),+IFERROR(VLOOKUP(B350,NAfiliado_NFarmacia!$A:$J,10,0),"Ingresar Nuevo Afiliado")))</f>
        <v/>
      </c>
      <c r="H350" s="67" t="str">
        <f>+IF(B350="","",+IFERROR(+VLOOKUP($C350,materiales!$A$2:$C$101,2,0),"9999"))</f>
        <v/>
      </c>
      <c r="I350" s="68" t="str">
        <f>+IF($B350="","",+IF(OR($F350="Si",$F350=""),IF(ISERROR(VLOOKUP($B350,padron!$A$3:$M$482,9,0)),+IF(ISERROR(VLOOKUP($B350,NAfiliado_NFarmacia!$A$2:$J$497,5,0)),"Ingresa Farmacia",VLOOKUP($B350,NAfiliado_NFarmacia!$A$2:$J$497,5,0)),VLOOKUP($B350,padron!$A$3:$M$482,9,0)),+IF(ISERROR(VLOOKUP($B350,NAfiliado_NFarmacia!$A$2:$J$497,5,0)),"Ingresa Farmacia",VLOOKUP($B350,NAfiliado_NFarmacia!$A$2:$J$497,5,0))))</f>
        <v/>
      </c>
      <c r="J350" s="68" t="str">
        <f>+IF($B350="","",+IF(OR($F350="Si",$F350=""),IF(ISERROR(VLOOKUP($B350,padron!$A$3:$M$482,10,0)),+IF(ISERROR(VLOOKUP($B350,NAfiliado_NFarmacia!$A$2:$J$497,5,0)),"Ingresa Direccion de Farmacia",VLOOKUP($B350,NAfiliado_NFarmacia!$A$2:$J$497,6,0)),VLOOKUP($B350,padron!$A$3:$M$482,10,0)),+IF(ISERROR(VLOOKUP($B350,NAfiliado_NFarmacia!$A$2:$J$497,6,0)),"Ingresa Direccion de Farmacia",VLOOKUP($B350,NAfiliado_NFarmacia!$A$2:$J$497,6,0))))</f>
        <v/>
      </c>
      <c r="K350" s="68" t="str">
        <f>+IF($B350="","",+IF(OR($F350="Si",$F350=""),IF(ISERROR(VLOOKUP($B350,padron!$A$3:$M$482,10,0)),+IF(ISERROR(VLOOKUP($B350,NAfiliado_NFarmacia!$A$2:$J$497,5,0)),"Ingresa Localidad de Farmacia",VLOOKUP($B350,NAfiliado_NFarmacia!$A$2:$J$497,7,0)),VLOOKUP($B350,padron!$A$3:$M$482,11,0)),+IF(ISERROR(VLOOKUP($B350,NAfiliado_NFarmacia!$A$2:$J$497,7,0)),"Ingresa Localidad de Farmacia",VLOOKUP($B350,NAfiliado_NFarmacia!$A$2:$J$497,7,0))))</f>
        <v/>
      </c>
      <c r="L350" s="69" t="str">
        <f>+IF(B350="","",IF(F350="No","84005541",+IFERROR(+VLOOKUP(inicio!B350,padron!$A$2:$H$1999,8,0),"84005541")))</f>
        <v/>
      </c>
      <c r="M350" s="69" t="str">
        <f>+IF(B350="","",+IFERROR(+VLOOKUP(B350,padron!A:C,3,0),"no_cargado"))</f>
        <v/>
      </c>
      <c r="N350" s="67" t="str">
        <f>+IF(C350="","",+IFERROR(+VLOOKUP($C350,materiales!$A$2:$C$101,3,0),"9999"))</f>
        <v/>
      </c>
      <c r="O350" s="67" t="str">
        <f t="shared" si="50"/>
        <v/>
      </c>
      <c r="P350" s="67" t="str">
        <f t="shared" si="51"/>
        <v/>
      </c>
      <c r="Q350" s="67" t="str">
        <f t="shared" si="52"/>
        <v/>
      </c>
      <c r="R350" s="67" t="str">
        <f t="shared" si="53"/>
        <v/>
      </c>
      <c r="S350" s="67" t="str">
        <f t="shared" si="54"/>
        <v/>
      </c>
      <c r="T350" s="67" t="str">
        <f t="shared" ca="1" si="55"/>
        <v/>
      </c>
      <c r="U350" s="67" t="str">
        <f>+IF(M350="","",IFERROR(+VLOOKUP(C350,materiales!$A$2:$D$1000,4,0),"DSZA"))</f>
        <v/>
      </c>
      <c r="V350" s="67" t="str">
        <f t="shared" si="56"/>
        <v/>
      </c>
      <c r="W350" s="69" t="str">
        <f t="shared" si="57"/>
        <v/>
      </c>
      <c r="X350" s="69" t="str">
        <f t="shared" si="58"/>
        <v/>
      </c>
      <c r="Y350" s="70" t="str">
        <f t="shared" si="59"/>
        <v/>
      </c>
      <c r="Z350" s="70" t="str">
        <f>IF(M350="no_cargado",VLOOKUP(B350,NAfiliado_NFarmacia!A:H,8,0),"")</f>
        <v/>
      </c>
      <c r="AA350" s="71"/>
    </row>
    <row r="351" spans="1:27" x14ac:dyDescent="0.55000000000000004">
      <c r="A351" s="50"/>
      <c r="B351" s="49"/>
      <c r="C351" s="48"/>
      <c r="D351" s="49"/>
      <c r="E351" s="49"/>
      <c r="F351" s="49"/>
      <c r="G351" s="66" t="str">
        <f>+IF($B351="","",+IFERROR(+VLOOKUP(B351,padron!$A$2:$E$2000,2,0),+IFERROR(VLOOKUP(B351,NAfiliado_NFarmacia!$A:$J,10,0),"Ingresar Nuevo Afiliado")))</f>
        <v/>
      </c>
      <c r="H351" s="67" t="str">
        <f>+IF(B351="","",+IFERROR(+VLOOKUP($C351,materiales!$A$2:$C$101,2,0),"9999"))</f>
        <v/>
      </c>
      <c r="I351" s="68" t="str">
        <f>+IF($B351="","",+IF(OR($F351="Si",$F351=""),IF(ISERROR(VLOOKUP($B351,padron!$A$3:$M$482,9,0)),+IF(ISERROR(VLOOKUP($B351,NAfiliado_NFarmacia!$A$2:$J$497,5,0)),"Ingresa Farmacia",VLOOKUP($B351,NAfiliado_NFarmacia!$A$2:$J$497,5,0)),VLOOKUP($B351,padron!$A$3:$M$482,9,0)),+IF(ISERROR(VLOOKUP($B351,NAfiliado_NFarmacia!$A$2:$J$497,5,0)),"Ingresa Farmacia",VLOOKUP($B351,NAfiliado_NFarmacia!$A$2:$J$497,5,0))))</f>
        <v/>
      </c>
      <c r="J351" s="68" t="str">
        <f>+IF($B351="","",+IF(OR($F351="Si",$F351=""),IF(ISERROR(VLOOKUP($B351,padron!$A$3:$M$482,10,0)),+IF(ISERROR(VLOOKUP($B351,NAfiliado_NFarmacia!$A$2:$J$497,5,0)),"Ingresa Direccion de Farmacia",VLOOKUP($B351,NAfiliado_NFarmacia!$A$2:$J$497,6,0)),VLOOKUP($B351,padron!$A$3:$M$482,10,0)),+IF(ISERROR(VLOOKUP($B351,NAfiliado_NFarmacia!$A$2:$J$497,6,0)),"Ingresa Direccion de Farmacia",VLOOKUP($B351,NAfiliado_NFarmacia!$A$2:$J$497,6,0))))</f>
        <v/>
      </c>
      <c r="K351" s="68" t="str">
        <f>+IF($B351="","",+IF(OR($F351="Si",$F351=""),IF(ISERROR(VLOOKUP($B351,padron!$A$3:$M$482,10,0)),+IF(ISERROR(VLOOKUP($B351,NAfiliado_NFarmacia!$A$2:$J$497,5,0)),"Ingresa Localidad de Farmacia",VLOOKUP($B351,NAfiliado_NFarmacia!$A$2:$J$497,7,0)),VLOOKUP($B351,padron!$A$3:$M$482,11,0)),+IF(ISERROR(VLOOKUP($B351,NAfiliado_NFarmacia!$A$2:$J$497,7,0)),"Ingresa Localidad de Farmacia",VLOOKUP($B351,NAfiliado_NFarmacia!$A$2:$J$497,7,0))))</f>
        <v/>
      </c>
      <c r="L351" s="69" t="str">
        <f>+IF(B351="","",IF(F351="No","84005541",+IFERROR(+VLOOKUP(inicio!B351,padron!$A$2:$H$1999,8,0),"84005541")))</f>
        <v/>
      </c>
      <c r="M351" s="69" t="str">
        <f>+IF(B351="","",+IFERROR(+VLOOKUP(B351,padron!A:C,3,0),"no_cargado"))</f>
        <v/>
      </c>
      <c r="N351" s="67" t="str">
        <f>+IF(C351="","",+IFERROR(+VLOOKUP($C351,materiales!$A$2:$C$101,3,0),"9999"))</f>
        <v/>
      </c>
      <c r="O351" s="67" t="str">
        <f t="shared" si="50"/>
        <v/>
      </c>
      <c r="P351" s="67" t="str">
        <f t="shared" si="51"/>
        <v/>
      </c>
      <c r="Q351" s="67" t="str">
        <f t="shared" si="52"/>
        <v/>
      </c>
      <c r="R351" s="67" t="str">
        <f t="shared" si="53"/>
        <v/>
      </c>
      <c r="S351" s="67" t="str">
        <f t="shared" si="54"/>
        <v/>
      </c>
      <c r="T351" s="67" t="str">
        <f t="shared" ca="1" si="55"/>
        <v/>
      </c>
      <c r="U351" s="67" t="str">
        <f>+IF(M351="","",IFERROR(+VLOOKUP(C351,materiales!$A$2:$D$1000,4,0),"DSZA"))</f>
        <v/>
      </c>
      <c r="V351" s="67" t="str">
        <f t="shared" si="56"/>
        <v/>
      </c>
      <c r="W351" s="69" t="str">
        <f t="shared" si="57"/>
        <v/>
      </c>
      <c r="X351" s="69" t="str">
        <f t="shared" si="58"/>
        <v/>
      </c>
      <c r="Y351" s="70" t="str">
        <f t="shared" si="59"/>
        <v/>
      </c>
      <c r="Z351" s="70" t="str">
        <f>IF(M351="no_cargado",VLOOKUP(B351,NAfiliado_NFarmacia!A:H,8,0),"")</f>
        <v/>
      </c>
      <c r="AA351" s="71"/>
    </row>
    <row r="352" spans="1:27" x14ac:dyDescent="0.55000000000000004">
      <c r="A352" s="50"/>
      <c r="B352" s="49"/>
      <c r="C352" s="48"/>
      <c r="D352" s="49"/>
      <c r="E352" s="49"/>
      <c r="F352" s="49"/>
      <c r="G352" s="66" t="str">
        <f>+IF($B352="","",+IFERROR(+VLOOKUP(B352,padron!$A$2:$E$2000,2,0),+IFERROR(VLOOKUP(B352,NAfiliado_NFarmacia!$A:$J,10,0),"Ingresar Nuevo Afiliado")))</f>
        <v/>
      </c>
      <c r="H352" s="67" t="str">
        <f>+IF(B352="","",+IFERROR(+VLOOKUP($C352,materiales!$A$2:$C$101,2,0),"9999"))</f>
        <v/>
      </c>
      <c r="I352" s="68" t="str">
        <f>+IF($B352="","",+IF(OR($F352="Si",$F352=""),IF(ISERROR(VLOOKUP($B352,padron!$A$3:$M$482,9,0)),+IF(ISERROR(VLOOKUP($B352,NAfiliado_NFarmacia!$A$2:$J$497,5,0)),"Ingresa Farmacia",VLOOKUP($B352,NAfiliado_NFarmacia!$A$2:$J$497,5,0)),VLOOKUP($B352,padron!$A$3:$M$482,9,0)),+IF(ISERROR(VLOOKUP($B352,NAfiliado_NFarmacia!$A$2:$J$497,5,0)),"Ingresa Farmacia",VLOOKUP($B352,NAfiliado_NFarmacia!$A$2:$J$497,5,0))))</f>
        <v/>
      </c>
      <c r="J352" s="68" t="str">
        <f>+IF($B352="","",+IF(OR($F352="Si",$F352=""),IF(ISERROR(VLOOKUP($B352,padron!$A$3:$M$482,10,0)),+IF(ISERROR(VLOOKUP($B352,NAfiliado_NFarmacia!$A$2:$J$497,5,0)),"Ingresa Direccion de Farmacia",VLOOKUP($B352,NAfiliado_NFarmacia!$A$2:$J$497,6,0)),VLOOKUP($B352,padron!$A$3:$M$482,10,0)),+IF(ISERROR(VLOOKUP($B352,NAfiliado_NFarmacia!$A$2:$J$497,6,0)),"Ingresa Direccion de Farmacia",VLOOKUP($B352,NAfiliado_NFarmacia!$A$2:$J$497,6,0))))</f>
        <v/>
      </c>
      <c r="K352" s="68" t="str">
        <f>+IF($B352="","",+IF(OR($F352="Si",$F352=""),IF(ISERROR(VLOOKUP($B352,padron!$A$3:$M$482,10,0)),+IF(ISERROR(VLOOKUP($B352,NAfiliado_NFarmacia!$A$2:$J$497,5,0)),"Ingresa Localidad de Farmacia",VLOOKUP($B352,NAfiliado_NFarmacia!$A$2:$J$497,7,0)),VLOOKUP($B352,padron!$A$3:$M$482,11,0)),+IF(ISERROR(VLOOKUP($B352,NAfiliado_NFarmacia!$A$2:$J$497,7,0)),"Ingresa Localidad de Farmacia",VLOOKUP($B352,NAfiliado_NFarmacia!$A$2:$J$497,7,0))))</f>
        <v/>
      </c>
      <c r="L352" s="69" t="str">
        <f>+IF(B352="","",IF(F352="No","84005541",+IFERROR(+VLOOKUP(inicio!B352,padron!$A$2:$H$1999,8,0),"84005541")))</f>
        <v/>
      </c>
      <c r="M352" s="69" t="str">
        <f>+IF(B352="","",+IFERROR(+VLOOKUP(B352,padron!A:C,3,0),"no_cargado"))</f>
        <v/>
      </c>
      <c r="N352" s="67" t="str">
        <f>+IF(C352="","",+IFERROR(+VLOOKUP($C352,materiales!$A$2:$C$101,3,0),"9999"))</f>
        <v/>
      </c>
      <c r="O352" s="67" t="str">
        <f t="shared" si="50"/>
        <v/>
      </c>
      <c r="P352" s="67" t="str">
        <f t="shared" si="51"/>
        <v/>
      </c>
      <c r="Q352" s="67" t="str">
        <f t="shared" si="52"/>
        <v/>
      </c>
      <c r="R352" s="67" t="str">
        <f t="shared" si="53"/>
        <v/>
      </c>
      <c r="S352" s="67" t="str">
        <f t="shared" si="54"/>
        <v/>
      </c>
      <c r="T352" s="67" t="str">
        <f t="shared" ca="1" si="55"/>
        <v/>
      </c>
      <c r="U352" s="67" t="str">
        <f>+IF(M352="","",IFERROR(+VLOOKUP(C352,materiales!$A$2:$D$1000,4,0),"DSZA"))</f>
        <v/>
      </c>
      <c r="V352" s="67" t="str">
        <f t="shared" si="56"/>
        <v/>
      </c>
      <c r="W352" s="69" t="str">
        <f t="shared" si="57"/>
        <v/>
      </c>
      <c r="X352" s="69" t="str">
        <f t="shared" si="58"/>
        <v/>
      </c>
      <c r="Y352" s="70" t="str">
        <f t="shared" si="59"/>
        <v/>
      </c>
      <c r="Z352" s="70" t="str">
        <f>IF(M352="no_cargado",VLOOKUP(B352,NAfiliado_NFarmacia!A:H,8,0),"")</f>
        <v/>
      </c>
      <c r="AA352" s="71"/>
    </row>
    <row r="353" spans="1:27" x14ac:dyDescent="0.55000000000000004">
      <c r="A353" s="50"/>
      <c r="B353" s="49"/>
      <c r="C353" s="48"/>
      <c r="D353" s="49"/>
      <c r="E353" s="49"/>
      <c r="F353" s="49"/>
      <c r="G353" s="66" t="str">
        <f>+IF($B353="","",+IFERROR(+VLOOKUP(B353,padron!$A$2:$E$2000,2,0),+IFERROR(VLOOKUP(B353,NAfiliado_NFarmacia!$A:$J,10,0),"Ingresar Nuevo Afiliado")))</f>
        <v/>
      </c>
      <c r="H353" s="67" t="str">
        <f>+IF(B353="","",+IFERROR(+VLOOKUP($C353,materiales!$A$2:$C$101,2,0),"9999"))</f>
        <v/>
      </c>
      <c r="I353" s="68" t="str">
        <f>+IF($B353="","",+IF(OR($F353="Si",$F353=""),IF(ISERROR(VLOOKUP($B353,padron!$A$3:$M$482,9,0)),+IF(ISERROR(VLOOKUP($B353,NAfiliado_NFarmacia!$A$2:$J$497,5,0)),"Ingresa Farmacia",VLOOKUP($B353,NAfiliado_NFarmacia!$A$2:$J$497,5,0)),VLOOKUP($B353,padron!$A$3:$M$482,9,0)),+IF(ISERROR(VLOOKUP($B353,NAfiliado_NFarmacia!$A$2:$J$497,5,0)),"Ingresa Farmacia",VLOOKUP($B353,NAfiliado_NFarmacia!$A$2:$J$497,5,0))))</f>
        <v/>
      </c>
      <c r="J353" s="68" t="str">
        <f>+IF($B353="","",+IF(OR($F353="Si",$F353=""),IF(ISERROR(VLOOKUP($B353,padron!$A$3:$M$482,10,0)),+IF(ISERROR(VLOOKUP($B353,NAfiliado_NFarmacia!$A$2:$J$497,5,0)),"Ingresa Direccion de Farmacia",VLOOKUP($B353,NAfiliado_NFarmacia!$A$2:$J$497,6,0)),VLOOKUP($B353,padron!$A$3:$M$482,10,0)),+IF(ISERROR(VLOOKUP($B353,NAfiliado_NFarmacia!$A$2:$J$497,6,0)),"Ingresa Direccion de Farmacia",VLOOKUP($B353,NAfiliado_NFarmacia!$A$2:$J$497,6,0))))</f>
        <v/>
      </c>
      <c r="K353" s="68" t="str">
        <f>+IF($B353="","",+IF(OR($F353="Si",$F353=""),IF(ISERROR(VLOOKUP($B353,padron!$A$3:$M$482,10,0)),+IF(ISERROR(VLOOKUP($B353,NAfiliado_NFarmacia!$A$2:$J$497,5,0)),"Ingresa Localidad de Farmacia",VLOOKUP($B353,NAfiliado_NFarmacia!$A$2:$J$497,7,0)),VLOOKUP($B353,padron!$A$3:$M$482,11,0)),+IF(ISERROR(VLOOKUP($B353,NAfiliado_NFarmacia!$A$2:$J$497,7,0)),"Ingresa Localidad de Farmacia",VLOOKUP($B353,NAfiliado_NFarmacia!$A$2:$J$497,7,0))))</f>
        <v/>
      </c>
      <c r="L353" s="69" t="str">
        <f>+IF(B353="","",IF(F353="No","84005541",+IFERROR(+VLOOKUP(inicio!B353,padron!$A$2:$H$1999,8,0),"84005541")))</f>
        <v/>
      </c>
      <c r="M353" s="69" t="str">
        <f>+IF(B353="","",+IFERROR(+VLOOKUP(B353,padron!A:C,3,0),"no_cargado"))</f>
        <v/>
      </c>
      <c r="N353" s="67" t="str">
        <f>+IF(C353="","",+IFERROR(+VLOOKUP($C353,materiales!$A$2:$C$101,3,0),"9999"))</f>
        <v/>
      </c>
      <c r="O353" s="67" t="str">
        <f t="shared" si="50"/>
        <v/>
      </c>
      <c r="P353" s="67" t="str">
        <f t="shared" si="51"/>
        <v/>
      </c>
      <c r="Q353" s="67" t="str">
        <f t="shared" si="52"/>
        <v/>
      </c>
      <c r="R353" s="67" t="str">
        <f t="shared" si="53"/>
        <v/>
      </c>
      <c r="S353" s="67" t="str">
        <f t="shared" si="54"/>
        <v/>
      </c>
      <c r="T353" s="67" t="str">
        <f t="shared" ca="1" si="55"/>
        <v/>
      </c>
      <c r="U353" s="67" t="str">
        <f>+IF(M353="","",IFERROR(+VLOOKUP(C353,materiales!$A$2:$D$1000,4,0),"DSZA"))</f>
        <v/>
      </c>
      <c r="V353" s="67" t="str">
        <f t="shared" si="56"/>
        <v/>
      </c>
      <c r="W353" s="69" t="str">
        <f t="shared" si="57"/>
        <v/>
      </c>
      <c r="X353" s="69" t="str">
        <f t="shared" si="58"/>
        <v/>
      </c>
      <c r="Y353" s="70" t="str">
        <f t="shared" si="59"/>
        <v/>
      </c>
      <c r="Z353" s="70" t="str">
        <f>IF(M353="no_cargado",VLOOKUP(B353,NAfiliado_NFarmacia!A:H,8,0),"")</f>
        <v/>
      </c>
      <c r="AA353" s="71"/>
    </row>
    <row r="354" spans="1:27" x14ac:dyDescent="0.55000000000000004">
      <c r="A354" s="50"/>
      <c r="B354" s="49"/>
      <c r="C354" s="48"/>
      <c r="D354" s="49"/>
      <c r="E354" s="49"/>
      <c r="F354" s="49"/>
      <c r="G354" s="66" t="str">
        <f>+IF($B354="","",+IFERROR(+VLOOKUP(B354,padron!$A$2:$E$2000,2,0),+IFERROR(VLOOKUP(B354,NAfiliado_NFarmacia!$A:$J,10,0),"Ingresar Nuevo Afiliado")))</f>
        <v/>
      </c>
      <c r="H354" s="67" t="str">
        <f>+IF(B354="","",+IFERROR(+VLOOKUP($C354,materiales!$A$2:$C$101,2,0),"9999"))</f>
        <v/>
      </c>
      <c r="I354" s="68" t="str">
        <f>+IF($B354="","",+IF(OR($F354="Si",$F354=""),IF(ISERROR(VLOOKUP($B354,padron!$A$3:$M$482,9,0)),+IF(ISERROR(VLOOKUP($B354,NAfiliado_NFarmacia!$A$2:$J$497,5,0)),"Ingresa Farmacia",VLOOKUP($B354,NAfiliado_NFarmacia!$A$2:$J$497,5,0)),VLOOKUP($B354,padron!$A$3:$M$482,9,0)),+IF(ISERROR(VLOOKUP($B354,NAfiliado_NFarmacia!$A$2:$J$497,5,0)),"Ingresa Farmacia",VLOOKUP($B354,NAfiliado_NFarmacia!$A$2:$J$497,5,0))))</f>
        <v/>
      </c>
      <c r="J354" s="68" t="str">
        <f>+IF($B354="","",+IF(OR($F354="Si",$F354=""),IF(ISERROR(VLOOKUP($B354,padron!$A$3:$M$482,10,0)),+IF(ISERROR(VLOOKUP($B354,NAfiliado_NFarmacia!$A$2:$J$497,5,0)),"Ingresa Direccion de Farmacia",VLOOKUP($B354,NAfiliado_NFarmacia!$A$2:$J$497,6,0)),VLOOKUP($B354,padron!$A$3:$M$482,10,0)),+IF(ISERROR(VLOOKUP($B354,NAfiliado_NFarmacia!$A$2:$J$497,6,0)),"Ingresa Direccion de Farmacia",VLOOKUP($B354,NAfiliado_NFarmacia!$A$2:$J$497,6,0))))</f>
        <v/>
      </c>
      <c r="K354" s="68" t="str">
        <f>+IF($B354="","",+IF(OR($F354="Si",$F354=""),IF(ISERROR(VLOOKUP($B354,padron!$A$3:$M$482,10,0)),+IF(ISERROR(VLOOKUP($B354,NAfiliado_NFarmacia!$A$2:$J$497,5,0)),"Ingresa Localidad de Farmacia",VLOOKUP($B354,NAfiliado_NFarmacia!$A$2:$J$497,7,0)),VLOOKUP($B354,padron!$A$3:$M$482,11,0)),+IF(ISERROR(VLOOKUP($B354,NAfiliado_NFarmacia!$A$2:$J$497,7,0)),"Ingresa Localidad de Farmacia",VLOOKUP($B354,NAfiliado_NFarmacia!$A$2:$J$497,7,0))))</f>
        <v/>
      </c>
      <c r="L354" s="69" t="str">
        <f>+IF(B354="","",IF(F354="No","84005541",+IFERROR(+VLOOKUP(inicio!B354,padron!$A$2:$H$1999,8,0),"84005541")))</f>
        <v/>
      </c>
      <c r="M354" s="69" t="str">
        <f>+IF(B354="","",+IFERROR(+VLOOKUP(B354,padron!A:C,3,0),"no_cargado"))</f>
        <v/>
      </c>
      <c r="N354" s="67" t="str">
        <f>+IF(C354="","",+IFERROR(+VLOOKUP($C354,materiales!$A$2:$C$101,3,0),"9999"))</f>
        <v/>
      </c>
      <c r="O354" s="67" t="str">
        <f t="shared" si="50"/>
        <v/>
      </c>
      <c r="P354" s="67" t="str">
        <f t="shared" si="51"/>
        <v/>
      </c>
      <c r="Q354" s="67" t="str">
        <f t="shared" si="52"/>
        <v/>
      </c>
      <c r="R354" s="67" t="str">
        <f t="shared" si="53"/>
        <v/>
      </c>
      <c r="S354" s="67" t="str">
        <f t="shared" si="54"/>
        <v/>
      </c>
      <c r="T354" s="67" t="str">
        <f t="shared" ca="1" si="55"/>
        <v/>
      </c>
      <c r="U354" s="67" t="str">
        <f>+IF(M354="","",IFERROR(+VLOOKUP(C354,materiales!$A$2:$D$1000,4,0),"DSZA"))</f>
        <v/>
      </c>
      <c r="V354" s="67" t="str">
        <f t="shared" si="56"/>
        <v/>
      </c>
      <c r="W354" s="69" t="str">
        <f t="shared" si="57"/>
        <v/>
      </c>
      <c r="X354" s="69" t="str">
        <f t="shared" si="58"/>
        <v/>
      </c>
      <c r="Y354" s="70" t="str">
        <f t="shared" si="59"/>
        <v/>
      </c>
      <c r="Z354" s="70" t="str">
        <f>IF(M354="no_cargado",VLOOKUP(B354,NAfiliado_NFarmacia!A:H,8,0),"")</f>
        <v/>
      </c>
      <c r="AA354" s="71"/>
    </row>
    <row r="355" spans="1:27" x14ac:dyDescent="0.55000000000000004">
      <c r="A355" s="50"/>
      <c r="B355" s="49"/>
      <c r="C355" s="48"/>
      <c r="D355" s="49"/>
      <c r="E355" s="49"/>
      <c r="F355" s="49"/>
      <c r="G355" s="66" t="str">
        <f>+IF($B355="","",+IFERROR(+VLOOKUP(B355,padron!$A$2:$E$2000,2,0),+IFERROR(VLOOKUP(B355,NAfiliado_NFarmacia!$A:$J,10,0),"Ingresar Nuevo Afiliado")))</f>
        <v/>
      </c>
      <c r="H355" s="67" t="str">
        <f>+IF(B355="","",+IFERROR(+VLOOKUP($C355,materiales!$A$2:$C$101,2,0),"9999"))</f>
        <v/>
      </c>
      <c r="I355" s="68" t="str">
        <f>+IF($B355="","",+IF(OR($F355="Si",$F355=""),IF(ISERROR(VLOOKUP($B355,padron!$A$3:$M$482,9,0)),+IF(ISERROR(VLOOKUP($B355,NAfiliado_NFarmacia!$A$2:$J$497,5,0)),"Ingresa Farmacia",VLOOKUP($B355,NAfiliado_NFarmacia!$A$2:$J$497,5,0)),VLOOKUP($B355,padron!$A$3:$M$482,9,0)),+IF(ISERROR(VLOOKUP($B355,NAfiliado_NFarmacia!$A$2:$J$497,5,0)),"Ingresa Farmacia",VLOOKUP($B355,NAfiliado_NFarmacia!$A$2:$J$497,5,0))))</f>
        <v/>
      </c>
      <c r="J355" s="68" t="str">
        <f>+IF($B355="","",+IF(OR($F355="Si",$F355=""),IF(ISERROR(VLOOKUP($B355,padron!$A$3:$M$482,10,0)),+IF(ISERROR(VLOOKUP($B355,NAfiliado_NFarmacia!$A$2:$J$497,5,0)),"Ingresa Direccion de Farmacia",VLOOKUP($B355,NAfiliado_NFarmacia!$A$2:$J$497,6,0)),VLOOKUP($B355,padron!$A$3:$M$482,10,0)),+IF(ISERROR(VLOOKUP($B355,NAfiliado_NFarmacia!$A$2:$J$497,6,0)),"Ingresa Direccion de Farmacia",VLOOKUP($B355,NAfiliado_NFarmacia!$A$2:$J$497,6,0))))</f>
        <v/>
      </c>
      <c r="K355" s="68" t="str">
        <f>+IF($B355="","",+IF(OR($F355="Si",$F355=""),IF(ISERROR(VLOOKUP($B355,padron!$A$3:$M$482,10,0)),+IF(ISERROR(VLOOKUP($B355,NAfiliado_NFarmacia!$A$2:$J$497,5,0)),"Ingresa Localidad de Farmacia",VLOOKUP($B355,NAfiliado_NFarmacia!$A$2:$J$497,7,0)),VLOOKUP($B355,padron!$A$3:$M$482,11,0)),+IF(ISERROR(VLOOKUP($B355,NAfiliado_NFarmacia!$A$2:$J$497,7,0)),"Ingresa Localidad de Farmacia",VLOOKUP($B355,NAfiliado_NFarmacia!$A$2:$J$497,7,0))))</f>
        <v/>
      </c>
      <c r="L355" s="69" t="str">
        <f>+IF(B355="","",IF(F355="No","84005541",+IFERROR(+VLOOKUP(inicio!B355,padron!$A$2:$H$1999,8,0),"84005541")))</f>
        <v/>
      </c>
      <c r="M355" s="69" t="str">
        <f>+IF(B355="","",+IFERROR(+VLOOKUP(B355,padron!A:C,3,0),"no_cargado"))</f>
        <v/>
      </c>
      <c r="N355" s="67" t="str">
        <f>+IF(C355="","",+IFERROR(+VLOOKUP($C355,materiales!$A$2:$C$101,3,0),"9999"))</f>
        <v/>
      </c>
      <c r="O355" s="67" t="str">
        <f t="shared" si="50"/>
        <v/>
      </c>
      <c r="P355" s="67" t="str">
        <f t="shared" si="51"/>
        <v/>
      </c>
      <c r="Q355" s="67" t="str">
        <f t="shared" si="52"/>
        <v/>
      </c>
      <c r="R355" s="67" t="str">
        <f t="shared" si="53"/>
        <v/>
      </c>
      <c r="S355" s="67" t="str">
        <f t="shared" si="54"/>
        <v/>
      </c>
      <c r="T355" s="67" t="str">
        <f t="shared" ca="1" si="55"/>
        <v/>
      </c>
      <c r="U355" s="67" t="str">
        <f>+IF(M355="","",IFERROR(+VLOOKUP(C355,materiales!$A$2:$D$1000,4,0),"DSZA"))</f>
        <v/>
      </c>
      <c r="V355" s="67" t="str">
        <f t="shared" si="56"/>
        <v/>
      </c>
      <c r="W355" s="69" t="str">
        <f t="shared" si="57"/>
        <v/>
      </c>
      <c r="X355" s="69" t="str">
        <f t="shared" si="58"/>
        <v/>
      </c>
      <c r="Y355" s="70" t="str">
        <f t="shared" si="59"/>
        <v/>
      </c>
      <c r="Z355" s="70" t="str">
        <f>IF(M355="no_cargado",VLOOKUP(B355,NAfiliado_NFarmacia!A:H,8,0),"")</f>
        <v/>
      </c>
      <c r="AA355" s="71"/>
    </row>
    <row r="356" spans="1:27" x14ac:dyDescent="0.55000000000000004">
      <c r="A356" s="50"/>
      <c r="B356" s="49"/>
      <c r="C356" s="48"/>
      <c r="D356" s="49"/>
      <c r="E356" s="49"/>
      <c r="F356" s="49"/>
      <c r="G356" s="66" t="str">
        <f>+IF($B356="","",+IFERROR(+VLOOKUP(B356,padron!$A$2:$E$2000,2,0),+IFERROR(VLOOKUP(B356,NAfiliado_NFarmacia!$A:$J,10,0),"Ingresar Nuevo Afiliado")))</f>
        <v/>
      </c>
      <c r="H356" s="67" t="str">
        <f>+IF(B356="","",+IFERROR(+VLOOKUP($C356,materiales!$A$2:$C$101,2,0),"9999"))</f>
        <v/>
      </c>
      <c r="I356" s="68" t="str">
        <f>+IF($B356="","",+IF(OR($F356="Si",$F356=""),IF(ISERROR(VLOOKUP($B356,padron!$A$3:$M$482,9,0)),+IF(ISERROR(VLOOKUP($B356,NAfiliado_NFarmacia!$A$2:$J$497,5,0)),"Ingresa Farmacia",VLOOKUP($B356,NAfiliado_NFarmacia!$A$2:$J$497,5,0)),VLOOKUP($B356,padron!$A$3:$M$482,9,0)),+IF(ISERROR(VLOOKUP($B356,NAfiliado_NFarmacia!$A$2:$J$497,5,0)),"Ingresa Farmacia",VLOOKUP($B356,NAfiliado_NFarmacia!$A$2:$J$497,5,0))))</f>
        <v/>
      </c>
      <c r="J356" s="68" t="str">
        <f>+IF($B356="","",+IF(OR($F356="Si",$F356=""),IF(ISERROR(VLOOKUP($B356,padron!$A$3:$M$482,10,0)),+IF(ISERROR(VLOOKUP($B356,NAfiliado_NFarmacia!$A$2:$J$497,5,0)),"Ingresa Direccion de Farmacia",VLOOKUP($B356,NAfiliado_NFarmacia!$A$2:$J$497,6,0)),VLOOKUP($B356,padron!$A$3:$M$482,10,0)),+IF(ISERROR(VLOOKUP($B356,NAfiliado_NFarmacia!$A$2:$J$497,6,0)),"Ingresa Direccion de Farmacia",VLOOKUP($B356,NAfiliado_NFarmacia!$A$2:$J$497,6,0))))</f>
        <v/>
      </c>
      <c r="K356" s="68" t="str">
        <f>+IF($B356="","",+IF(OR($F356="Si",$F356=""),IF(ISERROR(VLOOKUP($B356,padron!$A$3:$M$482,10,0)),+IF(ISERROR(VLOOKUP($B356,NAfiliado_NFarmacia!$A$2:$J$497,5,0)),"Ingresa Localidad de Farmacia",VLOOKUP($B356,NAfiliado_NFarmacia!$A$2:$J$497,7,0)),VLOOKUP($B356,padron!$A$3:$M$482,11,0)),+IF(ISERROR(VLOOKUP($B356,NAfiliado_NFarmacia!$A$2:$J$497,7,0)),"Ingresa Localidad de Farmacia",VLOOKUP($B356,NAfiliado_NFarmacia!$A$2:$J$497,7,0))))</f>
        <v/>
      </c>
      <c r="L356" s="69" t="str">
        <f>+IF(B356="","",IF(F356="No","84005541",+IFERROR(+VLOOKUP(inicio!B356,padron!$A$2:$H$1999,8,0),"84005541")))</f>
        <v/>
      </c>
      <c r="M356" s="69" t="str">
        <f>+IF(B356="","",+IFERROR(+VLOOKUP(B356,padron!A:C,3,0),"no_cargado"))</f>
        <v/>
      </c>
      <c r="N356" s="67" t="str">
        <f>+IF(C356="","",+IFERROR(+VLOOKUP($C356,materiales!$A$2:$C$101,3,0),"9999"))</f>
        <v/>
      </c>
      <c r="O356" s="67" t="str">
        <f t="shared" si="50"/>
        <v/>
      </c>
      <c r="P356" s="67" t="str">
        <f t="shared" si="51"/>
        <v/>
      </c>
      <c r="Q356" s="67" t="str">
        <f t="shared" si="52"/>
        <v/>
      </c>
      <c r="R356" s="67" t="str">
        <f t="shared" si="53"/>
        <v/>
      </c>
      <c r="S356" s="67" t="str">
        <f t="shared" si="54"/>
        <v/>
      </c>
      <c r="T356" s="67" t="str">
        <f t="shared" ca="1" si="55"/>
        <v/>
      </c>
      <c r="U356" s="67" t="str">
        <f>+IF(M356="","",IFERROR(+VLOOKUP(C356,materiales!$A$2:$D$1000,4,0),"DSZA"))</f>
        <v/>
      </c>
      <c r="V356" s="67" t="str">
        <f t="shared" si="56"/>
        <v/>
      </c>
      <c r="W356" s="69" t="str">
        <f t="shared" si="57"/>
        <v/>
      </c>
      <c r="X356" s="69" t="str">
        <f t="shared" si="58"/>
        <v/>
      </c>
      <c r="Y356" s="70" t="str">
        <f t="shared" si="59"/>
        <v/>
      </c>
      <c r="Z356" s="70" t="str">
        <f>IF(M356="no_cargado",VLOOKUP(B356,NAfiliado_NFarmacia!A:H,8,0),"")</f>
        <v/>
      </c>
      <c r="AA356" s="71"/>
    </row>
    <row r="357" spans="1:27" x14ac:dyDescent="0.55000000000000004">
      <c r="A357" s="50"/>
      <c r="B357" s="49"/>
      <c r="C357" s="48"/>
      <c r="D357" s="49"/>
      <c r="E357" s="49"/>
      <c r="F357" s="49"/>
      <c r="G357" s="66" t="str">
        <f>+IF($B357="","",+IFERROR(+VLOOKUP(B357,padron!$A$2:$E$2000,2,0),+IFERROR(VLOOKUP(B357,NAfiliado_NFarmacia!$A:$J,10,0),"Ingresar Nuevo Afiliado")))</f>
        <v/>
      </c>
      <c r="H357" s="67" t="str">
        <f>+IF(B357="","",+IFERROR(+VLOOKUP($C357,materiales!$A$2:$C$101,2,0),"9999"))</f>
        <v/>
      </c>
      <c r="I357" s="68" t="str">
        <f>+IF($B357="","",+IF(OR($F357="Si",$F357=""),IF(ISERROR(VLOOKUP($B357,padron!$A$3:$M$482,9,0)),+IF(ISERROR(VLOOKUP($B357,NAfiliado_NFarmacia!$A$2:$J$497,5,0)),"Ingresa Farmacia",VLOOKUP($B357,NAfiliado_NFarmacia!$A$2:$J$497,5,0)),VLOOKUP($B357,padron!$A$3:$M$482,9,0)),+IF(ISERROR(VLOOKUP($B357,NAfiliado_NFarmacia!$A$2:$J$497,5,0)),"Ingresa Farmacia",VLOOKUP($B357,NAfiliado_NFarmacia!$A$2:$J$497,5,0))))</f>
        <v/>
      </c>
      <c r="J357" s="68" t="str">
        <f>+IF($B357="","",+IF(OR($F357="Si",$F357=""),IF(ISERROR(VLOOKUP($B357,padron!$A$3:$M$482,10,0)),+IF(ISERROR(VLOOKUP($B357,NAfiliado_NFarmacia!$A$2:$J$497,5,0)),"Ingresa Direccion de Farmacia",VLOOKUP($B357,NAfiliado_NFarmacia!$A$2:$J$497,6,0)),VLOOKUP($B357,padron!$A$3:$M$482,10,0)),+IF(ISERROR(VLOOKUP($B357,NAfiliado_NFarmacia!$A$2:$J$497,6,0)),"Ingresa Direccion de Farmacia",VLOOKUP($B357,NAfiliado_NFarmacia!$A$2:$J$497,6,0))))</f>
        <v/>
      </c>
      <c r="K357" s="68" t="str">
        <f>+IF($B357="","",+IF(OR($F357="Si",$F357=""),IF(ISERROR(VLOOKUP($B357,padron!$A$3:$M$482,10,0)),+IF(ISERROR(VLOOKUP($B357,NAfiliado_NFarmacia!$A$2:$J$497,5,0)),"Ingresa Localidad de Farmacia",VLOOKUP($B357,NAfiliado_NFarmacia!$A$2:$J$497,7,0)),VLOOKUP($B357,padron!$A$3:$M$482,11,0)),+IF(ISERROR(VLOOKUP($B357,NAfiliado_NFarmacia!$A$2:$J$497,7,0)),"Ingresa Localidad de Farmacia",VLOOKUP($B357,NAfiliado_NFarmacia!$A$2:$J$497,7,0))))</f>
        <v/>
      </c>
      <c r="L357" s="69" t="str">
        <f>+IF(B357="","",IF(F357="No","84005541",+IFERROR(+VLOOKUP(inicio!B357,padron!$A$2:$H$1999,8,0),"84005541")))</f>
        <v/>
      </c>
      <c r="M357" s="69" t="str">
        <f>+IF(B357="","",+IFERROR(+VLOOKUP(B357,padron!A:C,3,0),"no_cargado"))</f>
        <v/>
      </c>
      <c r="N357" s="67" t="str">
        <f>+IF(C357="","",+IFERROR(+VLOOKUP($C357,materiales!$A$2:$C$101,3,0),"9999"))</f>
        <v/>
      </c>
      <c r="O357" s="67" t="str">
        <f t="shared" si="50"/>
        <v/>
      </c>
      <c r="P357" s="67" t="str">
        <f t="shared" si="51"/>
        <v/>
      </c>
      <c r="Q357" s="67" t="str">
        <f t="shared" si="52"/>
        <v/>
      </c>
      <c r="R357" s="67" t="str">
        <f t="shared" si="53"/>
        <v/>
      </c>
      <c r="S357" s="67" t="str">
        <f t="shared" si="54"/>
        <v/>
      </c>
      <c r="T357" s="67" t="str">
        <f t="shared" ca="1" si="55"/>
        <v/>
      </c>
      <c r="U357" s="67" t="str">
        <f>+IF(M357="","",IFERROR(+VLOOKUP(C357,materiales!$A$2:$D$1000,4,0),"DSZA"))</f>
        <v/>
      </c>
      <c r="V357" s="67" t="str">
        <f t="shared" si="56"/>
        <v/>
      </c>
      <c r="W357" s="69" t="str">
        <f t="shared" si="57"/>
        <v/>
      </c>
      <c r="X357" s="69" t="str">
        <f t="shared" si="58"/>
        <v/>
      </c>
      <c r="Y357" s="70" t="str">
        <f t="shared" si="59"/>
        <v/>
      </c>
      <c r="Z357" s="70" t="str">
        <f>IF(M357="no_cargado",VLOOKUP(B357,NAfiliado_NFarmacia!A:H,8,0),"")</f>
        <v/>
      </c>
      <c r="AA357" s="71"/>
    </row>
    <row r="358" spans="1:27" x14ac:dyDescent="0.55000000000000004">
      <c r="A358" s="50"/>
      <c r="B358" s="49"/>
      <c r="C358" s="48"/>
      <c r="D358" s="49"/>
      <c r="E358" s="49"/>
      <c r="F358" s="49"/>
      <c r="G358" s="66" t="str">
        <f>+IF($B358="","",+IFERROR(+VLOOKUP(B358,padron!$A$2:$E$2000,2,0),+IFERROR(VLOOKUP(B358,NAfiliado_NFarmacia!$A:$J,10,0),"Ingresar Nuevo Afiliado")))</f>
        <v/>
      </c>
      <c r="H358" s="67" t="str">
        <f>+IF(B358="","",+IFERROR(+VLOOKUP($C358,materiales!$A$2:$C$101,2,0),"9999"))</f>
        <v/>
      </c>
      <c r="I358" s="68" t="str">
        <f>+IF($B358="","",+IF(OR($F358="Si",$F358=""),IF(ISERROR(VLOOKUP($B358,padron!$A$3:$M$482,9,0)),+IF(ISERROR(VLOOKUP($B358,NAfiliado_NFarmacia!$A$2:$J$497,5,0)),"Ingresa Farmacia",VLOOKUP($B358,NAfiliado_NFarmacia!$A$2:$J$497,5,0)),VLOOKUP($B358,padron!$A$3:$M$482,9,0)),+IF(ISERROR(VLOOKUP($B358,NAfiliado_NFarmacia!$A$2:$J$497,5,0)),"Ingresa Farmacia",VLOOKUP($B358,NAfiliado_NFarmacia!$A$2:$J$497,5,0))))</f>
        <v/>
      </c>
      <c r="J358" s="68" t="str">
        <f>+IF($B358="","",+IF(OR($F358="Si",$F358=""),IF(ISERROR(VLOOKUP($B358,padron!$A$3:$M$482,10,0)),+IF(ISERROR(VLOOKUP($B358,NAfiliado_NFarmacia!$A$2:$J$497,5,0)),"Ingresa Direccion de Farmacia",VLOOKUP($B358,NAfiliado_NFarmacia!$A$2:$J$497,6,0)),VLOOKUP($B358,padron!$A$3:$M$482,10,0)),+IF(ISERROR(VLOOKUP($B358,NAfiliado_NFarmacia!$A$2:$J$497,6,0)),"Ingresa Direccion de Farmacia",VLOOKUP($B358,NAfiliado_NFarmacia!$A$2:$J$497,6,0))))</f>
        <v/>
      </c>
      <c r="K358" s="68" t="str">
        <f>+IF($B358="","",+IF(OR($F358="Si",$F358=""),IF(ISERROR(VLOOKUP($B358,padron!$A$3:$M$482,10,0)),+IF(ISERROR(VLOOKUP($B358,NAfiliado_NFarmacia!$A$2:$J$497,5,0)),"Ingresa Localidad de Farmacia",VLOOKUP($B358,NAfiliado_NFarmacia!$A$2:$J$497,7,0)),VLOOKUP($B358,padron!$A$3:$M$482,11,0)),+IF(ISERROR(VLOOKUP($B358,NAfiliado_NFarmacia!$A$2:$J$497,7,0)),"Ingresa Localidad de Farmacia",VLOOKUP($B358,NAfiliado_NFarmacia!$A$2:$J$497,7,0))))</f>
        <v/>
      </c>
      <c r="L358" s="69" t="str">
        <f>+IF(B358="","",IF(F358="No","84005541",+IFERROR(+VLOOKUP(inicio!B358,padron!$A$2:$H$1999,8,0),"84005541")))</f>
        <v/>
      </c>
      <c r="M358" s="69" t="str">
        <f>+IF(B358="","",+IFERROR(+VLOOKUP(B358,padron!A:C,3,0),"no_cargado"))</f>
        <v/>
      </c>
      <c r="N358" s="67" t="str">
        <f>+IF(C358="","",+IFERROR(+VLOOKUP($C358,materiales!$A$2:$C$101,3,0),"9999"))</f>
        <v/>
      </c>
      <c r="O358" s="67" t="str">
        <f t="shared" si="50"/>
        <v/>
      </c>
      <c r="P358" s="67" t="str">
        <f t="shared" si="51"/>
        <v/>
      </c>
      <c r="Q358" s="67" t="str">
        <f t="shared" si="52"/>
        <v/>
      </c>
      <c r="R358" s="67" t="str">
        <f t="shared" si="53"/>
        <v/>
      </c>
      <c r="S358" s="67" t="str">
        <f t="shared" si="54"/>
        <v/>
      </c>
      <c r="T358" s="67" t="str">
        <f t="shared" ca="1" si="55"/>
        <v/>
      </c>
      <c r="U358" s="67" t="str">
        <f>+IF(M358="","",IFERROR(+VLOOKUP(C358,materiales!$A$2:$D$1000,4,0),"DSZA"))</f>
        <v/>
      </c>
      <c r="V358" s="67" t="str">
        <f t="shared" si="56"/>
        <v/>
      </c>
      <c r="W358" s="69" t="str">
        <f t="shared" si="57"/>
        <v/>
      </c>
      <c r="X358" s="69" t="str">
        <f t="shared" si="58"/>
        <v/>
      </c>
      <c r="Y358" s="70" t="str">
        <f t="shared" si="59"/>
        <v/>
      </c>
      <c r="Z358" s="70" t="str">
        <f>IF(M358="no_cargado",VLOOKUP(B358,NAfiliado_NFarmacia!A:H,8,0),"")</f>
        <v/>
      </c>
      <c r="AA358" s="71"/>
    </row>
    <row r="359" spans="1:27" x14ac:dyDescent="0.55000000000000004">
      <c r="A359" s="50"/>
      <c r="B359" s="49"/>
      <c r="C359" s="48"/>
      <c r="D359" s="49"/>
      <c r="E359" s="49"/>
      <c r="F359" s="49"/>
      <c r="G359" s="66" t="str">
        <f>+IF($B359="","",+IFERROR(+VLOOKUP(B359,padron!$A$2:$E$2000,2,0),+IFERROR(VLOOKUP(B359,NAfiliado_NFarmacia!$A:$J,10,0),"Ingresar Nuevo Afiliado")))</f>
        <v/>
      </c>
      <c r="H359" s="67" t="str">
        <f>+IF(B359="","",+IFERROR(+VLOOKUP($C359,materiales!$A$2:$C$101,2,0),"9999"))</f>
        <v/>
      </c>
      <c r="I359" s="68" t="str">
        <f>+IF($B359="","",+IF(OR($F359="Si",$F359=""),IF(ISERROR(VLOOKUP($B359,padron!$A$3:$M$482,9,0)),+IF(ISERROR(VLOOKUP($B359,NAfiliado_NFarmacia!$A$2:$J$497,5,0)),"Ingresa Farmacia",VLOOKUP($B359,NAfiliado_NFarmacia!$A$2:$J$497,5,0)),VLOOKUP($B359,padron!$A$3:$M$482,9,0)),+IF(ISERROR(VLOOKUP($B359,NAfiliado_NFarmacia!$A$2:$J$497,5,0)),"Ingresa Farmacia",VLOOKUP($B359,NAfiliado_NFarmacia!$A$2:$J$497,5,0))))</f>
        <v/>
      </c>
      <c r="J359" s="68" t="str">
        <f>+IF($B359="","",+IF(OR($F359="Si",$F359=""),IF(ISERROR(VLOOKUP($B359,padron!$A$3:$M$482,10,0)),+IF(ISERROR(VLOOKUP($B359,NAfiliado_NFarmacia!$A$2:$J$497,5,0)),"Ingresa Direccion de Farmacia",VLOOKUP($B359,NAfiliado_NFarmacia!$A$2:$J$497,6,0)),VLOOKUP($B359,padron!$A$3:$M$482,10,0)),+IF(ISERROR(VLOOKUP($B359,NAfiliado_NFarmacia!$A$2:$J$497,6,0)),"Ingresa Direccion de Farmacia",VLOOKUP($B359,NAfiliado_NFarmacia!$A$2:$J$497,6,0))))</f>
        <v/>
      </c>
      <c r="K359" s="68" t="str">
        <f>+IF($B359="","",+IF(OR($F359="Si",$F359=""),IF(ISERROR(VLOOKUP($B359,padron!$A$3:$M$482,10,0)),+IF(ISERROR(VLOOKUP($B359,NAfiliado_NFarmacia!$A$2:$J$497,5,0)),"Ingresa Localidad de Farmacia",VLOOKUP($B359,NAfiliado_NFarmacia!$A$2:$J$497,7,0)),VLOOKUP($B359,padron!$A$3:$M$482,11,0)),+IF(ISERROR(VLOOKUP($B359,NAfiliado_NFarmacia!$A$2:$J$497,7,0)),"Ingresa Localidad de Farmacia",VLOOKUP($B359,NAfiliado_NFarmacia!$A$2:$J$497,7,0))))</f>
        <v/>
      </c>
      <c r="L359" s="69" t="str">
        <f>+IF(B359="","",IF(F359="No","84005541",+IFERROR(+VLOOKUP(inicio!B359,padron!$A$2:$H$1999,8,0),"84005541")))</f>
        <v/>
      </c>
      <c r="M359" s="69" t="str">
        <f>+IF(B359="","",+IFERROR(+VLOOKUP(B359,padron!A:C,3,0),"no_cargado"))</f>
        <v/>
      </c>
      <c r="N359" s="67" t="str">
        <f>+IF(C359="","",+IFERROR(+VLOOKUP($C359,materiales!$A$2:$C$101,3,0),"9999"))</f>
        <v/>
      </c>
      <c r="O359" s="67" t="str">
        <f t="shared" si="50"/>
        <v/>
      </c>
      <c r="P359" s="67" t="str">
        <f t="shared" si="51"/>
        <v/>
      </c>
      <c r="Q359" s="67" t="str">
        <f t="shared" si="52"/>
        <v/>
      </c>
      <c r="R359" s="67" t="str">
        <f t="shared" si="53"/>
        <v/>
      </c>
      <c r="S359" s="67" t="str">
        <f t="shared" si="54"/>
        <v/>
      </c>
      <c r="T359" s="67" t="str">
        <f t="shared" ca="1" si="55"/>
        <v/>
      </c>
      <c r="U359" s="67" t="str">
        <f>+IF(M359="","",IFERROR(+VLOOKUP(C359,materiales!$A$2:$D$1000,4,0),"DSZA"))</f>
        <v/>
      </c>
      <c r="V359" s="67" t="str">
        <f t="shared" si="56"/>
        <v/>
      </c>
      <c r="W359" s="69" t="str">
        <f t="shared" si="57"/>
        <v/>
      </c>
      <c r="X359" s="69" t="str">
        <f t="shared" si="58"/>
        <v/>
      </c>
      <c r="Y359" s="70" t="str">
        <f t="shared" si="59"/>
        <v/>
      </c>
      <c r="Z359" s="70" t="str">
        <f>IF(M359="no_cargado",VLOOKUP(B359,NAfiliado_NFarmacia!A:H,8,0),"")</f>
        <v/>
      </c>
      <c r="AA359" s="71"/>
    </row>
    <row r="360" spans="1:27" x14ac:dyDescent="0.55000000000000004">
      <c r="A360" s="50"/>
      <c r="B360" s="49"/>
      <c r="C360" s="48"/>
      <c r="D360" s="49"/>
      <c r="E360" s="49"/>
      <c r="F360" s="49"/>
      <c r="G360" s="66" t="str">
        <f>+IF($B360="","",+IFERROR(+VLOOKUP(B360,padron!$A$2:$E$2000,2,0),+IFERROR(VLOOKUP(B360,NAfiliado_NFarmacia!$A:$J,10,0),"Ingresar Nuevo Afiliado")))</f>
        <v/>
      </c>
      <c r="H360" s="67" t="str">
        <f>+IF(B360="","",+IFERROR(+VLOOKUP($C360,materiales!$A$2:$C$101,2,0),"9999"))</f>
        <v/>
      </c>
      <c r="I360" s="68" t="str">
        <f>+IF($B360="","",+IF(OR($F360="Si",$F360=""),IF(ISERROR(VLOOKUP($B360,padron!$A$3:$M$482,9,0)),+IF(ISERROR(VLOOKUP($B360,NAfiliado_NFarmacia!$A$2:$J$497,5,0)),"Ingresa Farmacia",VLOOKUP($B360,NAfiliado_NFarmacia!$A$2:$J$497,5,0)),VLOOKUP($B360,padron!$A$3:$M$482,9,0)),+IF(ISERROR(VLOOKUP($B360,NAfiliado_NFarmacia!$A$2:$J$497,5,0)),"Ingresa Farmacia",VLOOKUP($B360,NAfiliado_NFarmacia!$A$2:$J$497,5,0))))</f>
        <v/>
      </c>
      <c r="J360" s="68" t="str">
        <f>+IF($B360="","",+IF(OR($F360="Si",$F360=""),IF(ISERROR(VLOOKUP($B360,padron!$A$3:$M$482,10,0)),+IF(ISERROR(VLOOKUP($B360,NAfiliado_NFarmacia!$A$2:$J$497,5,0)),"Ingresa Direccion de Farmacia",VLOOKUP($B360,NAfiliado_NFarmacia!$A$2:$J$497,6,0)),VLOOKUP($B360,padron!$A$3:$M$482,10,0)),+IF(ISERROR(VLOOKUP($B360,NAfiliado_NFarmacia!$A$2:$J$497,6,0)),"Ingresa Direccion de Farmacia",VLOOKUP($B360,NAfiliado_NFarmacia!$A$2:$J$497,6,0))))</f>
        <v/>
      </c>
      <c r="K360" s="68" t="str">
        <f>+IF($B360="","",+IF(OR($F360="Si",$F360=""),IF(ISERROR(VLOOKUP($B360,padron!$A$3:$M$482,10,0)),+IF(ISERROR(VLOOKUP($B360,NAfiliado_NFarmacia!$A$2:$J$497,5,0)),"Ingresa Localidad de Farmacia",VLOOKUP($B360,NAfiliado_NFarmacia!$A$2:$J$497,7,0)),VLOOKUP($B360,padron!$A$3:$M$482,11,0)),+IF(ISERROR(VLOOKUP($B360,NAfiliado_NFarmacia!$A$2:$J$497,7,0)),"Ingresa Localidad de Farmacia",VLOOKUP($B360,NAfiliado_NFarmacia!$A$2:$J$497,7,0))))</f>
        <v/>
      </c>
      <c r="L360" s="69" t="str">
        <f>+IF(B360="","",IF(F360="No","84005541",+IFERROR(+VLOOKUP(inicio!B360,padron!$A$2:$H$1999,8,0),"84005541")))</f>
        <v/>
      </c>
      <c r="M360" s="69" t="str">
        <f>+IF(B360="","",+IFERROR(+VLOOKUP(B360,padron!A:C,3,0),"no_cargado"))</f>
        <v/>
      </c>
      <c r="N360" s="67" t="str">
        <f>+IF(C360="","",+IFERROR(+VLOOKUP($C360,materiales!$A$2:$C$101,3,0),"9999"))</f>
        <v/>
      </c>
      <c r="O360" s="67" t="str">
        <f t="shared" si="50"/>
        <v/>
      </c>
      <c r="P360" s="67" t="str">
        <f t="shared" si="51"/>
        <v/>
      </c>
      <c r="Q360" s="67" t="str">
        <f t="shared" si="52"/>
        <v/>
      </c>
      <c r="R360" s="67" t="str">
        <f t="shared" si="53"/>
        <v/>
      </c>
      <c r="S360" s="67" t="str">
        <f t="shared" si="54"/>
        <v/>
      </c>
      <c r="T360" s="67" t="str">
        <f t="shared" ca="1" si="55"/>
        <v/>
      </c>
      <c r="U360" s="67" t="str">
        <f>+IF(M360="","",IFERROR(+VLOOKUP(C360,materiales!$A$2:$D$1000,4,0),"DSZA"))</f>
        <v/>
      </c>
      <c r="V360" s="67" t="str">
        <f t="shared" si="56"/>
        <v/>
      </c>
      <c r="W360" s="69" t="str">
        <f t="shared" si="57"/>
        <v/>
      </c>
      <c r="X360" s="69" t="str">
        <f t="shared" si="58"/>
        <v/>
      </c>
      <c r="Y360" s="70" t="str">
        <f t="shared" si="59"/>
        <v/>
      </c>
      <c r="Z360" s="70" t="str">
        <f>IF(M360="no_cargado",VLOOKUP(B360,NAfiliado_NFarmacia!A:H,8,0),"")</f>
        <v/>
      </c>
      <c r="AA360" s="71"/>
    </row>
    <row r="361" spans="1:27" x14ac:dyDescent="0.55000000000000004">
      <c r="A361" s="50"/>
      <c r="B361" s="49"/>
      <c r="C361" s="48"/>
      <c r="D361" s="49"/>
      <c r="E361" s="49"/>
      <c r="F361" s="49"/>
      <c r="G361" s="66" t="str">
        <f>+IF($B361="","",+IFERROR(+VLOOKUP(B361,padron!$A$2:$E$2000,2,0),+IFERROR(VLOOKUP(B361,NAfiliado_NFarmacia!$A:$J,10,0),"Ingresar Nuevo Afiliado")))</f>
        <v/>
      </c>
      <c r="H361" s="67" t="str">
        <f>+IF(B361="","",+IFERROR(+VLOOKUP($C361,materiales!$A$2:$C$101,2,0),"9999"))</f>
        <v/>
      </c>
      <c r="I361" s="68" t="str">
        <f>+IF($B361="","",+IF(OR($F361="Si",$F361=""),IF(ISERROR(VLOOKUP($B361,padron!$A$3:$M$482,9,0)),+IF(ISERROR(VLOOKUP($B361,NAfiliado_NFarmacia!$A$2:$J$497,5,0)),"Ingresa Farmacia",VLOOKUP($B361,NAfiliado_NFarmacia!$A$2:$J$497,5,0)),VLOOKUP($B361,padron!$A$3:$M$482,9,0)),+IF(ISERROR(VLOOKUP($B361,NAfiliado_NFarmacia!$A$2:$J$497,5,0)),"Ingresa Farmacia",VLOOKUP($B361,NAfiliado_NFarmacia!$A$2:$J$497,5,0))))</f>
        <v/>
      </c>
      <c r="J361" s="68" t="str">
        <f>+IF($B361="","",+IF(OR($F361="Si",$F361=""),IF(ISERROR(VLOOKUP($B361,padron!$A$3:$M$482,10,0)),+IF(ISERROR(VLOOKUP($B361,NAfiliado_NFarmacia!$A$2:$J$497,5,0)),"Ingresa Direccion de Farmacia",VLOOKUP($B361,NAfiliado_NFarmacia!$A$2:$J$497,6,0)),VLOOKUP($B361,padron!$A$3:$M$482,10,0)),+IF(ISERROR(VLOOKUP($B361,NAfiliado_NFarmacia!$A$2:$J$497,6,0)),"Ingresa Direccion de Farmacia",VLOOKUP($B361,NAfiliado_NFarmacia!$A$2:$J$497,6,0))))</f>
        <v/>
      </c>
      <c r="K361" s="68" t="str">
        <f>+IF($B361="","",+IF(OR($F361="Si",$F361=""),IF(ISERROR(VLOOKUP($B361,padron!$A$3:$M$482,10,0)),+IF(ISERROR(VLOOKUP($B361,NAfiliado_NFarmacia!$A$2:$J$497,5,0)),"Ingresa Localidad de Farmacia",VLOOKUP($B361,NAfiliado_NFarmacia!$A$2:$J$497,7,0)),VLOOKUP($B361,padron!$A$3:$M$482,11,0)),+IF(ISERROR(VLOOKUP($B361,NAfiliado_NFarmacia!$A$2:$J$497,7,0)),"Ingresa Localidad de Farmacia",VLOOKUP($B361,NAfiliado_NFarmacia!$A$2:$J$497,7,0))))</f>
        <v/>
      </c>
      <c r="L361" s="69" t="str">
        <f>+IF(B361="","",IF(F361="No","84005541",+IFERROR(+VLOOKUP(inicio!B361,padron!$A$2:$H$1999,8,0),"84005541")))</f>
        <v/>
      </c>
      <c r="M361" s="69" t="str">
        <f>+IF(B361="","",+IFERROR(+VLOOKUP(B361,padron!A:C,3,0),"no_cargado"))</f>
        <v/>
      </c>
      <c r="N361" s="67" t="str">
        <f>+IF(C361="","",+IFERROR(+VLOOKUP($C361,materiales!$A$2:$C$101,3,0),"9999"))</f>
        <v/>
      </c>
      <c r="O361" s="67" t="str">
        <f t="shared" si="50"/>
        <v/>
      </c>
      <c r="P361" s="67" t="str">
        <f t="shared" si="51"/>
        <v/>
      </c>
      <c r="Q361" s="67" t="str">
        <f t="shared" si="52"/>
        <v/>
      </c>
      <c r="R361" s="67" t="str">
        <f t="shared" si="53"/>
        <v/>
      </c>
      <c r="S361" s="67" t="str">
        <f t="shared" si="54"/>
        <v/>
      </c>
      <c r="T361" s="67" t="str">
        <f t="shared" ca="1" si="55"/>
        <v/>
      </c>
      <c r="U361" s="67" t="str">
        <f>+IF(M361="","",IFERROR(+VLOOKUP(C361,materiales!$A$2:$D$1000,4,0),"DSZA"))</f>
        <v/>
      </c>
      <c r="V361" s="67" t="str">
        <f t="shared" si="56"/>
        <v/>
      </c>
      <c r="W361" s="69" t="str">
        <f t="shared" si="57"/>
        <v/>
      </c>
      <c r="X361" s="69" t="str">
        <f t="shared" si="58"/>
        <v/>
      </c>
      <c r="Y361" s="70" t="str">
        <f t="shared" si="59"/>
        <v/>
      </c>
      <c r="Z361" s="70" t="str">
        <f>IF(M361="no_cargado",VLOOKUP(B361,NAfiliado_NFarmacia!A:H,8,0),"")</f>
        <v/>
      </c>
      <c r="AA361" s="71"/>
    </row>
    <row r="362" spans="1:27" x14ac:dyDescent="0.55000000000000004">
      <c r="A362" s="50"/>
      <c r="B362" s="49"/>
      <c r="C362" s="48"/>
      <c r="D362" s="49"/>
      <c r="E362" s="49"/>
      <c r="F362" s="49"/>
      <c r="G362" s="66" t="str">
        <f>+IF($B362="","",+IFERROR(+VLOOKUP(B362,padron!$A$2:$E$2000,2,0),+IFERROR(VLOOKUP(B362,NAfiliado_NFarmacia!$A:$J,10,0),"Ingresar Nuevo Afiliado")))</f>
        <v/>
      </c>
      <c r="H362" s="67" t="str">
        <f>+IF(B362="","",+IFERROR(+VLOOKUP($C362,materiales!$A$2:$C$101,2,0),"9999"))</f>
        <v/>
      </c>
      <c r="I362" s="68" t="str">
        <f>+IF($B362="","",+IF(OR($F362="Si",$F362=""),IF(ISERROR(VLOOKUP($B362,padron!$A$3:$M$482,9,0)),+IF(ISERROR(VLOOKUP($B362,NAfiliado_NFarmacia!$A$2:$J$497,5,0)),"Ingresa Farmacia",VLOOKUP($B362,NAfiliado_NFarmacia!$A$2:$J$497,5,0)),VLOOKUP($B362,padron!$A$3:$M$482,9,0)),+IF(ISERROR(VLOOKUP($B362,NAfiliado_NFarmacia!$A$2:$J$497,5,0)),"Ingresa Farmacia",VLOOKUP($B362,NAfiliado_NFarmacia!$A$2:$J$497,5,0))))</f>
        <v/>
      </c>
      <c r="J362" s="68" t="str">
        <f>+IF($B362="","",+IF(OR($F362="Si",$F362=""),IF(ISERROR(VLOOKUP($B362,padron!$A$3:$M$482,10,0)),+IF(ISERROR(VLOOKUP($B362,NAfiliado_NFarmacia!$A$2:$J$497,5,0)),"Ingresa Direccion de Farmacia",VLOOKUP($B362,NAfiliado_NFarmacia!$A$2:$J$497,6,0)),VLOOKUP($B362,padron!$A$3:$M$482,10,0)),+IF(ISERROR(VLOOKUP($B362,NAfiliado_NFarmacia!$A$2:$J$497,6,0)),"Ingresa Direccion de Farmacia",VLOOKUP($B362,NAfiliado_NFarmacia!$A$2:$J$497,6,0))))</f>
        <v/>
      </c>
      <c r="K362" s="68" t="str">
        <f>+IF($B362="","",+IF(OR($F362="Si",$F362=""),IF(ISERROR(VLOOKUP($B362,padron!$A$3:$M$482,10,0)),+IF(ISERROR(VLOOKUP($B362,NAfiliado_NFarmacia!$A$2:$J$497,5,0)),"Ingresa Localidad de Farmacia",VLOOKUP($B362,NAfiliado_NFarmacia!$A$2:$J$497,7,0)),VLOOKUP($B362,padron!$A$3:$M$482,11,0)),+IF(ISERROR(VLOOKUP($B362,NAfiliado_NFarmacia!$A$2:$J$497,7,0)),"Ingresa Localidad de Farmacia",VLOOKUP($B362,NAfiliado_NFarmacia!$A$2:$J$497,7,0))))</f>
        <v/>
      </c>
      <c r="L362" s="69" t="str">
        <f>+IF(B362="","",IF(F362="No","84005541",+IFERROR(+VLOOKUP(inicio!B362,padron!$A$2:$H$1999,8,0),"84005541")))</f>
        <v/>
      </c>
      <c r="M362" s="69" t="str">
        <f>+IF(B362="","",+IFERROR(+VLOOKUP(B362,padron!A:C,3,0),"no_cargado"))</f>
        <v/>
      </c>
      <c r="N362" s="67" t="str">
        <f>+IF(C362="","",+IFERROR(+VLOOKUP($C362,materiales!$A$2:$C$101,3,0),"9999"))</f>
        <v/>
      </c>
      <c r="O362" s="67" t="str">
        <f t="shared" si="50"/>
        <v/>
      </c>
      <c r="P362" s="67" t="str">
        <f t="shared" si="51"/>
        <v/>
      </c>
      <c r="Q362" s="67" t="str">
        <f t="shared" si="52"/>
        <v/>
      </c>
      <c r="R362" s="67" t="str">
        <f t="shared" si="53"/>
        <v/>
      </c>
      <c r="S362" s="67" t="str">
        <f t="shared" si="54"/>
        <v/>
      </c>
      <c r="T362" s="67" t="str">
        <f t="shared" ca="1" si="55"/>
        <v/>
      </c>
      <c r="U362" s="67" t="str">
        <f>+IF(M362="","",IFERROR(+VLOOKUP(C362,materiales!$A$2:$D$1000,4,0),"DSZA"))</f>
        <v/>
      </c>
      <c r="V362" s="67" t="str">
        <f t="shared" si="56"/>
        <v/>
      </c>
      <c r="W362" s="69" t="str">
        <f t="shared" si="57"/>
        <v/>
      </c>
      <c r="X362" s="69" t="str">
        <f t="shared" si="58"/>
        <v/>
      </c>
      <c r="Y362" s="70" t="str">
        <f t="shared" si="59"/>
        <v/>
      </c>
      <c r="Z362" s="70" t="str">
        <f>IF(M362="no_cargado",VLOOKUP(B362,NAfiliado_NFarmacia!A:H,8,0),"")</f>
        <v/>
      </c>
      <c r="AA362" s="71"/>
    </row>
    <row r="363" spans="1:27" x14ac:dyDescent="0.55000000000000004">
      <c r="A363" s="50"/>
      <c r="B363" s="49"/>
      <c r="C363" s="48"/>
      <c r="D363" s="49"/>
      <c r="E363" s="49"/>
      <c r="F363" s="49"/>
      <c r="G363" s="66" t="str">
        <f>+IF($B363="","",+IFERROR(+VLOOKUP(B363,padron!$A$2:$E$2000,2,0),+IFERROR(VLOOKUP(B363,NAfiliado_NFarmacia!$A:$J,10,0),"Ingresar Nuevo Afiliado")))</f>
        <v/>
      </c>
      <c r="H363" s="67" t="str">
        <f>+IF(B363="","",+IFERROR(+VLOOKUP($C363,materiales!$A$2:$C$101,2,0),"9999"))</f>
        <v/>
      </c>
      <c r="I363" s="68" t="str">
        <f>+IF($B363="","",+IF(OR($F363="Si",$F363=""),IF(ISERROR(VLOOKUP($B363,padron!$A$3:$M$482,9,0)),+IF(ISERROR(VLOOKUP($B363,NAfiliado_NFarmacia!$A$2:$J$497,5,0)),"Ingresa Farmacia",VLOOKUP($B363,NAfiliado_NFarmacia!$A$2:$J$497,5,0)),VLOOKUP($B363,padron!$A$3:$M$482,9,0)),+IF(ISERROR(VLOOKUP($B363,NAfiliado_NFarmacia!$A$2:$J$497,5,0)),"Ingresa Farmacia",VLOOKUP($B363,NAfiliado_NFarmacia!$A$2:$J$497,5,0))))</f>
        <v/>
      </c>
      <c r="J363" s="68" t="str">
        <f>+IF($B363="","",+IF(OR($F363="Si",$F363=""),IF(ISERROR(VLOOKUP($B363,padron!$A$3:$M$482,10,0)),+IF(ISERROR(VLOOKUP($B363,NAfiliado_NFarmacia!$A$2:$J$497,5,0)),"Ingresa Direccion de Farmacia",VLOOKUP($B363,NAfiliado_NFarmacia!$A$2:$J$497,6,0)),VLOOKUP($B363,padron!$A$3:$M$482,10,0)),+IF(ISERROR(VLOOKUP($B363,NAfiliado_NFarmacia!$A$2:$J$497,6,0)),"Ingresa Direccion de Farmacia",VLOOKUP($B363,NAfiliado_NFarmacia!$A$2:$J$497,6,0))))</f>
        <v/>
      </c>
      <c r="K363" s="68" t="str">
        <f>+IF($B363="","",+IF(OR($F363="Si",$F363=""),IF(ISERROR(VLOOKUP($B363,padron!$A$3:$M$482,10,0)),+IF(ISERROR(VLOOKUP($B363,NAfiliado_NFarmacia!$A$2:$J$497,5,0)),"Ingresa Localidad de Farmacia",VLOOKUP($B363,NAfiliado_NFarmacia!$A$2:$J$497,7,0)),VLOOKUP($B363,padron!$A$3:$M$482,11,0)),+IF(ISERROR(VLOOKUP($B363,NAfiliado_NFarmacia!$A$2:$J$497,7,0)),"Ingresa Localidad de Farmacia",VLOOKUP($B363,NAfiliado_NFarmacia!$A$2:$J$497,7,0))))</f>
        <v/>
      </c>
      <c r="L363" s="69" t="str">
        <f>+IF(B363="","",IF(F363="No","84005541",+IFERROR(+VLOOKUP(inicio!B363,padron!$A$2:$H$1999,8,0),"84005541")))</f>
        <v/>
      </c>
      <c r="M363" s="69" t="str">
        <f>+IF(B363="","",+IFERROR(+VLOOKUP(B363,padron!A:C,3,0),"no_cargado"))</f>
        <v/>
      </c>
      <c r="N363" s="67" t="str">
        <f>+IF(C363="","",+IFERROR(+VLOOKUP($C363,materiales!$A$2:$C$101,3,0),"9999"))</f>
        <v/>
      </c>
      <c r="O363" s="67" t="str">
        <f t="shared" si="50"/>
        <v/>
      </c>
      <c r="P363" s="67" t="str">
        <f t="shared" si="51"/>
        <v/>
      </c>
      <c r="Q363" s="67" t="str">
        <f t="shared" si="52"/>
        <v/>
      </c>
      <c r="R363" s="67" t="str">
        <f t="shared" si="53"/>
        <v/>
      </c>
      <c r="S363" s="67" t="str">
        <f t="shared" si="54"/>
        <v/>
      </c>
      <c r="T363" s="67" t="str">
        <f t="shared" ca="1" si="55"/>
        <v/>
      </c>
      <c r="U363" s="67" t="str">
        <f>+IF(M363="","",IFERROR(+VLOOKUP(C363,materiales!$A$2:$D$1000,4,0),"DSZA"))</f>
        <v/>
      </c>
      <c r="V363" s="67" t="str">
        <f t="shared" si="56"/>
        <v/>
      </c>
      <c r="W363" s="69" t="str">
        <f t="shared" si="57"/>
        <v/>
      </c>
      <c r="X363" s="69" t="str">
        <f t="shared" si="58"/>
        <v/>
      </c>
      <c r="Y363" s="70" t="str">
        <f t="shared" si="59"/>
        <v/>
      </c>
      <c r="Z363" s="70" t="str">
        <f>IF(M363="no_cargado",VLOOKUP(B363,NAfiliado_NFarmacia!A:H,8,0),"")</f>
        <v/>
      </c>
      <c r="AA363" s="71"/>
    </row>
    <row r="364" spans="1:27" x14ac:dyDescent="0.55000000000000004">
      <c r="A364" s="50"/>
      <c r="B364" s="49"/>
      <c r="C364" s="48"/>
      <c r="D364" s="49"/>
      <c r="E364" s="49"/>
      <c r="F364" s="49"/>
      <c r="G364" s="66" t="str">
        <f>+IF($B364="","",+IFERROR(+VLOOKUP(B364,padron!$A$2:$E$2000,2,0),+IFERROR(VLOOKUP(B364,NAfiliado_NFarmacia!$A:$J,10,0),"Ingresar Nuevo Afiliado")))</f>
        <v/>
      </c>
      <c r="H364" s="67" t="str">
        <f>+IF(B364="","",+IFERROR(+VLOOKUP($C364,materiales!$A$2:$C$101,2,0),"9999"))</f>
        <v/>
      </c>
      <c r="I364" s="68" t="str">
        <f>+IF($B364="","",+IF(OR($F364="Si",$F364=""),IF(ISERROR(VLOOKUP($B364,padron!$A$3:$M$482,9,0)),+IF(ISERROR(VLOOKUP($B364,NAfiliado_NFarmacia!$A$2:$J$497,5,0)),"Ingresa Farmacia",VLOOKUP($B364,NAfiliado_NFarmacia!$A$2:$J$497,5,0)),VLOOKUP($B364,padron!$A$3:$M$482,9,0)),+IF(ISERROR(VLOOKUP($B364,NAfiliado_NFarmacia!$A$2:$J$497,5,0)),"Ingresa Farmacia",VLOOKUP($B364,NAfiliado_NFarmacia!$A$2:$J$497,5,0))))</f>
        <v/>
      </c>
      <c r="J364" s="68" t="str">
        <f>+IF($B364="","",+IF(OR($F364="Si",$F364=""),IF(ISERROR(VLOOKUP($B364,padron!$A$3:$M$482,10,0)),+IF(ISERROR(VLOOKUP($B364,NAfiliado_NFarmacia!$A$2:$J$497,5,0)),"Ingresa Direccion de Farmacia",VLOOKUP($B364,NAfiliado_NFarmacia!$A$2:$J$497,6,0)),VLOOKUP($B364,padron!$A$3:$M$482,10,0)),+IF(ISERROR(VLOOKUP($B364,NAfiliado_NFarmacia!$A$2:$J$497,6,0)),"Ingresa Direccion de Farmacia",VLOOKUP($B364,NAfiliado_NFarmacia!$A$2:$J$497,6,0))))</f>
        <v/>
      </c>
      <c r="K364" s="68" t="str">
        <f>+IF($B364="","",+IF(OR($F364="Si",$F364=""),IF(ISERROR(VLOOKUP($B364,padron!$A$3:$M$482,10,0)),+IF(ISERROR(VLOOKUP($B364,NAfiliado_NFarmacia!$A$2:$J$497,5,0)),"Ingresa Localidad de Farmacia",VLOOKUP($B364,NAfiliado_NFarmacia!$A$2:$J$497,7,0)),VLOOKUP($B364,padron!$A$3:$M$482,11,0)),+IF(ISERROR(VLOOKUP($B364,NAfiliado_NFarmacia!$A$2:$J$497,7,0)),"Ingresa Localidad de Farmacia",VLOOKUP($B364,NAfiliado_NFarmacia!$A$2:$J$497,7,0))))</f>
        <v/>
      </c>
      <c r="L364" s="69" t="str">
        <f>+IF(B364="","",IF(F364="No","84005541",+IFERROR(+VLOOKUP(inicio!B364,padron!$A$2:$H$1999,8,0),"84005541")))</f>
        <v/>
      </c>
      <c r="M364" s="69" t="str">
        <f>+IF(B364="","",+IFERROR(+VLOOKUP(B364,padron!A:C,3,0),"no_cargado"))</f>
        <v/>
      </c>
      <c r="N364" s="67" t="str">
        <f>+IF(C364="","",+IFERROR(+VLOOKUP($C364,materiales!$A$2:$C$101,3,0),"9999"))</f>
        <v/>
      </c>
      <c r="O364" s="67" t="str">
        <f t="shared" si="50"/>
        <v/>
      </c>
      <c r="P364" s="67" t="str">
        <f t="shared" si="51"/>
        <v/>
      </c>
      <c r="Q364" s="67" t="str">
        <f t="shared" si="52"/>
        <v/>
      </c>
      <c r="R364" s="67" t="str">
        <f t="shared" si="53"/>
        <v/>
      </c>
      <c r="S364" s="67" t="str">
        <f t="shared" si="54"/>
        <v/>
      </c>
      <c r="T364" s="67" t="str">
        <f t="shared" ca="1" si="55"/>
        <v/>
      </c>
      <c r="U364" s="67" t="str">
        <f>+IF(M364="","",IFERROR(+VLOOKUP(C364,materiales!$A$2:$D$1000,4,0),"DSZA"))</f>
        <v/>
      </c>
      <c r="V364" s="67" t="str">
        <f t="shared" si="56"/>
        <v/>
      </c>
      <c r="W364" s="69" t="str">
        <f t="shared" si="57"/>
        <v/>
      </c>
      <c r="X364" s="69" t="str">
        <f t="shared" si="58"/>
        <v/>
      </c>
      <c r="Y364" s="70" t="str">
        <f t="shared" si="59"/>
        <v/>
      </c>
      <c r="Z364" s="70" t="str">
        <f>IF(M364="no_cargado",VLOOKUP(B364,NAfiliado_NFarmacia!A:H,8,0),"")</f>
        <v/>
      </c>
      <c r="AA364" s="71"/>
    </row>
    <row r="365" spans="1:27" x14ac:dyDescent="0.55000000000000004">
      <c r="A365" s="50"/>
      <c r="B365" s="49"/>
      <c r="C365" s="48"/>
      <c r="D365" s="49"/>
      <c r="E365" s="49"/>
      <c r="F365" s="49"/>
      <c r="G365" s="66" t="str">
        <f>+IF($B365="","",+IFERROR(+VLOOKUP(B365,padron!$A$2:$E$2000,2,0),+IFERROR(VLOOKUP(B365,NAfiliado_NFarmacia!$A:$J,10,0),"Ingresar Nuevo Afiliado")))</f>
        <v/>
      </c>
      <c r="H365" s="67" t="str">
        <f>+IF(B365="","",+IFERROR(+VLOOKUP($C365,materiales!$A$2:$C$101,2,0),"9999"))</f>
        <v/>
      </c>
      <c r="I365" s="68" t="str">
        <f>+IF($B365="","",+IF(OR($F365="Si",$F365=""),IF(ISERROR(VLOOKUP($B365,padron!$A$3:$M$482,9,0)),+IF(ISERROR(VLOOKUP($B365,NAfiliado_NFarmacia!$A$2:$J$497,5,0)),"Ingresa Farmacia",VLOOKUP($B365,NAfiliado_NFarmacia!$A$2:$J$497,5,0)),VLOOKUP($B365,padron!$A$3:$M$482,9,0)),+IF(ISERROR(VLOOKUP($B365,NAfiliado_NFarmacia!$A$2:$J$497,5,0)),"Ingresa Farmacia",VLOOKUP($B365,NAfiliado_NFarmacia!$A$2:$J$497,5,0))))</f>
        <v/>
      </c>
      <c r="J365" s="68" t="str">
        <f>+IF($B365="","",+IF(OR($F365="Si",$F365=""),IF(ISERROR(VLOOKUP($B365,padron!$A$3:$M$482,10,0)),+IF(ISERROR(VLOOKUP($B365,NAfiliado_NFarmacia!$A$2:$J$497,5,0)),"Ingresa Direccion de Farmacia",VLOOKUP($B365,NAfiliado_NFarmacia!$A$2:$J$497,6,0)),VLOOKUP($B365,padron!$A$3:$M$482,10,0)),+IF(ISERROR(VLOOKUP($B365,NAfiliado_NFarmacia!$A$2:$J$497,6,0)),"Ingresa Direccion de Farmacia",VLOOKUP($B365,NAfiliado_NFarmacia!$A$2:$J$497,6,0))))</f>
        <v/>
      </c>
      <c r="K365" s="68" t="str">
        <f>+IF($B365="","",+IF(OR($F365="Si",$F365=""),IF(ISERROR(VLOOKUP($B365,padron!$A$3:$M$482,10,0)),+IF(ISERROR(VLOOKUP($B365,NAfiliado_NFarmacia!$A$2:$J$497,5,0)),"Ingresa Localidad de Farmacia",VLOOKUP($B365,NAfiliado_NFarmacia!$A$2:$J$497,7,0)),VLOOKUP($B365,padron!$A$3:$M$482,11,0)),+IF(ISERROR(VLOOKUP($B365,NAfiliado_NFarmacia!$A$2:$J$497,7,0)),"Ingresa Localidad de Farmacia",VLOOKUP($B365,NAfiliado_NFarmacia!$A$2:$J$497,7,0))))</f>
        <v/>
      </c>
      <c r="L365" s="69" t="str">
        <f>+IF(B365="","",IF(F365="No","84005541",+IFERROR(+VLOOKUP(inicio!B365,padron!$A$2:$H$1999,8,0),"84005541")))</f>
        <v/>
      </c>
      <c r="M365" s="69" t="str">
        <f>+IF(B365="","",+IFERROR(+VLOOKUP(B365,padron!A:C,3,0),"no_cargado"))</f>
        <v/>
      </c>
      <c r="N365" s="67" t="str">
        <f>+IF(C365="","",+IFERROR(+VLOOKUP($C365,materiales!$A$2:$C$101,3,0),"9999"))</f>
        <v/>
      </c>
      <c r="O365" s="67" t="str">
        <f t="shared" si="50"/>
        <v/>
      </c>
      <c r="P365" s="67" t="str">
        <f t="shared" si="51"/>
        <v/>
      </c>
      <c r="Q365" s="67" t="str">
        <f t="shared" si="52"/>
        <v/>
      </c>
      <c r="R365" s="67" t="str">
        <f t="shared" si="53"/>
        <v/>
      </c>
      <c r="S365" s="67" t="str">
        <f t="shared" si="54"/>
        <v/>
      </c>
      <c r="T365" s="67" t="str">
        <f t="shared" ca="1" si="55"/>
        <v/>
      </c>
      <c r="U365" s="67" t="str">
        <f>+IF(M365="","",IFERROR(+VLOOKUP(C365,materiales!$A$2:$D$1000,4,0),"DSZA"))</f>
        <v/>
      </c>
      <c r="V365" s="67" t="str">
        <f t="shared" si="56"/>
        <v/>
      </c>
      <c r="W365" s="69" t="str">
        <f t="shared" si="57"/>
        <v/>
      </c>
      <c r="X365" s="69" t="str">
        <f t="shared" si="58"/>
        <v/>
      </c>
      <c r="Y365" s="70" t="str">
        <f t="shared" si="59"/>
        <v/>
      </c>
      <c r="Z365" s="70" t="str">
        <f>IF(M365="no_cargado",VLOOKUP(B365,NAfiliado_NFarmacia!A:H,8,0),"")</f>
        <v/>
      </c>
      <c r="AA365" s="71"/>
    </row>
    <row r="366" spans="1:27" x14ac:dyDescent="0.55000000000000004">
      <c r="A366" s="50"/>
      <c r="B366" s="49"/>
      <c r="C366" s="48"/>
      <c r="D366" s="49"/>
      <c r="E366" s="49"/>
      <c r="F366" s="49"/>
      <c r="G366" s="66" t="str">
        <f>+IF($B366="","",+IFERROR(+VLOOKUP(B366,padron!$A$2:$E$2000,2,0),+IFERROR(VLOOKUP(B366,NAfiliado_NFarmacia!$A:$J,10,0),"Ingresar Nuevo Afiliado")))</f>
        <v/>
      </c>
      <c r="H366" s="67" t="str">
        <f>+IF(B366="","",+IFERROR(+VLOOKUP($C366,materiales!$A$2:$C$101,2,0),"9999"))</f>
        <v/>
      </c>
      <c r="I366" s="68" t="str">
        <f>+IF($B366="","",+IF(OR($F366="Si",$F366=""),IF(ISERROR(VLOOKUP($B366,padron!$A$3:$M$482,9,0)),+IF(ISERROR(VLOOKUP($B366,NAfiliado_NFarmacia!$A$2:$J$497,5,0)),"Ingresa Farmacia",VLOOKUP($B366,NAfiliado_NFarmacia!$A$2:$J$497,5,0)),VLOOKUP($B366,padron!$A$3:$M$482,9,0)),+IF(ISERROR(VLOOKUP($B366,NAfiliado_NFarmacia!$A$2:$J$497,5,0)),"Ingresa Farmacia",VLOOKUP($B366,NAfiliado_NFarmacia!$A$2:$J$497,5,0))))</f>
        <v/>
      </c>
      <c r="J366" s="68" t="str">
        <f>+IF($B366="","",+IF(OR($F366="Si",$F366=""),IF(ISERROR(VLOOKUP($B366,padron!$A$3:$M$482,10,0)),+IF(ISERROR(VLOOKUP($B366,NAfiliado_NFarmacia!$A$2:$J$497,5,0)),"Ingresa Direccion de Farmacia",VLOOKUP($B366,NAfiliado_NFarmacia!$A$2:$J$497,6,0)),VLOOKUP($B366,padron!$A$3:$M$482,10,0)),+IF(ISERROR(VLOOKUP($B366,NAfiliado_NFarmacia!$A$2:$J$497,6,0)),"Ingresa Direccion de Farmacia",VLOOKUP($B366,NAfiliado_NFarmacia!$A$2:$J$497,6,0))))</f>
        <v/>
      </c>
      <c r="K366" s="68" t="str">
        <f>+IF($B366="","",+IF(OR($F366="Si",$F366=""),IF(ISERROR(VLOOKUP($B366,padron!$A$3:$M$482,10,0)),+IF(ISERROR(VLOOKUP($B366,NAfiliado_NFarmacia!$A$2:$J$497,5,0)),"Ingresa Localidad de Farmacia",VLOOKUP($B366,NAfiliado_NFarmacia!$A$2:$J$497,7,0)),VLOOKUP($B366,padron!$A$3:$M$482,11,0)),+IF(ISERROR(VLOOKUP($B366,NAfiliado_NFarmacia!$A$2:$J$497,7,0)),"Ingresa Localidad de Farmacia",VLOOKUP($B366,NAfiliado_NFarmacia!$A$2:$J$497,7,0))))</f>
        <v/>
      </c>
      <c r="L366" s="69" t="str">
        <f>+IF(B366="","",IF(F366="No","84005541",+IFERROR(+VLOOKUP(inicio!B366,padron!$A$2:$H$1999,8,0),"84005541")))</f>
        <v/>
      </c>
      <c r="M366" s="69" t="str">
        <f>+IF(B366="","",+IFERROR(+VLOOKUP(B366,padron!A:C,3,0),"no_cargado"))</f>
        <v/>
      </c>
      <c r="N366" s="67" t="str">
        <f>+IF(C366="","",+IFERROR(+VLOOKUP($C366,materiales!$A$2:$C$101,3,0),"9999"))</f>
        <v/>
      </c>
      <c r="O366" s="67" t="str">
        <f t="shared" si="50"/>
        <v/>
      </c>
      <c r="P366" s="67" t="str">
        <f t="shared" si="51"/>
        <v/>
      </c>
      <c r="Q366" s="67" t="str">
        <f t="shared" si="52"/>
        <v/>
      </c>
      <c r="R366" s="67" t="str">
        <f t="shared" si="53"/>
        <v/>
      </c>
      <c r="S366" s="67" t="str">
        <f t="shared" si="54"/>
        <v/>
      </c>
      <c r="T366" s="67" t="str">
        <f t="shared" ca="1" si="55"/>
        <v/>
      </c>
      <c r="U366" s="67" t="str">
        <f>+IF(M366="","",IFERROR(+VLOOKUP(C366,materiales!$A$2:$D$1000,4,0),"DSZA"))</f>
        <v/>
      </c>
      <c r="V366" s="67" t="str">
        <f t="shared" si="56"/>
        <v/>
      </c>
      <c r="W366" s="69" t="str">
        <f t="shared" si="57"/>
        <v/>
      </c>
      <c r="X366" s="69" t="str">
        <f t="shared" si="58"/>
        <v/>
      </c>
      <c r="Y366" s="70" t="str">
        <f t="shared" si="59"/>
        <v/>
      </c>
      <c r="Z366" s="70" t="str">
        <f>IF(M366="no_cargado",VLOOKUP(B366,NAfiliado_NFarmacia!A:H,8,0),"")</f>
        <v/>
      </c>
      <c r="AA366" s="71"/>
    </row>
    <row r="367" spans="1:27" x14ac:dyDescent="0.55000000000000004">
      <c r="A367" s="50"/>
      <c r="B367" s="49"/>
      <c r="C367" s="48"/>
      <c r="D367" s="49"/>
      <c r="E367" s="49"/>
      <c r="F367" s="49"/>
      <c r="G367" s="66" t="str">
        <f>+IF($B367="","",+IFERROR(+VLOOKUP(B367,padron!$A$2:$E$2000,2,0),+IFERROR(VLOOKUP(B367,NAfiliado_NFarmacia!$A:$J,10,0),"Ingresar Nuevo Afiliado")))</f>
        <v/>
      </c>
      <c r="H367" s="67" t="str">
        <f>+IF(B367="","",+IFERROR(+VLOOKUP($C367,materiales!$A$2:$C$101,2,0),"9999"))</f>
        <v/>
      </c>
      <c r="I367" s="68" t="str">
        <f>+IF($B367="","",+IF(OR($F367="Si",$F367=""),IF(ISERROR(VLOOKUP($B367,padron!$A$3:$M$482,9,0)),+IF(ISERROR(VLOOKUP($B367,NAfiliado_NFarmacia!$A$2:$J$497,5,0)),"Ingresa Farmacia",VLOOKUP($B367,NAfiliado_NFarmacia!$A$2:$J$497,5,0)),VLOOKUP($B367,padron!$A$3:$M$482,9,0)),+IF(ISERROR(VLOOKUP($B367,NAfiliado_NFarmacia!$A$2:$J$497,5,0)),"Ingresa Farmacia",VLOOKUP($B367,NAfiliado_NFarmacia!$A$2:$J$497,5,0))))</f>
        <v/>
      </c>
      <c r="J367" s="68" t="str">
        <f>+IF($B367="","",+IF(OR($F367="Si",$F367=""),IF(ISERROR(VLOOKUP($B367,padron!$A$3:$M$482,10,0)),+IF(ISERROR(VLOOKUP($B367,NAfiliado_NFarmacia!$A$2:$J$497,5,0)),"Ingresa Direccion de Farmacia",VLOOKUP($B367,NAfiliado_NFarmacia!$A$2:$J$497,6,0)),VLOOKUP($B367,padron!$A$3:$M$482,10,0)),+IF(ISERROR(VLOOKUP($B367,NAfiliado_NFarmacia!$A$2:$J$497,6,0)),"Ingresa Direccion de Farmacia",VLOOKUP($B367,NAfiliado_NFarmacia!$A$2:$J$497,6,0))))</f>
        <v/>
      </c>
      <c r="K367" s="68" t="str">
        <f>+IF($B367="","",+IF(OR($F367="Si",$F367=""),IF(ISERROR(VLOOKUP($B367,padron!$A$3:$M$482,10,0)),+IF(ISERROR(VLOOKUP($B367,NAfiliado_NFarmacia!$A$2:$J$497,5,0)),"Ingresa Localidad de Farmacia",VLOOKUP($B367,NAfiliado_NFarmacia!$A$2:$J$497,7,0)),VLOOKUP($B367,padron!$A$3:$M$482,11,0)),+IF(ISERROR(VLOOKUP($B367,NAfiliado_NFarmacia!$A$2:$J$497,7,0)),"Ingresa Localidad de Farmacia",VLOOKUP($B367,NAfiliado_NFarmacia!$A$2:$J$497,7,0))))</f>
        <v/>
      </c>
      <c r="L367" s="69" t="str">
        <f>+IF(B367="","",IF(F367="No","84005541",+IFERROR(+VLOOKUP(inicio!B367,padron!$A$2:$H$1999,8,0),"84005541")))</f>
        <v/>
      </c>
      <c r="M367" s="69" t="str">
        <f>+IF(B367="","",+IFERROR(+VLOOKUP(B367,padron!A:C,3,0),"no_cargado"))</f>
        <v/>
      </c>
      <c r="N367" s="67" t="str">
        <f>+IF(C367="","",+IFERROR(+VLOOKUP($C367,materiales!$A$2:$C$101,3,0),"9999"))</f>
        <v/>
      </c>
      <c r="O367" s="67" t="str">
        <f t="shared" si="50"/>
        <v/>
      </c>
      <c r="P367" s="67" t="str">
        <f t="shared" si="51"/>
        <v/>
      </c>
      <c r="Q367" s="67" t="str">
        <f t="shared" si="52"/>
        <v/>
      </c>
      <c r="R367" s="67" t="str">
        <f t="shared" si="53"/>
        <v/>
      </c>
      <c r="S367" s="67" t="str">
        <f t="shared" si="54"/>
        <v/>
      </c>
      <c r="T367" s="67" t="str">
        <f t="shared" ca="1" si="55"/>
        <v/>
      </c>
      <c r="U367" s="67" t="str">
        <f>+IF(M367="","",IFERROR(+VLOOKUP(C367,materiales!$A$2:$D$1000,4,0),"DSZA"))</f>
        <v/>
      </c>
      <c r="V367" s="67" t="str">
        <f t="shared" si="56"/>
        <v/>
      </c>
      <c r="W367" s="69" t="str">
        <f t="shared" si="57"/>
        <v/>
      </c>
      <c r="X367" s="69" t="str">
        <f t="shared" si="58"/>
        <v/>
      </c>
      <c r="Y367" s="70" t="str">
        <f t="shared" si="59"/>
        <v/>
      </c>
      <c r="Z367" s="70" t="str">
        <f>IF(M367="no_cargado",VLOOKUP(B367,NAfiliado_NFarmacia!A:H,8,0),"")</f>
        <v/>
      </c>
      <c r="AA367" s="71"/>
    </row>
    <row r="368" spans="1:27" x14ac:dyDescent="0.55000000000000004">
      <c r="A368" s="50"/>
      <c r="B368" s="49"/>
      <c r="C368" s="48"/>
      <c r="D368" s="49"/>
      <c r="E368" s="49"/>
      <c r="F368" s="49"/>
      <c r="G368" s="66" t="str">
        <f>+IF($B368="","",+IFERROR(+VLOOKUP(B368,padron!$A$2:$E$2000,2,0),+IFERROR(VLOOKUP(B368,NAfiliado_NFarmacia!$A:$J,10,0),"Ingresar Nuevo Afiliado")))</f>
        <v/>
      </c>
      <c r="H368" s="67" t="str">
        <f>+IF(B368="","",+IFERROR(+VLOOKUP($C368,materiales!$A$2:$C$101,2,0),"9999"))</f>
        <v/>
      </c>
      <c r="I368" s="68" t="str">
        <f>+IF($B368="","",+IF(OR($F368="Si",$F368=""),IF(ISERROR(VLOOKUP($B368,padron!$A$3:$M$482,9,0)),+IF(ISERROR(VLOOKUP($B368,NAfiliado_NFarmacia!$A$2:$J$497,5,0)),"Ingresa Farmacia",VLOOKUP($B368,NAfiliado_NFarmacia!$A$2:$J$497,5,0)),VLOOKUP($B368,padron!$A$3:$M$482,9,0)),+IF(ISERROR(VLOOKUP($B368,NAfiliado_NFarmacia!$A$2:$J$497,5,0)),"Ingresa Farmacia",VLOOKUP($B368,NAfiliado_NFarmacia!$A$2:$J$497,5,0))))</f>
        <v/>
      </c>
      <c r="J368" s="68" t="str">
        <f>+IF($B368="","",+IF(OR($F368="Si",$F368=""),IF(ISERROR(VLOOKUP($B368,padron!$A$3:$M$482,10,0)),+IF(ISERROR(VLOOKUP($B368,NAfiliado_NFarmacia!$A$2:$J$497,5,0)),"Ingresa Direccion de Farmacia",VLOOKUP($B368,NAfiliado_NFarmacia!$A$2:$J$497,6,0)),VLOOKUP($B368,padron!$A$3:$M$482,10,0)),+IF(ISERROR(VLOOKUP($B368,NAfiliado_NFarmacia!$A$2:$J$497,6,0)),"Ingresa Direccion de Farmacia",VLOOKUP($B368,NAfiliado_NFarmacia!$A$2:$J$497,6,0))))</f>
        <v/>
      </c>
      <c r="K368" s="68" t="str">
        <f>+IF($B368="","",+IF(OR($F368="Si",$F368=""),IF(ISERROR(VLOOKUP($B368,padron!$A$3:$M$482,10,0)),+IF(ISERROR(VLOOKUP($B368,NAfiliado_NFarmacia!$A$2:$J$497,5,0)),"Ingresa Localidad de Farmacia",VLOOKUP($B368,NAfiliado_NFarmacia!$A$2:$J$497,7,0)),VLOOKUP($B368,padron!$A$3:$M$482,11,0)),+IF(ISERROR(VLOOKUP($B368,NAfiliado_NFarmacia!$A$2:$J$497,7,0)),"Ingresa Localidad de Farmacia",VLOOKUP($B368,NAfiliado_NFarmacia!$A$2:$J$497,7,0))))</f>
        <v/>
      </c>
      <c r="L368" s="69" t="str">
        <f>+IF(B368="","",IF(F368="No","84005541",+IFERROR(+VLOOKUP(inicio!B368,padron!$A$2:$H$1999,8,0),"84005541")))</f>
        <v/>
      </c>
      <c r="M368" s="69" t="str">
        <f>+IF(B368="","",+IFERROR(+VLOOKUP(B368,padron!A:C,3,0),"no_cargado"))</f>
        <v/>
      </c>
      <c r="N368" s="67" t="str">
        <f>+IF(C368="","",+IFERROR(+VLOOKUP($C368,materiales!$A$2:$C$101,3,0),"9999"))</f>
        <v/>
      </c>
      <c r="O368" s="67" t="str">
        <f t="shared" si="50"/>
        <v/>
      </c>
      <c r="P368" s="67" t="str">
        <f t="shared" si="51"/>
        <v/>
      </c>
      <c r="Q368" s="67" t="str">
        <f t="shared" si="52"/>
        <v/>
      </c>
      <c r="R368" s="67" t="str">
        <f t="shared" si="53"/>
        <v/>
      </c>
      <c r="S368" s="67" t="str">
        <f t="shared" si="54"/>
        <v/>
      </c>
      <c r="T368" s="67" t="str">
        <f t="shared" ca="1" si="55"/>
        <v/>
      </c>
      <c r="U368" s="67" t="str">
        <f>+IF(M368="","",IFERROR(+VLOOKUP(C368,materiales!$A$2:$D$1000,4,0),"DSZA"))</f>
        <v/>
      </c>
      <c r="V368" s="67" t="str">
        <f t="shared" si="56"/>
        <v/>
      </c>
      <c r="W368" s="69" t="str">
        <f t="shared" si="57"/>
        <v/>
      </c>
      <c r="X368" s="69" t="str">
        <f t="shared" si="58"/>
        <v/>
      </c>
      <c r="Y368" s="70" t="str">
        <f t="shared" si="59"/>
        <v/>
      </c>
      <c r="Z368" s="70" t="str">
        <f>IF(M368="no_cargado",VLOOKUP(B368,NAfiliado_NFarmacia!A:H,8,0),"")</f>
        <v/>
      </c>
      <c r="AA368" s="71"/>
    </row>
    <row r="369" spans="1:27" x14ac:dyDescent="0.55000000000000004">
      <c r="A369" s="50"/>
      <c r="B369" s="49"/>
      <c r="C369" s="48"/>
      <c r="D369" s="49"/>
      <c r="E369" s="49"/>
      <c r="F369" s="49"/>
      <c r="G369" s="66" t="str">
        <f>+IF($B369="","",+IFERROR(+VLOOKUP(B369,padron!$A$2:$E$2000,2,0),+IFERROR(VLOOKUP(B369,NAfiliado_NFarmacia!$A:$J,10,0),"Ingresar Nuevo Afiliado")))</f>
        <v/>
      </c>
      <c r="H369" s="67" t="str">
        <f>+IF(B369="","",+IFERROR(+VLOOKUP($C369,materiales!$A$2:$C$101,2,0),"9999"))</f>
        <v/>
      </c>
      <c r="I369" s="68" t="str">
        <f>+IF($B369="","",+IF(OR($F369="Si",$F369=""),IF(ISERROR(VLOOKUP($B369,padron!$A$3:$M$482,9,0)),+IF(ISERROR(VLOOKUP($B369,NAfiliado_NFarmacia!$A$2:$J$497,5,0)),"Ingresa Farmacia",VLOOKUP($B369,NAfiliado_NFarmacia!$A$2:$J$497,5,0)),VLOOKUP($B369,padron!$A$3:$M$482,9,0)),+IF(ISERROR(VLOOKUP($B369,NAfiliado_NFarmacia!$A$2:$J$497,5,0)),"Ingresa Farmacia",VLOOKUP($B369,NAfiliado_NFarmacia!$A$2:$J$497,5,0))))</f>
        <v/>
      </c>
      <c r="J369" s="68" t="str">
        <f>+IF($B369="","",+IF(OR($F369="Si",$F369=""),IF(ISERROR(VLOOKUP($B369,padron!$A$3:$M$482,10,0)),+IF(ISERROR(VLOOKUP($B369,NAfiliado_NFarmacia!$A$2:$J$497,5,0)),"Ingresa Direccion de Farmacia",VLOOKUP($B369,NAfiliado_NFarmacia!$A$2:$J$497,6,0)),VLOOKUP($B369,padron!$A$3:$M$482,10,0)),+IF(ISERROR(VLOOKUP($B369,NAfiliado_NFarmacia!$A$2:$J$497,6,0)),"Ingresa Direccion de Farmacia",VLOOKUP($B369,NAfiliado_NFarmacia!$A$2:$J$497,6,0))))</f>
        <v/>
      </c>
      <c r="K369" s="68" t="str">
        <f>+IF($B369="","",+IF(OR($F369="Si",$F369=""),IF(ISERROR(VLOOKUP($B369,padron!$A$3:$M$482,10,0)),+IF(ISERROR(VLOOKUP($B369,NAfiliado_NFarmacia!$A$2:$J$497,5,0)),"Ingresa Localidad de Farmacia",VLOOKUP($B369,NAfiliado_NFarmacia!$A$2:$J$497,7,0)),VLOOKUP($B369,padron!$A$3:$M$482,11,0)),+IF(ISERROR(VLOOKUP($B369,NAfiliado_NFarmacia!$A$2:$J$497,7,0)),"Ingresa Localidad de Farmacia",VLOOKUP($B369,NAfiliado_NFarmacia!$A$2:$J$497,7,0))))</f>
        <v/>
      </c>
      <c r="L369" s="69" t="str">
        <f>+IF(B369="","",IF(F369="No","84005541",+IFERROR(+VLOOKUP(inicio!B369,padron!$A$2:$H$1999,8,0),"84005541")))</f>
        <v/>
      </c>
      <c r="M369" s="69" t="str">
        <f>+IF(B369="","",+IFERROR(+VLOOKUP(B369,padron!A:C,3,0),"no_cargado"))</f>
        <v/>
      </c>
      <c r="N369" s="67" t="str">
        <f>+IF(C369="","",+IFERROR(+VLOOKUP($C369,materiales!$A$2:$C$101,3,0),"9999"))</f>
        <v/>
      </c>
      <c r="O369" s="67" t="str">
        <f t="shared" si="50"/>
        <v/>
      </c>
      <c r="P369" s="67" t="str">
        <f t="shared" si="51"/>
        <v/>
      </c>
      <c r="Q369" s="67" t="str">
        <f t="shared" si="52"/>
        <v/>
      </c>
      <c r="R369" s="67" t="str">
        <f t="shared" si="53"/>
        <v/>
      </c>
      <c r="S369" s="67" t="str">
        <f t="shared" si="54"/>
        <v/>
      </c>
      <c r="T369" s="67" t="str">
        <f t="shared" ca="1" si="55"/>
        <v/>
      </c>
      <c r="U369" s="67" t="str">
        <f>+IF(M369="","",IFERROR(+VLOOKUP(C369,materiales!$A$2:$D$1000,4,0),"DSZA"))</f>
        <v/>
      </c>
      <c r="V369" s="67" t="str">
        <f t="shared" si="56"/>
        <v/>
      </c>
      <c r="W369" s="69" t="str">
        <f t="shared" si="57"/>
        <v/>
      </c>
      <c r="X369" s="69" t="str">
        <f t="shared" si="58"/>
        <v/>
      </c>
      <c r="Y369" s="70" t="str">
        <f t="shared" si="59"/>
        <v/>
      </c>
      <c r="Z369" s="70" t="str">
        <f>IF(M369="no_cargado",VLOOKUP(B369,NAfiliado_NFarmacia!A:H,8,0),"")</f>
        <v/>
      </c>
      <c r="AA369" s="71"/>
    </row>
    <row r="370" spans="1:27" x14ac:dyDescent="0.55000000000000004">
      <c r="A370" s="50"/>
      <c r="B370" s="49"/>
      <c r="C370" s="48"/>
      <c r="D370" s="49"/>
      <c r="E370" s="49"/>
      <c r="F370" s="49"/>
      <c r="G370" s="66" t="str">
        <f>+IF($B370="","",+IFERROR(+VLOOKUP(B370,padron!$A$2:$E$2000,2,0),+IFERROR(VLOOKUP(B370,NAfiliado_NFarmacia!$A:$J,10,0),"Ingresar Nuevo Afiliado")))</f>
        <v/>
      </c>
      <c r="H370" s="67" t="str">
        <f>+IF(B370="","",+IFERROR(+VLOOKUP($C370,materiales!$A$2:$C$101,2,0),"9999"))</f>
        <v/>
      </c>
      <c r="I370" s="68" t="str">
        <f>+IF($B370="","",+IF(OR($F370="Si",$F370=""),IF(ISERROR(VLOOKUP($B370,padron!$A$3:$M$482,9,0)),+IF(ISERROR(VLOOKUP($B370,NAfiliado_NFarmacia!$A$2:$J$497,5,0)),"Ingresa Farmacia",VLOOKUP($B370,NAfiliado_NFarmacia!$A$2:$J$497,5,0)),VLOOKUP($B370,padron!$A$3:$M$482,9,0)),+IF(ISERROR(VLOOKUP($B370,NAfiliado_NFarmacia!$A$2:$J$497,5,0)),"Ingresa Farmacia",VLOOKUP($B370,NAfiliado_NFarmacia!$A$2:$J$497,5,0))))</f>
        <v/>
      </c>
      <c r="J370" s="68" t="str">
        <f>+IF($B370="","",+IF(OR($F370="Si",$F370=""),IF(ISERROR(VLOOKUP($B370,padron!$A$3:$M$482,10,0)),+IF(ISERROR(VLOOKUP($B370,NAfiliado_NFarmacia!$A$2:$J$497,5,0)),"Ingresa Direccion de Farmacia",VLOOKUP($B370,NAfiliado_NFarmacia!$A$2:$J$497,6,0)),VLOOKUP($B370,padron!$A$3:$M$482,10,0)),+IF(ISERROR(VLOOKUP($B370,NAfiliado_NFarmacia!$A$2:$J$497,6,0)),"Ingresa Direccion de Farmacia",VLOOKUP($B370,NAfiliado_NFarmacia!$A$2:$J$497,6,0))))</f>
        <v/>
      </c>
      <c r="K370" s="68" t="str">
        <f>+IF($B370="","",+IF(OR($F370="Si",$F370=""),IF(ISERROR(VLOOKUP($B370,padron!$A$3:$M$482,10,0)),+IF(ISERROR(VLOOKUP($B370,NAfiliado_NFarmacia!$A$2:$J$497,5,0)),"Ingresa Localidad de Farmacia",VLOOKUP($B370,NAfiliado_NFarmacia!$A$2:$J$497,7,0)),VLOOKUP($B370,padron!$A$3:$M$482,11,0)),+IF(ISERROR(VLOOKUP($B370,NAfiliado_NFarmacia!$A$2:$J$497,7,0)),"Ingresa Localidad de Farmacia",VLOOKUP($B370,NAfiliado_NFarmacia!$A$2:$J$497,7,0))))</f>
        <v/>
      </c>
      <c r="L370" s="69" t="str">
        <f>+IF(B370="","",IF(F370="No","84005541",+IFERROR(+VLOOKUP(inicio!B370,padron!$A$2:$H$1999,8,0),"84005541")))</f>
        <v/>
      </c>
      <c r="M370" s="69" t="str">
        <f>+IF(B370="","",+IFERROR(+VLOOKUP(B370,padron!A:C,3,0),"no_cargado"))</f>
        <v/>
      </c>
      <c r="N370" s="67" t="str">
        <f>+IF(C370="","",+IFERROR(+VLOOKUP($C370,materiales!$A$2:$C$101,3,0),"9999"))</f>
        <v/>
      </c>
      <c r="O370" s="67" t="str">
        <f t="shared" si="50"/>
        <v/>
      </c>
      <c r="P370" s="67" t="str">
        <f t="shared" si="51"/>
        <v/>
      </c>
      <c r="Q370" s="67" t="str">
        <f t="shared" si="52"/>
        <v/>
      </c>
      <c r="R370" s="67" t="str">
        <f t="shared" si="53"/>
        <v/>
      </c>
      <c r="S370" s="67" t="str">
        <f t="shared" si="54"/>
        <v/>
      </c>
      <c r="T370" s="67" t="str">
        <f t="shared" ca="1" si="55"/>
        <v/>
      </c>
      <c r="U370" s="67" t="str">
        <f>+IF(M370="","",IFERROR(+VLOOKUP(C370,materiales!$A$2:$D$1000,4,0),"DSZA"))</f>
        <v/>
      </c>
      <c r="V370" s="67" t="str">
        <f t="shared" si="56"/>
        <v/>
      </c>
      <c r="W370" s="69" t="str">
        <f t="shared" si="57"/>
        <v/>
      </c>
      <c r="X370" s="69" t="str">
        <f t="shared" si="58"/>
        <v/>
      </c>
      <c r="Y370" s="70" t="str">
        <f t="shared" si="59"/>
        <v/>
      </c>
      <c r="Z370" s="70" t="str">
        <f>IF(M370="no_cargado",VLOOKUP(B370,NAfiliado_NFarmacia!A:H,8,0),"")</f>
        <v/>
      </c>
      <c r="AA370" s="71"/>
    </row>
    <row r="371" spans="1:27" x14ac:dyDescent="0.55000000000000004">
      <c r="A371" s="50"/>
      <c r="B371" s="49"/>
      <c r="C371" s="48"/>
      <c r="D371" s="49"/>
      <c r="E371" s="49"/>
      <c r="F371" s="49"/>
      <c r="G371" s="66" t="str">
        <f>+IF($B371="","",+IFERROR(+VLOOKUP(B371,padron!$A$2:$E$2000,2,0),+IFERROR(VLOOKUP(B371,NAfiliado_NFarmacia!$A:$J,10,0),"Ingresar Nuevo Afiliado")))</f>
        <v/>
      </c>
      <c r="H371" s="67" t="str">
        <f>+IF(B371="","",+IFERROR(+VLOOKUP($C371,materiales!$A$2:$C$101,2,0),"9999"))</f>
        <v/>
      </c>
      <c r="I371" s="68" t="str">
        <f>+IF($B371="","",+IF(OR($F371="Si",$F371=""),IF(ISERROR(VLOOKUP($B371,padron!$A$3:$M$482,9,0)),+IF(ISERROR(VLOOKUP($B371,NAfiliado_NFarmacia!$A$2:$J$497,5,0)),"Ingresa Farmacia",VLOOKUP($B371,NAfiliado_NFarmacia!$A$2:$J$497,5,0)),VLOOKUP($B371,padron!$A$3:$M$482,9,0)),+IF(ISERROR(VLOOKUP($B371,NAfiliado_NFarmacia!$A$2:$J$497,5,0)),"Ingresa Farmacia",VLOOKUP($B371,NAfiliado_NFarmacia!$A$2:$J$497,5,0))))</f>
        <v/>
      </c>
      <c r="J371" s="68" t="str">
        <f>+IF($B371="","",+IF(OR($F371="Si",$F371=""),IF(ISERROR(VLOOKUP($B371,padron!$A$3:$M$482,10,0)),+IF(ISERROR(VLOOKUP($B371,NAfiliado_NFarmacia!$A$2:$J$497,5,0)),"Ingresa Direccion de Farmacia",VLOOKUP($B371,NAfiliado_NFarmacia!$A$2:$J$497,6,0)),VLOOKUP($B371,padron!$A$3:$M$482,10,0)),+IF(ISERROR(VLOOKUP($B371,NAfiliado_NFarmacia!$A$2:$J$497,6,0)),"Ingresa Direccion de Farmacia",VLOOKUP($B371,NAfiliado_NFarmacia!$A$2:$J$497,6,0))))</f>
        <v/>
      </c>
      <c r="K371" s="68" t="str">
        <f>+IF($B371="","",+IF(OR($F371="Si",$F371=""),IF(ISERROR(VLOOKUP($B371,padron!$A$3:$M$482,10,0)),+IF(ISERROR(VLOOKUP($B371,NAfiliado_NFarmacia!$A$2:$J$497,5,0)),"Ingresa Localidad de Farmacia",VLOOKUP($B371,NAfiliado_NFarmacia!$A$2:$J$497,7,0)),VLOOKUP($B371,padron!$A$3:$M$482,11,0)),+IF(ISERROR(VLOOKUP($B371,NAfiliado_NFarmacia!$A$2:$J$497,7,0)),"Ingresa Localidad de Farmacia",VLOOKUP($B371,NAfiliado_NFarmacia!$A$2:$J$497,7,0))))</f>
        <v/>
      </c>
      <c r="L371" s="69" t="str">
        <f>+IF(B371="","",IF(F371="No","84005541",+IFERROR(+VLOOKUP(inicio!B371,padron!$A$2:$H$1999,8,0),"84005541")))</f>
        <v/>
      </c>
      <c r="M371" s="69" t="str">
        <f>+IF(B371="","",+IFERROR(+VLOOKUP(B371,padron!A:C,3,0),"no_cargado"))</f>
        <v/>
      </c>
      <c r="N371" s="67" t="str">
        <f>+IF(C371="","",+IFERROR(+VLOOKUP($C371,materiales!$A$2:$C$101,3,0),"9999"))</f>
        <v/>
      </c>
      <c r="O371" s="67" t="str">
        <f t="shared" si="50"/>
        <v/>
      </c>
      <c r="P371" s="67" t="str">
        <f t="shared" si="51"/>
        <v/>
      </c>
      <c r="Q371" s="67" t="str">
        <f t="shared" si="52"/>
        <v/>
      </c>
      <c r="R371" s="67" t="str">
        <f t="shared" si="53"/>
        <v/>
      </c>
      <c r="S371" s="67" t="str">
        <f t="shared" si="54"/>
        <v/>
      </c>
      <c r="T371" s="67" t="str">
        <f t="shared" ca="1" si="55"/>
        <v/>
      </c>
      <c r="U371" s="67" t="str">
        <f>+IF(M371="","",IFERROR(+VLOOKUP(C371,materiales!$A$2:$D$1000,4,0),"DSZA"))</f>
        <v/>
      </c>
      <c r="V371" s="67" t="str">
        <f t="shared" si="56"/>
        <v/>
      </c>
      <c r="W371" s="69" t="str">
        <f t="shared" si="57"/>
        <v/>
      </c>
      <c r="X371" s="69" t="str">
        <f t="shared" si="58"/>
        <v/>
      </c>
      <c r="Y371" s="70" t="str">
        <f t="shared" si="59"/>
        <v/>
      </c>
      <c r="Z371" s="70" t="str">
        <f>IF(M371="no_cargado",VLOOKUP(B371,NAfiliado_NFarmacia!A:H,8,0),"")</f>
        <v/>
      </c>
      <c r="AA371" s="71"/>
    </row>
    <row r="372" spans="1:27" x14ac:dyDescent="0.55000000000000004">
      <c r="A372" s="50"/>
      <c r="B372" s="49"/>
      <c r="C372" s="48"/>
      <c r="D372" s="49"/>
      <c r="E372" s="49"/>
      <c r="F372" s="49"/>
      <c r="G372" s="66" t="str">
        <f>+IF($B372="","",+IFERROR(+VLOOKUP(B372,padron!$A$2:$E$2000,2,0),+IFERROR(VLOOKUP(B372,NAfiliado_NFarmacia!$A:$J,10,0),"Ingresar Nuevo Afiliado")))</f>
        <v/>
      </c>
      <c r="H372" s="67" t="str">
        <f>+IF(B372="","",+IFERROR(+VLOOKUP($C372,materiales!$A$2:$C$101,2,0),"9999"))</f>
        <v/>
      </c>
      <c r="I372" s="68" t="str">
        <f>+IF($B372="","",+IF(OR($F372="Si",$F372=""),IF(ISERROR(VLOOKUP($B372,padron!$A$3:$M$482,9,0)),+IF(ISERROR(VLOOKUP($B372,NAfiliado_NFarmacia!$A$2:$J$497,5,0)),"Ingresa Farmacia",VLOOKUP($B372,NAfiliado_NFarmacia!$A$2:$J$497,5,0)),VLOOKUP($B372,padron!$A$3:$M$482,9,0)),+IF(ISERROR(VLOOKUP($B372,NAfiliado_NFarmacia!$A$2:$J$497,5,0)),"Ingresa Farmacia",VLOOKUP($B372,NAfiliado_NFarmacia!$A$2:$J$497,5,0))))</f>
        <v/>
      </c>
      <c r="J372" s="68" t="str">
        <f>+IF($B372="","",+IF(OR($F372="Si",$F372=""),IF(ISERROR(VLOOKUP($B372,padron!$A$3:$M$482,10,0)),+IF(ISERROR(VLOOKUP($B372,NAfiliado_NFarmacia!$A$2:$J$497,5,0)),"Ingresa Direccion de Farmacia",VLOOKUP($B372,NAfiliado_NFarmacia!$A$2:$J$497,6,0)),VLOOKUP($B372,padron!$A$3:$M$482,10,0)),+IF(ISERROR(VLOOKUP($B372,NAfiliado_NFarmacia!$A$2:$J$497,6,0)),"Ingresa Direccion de Farmacia",VLOOKUP($B372,NAfiliado_NFarmacia!$A$2:$J$497,6,0))))</f>
        <v/>
      </c>
      <c r="K372" s="68" t="str">
        <f>+IF($B372="","",+IF(OR($F372="Si",$F372=""),IF(ISERROR(VLOOKUP($B372,padron!$A$3:$M$482,10,0)),+IF(ISERROR(VLOOKUP($B372,NAfiliado_NFarmacia!$A$2:$J$497,5,0)),"Ingresa Localidad de Farmacia",VLOOKUP($B372,NAfiliado_NFarmacia!$A$2:$J$497,7,0)),VLOOKUP($B372,padron!$A$3:$M$482,11,0)),+IF(ISERROR(VLOOKUP($B372,NAfiliado_NFarmacia!$A$2:$J$497,7,0)),"Ingresa Localidad de Farmacia",VLOOKUP($B372,NAfiliado_NFarmacia!$A$2:$J$497,7,0))))</f>
        <v/>
      </c>
      <c r="L372" s="69" t="str">
        <f>+IF(B372="","",IF(F372="No","84005541",+IFERROR(+VLOOKUP(inicio!B372,padron!$A$2:$H$1999,8,0),"84005541")))</f>
        <v/>
      </c>
      <c r="M372" s="69" t="str">
        <f>+IF(B372="","",+IFERROR(+VLOOKUP(B372,padron!A:C,3,0),"no_cargado"))</f>
        <v/>
      </c>
      <c r="N372" s="67" t="str">
        <f>+IF(C372="","",+IFERROR(+VLOOKUP($C372,materiales!$A$2:$C$101,3,0),"9999"))</f>
        <v/>
      </c>
      <c r="O372" s="67" t="str">
        <f t="shared" si="50"/>
        <v/>
      </c>
      <c r="P372" s="67" t="str">
        <f t="shared" si="51"/>
        <v/>
      </c>
      <c r="Q372" s="67" t="str">
        <f t="shared" si="52"/>
        <v/>
      </c>
      <c r="R372" s="67" t="str">
        <f t="shared" si="53"/>
        <v/>
      </c>
      <c r="S372" s="67" t="str">
        <f t="shared" si="54"/>
        <v/>
      </c>
      <c r="T372" s="67" t="str">
        <f t="shared" ca="1" si="55"/>
        <v/>
      </c>
      <c r="U372" s="67" t="str">
        <f>+IF(M372="","",IFERROR(+VLOOKUP(C372,materiales!$A$2:$D$1000,4,0),"DSZA"))</f>
        <v/>
      </c>
      <c r="V372" s="67" t="str">
        <f t="shared" si="56"/>
        <v/>
      </c>
      <c r="W372" s="69" t="str">
        <f t="shared" si="57"/>
        <v/>
      </c>
      <c r="X372" s="69" t="str">
        <f t="shared" si="58"/>
        <v/>
      </c>
      <c r="Y372" s="70" t="str">
        <f t="shared" si="59"/>
        <v/>
      </c>
      <c r="Z372" s="70" t="str">
        <f>IF(M372="no_cargado",VLOOKUP(B372,NAfiliado_NFarmacia!A:H,8,0),"")</f>
        <v/>
      </c>
      <c r="AA372" s="71"/>
    </row>
    <row r="373" spans="1:27" x14ac:dyDescent="0.55000000000000004">
      <c r="A373" s="50"/>
      <c r="B373" s="49"/>
      <c r="C373" s="48"/>
      <c r="D373" s="49"/>
      <c r="E373" s="49"/>
      <c r="F373" s="49"/>
      <c r="G373" s="66" t="str">
        <f>+IF($B373="","",+IFERROR(+VLOOKUP(B373,padron!$A$2:$E$2000,2,0),+IFERROR(VLOOKUP(B373,NAfiliado_NFarmacia!$A:$J,10,0),"Ingresar Nuevo Afiliado")))</f>
        <v/>
      </c>
      <c r="H373" s="67" t="str">
        <f>+IF(B373="","",+IFERROR(+VLOOKUP($C373,materiales!$A$2:$C$101,2,0),"9999"))</f>
        <v/>
      </c>
      <c r="I373" s="68" t="str">
        <f>+IF($B373="","",+IF(OR($F373="Si",$F373=""),IF(ISERROR(VLOOKUP($B373,padron!$A$3:$M$482,9,0)),+IF(ISERROR(VLOOKUP($B373,NAfiliado_NFarmacia!$A$2:$J$497,5,0)),"Ingresa Farmacia",VLOOKUP($B373,NAfiliado_NFarmacia!$A$2:$J$497,5,0)),VLOOKUP($B373,padron!$A$3:$M$482,9,0)),+IF(ISERROR(VLOOKUP($B373,NAfiliado_NFarmacia!$A$2:$J$497,5,0)),"Ingresa Farmacia",VLOOKUP($B373,NAfiliado_NFarmacia!$A$2:$J$497,5,0))))</f>
        <v/>
      </c>
      <c r="J373" s="68" t="str">
        <f>+IF($B373="","",+IF(OR($F373="Si",$F373=""),IF(ISERROR(VLOOKUP($B373,padron!$A$3:$M$482,10,0)),+IF(ISERROR(VLOOKUP($B373,NAfiliado_NFarmacia!$A$2:$J$497,5,0)),"Ingresa Direccion de Farmacia",VLOOKUP($B373,NAfiliado_NFarmacia!$A$2:$J$497,6,0)),VLOOKUP($B373,padron!$A$3:$M$482,10,0)),+IF(ISERROR(VLOOKUP($B373,NAfiliado_NFarmacia!$A$2:$J$497,6,0)),"Ingresa Direccion de Farmacia",VLOOKUP($B373,NAfiliado_NFarmacia!$A$2:$J$497,6,0))))</f>
        <v/>
      </c>
      <c r="K373" s="68" t="str">
        <f>+IF($B373="","",+IF(OR($F373="Si",$F373=""),IF(ISERROR(VLOOKUP($B373,padron!$A$3:$M$482,10,0)),+IF(ISERROR(VLOOKUP($B373,NAfiliado_NFarmacia!$A$2:$J$497,5,0)),"Ingresa Localidad de Farmacia",VLOOKUP($B373,NAfiliado_NFarmacia!$A$2:$J$497,7,0)),VLOOKUP($B373,padron!$A$3:$M$482,11,0)),+IF(ISERROR(VLOOKUP($B373,NAfiliado_NFarmacia!$A$2:$J$497,7,0)),"Ingresa Localidad de Farmacia",VLOOKUP($B373,NAfiliado_NFarmacia!$A$2:$J$497,7,0))))</f>
        <v/>
      </c>
      <c r="L373" s="69" t="str">
        <f>+IF(B373="","",IF(F373="No","84005541",+IFERROR(+VLOOKUP(inicio!B373,padron!$A$2:$H$1999,8,0),"84005541")))</f>
        <v/>
      </c>
      <c r="M373" s="69" t="str">
        <f>+IF(B373="","",+IFERROR(+VLOOKUP(B373,padron!A:C,3,0),"no_cargado"))</f>
        <v/>
      </c>
      <c r="N373" s="67" t="str">
        <f>+IF(C373="","",+IFERROR(+VLOOKUP($C373,materiales!$A$2:$C$101,3,0),"9999"))</f>
        <v/>
      </c>
      <c r="O373" s="67" t="str">
        <f t="shared" si="50"/>
        <v/>
      </c>
      <c r="P373" s="67" t="str">
        <f t="shared" si="51"/>
        <v/>
      </c>
      <c r="Q373" s="67" t="str">
        <f t="shared" si="52"/>
        <v/>
      </c>
      <c r="R373" s="67" t="str">
        <f t="shared" si="53"/>
        <v/>
      </c>
      <c r="S373" s="67" t="str">
        <f t="shared" si="54"/>
        <v/>
      </c>
      <c r="T373" s="67" t="str">
        <f t="shared" ca="1" si="55"/>
        <v/>
      </c>
      <c r="U373" s="67" t="str">
        <f>+IF(M373="","",IFERROR(+VLOOKUP(C373,materiales!$A$2:$D$1000,4,0),"DSZA"))</f>
        <v/>
      </c>
      <c r="V373" s="67" t="str">
        <f t="shared" si="56"/>
        <v/>
      </c>
      <c r="W373" s="69" t="str">
        <f t="shared" si="57"/>
        <v/>
      </c>
      <c r="X373" s="69" t="str">
        <f t="shared" si="58"/>
        <v/>
      </c>
      <c r="Y373" s="70" t="str">
        <f t="shared" si="59"/>
        <v/>
      </c>
      <c r="Z373" s="70" t="str">
        <f>IF(M373="no_cargado",VLOOKUP(B373,NAfiliado_NFarmacia!A:H,8,0),"")</f>
        <v/>
      </c>
      <c r="AA373" s="71"/>
    </row>
    <row r="374" spans="1:27" x14ac:dyDescent="0.55000000000000004">
      <c r="A374" s="50"/>
      <c r="B374" s="49"/>
      <c r="C374" s="48"/>
      <c r="D374" s="49"/>
      <c r="E374" s="49"/>
      <c r="F374" s="49"/>
      <c r="G374" s="66" t="str">
        <f>+IF($B374="","",+IFERROR(+VLOOKUP(B374,padron!$A$2:$E$2000,2,0),+IFERROR(VLOOKUP(B374,NAfiliado_NFarmacia!$A:$J,10,0),"Ingresar Nuevo Afiliado")))</f>
        <v/>
      </c>
      <c r="H374" s="67" t="str">
        <f>+IF(B374="","",+IFERROR(+VLOOKUP($C374,materiales!$A$2:$C$101,2,0),"9999"))</f>
        <v/>
      </c>
      <c r="I374" s="68" t="str">
        <f>+IF($B374="","",+IF(OR($F374="Si",$F374=""),IF(ISERROR(VLOOKUP($B374,padron!$A$3:$M$482,9,0)),+IF(ISERROR(VLOOKUP($B374,NAfiliado_NFarmacia!$A$2:$J$497,5,0)),"Ingresa Farmacia",VLOOKUP($B374,NAfiliado_NFarmacia!$A$2:$J$497,5,0)),VLOOKUP($B374,padron!$A$3:$M$482,9,0)),+IF(ISERROR(VLOOKUP($B374,NAfiliado_NFarmacia!$A$2:$J$497,5,0)),"Ingresa Farmacia",VLOOKUP($B374,NAfiliado_NFarmacia!$A$2:$J$497,5,0))))</f>
        <v/>
      </c>
      <c r="J374" s="68" t="str">
        <f>+IF($B374="","",+IF(OR($F374="Si",$F374=""),IF(ISERROR(VLOOKUP($B374,padron!$A$3:$M$482,10,0)),+IF(ISERROR(VLOOKUP($B374,NAfiliado_NFarmacia!$A$2:$J$497,5,0)),"Ingresa Direccion de Farmacia",VLOOKUP($B374,NAfiliado_NFarmacia!$A$2:$J$497,6,0)),VLOOKUP($B374,padron!$A$3:$M$482,10,0)),+IF(ISERROR(VLOOKUP($B374,NAfiliado_NFarmacia!$A$2:$J$497,6,0)),"Ingresa Direccion de Farmacia",VLOOKUP($B374,NAfiliado_NFarmacia!$A$2:$J$497,6,0))))</f>
        <v/>
      </c>
      <c r="K374" s="68" t="str">
        <f>+IF($B374="","",+IF(OR($F374="Si",$F374=""),IF(ISERROR(VLOOKUP($B374,padron!$A$3:$M$482,10,0)),+IF(ISERROR(VLOOKUP($B374,NAfiliado_NFarmacia!$A$2:$J$497,5,0)),"Ingresa Localidad de Farmacia",VLOOKUP($B374,NAfiliado_NFarmacia!$A$2:$J$497,7,0)),VLOOKUP($B374,padron!$A$3:$M$482,11,0)),+IF(ISERROR(VLOOKUP($B374,NAfiliado_NFarmacia!$A$2:$J$497,7,0)),"Ingresa Localidad de Farmacia",VLOOKUP($B374,NAfiliado_NFarmacia!$A$2:$J$497,7,0))))</f>
        <v/>
      </c>
      <c r="L374" s="69" t="str">
        <f>+IF(B374="","",IF(F374="No","84005541",+IFERROR(+VLOOKUP(inicio!B374,padron!$A$2:$H$1999,8,0),"84005541")))</f>
        <v/>
      </c>
      <c r="M374" s="69" t="str">
        <f>+IF(B374="","",+IFERROR(+VLOOKUP(B374,padron!A:C,3,0),"no_cargado"))</f>
        <v/>
      </c>
      <c r="N374" s="67" t="str">
        <f>+IF(C374="","",+IFERROR(+VLOOKUP($C374,materiales!$A$2:$C$101,3,0),"9999"))</f>
        <v/>
      </c>
      <c r="O374" s="67" t="str">
        <f t="shared" si="50"/>
        <v/>
      </c>
      <c r="P374" s="67" t="str">
        <f t="shared" si="51"/>
        <v/>
      </c>
      <c r="Q374" s="67" t="str">
        <f t="shared" si="52"/>
        <v/>
      </c>
      <c r="R374" s="67" t="str">
        <f t="shared" si="53"/>
        <v/>
      </c>
      <c r="S374" s="67" t="str">
        <f t="shared" si="54"/>
        <v/>
      </c>
      <c r="T374" s="67" t="str">
        <f t="shared" ca="1" si="55"/>
        <v/>
      </c>
      <c r="U374" s="67" t="str">
        <f>+IF(M374="","",IFERROR(+VLOOKUP(C374,materiales!$A$2:$D$1000,4,0),"DSZA"))</f>
        <v/>
      </c>
      <c r="V374" s="67" t="str">
        <f t="shared" si="56"/>
        <v/>
      </c>
      <c r="W374" s="69" t="str">
        <f t="shared" si="57"/>
        <v/>
      </c>
      <c r="X374" s="69" t="str">
        <f t="shared" si="58"/>
        <v/>
      </c>
      <c r="Y374" s="70" t="str">
        <f t="shared" si="59"/>
        <v/>
      </c>
      <c r="Z374" s="70" t="str">
        <f>IF(M374="no_cargado",VLOOKUP(B374,NAfiliado_NFarmacia!A:H,8,0),"")</f>
        <v/>
      </c>
      <c r="AA374" s="71"/>
    </row>
    <row r="375" spans="1:27" x14ac:dyDescent="0.55000000000000004">
      <c r="A375" s="50"/>
      <c r="B375" s="49"/>
      <c r="C375" s="48"/>
      <c r="D375" s="49"/>
      <c r="E375" s="49"/>
      <c r="F375" s="49"/>
      <c r="G375" s="66" t="str">
        <f>+IF($B375="","",+IFERROR(+VLOOKUP(B375,padron!$A$2:$E$2000,2,0),+IFERROR(VLOOKUP(B375,NAfiliado_NFarmacia!$A:$J,10,0),"Ingresar Nuevo Afiliado")))</f>
        <v/>
      </c>
      <c r="H375" s="67" t="str">
        <f>+IF(B375="","",+IFERROR(+VLOOKUP($C375,materiales!$A$2:$C$101,2,0),"9999"))</f>
        <v/>
      </c>
      <c r="I375" s="68" t="str">
        <f>+IF($B375="","",+IF(OR($F375="Si",$F375=""),IF(ISERROR(VLOOKUP($B375,padron!$A$3:$M$482,9,0)),+IF(ISERROR(VLOOKUP($B375,NAfiliado_NFarmacia!$A$2:$J$497,5,0)),"Ingresa Farmacia",VLOOKUP($B375,NAfiliado_NFarmacia!$A$2:$J$497,5,0)),VLOOKUP($B375,padron!$A$3:$M$482,9,0)),+IF(ISERROR(VLOOKUP($B375,NAfiliado_NFarmacia!$A$2:$J$497,5,0)),"Ingresa Farmacia",VLOOKUP($B375,NAfiliado_NFarmacia!$A$2:$J$497,5,0))))</f>
        <v/>
      </c>
      <c r="J375" s="68" t="str">
        <f>+IF($B375="","",+IF(OR($F375="Si",$F375=""),IF(ISERROR(VLOOKUP($B375,padron!$A$3:$M$482,10,0)),+IF(ISERROR(VLOOKUP($B375,NAfiliado_NFarmacia!$A$2:$J$497,5,0)),"Ingresa Direccion de Farmacia",VLOOKUP($B375,NAfiliado_NFarmacia!$A$2:$J$497,6,0)),VLOOKUP($B375,padron!$A$3:$M$482,10,0)),+IF(ISERROR(VLOOKUP($B375,NAfiliado_NFarmacia!$A$2:$J$497,6,0)),"Ingresa Direccion de Farmacia",VLOOKUP($B375,NAfiliado_NFarmacia!$A$2:$J$497,6,0))))</f>
        <v/>
      </c>
      <c r="K375" s="68" t="str">
        <f>+IF($B375="","",+IF(OR($F375="Si",$F375=""),IF(ISERROR(VLOOKUP($B375,padron!$A$3:$M$482,10,0)),+IF(ISERROR(VLOOKUP($B375,NAfiliado_NFarmacia!$A$2:$J$497,5,0)),"Ingresa Localidad de Farmacia",VLOOKUP($B375,NAfiliado_NFarmacia!$A$2:$J$497,7,0)),VLOOKUP($B375,padron!$A$3:$M$482,11,0)),+IF(ISERROR(VLOOKUP($B375,NAfiliado_NFarmacia!$A$2:$J$497,7,0)),"Ingresa Localidad de Farmacia",VLOOKUP($B375,NAfiliado_NFarmacia!$A$2:$J$497,7,0))))</f>
        <v/>
      </c>
      <c r="L375" s="69" t="str">
        <f>+IF(B375="","",IF(F375="No","84005541",+IFERROR(+VLOOKUP(inicio!B375,padron!$A$2:$H$1999,8,0),"84005541")))</f>
        <v/>
      </c>
      <c r="M375" s="69" t="str">
        <f>+IF(B375="","",+IFERROR(+VLOOKUP(B375,padron!A:C,3,0),"no_cargado"))</f>
        <v/>
      </c>
      <c r="N375" s="67" t="str">
        <f>+IF(C375="","",+IFERROR(+VLOOKUP($C375,materiales!$A$2:$C$101,3,0),"9999"))</f>
        <v/>
      </c>
      <c r="O375" s="67" t="str">
        <f t="shared" si="50"/>
        <v/>
      </c>
      <c r="P375" s="67" t="str">
        <f t="shared" si="51"/>
        <v/>
      </c>
      <c r="Q375" s="67" t="str">
        <f t="shared" si="52"/>
        <v/>
      </c>
      <c r="R375" s="67" t="str">
        <f t="shared" si="53"/>
        <v/>
      </c>
      <c r="S375" s="67" t="str">
        <f t="shared" si="54"/>
        <v/>
      </c>
      <c r="T375" s="67" t="str">
        <f t="shared" ca="1" si="55"/>
        <v/>
      </c>
      <c r="U375" s="67" t="str">
        <f>+IF(M375="","",IFERROR(+VLOOKUP(C375,materiales!$A$2:$D$1000,4,0),"DSZA"))</f>
        <v/>
      </c>
      <c r="V375" s="67" t="str">
        <f t="shared" si="56"/>
        <v/>
      </c>
      <c r="W375" s="69" t="str">
        <f t="shared" si="57"/>
        <v/>
      </c>
      <c r="X375" s="69" t="str">
        <f t="shared" si="58"/>
        <v/>
      </c>
      <c r="Y375" s="70" t="str">
        <f t="shared" si="59"/>
        <v/>
      </c>
      <c r="Z375" s="70" t="str">
        <f>IF(M375="no_cargado",VLOOKUP(B375,NAfiliado_NFarmacia!A:H,8,0),"")</f>
        <v/>
      </c>
      <c r="AA375" s="71"/>
    </row>
    <row r="376" spans="1:27" x14ac:dyDescent="0.55000000000000004">
      <c r="A376" s="50"/>
      <c r="B376" s="49"/>
      <c r="C376" s="48"/>
      <c r="D376" s="49"/>
      <c r="E376" s="49"/>
      <c r="F376" s="49"/>
      <c r="G376" s="66" t="str">
        <f>+IF($B376="","",+IFERROR(+VLOOKUP(B376,padron!$A$2:$E$2000,2,0),+IFERROR(VLOOKUP(B376,NAfiliado_NFarmacia!$A:$J,10,0),"Ingresar Nuevo Afiliado")))</f>
        <v/>
      </c>
      <c r="H376" s="67" t="str">
        <f>+IF(B376="","",+IFERROR(+VLOOKUP($C376,materiales!$A$2:$C$101,2,0),"9999"))</f>
        <v/>
      </c>
      <c r="I376" s="68" t="str">
        <f>+IF($B376="","",+IF(OR($F376="Si",$F376=""),IF(ISERROR(VLOOKUP($B376,padron!$A$3:$M$482,9,0)),+IF(ISERROR(VLOOKUP($B376,NAfiliado_NFarmacia!$A$2:$J$497,5,0)),"Ingresa Farmacia",VLOOKUP($B376,NAfiliado_NFarmacia!$A$2:$J$497,5,0)),VLOOKUP($B376,padron!$A$3:$M$482,9,0)),+IF(ISERROR(VLOOKUP($B376,NAfiliado_NFarmacia!$A$2:$J$497,5,0)),"Ingresa Farmacia",VLOOKUP($B376,NAfiliado_NFarmacia!$A$2:$J$497,5,0))))</f>
        <v/>
      </c>
      <c r="J376" s="68" t="str">
        <f>+IF($B376="","",+IF(OR($F376="Si",$F376=""),IF(ISERROR(VLOOKUP($B376,padron!$A$3:$M$482,10,0)),+IF(ISERROR(VLOOKUP($B376,NAfiliado_NFarmacia!$A$2:$J$497,5,0)),"Ingresa Direccion de Farmacia",VLOOKUP($B376,NAfiliado_NFarmacia!$A$2:$J$497,6,0)),VLOOKUP($B376,padron!$A$3:$M$482,10,0)),+IF(ISERROR(VLOOKUP($B376,NAfiliado_NFarmacia!$A$2:$J$497,6,0)),"Ingresa Direccion de Farmacia",VLOOKUP($B376,NAfiliado_NFarmacia!$A$2:$J$497,6,0))))</f>
        <v/>
      </c>
      <c r="K376" s="68" t="str">
        <f>+IF($B376="","",+IF(OR($F376="Si",$F376=""),IF(ISERROR(VLOOKUP($B376,padron!$A$3:$M$482,10,0)),+IF(ISERROR(VLOOKUP($B376,NAfiliado_NFarmacia!$A$2:$J$497,5,0)),"Ingresa Localidad de Farmacia",VLOOKUP($B376,NAfiliado_NFarmacia!$A$2:$J$497,7,0)),VLOOKUP($B376,padron!$A$3:$M$482,11,0)),+IF(ISERROR(VLOOKUP($B376,NAfiliado_NFarmacia!$A$2:$J$497,7,0)),"Ingresa Localidad de Farmacia",VLOOKUP($B376,NAfiliado_NFarmacia!$A$2:$J$497,7,0))))</f>
        <v/>
      </c>
      <c r="L376" s="69" t="str">
        <f>+IF(B376="","",IF(F376="No","84005541",+IFERROR(+VLOOKUP(inicio!B376,padron!$A$2:$H$1999,8,0),"84005541")))</f>
        <v/>
      </c>
      <c r="M376" s="69" t="str">
        <f>+IF(B376="","",+IFERROR(+VLOOKUP(B376,padron!A:C,3,0),"no_cargado"))</f>
        <v/>
      </c>
      <c r="N376" s="67" t="str">
        <f>+IF(C376="","",+IFERROR(+VLOOKUP($C376,materiales!$A$2:$C$101,3,0),"9999"))</f>
        <v/>
      </c>
      <c r="O376" s="67" t="str">
        <f t="shared" si="50"/>
        <v/>
      </c>
      <c r="P376" s="67" t="str">
        <f t="shared" si="51"/>
        <v/>
      </c>
      <c r="Q376" s="67" t="str">
        <f t="shared" si="52"/>
        <v/>
      </c>
      <c r="R376" s="67" t="str">
        <f t="shared" si="53"/>
        <v/>
      </c>
      <c r="S376" s="67" t="str">
        <f t="shared" si="54"/>
        <v/>
      </c>
      <c r="T376" s="67" t="str">
        <f t="shared" ca="1" si="55"/>
        <v/>
      </c>
      <c r="U376" s="67" t="str">
        <f>+IF(M376="","",IFERROR(+VLOOKUP(C376,materiales!$A$2:$D$1000,4,0),"DSZA"))</f>
        <v/>
      </c>
      <c r="V376" s="67" t="str">
        <f t="shared" si="56"/>
        <v/>
      </c>
      <c r="W376" s="69" t="str">
        <f t="shared" si="57"/>
        <v/>
      </c>
      <c r="X376" s="69" t="str">
        <f t="shared" si="58"/>
        <v/>
      </c>
      <c r="Y376" s="70" t="str">
        <f t="shared" si="59"/>
        <v/>
      </c>
      <c r="Z376" s="70" t="str">
        <f>IF(M376="no_cargado",VLOOKUP(B376,NAfiliado_NFarmacia!A:H,8,0),"")</f>
        <v/>
      </c>
      <c r="AA376" s="71"/>
    </row>
    <row r="377" spans="1:27" x14ac:dyDescent="0.55000000000000004">
      <c r="A377" s="50"/>
      <c r="B377" s="49"/>
      <c r="C377" s="48"/>
      <c r="D377" s="49"/>
      <c r="E377" s="49"/>
      <c r="F377" s="49"/>
      <c r="G377" s="66" t="str">
        <f>+IF($B377="","",+IFERROR(+VLOOKUP(B377,padron!$A$2:$E$2000,2,0),+IFERROR(VLOOKUP(B377,NAfiliado_NFarmacia!$A:$J,10,0),"Ingresar Nuevo Afiliado")))</f>
        <v/>
      </c>
      <c r="H377" s="67" t="str">
        <f>+IF(B377="","",+IFERROR(+VLOOKUP($C377,materiales!$A$2:$C$101,2,0),"9999"))</f>
        <v/>
      </c>
      <c r="I377" s="68" t="str">
        <f>+IF($B377="","",+IF(OR($F377="Si",$F377=""),IF(ISERROR(VLOOKUP($B377,padron!$A$3:$M$482,9,0)),+IF(ISERROR(VLOOKUP($B377,NAfiliado_NFarmacia!$A$2:$J$497,5,0)),"Ingresa Farmacia",VLOOKUP($B377,NAfiliado_NFarmacia!$A$2:$J$497,5,0)),VLOOKUP($B377,padron!$A$3:$M$482,9,0)),+IF(ISERROR(VLOOKUP($B377,NAfiliado_NFarmacia!$A$2:$J$497,5,0)),"Ingresa Farmacia",VLOOKUP($B377,NAfiliado_NFarmacia!$A$2:$J$497,5,0))))</f>
        <v/>
      </c>
      <c r="J377" s="68" t="str">
        <f>+IF($B377="","",+IF(OR($F377="Si",$F377=""),IF(ISERROR(VLOOKUP($B377,padron!$A$3:$M$482,10,0)),+IF(ISERROR(VLOOKUP($B377,NAfiliado_NFarmacia!$A$2:$J$497,5,0)),"Ingresa Direccion de Farmacia",VLOOKUP($B377,NAfiliado_NFarmacia!$A$2:$J$497,6,0)),VLOOKUP($B377,padron!$A$3:$M$482,10,0)),+IF(ISERROR(VLOOKUP($B377,NAfiliado_NFarmacia!$A$2:$J$497,6,0)),"Ingresa Direccion de Farmacia",VLOOKUP($B377,NAfiliado_NFarmacia!$A$2:$J$497,6,0))))</f>
        <v/>
      </c>
      <c r="K377" s="68" t="str">
        <f>+IF($B377="","",+IF(OR($F377="Si",$F377=""),IF(ISERROR(VLOOKUP($B377,padron!$A$3:$M$482,10,0)),+IF(ISERROR(VLOOKUP($B377,NAfiliado_NFarmacia!$A$2:$J$497,5,0)),"Ingresa Localidad de Farmacia",VLOOKUP($B377,NAfiliado_NFarmacia!$A$2:$J$497,7,0)),VLOOKUP($B377,padron!$A$3:$M$482,11,0)),+IF(ISERROR(VLOOKUP($B377,NAfiliado_NFarmacia!$A$2:$J$497,7,0)),"Ingresa Localidad de Farmacia",VLOOKUP($B377,NAfiliado_NFarmacia!$A$2:$J$497,7,0))))</f>
        <v/>
      </c>
      <c r="L377" s="69" t="str">
        <f>+IF(B377="","",IF(F377="No","84005541",+IFERROR(+VLOOKUP(inicio!B377,padron!$A$2:$H$1999,8,0),"84005541")))</f>
        <v/>
      </c>
      <c r="M377" s="69" t="str">
        <f>+IF(B377="","",+IFERROR(+VLOOKUP(B377,padron!A:C,3,0),"no_cargado"))</f>
        <v/>
      </c>
      <c r="N377" s="67" t="str">
        <f>+IF(C377="","",+IFERROR(+VLOOKUP($C377,materiales!$A$2:$C$101,3,0),"9999"))</f>
        <v/>
      </c>
      <c r="O377" s="67" t="str">
        <f t="shared" si="50"/>
        <v/>
      </c>
      <c r="P377" s="67" t="str">
        <f t="shared" si="51"/>
        <v/>
      </c>
      <c r="Q377" s="67" t="str">
        <f t="shared" si="52"/>
        <v/>
      </c>
      <c r="R377" s="67" t="str">
        <f t="shared" si="53"/>
        <v/>
      </c>
      <c r="S377" s="67" t="str">
        <f t="shared" si="54"/>
        <v/>
      </c>
      <c r="T377" s="67" t="str">
        <f t="shared" ca="1" si="55"/>
        <v/>
      </c>
      <c r="U377" s="67" t="str">
        <f>+IF(M377="","",IFERROR(+VLOOKUP(C377,materiales!$A$2:$D$1000,4,0),"DSZA"))</f>
        <v/>
      </c>
      <c r="V377" s="67" t="str">
        <f t="shared" si="56"/>
        <v/>
      </c>
      <c r="W377" s="69" t="str">
        <f t="shared" si="57"/>
        <v/>
      </c>
      <c r="X377" s="69" t="str">
        <f t="shared" si="58"/>
        <v/>
      </c>
      <c r="Y377" s="70" t="str">
        <f t="shared" si="59"/>
        <v/>
      </c>
      <c r="Z377" s="70" t="str">
        <f>IF(M377="no_cargado",VLOOKUP(B377,NAfiliado_NFarmacia!A:H,8,0),"")</f>
        <v/>
      </c>
      <c r="AA377" s="71"/>
    </row>
    <row r="378" spans="1:27" x14ac:dyDescent="0.55000000000000004">
      <c r="A378" s="50"/>
      <c r="B378" s="49"/>
      <c r="C378" s="48"/>
      <c r="D378" s="49"/>
      <c r="E378" s="49"/>
      <c r="F378" s="49"/>
      <c r="G378" s="66" t="str">
        <f>+IF($B378="","",+IFERROR(+VLOOKUP(B378,padron!$A$2:$E$2000,2,0),+IFERROR(VLOOKUP(B378,NAfiliado_NFarmacia!$A:$J,10,0),"Ingresar Nuevo Afiliado")))</f>
        <v/>
      </c>
      <c r="H378" s="67" t="str">
        <f>+IF(B378="","",+IFERROR(+VLOOKUP($C378,materiales!$A$2:$C$101,2,0),"9999"))</f>
        <v/>
      </c>
      <c r="I378" s="68" t="str">
        <f>+IF($B378="","",+IF(OR($F378="Si",$F378=""),IF(ISERROR(VLOOKUP($B378,padron!$A$3:$M$482,9,0)),+IF(ISERROR(VLOOKUP($B378,NAfiliado_NFarmacia!$A$2:$J$497,5,0)),"Ingresa Farmacia",VLOOKUP($B378,NAfiliado_NFarmacia!$A$2:$J$497,5,0)),VLOOKUP($B378,padron!$A$3:$M$482,9,0)),+IF(ISERROR(VLOOKUP($B378,NAfiliado_NFarmacia!$A$2:$J$497,5,0)),"Ingresa Farmacia",VLOOKUP($B378,NAfiliado_NFarmacia!$A$2:$J$497,5,0))))</f>
        <v/>
      </c>
      <c r="J378" s="68" t="str">
        <f>+IF($B378="","",+IF(OR($F378="Si",$F378=""),IF(ISERROR(VLOOKUP($B378,padron!$A$3:$M$482,10,0)),+IF(ISERROR(VLOOKUP($B378,NAfiliado_NFarmacia!$A$2:$J$497,5,0)),"Ingresa Direccion de Farmacia",VLOOKUP($B378,NAfiliado_NFarmacia!$A$2:$J$497,6,0)),VLOOKUP($B378,padron!$A$3:$M$482,10,0)),+IF(ISERROR(VLOOKUP($B378,NAfiliado_NFarmacia!$A$2:$J$497,6,0)),"Ingresa Direccion de Farmacia",VLOOKUP($B378,NAfiliado_NFarmacia!$A$2:$J$497,6,0))))</f>
        <v/>
      </c>
      <c r="K378" s="68" t="str">
        <f>+IF($B378="","",+IF(OR($F378="Si",$F378=""),IF(ISERROR(VLOOKUP($B378,padron!$A$3:$M$482,10,0)),+IF(ISERROR(VLOOKUP($B378,NAfiliado_NFarmacia!$A$2:$J$497,5,0)),"Ingresa Localidad de Farmacia",VLOOKUP($B378,NAfiliado_NFarmacia!$A$2:$J$497,7,0)),VLOOKUP($B378,padron!$A$3:$M$482,11,0)),+IF(ISERROR(VLOOKUP($B378,NAfiliado_NFarmacia!$A$2:$J$497,7,0)),"Ingresa Localidad de Farmacia",VLOOKUP($B378,NAfiliado_NFarmacia!$A$2:$J$497,7,0))))</f>
        <v/>
      </c>
      <c r="L378" s="69" t="str">
        <f>+IF(B378="","",IF(F378="No","84005541",+IFERROR(+VLOOKUP(inicio!B378,padron!$A$2:$H$1999,8,0),"84005541")))</f>
        <v/>
      </c>
      <c r="M378" s="69" t="str">
        <f>+IF(B378="","",+IFERROR(+VLOOKUP(B378,padron!A:C,3,0),"no_cargado"))</f>
        <v/>
      </c>
      <c r="N378" s="67" t="str">
        <f>+IF(C378="","",+IFERROR(+VLOOKUP($C378,materiales!$A$2:$C$101,3,0),"9999"))</f>
        <v/>
      </c>
      <c r="O378" s="67" t="str">
        <f t="shared" si="50"/>
        <v/>
      </c>
      <c r="P378" s="67" t="str">
        <f t="shared" si="51"/>
        <v/>
      </c>
      <c r="Q378" s="67" t="str">
        <f t="shared" si="52"/>
        <v/>
      </c>
      <c r="R378" s="67" t="str">
        <f t="shared" si="53"/>
        <v/>
      </c>
      <c r="S378" s="67" t="str">
        <f t="shared" si="54"/>
        <v/>
      </c>
      <c r="T378" s="67" t="str">
        <f t="shared" ca="1" si="55"/>
        <v/>
      </c>
      <c r="U378" s="67" t="str">
        <f>+IF(M378="","",IFERROR(+VLOOKUP(C378,materiales!$A$2:$D$1000,4,0),"DSZA"))</f>
        <v/>
      </c>
      <c r="V378" s="67" t="str">
        <f t="shared" si="56"/>
        <v/>
      </c>
      <c r="W378" s="69" t="str">
        <f t="shared" si="57"/>
        <v/>
      </c>
      <c r="X378" s="69" t="str">
        <f t="shared" si="58"/>
        <v/>
      </c>
      <c r="Y378" s="70" t="str">
        <f t="shared" si="59"/>
        <v/>
      </c>
      <c r="Z378" s="70" t="str">
        <f>IF(M378="no_cargado",VLOOKUP(B378,NAfiliado_NFarmacia!A:H,8,0),"")</f>
        <v/>
      </c>
      <c r="AA378" s="71"/>
    </row>
    <row r="379" spans="1:27" x14ac:dyDescent="0.55000000000000004">
      <c r="A379" s="50"/>
      <c r="B379" s="49"/>
      <c r="C379" s="48"/>
      <c r="D379" s="49"/>
      <c r="E379" s="49"/>
      <c r="F379" s="49"/>
      <c r="G379" s="66" t="str">
        <f>+IF($B379="","",+IFERROR(+VLOOKUP(B379,padron!$A$2:$E$2000,2,0),+IFERROR(VLOOKUP(B379,NAfiliado_NFarmacia!$A:$J,10,0),"Ingresar Nuevo Afiliado")))</f>
        <v/>
      </c>
      <c r="H379" s="67" t="str">
        <f>+IF(B379="","",+IFERROR(+VLOOKUP($C379,materiales!$A$2:$C$101,2,0),"9999"))</f>
        <v/>
      </c>
      <c r="I379" s="68" t="str">
        <f>+IF($B379="","",+IF(OR($F379="Si",$F379=""),IF(ISERROR(VLOOKUP($B379,padron!$A$3:$M$482,9,0)),+IF(ISERROR(VLOOKUP($B379,NAfiliado_NFarmacia!$A$2:$J$497,5,0)),"Ingresa Farmacia",VLOOKUP($B379,NAfiliado_NFarmacia!$A$2:$J$497,5,0)),VLOOKUP($B379,padron!$A$3:$M$482,9,0)),+IF(ISERROR(VLOOKUP($B379,NAfiliado_NFarmacia!$A$2:$J$497,5,0)),"Ingresa Farmacia",VLOOKUP($B379,NAfiliado_NFarmacia!$A$2:$J$497,5,0))))</f>
        <v/>
      </c>
      <c r="J379" s="68" t="str">
        <f>+IF($B379="","",+IF(OR($F379="Si",$F379=""),IF(ISERROR(VLOOKUP($B379,padron!$A$3:$M$482,10,0)),+IF(ISERROR(VLOOKUP($B379,NAfiliado_NFarmacia!$A$2:$J$497,5,0)),"Ingresa Direccion de Farmacia",VLOOKUP($B379,NAfiliado_NFarmacia!$A$2:$J$497,6,0)),VLOOKUP($B379,padron!$A$3:$M$482,10,0)),+IF(ISERROR(VLOOKUP($B379,NAfiliado_NFarmacia!$A$2:$J$497,6,0)),"Ingresa Direccion de Farmacia",VLOOKUP($B379,NAfiliado_NFarmacia!$A$2:$J$497,6,0))))</f>
        <v/>
      </c>
      <c r="K379" s="68" t="str">
        <f>+IF($B379="","",+IF(OR($F379="Si",$F379=""),IF(ISERROR(VLOOKUP($B379,padron!$A$3:$M$482,10,0)),+IF(ISERROR(VLOOKUP($B379,NAfiliado_NFarmacia!$A$2:$J$497,5,0)),"Ingresa Localidad de Farmacia",VLOOKUP($B379,NAfiliado_NFarmacia!$A$2:$J$497,7,0)),VLOOKUP($B379,padron!$A$3:$M$482,11,0)),+IF(ISERROR(VLOOKUP($B379,NAfiliado_NFarmacia!$A$2:$J$497,7,0)),"Ingresa Localidad de Farmacia",VLOOKUP($B379,NAfiliado_NFarmacia!$A$2:$J$497,7,0))))</f>
        <v/>
      </c>
      <c r="L379" s="69" t="str">
        <f>+IF(B379="","",IF(F379="No","84005541",+IFERROR(+VLOOKUP(inicio!B379,padron!$A$2:$H$1999,8,0),"84005541")))</f>
        <v/>
      </c>
      <c r="M379" s="69" t="str">
        <f>+IF(B379="","",+IFERROR(+VLOOKUP(B379,padron!A:C,3,0),"no_cargado"))</f>
        <v/>
      </c>
      <c r="N379" s="67" t="str">
        <f>+IF(C379="","",+IFERROR(+VLOOKUP($C379,materiales!$A$2:$C$101,3,0),"9999"))</f>
        <v/>
      </c>
      <c r="O379" s="67" t="str">
        <f t="shared" si="50"/>
        <v/>
      </c>
      <c r="P379" s="67" t="str">
        <f t="shared" si="51"/>
        <v/>
      </c>
      <c r="Q379" s="67" t="str">
        <f t="shared" si="52"/>
        <v/>
      </c>
      <c r="R379" s="67" t="str">
        <f t="shared" si="53"/>
        <v/>
      </c>
      <c r="S379" s="67" t="str">
        <f t="shared" si="54"/>
        <v/>
      </c>
      <c r="T379" s="67" t="str">
        <f t="shared" ca="1" si="55"/>
        <v/>
      </c>
      <c r="U379" s="67" t="str">
        <f>+IF(M379="","",IFERROR(+VLOOKUP(C379,materiales!$A$2:$D$1000,4,0),"DSZA"))</f>
        <v/>
      </c>
      <c r="V379" s="67" t="str">
        <f t="shared" si="56"/>
        <v/>
      </c>
      <c r="W379" s="69" t="str">
        <f t="shared" si="57"/>
        <v/>
      </c>
      <c r="X379" s="69" t="str">
        <f t="shared" si="58"/>
        <v/>
      </c>
      <c r="Y379" s="70" t="str">
        <f t="shared" si="59"/>
        <v/>
      </c>
      <c r="Z379" s="70" t="str">
        <f>IF(M379="no_cargado",VLOOKUP(B379,NAfiliado_NFarmacia!A:H,8,0),"")</f>
        <v/>
      </c>
      <c r="AA379" s="71"/>
    </row>
    <row r="380" spans="1:27" x14ac:dyDescent="0.55000000000000004">
      <c r="A380" s="50"/>
      <c r="B380" s="49"/>
      <c r="C380" s="48"/>
      <c r="D380" s="49"/>
      <c r="E380" s="49"/>
      <c r="F380" s="49"/>
      <c r="G380" s="66" t="str">
        <f>+IF($B380="","",+IFERROR(+VLOOKUP(B380,padron!$A$2:$E$2000,2,0),+IFERROR(VLOOKUP(B380,NAfiliado_NFarmacia!$A:$J,10,0),"Ingresar Nuevo Afiliado")))</f>
        <v/>
      </c>
      <c r="H380" s="67" t="str">
        <f>+IF(B380="","",+IFERROR(+VLOOKUP($C380,materiales!$A$2:$C$101,2,0),"9999"))</f>
        <v/>
      </c>
      <c r="I380" s="68" t="str">
        <f>+IF($B380="","",+IF(OR($F380="Si",$F380=""),IF(ISERROR(VLOOKUP($B380,padron!$A$3:$M$482,9,0)),+IF(ISERROR(VLOOKUP($B380,NAfiliado_NFarmacia!$A$2:$J$497,5,0)),"Ingresa Farmacia",VLOOKUP($B380,NAfiliado_NFarmacia!$A$2:$J$497,5,0)),VLOOKUP($B380,padron!$A$3:$M$482,9,0)),+IF(ISERROR(VLOOKUP($B380,NAfiliado_NFarmacia!$A$2:$J$497,5,0)),"Ingresa Farmacia",VLOOKUP($B380,NAfiliado_NFarmacia!$A$2:$J$497,5,0))))</f>
        <v/>
      </c>
      <c r="J380" s="68" t="str">
        <f>+IF($B380="","",+IF(OR($F380="Si",$F380=""),IF(ISERROR(VLOOKUP($B380,padron!$A$3:$M$482,10,0)),+IF(ISERROR(VLOOKUP($B380,NAfiliado_NFarmacia!$A$2:$J$497,5,0)),"Ingresa Direccion de Farmacia",VLOOKUP($B380,NAfiliado_NFarmacia!$A$2:$J$497,6,0)),VLOOKUP($B380,padron!$A$3:$M$482,10,0)),+IF(ISERROR(VLOOKUP($B380,NAfiliado_NFarmacia!$A$2:$J$497,6,0)),"Ingresa Direccion de Farmacia",VLOOKUP($B380,NAfiliado_NFarmacia!$A$2:$J$497,6,0))))</f>
        <v/>
      </c>
      <c r="K380" s="68" t="str">
        <f>+IF($B380="","",+IF(OR($F380="Si",$F380=""),IF(ISERROR(VLOOKUP($B380,padron!$A$3:$M$482,10,0)),+IF(ISERROR(VLOOKUP($B380,NAfiliado_NFarmacia!$A$2:$J$497,5,0)),"Ingresa Localidad de Farmacia",VLOOKUP($B380,NAfiliado_NFarmacia!$A$2:$J$497,7,0)),VLOOKUP($B380,padron!$A$3:$M$482,11,0)),+IF(ISERROR(VLOOKUP($B380,NAfiliado_NFarmacia!$A$2:$J$497,7,0)),"Ingresa Localidad de Farmacia",VLOOKUP($B380,NAfiliado_NFarmacia!$A$2:$J$497,7,0))))</f>
        <v/>
      </c>
      <c r="L380" s="69" t="str">
        <f>+IF(B380="","",IF(F380="No","84005541",+IFERROR(+VLOOKUP(inicio!B380,padron!$A$2:$H$1999,8,0),"84005541")))</f>
        <v/>
      </c>
      <c r="M380" s="69" t="str">
        <f>+IF(B380="","",+IFERROR(+VLOOKUP(B380,padron!A:C,3,0),"no_cargado"))</f>
        <v/>
      </c>
      <c r="N380" s="67" t="str">
        <f>+IF(C380="","",+IFERROR(+VLOOKUP($C380,materiales!$A$2:$C$101,3,0),"9999"))</f>
        <v/>
      </c>
      <c r="O380" s="67" t="str">
        <f t="shared" si="50"/>
        <v/>
      </c>
      <c r="P380" s="67" t="str">
        <f t="shared" si="51"/>
        <v/>
      </c>
      <c r="Q380" s="67" t="str">
        <f t="shared" si="52"/>
        <v/>
      </c>
      <c r="R380" s="67" t="str">
        <f t="shared" si="53"/>
        <v/>
      </c>
      <c r="S380" s="67" t="str">
        <f t="shared" si="54"/>
        <v/>
      </c>
      <c r="T380" s="67" t="str">
        <f t="shared" ca="1" si="55"/>
        <v/>
      </c>
      <c r="U380" s="67" t="str">
        <f>+IF(M380="","",IFERROR(+VLOOKUP(C380,materiales!$A$2:$D$1000,4,0),"DSZA"))</f>
        <v/>
      </c>
      <c r="V380" s="67" t="str">
        <f t="shared" si="56"/>
        <v/>
      </c>
      <c r="W380" s="69" t="str">
        <f t="shared" si="57"/>
        <v/>
      </c>
      <c r="X380" s="69" t="str">
        <f t="shared" si="58"/>
        <v/>
      </c>
      <c r="Y380" s="70" t="str">
        <f t="shared" si="59"/>
        <v/>
      </c>
      <c r="Z380" s="70" t="str">
        <f>IF(M380="no_cargado",VLOOKUP(B380,NAfiliado_NFarmacia!A:H,8,0),"")</f>
        <v/>
      </c>
      <c r="AA380" s="71"/>
    </row>
    <row r="381" spans="1:27" x14ac:dyDescent="0.55000000000000004">
      <c r="A381" s="50"/>
      <c r="B381" s="49"/>
      <c r="C381" s="48"/>
      <c r="D381" s="49"/>
      <c r="E381" s="49"/>
      <c r="F381" s="49"/>
      <c r="G381" s="66" t="str">
        <f>+IF($B381="","",+IFERROR(+VLOOKUP(B381,padron!$A$2:$E$2000,2,0),+IFERROR(VLOOKUP(B381,NAfiliado_NFarmacia!$A:$J,10,0),"Ingresar Nuevo Afiliado")))</f>
        <v/>
      </c>
      <c r="H381" s="67" t="str">
        <f>+IF(B381="","",+IFERROR(+VLOOKUP($C381,materiales!$A$2:$C$101,2,0),"9999"))</f>
        <v/>
      </c>
      <c r="I381" s="68" t="str">
        <f>+IF($B381="","",+IF(OR($F381="Si",$F381=""),IF(ISERROR(VLOOKUP($B381,padron!$A$3:$M$482,9,0)),+IF(ISERROR(VLOOKUP($B381,NAfiliado_NFarmacia!$A$2:$J$497,5,0)),"Ingresa Farmacia",VLOOKUP($B381,NAfiliado_NFarmacia!$A$2:$J$497,5,0)),VLOOKUP($B381,padron!$A$3:$M$482,9,0)),+IF(ISERROR(VLOOKUP($B381,NAfiliado_NFarmacia!$A$2:$J$497,5,0)),"Ingresa Farmacia",VLOOKUP($B381,NAfiliado_NFarmacia!$A$2:$J$497,5,0))))</f>
        <v/>
      </c>
      <c r="J381" s="68" t="str">
        <f>+IF($B381="","",+IF(OR($F381="Si",$F381=""),IF(ISERROR(VLOOKUP($B381,padron!$A$3:$M$482,10,0)),+IF(ISERROR(VLOOKUP($B381,NAfiliado_NFarmacia!$A$2:$J$497,5,0)),"Ingresa Direccion de Farmacia",VLOOKUP($B381,NAfiliado_NFarmacia!$A$2:$J$497,6,0)),VLOOKUP($B381,padron!$A$3:$M$482,10,0)),+IF(ISERROR(VLOOKUP($B381,NAfiliado_NFarmacia!$A$2:$J$497,6,0)),"Ingresa Direccion de Farmacia",VLOOKUP($B381,NAfiliado_NFarmacia!$A$2:$J$497,6,0))))</f>
        <v/>
      </c>
      <c r="K381" s="68" t="str">
        <f>+IF($B381="","",+IF(OR($F381="Si",$F381=""),IF(ISERROR(VLOOKUP($B381,padron!$A$3:$M$482,10,0)),+IF(ISERROR(VLOOKUP($B381,NAfiliado_NFarmacia!$A$2:$J$497,5,0)),"Ingresa Localidad de Farmacia",VLOOKUP($B381,NAfiliado_NFarmacia!$A$2:$J$497,7,0)),VLOOKUP($B381,padron!$A$3:$M$482,11,0)),+IF(ISERROR(VLOOKUP($B381,NAfiliado_NFarmacia!$A$2:$J$497,7,0)),"Ingresa Localidad de Farmacia",VLOOKUP($B381,NAfiliado_NFarmacia!$A$2:$J$497,7,0))))</f>
        <v/>
      </c>
      <c r="L381" s="69" t="str">
        <f>+IF(B381="","",IF(F381="No","84005541",+IFERROR(+VLOOKUP(inicio!B381,padron!$A$2:$H$1999,8,0),"84005541")))</f>
        <v/>
      </c>
      <c r="M381" s="69" t="str">
        <f>+IF(B381="","",+IFERROR(+VLOOKUP(B381,padron!A:C,3,0),"no_cargado"))</f>
        <v/>
      </c>
      <c r="N381" s="67" t="str">
        <f>+IF(C381="","",+IFERROR(+VLOOKUP($C381,materiales!$A$2:$C$101,3,0),"9999"))</f>
        <v/>
      </c>
      <c r="O381" s="67" t="str">
        <f t="shared" si="50"/>
        <v/>
      </c>
      <c r="P381" s="67" t="str">
        <f t="shared" si="51"/>
        <v/>
      </c>
      <c r="Q381" s="67" t="str">
        <f t="shared" si="52"/>
        <v/>
      </c>
      <c r="R381" s="67" t="str">
        <f t="shared" si="53"/>
        <v/>
      </c>
      <c r="S381" s="67" t="str">
        <f t="shared" si="54"/>
        <v/>
      </c>
      <c r="T381" s="67" t="str">
        <f t="shared" ca="1" si="55"/>
        <v/>
      </c>
      <c r="U381" s="67" t="str">
        <f>+IF(M381="","",IFERROR(+VLOOKUP(C381,materiales!$A$2:$D$1000,4,0),"DSZA"))</f>
        <v/>
      </c>
      <c r="V381" s="67" t="str">
        <f t="shared" si="56"/>
        <v/>
      </c>
      <c r="W381" s="69" t="str">
        <f t="shared" si="57"/>
        <v/>
      </c>
      <c r="X381" s="69" t="str">
        <f t="shared" si="58"/>
        <v/>
      </c>
      <c r="Y381" s="70" t="str">
        <f t="shared" si="59"/>
        <v/>
      </c>
      <c r="Z381" s="70" t="str">
        <f>IF(M381="no_cargado",VLOOKUP(B381,NAfiliado_NFarmacia!A:H,8,0),"")</f>
        <v/>
      </c>
      <c r="AA381" s="71"/>
    </row>
    <row r="382" spans="1:27" x14ac:dyDescent="0.55000000000000004">
      <c r="A382" s="50"/>
      <c r="B382" s="49"/>
      <c r="C382" s="48"/>
      <c r="D382" s="49"/>
      <c r="E382" s="49"/>
      <c r="F382" s="49"/>
      <c r="G382" s="66" t="str">
        <f>+IF($B382="","",+IFERROR(+VLOOKUP(B382,padron!$A$2:$E$2000,2,0),+IFERROR(VLOOKUP(B382,NAfiliado_NFarmacia!$A:$J,10,0),"Ingresar Nuevo Afiliado")))</f>
        <v/>
      </c>
      <c r="H382" s="67" t="str">
        <f>+IF(B382="","",+IFERROR(+VLOOKUP($C382,materiales!$A$2:$C$101,2,0),"9999"))</f>
        <v/>
      </c>
      <c r="I382" s="68" t="str">
        <f>+IF($B382="","",+IF(OR($F382="Si",$F382=""),IF(ISERROR(VLOOKUP($B382,padron!$A$3:$M$482,9,0)),+IF(ISERROR(VLOOKUP($B382,NAfiliado_NFarmacia!$A$2:$J$497,5,0)),"Ingresa Farmacia",VLOOKUP($B382,NAfiliado_NFarmacia!$A$2:$J$497,5,0)),VLOOKUP($B382,padron!$A$3:$M$482,9,0)),+IF(ISERROR(VLOOKUP($B382,NAfiliado_NFarmacia!$A$2:$J$497,5,0)),"Ingresa Farmacia",VLOOKUP($B382,NAfiliado_NFarmacia!$A$2:$J$497,5,0))))</f>
        <v/>
      </c>
      <c r="J382" s="68" t="str">
        <f>+IF($B382="","",+IF(OR($F382="Si",$F382=""),IF(ISERROR(VLOOKUP($B382,padron!$A$3:$M$482,10,0)),+IF(ISERROR(VLOOKUP($B382,NAfiliado_NFarmacia!$A$2:$J$497,5,0)),"Ingresa Direccion de Farmacia",VLOOKUP($B382,NAfiliado_NFarmacia!$A$2:$J$497,6,0)),VLOOKUP($B382,padron!$A$3:$M$482,10,0)),+IF(ISERROR(VLOOKUP($B382,NAfiliado_NFarmacia!$A$2:$J$497,6,0)),"Ingresa Direccion de Farmacia",VLOOKUP($B382,NAfiliado_NFarmacia!$A$2:$J$497,6,0))))</f>
        <v/>
      </c>
      <c r="K382" s="68" t="str">
        <f>+IF($B382="","",+IF(OR($F382="Si",$F382=""),IF(ISERROR(VLOOKUP($B382,padron!$A$3:$M$482,10,0)),+IF(ISERROR(VLOOKUP($B382,NAfiliado_NFarmacia!$A$2:$J$497,5,0)),"Ingresa Localidad de Farmacia",VLOOKUP($B382,NAfiliado_NFarmacia!$A$2:$J$497,7,0)),VLOOKUP($B382,padron!$A$3:$M$482,11,0)),+IF(ISERROR(VLOOKUP($B382,NAfiliado_NFarmacia!$A$2:$J$497,7,0)),"Ingresa Localidad de Farmacia",VLOOKUP($B382,NAfiliado_NFarmacia!$A$2:$J$497,7,0))))</f>
        <v/>
      </c>
      <c r="L382" s="69" t="str">
        <f>+IF(B382="","",IF(F382="No","84005541",+IFERROR(+VLOOKUP(inicio!B382,padron!$A$2:$H$1999,8,0),"84005541")))</f>
        <v/>
      </c>
      <c r="M382" s="69" t="str">
        <f>+IF(B382="","",+IFERROR(+VLOOKUP(B382,padron!A:C,3,0),"no_cargado"))</f>
        <v/>
      </c>
      <c r="N382" s="67" t="str">
        <f>+IF(C382="","",+IFERROR(+VLOOKUP($C382,materiales!$A$2:$C$101,3,0),"9999"))</f>
        <v/>
      </c>
      <c r="O382" s="67" t="str">
        <f t="shared" si="50"/>
        <v/>
      </c>
      <c r="P382" s="67" t="str">
        <f t="shared" si="51"/>
        <v/>
      </c>
      <c r="Q382" s="67" t="str">
        <f t="shared" si="52"/>
        <v/>
      </c>
      <c r="R382" s="67" t="str">
        <f t="shared" si="53"/>
        <v/>
      </c>
      <c r="S382" s="67" t="str">
        <f t="shared" si="54"/>
        <v/>
      </c>
      <c r="T382" s="67" t="str">
        <f t="shared" ca="1" si="55"/>
        <v/>
      </c>
      <c r="U382" s="67" t="str">
        <f>+IF(M382="","",IFERROR(+VLOOKUP(C382,materiales!$A$2:$D$1000,4,0),"DSZA"))</f>
        <v/>
      </c>
      <c r="V382" s="67" t="str">
        <f t="shared" si="56"/>
        <v/>
      </c>
      <c r="W382" s="69" t="str">
        <f t="shared" si="57"/>
        <v/>
      </c>
      <c r="X382" s="69" t="str">
        <f t="shared" si="58"/>
        <v/>
      </c>
      <c r="Y382" s="70" t="str">
        <f t="shared" si="59"/>
        <v/>
      </c>
      <c r="Z382" s="70" t="str">
        <f>IF(M382="no_cargado",VLOOKUP(B382,NAfiliado_NFarmacia!A:H,8,0),"")</f>
        <v/>
      </c>
      <c r="AA382" s="71"/>
    </row>
    <row r="383" spans="1:27" x14ac:dyDescent="0.55000000000000004">
      <c r="A383" s="50"/>
      <c r="B383" s="49"/>
      <c r="C383" s="48"/>
      <c r="D383" s="49"/>
      <c r="E383" s="49"/>
      <c r="F383" s="49"/>
      <c r="G383" s="66" t="str">
        <f>+IF($B383="","",+IFERROR(+VLOOKUP(B383,padron!$A$2:$E$2000,2,0),+IFERROR(VLOOKUP(B383,NAfiliado_NFarmacia!$A:$J,10,0),"Ingresar Nuevo Afiliado")))</f>
        <v/>
      </c>
      <c r="H383" s="67" t="str">
        <f>+IF(B383="","",+IFERROR(+VLOOKUP($C383,materiales!$A$2:$C$101,2,0),"9999"))</f>
        <v/>
      </c>
      <c r="I383" s="68" t="str">
        <f>+IF($B383="","",+IF(OR($F383="Si",$F383=""),IF(ISERROR(VLOOKUP($B383,padron!$A$3:$M$482,9,0)),+IF(ISERROR(VLOOKUP($B383,NAfiliado_NFarmacia!$A$2:$J$497,5,0)),"Ingresa Farmacia",VLOOKUP($B383,NAfiliado_NFarmacia!$A$2:$J$497,5,0)),VLOOKUP($B383,padron!$A$3:$M$482,9,0)),+IF(ISERROR(VLOOKUP($B383,NAfiliado_NFarmacia!$A$2:$J$497,5,0)),"Ingresa Farmacia",VLOOKUP($B383,NAfiliado_NFarmacia!$A$2:$J$497,5,0))))</f>
        <v/>
      </c>
      <c r="J383" s="68" t="str">
        <f>+IF($B383="","",+IF(OR($F383="Si",$F383=""),IF(ISERROR(VLOOKUP($B383,padron!$A$3:$M$482,10,0)),+IF(ISERROR(VLOOKUP($B383,NAfiliado_NFarmacia!$A$2:$J$497,5,0)),"Ingresa Direccion de Farmacia",VLOOKUP($B383,NAfiliado_NFarmacia!$A$2:$J$497,6,0)),VLOOKUP($B383,padron!$A$3:$M$482,10,0)),+IF(ISERROR(VLOOKUP($B383,NAfiliado_NFarmacia!$A$2:$J$497,6,0)),"Ingresa Direccion de Farmacia",VLOOKUP($B383,NAfiliado_NFarmacia!$A$2:$J$497,6,0))))</f>
        <v/>
      </c>
      <c r="K383" s="68" t="str">
        <f>+IF($B383="","",+IF(OR($F383="Si",$F383=""),IF(ISERROR(VLOOKUP($B383,padron!$A$3:$M$482,10,0)),+IF(ISERROR(VLOOKUP($B383,NAfiliado_NFarmacia!$A$2:$J$497,5,0)),"Ingresa Localidad de Farmacia",VLOOKUP($B383,NAfiliado_NFarmacia!$A$2:$J$497,7,0)),VLOOKUP($B383,padron!$A$3:$M$482,11,0)),+IF(ISERROR(VLOOKUP($B383,NAfiliado_NFarmacia!$A$2:$J$497,7,0)),"Ingresa Localidad de Farmacia",VLOOKUP($B383,NAfiliado_NFarmacia!$A$2:$J$497,7,0))))</f>
        <v/>
      </c>
      <c r="L383" s="69" t="str">
        <f>+IF(B383="","",IF(F383="No","84005541",+IFERROR(+VLOOKUP(inicio!B383,padron!$A$2:$H$1999,8,0),"84005541")))</f>
        <v/>
      </c>
      <c r="M383" s="69" t="str">
        <f>+IF(B383="","",+IFERROR(+VLOOKUP(B383,padron!A:C,3,0),"no_cargado"))</f>
        <v/>
      </c>
      <c r="N383" s="67" t="str">
        <f>+IF(C383="","",+IFERROR(+VLOOKUP($C383,materiales!$A$2:$C$101,3,0),"9999"))</f>
        <v/>
      </c>
      <c r="O383" s="67" t="str">
        <f t="shared" si="50"/>
        <v/>
      </c>
      <c r="P383" s="67" t="str">
        <f t="shared" si="51"/>
        <v/>
      </c>
      <c r="Q383" s="67" t="str">
        <f t="shared" si="52"/>
        <v/>
      </c>
      <c r="R383" s="67" t="str">
        <f t="shared" si="53"/>
        <v/>
      </c>
      <c r="S383" s="67" t="str">
        <f t="shared" si="54"/>
        <v/>
      </c>
      <c r="T383" s="67" t="str">
        <f t="shared" ca="1" si="55"/>
        <v/>
      </c>
      <c r="U383" s="67" t="str">
        <f>+IF(M383="","",IFERROR(+VLOOKUP(C383,materiales!$A$2:$D$1000,4,0),"DSZA"))</f>
        <v/>
      </c>
      <c r="V383" s="67" t="str">
        <f t="shared" si="56"/>
        <v/>
      </c>
      <c r="W383" s="69" t="str">
        <f t="shared" si="57"/>
        <v/>
      </c>
      <c r="X383" s="69" t="str">
        <f t="shared" si="58"/>
        <v/>
      </c>
      <c r="Y383" s="70" t="str">
        <f t="shared" si="59"/>
        <v/>
      </c>
      <c r="Z383" s="70" t="str">
        <f>IF(M383="no_cargado",VLOOKUP(B383,NAfiliado_NFarmacia!A:H,8,0),"")</f>
        <v/>
      </c>
      <c r="AA383" s="71"/>
    </row>
    <row r="384" spans="1:27" x14ac:dyDescent="0.55000000000000004">
      <c r="A384" s="50"/>
      <c r="B384" s="49"/>
      <c r="C384" s="48"/>
      <c r="D384" s="49"/>
      <c r="E384" s="49"/>
      <c r="F384" s="49"/>
      <c r="G384" s="66" t="str">
        <f>+IF($B384="","",+IFERROR(+VLOOKUP(B384,padron!$A$2:$E$2000,2,0),+IFERROR(VLOOKUP(B384,NAfiliado_NFarmacia!$A:$J,10,0),"Ingresar Nuevo Afiliado")))</f>
        <v/>
      </c>
      <c r="H384" s="67" t="str">
        <f>+IF(B384="","",+IFERROR(+VLOOKUP($C384,materiales!$A$2:$C$101,2,0),"9999"))</f>
        <v/>
      </c>
      <c r="I384" s="68" t="str">
        <f>+IF($B384="","",+IF(OR($F384="Si",$F384=""),IF(ISERROR(VLOOKUP($B384,padron!$A$3:$M$482,9,0)),+IF(ISERROR(VLOOKUP($B384,NAfiliado_NFarmacia!$A$2:$J$497,5,0)),"Ingresa Farmacia",VLOOKUP($B384,NAfiliado_NFarmacia!$A$2:$J$497,5,0)),VLOOKUP($B384,padron!$A$3:$M$482,9,0)),+IF(ISERROR(VLOOKUP($B384,NAfiliado_NFarmacia!$A$2:$J$497,5,0)),"Ingresa Farmacia",VLOOKUP($B384,NAfiliado_NFarmacia!$A$2:$J$497,5,0))))</f>
        <v/>
      </c>
      <c r="J384" s="68" t="str">
        <f>+IF($B384="","",+IF(OR($F384="Si",$F384=""),IF(ISERROR(VLOOKUP($B384,padron!$A$3:$M$482,10,0)),+IF(ISERROR(VLOOKUP($B384,NAfiliado_NFarmacia!$A$2:$J$497,5,0)),"Ingresa Direccion de Farmacia",VLOOKUP($B384,NAfiliado_NFarmacia!$A$2:$J$497,6,0)),VLOOKUP($B384,padron!$A$3:$M$482,10,0)),+IF(ISERROR(VLOOKUP($B384,NAfiliado_NFarmacia!$A$2:$J$497,6,0)),"Ingresa Direccion de Farmacia",VLOOKUP($B384,NAfiliado_NFarmacia!$A$2:$J$497,6,0))))</f>
        <v/>
      </c>
      <c r="K384" s="68" t="str">
        <f>+IF($B384="","",+IF(OR($F384="Si",$F384=""),IF(ISERROR(VLOOKUP($B384,padron!$A$3:$M$482,10,0)),+IF(ISERROR(VLOOKUP($B384,NAfiliado_NFarmacia!$A$2:$J$497,5,0)),"Ingresa Localidad de Farmacia",VLOOKUP($B384,NAfiliado_NFarmacia!$A$2:$J$497,7,0)),VLOOKUP($B384,padron!$A$3:$M$482,11,0)),+IF(ISERROR(VLOOKUP($B384,NAfiliado_NFarmacia!$A$2:$J$497,7,0)),"Ingresa Localidad de Farmacia",VLOOKUP($B384,NAfiliado_NFarmacia!$A$2:$J$497,7,0))))</f>
        <v/>
      </c>
      <c r="L384" s="69" t="str">
        <f>+IF(B384="","",IF(F384="No","84005541",+IFERROR(+VLOOKUP(inicio!B384,padron!$A$2:$H$1999,8,0),"84005541")))</f>
        <v/>
      </c>
      <c r="M384" s="69" t="str">
        <f>+IF(B384="","",+IFERROR(+VLOOKUP(B384,padron!A:C,3,0),"no_cargado"))</f>
        <v/>
      </c>
      <c r="N384" s="67" t="str">
        <f>+IF(C384="","",+IFERROR(+VLOOKUP($C384,materiales!$A$2:$C$101,3,0),"9999"))</f>
        <v/>
      </c>
      <c r="O384" s="67" t="str">
        <f t="shared" si="50"/>
        <v/>
      </c>
      <c r="P384" s="67" t="str">
        <f t="shared" si="51"/>
        <v/>
      </c>
      <c r="Q384" s="67" t="str">
        <f t="shared" si="52"/>
        <v/>
      </c>
      <c r="R384" s="67" t="str">
        <f t="shared" si="53"/>
        <v/>
      </c>
      <c r="S384" s="67" t="str">
        <f t="shared" si="54"/>
        <v/>
      </c>
      <c r="T384" s="67" t="str">
        <f t="shared" ca="1" si="55"/>
        <v/>
      </c>
      <c r="U384" s="67" t="str">
        <f>+IF(M384="","",IFERROR(+VLOOKUP(C384,materiales!$A$2:$D$1000,4,0),"DSZA"))</f>
        <v/>
      </c>
      <c r="V384" s="67" t="str">
        <f t="shared" si="56"/>
        <v/>
      </c>
      <c r="W384" s="69" t="str">
        <f t="shared" si="57"/>
        <v/>
      </c>
      <c r="X384" s="69" t="str">
        <f t="shared" si="58"/>
        <v/>
      </c>
      <c r="Y384" s="70" t="str">
        <f t="shared" si="59"/>
        <v/>
      </c>
      <c r="Z384" s="70" t="str">
        <f>IF(M384="no_cargado",VLOOKUP(B384,NAfiliado_NFarmacia!A:H,8,0),"")</f>
        <v/>
      </c>
      <c r="AA384" s="71"/>
    </row>
    <row r="385" spans="1:27" x14ac:dyDescent="0.55000000000000004">
      <c r="A385" s="50"/>
      <c r="B385" s="49"/>
      <c r="C385" s="48"/>
      <c r="D385" s="49"/>
      <c r="E385" s="49"/>
      <c r="F385" s="49"/>
      <c r="G385" s="66" t="str">
        <f>+IF($B385="","",+IFERROR(+VLOOKUP(B385,padron!$A$2:$E$2000,2,0),+IFERROR(VLOOKUP(B385,NAfiliado_NFarmacia!$A:$J,10,0),"Ingresar Nuevo Afiliado")))</f>
        <v/>
      </c>
      <c r="H385" s="67" t="str">
        <f>+IF(B385="","",+IFERROR(+VLOOKUP($C385,materiales!$A$2:$C$101,2,0),"9999"))</f>
        <v/>
      </c>
      <c r="I385" s="68" t="str">
        <f>+IF($B385="","",+IF(OR($F385="Si",$F385=""),IF(ISERROR(VLOOKUP($B385,padron!$A$3:$M$482,9,0)),+IF(ISERROR(VLOOKUP($B385,NAfiliado_NFarmacia!$A$2:$J$497,5,0)),"Ingresa Farmacia",VLOOKUP($B385,NAfiliado_NFarmacia!$A$2:$J$497,5,0)),VLOOKUP($B385,padron!$A$3:$M$482,9,0)),+IF(ISERROR(VLOOKUP($B385,NAfiliado_NFarmacia!$A$2:$J$497,5,0)),"Ingresa Farmacia",VLOOKUP($B385,NAfiliado_NFarmacia!$A$2:$J$497,5,0))))</f>
        <v/>
      </c>
      <c r="J385" s="68" t="str">
        <f>+IF($B385="","",+IF(OR($F385="Si",$F385=""),IF(ISERROR(VLOOKUP($B385,padron!$A$3:$M$482,10,0)),+IF(ISERROR(VLOOKUP($B385,NAfiliado_NFarmacia!$A$2:$J$497,5,0)),"Ingresa Direccion de Farmacia",VLOOKUP($B385,NAfiliado_NFarmacia!$A$2:$J$497,6,0)),VLOOKUP($B385,padron!$A$3:$M$482,10,0)),+IF(ISERROR(VLOOKUP($B385,NAfiliado_NFarmacia!$A$2:$J$497,6,0)),"Ingresa Direccion de Farmacia",VLOOKUP($B385,NAfiliado_NFarmacia!$A$2:$J$497,6,0))))</f>
        <v/>
      </c>
      <c r="K385" s="68" t="str">
        <f>+IF($B385="","",+IF(OR($F385="Si",$F385=""),IF(ISERROR(VLOOKUP($B385,padron!$A$3:$M$482,10,0)),+IF(ISERROR(VLOOKUP($B385,NAfiliado_NFarmacia!$A$2:$J$497,5,0)),"Ingresa Localidad de Farmacia",VLOOKUP($B385,NAfiliado_NFarmacia!$A$2:$J$497,7,0)),VLOOKUP($B385,padron!$A$3:$M$482,11,0)),+IF(ISERROR(VLOOKUP($B385,NAfiliado_NFarmacia!$A$2:$J$497,7,0)),"Ingresa Localidad de Farmacia",VLOOKUP($B385,NAfiliado_NFarmacia!$A$2:$J$497,7,0))))</f>
        <v/>
      </c>
      <c r="L385" s="69" t="str">
        <f>+IF(B385="","",IF(F385="No","84005541",+IFERROR(+VLOOKUP(inicio!B385,padron!$A$2:$H$1999,8,0),"84005541")))</f>
        <v/>
      </c>
      <c r="M385" s="69" t="str">
        <f>+IF(B385="","",+IFERROR(+VLOOKUP(B385,padron!A:C,3,0),"no_cargado"))</f>
        <v/>
      </c>
      <c r="N385" s="67" t="str">
        <f>+IF(C385="","",+IFERROR(+VLOOKUP($C385,materiales!$A$2:$C$101,3,0),"9999"))</f>
        <v/>
      </c>
      <c r="O385" s="67" t="str">
        <f t="shared" si="50"/>
        <v/>
      </c>
      <c r="P385" s="67" t="str">
        <f t="shared" si="51"/>
        <v/>
      </c>
      <c r="Q385" s="67" t="str">
        <f t="shared" si="52"/>
        <v/>
      </c>
      <c r="R385" s="67" t="str">
        <f t="shared" si="53"/>
        <v/>
      </c>
      <c r="S385" s="67" t="str">
        <f t="shared" si="54"/>
        <v/>
      </c>
      <c r="T385" s="67" t="str">
        <f t="shared" ca="1" si="55"/>
        <v/>
      </c>
      <c r="U385" s="67" t="str">
        <f>+IF(M385="","",IFERROR(+VLOOKUP(C385,materiales!$A$2:$D$1000,4,0),"DSZA"))</f>
        <v/>
      </c>
      <c r="V385" s="67" t="str">
        <f t="shared" si="56"/>
        <v/>
      </c>
      <c r="W385" s="69" t="str">
        <f t="shared" si="57"/>
        <v/>
      </c>
      <c r="X385" s="69" t="str">
        <f t="shared" si="58"/>
        <v/>
      </c>
      <c r="Y385" s="70" t="str">
        <f t="shared" si="59"/>
        <v/>
      </c>
      <c r="Z385" s="70" t="str">
        <f>IF(M385="no_cargado",VLOOKUP(B385,NAfiliado_NFarmacia!A:H,8,0),"")</f>
        <v/>
      </c>
      <c r="AA385" s="71"/>
    </row>
    <row r="386" spans="1:27" x14ac:dyDescent="0.55000000000000004">
      <c r="A386" s="50"/>
      <c r="B386" s="49"/>
      <c r="C386" s="48"/>
      <c r="D386" s="49"/>
      <c r="E386" s="49"/>
      <c r="F386" s="49"/>
      <c r="G386" s="66" t="str">
        <f>+IF($B386="","",+IFERROR(+VLOOKUP(B386,padron!$A$2:$E$2000,2,0),+IFERROR(VLOOKUP(B386,NAfiliado_NFarmacia!$A:$J,10,0),"Ingresar Nuevo Afiliado")))</f>
        <v/>
      </c>
      <c r="H386" s="67" t="str">
        <f>+IF(B386="","",+IFERROR(+VLOOKUP($C386,materiales!$A$2:$C$101,2,0),"9999"))</f>
        <v/>
      </c>
      <c r="I386" s="68" t="str">
        <f>+IF($B386="","",+IF(OR($F386="Si",$F386=""),IF(ISERROR(VLOOKUP($B386,padron!$A$3:$M$482,9,0)),+IF(ISERROR(VLOOKUP($B386,NAfiliado_NFarmacia!$A$2:$J$497,5,0)),"Ingresa Farmacia",VLOOKUP($B386,NAfiliado_NFarmacia!$A$2:$J$497,5,0)),VLOOKUP($B386,padron!$A$3:$M$482,9,0)),+IF(ISERROR(VLOOKUP($B386,NAfiliado_NFarmacia!$A$2:$J$497,5,0)),"Ingresa Farmacia",VLOOKUP($B386,NAfiliado_NFarmacia!$A$2:$J$497,5,0))))</f>
        <v/>
      </c>
      <c r="J386" s="68" t="str">
        <f>+IF($B386="","",+IF(OR($F386="Si",$F386=""),IF(ISERROR(VLOOKUP($B386,padron!$A$3:$M$482,10,0)),+IF(ISERROR(VLOOKUP($B386,NAfiliado_NFarmacia!$A$2:$J$497,5,0)),"Ingresa Direccion de Farmacia",VLOOKUP($B386,NAfiliado_NFarmacia!$A$2:$J$497,6,0)),VLOOKUP($B386,padron!$A$3:$M$482,10,0)),+IF(ISERROR(VLOOKUP($B386,NAfiliado_NFarmacia!$A$2:$J$497,6,0)),"Ingresa Direccion de Farmacia",VLOOKUP($B386,NAfiliado_NFarmacia!$A$2:$J$497,6,0))))</f>
        <v/>
      </c>
      <c r="K386" s="68" t="str">
        <f>+IF($B386="","",+IF(OR($F386="Si",$F386=""),IF(ISERROR(VLOOKUP($B386,padron!$A$3:$M$482,10,0)),+IF(ISERROR(VLOOKUP($B386,NAfiliado_NFarmacia!$A$2:$J$497,5,0)),"Ingresa Localidad de Farmacia",VLOOKUP($B386,NAfiliado_NFarmacia!$A$2:$J$497,7,0)),VLOOKUP($B386,padron!$A$3:$M$482,11,0)),+IF(ISERROR(VLOOKUP($B386,NAfiliado_NFarmacia!$A$2:$J$497,7,0)),"Ingresa Localidad de Farmacia",VLOOKUP($B386,NAfiliado_NFarmacia!$A$2:$J$497,7,0))))</f>
        <v/>
      </c>
      <c r="L386" s="69" t="str">
        <f>+IF(B386="","",IF(F386="No","84005541",+IFERROR(+VLOOKUP(inicio!B386,padron!$A$2:$H$1999,8,0),"84005541")))</f>
        <v/>
      </c>
      <c r="M386" s="69" t="str">
        <f>+IF(B386="","",+IFERROR(+VLOOKUP(B386,padron!A:C,3,0),"no_cargado"))</f>
        <v/>
      </c>
      <c r="N386" s="67" t="str">
        <f>+IF(C386="","",+IFERROR(+VLOOKUP($C386,materiales!$A$2:$C$101,3,0),"9999"))</f>
        <v/>
      </c>
      <c r="O386" s="67" t="str">
        <f t="shared" si="50"/>
        <v/>
      </c>
      <c r="P386" s="67" t="str">
        <f t="shared" si="51"/>
        <v/>
      </c>
      <c r="Q386" s="67" t="str">
        <f t="shared" si="52"/>
        <v/>
      </c>
      <c r="R386" s="67" t="str">
        <f t="shared" si="53"/>
        <v/>
      </c>
      <c r="S386" s="67" t="str">
        <f t="shared" si="54"/>
        <v/>
      </c>
      <c r="T386" s="67" t="str">
        <f t="shared" ca="1" si="55"/>
        <v/>
      </c>
      <c r="U386" s="67" t="str">
        <f>+IF(M386="","",IFERROR(+VLOOKUP(C386,materiales!$A$2:$D$1000,4,0),"DSZA"))</f>
        <v/>
      </c>
      <c r="V386" s="67" t="str">
        <f t="shared" si="56"/>
        <v/>
      </c>
      <c r="W386" s="69" t="str">
        <f t="shared" si="57"/>
        <v/>
      </c>
      <c r="X386" s="69" t="str">
        <f t="shared" si="58"/>
        <v/>
      </c>
      <c r="Y386" s="70" t="str">
        <f t="shared" si="59"/>
        <v/>
      </c>
      <c r="Z386" s="70" t="str">
        <f>IF(M386="no_cargado",VLOOKUP(B386,NAfiliado_NFarmacia!A:H,8,0),"")</f>
        <v/>
      </c>
      <c r="AA386" s="71"/>
    </row>
    <row r="387" spans="1:27" x14ac:dyDescent="0.55000000000000004">
      <c r="A387" s="50"/>
      <c r="B387" s="49"/>
      <c r="C387" s="48"/>
      <c r="D387" s="49"/>
      <c r="E387" s="49"/>
      <c r="F387" s="49"/>
      <c r="G387" s="66" t="str">
        <f>+IF($B387="","",+IFERROR(+VLOOKUP(B387,padron!$A$2:$E$2000,2,0),+IFERROR(VLOOKUP(B387,NAfiliado_NFarmacia!$A:$J,10,0),"Ingresar Nuevo Afiliado")))</f>
        <v/>
      </c>
      <c r="H387" s="67" t="str">
        <f>+IF(B387="","",+IFERROR(+VLOOKUP($C387,materiales!$A$2:$C$101,2,0),"9999"))</f>
        <v/>
      </c>
      <c r="I387" s="68" t="str">
        <f>+IF($B387="","",+IF(OR($F387="Si",$F387=""),IF(ISERROR(VLOOKUP($B387,padron!$A$3:$M$482,9,0)),+IF(ISERROR(VLOOKUP($B387,NAfiliado_NFarmacia!$A$2:$J$497,5,0)),"Ingresa Farmacia",VLOOKUP($B387,NAfiliado_NFarmacia!$A$2:$J$497,5,0)),VLOOKUP($B387,padron!$A$3:$M$482,9,0)),+IF(ISERROR(VLOOKUP($B387,NAfiliado_NFarmacia!$A$2:$J$497,5,0)),"Ingresa Farmacia",VLOOKUP($B387,NAfiliado_NFarmacia!$A$2:$J$497,5,0))))</f>
        <v/>
      </c>
      <c r="J387" s="68" t="str">
        <f>+IF($B387="","",+IF(OR($F387="Si",$F387=""),IF(ISERROR(VLOOKUP($B387,padron!$A$3:$M$482,10,0)),+IF(ISERROR(VLOOKUP($B387,NAfiliado_NFarmacia!$A$2:$J$497,5,0)),"Ingresa Direccion de Farmacia",VLOOKUP($B387,NAfiliado_NFarmacia!$A$2:$J$497,6,0)),VLOOKUP($B387,padron!$A$3:$M$482,10,0)),+IF(ISERROR(VLOOKUP($B387,NAfiliado_NFarmacia!$A$2:$J$497,6,0)),"Ingresa Direccion de Farmacia",VLOOKUP($B387,NAfiliado_NFarmacia!$A$2:$J$497,6,0))))</f>
        <v/>
      </c>
      <c r="K387" s="68" t="str">
        <f>+IF($B387="","",+IF(OR($F387="Si",$F387=""),IF(ISERROR(VLOOKUP($B387,padron!$A$3:$M$482,10,0)),+IF(ISERROR(VLOOKUP($B387,NAfiliado_NFarmacia!$A$2:$J$497,5,0)),"Ingresa Localidad de Farmacia",VLOOKUP($B387,NAfiliado_NFarmacia!$A$2:$J$497,7,0)),VLOOKUP($B387,padron!$A$3:$M$482,11,0)),+IF(ISERROR(VLOOKUP($B387,NAfiliado_NFarmacia!$A$2:$J$497,7,0)),"Ingresa Localidad de Farmacia",VLOOKUP($B387,NAfiliado_NFarmacia!$A$2:$J$497,7,0))))</f>
        <v/>
      </c>
      <c r="L387" s="69" t="str">
        <f>+IF(B387="","",IF(F387="No","84005541",+IFERROR(+VLOOKUP(inicio!B387,padron!$A$2:$H$1999,8,0),"84005541")))</f>
        <v/>
      </c>
      <c r="M387" s="69" t="str">
        <f>+IF(B387="","",+IFERROR(+VLOOKUP(B387,padron!A:C,3,0),"no_cargado"))</f>
        <v/>
      </c>
      <c r="N387" s="67" t="str">
        <f>+IF(C387="","",+IFERROR(+VLOOKUP($C387,materiales!$A$2:$C$101,3,0),"9999"))</f>
        <v/>
      </c>
      <c r="O387" s="67" t="str">
        <f t="shared" si="50"/>
        <v/>
      </c>
      <c r="P387" s="67" t="str">
        <f t="shared" si="51"/>
        <v/>
      </c>
      <c r="Q387" s="67" t="str">
        <f t="shared" si="52"/>
        <v/>
      </c>
      <c r="R387" s="67" t="str">
        <f t="shared" si="53"/>
        <v/>
      </c>
      <c r="S387" s="67" t="str">
        <f t="shared" si="54"/>
        <v/>
      </c>
      <c r="T387" s="67" t="str">
        <f t="shared" ca="1" si="55"/>
        <v/>
      </c>
      <c r="U387" s="67" t="str">
        <f>+IF(M387="","",IFERROR(+VLOOKUP(C387,materiales!$A$2:$D$1000,4,0),"DSZA"))</f>
        <v/>
      </c>
      <c r="V387" s="67" t="str">
        <f t="shared" si="56"/>
        <v/>
      </c>
      <c r="W387" s="69" t="str">
        <f t="shared" si="57"/>
        <v/>
      </c>
      <c r="X387" s="69" t="str">
        <f t="shared" si="58"/>
        <v/>
      </c>
      <c r="Y387" s="70" t="str">
        <f t="shared" si="59"/>
        <v/>
      </c>
      <c r="Z387" s="70" t="str">
        <f>IF(M387="no_cargado",VLOOKUP(B387,NAfiliado_NFarmacia!A:H,8,0),"")</f>
        <v/>
      </c>
      <c r="AA387" s="71"/>
    </row>
    <row r="388" spans="1:27" x14ac:dyDescent="0.55000000000000004">
      <c r="A388" s="50"/>
      <c r="B388" s="49"/>
      <c r="C388" s="48"/>
      <c r="D388" s="49"/>
      <c r="E388" s="49"/>
      <c r="F388" s="49"/>
      <c r="G388" s="66" t="str">
        <f>+IF($B388="","",+IFERROR(+VLOOKUP(B388,padron!$A$2:$E$2000,2,0),+IFERROR(VLOOKUP(B388,NAfiliado_NFarmacia!$A:$J,10,0),"Ingresar Nuevo Afiliado")))</f>
        <v/>
      </c>
      <c r="H388" s="67" t="str">
        <f>+IF(B388="","",+IFERROR(+VLOOKUP($C388,materiales!$A$2:$C$101,2,0),"9999"))</f>
        <v/>
      </c>
      <c r="I388" s="68" t="str">
        <f>+IF($B388="","",+IF(OR($F388="Si",$F388=""),IF(ISERROR(VLOOKUP($B388,padron!$A$3:$M$482,9,0)),+IF(ISERROR(VLOOKUP($B388,NAfiliado_NFarmacia!$A$2:$J$497,5,0)),"Ingresa Farmacia",VLOOKUP($B388,NAfiliado_NFarmacia!$A$2:$J$497,5,0)),VLOOKUP($B388,padron!$A$3:$M$482,9,0)),+IF(ISERROR(VLOOKUP($B388,NAfiliado_NFarmacia!$A$2:$J$497,5,0)),"Ingresa Farmacia",VLOOKUP($B388,NAfiliado_NFarmacia!$A$2:$J$497,5,0))))</f>
        <v/>
      </c>
      <c r="J388" s="68" t="str">
        <f>+IF($B388="","",+IF(OR($F388="Si",$F388=""),IF(ISERROR(VLOOKUP($B388,padron!$A$3:$M$482,10,0)),+IF(ISERROR(VLOOKUP($B388,NAfiliado_NFarmacia!$A$2:$J$497,5,0)),"Ingresa Direccion de Farmacia",VLOOKUP($B388,NAfiliado_NFarmacia!$A$2:$J$497,6,0)),VLOOKUP($B388,padron!$A$3:$M$482,10,0)),+IF(ISERROR(VLOOKUP($B388,NAfiliado_NFarmacia!$A$2:$J$497,6,0)),"Ingresa Direccion de Farmacia",VLOOKUP($B388,NAfiliado_NFarmacia!$A$2:$J$497,6,0))))</f>
        <v/>
      </c>
      <c r="K388" s="68" t="str">
        <f>+IF($B388="","",+IF(OR($F388="Si",$F388=""),IF(ISERROR(VLOOKUP($B388,padron!$A$3:$M$482,10,0)),+IF(ISERROR(VLOOKUP($B388,NAfiliado_NFarmacia!$A$2:$J$497,5,0)),"Ingresa Localidad de Farmacia",VLOOKUP($B388,NAfiliado_NFarmacia!$A$2:$J$497,7,0)),VLOOKUP($B388,padron!$A$3:$M$482,11,0)),+IF(ISERROR(VLOOKUP($B388,NAfiliado_NFarmacia!$A$2:$J$497,7,0)),"Ingresa Localidad de Farmacia",VLOOKUP($B388,NAfiliado_NFarmacia!$A$2:$J$497,7,0))))</f>
        <v/>
      </c>
      <c r="L388" s="69" t="str">
        <f>+IF(B388="","",IF(F388="No","84005541",+IFERROR(+VLOOKUP(inicio!B388,padron!$A$2:$H$1999,8,0),"84005541")))</f>
        <v/>
      </c>
      <c r="M388" s="69" t="str">
        <f>+IF(B388="","",+IFERROR(+VLOOKUP(B388,padron!A:C,3,0),"no_cargado"))</f>
        <v/>
      </c>
      <c r="N388" s="67" t="str">
        <f>+IF(C388="","",+IFERROR(+VLOOKUP($C388,materiales!$A$2:$C$101,3,0),"9999"))</f>
        <v/>
      </c>
      <c r="O388" s="67" t="str">
        <f t="shared" si="50"/>
        <v/>
      </c>
      <c r="P388" s="67" t="str">
        <f t="shared" si="51"/>
        <v/>
      </c>
      <c r="Q388" s="67" t="str">
        <f t="shared" si="52"/>
        <v/>
      </c>
      <c r="R388" s="67" t="str">
        <f t="shared" si="53"/>
        <v/>
      </c>
      <c r="S388" s="67" t="str">
        <f t="shared" si="54"/>
        <v/>
      </c>
      <c r="T388" s="67" t="str">
        <f t="shared" ca="1" si="55"/>
        <v/>
      </c>
      <c r="U388" s="67" t="str">
        <f>+IF(M388="","",IFERROR(+VLOOKUP(C388,materiales!$A$2:$D$1000,4,0),"DSZA"))</f>
        <v/>
      </c>
      <c r="V388" s="67" t="str">
        <f t="shared" si="56"/>
        <v/>
      </c>
      <c r="W388" s="69" t="str">
        <f t="shared" si="57"/>
        <v/>
      </c>
      <c r="X388" s="69" t="str">
        <f t="shared" si="58"/>
        <v/>
      </c>
      <c r="Y388" s="70" t="str">
        <f t="shared" si="59"/>
        <v/>
      </c>
      <c r="Z388" s="70" t="str">
        <f>IF(M388="no_cargado",VLOOKUP(B388,NAfiliado_NFarmacia!A:H,8,0),"")</f>
        <v/>
      </c>
      <c r="AA388" s="71"/>
    </row>
    <row r="389" spans="1:27" x14ac:dyDescent="0.55000000000000004">
      <c r="A389" s="50"/>
      <c r="B389" s="49"/>
      <c r="C389" s="48"/>
      <c r="D389" s="49"/>
      <c r="E389" s="49"/>
      <c r="F389" s="49"/>
      <c r="G389" s="66" t="str">
        <f>+IF($B389="","",+IFERROR(+VLOOKUP(B389,padron!$A$2:$E$2000,2,0),+IFERROR(VLOOKUP(B389,NAfiliado_NFarmacia!$A:$J,10,0),"Ingresar Nuevo Afiliado")))</f>
        <v/>
      </c>
      <c r="H389" s="67" t="str">
        <f>+IF(B389="","",+IFERROR(+VLOOKUP($C389,materiales!$A$2:$C$101,2,0),"9999"))</f>
        <v/>
      </c>
      <c r="I389" s="68" t="str">
        <f>+IF($B389="","",+IF(OR($F389="Si",$F389=""),IF(ISERROR(VLOOKUP($B389,padron!$A$3:$M$482,9,0)),+IF(ISERROR(VLOOKUP($B389,NAfiliado_NFarmacia!$A$2:$J$497,5,0)),"Ingresa Farmacia",VLOOKUP($B389,NAfiliado_NFarmacia!$A$2:$J$497,5,0)),VLOOKUP($B389,padron!$A$3:$M$482,9,0)),+IF(ISERROR(VLOOKUP($B389,NAfiliado_NFarmacia!$A$2:$J$497,5,0)),"Ingresa Farmacia",VLOOKUP($B389,NAfiliado_NFarmacia!$A$2:$J$497,5,0))))</f>
        <v/>
      </c>
      <c r="J389" s="68" t="str">
        <f>+IF($B389="","",+IF(OR($F389="Si",$F389=""),IF(ISERROR(VLOOKUP($B389,padron!$A$3:$M$482,10,0)),+IF(ISERROR(VLOOKUP($B389,NAfiliado_NFarmacia!$A$2:$J$497,5,0)),"Ingresa Direccion de Farmacia",VLOOKUP($B389,NAfiliado_NFarmacia!$A$2:$J$497,6,0)),VLOOKUP($B389,padron!$A$3:$M$482,10,0)),+IF(ISERROR(VLOOKUP($B389,NAfiliado_NFarmacia!$A$2:$J$497,6,0)),"Ingresa Direccion de Farmacia",VLOOKUP($B389,NAfiliado_NFarmacia!$A$2:$J$497,6,0))))</f>
        <v/>
      </c>
      <c r="K389" s="68" t="str">
        <f>+IF($B389="","",+IF(OR($F389="Si",$F389=""),IF(ISERROR(VLOOKUP($B389,padron!$A$3:$M$482,10,0)),+IF(ISERROR(VLOOKUP($B389,NAfiliado_NFarmacia!$A$2:$J$497,5,0)),"Ingresa Localidad de Farmacia",VLOOKUP($B389,NAfiliado_NFarmacia!$A$2:$J$497,7,0)),VLOOKUP($B389,padron!$A$3:$M$482,11,0)),+IF(ISERROR(VLOOKUP($B389,NAfiliado_NFarmacia!$A$2:$J$497,7,0)),"Ingresa Localidad de Farmacia",VLOOKUP($B389,NAfiliado_NFarmacia!$A$2:$J$497,7,0))))</f>
        <v/>
      </c>
      <c r="L389" s="69" t="str">
        <f>+IF(B389="","",IF(F389="No","84005541",+IFERROR(+VLOOKUP(inicio!B389,padron!$A$2:$H$1999,8,0),"84005541")))</f>
        <v/>
      </c>
      <c r="M389" s="69" t="str">
        <f>+IF(B389="","",+IFERROR(+VLOOKUP(B389,padron!A:C,3,0),"no_cargado"))</f>
        <v/>
      </c>
      <c r="N389" s="67" t="str">
        <f>+IF(C389="","",+IFERROR(+VLOOKUP($C389,materiales!$A$2:$C$101,3,0),"9999"))</f>
        <v/>
      </c>
      <c r="O389" s="67" t="str">
        <f t="shared" si="50"/>
        <v/>
      </c>
      <c r="P389" s="67" t="str">
        <f t="shared" si="51"/>
        <v/>
      </c>
      <c r="Q389" s="67" t="str">
        <f t="shared" si="52"/>
        <v/>
      </c>
      <c r="R389" s="67" t="str">
        <f t="shared" si="53"/>
        <v/>
      </c>
      <c r="S389" s="67" t="str">
        <f t="shared" si="54"/>
        <v/>
      </c>
      <c r="T389" s="67" t="str">
        <f t="shared" ca="1" si="55"/>
        <v/>
      </c>
      <c r="U389" s="67" t="str">
        <f>+IF(M389="","",IFERROR(+VLOOKUP(C389,materiales!$A$2:$D$1000,4,0),"DSZA"))</f>
        <v/>
      </c>
      <c r="V389" s="67" t="str">
        <f t="shared" si="56"/>
        <v/>
      </c>
      <c r="W389" s="69" t="str">
        <f t="shared" si="57"/>
        <v/>
      </c>
      <c r="X389" s="69" t="str">
        <f t="shared" si="58"/>
        <v/>
      </c>
      <c r="Y389" s="70" t="str">
        <f t="shared" si="59"/>
        <v/>
      </c>
      <c r="Z389" s="70" t="str">
        <f>IF(M389="no_cargado",VLOOKUP(B389,NAfiliado_NFarmacia!A:H,8,0),"")</f>
        <v/>
      </c>
      <c r="AA389" s="71"/>
    </row>
    <row r="390" spans="1:27" x14ac:dyDescent="0.55000000000000004">
      <c r="A390" s="50"/>
      <c r="B390" s="49"/>
      <c r="C390" s="48"/>
      <c r="D390" s="49"/>
      <c r="E390" s="49"/>
      <c r="F390" s="49"/>
      <c r="G390" s="66" t="str">
        <f>+IF($B390="","",+IFERROR(+VLOOKUP(B390,padron!$A$2:$E$2000,2,0),+IFERROR(VLOOKUP(B390,NAfiliado_NFarmacia!$A:$J,10,0),"Ingresar Nuevo Afiliado")))</f>
        <v/>
      </c>
      <c r="H390" s="67" t="str">
        <f>+IF(B390="","",+IFERROR(+VLOOKUP($C390,materiales!$A$2:$C$101,2,0),"9999"))</f>
        <v/>
      </c>
      <c r="I390" s="68" t="str">
        <f>+IF($B390="","",+IF(OR($F390="Si",$F390=""),IF(ISERROR(VLOOKUP($B390,padron!$A$3:$M$482,9,0)),+IF(ISERROR(VLOOKUP($B390,NAfiliado_NFarmacia!$A$2:$J$497,5,0)),"Ingresa Farmacia",VLOOKUP($B390,NAfiliado_NFarmacia!$A$2:$J$497,5,0)),VLOOKUP($B390,padron!$A$3:$M$482,9,0)),+IF(ISERROR(VLOOKUP($B390,NAfiliado_NFarmacia!$A$2:$J$497,5,0)),"Ingresa Farmacia",VLOOKUP($B390,NAfiliado_NFarmacia!$A$2:$J$497,5,0))))</f>
        <v/>
      </c>
      <c r="J390" s="68" t="str">
        <f>+IF($B390="","",+IF(OR($F390="Si",$F390=""),IF(ISERROR(VLOOKUP($B390,padron!$A$3:$M$482,10,0)),+IF(ISERROR(VLOOKUP($B390,NAfiliado_NFarmacia!$A$2:$J$497,5,0)),"Ingresa Direccion de Farmacia",VLOOKUP($B390,NAfiliado_NFarmacia!$A$2:$J$497,6,0)),VLOOKUP($B390,padron!$A$3:$M$482,10,0)),+IF(ISERROR(VLOOKUP($B390,NAfiliado_NFarmacia!$A$2:$J$497,6,0)),"Ingresa Direccion de Farmacia",VLOOKUP($B390,NAfiliado_NFarmacia!$A$2:$J$497,6,0))))</f>
        <v/>
      </c>
      <c r="K390" s="68" t="str">
        <f>+IF($B390="","",+IF(OR($F390="Si",$F390=""),IF(ISERROR(VLOOKUP($B390,padron!$A$3:$M$482,10,0)),+IF(ISERROR(VLOOKUP($B390,NAfiliado_NFarmacia!$A$2:$J$497,5,0)),"Ingresa Localidad de Farmacia",VLOOKUP($B390,NAfiliado_NFarmacia!$A$2:$J$497,7,0)),VLOOKUP($B390,padron!$A$3:$M$482,11,0)),+IF(ISERROR(VLOOKUP($B390,NAfiliado_NFarmacia!$A$2:$J$497,7,0)),"Ingresa Localidad de Farmacia",VLOOKUP($B390,NAfiliado_NFarmacia!$A$2:$J$497,7,0))))</f>
        <v/>
      </c>
      <c r="L390" s="69" t="str">
        <f>+IF(B390="","",IF(F390="No","84005541",+IFERROR(+VLOOKUP(inicio!B390,padron!$A$2:$H$1999,8,0),"84005541")))</f>
        <v/>
      </c>
      <c r="M390" s="69" t="str">
        <f>+IF(B390="","",+IFERROR(+VLOOKUP(B390,padron!A:C,3,0),"no_cargado"))</f>
        <v/>
      </c>
      <c r="N390" s="67" t="str">
        <f>+IF(C390="","",+IFERROR(+VLOOKUP($C390,materiales!$A$2:$C$101,3,0),"9999"))</f>
        <v/>
      </c>
      <c r="O390" s="67" t="str">
        <f t="shared" si="50"/>
        <v/>
      </c>
      <c r="P390" s="67" t="str">
        <f t="shared" si="51"/>
        <v/>
      </c>
      <c r="Q390" s="67" t="str">
        <f t="shared" si="52"/>
        <v/>
      </c>
      <c r="R390" s="67" t="str">
        <f t="shared" si="53"/>
        <v/>
      </c>
      <c r="S390" s="67" t="str">
        <f t="shared" si="54"/>
        <v/>
      </c>
      <c r="T390" s="67" t="str">
        <f t="shared" ca="1" si="55"/>
        <v/>
      </c>
      <c r="U390" s="67" t="str">
        <f>+IF(M390="","",IFERROR(+VLOOKUP(C390,materiales!$A$2:$D$1000,4,0),"DSZA"))</f>
        <v/>
      </c>
      <c r="V390" s="67" t="str">
        <f t="shared" si="56"/>
        <v/>
      </c>
      <c r="W390" s="69" t="str">
        <f t="shared" si="57"/>
        <v/>
      </c>
      <c r="X390" s="69" t="str">
        <f t="shared" si="58"/>
        <v/>
      </c>
      <c r="Y390" s="70" t="str">
        <f t="shared" si="59"/>
        <v/>
      </c>
      <c r="Z390" s="70" t="str">
        <f>IF(M390="no_cargado",VLOOKUP(B390,NAfiliado_NFarmacia!A:H,8,0),"")</f>
        <v/>
      </c>
      <c r="AA390" s="71"/>
    </row>
    <row r="391" spans="1:27" x14ac:dyDescent="0.55000000000000004">
      <c r="A391" s="50"/>
      <c r="B391" s="49"/>
      <c r="C391" s="48"/>
      <c r="D391" s="49"/>
      <c r="E391" s="49"/>
      <c r="F391" s="49"/>
      <c r="G391" s="66" t="str">
        <f>+IF($B391="","",+IFERROR(+VLOOKUP(B391,padron!$A$2:$E$2000,2,0),+IFERROR(VLOOKUP(B391,NAfiliado_NFarmacia!$A:$J,10,0),"Ingresar Nuevo Afiliado")))</f>
        <v/>
      </c>
      <c r="H391" s="67" t="str">
        <f>+IF(B391="","",+IFERROR(+VLOOKUP($C391,materiales!$A$2:$C$101,2,0),"9999"))</f>
        <v/>
      </c>
      <c r="I391" s="68" t="str">
        <f>+IF($B391="","",+IF(OR($F391="Si",$F391=""),IF(ISERROR(VLOOKUP($B391,padron!$A$3:$M$482,9,0)),+IF(ISERROR(VLOOKUP($B391,NAfiliado_NFarmacia!$A$2:$J$497,5,0)),"Ingresa Farmacia",VLOOKUP($B391,NAfiliado_NFarmacia!$A$2:$J$497,5,0)),VLOOKUP($B391,padron!$A$3:$M$482,9,0)),+IF(ISERROR(VLOOKUP($B391,NAfiliado_NFarmacia!$A$2:$J$497,5,0)),"Ingresa Farmacia",VLOOKUP($B391,NAfiliado_NFarmacia!$A$2:$J$497,5,0))))</f>
        <v/>
      </c>
      <c r="J391" s="68" t="str">
        <f>+IF($B391="","",+IF(OR($F391="Si",$F391=""),IF(ISERROR(VLOOKUP($B391,padron!$A$3:$M$482,10,0)),+IF(ISERROR(VLOOKUP($B391,NAfiliado_NFarmacia!$A$2:$J$497,5,0)),"Ingresa Direccion de Farmacia",VLOOKUP($B391,NAfiliado_NFarmacia!$A$2:$J$497,6,0)),VLOOKUP($B391,padron!$A$3:$M$482,10,0)),+IF(ISERROR(VLOOKUP($B391,NAfiliado_NFarmacia!$A$2:$J$497,6,0)),"Ingresa Direccion de Farmacia",VLOOKUP($B391,NAfiliado_NFarmacia!$A$2:$J$497,6,0))))</f>
        <v/>
      </c>
      <c r="K391" s="68" t="str">
        <f>+IF($B391="","",+IF(OR($F391="Si",$F391=""),IF(ISERROR(VLOOKUP($B391,padron!$A$3:$M$482,10,0)),+IF(ISERROR(VLOOKUP($B391,NAfiliado_NFarmacia!$A$2:$J$497,5,0)),"Ingresa Localidad de Farmacia",VLOOKUP($B391,NAfiliado_NFarmacia!$A$2:$J$497,7,0)),VLOOKUP($B391,padron!$A$3:$M$482,11,0)),+IF(ISERROR(VLOOKUP($B391,NAfiliado_NFarmacia!$A$2:$J$497,7,0)),"Ingresa Localidad de Farmacia",VLOOKUP($B391,NAfiliado_NFarmacia!$A$2:$J$497,7,0))))</f>
        <v/>
      </c>
      <c r="L391" s="69" t="str">
        <f>+IF(B391="","",IF(F391="No","84005541",+IFERROR(+VLOOKUP(inicio!B391,padron!$A$2:$H$1999,8,0),"84005541")))</f>
        <v/>
      </c>
      <c r="M391" s="69" t="str">
        <f>+IF(B391="","",+IFERROR(+VLOOKUP(B391,padron!A:C,3,0),"no_cargado"))</f>
        <v/>
      </c>
      <c r="N391" s="67" t="str">
        <f>+IF(C391="","",+IFERROR(+VLOOKUP($C391,materiales!$A$2:$C$101,3,0),"9999"))</f>
        <v/>
      </c>
      <c r="O391" s="67" t="str">
        <f t="shared" si="50"/>
        <v/>
      </c>
      <c r="P391" s="67" t="str">
        <f t="shared" si="51"/>
        <v/>
      </c>
      <c r="Q391" s="67" t="str">
        <f t="shared" si="52"/>
        <v/>
      </c>
      <c r="R391" s="67" t="str">
        <f t="shared" si="53"/>
        <v/>
      </c>
      <c r="S391" s="67" t="str">
        <f t="shared" si="54"/>
        <v/>
      </c>
      <c r="T391" s="67" t="str">
        <f t="shared" ca="1" si="55"/>
        <v/>
      </c>
      <c r="U391" s="67" t="str">
        <f>+IF(M391="","",IFERROR(+VLOOKUP(C391,materiales!$A$2:$D$1000,4,0),"DSZA"))</f>
        <v/>
      </c>
      <c r="V391" s="67" t="str">
        <f t="shared" si="56"/>
        <v/>
      </c>
      <c r="W391" s="69" t="str">
        <f t="shared" si="57"/>
        <v/>
      </c>
      <c r="X391" s="69" t="str">
        <f t="shared" si="58"/>
        <v/>
      </c>
      <c r="Y391" s="70" t="str">
        <f t="shared" si="59"/>
        <v/>
      </c>
      <c r="Z391" s="70" t="str">
        <f>IF(M391="no_cargado",VLOOKUP(B391,NAfiliado_NFarmacia!A:H,8,0),"")</f>
        <v/>
      </c>
      <c r="AA391" s="71"/>
    </row>
    <row r="392" spans="1:27" x14ac:dyDescent="0.55000000000000004">
      <c r="A392" s="50"/>
      <c r="B392" s="49"/>
      <c r="C392" s="48"/>
      <c r="D392" s="49"/>
      <c r="E392" s="49"/>
      <c r="F392" s="49"/>
      <c r="G392" s="66" t="str">
        <f>+IF($B392="","",+IFERROR(+VLOOKUP(B392,padron!$A$2:$E$2000,2,0),+IFERROR(VLOOKUP(B392,NAfiliado_NFarmacia!$A:$J,10,0),"Ingresar Nuevo Afiliado")))</f>
        <v/>
      </c>
      <c r="H392" s="67" t="str">
        <f>+IF(B392="","",+IFERROR(+VLOOKUP($C392,materiales!$A$2:$C$101,2,0),"9999"))</f>
        <v/>
      </c>
      <c r="I392" s="68" t="str">
        <f>+IF($B392="","",+IF(OR($F392="Si",$F392=""),IF(ISERROR(VLOOKUP($B392,padron!$A$3:$M$482,9,0)),+IF(ISERROR(VLOOKUP($B392,NAfiliado_NFarmacia!$A$2:$J$497,5,0)),"Ingresa Farmacia",VLOOKUP($B392,NAfiliado_NFarmacia!$A$2:$J$497,5,0)),VLOOKUP($B392,padron!$A$3:$M$482,9,0)),+IF(ISERROR(VLOOKUP($B392,NAfiliado_NFarmacia!$A$2:$J$497,5,0)),"Ingresa Farmacia",VLOOKUP($B392,NAfiliado_NFarmacia!$A$2:$J$497,5,0))))</f>
        <v/>
      </c>
      <c r="J392" s="68" t="str">
        <f>+IF($B392="","",+IF(OR($F392="Si",$F392=""),IF(ISERROR(VLOOKUP($B392,padron!$A$3:$M$482,10,0)),+IF(ISERROR(VLOOKUP($B392,NAfiliado_NFarmacia!$A$2:$J$497,5,0)),"Ingresa Direccion de Farmacia",VLOOKUP($B392,NAfiliado_NFarmacia!$A$2:$J$497,6,0)),VLOOKUP($B392,padron!$A$3:$M$482,10,0)),+IF(ISERROR(VLOOKUP($B392,NAfiliado_NFarmacia!$A$2:$J$497,6,0)),"Ingresa Direccion de Farmacia",VLOOKUP($B392,NAfiliado_NFarmacia!$A$2:$J$497,6,0))))</f>
        <v/>
      </c>
      <c r="K392" s="68" t="str">
        <f>+IF($B392="","",+IF(OR($F392="Si",$F392=""),IF(ISERROR(VLOOKUP($B392,padron!$A$3:$M$482,10,0)),+IF(ISERROR(VLOOKUP($B392,NAfiliado_NFarmacia!$A$2:$J$497,5,0)),"Ingresa Localidad de Farmacia",VLOOKUP($B392,NAfiliado_NFarmacia!$A$2:$J$497,7,0)),VLOOKUP($B392,padron!$A$3:$M$482,11,0)),+IF(ISERROR(VLOOKUP($B392,NAfiliado_NFarmacia!$A$2:$J$497,7,0)),"Ingresa Localidad de Farmacia",VLOOKUP($B392,NAfiliado_NFarmacia!$A$2:$J$497,7,0))))</f>
        <v/>
      </c>
      <c r="L392" s="69" t="str">
        <f>+IF(B392="","",IF(F392="No","84005541",+IFERROR(+VLOOKUP(inicio!B392,padron!$A$2:$H$1999,8,0),"84005541")))</f>
        <v/>
      </c>
      <c r="M392" s="69" t="str">
        <f>+IF(B392="","",+IFERROR(+VLOOKUP(B392,padron!A:C,3,0),"no_cargado"))</f>
        <v/>
      </c>
      <c r="N392" s="67" t="str">
        <f>+IF(C392="","",+IFERROR(+VLOOKUP($C392,materiales!$A$2:$C$101,3,0),"9999"))</f>
        <v/>
      </c>
      <c r="O392" s="67" t="str">
        <f t="shared" si="50"/>
        <v/>
      </c>
      <c r="P392" s="67" t="str">
        <f t="shared" si="51"/>
        <v/>
      </c>
      <c r="Q392" s="67" t="str">
        <f t="shared" si="52"/>
        <v/>
      </c>
      <c r="R392" s="67" t="str">
        <f t="shared" si="53"/>
        <v/>
      </c>
      <c r="S392" s="67" t="str">
        <f t="shared" si="54"/>
        <v/>
      </c>
      <c r="T392" s="67" t="str">
        <f t="shared" ca="1" si="55"/>
        <v/>
      </c>
      <c r="U392" s="67" t="str">
        <f>+IF(M392="","",IFERROR(+VLOOKUP(C392,materiales!$A$2:$D$1000,4,0),"DSZA"))</f>
        <v/>
      </c>
      <c r="V392" s="67" t="str">
        <f t="shared" si="56"/>
        <v/>
      </c>
      <c r="W392" s="69" t="str">
        <f t="shared" si="57"/>
        <v/>
      </c>
      <c r="X392" s="69" t="str">
        <f t="shared" si="58"/>
        <v/>
      </c>
      <c r="Y392" s="70" t="str">
        <f t="shared" si="59"/>
        <v/>
      </c>
      <c r="Z392" s="70" t="str">
        <f>IF(M392="no_cargado",VLOOKUP(B392,NAfiliado_NFarmacia!A:H,8,0),"")</f>
        <v/>
      </c>
      <c r="AA392" s="71"/>
    </row>
    <row r="393" spans="1:27" x14ac:dyDescent="0.55000000000000004">
      <c r="A393" s="50"/>
      <c r="B393" s="49"/>
      <c r="C393" s="48"/>
      <c r="D393" s="49"/>
      <c r="E393" s="49"/>
      <c r="F393" s="49"/>
      <c r="G393" s="66" t="str">
        <f>+IF($B393="","",+IFERROR(+VLOOKUP(B393,padron!$A$2:$E$2000,2,0),+IFERROR(VLOOKUP(B393,NAfiliado_NFarmacia!$A:$J,10,0),"Ingresar Nuevo Afiliado")))</f>
        <v/>
      </c>
      <c r="H393" s="67" t="str">
        <f>+IF(B393="","",+IFERROR(+VLOOKUP($C393,materiales!$A$2:$C$101,2,0),"9999"))</f>
        <v/>
      </c>
      <c r="I393" s="68" t="str">
        <f>+IF($B393="","",+IF(OR($F393="Si",$F393=""),IF(ISERROR(VLOOKUP($B393,padron!$A$3:$M$482,9,0)),+IF(ISERROR(VLOOKUP($B393,NAfiliado_NFarmacia!$A$2:$J$497,5,0)),"Ingresa Farmacia",VLOOKUP($B393,NAfiliado_NFarmacia!$A$2:$J$497,5,0)),VLOOKUP($B393,padron!$A$3:$M$482,9,0)),+IF(ISERROR(VLOOKUP($B393,NAfiliado_NFarmacia!$A$2:$J$497,5,0)),"Ingresa Farmacia",VLOOKUP($B393,NAfiliado_NFarmacia!$A$2:$J$497,5,0))))</f>
        <v/>
      </c>
      <c r="J393" s="68" t="str">
        <f>+IF($B393="","",+IF(OR($F393="Si",$F393=""),IF(ISERROR(VLOOKUP($B393,padron!$A$3:$M$482,10,0)),+IF(ISERROR(VLOOKUP($B393,NAfiliado_NFarmacia!$A$2:$J$497,5,0)),"Ingresa Direccion de Farmacia",VLOOKUP($B393,NAfiliado_NFarmacia!$A$2:$J$497,6,0)),VLOOKUP($B393,padron!$A$3:$M$482,10,0)),+IF(ISERROR(VLOOKUP($B393,NAfiliado_NFarmacia!$A$2:$J$497,6,0)),"Ingresa Direccion de Farmacia",VLOOKUP($B393,NAfiliado_NFarmacia!$A$2:$J$497,6,0))))</f>
        <v/>
      </c>
      <c r="K393" s="68" t="str">
        <f>+IF($B393="","",+IF(OR($F393="Si",$F393=""),IF(ISERROR(VLOOKUP($B393,padron!$A$3:$M$482,10,0)),+IF(ISERROR(VLOOKUP($B393,NAfiliado_NFarmacia!$A$2:$J$497,5,0)),"Ingresa Localidad de Farmacia",VLOOKUP($B393,NAfiliado_NFarmacia!$A$2:$J$497,7,0)),VLOOKUP($B393,padron!$A$3:$M$482,11,0)),+IF(ISERROR(VLOOKUP($B393,NAfiliado_NFarmacia!$A$2:$J$497,7,0)),"Ingresa Localidad de Farmacia",VLOOKUP($B393,NAfiliado_NFarmacia!$A$2:$J$497,7,0))))</f>
        <v/>
      </c>
      <c r="L393" s="69" t="str">
        <f>+IF(B393="","",IF(F393="No","84005541",+IFERROR(+VLOOKUP(inicio!B393,padron!$A$2:$H$1999,8,0),"84005541")))</f>
        <v/>
      </c>
      <c r="M393" s="69" t="str">
        <f>+IF(B393="","",+IFERROR(+VLOOKUP(B393,padron!A:C,3,0),"no_cargado"))</f>
        <v/>
      </c>
      <c r="N393" s="67" t="str">
        <f>+IF(C393="","",+IFERROR(+VLOOKUP($C393,materiales!$A$2:$C$101,3,0),"9999"))</f>
        <v/>
      </c>
      <c r="O393" s="67" t="str">
        <f t="shared" si="50"/>
        <v/>
      </c>
      <c r="P393" s="67" t="str">
        <f t="shared" si="51"/>
        <v/>
      </c>
      <c r="Q393" s="67" t="str">
        <f t="shared" si="52"/>
        <v/>
      </c>
      <c r="R393" s="67" t="str">
        <f t="shared" si="53"/>
        <v/>
      </c>
      <c r="S393" s="67" t="str">
        <f t="shared" si="54"/>
        <v/>
      </c>
      <c r="T393" s="67" t="str">
        <f t="shared" ca="1" si="55"/>
        <v/>
      </c>
      <c r="U393" s="67" t="str">
        <f>+IF(M393="","",IFERROR(+VLOOKUP(C393,materiales!$A$2:$D$1000,4,0),"DSZA"))</f>
        <v/>
      </c>
      <c r="V393" s="67" t="str">
        <f t="shared" si="56"/>
        <v/>
      </c>
      <c r="W393" s="69" t="str">
        <f t="shared" si="57"/>
        <v/>
      </c>
      <c r="X393" s="69" t="str">
        <f t="shared" si="58"/>
        <v/>
      </c>
      <c r="Y393" s="70" t="str">
        <f t="shared" si="59"/>
        <v/>
      </c>
      <c r="Z393" s="70" t="str">
        <f>IF(M393="no_cargado",VLOOKUP(B393,NAfiliado_NFarmacia!A:H,8,0),"")</f>
        <v/>
      </c>
      <c r="AA393" s="71"/>
    </row>
    <row r="394" spans="1:27" x14ac:dyDescent="0.55000000000000004">
      <c r="A394" s="50"/>
      <c r="B394" s="49"/>
      <c r="C394" s="48"/>
      <c r="D394" s="49"/>
      <c r="E394" s="49"/>
      <c r="F394" s="49"/>
      <c r="G394" s="66" t="str">
        <f>+IF($B394="","",+IFERROR(+VLOOKUP(B394,padron!$A$2:$E$2000,2,0),+IFERROR(VLOOKUP(B394,NAfiliado_NFarmacia!$A:$J,10,0),"Ingresar Nuevo Afiliado")))</f>
        <v/>
      </c>
      <c r="H394" s="67" t="str">
        <f>+IF(B394="","",+IFERROR(+VLOOKUP($C394,materiales!$A$2:$C$101,2,0),"9999"))</f>
        <v/>
      </c>
      <c r="I394" s="68" t="str">
        <f>+IF($B394="","",+IF(OR($F394="Si",$F394=""),IF(ISERROR(VLOOKUP($B394,padron!$A$3:$M$482,9,0)),+IF(ISERROR(VLOOKUP($B394,NAfiliado_NFarmacia!$A$2:$J$497,5,0)),"Ingresa Farmacia",VLOOKUP($B394,NAfiliado_NFarmacia!$A$2:$J$497,5,0)),VLOOKUP($B394,padron!$A$3:$M$482,9,0)),+IF(ISERROR(VLOOKUP($B394,NAfiliado_NFarmacia!$A$2:$J$497,5,0)),"Ingresa Farmacia",VLOOKUP($B394,NAfiliado_NFarmacia!$A$2:$J$497,5,0))))</f>
        <v/>
      </c>
      <c r="J394" s="68" t="str">
        <f>+IF($B394="","",+IF(OR($F394="Si",$F394=""),IF(ISERROR(VLOOKUP($B394,padron!$A$3:$M$482,10,0)),+IF(ISERROR(VLOOKUP($B394,NAfiliado_NFarmacia!$A$2:$J$497,5,0)),"Ingresa Direccion de Farmacia",VLOOKUP($B394,NAfiliado_NFarmacia!$A$2:$J$497,6,0)),VLOOKUP($B394,padron!$A$3:$M$482,10,0)),+IF(ISERROR(VLOOKUP($B394,NAfiliado_NFarmacia!$A$2:$J$497,6,0)),"Ingresa Direccion de Farmacia",VLOOKUP($B394,NAfiliado_NFarmacia!$A$2:$J$497,6,0))))</f>
        <v/>
      </c>
      <c r="K394" s="68" t="str">
        <f>+IF($B394="","",+IF(OR($F394="Si",$F394=""),IF(ISERROR(VLOOKUP($B394,padron!$A$3:$M$482,10,0)),+IF(ISERROR(VLOOKUP($B394,NAfiliado_NFarmacia!$A$2:$J$497,5,0)),"Ingresa Localidad de Farmacia",VLOOKUP($B394,NAfiliado_NFarmacia!$A$2:$J$497,7,0)),VLOOKUP($B394,padron!$A$3:$M$482,11,0)),+IF(ISERROR(VLOOKUP($B394,NAfiliado_NFarmacia!$A$2:$J$497,7,0)),"Ingresa Localidad de Farmacia",VLOOKUP($B394,NAfiliado_NFarmacia!$A$2:$J$497,7,0))))</f>
        <v/>
      </c>
      <c r="L394" s="69" t="str">
        <f>+IF(B394="","",IF(F394="No","84005541",+IFERROR(+VLOOKUP(inicio!B394,padron!$A$2:$H$1999,8,0),"84005541")))</f>
        <v/>
      </c>
      <c r="M394" s="69" t="str">
        <f>+IF(B394="","",+IFERROR(+VLOOKUP(B394,padron!A:C,3,0),"no_cargado"))</f>
        <v/>
      </c>
      <c r="N394" s="67" t="str">
        <f>+IF(C394="","",+IFERROR(+VLOOKUP($C394,materiales!$A$2:$C$101,3,0),"9999"))</f>
        <v/>
      </c>
      <c r="O394" s="67" t="str">
        <f t="shared" ref="O394:O457" si="60">+IF(D394="","","01")</f>
        <v/>
      </c>
      <c r="P394" s="67" t="str">
        <f t="shared" ref="P394:P457" si="61">+IF(B394="","","CONVENIO 100%")</f>
        <v/>
      </c>
      <c r="Q394" s="67" t="str">
        <f t="shared" ref="Q394:Q457" si="62">+IF(I394="","","ZTRA")</f>
        <v/>
      </c>
      <c r="R394" s="67" t="str">
        <f t="shared" ref="R394:R457" si="63">+IF(J394="","",+IFERROR(+IF(U394="DSZA","ALMA","1004"),"ALMA"))</f>
        <v/>
      </c>
      <c r="S394" s="67" t="str">
        <f t="shared" ref="S394:S457" si="64">+IF(K394="","","40000001")</f>
        <v/>
      </c>
      <c r="T394" s="67" t="str">
        <f t="shared" ref="T394:T457" ca="1" si="65">+IF(L394="","",+DAY(TODAY())&amp;"."&amp;TEXT(+TODAY(),"MM")&amp;"."&amp;+YEAR(TODAY()))</f>
        <v/>
      </c>
      <c r="U394" s="67" t="str">
        <f>+IF(M394="","",IFERROR(+VLOOKUP(C394,materiales!$A$2:$D$1000,4,0),"DSZA"))</f>
        <v/>
      </c>
      <c r="V394" s="67" t="str">
        <f t="shared" ref="V394:V457" si="66">+IF(N394="","","MAN")</f>
        <v/>
      </c>
      <c r="W394" s="69" t="str">
        <f t="shared" ref="W394:W457" si="67">IF(B394="","","02")</f>
        <v/>
      </c>
      <c r="X394" s="69" t="str">
        <f t="shared" ref="X394:X457" si="68">IF(B394="","","01")</f>
        <v/>
      </c>
      <c r="Y394" s="70" t="str">
        <f t="shared" ref="Y394:Y457" si="69">+RIGHT(B394,8)</f>
        <v/>
      </c>
      <c r="Z394" s="70" t="str">
        <f>IF(M394="no_cargado",VLOOKUP(B394,NAfiliado_NFarmacia!A:H,8,0),"")</f>
        <v/>
      </c>
      <c r="AA394" s="71"/>
    </row>
    <row r="395" spans="1:27" x14ac:dyDescent="0.55000000000000004">
      <c r="A395" s="50"/>
      <c r="B395" s="49"/>
      <c r="C395" s="48"/>
      <c r="D395" s="49"/>
      <c r="E395" s="49"/>
      <c r="F395" s="49"/>
      <c r="G395" s="66" t="str">
        <f>+IF($B395="","",+IFERROR(+VLOOKUP(B395,padron!$A$2:$E$2000,2,0),+IFERROR(VLOOKUP(B395,NAfiliado_NFarmacia!$A:$J,10,0),"Ingresar Nuevo Afiliado")))</f>
        <v/>
      </c>
      <c r="H395" s="67" t="str">
        <f>+IF(B395="","",+IFERROR(+VLOOKUP($C395,materiales!$A$2:$C$101,2,0),"9999"))</f>
        <v/>
      </c>
      <c r="I395" s="68" t="str">
        <f>+IF($B395="","",+IF(OR($F395="Si",$F395=""),IF(ISERROR(VLOOKUP($B395,padron!$A$3:$M$482,9,0)),+IF(ISERROR(VLOOKUP($B395,NAfiliado_NFarmacia!$A$2:$J$497,5,0)),"Ingresa Farmacia",VLOOKUP($B395,NAfiliado_NFarmacia!$A$2:$J$497,5,0)),VLOOKUP($B395,padron!$A$3:$M$482,9,0)),+IF(ISERROR(VLOOKUP($B395,NAfiliado_NFarmacia!$A$2:$J$497,5,0)),"Ingresa Farmacia",VLOOKUP($B395,NAfiliado_NFarmacia!$A$2:$J$497,5,0))))</f>
        <v/>
      </c>
      <c r="J395" s="68" t="str">
        <f>+IF($B395="","",+IF(OR($F395="Si",$F395=""),IF(ISERROR(VLOOKUP($B395,padron!$A$3:$M$482,10,0)),+IF(ISERROR(VLOOKUP($B395,NAfiliado_NFarmacia!$A$2:$J$497,5,0)),"Ingresa Direccion de Farmacia",VLOOKUP($B395,NAfiliado_NFarmacia!$A$2:$J$497,6,0)),VLOOKUP($B395,padron!$A$3:$M$482,10,0)),+IF(ISERROR(VLOOKUP($B395,NAfiliado_NFarmacia!$A$2:$J$497,6,0)),"Ingresa Direccion de Farmacia",VLOOKUP($B395,NAfiliado_NFarmacia!$A$2:$J$497,6,0))))</f>
        <v/>
      </c>
      <c r="K395" s="68" t="str">
        <f>+IF($B395="","",+IF(OR($F395="Si",$F395=""),IF(ISERROR(VLOOKUP($B395,padron!$A$3:$M$482,10,0)),+IF(ISERROR(VLOOKUP($B395,NAfiliado_NFarmacia!$A$2:$J$497,5,0)),"Ingresa Localidad de Farmacia",VLOOKUP($B395,NAfiliado_NFarmacia!$A$2:$J$497,7,0)),VLOOKUP($B395,padron!$A$3:$M$482,11,0)),+IF(ISERROR(VLOOKUP($B395,NAfiliado_NFarmacia!$A$2:$J$497,7,0)),"Ingresa Localidad de Farmacia",VLOOKUP($B395,NAfiliado_NFarmacia!$A$2:$J$497,7,0))))</f>
        <v/>
      </c>
      <c r="L395" s="69" t="str">
        <f>+IF(B395="","",IF(F395="No","84005541",+IFERROR(+VLOOKUP(inicio!B395,padron!$A$2:$H$1999,8,0),"84005541")))</f>
        <v/>
      </c>
      <c r="M395" s="69" t="str">
        <f>+IF(B395="","",+IFERROR(+VLOOKUP(B395,padron!A:C,3,0),"no_cargado"))</f>
        <v/>
      </c>
      <c r="N395" s="67" t="str">
        <f>+IF(C395="","",+IFERROR(+VLOOKUP($C395,materiales!$A$2:$C$101,3,0),"9999"))</f>
        <v/>
      </c>
      <c r="O395" s="67" t="str">
        <f t="shared" si="60"/>
        <v/>
      </c>
      <c r="P395" s="67" t="str">
        <f t="shared" si="61"/>
        <v/>
      </c>
      <c r="Q395" s="67" t="str">
        <f t="shared" si="62"/>
        <v/>
      </c>
      <c r="R395" s="67" t="str">
        <f t="shared" si="63"/>
        <v/>
      </c>
      <c r="S395" s="67" t="str">
        <f t="shared" si="64"/>
        <v/>
      </c>
      <c r="T395" s="67" t="str">
        <f t="shared" ca="1" si="65"/>
        <v/>
      </c>
      <c r="U395" s="67" t="str">
        <f>+IF(M395="","",IFERROR(+VLOOKUP(C395,materiales!$A$2:$D$1000,4,0),"DSZA"))</f>
        <v/>
      </c>
      <c r="V395" s="67" t="str">
        <f t="shared" si="66"/>
        <v/>
      </c>
      <c r="W395" s="69" t="str">
        <f t="shared" si="67"/>
        <v/>
      </c>
      <c r="X395" s="69" t="str">
        <f t="shared" si="68"/>
        <v/>
      </c>
      <c r="Y395" s="70" t="str">
        <f t="shared" si="69"/>
        <v/>
      </c>
      <c r="Z395" s="70" t="str">
        <f>IF(M395="no_cargado",VLOOKUP(B395,NAfiliado_NFarmacia!A:H,8,0),"")</f>
        <v/>
      </c>
      <c r="AA395" s="71"/>
    </row>
    <row r="396" spans="1:27" x14ac:dyDescent="0.55000000000000004">
      <c r="A396" s="50"/>
      <c r="B396" s="49"/>
      <c r="C396" s="48"/>
      <c r="D396" s="49"/>
      <c r="E396" s="49"/>
      <c r="F396" s="49"/>
      <c r="G396" s="66" t="str">
        <f>+IF($B396="","",+IFERROR(+VLOOKUP(B396,padron!$A$2:$E$2000,2,0),+IFERROR(VLOOKUP(B396,NAfiliado_NFarmacia!$A:$J,10,0),"Ingresar Nuevo Afiliado")))</f>
        <v/>
      </c>
      <c r="H396" s="67" t="str">
        <f>+IF(B396="","",+IFERROR(+VLOOKUP($C396,materiales!$A$2:$C$101,2,0),"9999"))</f>
        <v/>
      </c>
      <c r="I396" s="68" t="str">
        <f>+IF($B396="","",+IF(OR($F396="Si",$F396=""),IF(ISERROR(VLOOKUP($B396,padron!$A$3:$M$482,9,0)),+IF(ISERROR(VLOOKUP($B396,NAfiliado_NFarmacia!$A$2:$J$497,5,0)),"Ingresa Farmacia",VLOOKUP($B396,NAfiliado_NFarmacia!$A$2:$J$497,5,0)),VLOOKUP($B396,padron!$A$3:$M$482,9,0)),+IF(ISERROR(VLOOKUP($B396,NAfiliado_NFarmacia!$A$2:$J$497,5,0)),"Ingresa Farmacia",VLOOKUP($B396,NAfiliado_NFarmacia!$A$2:$J$497,5,0))))</f>
        <v/>
      </c>
      <c r="J396" s="68" t="str">
        <f>+IF($B396="","",+IF(OR($F396="Si",$F396=""),IF(ISERROR(VLOOKUP($B396,padron!$A$3:$M$482,10,0)),+IF(ISERROR(VLOOKUP($B396,NAfiliado_NFarmacia!$A$2:$J$497,5,0)),"Ingresa Direccion de Farmacia",VLOOKUP($B396,NAfiliado_NFarmacia!$A$2:$J$497,6,0)),VLOOKUP($B396,padron!$A$3:$M$482,10,0)),+IF(ISERROR(VLOOKUP($B396,NAfiliado_NFarmacia!$A$2:$J$497,6,0)),"Ingresa Direccion de Farmacia",VLOOKUP($B396,NAfiliado_NFarmacia!$A$2:$J$497,6,0))))</f>
        <v/>
      </c>
      <c r="K396" s="68" t="str">
        <f>+IF($B396="","",+IF(OR($F396="Si",$F396=""),IF(ISERROR(VLOOKUP($B396,padron!$A$3:$M$482,10,0)),+IF(ISERROR(VLOOKUP($B396,NAfiliado_NFarmacia!$A$2:$J$497,5,0)),"Ingresa Localidad de Farmacia",VLOOKUP($B396,NAfiliado_NFarmacia!$A$2:$J$497,7,0)),VLOOKUP($B396,padron!$A$3:$M$482,11,0)),+IF(ISERROR(VLOOKUP($B396,NAfiliado_NFarmacia!$A$2:$J$497,7,0)),"Ingresa Localidad de Farmacia",VLOOKUP($B396,NAfiliado_NFarmacia!$A$2:$J$497,7,0))))</f>
        <v/>
      </c>
      <c r="L396" s="69" t="str">
        <f>+IF(B396="","",IF(F396="No","84005541",+IFERROR(+VLOOKUP(inicio!B396,padron!$A$2:$H$1999,8,0),"84005541")))</f>
        <v/>
      </c>
      <c r="M396" s="69" t="str">
        <f>+IF(B396="","",+IFERROR(+VLOOKUP(B396,padron!A:C,3,0),"no_cargado"))</f>
        <v/>
      </c>
      <c r="N396" s="67" t="str">
        <f>+IF(C396="","",+IFERROR(+VLOOKUP($C396,materiales!$A$2:$C$101,3,0),"9999"))</f>
        <v/>
      </c>
      <c r="O396" s="67" t="str">
        <f t="shared" si="60"/>
        <v/>
      </c>
      <c r="P396" s="67" t="str">
        <f t="shared" si="61"/>
        <v/>
      </c>
      <c r="Q396" s="67" t="str">
        <f t="shared" si="62"/>
        <v/>
      </c>
      <c r="R396" s="67" t="str">
        <f t="shared" si="63"/>
        <v/>
      </c>
      <c r="S396" s="67" t="str">
        <f t="shared" si="64"/>
        <v/>
      </c>
      <c r="T396" s="67" t="str">
        <f t="shared" ca="1" si="65"/>
        <v/>
      </c>
      <c r="U396" s="67" t="str">
        <f>+IF(M396="","",IFERROR(+VLOOKUP(C396,materiales!$A$2:$D$1000,4,0),"DSZA"))</f>
        <v/>
      </c>
      <c r="V396" s="67" t="str">
        <f t="shared" si="66"/>
        <v/>
      </c>
      <c r="W396" s="69" t="str">
        <f t="shared" si="67"/>
        <v/>
      </c>
      <c r="X396" s="69" t="str">
        <f t="shared" si="68"/>
        <v/>
      </c>
      <c r="Y396" s="70" t="str">
        <f t="shared" si="69"/>
        <v/>
      </c>
      <c r="Z396" s="70" t="str">
        <f>IF(M396="no_cargado",VLOOKUP(B396,NAfiliado_NFarmacia!A:H,8,0),"")</f>
        <v/>
      </c>
      <c r="AA396" s="71"/>
    </row>
    <row r="397" spans="1:27" x14ac:dyDescent="0.55000000000000004">
      <c r="A397" s="50"/>
      <c r="B397" s="49"/>
      <c r="C397" s="48"/>
      <c r="D397" s="49"/>
      <c r="E397" s="49"/>
      <c r="F397" s="49"/>
      <c r="G397" s="66" t="str">
        <f>+IF($B397="","",+IFERROR(+VLOOKUP(B397,padron!$A$2:$E$2000,2,0),+IFERROR(VLOOKUP(B397,NAfiliado_NFarmacia!$A:$J,10,0),"Ingresar Nuevo Afiliado")))</f>
        <v/>
      </c>
      <c r="H397" s="67" t="str">
        <f>+IF(B397="","",+IFERROR(+VLOOKUP($C397,materiales!$A$2:$C$101,2,0),"9999"))</f>
        <v/>
      </c>
      <c r="I397" s="68" t="str">
        <f>+IF($B397="","",+IF(OR($F397="Si",$F397=""),IF(ISERROR(VLOOKUP($B397,padron!$A$3:$M$482,9,0)),+IF(ISERROR(VLOOKUP($B397,NAfiliado_NFarmacia!$A$2:$J$497,5,0)),"Ingresa Farmacia",VLOOKUP($B397,NAfiliado_NFarmacia!$A$2:$J$497,5,0)),VLOOKUP($B397,padron!$A$3:$M$482,9,0)),+IF(ISERROR(VLOOKUP($B397,NAfiliado_NFarmacia!$A$2:$J$497,5,0)),"Ingresa Farmacia",VLOOKUP($B397,NAfiliado_NFarmacia!$A$2:$J$497,5,0))))</f>
        <v/>
      </c>
      <c r="J397" s="68" t="str">
        <f>+IF($B397="","",+IF(OR($F397="Si",$F397=""),IF(ISERROR(VLOOKUP($B397,padron!$A$3:$M$482,10,0)),+IF(ISERROR(VLOOKUP($B397,NAfiliado_NFarmacia!$A$2:$J$497,5,0)),"Ingresa Direccion de Farmacia",VLOOKUP($B397,NAfiliado_NFarmacia!$A$2:$J$497,6,0)),VLOOKUP($B397,padron!$A$3:$M$482,10,0)),+IF(ISERROR(VLOOKUP($B397,NAfiliado_NFarmacia!$A$2:$J$497,6,0)),"Ingresa Direccion de Farmacia",VLOOKUP($B397,NAfiliado_NFarmacia!$A$2:$J$497,6,0))))</f>
        <v/>
      </c>
      <c r="K397" s="68" t="str">
        <f>+IF($B397="","",+IF(OR($F397="Si",$F397=""),IF(ISERROR(VLOOKUP($B397,padron!$A$3:$M$482,10,0)),+IF(ISERROR(VLOOKUP($B397,NAfiliado_NFarmacia!$A$2:$J$497,5,0)),"Ingresa Localidad de Farmacia",VLOOKUP($B397,NAfiliado_NFarmacia!$A$2:$J$497,7,0)),VLOOKUP($B397,padron!$A$3:$M$482,11,0)),+IF(ISERROR(VLOOKUP($B397,NAfiliado_NFarmacia!$A$2:$J$497,7,0)),"Ingresa Localidad de Farmacia",VLOOKUP($B397,NAfiliado_NFarmacia!$A$2:$J$497,7,0))))</f>
        <v/>
      </c>
      <c r="L397" s="69" t="str">
        <f>+IF(B397="","",IF(F397="No","84005541",+IFERROR(+VLOOKUP(inicio!B397,padron!$A$2:$H$1999,8,0),"84005541")))</f>
        <v/>
      </c>
      <c r="M397" s="69" t="str">
        <f>+IF(B397="","",+IFERROR(+VLOOKUP(B397,padron!A:C,3,0),"no_cargado"))</f>
        <v/>
      </c>
      <c r="N397" s="67" t="str">
        <f>+IF(C397="","",+IFERROR(+VLOOKUP($C397,materiales!$A$2:$C$101,3,0),"9999"))</f>
        <v/>
      </c>
      <c r="O397" s="67" t="str">
        <f t="shared" si="60"/>
        <v/>
      </c>
      <c r="P397" s="67" t="str">
        <f t="shared" si="61"/>
        <v/>
      </c>
      <c r="Q397" s="67" t="str">
        <f t="shared" si="62"/>
        <v/>
      </c>
      <c r="R397" s="67" t="str">
        <f t="shared" si="63"/>
        <v/>
      </c>
      <c r="S397" s="67" t="str">
        <f t="shared" si="64"/>
        <v/>
      </c>
      <c r="T397" s="67" t="str">
        <f t="shared" ca="1" si="65"/>
        <v/>
      </c>
      <c r="U397" s="67" t="str">
        <f>+IF(M397="","",IFERROR(+VLOOKUP(C397,materiales!$A$2:$D$1000,4,0),"DSZA"))</f>
        <v/>
      </c>
      <c r="V397" s="67" t="str">
        <f t="shared" si="66"/>
        <v/>
      </c>
      <c r="W397" s="69" t="str">
        <f t="shared" si="67"/>
        <v/>
      </c>
      <c r="X397" s="69" t="str">
        <f t="shared" si="68"/>
        <v/>
      </c>
      <c r="Y397" s="70" t="str">
        <f t="shared" si="69"/>
        <v/>
      </c>
      <c r="Z397" s="70" t="str">
        <f>IF(M397="no_cargado",VLOOKUP(B397,NAfiliado_NFarmacia!A:H,8,0),"")</f>
        <v/>
      </c>
      <c r="AA397" s="71"/>
    </row>
    <row r="398" spans="1:27" x14ac:dyDescent="0.55000000000000004">
      <c r="A398" s="50"/>
      <c r="B398" s="49"/>
      <c r="C398" s="48"/>
      <c r="D398" s="49"/>
      <c r="E398" s="49"/>
      <c r="F398" s="49"/>
      <c r="G398" s="66" t="str">
        <f>+IF($B398="","",+IFERROR(+VLOOKUP(B398,padron!$A$2:$E$2000,2,0),+IFERROR(VLOOKUP(B398,NAfiliado_NFarmacia!$A:$J,10,0),"Ingresar Nuevo Afiliado")))</f>
        <v/>
      </c>
      <c r="H398" s="67" t="str">
        <f>+IF(B398="","",+IFERROR(+VLOOKUP($C398,materiales!$A$2:$C$101,2,0),"9999"))</f>
        <v/>
      </c>
      <c r="I398" s="68" t="str">
        <f>+IF($B398="","",+IF(OR($F398="Si",$F398=""),IF(ISERROR(VLOOKUP($B398,padron!$A$3:$M$482,9,0)),+IF(ISERROR(VLOOKUP($B398,NAfiliado_NFarmacia!$A$2:$J$497,5,0)),"Ingresa Farmacia",VLOOKUP($B398,NAfiliado_NFarmacia!$A$2:$J$497,5,0)),VLOOKUP($B398,padron!$A$3:$M$482,9,0)),+IF(ISERROR(VLOOKUP($B398,NAfiliado_NFarmacia!$A$2:$J$497,5,0)),"Ingresa Farmacia",VLOOKUP($B398,NAfiliado_NFarmacia!$A$2:$J$497,5,0))))</f>
        <v/>
      </c>
      <c r="J398" s="68" t="str">
        <f>+IF($B398="","",+IF(OR($F398="Si",$F398=""),IF(ISERROR(VLOOKUP($B398,padron!$A$3:$M$482,10,0)),+IF(ISERROR(VLOOKUP($B398,NAfiliado_NFarmacia!$A$2:$J$497,5,0)),"Ingresa Direccion de Farmacia",VLOOKUP($B398,NAfiliado_NFarmacia!$A$2:$J$497,6,0)),VLOOKUP($B398,padron!$A$3:$M$482,10,0)),+IF(ISERROR(VLOOKUP($B398,NAfiliado_NFarmacia!$A$2:$J$497,6,0)),"Ingresa Direccion de Farmacia",VLOOKUP($B398,NAfiliado_NFarmacia!$A$2:$J$497,6,0))))</f>
        <v/>
      </c>
      <c r="K398" s="68" t="str">
        <f>+IF($B398="","",+IF(OR($F398="Si",$F398=""),IF(ISERROR(VLOOKUP($B398,padron!$A$3:$M$482,10,0)),+IF(ISERROR(VLOOKUP($B398,NAfiliado_NFarmacia!$A$2:$J$497,5,0)),"Ingresa Localidad de Farmacia",VLOOKUP($B398,NAfiliado_NFarmacia!$A$2:$J$497,7,0)),VLOOKUP($B398,padron!$A$3:$M$482,11,0)),+IF(ISERROR(VLOOKUP($B398,NAfiliado_NFarmacia!$A$2:$J$497,7,0)),"Ingresa Localidad de Farmacia",VLOOKUP($B398,NAfiliado_NFarmacia!$A$2:$J$497,7,0))))</f>
        <v/>
      </c>
      <c r="L398" s="69" t="str">
        <f>+IF(B398="","",IF(F398="No","84005541",+IFERROR(+VLOOKUP(inicio!B398,padron!$A$2:$H$1999,8,0),"84005541")))</f>
        <v/>
      </c>
      <c r="M398" s="69" t="str">
        <f>+IF(B398="","",+IFERROR(+VLOOKUP(B398,padron!A:C,3,0),"no_cargado"))</f>
        <v/>
      </c>
      <c r="N398" s="67" t="str">
        <f>+IF(C398="","",+IFERROR(+VLOOKUP($C398,materiales!$A$2:$C$101,3,0),"9999"))</f>
        <v/>
      </c>
      <c r="O398" s="67" t="str">
        <f t="shared" si="60"/>
        <v/>
      </c>
      <c r="P398" s="67" t="str">
        <f t="shared" si="61"/>
        <v/>
      </c>
      <c r="Q398" s="67" t="str">
        <f t="shared" si="62"/>
        <v/>
      </c>
      <c r="R398" s="67" t="str">
        <f t="shared" si="63"/>
        <v/>
      </c>
      <c r="S398" s="67" t="str">
        <f t="shared" si="64"/>
        <v/>
      </c>
      <c r="T398" s="67" t="str">
        <f t="shared" ca="1" si="65"/>
        <v/>
      </c>
      <c r="U398" s="67" t="str">
        <f>+IF(M398="","",IFERROR(+VLOOKUP(C398,materiales!$A$2:$D$1000,4,0),"DSZA"))</f>
        <v/>
      </c>
      <c r="V398" s="67" t="str">
        <f t="shared" si="66"/>
        <v/>
      </c>
      <c r="W398" s="69" t="str">
        <f t="shared" si="67"/>
        <v/>
      </c>
      <c r="X398" s="69" t="str">
        <f t="shared" si="68"/>
        <v/>
      </c>
      <c r="Y398" s="70" t="str">
        <f t="shared" si="69"/>
        <v/>
      </c>
      <c r="Z398" s="70" t="str">
        <f>IF(M398="no_cargado",VLOOKUP(B398,NAfiliado_NFarmacia!A:H,8,0),"")</f>
        <v/>
      </c>
      <c r="AA398" s="71"/>
    </row>
    <row r="399" spans="1:27" x14ac:dyDescent="0.55000000000000004">
      <c r="A399" s="50"/>
      <c r="B399" s="49"/>
      <c r="C399" s="48"/>
      <c r="D399" s="49"/>
      <c r="E399" s="49"/>
      <c r="F399" s="49"/>
      <c r="G399" s="66" t="str">
        <f>+IF($B399="","",+IFERROR(+VLOOKUP(B399,padron!$A$2:$E$2000,2,0),+IFERROR(VLOOKUP(B399,NAfiliado_NFarmacia!$A:$J,10,0),"Ingresar Nuevo Afiliado")))</f>
        <v/>
      </c>
      <c r="H399" s="67" t="str">
        <f>+IF(B399="","",+IFERROR(+VLOOKUP($C399,materiales!$A$2:$C$101,2,0),"9999"))</f>
        <v/>
      </c>
      <c r="I399" s="68" t="str">
        <f>+IF($B399="","",+IF(OR($F399="Si",$F399=""),IF(ISERROR(VLOOKUP($B399,padron!$A$3:$M$482,9,0)),+IF(ISERROR(VLOOKUP($B399,NAfiliado_NFarmacia!$A$2:$J$497,5,0)),"Ingresa Farmacia",VLOOKUP($B399,NAfiliado_NFarmacia!$A$2:$J$497,5,0)),VLOOKUP($B399,padron!$A$3:$M$482,9,0)),+IF(ISERROR(VLOOKUP($B399,NAfiliado_NFarmacia!$A$2:$J$497,5,0)),"Ingresa Farmacia",VLOOKUP($B399,NAfiliado_NFarmacia!$A$2:$J$497,5,0))))</f>
        <v/>
      </c>
      <c r="J399" s="68" t="str">
        <f>+IF($B399="","",+IF(OR($F399="Si",$F399=""),IF(ISERROR(VLOOKUP($B399,padron!$A$3:$M$482,10,0)),+IF(ISERROR(VLOOKUP($B399,NAfiliado_NFarmacia!$A$2:$J$497,5,0)),"Ingresa Direccion de Farmacia",VLOOKUP($B399,NAfiliado_NFarmacia!$A$2:$J$497,6,0)),VLOOKUP($B399,padron!$A$3:$M$482,10,0)),+IF(ISERROR(VLOOKUP($B399,NAfiliado_NFarmacia!$A$2:$J$497,6,0)),"Ingresa Direccion de Farmacia",VLOOKUP($B399,NAfiliado_NFarmacia!$A$2:$J$497,6,0))))</f>
        <v/>
      </c>
      <c r="K399" s="68" t="str">
        <f>+IF($B399="","",+IF(OR($F399="Si",$F399=""),IF(ISERROR(VLOOKUP($B399,padron!$A$3:$M$482,10,0)),+IF(ISERROR(VLOOKUP($B399,NAfiliado_NFarmacia!$A$2:$J$497,5,0)),"Ingresa Localidad de Farmacia",VLOOKUP($B399,NAfiliado_NFarmacia!$A$2:$J$497,7,0)),VLOOKUP($B399,padron!$A$3:$M$482,11,0)),+IF(ISERROR(VLOOKUP($B399,NAfiliado_NFarmacia!$A$2:$J$497,7,0)),"Ingresa Localidad de Farmacia",VLOOKUP($B399,NAfiliado_NFarmacia!$A$2:$J$497,7,0))))</f>
        <v/>
      </c>
      <c r="L399" s="69" t="str">
        <f>+IF(B399="","",IF(F399="No","84005541",+IFERROR(+VLOOKUP(inicio!B399,padron!$A$2:$H$1999,8,0),"84005541")))</f>
        <v/>
      </c>
      <c r="M399" s="69" t="str">
        <f>+IF(B399="","",+IFERROR(+VLOOKUP(B399,padron!A:C,3,0),"no_cargado"))</f>
        <v/>
      </c>
      <c r="N399" s="67" t="str">
        <f>+IF(C399="","",+IFERROR(+VLOOKUP($C399,materiales!$A$2:$C$101,3,0),"9999"))</f>
        <v/>
      </c>
      <c r="O399" s="67" t="str">
        <f t="shared" si="60"/>
        <v/>
      </c>
      <c r="P399" s="67" t="str">
        <f t="shared" si="61"/>
        <v/>
      </c>
      <c r="Q399" s="67" t="str">
        <f t="shared" si="62"/>
        <v/>
      </c>
      <c r="R399" s="67" t="str">
        <f t="shared" si="63"/>
        <v/>
      </c>
      <c r="S399" s="67" t="str">
        <f t="shared" si="64"/>
        <v/>
      </c>
      <c r="T399" s="67" t="str">
        <f t="shared" ca="1" si="65"/>
        <v/>
      </c>
      <c r="U399" s="67" t="str">
        <f>+IF(M399="","",IFERROR(+VLOOKUP(C399,materiales!$A$2:$D$1000,4,0),"DSZA"))</f>
        <v/>
      </c>
      <c r="V399" s="67" t="str">
        <f t="shared" si="66"/>
        <v/>
      </c>
      <c r="W399" s="69" t="str">
        <f t="shared" si="67"/>
        <v/>
      </c>
      <c r="X399" s="69" t="str">
        <f t="shared" si="68"/>
        <v/>
      </c>
      <c r="Y399" s="70" t="str">
        <f t="shared" si="69"/>
        <v/>
      </c>
      <c r="Z399" s="70" t="str">
        <f>IF(M399="no_cargado",VLOOKUP(B399,NAfiliado_NFarmacia!A:H,8,0),"")</f>
        <v/>
      </c>
      <c r="AA399" s="71"/>
    </row>
    <row r="400" spans="1:27" x14ac:dyDescent="0.55000000000000004">
      <c r="A400" s="50"/>
      <c r="B400" s="49"/>
      <c r="C400" s="48"/>
      <c r="D400" s="49"/>
      <c r="E400" s="49"/>
      <c r="F400" s="49"/>
      <c r="G400" s="66" t="str">
        <f>+IF($B400="","",+IFERROR(+VLOOKUP(B400,padron!$A$2:$E$2000,2,0),+IFERROR(VLOOKUP(B400,NAfiliado_NFarmacia!$A:$J,10,0),"Ingresar Nuevo Afiliado")))</f>
        <v/>
      </c>
      <c r="H400" s="67" t="str">
        <f>+IF(B400="","",+IFERROR(+VLOOKUP($C400,materiales!$A$2:$C$101,2,0),"9999"))</f>
        <v/>
      </c>
      <c r="I400" s="68" t="str">
        <f>+IF($B400="","",+IF(OR($F400="Si",$F400=""),IF(ISERROR(VLOOKUP($B400,padron!$A$3:$M$482,9,0)),+IF(ISERROR(VLOOKUP($B400,NAfiliado_NFarmacia!$A$2:$J$497,5,0)),"Ingresa Farmacia",VLOOKUP($B400,NAfiliado_NFarmacia!$A$2:$J$497,5,0)),VLOOKUP($B400,padron!$A$3:$M$482,9,0)),+IF(ISERROR(VLOOKUP($B400,NAfiliado_NFarmacia!$A$2:$J$497,5,0)),"Ingresa Farmacia",VLOOKUP($B400,NAfiliado_NFarmacia!$A$2:$J$497,5,0))))</f>
        <v/>
      </c>
      <c r="J400" s="68" t="str">
        <f>+IF($B400="","",+IF(OR($F400="Si",$F400=""),IF(ISERROR(VLOOKUP($B400,padron!$A$3:$M$482,10,0)),+IF(ISERROR(VLOOKUP($B400,NAfiliado_NFarmacia!$A$2:$J$497,5,0)),"Ingresa Direccion de Farmacia",VLOOKUP($B400,NAfiliado_NFarmacia!$A$2:$J$497,6,0)),VLOOKUP($B400,padron!$A$3:$M$482,10,0)),+IF(ISERROR(VLOOKUP($B400,NAfiliado_NFarmacia!$A$2:$J$497,6,0)),"Ingresa Direccion de Farmacia",VLOOKUP($B400,NAfiliado_NFarmacia!$A$2:$J$497,6,0))))</f>
        <v/>
      </c>
      <c r="K400" s="68" t="str">
        <f>+IF($B400="","",+IF(OR($F400="Si",$F400=""),IF(ISERROR(VLOOKUP($B400,padron!$A$3:$M$482,10,0)),+IF(ISERROR(VLOOKUP($B400,NAfiliado_NFarmacia!$A$2:$J$497,5,0)),"Ingresa Localidad de Farmacia",VLOOKUP($B400,NAfiliado_NFarmacia!$A$2:$J$497,7,0)),VLOOKUP($B400,padron!$A$3:$M$482,11,0)),+IF(ISERROR(VLOOKUP($B400,NAfiliado_NFarmacia!$A$2:$J$497,7,0)),"Ingresa Localidad de Farmacia",VLOOKUP($B400,NAfiliado_NFarmacia!$A$2:$J$497,7,0))))</f>
        <v/>
      </c>
      <c r="L400" s="69" t="str">
        <f>+IF(B400="","",IF(F400="No","84005541",+IFERROR(+VLOOKUP(inicio!B400,padron!$A$2:$H$1999,8,0),"84005541")))</f>
        <v/>
      </c>
      <c r="M400" s="69" t="str">
        <f>+IF(B400="","",+IFERROR(+VLOOKUP(B400,padron!A:C,3,0),"no_cargado"))</f>
        <v/>
      </c>
      <c r="N400" s="67" t="str">
        <f>+IF(C400="","",+IFERROR(+VLOOKUP($C400,materiales!$A$2:$C$101,3,0),"9999"))</f>
        <v/>
      </c>
      <c r="O400" s="67" t="str">
        <f t="shared" si="60"/>
        <v/>
      </c>
      <c r="P400" s="67" t="str">
        <f t="shared" si="61"/>
        <v/>
      </c>
      <c r="Q400" s="67" t="str">
        <f t="shared" si="62"/>
        <v/>
      </c>
      <c r="R400" s="67" t="str">
        <f t="shared" si="63"/>
        <v/>
      </c>
      <c r="S400" s="67" t="str">
        <f t="shared" si="64"/>
        <v/>
      </c>
      <c r="T400" s="67" t="str">
        <f t="shared" ca="1" si="65"/>
        <v/>
      </c>
      <c r="U400" s="67" t="str">
        <f>+IF(M400="","",IFERROR(+VLOOKUP(C400,materiales!$A$2:$D$1000,4,0),"DSZA"))</f>
        <v/>
      </c>
      <c r="V400" s="67" t="str">
        <f t="shared" si="66"/>
        <v/>
      </c>
      <c r="W400" s="69" t="str">
        <f t="shared" si="67"/>
        <v/>
      </c>
      <c r="X400" s="69" t="str">
        <f t="shared" si="68"/>
        <v/>
      </c>
      <c r="Y400" s="70" t="str">
        <f t="shared" si="69"/>
        <v/>
      </c>
      <c r="Z400" s="70" t="str">
        <f>IF(M400="no_cargado",VLOOKUP(B400,NAfiliado_NFarmacia!A:H,8,0),"")</f>
        <v/>
      </c>
      <c r="AA400" s="71"/>
    </row>
    <row r="401" spans="1:27" x14ac:dyDescent="0.55000000000000004">
      <c r="A401" s="50"/>
      <c r="B401" s="49"/>
      <c r="C401" s="48"/>
      <c r="D401" s="49"/>
      <c r="E401" s="49"/>
      <c r="F401" s="49"/>
      <c r="G401" s="66" t="str">
        <f>+IF($B401="","",+IFERROR(+VLOOKUP(B401,padron!$A$2:$E$2000,2,0),+IFERROR(VLOOKUP(B401,NAfiliado_NFarmacia!$A:$J,10,0),"Ingresar Nuevo Afiliado")))</f>
        <v/>
      </c>
      <c r="H401" s="67" t="str">
        <f>+IF(B401="","",+IFERROR(+VLOOKUP($C401,materiales!$A$2:$C$101,2,0),"9999"))</f>
        <v/>
      </c>
      <c r="I401" s="68" t="str">
        <f>+IF($B401="","",+IF(OR($F401="Si",$F401=""),IF(ISERROR(VLOOKUP($B401,padron!$A$3:$M$482,9,0)),+IF(ISERROR(VLOOKUP($B401,NAfiliado_NFarmacia!$A$2:$J$497,5,0)),"Ingresa Farmacia",VLOOKUP($B401,NAfiliado_NFarmacia!$A$2:$J$497,5,0)),VLOOKUP($B401,padron!$A$3:$M$482,9,0)),+IF(ISERROR(VLOOKUP($B401,NAfiliado_NFarmacia!$A$2:$J$497,5,0)),"Ingresa Farmacia",VLOOKUP($B401,NAfiliado_NFarmacia!$A$2:$J$497,5,0))))</f>
        <v/>
      </c>
      <c r="J401" s="68" t="str">
        <f>+IF($B401="","",+IF(OR($F401="Si",$F401=""),IF(ISERROR(VLOOKUP($B401,padron!$A$3:$M$482,10,0)),+IF(ISERROR(VLOOKUP($B401,NAfiliado_NFarmacia!$A$2:$J$497,5,0)),"Ingresa Direccion de Farmacia",VLOOKUP($B401,NAfiliado_NFarmacia!$A$2:$J$497,6,0)),VLOOKUP($B401,padron!$A$3:$M$482,10,0)),+IF(ISERROR(VLOOKUP($B401,NAfiliado_NFarmacia!$A$2:$J$497,6,0)),"Ingresa Direccion de Farmacia",VLOOKUP($B401,NAfiliado_NFarmacia!$A$2:$J$497,6,0))))</f>
        <v/>
      </c>
      <c r="K401" s="68" t="str">
        <f>+IF($B401="","",+IF(OR($F401="Si",$F401=""),IF(ISERROR(VLOOKUP($B401,padron!$A$3:$M$482,10,0)),+IF(ISERROR(VLOOKUP($B401,NAfiliado_NFarmacia!$A$2:$J$497,5,0)),"Ingresa Localidad de Farmacia",VLOOKUP($B401,NAfiliado_NFarmacia!$A$2:$J$497,7,0)),VLOOKUP($B401,padron!$A$3:$M$482,11,0)),+IF(ISERROR(VLOOKUP($B401,NAfiliado_NFarmacia!$A$2:$J$497,7,0)),"Ingresa Localidad de Farmacia",VLOOKUP($B401,NAfiliado_NFarmacia!$A$2:$J$497,7,0))))</f>
        <v/>
      </c>
      <c r="L401" s="69" t="str">
        <f>+IF(B401="","",IF(F401="No","84005541",+IFERROR(+VLOOKUP(inicio!B401,padron!$A$2:$H$1999,8,0),"84005541")))</f>
        <v/>
      </c>
      <c r="M401" s="69" t="str">
        <f>+IF(B401="","",+IFERROR(+VLOOKUP(B401,padron!A:C,3,0),"no_cargado"))</f>
        <v/>
      </c>
      <c r="N401" s="67" t="str">
        <f>+IF(C401="","",+IFERROR(+VLOOKUP($C401,materiales!$A$2:$C$101,3,0),"9999"))</f>
        <v/>
      </c>
      <c r="O401" s="67" t="str">
        <f t="shared" si="60"/>
        <v/>
      </c>
      <c r="P401" s="67" t="str">
        <f t="shared" si="61"/>
        <v/>
      </c>
      <c r="Q401" s="67" t="str">
        <f t="shared" si="62"/>
        <v/>
      </c>
      <c r="R401" s="67" t="str">
        <f t="shared" si="63"/>
        <v/>
      </c>
      <c r="S401" s="67" t="str">
        <f t="shared" si="64"/>
        <v/>
      </c>
      <c r="T401" s="67" t="str">
        <f t="shared" ca="1" si="65"/>
        <v/>
      </c>
      <c r="U401" s="67" t="str">
        <f>+IF(M401="","",IFERROR(+VLOOKUP(C401,materiales!$A$2:$D$1000,4,0),"DSZA"))</f>
        <v/>
      </c>
      <c r="V401" s="67" t="str">
        <f t="shared" si="66"/>
        <v/>
      </c>
      <c r="W401" s="69" t="str">
        <f t="shared" si="67"/>
        <v/>
      </c>
      <c r="X401" s="69" t="str">
        <f t="shared" si="68"/>
        <v/>
      </c>
      <c r="Y401" s="70" t="str">
        <f t="shared" si="69"/>
        <v/>
      </c>
      <c r="Z401" s="70" t="str">
        <f>IF(M401="no_cargado",VLOOKUP(B401,NAfiliado_NFarmacia!A:H,8,0),"")</f>
        <v/>
      </c>
      <c r="AA401" s="71"/>
    </row>
    <row r="402" spans="1:27" x14ac:dyDescent="0.55000000000000004">
      <c r="A402" s="50"/>
      <c r="B402" s="49"/>
      <c r="C402" s="48"/>
      <c r="D402" s="49"/>
      <c r="E402" s="49"/>
      <c r="F402" s="49"/>
      <c r="G402" s="66" t="str">
        <f>+IF($B402="","",+IFERROR(+VLOOKUP(B402,padron!$A$2:$E$2000,2,0),+IFERROR(VLOOKUP(B402,NAfiliado_NFarmacia!$A:$J,10,0),"Ingresar Nuevo Afiliado")))</f>
        <v/>
      </c>
      <c r="H402" s="67" t="str">
        <f>+IF(B402="","",+IFERROR(+VLOOKUP($C402,materiales!$A$2:$C$101,2,0),"9999"))</f>
        <v/>
      </c>
      <c r="I402" s="68" t="str">
        <f>+IF($B402="","",+IF(OR($F402="Si",$F402=""),IF(ISERROR(VLOOKUP($B402,padron!$A$3:$M$482,9,0)),+IF(ISERROR(VLOOKUP($B402,NAfiliado_NFarmacia!$A$2:$J$497,5,0)),"Ingresa Farmacia",VLOOKUP($B402,NAfiliado_NFarmacia!$A$2:$J$497,5,0)),VLOOKUP($B402,padron!$A$3:$M$482,9,0)),+IF(ISERROR(VLOOKUP($B402,NAfiliado_NFarmacia!$A$2:$J$497,5,0)),"Ingresa Farmacia",VLOOKUP($B402,NAfiliado_NFarmacia!$A$2:$J$497,5,0))))</f>
        <v/>
      </c>
      <c r="J402" s="68" t="str">
        <f>+IF($B402="","",+IF(OR($F402="Si",$F402=""),IF(ISERROR(VLOOKUP($B402,padron!$A$3:$M$482,10,0)),+IF(ISERROR(VLOOKUP($B402,NAfiliado_NFarmacia!$A$2:$J$497,5,0)),"Ingresa Direccion de Farmacia",VLOOKUP($B402,NAfiliado_NFarmacia!$A$2:$J$497,6,0)),VLOOKUP($B402,padron!$A$3:$M$482,10,0)),+IF(ISERROR(VLOOKUP($B402,NAfiliado_NFarmacia!$A$2:$J$497,6,0)),"Ingresa Direccion de Farmacia",VLOOKUP($B402,NAfiliado_NFarmacia!$A$2:$J$497,6,0))))</f>
        <v/>
      </c>
      <c r="K402" s="68" t="str">
        <f>+IF($B402="","",+IF(OR($F402="Si",$F402=""),IF(ISERROR(VLOOKUP($B402,padron!$A$3:$M$482,10,0)),+IF(ISERROR(VLOOKUP($B402,NAfiliado_NFarmacia!$A$2:$J$497,5,0)),"Ingresa Localidad de Farmacia",VLOOKUP($B402,NAfiliado_NFarmacia!$A$2:$J$497,7,0)),VLOOKUP($B402,padron!$A$3:$M$482,11,0)),+IF(ISERROR(VLOOKUP($B402,NAfiliado_NFarmacia!$A$2:$J$497,7,0)),"Ingresa Localidad de Farmacia",VLOOKUP($B402,NAfiliado_NFarmacia!$A$2:$J$497,7,0))))</f>
        <v/>
      </c>
      <c r="L402" s="69" t="str">
        <f>+IF(B402="","",IF(F402="No","84005541",+IFERROR(+VLOOKUP(inicio!B402,padron!$A$2:$H$1999,8,0),"84005541")))</f>
        <v/>
      </c>
      <c r="M402" s="69" t="str">
        <f>+IF(B402="","",+IFERROR(+VLOOKUP(B402,padron!A:C,3,0),"no_cargado"))</f>
        <v/>
      </c>
      <c r="N402" s="67" t="str">
        <f>+IF(C402="","",+IFERROR(+VLOOKUP($C402,materiales!$A$2:$C$101,3,0),"9999"))</f>
        <v/>
      </c>
      <c r="O402" s="67" t="str">
        <f t="shared" si="60"/>
        <v/>
      </c>
      <c r="P402" s="67" t="str">
        <f t="shared" si="61"/>
        <v/>
      </c>
      <c r="Q402" s="67" t="str">
        <f t="shared" si="62"/>
        <v/>
      </c>
      <c r="R402" s="67" t="str">
        <f t="shared" si="63"/>
        <v/>
      </c>
      <c r="S402" s="67" t="str">
        <f t="shared" si="64"/>
        <v/>
      </c>
      <c r="T402" s="67" t="str">
        <f t="shared" ca="1" si="65"/>
        <v/>
      </c>
      <c r="U402" s="67" t="str">
        <f>+IF(M402="","",IFERROR(+VLOOKUP(C402,materiales!$A$2:$D$1000,4,0),"DSZA"))</f>
        <v/>
      </c>
      <c r="V402" s="67" t="str">
        <f t="shared" si="66"/>
        <v/>
      </c>
      <c r="W402" s="69" t="str">
        <f t="shared" si="67"/>
        <v/>
      </c>
      <c r="X402" s="69" t="str">
        <f t="shared" si="68"/>
        <v/>
      </c>
      <c r="Y402" s="70" t="str">
        <f t="shared" si="69"/>
        <v/>
      </c>
      <c r="Z402" s="70" t="str">
        <f>IF(M402="no_cargado",VLOOKUP(B402,NAfiliado_NFarmacia!A:H,8,0),"")</f>
        <v/>
      </c>
      <c r="AA402" s="71"/>
    </row>
    <row r="403" spans="1:27" x14ac:dyDescent="0.55000000000000004">
      <c r="A403" s="50"/>
      <c r="B403" s="49"/>
      <c r="C403" s="48"/>
      <c r="D403" s="49"/>
      <c r="E403" s="49"/>
      <c r="F403" s="49"/>
      <c r="G403" s="66" t="str">
        <f>+IF($B403="","",+IFERROR(+VLOOKUP(B403,padron!$A$2:$E$2000,2,0),+IFERROR(VLOOKUP(B403,NAfiliado_NFarmacia!$A:$J,10,0),"Ingresar Nuevo Afiliado")))</f>
        <v/>
      </c>
      <c r="H403" s="67" t="str">
        <f>+IF(B403="","",+IFERROR(+VLOOKUP($C403,materiales!$A$2:$C$101,2,0),"9999"))</f>
        <v/>
      </c>
      <c r="I403" s="68" t="str">
        <f>+IF($B403="","",+IF(OR($F403="Si",$F403=""),IF(ISERROR(VLOOKUP($B403,padron!$A$3:$M$482,9,0)),+IF(ISERROR(VLOOKUP($B403,NAfiliado_NFarmacia!$A$2:$J$497,5,0)),"Ingresa Farmacia",VLOOKUP($B403,NAfiliado_NFarmacia!$A$2:$J$497,5,0)),VLOOKUP($B403,padron!$A$3:$M$482,9,0)),+IF(ISERROR(VLOOKUP($B403,NAfiliado_NFarmacia!$A$2:$J$497,5,0)),"Ingresa Farmacia",VLOOKUP($B403,NAfiliado_NFarmacia!$A$2:$J$497,5,0))))</f>
        <v/>
      </c>
      <c r="J403" s="68" t="str">
        <f>+IF($B403="","",+IF(OR($F403="Si",$F403=""),IF(ISERROR(VLOOKUP($B403,padron!$A$3:$M$482,10,0)),+IF(ISERROR(VLOOKUP($B403,NAfiliado_NFarmacia!$A$2:$J$497,5,0)),"Ingresa Direccion de Farmacia",VLOOKUP($B403,NAfiliado_NFarmacia!$A$2:$J$497,6,0)),VLOOKUP($B403,padron!$A$3:$M$482,10,0)),+IF(ISERROR(VLOOKUP($B403,NAfiliado_NFarmacia!$A$2:$J$497,6,0)),"Ingresa Direccion de Farmacia",VLOOKUP($B403,NAfiliado_NFarmacia!$A$2:$J$497,6,0))))</f>
        <v/>
      </c>
      <c r="K403" s="68" t="str">
        <f>+IF($B403="","",+IF(OR($F403="Si",$F403=""),IF(ISERROR(VLOOKUP($B403,padron!$A$3:$M$482,10,0)),+IF(ISERROR(VLOOKUP($B403,NAfiliado_NFarmacia!$A$2:$J$497,5,0)),"Ingresa Localidad de Farmacia",VLOOKUP($B403,NAfiliado_NFarmacia!$A$2:$J$497,7,0)),VLOOKUP($B403,padron!$A$3:$M$482,11,0)),+IF(ISERROR(VLOOKUP($B403,NAfiliado_NFarmacia!$A$2:$J$497,7,0)),"Ingresa Localidad de Farmacia",VLOOKUP($B403,NAfiliado_NFarmacia!$A$2:$J$497,7,0))))</f>
        <v/>
      </c>
      <c r="L403" s="69" t="str">
        <f>+IF(B403="","",IF(F403="No","84005541",+IFERROR(+VLOOKUP(inicio!B403,padron!$A$2:$H$1999,8,0),"84005541")))</f>
        <v/>
      </c>
      <c r="M403" s="69" t="str">
        <f>+IF(B403="","",+IFERROR(+VLOOKUP(B403,padron!A:C,3,0),"no_cargado"))</f>
        <v/>
      </c>
      <c r="N403" s="67" t="str">
        <f>+IF(C403="","",+IFERROR(+VLOOKUP($C403,materiales!$A$2:$C$101,3,0),"9999"))</f>
        <v/>
      </c>
      <c r="O403" s="67" t="str">
        <f t="shared" si="60"/>
        <v/>
      </c>
      <c r="P403" s="67" t="str">
        <f t="shared" si="61"/>
        <v/>
      </c>
      <c r="Q403" s="67" t="str">
        <f t="shared" si="62"/>
        <v/>
      </c>
      <c r="R403" s="67" t="str">
        <f t="shared" si="63"/>
        <v/>
      </c>
      <c r="S403" s="67" t="str">
        <f t="shared" si="64"/>
        <v/>
      </c>
      <c r="T403" s="67" t="str">
        <f t="shared" ca="1" si="65"/>
        <v/>
      </c>
      <c r="U403" s="67" t="str">
        <f>+IF(M403="","",IFERROR(+VLOOKUP(C403,materiales!$A$2:$D$1000,4,0),"DSZA"))</f>
        <v/>
      </c>
      <c r="V403" s="67" t="str">
        <f t="shared" si="66"/>
        <v/>
      </c>
      <c r="W403" s="69" t="str">
        <f t="shared" si="67"/>
        <v/>
      </c>
      <c r="X403" s="69" t="str">
        <f t="shared" si="68"/>
        <v/>
      </c>
      <c r="Y403" s="70" t="str">
        <f t="shared" si="69"/>
        <v/>
      </c>
      <c r="Z403" s="70" t="str">
        <f>IF(M403="no_cargado",VLOOKUP(B403,NAfiliado_NFarmacia!A:H,8,0),"")</f>
        <v/>
      </c>
      <c r="AA403" s="71"/>
    </row>
    <row r="404" spans="1:27" x14ac:dyDescent="0.55000000000000004">
      <c r="A404" s="50"/>
      <c r="B404" s="49"/>
      <c r="C404" s="48"/>
      <c r="D404" s="49"/>
      <c r="E404" s="49"/>
      <c r="F404" s="49"/>
      <c r="G404" s="66" t="str">
        <f>+IF($B404="","",+IFERROR(+VLOOKUP(B404,padron!$A$2:$E$2000,2,0),+IFERROR(VLOOKUP(B404,NAfiliado_NFarmacia!$A:$J,10,0),"Ingresar Nuevo Afiliado")))</f>
        <v/>
      </c>
      <c r="H404" s="67" t="str">
        <f>+IF(B404="","",+IFERROR(+VLOOKUP($C404,materiales!$A$2:$C$101,2,0),"9999"))</f>
        <v/>
      </c>
      <c r="I404" s="68" t="str">
        <f>+IF($B404="","",+IF(OR($F404="Si",$F404=""),IF(ISERROR(VLOOKUP($B404,padron!$A$3:$M$482,9,0)),+IF(ISERROR(VLOOKUP($B404,NAfiliado_NFarmacia!$A$2:$J$497,5,0)),"Ingresa Farmacia",VLOOKUP($B404,NAfiliado_NFarmacia!$A$2:$J$497,5,0)),VLOOKUP($B404,padron!$A$3:$M$482,9,0)),+IF(ISERROR(VLOOKUP($B404,NAfiliado_NFarmacia!$A$2:$J$497,5,0)),"Ingresa Farmacia",VLOOKUP($B404,NAfiliado_NFarmacia!$A$2:$J$497,5,0))))</f>
        <v/>
      </c>
      <c r="J404" s="68" t="str">
        <f>+IF($B404="","",+IF(OR($F404="Si",$F404=""),IF(ISERROR(VLOOKUP($B404,padron!$A$3:$M$482,10,0)),+IF(ISERROR(VLOOKUP($B404,NAfiliado_NFarmacia!$A$2:$J$497,5,0)),"Ingresa Direccion de Farmacia",VLOOKUP($B404,NAfiliado_NFarmacia!$A$2:$J$497,6,0)),VLOOKUP($B404,padron!$A$3:$M$482,10,0)),+IF(ISERROR(VLOOKUP($B404,NAfiliado_NFarmacia!$A$2:$J$497,6,0)),"Ingresa Direccion de Farmacia",VLOOKUP($B404,NAfiliado_NFarmacia!$A$2:$J$497,6,0))))</f>
        <v/>
      </c>
      <c r="K404" s="68" t="str">
        <f>+IF($B404="","",+IF(OR($F404="Si",$F404=""),IF(ISERROR(VLOOKUP($B404,padron!$A$3:$M$482,10,0)),+IF(ISERROR(VLOOKUP($B404,NAfiliado_NFarmacia!$A$2:$J$497,5,0)),"Ingresa Localidad de Farmacia",VLOOKUP($B404,NAfiliado_NFarmacia!$A$2:$J$497,7,0)),VLOOKUP($B404,padron!$A$3:$M$482,11,0)),+IF(ISERROR(VLOOKUP($B404,NAfiliado_NFarmacia!$A$2:$J$497,7,0)),"Ingresa Localidad de Farmacia",VLOOKUP($B404,NAfiliado_NFarmacia!$A$2:$J$497,7,0))))</f>
        <v/>
      </c>
      <c r="L404" s="69" t="str">
        <f>+IF(B404="","",IF(F404="No","84005541",+IFERROR(+VLOOKUP(inicio!B404,padron!$A$2:$H$1999,8,0),"84005541")))</f>
        <v/>
      </c>
      <c r="M404" s="69" t="str">
        <f>+IF(B404="","",+IFERROR(+VLOOKUP(B404,padron!A:C,3,0),"no_cargado"))</f>
        <v/>
      </c>
      <c r="N404" s="67" t="str">
        <f>+IF(C404="","",+IFERROR(+VLOOKUP($C404,materiales!$A$2:$C$101,3,0),"9999"))</f>
        <v/>
      </c>
      <c r="O404" s="67" t="str">
        <f t="shared" si="60"/>
        <v/>
      </c>
      <c r="P404" s="67" t="str">
        <f t="shared" si="61"/>
        <v/>
      </c>
      <c r="Q404" s="67" t="str">
        <f t="shared" si="62"/>
        <v/>
      </c>
      <c r="R404" s="67" t="str">
        <f t="shared" si="63"/>
        <v/>
      </c>
      <c r="S404" s="67" t="str">
        <f t="shared" si="64"/>
        <v/>
      </c>
      <c r="T404" s="67" t="str">
        <f t="shared" ca="1" si="65"/>
        <v/>
      </c>
      <c r="U404" s="67" t="str">
        <f>+IF(M404="","",IFERROR(+VLOOKUP(C404,materiales!$A$2:$D$1000,4,0),"DSZA"))</f>
        <v/>
      </c>
      <c r="V404" s="67" t="str">
        <f t="shared" si="66"/>
        <v/>
      </c>
      <c r="W404" s="69" t="str">
        <f t="shared" si="67"/>
        <v/>
      </c>
      <c r="X404" s="69" t="str">
        <f t="shared" si="68"/>
        <v/>
      </c>
      <c r="Y404" s="70" t="str">
        <f t="shared" si="69"/>
        <v/>
      </c>
      <c r="Z404" s="70" t="str">
        <f>IF(M404="no_cargado",VLOOKUP(B404,NAfiliado_NFarmacia!A:H,8,0),"")</f>
        <v/>
      </c>
      <c r="AA404" s="71"/>
    </row>
    <row r="405" spans="1:27" x14ac:dyDescent="0.55000000000000004">
      <c r="A405" s="50"/>
      <c r="B405" s="49"/>
      <c r="C405" s="48"/>
      <c r="D405" s="49"/>
      <c r="E405" s="49"/>
      <c r="F405" s="49"/>
      <c r="G405" s="66" t="str">
        <f>+IF($B405="","",+IFERROR(+VLOOKUP(B405,padron!$A$2:$E$2000,2,0),+IFERROR(VLOOKUP(B405,NAfiliado_NFarmacia!$A:$J,10,0),"Ingresar Nuevo Afiliado")))</f>
        <v/>
      </c>
      <c r="H405" s="67" t="str">
        <f>+IF(B405="","",+IFERROR(+VLOOKUP($C405,materiales!$A$2:$C$101,2,0),"9999"))</f>
        <v/>
      </c>
      <c r="I405" s="68" t="str">
        <f>+IF($B405="","",+IF(OR($F405="Si",$F405=""),IF(ISERROR(VLOOKUP($B405,padron!$A$3:$M$482,9,0)),+IF(ISERROR(VLOOKUP($B405,NAfiliado_NFarmacia!$A$2:$J$497,5,0)),"Ingresa Farmacia",VLOOKUP($B405,NAfiliado_NFarmacia!$A$2:$J$497,5,0)),VLOOKUP($B405,padron!$A$3:$M$482,9,0)),+IF(ISERROR(VLOOKUP($B405,NAfiliado_NFarmacia!$A$2:$J$497,5,0)),"Ingresa Farmacia",VLOOKUP($B405,NAfiliado_NFarmacia!$A$2:$J$497,5,0))))</f>
        <v/>
      </c>
      <c r="J405" s="68" t="str">
        <f>+IF($B405="","",+IF(OR($F405="Si",$F405=""),IF(ISERROR(VLOOKUP($B405,padron!$A$3:$M$482,10,0)),+IF(ISERROR(VLOOKUP($B405,NAfiliado_NFarmacia!$A$2:$J$497,5,0)),"Ingresa Direccion de Farmacia",VLOOKUP($B405,NAfiliado_NFarmacia!$A$2:$J$497,6,0)),VLOOKUP($B405,padron!$A$3:$M$482,10,0)),+IF(ISERROR(VLOOKUP($B405,NAfiliado_NFarmacia!$A$2:$J$497,6,0)),"Ingresa Direccion de Farmacia",VLOOKUP($B405,NAfiliado_NFarmacia!$A$2:$J$497,6,0))))</f>
        <v/>
      </c>
      <c r="K405" s="68" t="str">
        <f>+IF($B405="","",+IF(OR($F405="Si",$F405=""),IF(ISERROR(VLOOKUP($B405,padron!$A$3:$M$482,10,0)),+IF(ISERROR(VLOOKUP($B405,NAfiliado_NFarmacia!$A$2:$J$497,5,0)),"Ingresa Localidad de Farmacia",VLOOKUP($B405,NAfiliado_NFarmacia!$A$2:$J$497,7,0)),VLOOKUP($B405,padron!$A$3:$M$482,11,0)),+IF(ISERROR(VLOOKUP($B405,NAfiliado_NFarmacia!$A$2:$J$497,7,0)),"Ingresa Localidad de Farmacia",VLOOKUP($B405,NAfiliado_NFarmacia!$A$2:$J$497,7,0))))</f>
        <v/>
      </c>
      <c r="L405" s="69" t="str">
        <f>+IF(B405="","",IF(F405="No","84005541",+IFERROR(+VLOOKUP(inicio!B405,padron!$A$2:$H$1999,8,0),"84005541")))</f>
        <v/>
      </c>
      <c r="M405" s="69" t="str">
        <f>+IF(B405="","",+IFERROR(+VLOOKUP(B405,padron!A:C,3,0),"no_cargado"))</f>
        <v/>
      </c>
      <c r="N405" s="67" t="str">
        <f>+IF(C405="","",+IFERROR(+VLOOKUP($C405,materiales!$A$2:$C$101,3,0),"9999"))</f>
        <v/>
      </c>
      <c r="O405" s="67" t="str">
        <f t="shared" si="60"/>
        <v/>
      </c>
      <c r="P405" s="67" t="str">
        <f t="shared" si="61"/>
        <v/>
      </c>
      <c r="Q405" s="67" t="str">
        <f t="shared" si="62"/>
        <v/>
      </c>
      <c r="R405" s="67" t="str">
        <f t="shared" si="63"/>
        <v/>
      </c>
      <c r="S405" s="67" t="str">
        <f t="shared" si="64"/>
        <v/>
      </c>
      <c r="T405" s="67" t="str">
        <f t="shared" ca="1" si="65"/>
        <v/>
      </c>
      <c r="U405" s="67" t="str">
        <f>+IF(M405="","",IFERROR(+VLOOKUP(C405,materiales!$A$2:$D$1000,4,0),"DSZA"))</f>
        <v/>
      </c>
      <c r="V405" s="67" t="str">
        <f t="shared" si="66"/>
        <v/>
      </c>
      <c r="W405" s="69" t="str">
        <f t="shared" si="67"/>
        <v/>
      </c>
      <c r="X405" s="69" t="str">
        <f t="shared" si="68"/>
        <v/>
      </c>
      <c r="Y405" s="70" t="str">
        <f t="shared" si="69"/>
        <v/>
      </c>
      <c r="Z405" s="70" t="str">
        <f>IF(M405="no_cargado",VLOOKUP(B405,NAfiliado_NFarmacia!A:H,8,0),"")</f>
        <v/>
      </c>
      <c r="AA405" s="71"/>
    </row>
    <row r="406" spans="1:27" x14ac:dyDescent="0.55000000000000004">
      <c r="A406" s="50"/>
      <c r="B406" s="49"/>
      <c r="C406" s="48"/>
      <c r="D406" s="49"/>
      <c r="E406" s="49"/>
      <c r="F406" s="49"/>
      <c r="G406" s="66" t="str">
        <f>+IF($B406="","",+IFERROR(+VLOOKUP(B406,padron!$A$2:$E$2000,2,0),+IFERROR(VLOOKUP(B406,NAfiliado_NFarmacia!$A:$J,10,0),"Ingresar Nuevo Afiliado")))</f>
        <v/>
      </c>
      <c r="H406" s="67" t="str">
        <f>+IF(B406="","",+IFERROR(+VLOOKUP($C406,materiales!$A$2:$C$101,2,0),"9999"))</f>
        <v/>
      </c>
      <c r="I406" s="68" t="str">
        <f>+IF($B406="","",+IF(OR($F406="Si",$F406=""),IF(ISERROR(VLOOKUP($B406,padron!$A$3:$M$482,9,0)),+IF(ISERROR(VLOOKUP($B406,NAfiliado_NFarmacia!$A$2:$J$497,5,0)),"Ingresa Farmacia",VLOOKUP($B406,NAfiliado_NFarmacia!$A$2:$J$497,5,0)),VLOOKUP($B406,padron!$A$3:$M$482,9,0)),+IF(ISERROR(VLOOKUP($B406,NAfiliado_NFarmacia!$A$2:$J$497,5,0)),"Ingresa Farmacia",VLOOKUP($B406,NAfiliado_NFarmacia!$A$2:$J$497,5,0))))</f>
        <v/>
      </c>
      <c r="J406" s="68" t="str">
        <f>+IF($B406="","",+IF(OR($F406="Si",$F406=""),IF(ISERROR(VLOOKUP($B406,padron!$A$3:$M$482,10,0)),+IF(ISERROR(VLOOKUP($B406,NAfiliado_NFarmacia!$A$2:$J$497,5,0)),"Ingresa Direccion de Farmacia",VLOOKUP($B406,NAfiliado_NFarmacia!$A$2:$J$497,6,0)),VLOOKUP($B406,padron!$A$3:$M$482,10,0)),+IF(ISERROR(VLOOKUP($B406,NAfiliado_NFarmacia!$A$2:$J$497,6,0)),"Ingresa Direccion de Farmacia",VLOOKUP($B406,NAfiliado_NFarmacia!$A$2:$J$497,6,0))))</f>
        <v/>
      </c>
      <c r="K406" s="68" t="str">
        <f>+IF($B406="","",+IF(OR($F406="Si",$F406=""),IF(ISERROR(VLOOKUP($B406,padron!$A$3:$M$482,10,0)),+IF(ISERROR(VLOOKUP($B406,NAfiliado_NFarmacia!$A$2:$J$497,5,0)),"Ingresa Localidad de Farmacia",VLOOKUP($B406,NAfiliado_NFarmacia!$A$2:$J$497,7,0)),VLOOKUP($B406,padron!$A$3:$M$482,11,0)),+IF(ISERROR(VLOOKUP($B406,NAfiliado_NFarmacia!$A$2:$J$497,7,0)),"Ingresa Localidad de Farmacia",VLOOKUP($B406,NAfiliado_NFarmacia!$A$2:$J$497,7,0))))</f>
        <v/>
      </c>
      <c r="L406" s="69" t="str">
        <f>+IF(B406="","",IF(F406="No","84005541",+IFERROR(+VLOOKUP(inicio!B406,padron!$A$2:$H$1999,8,0),"84005541")))</f>
        <v/>
      </c>
      <c r="M406" s="69" t="str">
        <f>+IF(B406="","",+IFERROR(+VLOOKUP(B406,padron!A:C,3,0),"no_cargado"))</f>
        <v/>
      </c>
      <c r="N406" s="67" t="str">
        <f>+IF(C406="","",+IFERROR(+VLOOKUP($C406,materiales!$A$2:$C$101,3,0),"9999"))</f>
        <v/>
      </c>
      <c r="O406" s="67" t="str">
        <f t="shared" si="60"/>
        <v/>
      </c>
      <c r="P406" s="67" t="str">
        <f t="shared" si="61"/>
        <v/>
      </c>
      <c r="Q406" s="67" t="str">
        <f t="shared" si="62"/>
        <v/>
      </c>
      <c r="R406" s="67" t="str">
        <f t="shared" si="63"/>
        <v/>
      </c>
      <c r="S406" s="67" t="str">
        <f t="shared" si="64"/>
        <v/>
      </c>
      <c r="T406" s="67" t="str">
        <f t="shared" ca="1" si="65"/>
        <v/>
      </c>
      <c r="U406" s="67" t="str">
        <f>+IF(M406="","",IFERROR(+VLOOKUP(C406,materiales!$A$2:$D$1000,4,0),"DSZA"))</f>
        <v/>
      </c>
      <c r="V406" s="67" t="str">
        <f t="shared" si="66"/>
        <v/>
      </c>
      <c r="W406" s="69" t="str">
        <f t="shared" si="67"/>
        <v/>
      </c>
      <c r="X406" s="69" t="str">
        <f t="shared" si="68"/>
        <v/>
      </c>
      <c r="Y406" s="70" t="str">
        <f t="shared" si="69"/>
        <v/>
      </c>
      <c r="Z406" s="70" t="str">
        <f>IF(M406="no_cargado",VLOOKUP(B406,NAfiliado_NFarmacia!A:H,8,0),"")</f>
        <v/>
      </c>
      <c r="AA406" s="71"/>
    </row>
    <row r="407" spans="1:27" x14ac:dyDescent="0.55000000000000004">
      <c r="A407" s="50"/>
      <c r="B407" s="49"/>
      <c r="C407" s="48"/>
      <c r="D407" s="49"/>
      <c r="E407" s="49"/>
      <c r="F407" s="49"/>
      <c r="G407" s="66" t="str">
        <f>+IF($B407="","",+IFERROR(+VLOOKUP(B407,padron!$A$2:$E$2000,2,0),+IFERROR(VLOOKUP(B407,NAfiliado_NFarmacia!$A:$J,10,0),"Ingresar Nuevo Afiliado")))</f>
        <v/>
      </c>
      <c r="H407" s="67" t="str">
        <f>+IF(B407="","",+IFERROR(+VLOOKUP($C407,materiales!$A$2:$C$101,2,0),"9999"))</f>
        <v/>
      </c>
      <c r="I407" s="68" t="str">
        <f>+IF($B407="","",+IF(OR($F407="Si",$F407=""),IF(ISERROR(VLOOKUP($B407,padron!$A$3:$M$482,9,0)),+IF(ISERROR(VLOOKUP($B407,NAfiliado_NFarmacia!$A$2:$J$497,5,0)),"Ingresa Farmacia",VLOOKUP($B407,NAfiliado_NFarmacia!$A$2:$J$497,5,0)),VLOOKUP($B407,padron!$A$3:$M$482,9,0)),+IF(ISERROR(VLOOKUP($B407,NAfiliado_NFarmacia!$A$2:$J$497,5,0)),"Ingresa Farmacia",VLOOKUP($B407,NAfiliado_NFarmacia!$A$2:$J$497,5,0))))</f>
        <v/>
      </c>
      <c r="J407" s="68" t="str">
        <f>+IF($B407="","",+IF(OR($F407="Si",$F407=""),IF(ISERROR(VLOOKUP($B407,padron!$A$3:$M$482,10,0)),+IF(ISERROR(VLOOKUP($B407,NAfiliado_NFarmacia!$A$2:$J$497,5,0)),"Ingresa Direccion de Farmacia",VLOOKUP($B407,NAfiliado_NFarmacia!$A$2:$J$497,6,0)),VLOOKUP($B407,padron!$A$3:$M$482,10,0)),+IF(ISERROR(VLOOKUP($B407,NAfiliado_NFarmacia!$A$2:$J$497,6,0)),"Ingresa Direccion de Farmacia",VLOOKUP($B407,NAfiliado_NFarmacia!$A$2:$J$497,6,0))))</f>
        <v/>
      </c>
      <c r="K407" s="68" t="str">
        <f>+IF($B407="","",+IF(OR($F407="Si",$F407=""),IF(ISERROR(VLOOKUP($B407,padron!$A$3:$M$482,10,0)),+IF(ISERROR(VLOOKUP($B407,NAfiliado_NFarmacia!$A$2:$J$497,5,0)),"Ingresa Localidad de Farmacia",VLOOKUP($B407,NAfiliado_NFarmacia!$A$2:$J$497,7,0)),VLOOKUP($B407,padron!$A$3:$M$482,11,0)),+IF(ISERROR(VLOOKUP($B407,NAfiliado_NFarmacia!$A$2:$J$497,7,0)),"Ingresa Localidad de Farmacia",VLOOKUP($B407,NAfiliado_NFarmacia!$A$2:$J$497,7,0))))</f>
        <v/>
      </c>
      <c r="L407" s="69" t="str">
        <f>+IF(B407="","",IF(F407="No","84005541",+IFERROR(+VLOOKUP(inicio!B407,padron!$A$2:$H$1999,8,0),"84005541")))</f>
        <v/>
      </c>
      <c r="M407" s="69" t="str">
        <f>+IF(B407="","",+IFERROR(+VLOOKUP(B407,padron!A:C,3,0),"no_cargado"))</f>
        <v/>
      </c>
      <c r="N407" s="67" t="str">
        <f>+IF(C407="","",+IFERROR(+VLOOKUP($C407,materiales!$A$2:$C$101,3,0),"9999"))</f>
        <v/>
      </c>
      <c r="O407" s="67" t="str">
        <f t="shared" si="60"/>
        <v/>
      </c>
      <c r="P407" s="67" t="str">
        <f t="shared" si="61"/>
        <v/>
      </c>
      <c r="Q407" s="67" t="str">
        <f t="shared" si="62"/>
        <v/>
      </c>
      <c r="R407" s="67" t="str">
        <f t="shared" si="63"/>
        <v/>
      </c>
      <c r="S407" s="67" t="str">
        <f t="shared" si="64"/>
        <v/>
      </c>
      <c r="T407" s="67" t="str">
        <f t="shared" ca="1" si="65"/>
        <v/>
      </c>
      <c r="U407" s="67" t="str">
        <f>+IF(M407="","",IFERROR(+VLOOKUP(C407,materiales!$A$2:$D$1000,4,0),"DSZA"))</f>
        <v/>
      </c>
      <c r="V407" s="67" t="str">
        <f t="shared" si="66"/>
        <v/>
      </c>
      <c r="W407" s="69" t="str">
        <f t="shared" si="67"/>
        <v/>
      </c>
      <c r="X407" s="69" t="str">
        <f t="shared" si="68"/>
        <v/>
      </c>
      <c r="Y407" s="70" t="str">
        <f t="shared" si="69"/>
        <v/>
      </c>
      <c r="Z407" s="70" t="str">
        <f>IF(M407="no_cargado",VLOOKUP(B407,NAfiliado_NFarmacia!A:H,8,0),"")</f>
        <v/>
      </c>
      <c r="AA407" s="71"/>
    </row>
    <row r="408" spans="1:27" x14ac:dyDescent="0.55000000000000004">
      <c r="A408" s="50"/>
      <c r="B408" s="49"/>
      <c r="C408" s="48"/>
      <c r="D408" s="49"/>
      <c r="E408" s="49"/>
      <c r="F408" s="49"/>
      <c r="G408" s="66" t="str">
        <f>+IF($B408="","",+IFERROR(+VLOOKUP(B408,padron!$A$2:$E$2000,2,0),+IFERROR(VLOOKUP(B408,NAfiliado_NFarmacia!$A:$J,10,0),"Ingresar Nuevo Afiliado")))</f>
        <v/>
      </c>
      <c r="H408" s="67" t="str">
        <f>+IF(B408="","",+IFERROR(+VLOOKUP($C408,materiales!$A$2:$C$101,2,0),"9999"))</f>
        <v/>
      </c>
      <c r="I408" s="68" t="str">
        <f>+IF($B408="","",+IF(OR($F408="Si",$F408=""),IF(ISERROR(VLOOKUP($B408,padron!$A$3:$M$482,9,0)),+IF(ISERROR(VLOOKUP($B408,NAfiliado_NFarmacia!$A$2:$J$497,5,0)),"Ingresa Farmacia",VLOOKUP($B408,NAfiliado_NFarmacia!$A$2:$J$497,5,0)),VLOOKUP($B408,padron!$A$3:$M$482,9,0)),+IF(ISERROR(VLOOKUP($B408,NAfiliado_NFarmacia!$A$2:$J$497,5,0)),"Ingresa Farmacia",VLOOKUP($B408,NAfiliado_NFarmacia!$A$2:$J$497,5,0))))</f>
        <v/>
      </c>
      <c r="J408" s="68" t="str">
        <f>+IF($B408="","",+IF(OR($F408="Si",$F408=""),IF(ISERROR(VLOOKUP($B408,padron!$A$3:$M$482,10,0)),+IF(ISERROR(VLOOKUP($B408,NAfiliado_NFarmacia!$A$2:$J$497,5,0)),"Ingresa Direccion de Farmacia",VLOOKUP($B408,NAfiliado_NFarmacia!$A$2:$J$497,6,0)),VLOOKUP($B408,padron!$A$3:$M$482,10,0)),+IF(ISERROR(VLOOKUP($B408,NAfiliado_NFarmacia!$A$2:$J$497,6,0)),"Ingresa Direccion de Farmacia",VLOOKUP($B408,NAfiliado_NFarmacia!$A$2:$J$497,6,0))))</f>
        <v/>
      </c>
      <c r="K408" s="68" t="str">
        <f>+IF($B408="","",+IF(OR($F408="Si",$F408=""),IF(ISERROR(VLOOKUP($B408,padron!$A$3:$M$482,10,0)),+IF(ISERROR(VLOOKUP($B408,NAfiliado_NFarmacia!$A$2:$J$497,5,0)),"Ingresa Localidad de Farmacia",VLOOKUP($B408,NAfiliado_NFarmacia!$A$2:$J$497,7,0)),VLOOKUP($B408,padron!$A$3:$M$482,11,0)),+IF(ISERROR(VLOOKUP($B408,NAfiliado_NFarmacia!$A$2:$J$497,7,0)),"Ingresa Localidad de Farmacia",VLOOKUP($B408,NAfiliado_NFarmacia!$A$2:$J$497,7,0))))</f>
        <v/>
      </c>
      <c r="L408" s="69" t="str">
        <f>+IF(B408="","",IF(F408="No","84005541",+IFERROR(+VLOOKUP(inicio!B408,padron!$A$2:$H$1999,8,0),"84005541")))</f>
        <v/>
      </c>
      <c r="M408" s="69" t="str">
        <f>+IF(B408="","",+IFERROR(+VLOOKUP(B408,padron!A:C,3,0),"no_cargado"))</f>
        <v/>
      </c>
      <c r="N408" s="67" t="str">
        <f>+IF(C408="","",+IFERROR(+VLOOKUP($C408,materiales!$A$2:$C$101,3,0),"9999"))</f>
        <v/>
      </c>
      <c r="O408" s="67" t="str">
        <f t="shared" si="60"/>
        <v/>
      </c>
      <c r="P408" s="67" t="str">
        <f t="shared" si="61"/>
        <v/>
      </c>
      <c r="Q408" s="67" t="str">
        <f t="shared" si="62"/>
        <v/>
      </c>
      <c r="R408" s="67" t="str">
        <f t="shared" si="63"/>
        <v/>
      </c>
      <c r="S408" s="67" t="str">
        <f t="shared" si="64"/>
        <v/>
      </c>
      <c r="T408" s="67" t="str">
        <f t="shared" ca="1" si="65"/>
        <v/>
      </c>
      <c r="U408" s="67" t="str">
        <f>+IF(M408="","",IFERROR(+VLOOKUP(C408,materiales!$A$2:$D$1000,4,0),"DSZA"))</f>
        <v/>
      </c>
      <c r="V408" s="67" t="str">
        <f t="shared" si="66"/>
        <v/>
      </c>
      <c r="W408" s="69" t="str">
        <f t="shared" si="67"/>
        <v/>
      </c>
      <c r="X408" s="69" t="str">
        <f t="shared" si="68"/>
        <v/>
      </c>
      <c r="Y408" s="70" t="str">
        <f t="shared" si="69"/>
        <v/>
      </c>
      <c r="Z408" s="70" t="str">
        <f>IF(M408="no_cargado",VLOOKUP(B408,NAfiliado_NFarmacia!A:H,8,0),"")</f>
        <v/>
      </c>
      <c r="AA408" s="71"/>
    </row>
    <row r="409" spans="1:27" x14ac:dyDescent="0.55000000000000004">
      <c r="A409" s="50"/>
      <c r="B409" s="49"/>
      <c r="C409" s="48"/>
      <c r="D409" s="49"/>
      <c r="E409" s="49"/>
      <c r="F409" s="49"/>
      <c r="G409" s="66" t="str">
        <f>+IF($B409="","",+IFERROR(+VLOOKUP(B409,padron!$A$2:$E$2000,2,0),+IFERROR(VLOOKUP(B409,NAfiliado_NFarmacia!$A:$J,10,0),"Ingresar Nuevo Afiliado")))</f>
        <v/>
      </c>
      <c r="H409" s="67" t="str">
        <f>+IF(B409="","",+IFERROR(+VLOOKUP($C409,materiales!$A$2:$C$101,2,0),"9999"))</f>
        <v/>
      </c>
      <c r="I409" s="68" t="str">
        <f>+IF($B409="","",+IF(OR($F409="Si",$F409=""),IF(ISERROR(VLOOKUP($B409,padron!$A$3:$M$482,9,0)),+IF(ISERROR(VLOOKUP($B409,NAfiliado_NFarmacia!$A$2:$J$497,5,0)),"Ingresa Farmacia",VLOOKUP($B409,NAfiliado_NFarmacia!$A$2:$J$497,5,0)),VLOOKUP($B409,padron!$A$3:$M$482,9,0)),+IF(ISERROR(VLOOKUP($B409,NAfiliado_NFarmacia!$A$2:$J$497,5,0)),"Ingresa Farmacia",VLOOKUP($B409,NAfiliado_NFarmacia!$A$2:$J$497,5,0))))</f>
        <v/>
      </c>
      <c r="J409" s="68" t="str">
        <f>+IF($B409="","",+IF(OR($F409="Si",$F409=""),IF(ISERROR(VLOOKUP($B409,padron!$A$3:$M$482,10,0)),+IF(ISERROR(VLOOKUP($B409,NAfiliado_NFarmacia!$A$2:$J$497,5,0)),"Ingresa Direccion de Farmacia",VLOOKUP($B409,NAfiliado_NFarmacia!$A$2:$J$497,6,0)),VLOOKUP($B409,padron!$A$3:$M$482,10,0)),+IF(ISERROR(VLOOKUP($B409,NAfiliado_NFarmacia!$A$2:$J$497,6,0)),"Ingresa Direccion de Farmacia",VLOOKUP($B409,NAfiliado_NFarmacia!$A$2:$J$497,6,0))))</f>
        <v/>
      </c>
      <c r="K409" s="68" t="str">
        <f>+IF($B409="","",+IF(OR($F409="Si",$F409=""),IF(ISERROR(VLOOKUP($B409,padron!$A$3:$M$482,10,0)),+IF(ISERROR(VLOOKUP($B409,NAfiliado_NFarmacia!$A$2:$J$497,5,0)),"Ingresa Localidad de Farmacia",VLOOKUP($B409,NAfiliado_NFarmacia!$A$2:$J$497,7,0)),VLOOKUP($B409,padron!$A$3:$M$482,11,0)),+IF(ISERROR(VLOOKUP($B409,NAfiliado_NFarmacia!$A$2:$J$497,7,0)),"Ingresa Localidad de Farmacia",VLOOKUP($B409,NAfiliado_NFarmacia!$A$2:$J$497,7,0))))</f>
        <v/>
      </c>
      <c r="L409" s="69" t="str">
        <f>+IF(B409="","",IF(F409="No","84005541",+IFERROR(+VLOOKUP(inicio!B409,padron!$A$2:$H$1999,8,0),"84005541")))</f>
        <v/>
      </c>
      <c r="M409" s="69" t="str">
        <f>+IF(B409="","",+IFERROR(+VLOOKUP(B409,padron!A:C,3,0),"no_cargado"))</f>
        <v/>
      </c>
      <c r="N409" s="67" t="str">
        <f>+IF(C409="","",+IFERROR(+VLOOKUP($C409,materiales!$A$2:$C$101,3,0),"9999"))</f>
        <v/>
      </c>
      <c r="O409" s="67" t="str">
        <f t="shared" si="60"/>
        <v/>
      </c>
      <c r="P409" s="67" t="str">
        <f t="shared" si="61"/>
        <v/>
      </c>
      <c r="Q409" s="67" t="str">
        <f t="shared" si="62"/>
        <v/>
      </c>
      <c r="R409" s="67" t="str">
        <f t="shared" si="63"/>
        <v/>
      </c>
      <c r="S409" s="67" t="str">
        <f t="shared" si="64"/>
        <v/>
      </c>
      <c r="T409" s="67" t="str">
        <f t="shared" ca="1" si="65"/>
        <v/>
      </c>
      <c r="U409" s="67" t="str">
        <f>+IF(M409="","",IFERROR(+VLOOKUP(C409,materiales!$A$2:$D$1000,4,0),"DSZA"))</f>
        <v/>
      </c>
      <c r="V409" s="67" t="str">
        <f t="shared" si="66"/>
        <v/>
      </c>
      <c r="W409" s="69" t="str">
        <f t="shared" si="67"/>
        <v/>
      </c>
      <c r="X409" s="69" t="str">
        <f t="shared" si="68"/>
        <v/>
      </c>
      <c r="Y409" s="70" t="str">
        <f t="shared" si="69"/>
        <v/>
      </c>
      <c r="Z409" s="70" t="str">
        <f>IF(M409="no_cargado",VLOOKUP(B409,NAfiliado_NFarmacia!A:H,8,0),"")</f>
        <v/>
      </c>
      <c r="AA409" s="71"/>
    </row>
    <row r="410" spans="1:27" x14ac:dyDescent="0.55000000000000004">
      <c r="A410" s="50"/>
      <c r="B410" s="49"/>
      <c r="C410" s="48"/>
      <c r="D410" s="49"/>
      <c r="E410" s="49"/>
      <c r="F410" s="49"/>
      <c r="G410" s="66" t="str">
        <f>+IF($B410="","",+IFERROR(+VLOOKUP(B410,padron!$A$2:$E$2000,2,0),+IFERROR(VLOOKUP(B410,NAfiliado_NFarmacia!$A:$J,10,0),"Ingresar Nuevo Afiliado")))</f>
        <v/>
      </c>
      <c r="H410" s="67" t="str">
        <f>+IF(B410="","",+IFERROR(+VLOOKUP($C410,materiales!$A$2:$C$101,2,0),"9999"))</f>
        <v/>
      </c>
      <c r="I410" s="68" t="str">
        <f>+IF($B410="","",+IF(OR($F410="Si",$F410=""),IF(ISERROR(VLOOKUP($B410,padron!$A$3:$M$482,9,0)),+IF(ISERROR(VLOOKUP($B410,NAfiliado_NFarmacia!$A$2:$J$497,5,0)),"Ingresa Farmacia",VLOOKUP($B410,NAfiliado_NFarmacia!$A$2:$J$497,5,0)),VLOOKUP($B410,padron!$A$3:$M$482,9,0)),+IF(ISERROR(VLOOKUP($B410,NAfiliado_NFarmacia!$A$2:$J$497,5,0)),"Ingresa Farmacia",VLOOKUP($B410,NAfiliado_NFarmacia!$A$2:$J$497,5,0))))</f>
        <v/>
      </c>
      <c r="J410" s="68" t="str">
        <f>+IF($B410="","",+IF(OR($F410="Si",$F410=""),IF(ISERROR(VLOOKUP($B410,padron!$A$3:$M$482,10,0)),+IF(ISERROR(VLOOKUP($B410,NAfiliado_NFarmacia!$A$2:$J$497,5,0)),"Ingresa Direccion de Farmacia",VLOOKUP($B410,NAfiliado_NFarmacia!$A$2:$J$497,6,0)),VLOOKUP($B410,padron!$A$3:$M$482,10,0)),+IF(ISERROR(VLOOKUP($B410,NAfiliado_NFarmacia!$A$2:$J$497,6,0)),"Ingresa Direccion de Farmacia",VLOOKUP($B410,NAfiliado_NFarmacia!$A$2:$J$497,6,0))))</f>
        <v/>
      </c>
      <c r="K410" s="68" t="str">
        <f>+IF($B410="","",+IF(OR($F410="Si",$F410=""),IF(ISERROR(VLOOKUP($B410,padron!$A$3:$M$482,10,0)),+IF(ISERROR(VLOOKUP($B410,NAfiliado_NFarmacia!$A$2:$J$497,5,0)),"Ingresa Localidad de Farmacia",VLOOKUP($B410,NAfiliado_NFarmacia!$A$2:$J$497,7,0)),VLOOKUP($B410,padron!$A$3:$M$482,11,0)),+IF(ISERROR(VLOOKUP($B410,NAfiliado_NFarmacia!$A$2:$J$497,7,0)),"Ingresa Localidad de Farmacia",VLOOKUP($B410,NAfiliado_NFarmacia!$A$2:$J$497,7,0))))</f>
        <v/>
      </c>
      <c r="L410" s="69" t="str">
        <f>+IF(B410="","",IF(F410="No","84005541",+IFERROR(+VLOOKUP(inicio!B410,padron!$A$2:$H$1999,8,0),"84005541")))</f>
        <v/>
      </c>
      <c r="M410" s="69" t="str">
        <f>+IF(B410="","",+IFERROR(+VLOOKUP(B410,padron!A:C,3,0),"no_cargado"))</f>
        <v/>
      </c>
      <c r="N410" s="67" t="str">
        <f>+IF(C410="","",+IFERROR(+VLOOKUP($C410,materiales!$A$2:$C$101,3,0),"9999"))</f>
        <v/>
      </c>
      <c r="O410" s="67" t="str">
        <f t="shared" si="60"/>
        <v/>
      </c>
      <c r="P410" s="67" t="str">
        <f t="shared" si="61"/>
        <v/>
      </c>
      <c r="Q410" s="67" t="str">
        <f t="shared" si="62"/>
        <v/>
      </c>
      <c r="R410" s="67" t="str">
        <f t="shared" si="63"/>
        <v/>
      </c>
      <c r="S410" s="67" t="str">
        <f t="shared" si="64"/>
        <v/>
      </c>
      <c r="T410" s="67" t="str">
        <f t="shared" ca="1" si="65"/>
        <v/>
      </c>
      <c r="U410" s="67" t="str">
        <f>+IF(M410="","",IFERROR(+VLOOKUP(C410,materiales!$A$2:$D$1000,4,0),"DSZA"))</f>
        <v/>
      </c>
      <c r="V410" s="67" t="str">
        <f t="shared" si="66"/>
        <v/>
      </c>
      <c r="W410" s="69" t="str">
        <f t="shared" si="67"/>
        <v/>
      </c>
      <c r="X410" s="69" t="str">
        <f t="shared" si="68"/>
        <v/>
      </c>
      <c r="Y410" s="70" t="str">
        <f t="shared" si="69"/>
        <v/>
      </c>
      <c r="Z410" s="70" t="str">
        <f>IF(M410="no_cargado",VLOOKUP(B410,NAfiliado_NFarmacia!A:H,8,0),"")</f>
        <v/>
      </c>
      <c r="AA410" s="71"/>
    </row>
    <row r="411" spans="1:27" x14ac:dyDescent="0.55000000000000004">
      <c r="A411" s="50"/>
      <c r="B411" s="49"/>
      <c r="C411" s="48"/>
      <c r="D411" s="49"/>
      <c r="E411" s="49"/>
      <c r="F411" s="49"/>
      <c r="G411" s="66" t="str">
        <f>+IF($B411="","",+IFERROR(+VLOOKUP(B411,padron!$A$2:$E$2000,2,0),+IFERROR(VLOOKUP(B411,NAfiliado_NFarmacia!$A:$J,10,0),"Ingresar Nuevo Afiliado")))</f>
        <v/>
      </c>
      <c r="H411" s="67" t="str">
        <f>+IF(B411="","",+IFERROR(+VLOOKUP($C411,materiales!$A$2:$C$101,2,0),"9999"))</f>
        <v/>
      </c>
      <c r="I411" s="68" t="str">
        <f>+IF($B411="","",+IF(OR($F411="Si",$F411=""),IF(ISERROR(VLOOKUP($B411,padron!$A$3:$M$482,9,0)),+IF(ISERROR(VLOOKUP($B411,NAfiliado_NFarmacia!$A$2:$J$497,5,0)),"Ingresa Farmacia",VLOOKUP($B411,NAfiliado_NFarmacia!$A$2:$J$497,5,0)),VLOOKUP($B411,padron!$A$3:$M$482,9,0)),+IF(ISERROR(VLOOKUP($B411,NAfiliado_NFarmacia!$A$2:$J$497,5,0)),"Ingresa Farmacia",VLOOKUP($B411,NAfiliado_NFarmacia!$A$2:$J$497,5,0))))</f>
        <v/>
      </c>
      <c r="J411" s="68" t="str">
        <f>+IF($B411="","",+IF(OR($F411="Si",$F411=""),IF(ISERROR(VLOOKUP($B411,padron!$A$3:$M$482,10,0)),+IF(ISERROR(VLOOKUP($B411,NAfiliado_NFarmacia!$A$2:$J$497,5,0)),"Ingresa Direccion de Farmacia",VLOOKUP($B411,NAfiliado_NFarmacia!$A$2:$J$497,6,0)),VLOOKUP($B411,padron!$A$3:$M$482,10,0)),+IF(ISERROR(VLOOKUP($B411,NAfiliado_NFarmacia!$A$2:$J$497,6,0)),"Ingresa Direccion de Farmacia",VLOOKUP($B411,NAfiliado_NFarmacia!$A$2:$J$497,6,0))))</f>
        <v/>
      </c>
      <c r="K411" s="68" t="str">
        <f>+IF($B411="","",+IF(OR($F411="Si",$F411=""),IF(ISERROR(VLOOKUP($B411,padron!$A$3:$M$482,10,0)),+IF(ISERROR(VLOOKUP($B411,NAfiliado_NFarmacia!$A$2:$J$497,5,0)),"Ingresa Localidad de Farmacia",VLOOKUP($B411,NAfiliado_NFarmacia!$A$2:$J$497,7,0)),VLOOKUP($B411,padron!$A$3:$M$482,11,0)),+IF(ISERROR(VLOOKUP($B411,NAfiliado_NFarmacia!$A$2:$J$497,7,0)),"Ingresa Localidad de Farmacia",VLOOKUP($B411,NAfiliado_NFarmacia!$A$2:$J$497,7,0))))</f>
        <v/>
      </c>
      <c r="L411" s="69" t="str">
        <f>+IF(B411="","",IF(F411="No","84005541",+IFERROR(+VLOOKUP(inicio!B411,padron!$A$2:$H$1999,8,0),"84005541")))</f>
        <v/>
      </c>
      <c r="M411" s="69" t="str">
        <f>+IF(B411="","",+IFERROR(+VLOOKUP(B411,padron!A:C,3,0),"no_cargado"))</f>
        <v/>
      </c>
      <c r="N411" s="67" t="str">
        <f>+IF(C411="","",+IFERROR(+VLOOKUP($C411,materiales!$A$2:$C$101,3,0),"9999"))</f>
        <v/>
      </c>
      <c r="O411" s="67" t="str">
        <f t="shared" si="60"/>
        <v/>
      </c>
      <c r="P411" s="67" t="str">
        <f t="shared" si="61"/>
        <v/>
      </c>
      <c r="Q411" s="67" t="str">
        <f t="shared" si="62"/>
        <v/>
      </c>
      <c r="R411" s="67" t="str">
        <f t="shared" si="63"/>
        <v/>
      </c>
      <c r="S411" s="67" t="str">
        <f t="shared" si="64"/>
        <v/>
      </c>
      <c r="T411" s="67" t="str">
        <f t="shared" ca="1" si="65"/>
        <v/>
      </c>
      <c r="U411" s="67" t="str">
        <f>+IF(M411="","",IFERROR(+VLOOKUP(C411,materiales!$A$2:$D$1000,4,0),"DSZA"))</f>
        <v/>
      </c>
      <c r="V411" s="67" t="str">
        <f t="shared" si="66"/>
        <v/>
      </c>
      <c r="W411" s="69" t="str">
        <f t="shared" si="67"/>
        <v/>
      </c>
      <c r="X411" s="69" t="str">
        <f t="shared" si="68"/>
        <v/>
      </c>
      <c r="Y411" s="70" t="str">
        <f t="shared" si="69"/>
        <v/>
      </c>
      <c r="Z411" s="70" t="str">
        <f>IF(M411="no_cargado",VLOOKUP(B411,NAfiliado_NFarmacia!A:H,8,0),"")</f>
        <v/>
      </c>
      <c r="AA411" s="71"/>
    </row>
    <row r="412" spans="1:27" x14ac:dyDescent="0.55000000000000004">
      <c r="A412" s="50"/>
      <c r="B412" s="49"/>
      <c r="C412" s="48"/>
      <c r="D412" s="49"/>
      <c r="E412" s="49"/>
      <c r="F412" s="49"/>
      <c r="G412" s="66" t="str">
        <f>+IF($B412="","",+IFERROR(+VLOOKUP(B412,padron!$A$2:$E$2000,2,0),+IFERROR(VLOOKUP(B412,NAfiliado_NFarmacia!$A:$J,10,0),"Ingresar Nuevo Afiliado")))</f>
        <v/>
      </c>
      <c r="H412" s="67" t="str">
        <f>+IF(B412="","",+IFERROR(+VLOOKUP($C412,materiales!$A$2:$C$101,2,0),"9999"))</f>
        <v/>
      </c>
      <c r="I412" s="68" t="str">
        <f>+IF($B412="","",+IF(OR($F412="Si",$F412=""),IF(ISERROR(VLOOKUP($B412,padron!$A$3:$M$482,9,0)),+IF(ISERROR(VLOOKUP($B412,NAfiliado_NFarmacia!$A$2:$J$497,5,0)),"Ingresa Farmacia",VLOOKUP($B412,NAfiliado_NFarmacia!$A$2:$J$497,5,0)),VLOOKUP($B412,padron!$A$3:$M$482,9,0)),+IF(ISERROR(VLOOKUP($B412,NAfiliado_NFarmacia!$A$2:$J$497,5,0)),"Ingresa Farmacia",VLOOKUP($B412,NAfiliado_NFarmacia!$A$2:$J$497,5,0))))</f>
        <v/>
      </c>
      <c r="J412" s="68" t="str">
        <f>+IF($B412="","",+IF(OR($F412="Si",$F412=""),IF(ISERROR(VLOOKUP($B412,padron!$A$3:$M$482,10,0)),+IF(ISERROR(VLOOKUP($B412,NAfiliado_NFarmacia!$A$2:$J$497,5,0)),"Ingresa Direccion de Farmacia",VLOOKUP($B412,NAfiliado_NFarmacia!$A$2:$J$497,6,0)),VLOOKUP($B412,padron!$A$3:$M$482,10,0)),+IF(ISERROR(VLOOKUP($B412,NAfiliado_NFarmacia!$A$2:$J$497,6,0)),"Ingresa Direccion de Farmacia",VLOOKUP($B412,NAfiliado_NFarmacia!$A$2:$J$497,6,0))))</f>
        <v/>
      </c>
      <c r="K412" s="68" t="str">
        <f>+IF($B412="","",+IF(OR($F412="Si",$F412=""),IF(ISERROR(VLOOKUP($B412,padron!$A$3:$M$482,10,0)),+IF(ISERROR(VLOOKUP($B412,NAfiliado_NFarmacia!$A$2:$J$497,5,0)),"Ingresa Localidad de Farmacia",VLOOKUP($B412,NAfiliado_NFarmacia!$A$2:$J$497,7,0)),VLOOKUP($B412,padron!$A$3:$M$482,11,0)),+IF(ISERROR(VLOOKUP($B412,NAfiliado_NFarmacia!$A$2:$J$497,7,0)),"Ingresa Localidad de Farmacia",VLOOKUP($B412,NAfiliado_NFarmacia!$A$2:$J$497,7,0))))</f>
        <v/>
      </c>
      <c r="L412" s="69" t="str">
        <f>+IF(B412="","",IF(F412="No","84005541",+IFERROR(+VLOOKUP(inicio!B412,padron!$A$2:$H$1999,8,0),"84005541")))</f>
        <v/>
      </c>
      <c r="M412" s="69" t="str">
        <f>+IF(B412="","",+IFERROR(+VLOOKUP(B412,padron!A:C,3,0),"no_cargado"))</f>
        <v/>
      </c>
      <c r="N412" s="67" t="str">
        <f>+IF(C412="","",+IFERROR(+VLOOKUP($C412,materiales!$A$2:$C$101,3,0),"9999"))</f>
        <v/>
      </c>
      <c r="O412" s="67" t="str">
        <f t="shared" si="60"/>
        <v/>
      </c>
      <c r="P412" s="67" t="str">
        <f t="shared" si="61"/>
        <v/>
      </c>
      <c r="Q412" s="67" t="str">
        <f t="shared" si="62"/>
        <v/>
      </c>
      <c r="R412" s="67" t="str">
        <f t="shared" si="63"/>
        <v/>
      </c>
      <c r="S412" s="67" t="str">
        <f t="shared" si="64"/>
        <v/>
      </c>
      <c r="T412" s="67" t="str">
        <f t="shared" ca="1" si="65"/>
        <v/>
      </c>
      <c r="U412" s="67" t="str">
        <f>+IF(M412="","",IFERROR(+VLOOKUP(C412,materiales!$A$2:$D$1000,4,0),"DSZA"))</f>
        <v/>
      </c>
      <c r="V412" s="67" t="str">
        <f t="shared" si="66"/>
        <v/>
      </c>
      <c r="W412" s="69" t="str">
        <f t="shared" si="67"/>
        <v/>
      </c>
      <c r="X412" s="69" t="str">
        <f t="shared" si="68"/>
        <v/>
      </c>
      <c r="Y412" s="70" t="str">
        <f t="shared" si="69"/>
        <v/>
      </c>
      <c r="Z412" s="70" t="str">
        <f>IF(M412="no_cargado",VLOOKUP(B412,NAfiliado_NFarmacia!A:H,8,0),"")</f>
        <v/>
      </c>
      <c r="AA412" s="71"/>
    </row>
    <row r="413" spans="1:27" x14ac:dyDescent="0.55000000000000004">
      <c r="A413" s="50"/>
      <c r="B413" s="49"/>
      <c r="C413" s="48"/>
      <c r="D413" s="49"/>
      <c r="E413" s="49"/>
      <c r="F413" s="49"/>
      <c r="G413" s="66" t="str">
        <f>+IF($B413="","",+IFERROR(+VLOOKUP(B413,padron!$A$2:$E$2000,2,0),+IFERROR(VLOOKUP(B413,NAfiliado_NFarmacia!$A:$J,10,0),"Ingresar Nuevo Afiliado")))</f>
        <v/>
      </c>
      <c r="H413" s="67" t="str">
        <f>+IF(B413="","",+IFERROR(+VLOOKUP($C413,materiales!$A$2:$C$101,2,0),"9999"))</f>
        <v/>
      </c>
      <c r="I413" s="68" t="str">
        <f>+IF($B413="","",+IF(OR($F413="Si",$F413=""),IF(ISERROR(VLOOKUP($B413,padron!$A$3:$M$482,9,0)),+IF(ISERROR(VLOOKUP($B413,NAfiliado_NFarmacia!$A$2:$J$497,5,0)),"Ingresa Farmacia",VLOOKUP($B413,NAfiliado_NFarmacia!$A$2:$J$497,5,0)),VLOOKUP($B413,padron!$A$3:$M$482,9,0)),+IF(ISERROR(VLOOKUP($B413,NAfiliado_NFarmacia!$A$2:$J$497,5,0)),"Ingresa Farmacia",VLOOKUP($B413,NAfiliado_NFarmacia!$A$2:$J$497,5,0))))</f>
        <v/>
      </c>
      <c r="J413" s="68" t="str">
        <f>+IF($B413="","",+IF(OR($F413="Si",$F413=""),IF(ISERROR(VLOOKUP($B413,padron!$A$3:$M$482,10,0)),+IF(ISERROR(VLOOKUP($B413,NAfiliado_NFarmacia!$A$2:$J$497,5,0)),"Ingresa Direccion de Farmacia",VLOOKUP($B413,NAfiliado_NFarmacia!$A$2:$J$497,6,0)),VLOOKUP($B413,padron!$A$3:$M$482,10,0)),+IF(ISERROR(VLOOKUP($B413,NAfiliado_NFarmacia!$A$2:$J$497,6,0)),"Ingresa Direccion de Farmacia",VLOOKUP($B413,NAfiliado_NFarmacia!$A$2:$J$497,6,0))))</f>
        <v/>
      </c>
      <c r="K413" s="68" t="str">
        <f>+IF($B413="","",+IF(OR($F413="Si",$F413=""),IF(ISERROR(VLOOKUP($B413,padron!$A$3:$M$482,10,0)),+IF(ISERROR(VLOOKUP($B413,NAfiliado_NFarmacia!$A$2:$J$497,5,0)),"Ingresa Localidad de Farmacia",VLOOKUP($B413,NAfiliado_NFarmacia!$A$2:$J$497,7,0)),VLOOKUP($B413,padron!$A$3:$M$482,11,0)),+IF(ISERROR(VLOOKUP($B413,NAfiliado_NFarmacia!$A$2:$J$497,7,0)),"Ingresa Localidad de Farmacia",VLOOKUP($B413,NAfiliado_NFarmacia!$A$2:$J$497,7,0))))</f>
        <v/>
      </c>
      <c r="L413" s="69" t="str">
        <f>+IF(B413="","",IF(F413="No","84005541",+IFERROR(+VLOOKUP(inicio!B413,padron!$A$2:$H$1999,8,0),"84005541")))</f>
        <v/>
      </c>
      <c r="M413" s="69" t="str">
        <f>+IF(B413="","",+IFERROR(+VLOOKUP(B413,padron!A:C,3,0),"no_cargado"))</f>
        <v/>
      </c>
      <c r="N413" s="67" t="str">
        <f>+IF(C413="","",+IFERROR(+VLOOKUP($C413,materiales!$A$2:$C$101,3,0),"9999"))</f>
        <v/>
      </c>
      <c r="O413" s="67" t="str">
        <f t="shared" si="60"/>
        <v/>
      </c>
      <c r="P413" s="67" t="str">
        <f t="shared" si="61"/>
        <v/>
      </c>
      <c r="Q413" s="67" t="str">
        <f t="shared" si="62"/>
        <v/>
      </c>
      <c r="R413" s="67" t="str">
        <f t="shared" si="63"/>
        <v/>
      </c>
      <c r="S413" s="67" t="str">
        <f t="shared" si="64"/>
        <v/>
      </c>
      <c r="T413" s="67" t="str">
        <f t="shared" ca="1" si="65"/>
        <v/>
      </c>
      <c r="U413" s="67" t="str">
        <f>+IF(M413="","",IFERROR(+VLOOKUP(C413,materiales!$A$2:$D$1000,4,0),"DSZA"))</f>
        <v/>
      </c>
      <c r="V413" s="67" t="str">
        <f t="shared" si="66"/>
        <v/>
      </c>
      <c r="W413" s="69" t="str">
        <f t="shared" si="67"/>
        <v/>
      </c>
      <c r="X413" s="69" t="str">
        <f t="shared" si="68"/>
        <v/>
      </c>
      <c r="Y413" s="70" t="str">
        <f t="shared" si="69"/>
        <v/>
      </c>
      <c r="Z413" s="70" t="str">
        <f>IF(M413="no_cargado",VLOOKUP(B413,NAfiliado_NFarmacia!A:H,8,0),"")</f>
        <v/>
      </c>
      <c r="AA413" s="71"/>
    </row>
    <row r="414" spans="1:27" x14ac:dyDescent="0.55000000000000004">
      <c r="A414" s="50"/>
      <c r="B414" s="49"/>
      <c r="C414" s="48"/>
      <c r="D414" s="49"/>
      <c r="E414" s="49"/>
      <c r="F414" s="49"/>
      <c r="G414" s="66" t="str">
        <f>+IF($B414="","",+IFERROR(+VLOOKUP(B414,padron!$A$2:$E$2000,2,0),+IFERROR(VLOOKUP(B414,NAfiliado_NFarmacia!$A:$J,10,0),"Ingresar Nuevo Afiliado")))</f>
        <v/>
      </c>
      <c r="H414" s="67" t="str">
        <f>+IF(B414="","",+IFERROR(+VLOOKUP($C414,materiales!$A$2:$C$101,2,0),"9999"))</f>
        <v/>
      </c>
      <c r="I414" s="68" t="str">
        <f>+IF($B414="","",+IF(OR($F414="Si",$F414=""),IF(ISERROR(VLOOKUP($B414,padron!$A$3:$M$482,9,0)),+IF(ISERROR(VLOOKUP($B414,NAfiliado_NFarmacia!$A$2:$J$497,5,0)),"Ingresa Farmacia",VLOOKUP($B414,NAfiliado_NFarmacia!$A$2:$J$497,5,0)),VLOOKUP($B414,padron!$A$3:$M$482,9,0)),+IF(ISERROR(VLOOKUP($B414,NAfiliado_NFarmacia!$A$2:$J$497,5,0)),"Ingresa Farmacia",VLOOKUP($B414,NAfiliado_NFarmacia!$A$2:$J$497,5,0))))</f>
        <v/>
      </c>
      <c r="J414" s="68" t="str">
        <f>+IF($B414="","",+IF(OR($F414="Si",$F414=""),IF(ISERROR(VLOOKUP($B414,padron!$A$3:$M$482,10,0)),+IF(ISERROR(VLOOKUP($B414,NAfiliado_NFarmacia!$A$2:$J$497,5,0)),"Ingresa Direccion de Farmacia",VLOOKUP($B414,NAfiliado_NFarmacia!$A$2:$J$497,6,0)),VLOOKUP($B414,padron!$A$3:$M$482,10,0)),+IF(ISERROR(VLOOKUP($B414,NAfiliado_NFarmacia!$A$2:$J$497,6,0)),"Ingresa Direccion de Farmacia",VLOOKUP($B414,NAfiliado_NFarmacia!$A$2:$J$497,6,0))))</f>
        <v/>
      </c>
      <c r="K414" s="68" t="str">
        <f>+IF($B414="","",+IF(OR($F414="Si",$F414=""),IF(ISERROR(VLOOKUP($B414,padron!$A$3:$M$482,10,0)),+IF(ISERROR(VLOOKUP($B414,NAfiliado_NFarmacia!$A$2:$J$497,5,0)),"Ingresa Localidad de Farmacia",VLOOKUP($B414,NAfiliado_NFarmacia!$A$2:$J$497,7,0)),VLOOKUP($B414,padron!$A$3:$M$482,11,0)),+IF(ISERROR(VLOOKUP($B414,NAfiliado_NFarmacia!$A$2:$J$497,7,0)),"Ingresa Localidad de Farmacia",VLOOKUP($B414,NAfiliado_NFarmacia!$A$2:$J$497,7,0))))</f>
        <v/>
      </c>
      <c r="L414" s="69" t="str">
        <f>+IF(B414="","",IF(F414="No","84005541",+IFERROR(+VLOOKUP(inicio!B414,padron!$A$2:$H$1999,8,0),"84005541")))</f>
        <v/>
      </c>
      <c r="M414" s="69" t="str">
        <f>+IF(B414="","",+IFERROR(+VLOOKUP(B414,padron!A:C,3,0),"no_cargado"))</f>
        <v/>
      </c>
      <c r="N414" s="67" t="str">
        <f>+IF(C414="","",+IFERROR(+VLOOKUP($C414,materiales!$A$2:$C$101,3,0),"9999"))</f>
        <v/>
      </c>
      <c r="O414" s="67" t="str">
        <f t="shared" si="60"/>
        <v/>
      </c>
      <c r="P414" s="67" t="str">
        <f t="shared" si="61"/>
        <v/>
      </c>
      <c r="Q414" s="67" t="str">
        <f t="shared" si="62"/>
        <v/>
      </c>
      <c r="R414" s="67" t="str">
        <f t="shared" si="63"/>
        <v/>
      </c>
      <c r="S414" s="67" t="str">
        <f t="shared" si="64"/>
        <v/>
      </c>
      <c r="T414" s="67" t="str">
        <f t="shared" ca="1" si="65"/>
        <v/>
      </c>
      <c r="U414" s="67" t="str">
        <f>+IF(M414="","",IFERROR(+VLOOKUP(C414,materiales!$A$2:$D$1000,4,0),"DSZA"))</f>
        <v/>
      </c>
      <c r="V414" s="67" t="str">
        <f t="shared" si="66"/>
        <v/>
      </c>
      <c r="W414" s="69" t="str">
        <f t="shared" si="67"/>
        <v/>
      </c>
      <c r="X414" s="69" t="str">
        <f t="shared" si="68"/>
        <v/>
      </c>
      <c r="Y414" s="70" t="str">
        <f t="shared" si="69"/>
        <v/>
      </c>
      <c r="Z414" s="70" t="str">
        <f>IF(M414="no_cargado",VLOOKUP(B414,NAfiliado_NFarmacia!A:H,8,0),"")</f>
        <v/>
      </c>
      <c r="AA414" s="71"/>
    </row>
    <row r="415" spans="1:27" x14ac:dyDescent="0.55000000000000004">
      <c r="A415" s="50"/>
      <c r="B415" s="49"/>
      <c r="C415" s="48"/>
      <c r="D415" s="49"/>
      <c r="E415" s="49"/>
      <c r="F415" s="49"/>
      <c r="G415" s="66" t="str">
        <f>+IF($B415="","",+IFERROR(+VLOOKUP(B415,padron!$A$2:$E$2000,2,0),+IFERROR(VLOOKUP(B415,NAfiliado_NFarmacia!$A:$J,10,0),"Ingresar Nuevo Afiliado")))</f>
        <v/>
      </c>
      <c r="H415" s="67" t="str">
        <f>+IF(B415="","",+IFERROR(+VLOOKUP($C415,materiales!$A$2:$C$101,2,0),"9999"))</f>
        <v/>
      </c>
      <c r="I415" s="68" t="str">
        <f>+IF($B415="","",+IF(OR($F415="Si",$F415=""),IF(ISERROR(VLOOKUP($B415,padron!$A$3:$M$482,9,0)),+IF(ISERROR(VLOOKUP($B415,NAfiliado_NFarmacia!$A$2:$J$497,5,0)),"Ingresa Farmacia",VLOOKUP($B415,NAfiliado_NFarmacia!$A$2:$J$497,5,0)),VLOOKUP($B415,padron!$A$3:$M$482,9,0)),+IF(ISERROR(VLOOKUP($B415,NAfiliado_NFarmacia!$A$2:$J$497,5,0)),"Ingresa Farmacia",VLOOKUP($B415,NAfiliado_NFarmacia!$A$2:$J$497,5,0))))</f>
        <v/>
      </c>
      <c r="J415" s="68" t="str">
        <f>+IF($B415="","",+IF(OR($F415="Si",$F415=""),IF(ISERROR(VLOOKUP($B415,padron!$A$3:$M$482,10,0)),+IF(ISERROR(VLOOKUP($B415,NAfiliado_NFarmacia!$A$2:$J$497,5,0)),"Ingresa Direccion de Farmacia",VLOOKUP($B415,NAfiliado_NFarmacia!$A$2:$J$497,6,0)),VLOOKUP($B415,padron!$A$3:$M$482,10,0)),+IF(ISERROR(VLOOKUP($B415,NAfiliado_NFarmacia!$A$2:$J$497,6,0)),"Ingresa Direccion de Farmacia",VLOOKUP($B415,NAfiliado_NFarmacia!$A$2:$J$497,6,0))))</f>
        <v/>
      </c>
      <c r="K415" s="68" t="str">
        <f>+IF($B415="","",+IF(OR($F415="Si",$F415=""),IF(ISERROR(VLOOKUP($B415,padron!$A$3:$M$482,10,0)),+IF(ISERROR(VLOOKUP($B415,NAfiliado_NFarmacia!$A$2:$J$497,5,0)),"Ingresa Localidad de Farmacia",VLOOKUP($B415,NAfiliado_NFarmacia!$A$2:$J$497,7,0)),VLOOKUP($B415,padron!$A$3:$M$482,11,0)),+IF(ISERROR(VLOOKUP($B415,NAfiliado_NFarmacia!$A$2:$J$497,7,0)),"Ingresa Localidad de Farmacia",VLOOKUP($B415,NAfiliado_NFarmacia!$A$2:$J$497,7,0))))</f>
        <v/>
      </c>
      <c r="L415" s="69" t="str">
        <f>+IF(B415="","",IF(F415="No","84005541",+IFERROR(+VLOOKUP(inicio!B415,padron!$A$2:$H$1999,8,0),"84005541")))</f>
        <v/>
      </c>
      <c r="M415" s="69" t="str">
        <f>+IF(B415="","",+IFERROR(+VLOOKUP(B415,padron!A:C,3,0),"no_cargado"))</f>
        <v/>
      </c>
      <c r="N415" s="67" t="str">
        <f>+IF(C415="","",+IFERROR(+VLOOKUP($C415,materiales!$A$2:$C$101,3,0),"9999"))</f>
        <v/>
      </c>
      <c r="O415" s="67" t="str">
        <f t="shared" si="60"/>
        <v/>
      </c>
      <c r="P415" s="67" t="str">
        <f t="shared" si="61"/>
        <v/>
      </c>
      <c r="Q415" s="67" t="str">
        <f t="shared" si="62"/>
        <v/>
      </c>
      <c r="R415" s="67" t="str">
        <f t="shared" si="63"/>
        <v/>
      </c>
      <c r="S415" s="67" t="str">
        <f t="shared" si="64"/>
        <v/>
      </c>
      <c r="T415" s="67" t="str">
        <f t="shared" ca="1" si="65"/>
        <v/>
      </c>
      <c r="U415" s="67" t="str">
        <f>+IF(M415="","",IFERROR(+VLOOKUP(C415,materiales!$A$2:$D$1000,4,0),"DSZA"))</f>
        <v/>
      </c>
      <c r="V415" s="67" t="str">
        <f t="shared" si="66"/>
        <v/>
      </c>
      <c r="W415" s="69" t="str">
        <f t="shared" si="67"/>
        <v/>
      </c>
      <c r="X415" s="69" t="str">
        <f t="shared" si="68"/>
        <v/>
      </c>
      <c r="Y415" s="70" t="str">
        <f t="shared" si="69"/>
        <v/>
      </c>
      <c r="Z415" s="70" t="str">
        <f>IF(M415="no_cargado",VLOOKUP(B415,NAfiliado_NFarmacia!A:H,8,0),"")</f>
        <v/>
      </c>
      <c r="AA415" s="71"/>
    </row>
    <row r="416" spans="1:27" x14ac:dyDescent="0.55000000000000004">
      <c r="A416" s="50"/>
      <c r="B416" s="49"/>
      <c r="C416" s="48"/>
      <c r="D416" s="49"/>
      <c r="E416" s="49"/>
      <c r="F416" s="49"/>
      <c r="G416" s="66" t="str">
        <f>+IF($B416="","",+IFERROR(+VLOOKUP(B416,padron!$A$2:$E$2000,2,0),+IFERROR(VLOOKUP(B416,NAfiliado_NFarmacia!$A:$J,10,0),"Ingresar Nuevo Afiliado")))</f>
        <v/>
      </c>
      <c r="H416" s="67" t="str">
        <f>+IF(B416="","",+IFERROR(+VLOOKUP($C416,materiales!$A$2:$C$101,2,0),"9999"))</f>
        <v/>
      </c>
      <c r="I416" s="68" t="str">
        <f>+IF($B416="","",+IF(OR($F416="Si",$F416=""),IF(ISERROR(VLOOKUP($B416,padron!$A$3:$M$482,9,0)),+IF(ISERROR(VLOOKUP($B416,NAfiliado_NFarmacia!$A$2:$J$497,5,0)),"Ingresa Farmacia",VLOOKUP($B416,NAfiliado_NFarmacia!$A$2:$J$497,5,0)),VLOOKUP($B416,padron!$A$3:$M$482,9,0)),+IF(ISERROR(VLOOKUP($B416,NAfiliado_NFarmacia!$A$2:$J$497,5,0)),"Ingresa Farmacia",VLOOKUP($B416,NAfiliado_NFarmacia!$A$2:$J$497,5,0))))</f>
        <v/>
      </c>
      <c r="J416" s="68" t="str">
        <f>+IF($B416="","",+IF(OR($F416="Si",$F416=""),IF(ISERROR(VLOOKUP($B416,padron!$A$3:$M$482,10,0)),+IF(ISERROR(VLOOKUP($B416,NAfiliado_NFarmacia!$A$2:$J$497,5,0)),"Ingresa Direccion de Farmacia",VLOOKUP($B416,NAfiliado_NFarmacia!$A$2:$J$497,6,0)),VLOOKUP($B416,padron!$A$3:$M$482,10,0)),+IF(ISERROR(VLOOKUP($B416,NAfiliado_NFarmacia!$A$2:$J$497,6,0)),"Ingresa Direccion de Farmacia",VLOOKUP($B416,NAfiliado_NFarmacia!$A$2:$J$497,6,0))))</f>
        <v/>
      </c>
      <c r="K416" s="68" t="str">
        <f>+IF($B416="","",+IF(OR($F416="Si",$F416=""),IF(ISERROR(VLOOKUP($B416,padron!$A$3:$M$482,10,0)),+IF(ISERROR(VLOOKUP($B416,NAfiliado_NFarmacia!$A$2:$J$497,5,0)),"Ingresa Localidad de Farmacia",VLOOKUP($B416,NAfiliado_NFarmacia!$A$2:$J$497,7,0)),VLOOKUP($B416,padron!$A$3:$M$482,11,0)),+IF(ISERROR(VLOOKUP($B416,NAfiliado_NFarmacia!$A$2:$J$497,7,0)),"Ingresa Localidad de Farmacia",VLOOKUP($B416,NAfiliado_NFarmacia!$A$2:$J$497,7,0))))</f>
        <v/>
      </c>
      <c r="L416" s="69" t="str">
        <f>+IF(B416="","",IF(F416="No","84005541",+IFERROR(+VLOOKUP(inicio!B416,padron!$A$2:$H$1999,8,0),"84005541")))</f>
        <v/>
      </c>
      <c r="M416" s="69" t="str">
        <f>+IF(B416="","",+IFERROR(+VLOOKUP(B416,padron!A:C,3,0),"no_cargado"))</f>
        <v/>
      </c>
      <c r="N416" s="67" t="str">
        <f>+IF(C416="","",+IFERROR(+VLOOKUP($C416,materiales!$A$2:$C$101,3,0),"9999"))</f>
        <v/>
      </c>
      <c r="O416" s="67" t="str">
        <f t="shared" si="60"/>
        <v/>
      </c>
      <c r="P416" s="67" t="str">
        <f t="shared" si="61"/>
        <v/>
      </c>
      <c r="Q416" s="67" t="str">
        <f t="shared" si="62"/>
        <v/>
      </c>
      <c r="R416" s="67" t="str">
        <f t="shared" si="63"/>
        <v/>
      </c>
      <c r="S416" s="67" t="str">
        <f t="shared" si="64"/>
        <v/>
      </c>
      <c r="T416" s="67" t="str">
        <f t="shared" ca="1" si="65"/>
        <v/>
      </c>
      <c r="U416" s="67" t="str">
        <f>+IF(M416="","",IFERROR(+VLOOKUP(C416,materiales!$A$2:$D$1000,4,0),"DSZA"))</f>
        <v/>
      </c>
      <c r="V416" s="67" t="str">
        <f t="shared" si="66"/>
        <v/>
      </c>
      <c r="W416" s="69" t="str">
        <f t="shared" si="67"/>
        <v/>
      </c>
      <c r="X416" s="69" t="str">
        <f t="shared" si="68"/>
        <v/>
      </c>
      <c r="Y416" s="70" t="str">
        <f t="shared" si="69"/>
        <v/>
      </c>
      <c r="Z416" s="70" t="str">
        <f>IF(M416="no_cargado",VLOOKUP(B416,NAfiliado_NFarmacia!A:H,8,0),"")</f>
        <v/>
      </c>
      <c r="AA416" s="71"/>
    </row>
    <row r="417" spans="1:27" x14ac:dyDescent="0.55000000000000004">
      <c r="A417" s="50"/>
      <c r="B417" s="49"/>
      <c r="C417" s="48"/>
      <c r="D417" s="49"/>
      <c r="E417" s="49"/>
      <c r="F417" s="49"/>
      <c r="G417" s="66" t="str">
        <f>+IF($B417="","",+IFERROR(+VLOOKUP(B417,padron!$A$2:$E$2000,2,0),+IFERROR(VLOOKUP(B417,NAfiliado_NFarmacia!$A:$J,10,0),"Ingresar Nuevo Afiliado")))</f>
        <v/>
      </c>
      <c r="H417" s="67" t="str">
        <f>+IF(B417="","",+IFERROR(+VLOOKUP($C417,materiales!$A$2:$C$101,2,0),"9999"))</f>
        <v/>
      </c>
      <c r="I417" s="68" t="str">
        <f>+IF($B417="","",+IF(OR($F417="Si",$F417=""),IF(ISERROR(VLOOKUP($B417,padron!$A$3:$M$482,9,0)),+IF(ISERROR(VLOOKUP($B417,NAfiliado_NFarmacia!$A$2:$J$497,5,0)),"Ingresa Farmacia",VLOOKUP($B417,NAfiliado_NFarmacia!$A$2:$J$497,5,0)),VLOOKUP($B417,padron!$A$3:$M$482,9,0)),+IF(ISERROR(VLOOKUP($B417,NAfiliado_NFarmacia!$A$2:$J$497,5,0)),"Ingresa Farmacia",VLOOKUP($B417,NAfiliado_NFarmacia!$A$2:$J$497,5,0))))</f>
        <v/>
      </c>
      <c r="J417" s="68" t="str">
        <f>+IF($B417="","",+IF(OR($F417="Si",$F417=""),IF(ISERROR(VLOOKUP($B417,padron!$A$3:$M$482,10,0)),+IF(ISERROR(VLOOKUP($B417,NAfiliado_NFarmacia!$A$2:$J$497,5,0)),"Ingresa Direccion de Farmacia",VLOOKUP($B417,NAfiliado_NFarmacia!$A$2:$J$497,6,0)),VLOOKUP($B417,padron!$A$3:$M$482,10,0)),+IF(ISERROR(VLOOKUP($B417,NAfiliado_NFarmacia!$A$2:$J$497,6,0)),"Ingresa Direccion de Farmacia",VLOOKUP($B417,NAfiliado_NFarmacia!$A$2:$J$497,6,0))))</f>
        <v/>
      </c>
      <c r="K417" s="68" t="str">
        <f>+IF($B417="","",+IF(OR($F417="Si",$F417=""),IF(ISERROR(VLOOKUP($B417,padron!$A$3:$M$482,10,0)),+IF(ISERROR(VLOOKUP($B417,NAfiliado_NFarmacia!$A$2:$J$497,5,0)),"Ingresa Localidad de Farmacia",VLOOKUP($B417,NAfiliado_NFarmacia!$A$2:$J$497,7,0)),VLOOKUP($B417,padron!$A$3:$M$482,11,0)),+IF(ISERROR(VLOOKUP($B417,NAfiliado_NFarmacia!$A$2:$J$497,7,0)),"Ingresa Localidad de Farmacia",VLOOKUP($B417,NAfiliado_NFarmacia!$A$2:$J$497,7,0))))</f>
        <v/>
      </c>
      <c r="L417" s="69" t="str">
        <f>+IF(B417="","",IF(F417="No","84005541",+IFERROR(+VLOOKUP(inicio!B417,padron!$A$2:$H$1999,8,0),"84005541")))</f>
        <v/>
      </c>
      <c r="M417" s="69" t="str">
        <f>+IF(B417="","",+IFERROR(+VLOOKUP(B417,padron!A:C,3,0),"no_cargado"))</f>
        <v/>
      </c>
      <c r="N417" s="67" t="str">
        <f>+IF(C417="","",+IFERROR(+VLOOKUP($C417,materiales!$A$2:$C$101,3,0),"9999"))</f>
        <v/>
      </c>
      <c r="O417" s="67" t="str">
        <f t="shared" si="60"/>
        <v/>
      </c>
      <c r="P417" s="67" t="str">
        <f t="shared" si="61"/>
        <v/>
      </c>
      <c r="Q417" s="67" t="str">
        <f t="shared" si="62"/>
        <v/>
      </c>
      <c r="R417" s="67" t="str">
        <f t="shared" si="63"/>
        <v/>
      </c>
      <c r="S417" s="67" t="str">
        <f t="shared" si="64"/>
        <v/>
      </c>
      <c r="T417" s="67" t="str">
        <f t="shared" ca="1" si="65"/>
        <v/>
      </c>
      <c r="U417" s="67" t="str">
        <f>+IF(M417="","",IFERROR(+VLOOKUP(C417,materiales!$A$2:$D$1000,4,0),"DSZA"))</f>
        <v/>
      </c>
      <c r="V417" s="67" t="str">
        <f t="shared" si="66"/>
        <v/>
      </c>
      <c r="W417" s="69" t="str">
        <f t="shared" si="67"/>
        <v/>
      </c>
      <c r="X417" s="69" t="str">
        <f t="shared" si="68"/>
        <v/>
      </c>
      <c r="Y417" s="70" t="str">
        <f t="shared" si="69"/>
        <v/>
      </c>
      <c r="Z417" s="70" t="str">
        <f>IF(M417="no_cargado",VLOOKUP(B417,NAfiliado_NFarmacia!A:H,8,0),"")</f>
        <v/>
      </c>
      <c r="AA417" s="71"/>
    </row>
    <row r="418" spans="1:27" x14ac:dyDescent="0.55000000000000004">
      <c r="A418" s="50"/>
      <c r="B418" s="49"/>
      <c r="C418" s="48"/>
      <c r="D418" s="49"/>
      <c r="E418" s="49"/>
      <c r="F418" s="49"/>
      <c r="G418" s="66" t="str">
        <f>+IF($B418="","",+IFERROR(+VLOOKUP(B418,padron!$A$2:$E$2000,2,0),+IFERROR(VLOOKUP(B418,NAfiliado_NFarmacia!$A:$J,10,0),"Ingresar Nuevo Afiliado")))</f>
        <v/>
      </c>
      <c r="H418" s="67" t="str">
        <f>+IF(B418="","",+IFERROR(+VLOOKUP($C418,materiales!$A$2:$C$101,2,0),"9999"))</f>
        <v/>
      </c>
      <c r="I418" s="68" t="str">
        <f>+IF($B418="","",+IF(OR($F418="Si",$F418=""),IF(ISERROR(VLOOKUP($B418,padron!$A$3:$M$482,9,0)),+IF(ISERROR(VLOOKUP($B418,NAfiliado_NFarmacia!$A$2:$J$497,5,0)),"Ingresa Farmacia",VLOOKUP($B418,NAfiliado_NFarmacia!$A$2:$J$497,5,0)),VLOOKUP($B418,padron!$A$3:$M$482,9,0)),+IF(ISERROR(VLOOKUP($B418,NAfiliado_NFarmacia!$A$2:$J$497,5,0)),"Ingresa Farmacia",VLOOKUP($B418,NAfiliado_NFarmacia!$A$2:$J$497,5,0))))</f>
        <v/>
      </c>
      <c r="J418" s="68" t="str">
        <f>+IF($B418="","",+IF(OR($F418="Si",$F418=""),IF(ISERROR(VLOOKUP($B418,padron!$A$3:$M$482,10,0)),+IF(ISERROR(VLOOKUP($B418,NAfiliado_NFarmacia!$A$2:$J$497,5,0)),"Ingresa Direccion de Farmacia",VLOOKUP($B418,NAfiliado_NFarmacia!$A$2:$J$497,6,0)),VLOOKUP($B418,padron!$A$3:$M$482,10,0)),+IF(ISERROR(VLOOKUP($B418,NAfiliado_NFarmacia!$A$2:$J$497,6,0)),"Ingresa Direccion de Farmacia",VLOOKUP($B418,NAfiliado_NFarmacia!$A$2:$J$497,6,0))))</f>
        <v/>
      </c>
      <c r="K418" s="68" t="str">
        <f>+IF($B418="","",+IF(OR($F418="Si",$F418=""),IF(ISERROR(VLOOKUP($B418,padron!$A$3:$M$482,10,0)),+IF(ISERROR(VLOOKUP($B418,NAfiliado_NFarmacia!$A$2:$J$497,5,0)),"Ingresa Localidad de Farmacia",VLOOKUP($B418,NAfiliado_NFarmacia!$A$2:$J$497,7,0)),VLOOKUP($B418,padron!$A$3:$M$482,11,0)),+IF(ISERROR(VLOOKUP($B418,NAfiliado_NFarmacia!$A$2:$J$497,7,0)),"Ingresa Localidad de Farmacia",VLOOKUP($B418,NAfiliado_NFarmacia!$A$2:$J$497,7,0))))</f>
        <v/>
      </c>
      <c r="L418" s="69" t="str">
        <f>+IF(B418="","",IF(F418="No","84005541",+IFERROR(+VLOOKUP(inicio!B418,padron!$A$2:$H$1999,8,0),"84005541")))</f>
        <v/>
      </c>
      <c r="M418" s="69" t="str">
        <f>+IF(B418="","",+IFERROR(+VLOOKUP(B418,padron!A:C,3,0),"no_cargado"))</f>
        <v/>
      </c>
      <c r="N418" s="67" t="str">
        <f>+IF(C418="","",+IFERROR(+VLOOKUP($C418,materiales!$A$2:$C$101,3,0),"9999"))</f>
        <v/>
      </c>
      <c r="O418" s="67" t="str">
        <f t="shared" si="60"/>
        <v/>
      </c>
      <c r="P418" s="67" t="str">
        <f t="shared" si="61"/>
        <v/>
      </c>
      <c r="Q418" s="67" t="str">
        <f t="shared" si="62"/>
        <v/>
      </c>
      <c r="R418" s="67" t="str">
        <f t="shared" si="63"/>
        <v/>
      </c>
      <c r="S418" s="67" t="str">
        <f t="shared" si="64"/>
        <v/>
      </c>
      <c r="T418" s="67" t="str">
        <f t="shared" ca="1" si="65"/>
        <v/>
      </c>
      <c r="U418" s="67" t="str">
        <f>+IF(M418="","",IFERROR(+VLOOKUP(C418,materiales!$A$2:$D$1000,4,0),"DSZA"))</f>
        <v/>
      </c>
      <c r="V418" s="67" t="str">
        <f t="shared" si="66"/>
        <v/>
      </c>
      <c r="W418" s="69" t="str">
        <f t="shared" si="67"/>
        <v/>
      </c>
      <c r="X418" s="69" t="str">
        <f t="shared" si="68"/>
        <v/>
      </c>
      <c r="Y418" s="70" t="str">
        <f t="shared" si="69"/>
        <v/>
      </c>
      <c r="Z418" s="70" t="str">
        <f>IF(M418="no_cargado",VLOOKUP(B418,NAfiliado_NFarmacia!A:H,8,0),"")</f>
        <v/>
      </c>
      <c r="AA418" s="71"/>
    </row>
    <row r="419" spans="1:27" x14ac:dyDescent="0.55000000000000004">
      <c r="A419" s="50"/>
      <c r="B419" s="49"/>
      <c r="C419" s="48"/>
      <c r="D419" s="49"/>
      <c r="E419" s="49"/>
      <c r="F419" s="49"/>
      <c r="G419" s="66" t="str">
        <f>+IF($B419="","",+IFERROR(+VLOOKUP(B419,padron!$A$2:$E$2000,2,0),+IFERROR(VLOOKUP(B419,NAfiliado_NFarmacia!$A:$J,10,0),"Ingresar Nuevo Afiliado")))</f>
        <v/>
      </c>
      <c r="H419" s="67" t="str">
        <f>+IF(B419="","",+IFERROR(+VLOOKUP($C419,materiales!$A$2:$C$101,2,0),"9999"))</f>
        <v/>
      </c>
      <c r="I419" s="68" t="str">
        <f>+IF($B419="","",+IF(OR($F419="Si",$F419=""),IF(ISERROR(VLOOKUP($B419,padron!$A$3:$M$482,9,0)),+IF(ISERROR(VLOOKUP($B419,NAfiliado_NFarmacia!$A$2:$J$497,5,0)),"Ingresa Farmacia",VLOOKUP($B419,NAfiliado_NFarmacia!$A$2:$J$497,5,0)),VLOOKUP($B419,padron!$A$3:$M$482,9,0)),+IF(ISERROR(VLOOKUP($B419,NAfiliado_NFarmacia!$A$2:$J$497,5,0)),"Ingresa Farmacia",VLOOKUP($B419,NAfiliado_NFarmacia!$A$2:$J$497,5,0))))</f>
        <v/>
      </c>
      <c r="J419" s="68" t="str">
        <f>+IF($B419="","",+IF(OR($F419="Si",$F419=""),IF(ISERROR(VLOOKUP($B419,padron!$A$3:$M$482,10,0)),+IF(ISERROR(VLOOKUP($B419,NAfiliado_NFarmacia!$A$2:$J$497,5,0)),"Ingresa Direccion de Farmacia",VLOOKUP($B419,NAfiliado_NFarmacia!$A$2:$J$497,6,0)),VLOOKUP($B419,padron!$A$3:$M$482,10,0)),+IF(ISERROR(VLOOKUP($B419,NAfiliado_NFarmacia!$A$2:$J$497,6,0)),"Ingresa Direccion de Farmacia",VLOOKUP($B419,NAfiliado_NFarmacia!$A$2:$J$497,6,0))))</f>
        <v/>
      </c>
      <c r="K419" s="68" t="str">
        <f>+IF($B419="","",+IF(OR($F419="Si",$F419=""),IF(ISERROR(VLOOKUP($B419,padron!$A$3:$M$482,10,0)),+IF(ISERROR(VLOOKUP($B419,NAfiliado_NFarmacia!$A$2:$J$497,5,0)),"Ingresa Localidad de Farmacia",VLOOKUP($B419,NAfiliado_NFarmacia!$A$2:$J$497,7,0)),VLOOKUP($B419,padron!$A$3:$M$482,11,0)),+IF(ISERROR(VLOOKUP($B419,NAfiliado_NFarmacia!$A$2:$J$497,7,0)),"Ingresa Localidad de Farmacia",VLOOKUP($B419,NAfiliado_NFarmacia!$A$2:$J$497,7,0))))</f>
        <v/>
      </c>
      <c r="L419" s="69" t="str">
        <f>+IF(B419="","",IF(F419="No","84005541",+IFERROR(+VLOOKUP(inicio!B419,padron!$A$2:$H$1999,8,0),"84005541")))</f>
        <v/>
      </c>
      <c r="M419" s="69" t="str">
        <f>+IF(B419="","",+IFERROR(+VLOOKUP(B419,padron!A:C,3,0),"no_cargado"))</f>
        <v/>
      </c>
      <c r="N419" s="67" t="str">
        <f>+IF(C419="","",+IFERROR(+VLOOKUP($C419,materiales!$A$2:$C$101,3,0),"9999"))</f>
        <v/>
      </c>
      <c r="O419" s="67" t="str">
        <f t="shared" si="60"/>
        <v/>
      </c>
      <c r="P419" s="67" t="str">
        <f t="shared" si="61"/>
        <v/>
      </c>
      <c r="Q419" s="67" t="str">
        <f t="shared" si="62"/>
        <v/>
      </c>
      <c r="R419" s="67" t="str">
        <f t="shared" si="63"/>
        <v/>
      </c>
      <c r="S419" s="67" t="str">
        <f t="shared" si="64"/>
        <v/>
      </c>
      <c r="T419" s="67" t="str">
        <f t="shared" ca="1" si="65"/>
        <v/>
      </c>
      <c r="U419" s="67" t="str">
        <f>+IF(M419="","",IFERROR(+VLOOKUP(C419,materiales!$A$2:$D$1000,4,0),"DSZA"))</f>
        <v/>
      </c>
      <c r="V419" s="67" t="str">
        <f t="shared" si="66"/>
        <v/>
      </c>
      <c r="W419" s="69" t="str">
        <f t="shared" si="67"/>
        <v/>
      </c>
      <c r="X419" s="69" t="str">
        <f t="shared" si="68"/>
        <v/>
      </c>
      <c r="Y419" s="70" t="str">
        <f t="shared" si="69"/>
        <v/>
      </c>
      <c r="Z419" s="70" t="str">
        <f>IF(M419="no_cargado",VLOOKUP(B419,NAfiliado_NFarmacia!A:H,8,0),"")</f>
        <v/>
      </c>
      <c r="AA419" s="71"/>
    </row>
    <row r="420" spans="1:27" x14ac:dyDescent="0.55000000000000004">
      <c r="A420" s="50"/>
      <c r="B420" s="49"/>
      <c r="C420" s="48"/>
      <c r="D420" s="49"/>
      <c r="E420" s="49"/>
      <c r="F420" s="49"/>
      <c r="G420" s="66" t="str">
        <f>+IF($B420="","",+IFERROR(+VLOOKUP(B420,padron!$A$2:$E$2000,2,0),+IFERROR(VLOOKUP(B420,NAfiliado_NFarmacia!$A:$J,10,0),"Ingresar Nuevo Afiliado")))</f>
        <v/>
      </c>
      <c r="H420" s="67" t="str">
        <f>+IF(B420="","",+IFERROR(+VLOOKUP($C420,materiales!$A$2:$C$101,2,0),"9999"))</f>
        <v/>
      </c>
      <c r="I420" s="68" t="str">
        <f>+IF($B420="","",+IF(OR($F420="Si",$F420=""),IF(ISERROR(VLOOKUP($B420,padron!$A$3:$M$482,9,0)),+IF(ISERROR(VLOOKUP($B420,NAfiliado_NFarmacia!$A$2:$J$497,5,0)),"Ingresa Farmacia",VLOOKUP($B420,NAfiliado_NFarmacia!$A$2:$J$497,5,0)),VLOOKUP($B420,padron!$A$3:$M$482,9,0)),+IF(ISERROR(VLOOKUP($B420,NAfiliado_NFarmacia!$A$2:$J$497,5,0)),"Ingresa Farmacia",VLOOKUP($B420,NAfiliado_NFarmacia!$A$2:$J$497,5,0))))</f>
        <v/>
      </c>
      <c r="J420" s="68" t="str">
        <f>+IF($B420="","",+IF(OR($F420="Si",$F420=""),IF(ISERROR(VLOOKUP($B420,padron!$A$3:$M$482,10,0)),+IF(ISERROR(VLOOKUP($B420,NAfiliado_NFarmacia!$A$2:$J$497,5,0)),"Ingresa Direccion de Farmacia",VLOOKUP($B420,NAfiliado_NFarmacia!$A$2:$J$497,6,0)),VLOOKUP($B420,padron!$A$3:$M$482,10,0)),+IF(ISERROR(VLOOKUP($B420,NAfiliado_NFarmacia!$A$2:$J$497,6,0)),"Ingresa Direccion de Farmacia",VLOOKUP($B420,NAfiliado_NFarmacia!$A$2:$J$497,6,0))))</f>
        <v/>
      </c>
      <c r="K420" s="68" t="str">
        <f>+IF($B420="","",+IF(OR($F420="Si",$F420=""),IF(ISERROR(VLOOKUP($B420,padron!$A$3:$M$482,10,0)),+IF(ISERROR(VLOOKUP($B420,NAfiliado_NFarmacia!$A$2:$J$497,5,0)),"Ingresa Localidad de Farmacia",VLOOKUP($B420,NAfiliado_NFarmacia!$A$2:$J$497,7,0)),VLOOKUP($B420,padron!$A$3:$M$482,11,0)),+IF(ISERROR(VLOOKUP($B420,NAfiliado_NFarmacia!$A$2:$J$497,7,0)),"Ingresa Localidad de Farmacia",VLOOKUP($B420,NAfiliado_NFarmacia!$A$2:$J$497,7,0))))</f>
        <v/>
      </c>
      <c r="L420" s="69" t="str">
        <f>+IF(B420="","",IF(F420="No","84005541",+IFERROR(+VLOOKUP(inicio!B420,padron!$A$2:$H$1999,8,0),"84005541")))</f>
        <v/>
      </c>
      <c r="M420" s="69" t="str">
        <f>+IF(B420="","",+IFERROR(+VLOOKUP(B420,padron!A:C,3,0),"no_cargado"))</f>
        <v/>
      </c>
      <c r="N420" s="67" t="str">
        <f>+IF(C420="","",+IFERROR(+VLOOKUP($C420,materiales!$A$2:$C$101,3,0),"9999"))</f>
        <v/>
      </c>
      <c r="O420" s="67" t="str">
        <f t="shared" si="60"/>
        <v/>
      </c>
      <c r="P420" s="67" t="str">
        <f t="shared" si="61"/>
        <v/>
      </c>
      <c r="Q420" s="67" t="str">
        <f t="shared" si="62"/>
        <v/>
      </c>
      <c r="R420" s="67" t="str">
        <f t="shared" si="63"/>
        <v/>
      </c>
      <c r="S420" s="67" t="str">
        <f t="shared" si="64"/>
        <v/>
      </c>
      <c r="T420" s="67" t="str">
        <f t="shared" ca="1" si="65"/>
        <v/>
      </c>
      <c r="U420" s="67" t="str">
        <f>+IF(M420="","",IFERROR(+VLOOKUP(C420,materiales!$A$2:$D$1000,4,0),"DSZA"))</f>
        <v/>
      </c>
      <c r="V420" s="67" t="str">
        <f t="shared" si="66"/>
        <v/>
      </c>
      <c r="W420" s="69" t="str">
        <f t="shared" si="67"/>
        <v/>
      </c>
      <c r="X420" s="69" t="str">
        <f t="shared" si="68"/>
        <v/>
      </c>
      <c r="Y420" s="70" t="str">
        <f t="shared" si="69"/>
        <v/>
      </c>
      <c r="Z420" s="70" t="str">
        <f>IF(M420="no_cargado",VLOOKUP(B420,NAfiliado_NFarmacia!A:H,8,0),"")</f>
        <v/>
      </c>
      <c r="AA420" s="71"/>
    </row>
    <row r="421" spans="1:27" x14ac:dyDescent="0.55000000000000004">
      <c r="A421" s="50"/>
      <c r="B421" s="49"/>
      <c r="C421" s="48"/>
      <c r="D421" s="49"/>
      <c r="E421" s="49"/>
      <c r="F421" s="49"/>
      <c r="G421" s="66" t="str">
        <f>+IF($B421="","",+IFERROR(+VLOOKUP(B421,padron!$A$2:$E$2000,2,0),+IFERROR(VLOOKUP(B421,NAfiliado_NFarmacia!$A:$J,10,0),"Ingresar Nuevo Afiliado")))</f>
        <v/>
      </c>
      <c r="H421" s="67" t="str">
        <f>+IF(B421="","",+IFERROR(+VLOOKUP($C421,materiales!$A$2:$C$101,2,0),"9999"))</f>
        <v/>
      </c>
      <c r="I421" s="68" t="str">
        <f>+IF($B421="","",+IF(OR($F421="Si",$F421=""),IF(ISERROR(VLOOKUP($B421,padron!$A$3:$M$482,9,0)),+IF(ISERROR(VLOOKUP($B421,NAfiliado_NFarmacia!$A$2:$J$497,5,0)),"Ingresa Farmacia",VLOOKUP($B421,NAfiliado_NFarmacia!$A$2:$J$497,5,0)),VLOOKUP($B421,padron!$A$3:$M$482,9,0)),+IF(ISERROR(VLOOKUP($B421,NAfiliado_NFarmacia!$A$2:$J$497,5,0)),"Ingresa Farmacia",VLOOKUP($B421,NAfiliado_NFarmacia!$A$2:$J$497,5,0))))</f>
        <v/>
      </c>
      <c r="J421" s="68" t="str">
        <f>+IF($B421="","",+IF(OR($F421="Si",$F421=""),IF(ISERROR(VLOOKUP($B421,padron!$A$3:$M$482,10,0)),+IF(ISERROR(VLOOKUP($B421,NAfiliado_NFarmacia!$A$2:$J$497,5,0)),"Ingresa Direccion de Farmacia",VLOOKUP($B421,NAfiliado_NFarmacia!$A$2:$J$497,6,0)),VLOOKUP($B421,padron!$A$3:$M$482,10,0)),+IF(ISERROR(VLOOKUP($B421,NAfiliado_NFarmacia!$A$2:$J$497,6,0)),"Ingresa Direccion de Farmacia",VLOOKUP($B421,NAfiliado_NFarmacia!$A$2:$J$497,6,0))))</f>
        <v/>
      </c>
      <c r="K421" s="68" t="str">
        <f>+IF($B421="","",+IF(OR($F421="Si",$F421=""),IF(ISERROR(VLOOKUP($B421,padron!$A$3:$M$482,10,0)),+IF(ISERROR(VLOOKUP($B421,NAfiliado_NFarmacia!$A$2:$J$497,5,0)),"Ingresa Localidad de Farmacia",VLOOKUP($B421,NAfiliado_NFarmacia!$A$2:$J$497,7,0)),VLOOKUP($B421,padron!$A$3:$M$482,11,0)),+IF(ISERROR(VLOOKUP($B421,NAfiliado_NFarmacia!$A$2:$J$497,7,0)),"Ingresa Localidad de Farmacia",VLOOKUP($B421,NAfiliado_NFarmacia!$A$2:$J$497,7,0))))</f>
        <v/>
      </c>
      <c r="L421" s="69" t="str">
        <f>+IF(B421="","",IF(F421="No","84005541",+IFERROR(+VLOOKUP(inicio!B421,padron!$A$2:$H$1999,8,0),"84005541")))</f>
        <v/>
      </c>
      <c r="M421" s="69" t="str">
        <f>+IF(B421="","",+IFERROR(+VLOOKUP(B421,padron!A:C,3,0),"no_cargado"))</f>
        <v/>
      </c>
      <c r="N421" s="67" t="str">
        <f>+IF(C421="","",+IFERROR(+VLOOKUP($C421,materiales!$A$2:$C$101,3,0),"9999"))</f>
        <v/>
      </c>
      <c r="O421" s="67" t="str">
        <f t="shared" si="60"/>
        <v/>
      </c>
      <c r="P421" s="67" t="str">
        <f t="shared" si="61"/>
        <v/>
      </c>
      <c r="Q421" s="67" t="str">
        <f t="shared" si="62"/>
        <v/>
      </c>
      <c r="R421" s="67" t="str">
        <f t="shared" si="63"/>
        <v/>
      </c>
      <c r="S421" s="67" t="str">
        <f t="shared" si="64"/>
        <v/>
      </c>
      <c r="T421" s="67" t="str">
        <f t="shared" ca="1" si="65"/>
        <v/>
      </c>
      <c r="U421" s="67" t="str">
        <f>+IF(M421="","",IFERROR(+VLOOKUP(C421,materiales!$A$2:$D$1000,4,0),"DSZA"))</f>
        <v/>
      </c>
      <c r="V421" s="67" t="str">
        <f t="shared" si="66"/>
        <v/>
      </c>
      <c r="W421" s="69" t="str">
        <f t="shared" si="67"/>
        <v/>
      </c>
      <c r="X421" s="69" t="str">
        <f t="shared" si="68"/>
        <v/>
      </c>
      <c r="Y421" s="70" t="str">
        <f t="shared" si="69"/>
        <v/>
      </c>
      <c r="Z421" s="70" t="str">
        <f>IF(M421="no_cargado",VLOOKUP(B421,NAfiliado_NFarmacia!A:H,8,0),"")</f>
        <v/>
      </c>
      <c r="AA421" s="71"/>
    </row>
    <row r="422" spans="1:27" x14ac:dyDescent="0.55000000000000004">
      <c r="A422" s="50"/>
      <c r="B422" s="49"/>
      <c r="C422" s="48"/>
      <c r="D422" s="49"/>
      <c r="E422" s="49"/>
      <c r="F422" s="49"/>
      <c r="G422" s="66" t="str">
        <f>+IF($B422="","",+IFERROR(+VLOOKUP(B422,padron!$A$2:$E$2000,2,0),+IFERROR(VLOOKUP(B422,NAfiliado_NFarmacia!$A:$J,10,0),"Ingresar Nuevo Afiliado")))</f>
        <v/>
      </c>
      <c r="H422" s="67" t="str">
        <f>+IF(B422="","",+IFERROR(+VLOOKUP($C422,materiales!$A$2:$C$101,2,0),"9999"))</f>
        <v/>
      </c>
      <c r="I422" s="68" t="str">
        <f>+IF($B422="","",+IF(OR($F422="Si",$F422=""),IF(ISERROR(VLOOKUP($B422,padron!$A$3:$M$482,9,0)),+IF(ISERROR(VLOOKUP($B422,NAfiliado_NFarmacia!$A$2:$J$497,5,0)),"Ingresa Farmacia",VLOOKUP($B422,NAfiliado_NFarmacia!$A$2:$J$497,5,0)),VLOOKUP($B422,padron!$A$3:$M$482,9,0)),+IF(ISERROR(VLOOKUP($B422,NAfiliado_NFarmacia!$A$2:$J$497,5,0)),"Ingresa Farmacia",VLOOKUP($B422,NAfiliado_NFarmacia!$A$2:$J$497,5,0))))</f>
        <v/>
      </c>
      <c r="J422" s="68" t="str">
        <f>+IF($B422="","",+IF(OR($F422="Si",$F422=""),IF(ISERROR(VLOOKUP($B422,padron!$A$3:$M$482,10,0)),+IF(ISERROR(VLOOKUP($B422,NAfiliado_NFarmacia!$A$2:$J$497,5,0)),"Ingresa Direccion de Farmacia",VLOOKUP($B422,NAfiliado_NFarmacia!$A$2:$J$497,6,0)),VLOOKUP($B422,padron!$A$3:$M$482,10,0)),+IF(ISERROR(VLOOKUP($B422,NAfiliado_NFarmacia!$A$2:$J$497,6,0)),"Ingresa Direccion de Farmacia",VLOOKUP($B422,NAfiliado_NFarmacia!$A$2:$J$497,6,0))))</f>
        <v/>
      </c>
      <c r="K422" s="68" t="str">
        <f>+IF($B422="","",+IF(OR($F422="Si",$F422=""),IF(ISERROR(VLOOKUP($B422,padron!$A$3:$M$482,10,0)),+IF(ISERROR(VLOOKUP($B422,NAfiliado_NFarmacia!$A$2:$J$497,5,0)),"Ingresa Localidad de Farmacia",VLOOKUP($B422,NAfiliado_NFarmacia!$A$2:$J$497,7,0)),VLOOKUP($B422,padron!$A$3:$M$482,11,0)),+IF(ISERROR(VLOOKUP($B422,NAfiliado_NFarmacia!$A$2:$J$497,7,0)),"Ingresa Localidad de Farmacia",VLOOKUP($B422,NAfiliado_NFarmacia!$A$2:$J$497,7,0))))</f>
        <v/>
      </c>
      <c r="L422" s="69" t="str">
        <f>+IF(B422="","",IF(F422="No","84005541",+IFERROR(+VLOOKUP(inicio!B422,padron!$A$2:$H$1999,8,0),"84005541")))</f>
        <v/>
      </c>
      <c r="M422" s="69" t="str">
        <f>+IF(B422="","",+IFERROR(+VLOOKUP(B422,padron!A:C,3,0),"no_cargado"))</f>
        <v/>
      </c>
      <c r="N422" s="67" t="str">
        <f>+IF(C422="","",+IFERROR(+VLOOKUP($C422,materiales!$A$2:$C$101,3,0),"9999"))</f>
        <v/>
      </c>
      <c r="O422" s="67" t="str">
        <f t="shared" si="60"/>
        <v/>
      </c>
      <c r="P422" s="67" t="str">
        <f t="shared" si="61"/>
        <v/>
      </c>
      <c r="Q422" s="67" t="str">
        <f t="shared" si="62"/>
        <v/>
      </c>
      <c r="R422" s="67" t="str">
        <f t="shared" si="63"/>
        <v/>
      </c>
      <c r="S422" s="67" t="str">
        <f t="shared" si="64"/>
        <v/>
      </c>
      <c r="T422" s="67" t="str">
        <f t="shared" ca="1" si="65"/>
        <v/>
      </c>
      <c r="U422" s="67" t="str">
        <f>+IF(M422="","",IFERROR(+VLOOKUP(C422,materiales!$A$2:$D$1000,4,0),"DSZA"))</f>
        <v/>
      </c>
      <c r="V422" s="67" t="str">
        <f t="shared" si="66"/>
        <v/>
      </c>
      <c r="W422" s="69" t="str">
        <f t="shared" si="67"/>
        <v/>
      </c>
      <c r="X422" s="69" t="str">
        <f t="shared" si="68"/>
        <v/>
      </c>
      <c r="Y422" s="70" t="str">
        <f t="shared" si="69"/>
        <v/>
      </c>
      <c r="Z422" s="70" t="str">
        <f>IF(M422="no_cargado",VLOOKUP(B422,NAfiliado_NFarmacia!A:H,8,0),"")</f>
        <v/>
      </c>
      <c r="AA422" s="71"/>
    </row>
    <row r="423" spans="1:27" x14ac:dyDescent="0.55000000000000004">
      <c r="A423" s="50"/>
      <c r="B423" s="49"/>
      <c r="C423" s="48"/>
      <c r="D423" s="49"/>
      <c r="E423" s="49"/>
      <c r="F423" s="49"/>
      <c r="G423" s="66" t="str">
        <f>+IF($B423="","",+IFERROR(+VLOOKUP(B423,padron!$A$2:$E$2000,2,0),+IFERROR(VLOOKUP(B423,NAfiliado_NFarmacia!$A:$J,10,0),"Ingresar Nuevo Afiliado")))</f>
        <v/>
      </c>
      <c r="H423" s="67" t="str">
        <f>+IF(B423="","",+IFERROR(+VLOOKUP($C423,materiales!$A$2:$C$101,2,0),"9999"))</f>
        <v/>
      </c>
      <c r="I423" s="68" t="str">
        <f>+IF($B423="","",+IF(OR($F423="Si",$F423=""),IF(ISERROR(VLOOKUP($B423,padron!$A$3:$M$482,9,0)),+IF(ISERROR(VLOOKUP($B423,NAfiliado_NFarmacia!$A$2:$J$497,5,0)),"Ingresa Farmacia",VLOOKUP($B423,NAfiliado_NFarmacia!$A$2:$J$497,5,0)),VLOOKUP($B423,padron!$A$3:$M$482,9,0)),+IF(ISERROR(VLOOKUP($B423,NAfiliado_NFarmacia!$A$2:$J$497,5,0)),"Ingresa Farmacia",VLOOKUP($B423,NAfiliado_NFarmacia!$A$2:$J$497,5,0))))</f>
        <v/>
      </c>
      <c r="J423" s="68" t="str">
        <f>+IF($B423="","",+IF(OR($F423="Si",$F423=""),IF(ISERROR(VLOOKUP($B423,padron!$A$3:$M$482,10,0)),+IF(ISERROR(VLOOKUP($B423,NAfiliado_NFarmacia!$A$2:$J$497,5,0)),"Ingresa Direccion de Farmacia",VLOOKUP($B423,NAfiliado_NFarmacia!$A$2:$J$497,6,0)),VLOOKUP($B423,padron!$A$3:$M$482,10,0)),+IF(ISERROR(VLOOKUP($B423,NAfiliado_NFarmacia!$A$2:$J$497,6,0)),"Ingresa Direccion de Farmacia",VLOOKUP($B423,NAfiliado_NFarmacia!$A$2:$J$497,6,0))))</f>
        <v/>
      </c>
      <c r="K423" s="68" t="str">
        <f>+IF($B423="","",+IF(OR($F423="Si",$F423=""),IF(ISERROR(VLOOKUP($B423,padron!$A$3:$M$482,10,0)),+IF(ISERROR(VLOOKUP($B423,NAfiliado_NFarmacia!$A$2:$J$497,5,0)),"Ingresa Localidad de Farmacia",VLOOKUP($B423,NAfiliado_NFarmacia!$A$2:$J$497,7,0)),VLOOKUP($B423,padron!$A$3:$M$482,11,0)),+IF(ISERROR(VLOOKUP($B423,NAfiliado_NFarmacia!$A$2:$J$497,7,0)),"Ingresa Localidad de Farmacia",VLOOKUP($B423,NAfiliado_NFarmacia!$A$2:$J$497,7,0))))</f>
        <v/>
      </c>
      <c r="L423" s="69" t="str">
        <f>+IF(B423="","",IF(F423="No","84005541",+IFERROR(+VLOOKUP(inicio!B423,padron!$A$2:$H$1999,8,0),"84005541")))</f>
        <v/>
      </c>
      <c r="M423" s="69" t="str">
        <f>+IF(B423="","",+IFERROR(+VLOOKUP(B423,padron!A:C,3,0),"no_cargado"))</f>
        <v/>
      </c>
      <c r="N423" s="67" t="str">
        <f>+IF(C423="","",+IFERROR(+VLOOKUP($C423,materiales!$A$2:$C$101,3,0),"9999"))</f>
        <v/>
      </c>
      <c r="O423" s="67" t="str">
        <f t="shared" si="60"/>
        <v/>
      </c>
      <c r="P423" s="67" t="str">
        <f t="shared" si="61"/>
        <v/>
      </c>
      <c r="Q423" s="67" t="str">
        <f t="shared" si="62"/>
        <v/>
      </c>
      <c r="R423" s="67" t="str">
        <f t="shared" si="63"/>
        <v/>
      </c>
      <c r="S423" s="67" t="str">
        <f t="shared" si="64"/>
        <v/>
      </c>
      <c r="T423" s="67" t="str">
        <f t="shared" ca="1" si="65"/>
        <v/>
      </c>
      <c r="U423" s="67" t="str">
        <f>+IF(M423="","",IFERROR(+VLOOKUP(C423,materiales!$A$2:$D$1000,4,0),"DSZA"))</f>
        <v/>
      </c>
      <c r="V423" s="67" t="str">
        <f t="shared" si="66"/>
        <v/>
      </c>
      <c r="W423" s="69" t="str">
        <f t="shared" si="67"/>
        <v/>
      </c>
      <c r="X423" s="69" t="str">
        <f t="shared" si="68"/>
        <v/>
      </c>
      <c r="Y423" s="70" t="str">
        <f t="shared" si="69"/>
        <v/>
      </c>
      <c r="Z423" s="70" t="str">
        <f>IF(M423="no_cargado",VLOOKUP(B423,NAfiliado_NFarmacia!A:H,8,0),"")</f>
        <v/>
      </c>
      <c r="AA423" s="71"/>
    </row>
    <row r="424" spans="1:27" x14ac:dyDescent="0.55000000000000004">
      <c r="A424" s="50"/>
      <c r="B424" s="49"/>
      <c r="C424" s="48"/>
      <c r="D424" s="49"/>
      <c r="E424" s="49"/>
      <c r="F424" s="49"/>
      <c r="G424" s="66" t="str">
        <f>+IF($B424="","",+IFERROR(+VLOOKUP(B424,padron!$A$2:$E$2000,2,0),+IFERROR(VLOOKUP(B424,NAfiliado_NFarmacia!$A:$J,10,0),"Ingresar Nuevo Afiliado")))</f>
        <v/>
      </c>
      <c r="H424" s="67" t="str">
        <f>+IF(B424="","",+IFERROR(+VLOOKUP($C424,materiales!$A$2:$C$101,2,0),"9999"))</f>
        <v/>
      </c>
      <c r="I424" s="68" t="str">
        <f>+IF($B424="","",+IF(OR($F424="Si",$F424=""),IF(ISERROR(VLOOKUP($B424,padron!$A$3:$M$482,9,0)),+IF(ISERROR(VLOOKUP($B424,NAfiliado_NFarmacia!$A$2:$J$497,5,0)),"Ingresa Farmacia",VLOOKUP($B424,NAfiliado_NFarmacia!$A$2:$J$497,5,0)),VLOOKUP($B424,padron!$A$3:$M$482,9,0)),+IF(ISERROR(VLOOKUP($B424,NAfiliado_NFarmacia!$A$2:$J$497,5,0)),"Ingresa Farmacia",VLOOKUP($B424,NAfiliado_NFarmacia!$A$2:$J$497,5,0))))</f>
        <v/>
      </c>
      <c r="J424" s="68" t="str">
        <f>+IF($B424="","",+IF(OR($F424="Si",$F424=""),IF(ISERROR(VLOOKUP($B424,padron!$A$3:$M$482,10,0)),+IF(ISERROR(VLOOKUP($B424,NAfiliado_NFarmacia!$A$2:$J$497,5,0)),"Ingresa Direccion de Farmacia",VLOOKUP($B424,NAfiliado_NFarmacia!$A$2:$J$497,6,0)),VLOOKUP($B424,padron!$A$3:$M$482,10,0)),+IF(ISERROR(VLOOKUP($B424,NAfiliado_NFarmacia!$A$2:$J$497,6,0)),"Ingresa Direccion de Farmacia",VLOOKUP($B424,NAfiliado_NFarmacia!$A$2:$J$497,6,0))))</f>
        <v/>
      </c>
      <c r="K424" s="68" t="str">
        <f>+IF($B424="","",+IF(OR($F424="Si",$F424=""),IF(ISERROR(VLOOKUP($B424,padron!$A$3:$M$482,10,0)),+IF(ISERROR(VLOOKUP($B424,NAfiliado_NFarmacia!$A$2:$J$497,5,0)),"Ingresa Localidad de Farmacia",VLOOKUP($B424,NAfiliado_NFarmacia!$A$2:$J$497,7,0)),VLOOKUP($B424,padron!$A$3:$M$482,11,0)),+IF(ISERROR(VLOOKUP($B424,NAfiliado_NFarmacia!$A$2:$J$497,7,0)),"Ingresa Localidad de Farmacia",VLOOKUP($B424,NAfiliado_NFarmacia!$A$2:$J$497,7,0))))</f>
        <v/>
      </c>
      <c r="L424" s="69" t="str">
        <f>+IF(B424="","",IF(F424="No","84005541",+IFERROR(+VLOOKUP(inicio!B424,padron!$A$2:$H$1999,8,0),"84005541")))</f>
        <v/>
      </c>
      <c r="M424" s="69" t="str">
        <f>+IF(B424="","",+IFERROR(+VLOOKUP(B424,padron!A:C,3,0),"no_cargado"))</f>
        <v/>
      </c>
      <c r="N424" s="67" t="str">
        <f>+IF(C424="","",+IFERROR(+VLOOKUP($C424,materiales!$A$2:$C$101,3,0),"9999"))</f>
        <v/>
      </c>
      <c r="O424" s="67" t="str">
        <f t="shared" si="60"/>
        <v/>
      </c>
      <c r="P424" s="67" t="str">
        <f t="shared" si="61"/>
        <v/>
      </c>
      <c r="Q424" s="67" t="str">
        <f t="shared" si="62"/>
        <v/>
      </c>
      <c r="R424" s="67" t="str">
        <f t="shared" si="63"/>
        <v/>
      </c>
      <c r="S424" s="67" t="str">
        <f t="shared" si="64"/>
        <v/>
      </c>
      <c r="T424" s="67" t="str">
        <f t="shared" ca="1" si="65"/>
        <v/>
      </c>
      <c r="U424" s="67" t="str">
        <f>+IF(M424="","",IFERROR(+VLOOKUP(C424,materiales!$A$2:$D$1000,4,0),"DSZA"))</f>
        <v/>
      </c>
      <c r="V424" s="67" t="str">
        <f t="shared" si="66"/>
        <v/>
      </c>
      <c r="W424" s="69" t="str">
        <f t="shared" si="67"/>
        <v/>
      </c>
      <c r="X424" s="69" t="str">
        <f t="shared" si="68"/>
        <v/>
      </c>
      <c r="Y424" s="70" t="str">
        <f t="shared" si="69"/>
        <v/>
      </c>
      <c r="Z424" s="70" t="str">
        <f>IF(M424="no_cargado",VLOOKUP(B424,NAfiliado_NFarmacia!A:H,8,0),"")</f>
        <v/>
      </c>
      <c r="AA424" s="71"/>
    </row>
    <row r="425" spans="1:27" x14ac:dyDescent="0.55000000000000004">
      <c r="A425" s="50"/>
      <c r="B425" s="49"/>
      <c r="C425" s="48"/>
      <c r="D425" s="49"/>
      <c r="E425" s="49"/>
      <c r="F425" s="49"/>
      <c r="G425" s="66" t="str">
        <f>+IF($B425="","",+IFERROR(+VLOOKUP(B425,padron!$A$2:$E$2000,2,0),+IFERROR(VLOOKUP(B425,NAfiliado_NFarmacia!$A:$J,10,0),"Ingresar Nuevo Afiliado")))</f>
        <v/>
      </c>
      <c r="H425" s="67" t="str">
        <f>+IF(B425="","",+IFERROR(+VLOOKUP($C425,materiales!$A$2:$C$101,2,0),"9999"))</f>
        <v/>
      </c>
      <c r="I425" s="68" t="str">
        <f>+IF($B425="","",+IF(OR($F425="Si",$F425=""),IF(ISERROR(VLOOKUP($B425,padron!$A$3:$M$482,9,0)),+IF(ISERROR(VLOOKUP($B425,NAfiliado_NFarmacia!$A$2:$J$497,5,0)),"Ingresa Farmacia",VLOOKUP($B425,NAfiliado_NFarmacia!$A$2:$J$497,5,0)),VLOOKUP($B425,padron!$A$3:$M$482,9,0)),+IF(ISERROR(VLOOKUP($B425,NAfiliado_NFarmacia!$A$2:$J$497,5,0)),"Ingresa Farmacia",VLOOKUP($B425,NAfiliado_NFarmacia!$A$2:$J$497,5,0))))</f>
        <v/>
      </c>
      <c r="J425" s="68" t="str">
        <f>+IF($B425="","",+IF(OR($F425="Si",$F425=""),IF(ISERROR(VLOOKUP($B425,padron!$A$3:$M$482,10,0)),+IF(ISERROR(VLOOKUP($B425,NAfiliado_NFarmacia!$A$2:$J$497,5,0)),"Ingresa Direccion de Farmacia",VLOOKUP($B425,NAfiliado_NFarmacia!$A$2:$J$497,6,0)),VLOOKUP($B425,padron!$A$3:$M$482,10,0)),+IF(ISERROR(VLOOKUP($B425,NAfiliado_NFarmacia!$A$2:$J$497,6,0)),"Ingresa Direccion de Farmacia",VLOOKUP($B425,NAfiliado_NFarmacia!$A$2:$J$497,6,0))))</f>
        <v/>
      </c>
      <c r="K425" s="68" t="str">
        <f>+IF($B425="","",+IF(OR($F425="Si",$F425=""),IF(ISERROR(VLOOKUP($B425,padron!$A$3:$M$482,10,0)),+IF(ISERROR(VLOOKUP($B425,NAfiliado_NFarmacia!$A$2:$J$497,5,0)),"Ingresa Localidad de Farmacia",VLOOKUP($B425,NAfiliado_NFarmacia!$A$2:$J$497,7,0)),VLOOKUP($B425,padron!$A$3:$M$482,11,0)),+IF(ISERROR(VLOOKUP($B425,NAfiliado_NFarmacia!$A$2:$J$497,7,0)),"Ingresa Localidad de Farmacia",VLOOKUP($B425,NAfiliado_NFarmacia!$A$2:$J$497,7,0))))</f>
        <v/>
      </c>
      <c r="L425" s="69" t="str">
        <f>+IF(B425="","",IF(F425="No","84005541",+IFERROR(+VLOOKUP(inicio!B425,padron!$A$2:$H$1999,8,0),"84005541")))</f>
        <v/>
      </c>
      <c r="M425" s="69" t="str">
        <f>+IF(B425="","",+IFERROR(+VLOOKUP(B425,padron!A:C,3,0),"no_cargado"))</f>
        <v/>
      </c>
      <c r="N425" s="67" t="str">
        <f>+IF(C425="","",+IFERROR(+VLOOKUP($C425,materiales!$A$2:$C$101,3,0),"9999"))</f>
        <v/>
      </c>
      <c r="O425" s="67" t="str">
        <f t="shared" si="60"/>
        <v/>
      </c>
      <c r="P425" s="67" t="str">
        <f t="shared" si="61"/>
        <v/>
      </c>
      <c r="Q425" s="67" t="str">
        <f t="shared" si="62"/>
        <v/>
      </c>
      <c r="R425" s="67" t="str">
        <f t="shared" si="63"/>
        <v/>
      </c>
      <c r="S425" s="67" t="str">
        <f t="shared" si="64"/>
        <v/>
      </c>
      <c r="T425" s="67" t="str">
        <f t="shared" ca="1" si="65"/>
        <v/>
      </c>
      <c r="U425" s="67" t="str">
        <f>+IF(M425="","",IFERROR(+VLOOKUP(C425,materiales!$A$2:$D$1000,4,0),"DSZA"))</f>
        <v/>
      </c>
      <c r="V425" s="67" t="str">
        <f t="shared" si="66"/>
        <v/>
      </c>
      <c r="W425" s="69" t="str">
        <f t="shared" si="67"/>
        <v/>
      </c>
      <c r="X425" s="69" t="str">
        <f t="shared" si="68"/>
        <v/>
      </c>
      <c r="Y425" s="70" t="str">
        <f t="shared" si="69"/>
        <v/>
      </c>
      <c r="Z425" s="70" t="str">
        <f>IF(M425="no_cargado",VLOOKUP(B425,NAfiliado_NFarmacia!A:H,8,0),"")</f>
        <v/>
      </c>
      <c r="AA425" s="71"/>
    </row>
    <row r="426" spans="1:27" x14ac:dyDescent="0.55000000000000004">
      <c r="A426" s="50"/>
      <c r="B426" s="49"/>
      <c r="C426" s="48"/>
      <c r="D426" s="49"/>
      <c r="E426" s="49"/>
      <c r="F426" s="49"/>
      <c r="G426" s="66" t="str">
        <f>+IF($B426="","",+IFERROR(+VLOOKUP(B426,padron!$A$2:$E$2000,2,0),+IFERROR(VLOOKUP(B426,NAfiliado_NFarmacia!$A:$J,10,0),"Ingresar Nuevo Afiliado")))</f>
        <v/>
      </c>
      <c r="H426" s="67" t="str">
        <f>+IF(B426="","",+IFERROR(+VLOOKUP($C426,materiales!$A$2:$C$101,2,0),"9999"))</f>
        <v/>
      </c>
      <c r="I426" s="68" t="str">
        <f>+IF($B426="","",+IF(OR($F426="Si",$F426=""),IF(ISERROR(VLOOKUP($B426,padron!$A$3:$M$482,9,0)),+IF(ISERROR(VLOOKUP($B426,NAfiliado_NFarmacia!$A$2:$J$497,5,0)),"Ingresa Farmacia",VLOOKUP($B426,NAfiliado_NFarmacia!$A$2:$J$497,5,0)),VLOOKUP($B426,padron!$A$3:$M$482,9,0)),+IF(ISERROR(VLOOKUP($B426,NAfiliado_NFarmacia!$A$2:$J$497,5,0)),"Ingresa Farmacia",VLOOKUP($B426,NAfiliado_NFarmacia!$A$2:$J$497,5,0))))</f>
        <v/>
      </c>
      <c r="J426" s="68" t="str">
        <f>+IF($B426="","",+IF(OR($F426="Si",$F426=""),IF(ISERROR(VLOOKUP($B426,padron!$A$3:$M$482,10,0)),+IF(ISERROR(VLOOKUP($B426,NAfiliado_NFarmacia!$A$2:$J$497,5,0)),"Ingresa Direccion de Farmacia",VLOOKUP($B426,NAfiliado_NFarmacia!$A$2:$J$497,6,0)),VLOOKUP($B426,padron!$A$3:$M$482,10,0)),+IF(ISERROR(VLOOKUP($B426,NAfiliado_NFarmacia!$A$2:$J$497,6,0)),"Ingresa Direccion de Farmacia",VLOOKUP($B426,NAfiliado_NFarmacia!$A$2:$J$497,6,0))))</f>
        <v/>
      </c>
      <c r="K426" s="68" t="str">
        <f>+IF($B426="","",+IF(OR($F426="Si",$F426=""),IF(ISERROR(VLOOKUP($B426,padron!$A$3:$M$482,10,0)),+IF(ISERROR(VLOOKUP($B426,NAfiliado_NFarmacia!$A$2:$J$497,5,0)),"Ingresa Localidad de Farmacia",VLOOKUP($B426,NAfiliado_NFarmacia!$A$2:$J$497,7,0)),VLOOKUP($B426,padron!$A$3:$M$482,11,0)),+IF(ISERROR(VLOOKUP($B426,NAfiliado_NFarmacia!$A$2:$J$497,7,0)),"Ingresa Localidad de Farmacia",VLOOKUP($B426,NAfiliado_NFarmacia!$A$2:$J$497,7,0))))</f>
        <v/>
      </c>
      <c r="L426" s="69" t="str">
        <f>+IF(B426="","",IF(F426="No","84005541",+IFERROR(+VLOOKUP(inicio!B426,padron!$A$2:$H$1999,8,0),"84005541")))</f>
        <v/>
      </c>
      <c r="M426" s="69" t="str">
        <f>+IF(B426="","",+IFERROR(+VLOOKUP(B426,padron!A:C,3,0),"no_cargado"))</f>
        <v/>
      </c>
      <c r="N426" s="67" t="str">
        <f>+IF(C426="","",+IFERROR(+VLOOKUP($C426,materiales!$A$2:$C$101,3,0),"9999"))</f>
        <v/>
      </c>
      <c r="O426" s="67" t="str">
        <f t="shared" si="60"/>
        <v/>
      </c>
      <c r="P426" s="67" t="str">
        <f t="shared" si="61"/>
        <v/>
      </c>
      <c r="Q426" s="67" t="str">
        <f t="shared" si="62"/>
        <v/>
      </c>
      <c r="R426" s="67" t="str">
        <f t="shared" si="63"/>
        <v/>
      </c>
      <c r="S426" s="67" t="str">
        <f t="shared" si="64"/>
        <v/>
      </c>
      <c r="T426" s="67" t="str">
        <f t="shared" ca="1" si="65"/>
        <v/>
      </c>
      <c r="U426" s="67" t="str">
        <f>+IF(M426="","",IFERROR(+VLOOKUP(C426,materiales!$A$2:$D$1000,4,0),"DSZA"))</f>
        <v/>
      </c>
      <c r="V426" s="67" t="str">
        <f t="shared" si="66"/>
        <v/>
      </c>
      <c r="W426" s="69" t="str">
        <f t="shared" si="67"/>
        <v/>
      </c>
      <c r="X426" s="69" t="str">
        <f t="shared" si="68"/>
        <v/>
      </c>
      <c r="Y426" s="70" t="str">
        <f t="shared" si="69"/>
        <v/>
      </c>
      <c r="Z426" s="70" t="str">
        <f>IF(M426="no_cargado",VLOOKUP(B426,NAfiliado_NFarmacia!A:H,8,0),"")</f>
        <v/>
      </c>
      <c r="AA426" s="71"/>
    </row>
    <row r="427" spans="1:27" x14ac:dyDescent="0.55000000000000004">
      <c r="A427" s="50"/>
      <c r="B427" s="49"/>
      <c r="C427" s="48"/>
      <c r="D427" s="49"/>
      <c r="E427" s="49"/>
      <c r="F427" s="49"/>
      <c r="G427" s="66" t="str">
        <f>+IF($B427="","",+IFERROR(+VLOOKUP(B427,padron!$A$2:$E$2000,2,0),+IFERROR(VLOOKUP(B427,NAfiliado_NFarmacia!$A:$J,10,0),"Ingresar Nuevo Afiliado")))</f>
        <v/>
      </c>
      <c r="H427" s="67" t="str">
        <f>+IF(B427="","",+IFERROR(+VLOOKUP($C427,materiales!$A$2:$C$101,2,0),"9999"))</f>
        <v/>
      </c>
      <c r="I427" s="68" t="str">
        <f>+IF($B427="","",+IF(OR($F427="Si",$F427=""),IF(ISERROR(VLOOKUP($B427,padron!$A$3:$M$482,9,0)),+IF(ISERROR(VLOOKUP($B427,NAfiliado_NFarmacia!$A$2:$J$497,5,0)),"Ingresa Farmacia",VLOOKUP($B427,NAfiliado_NFarmacia!$A$2:$J$497,5,0)),VLOOKUP($B427,padron!$A$3:$M$482,9,0)),+IF(ISERROR(VLOOKUP($B427,NAfiliado_NFarmacia!$A$2:$J$497,5,0)),"Ingresa Farmacia",VLOOKUP($B427,NAfiliado_NFarmacia!$A$2:$J$497,5,0))))</f>
        <v/>
      </c>
      <c r="J427" s="68" t="str">
        <f>+IF($B427="","",+IF(OR($F427="Si",$F427=""),IF(ISERROR(VLOOKUP($B427,padron!$A$3:$M$482,10,0)),+IF(ISERROR(VLOOKUP($B427,NAfiliado_NFarmacia!$A$2:$J$497,5,0)),"Ingresa Direccion de Farmacia",VLOOKUP($B427,NAfiliado_NFarmacia!$A$2:$J$497,6,0)),VLOOKUP($B427,padron!$A$3:$M$482,10,0)),+IF(ISERROR(VLOOKUP($B427,NAfiliado_NFarmacia!$A$2:$J$497,6,0)),"Ingresa Direccion de Farmacia",VLOOKUP($B427,NAfiliado_NFarmacia!$A$2:$J$497,6,0))))</f>
        <v/>
      </c>
      <c r="K427" s="68" t="str">
        <f>+IF($B427="","",+IF(OR($F427="Si",$F427=""),IF(ISERROR(VLOOKUP($B427,padron!$A$3:$M$482,10,0)),+IF(ISERROR(VLOOKUP($B427,NAfiliado_NFarmacia!$A$2:$J$497,5,0)),"Ingresa Localidad de Farmacia",VLOOKUP($B427,NAfiliado_NFarmacia!$A$2:$J$497,7,0)),VLOOKUP($B427,padron!$A$3:$M$482,11,0)),+IF(ISERROR(VLOOKUP($B427,NAfiliado_NFarmacia!$A$2:$J$497,7,0)),"Ingresa Localidad de Farmacia",VLOOKUP($B427,NAfiliado_NFarmacia!$A$2:$J$497,7,0))))</f>
        <v/>
      </c>
      <c r="L427" s="69" t="str">
        <f>+IF(B427="","",IF(F427="No","84005541",+IFERROR(+VLOOKUP(inicio!B427,padron!$A$2:$H$1999,8,0),"84005541")))</f>
        <v/>
      </c>
      <c r="M427" s="69" t="str">
        <f>+IF(B427="","",+IFERROR(+VLOOKUP(B427,padron!A:C,3,0),"no_cargado"))</f>
        <v/>
      </c>
      <c r="N427" s="67" t="str">
        <f>+IF(C427="","",+IFERROR(+VLOOKUP($C427,materiales!$A$2:$C$101,3,0),"9999"))</f>
        <v/>
      </c>
      <c r="O427" s="67" t="str">
        <f t="shared" si="60"/>
        <v/>
      </c>
      <c r="P427" s="67" t="str">
        <f t="shared" si="61"/>
        <v/>
      </c>
      <c r="Q427" s="67" t="str">
        <f t="shared" si="62"/>
        <v/>
      </c>
      <c r="R427" s="67" t="str">
        <f t="shared" si="63"/>
        <v/>
      </c>
      <c r="S427" s="67" t="str">
        <f t="shared" si="64"/>
        <v/>
      </c>
      <c r="T427" s="67" t="str">
        <f t="shared" ca="1" si="65"/>
        <v/>
      </c>
      <c r="U427" s="67" t="str">
        <f>+IF(M427="","",IFERROR(+VLOOKUP(C427,materiales!$A$2:$D$1000,4,0),"DSZA"))</f>
        <v/>
      </c>
      <c r="V427" s="67" t="str">
        <f t="shared" si="66"/>
        <v/>
      </c>
      <c r="W427" s="69" t="str">
        <f t="shared" si="67"/>
        <v/>
      </c>
      <c r="X427" s="69" t="str">
        <f t="shared" si="68"/>
        <v/>
      </c>
      <c r="Y427" s="70" t="str">
        <f t="shared" si="69"/>
        <v/>
      </c>
      <c r="Z427" s="70" t="str">
        <f>IF(M427="no_cargado",VLOOKUP(B427,NAfiliado_NFarmacia!A:H,8,0),"")</f>
        <v/>
      </c>
      <c r="AA427" s="71"/>
    </row>
    <row r="428" spans="1:27" x14ac:dyDescent="0.55000000000000004">
      <c r="A428" s="50"/>
      <c r="B428" s="49"/>
      <c r="C428" s="48"/>
      <c r="D428" s="49"/>
      <c r="E428" s="49"/>
      <c r="F428" s="49"/>
      <c r="G428" s="66" t="str">
        <f>+IF($B428="","",+IFERROR(+VLOOKUP(B428,padron!$A$2:$E$2000,2,0),+IFERROR(VLOOKUP(B428,NAfiliado_NFarmacia!$A:$J,10,0),"Ingresar Nuevo Afiliado")))</f>
        <v/>
      </c>
      <c r="H428" s="67" t="str">
        <f>+IF(B428="","",+IFERROR(+VLOOKUP($C428,materiales!$A$2:$C$101,2,0),"9999"))</f>
        <v/>
      </c>
      <c r="I428" s="68" t="str">
        <f>+IF($B428="","",+IF(OR($F428="Si",$F428=""),IF(ISERROR(VLOOKUP($B428,padron!$A$3:$M$482,9,0)),+IF(ISERROR(VLOOKUP($B428,NAfiliado_NFarmacia!$A$2:$J$497,5,0)),"Ingresa Farmacia",VLOOKUP($B428,NAfiliado_NFarmacia!$A$2:$J$497,5,0)),VLOOKUP($B428,padron!$A$3:$M$482,9,0)),+IF(ISERROR(VLOOKUP($B428,NAfiliado_NFarmacia!$A$2:$J$497,5,0)),"Ingresa Farmacia",VLOOKUP($B428,NAfiliado_NFarmacia!$A$2:$J$497,5,0))))</f>
        <v/>
      </c>
      <c r="J428" s="68" t="str">
        <f>+IF($B428="","",+IF(OR($F428="Si",$F428=""),IF(ISERROR(VLOOKUP($B428,padron!$A$3:$M$482,10,0)),+IF(ISERROR(VLOOKUP($B428,NAfiliado_NFarmacia!$A$2:$J$497,5,0)),"Ingresa Direccion de Farmacia",VLOOKUP($B428,NAfiliado_NFarmacia!$A$2:$J$497,6,0)),VLOOKUP($B428,padron!$A$3:$M$482,10,0)),+IF(ISERROR(VLOOKUP($B428,NAfiliado_NFarmacia!$A$2:$J$497,6,0)),"Ingresa Direccion de Farmacia",VLOOKUP($B428,NAfiliado_NFarmacia!$A$2:$J$497,6,0))))</f>
        <v/>
      </c>
      <c r="K428" s="68" t="str">
        <f>+IF($B428="","",+IF(OR($F428="Si",$F428=""),IF(ISERROR(VLOOKUP($B428,padron!$A$3:$M$482,10,0)),+IF(ISERROR(VLOOKUP($B428,NAfiliado_NFarmacia!$A$2:$J$497,5,0)),"Ingresa Localidad de Farmacia",VLOOKUP($B428,NAfiliado_NFarmacia!$A$2:$J$497,7,0)),VLOOKUP($B428,padron!$A$3:$M$482,11,0)),+IF(ISERROR(VLOOKUP($B428,NAfiliado_NFarmacia!$A$2:$J$497,7,0)),"Ingresa Localidad de Farmacia",VLOOKUP($B428,NAfiliado_NFarmacia!$A$2:$J$497,7,0))))</f>
        <v/>
      </c>
      <c r="L428" s="69" t="str">
        <f>+IF(B428="","",IF(F428="No","84005541",+IFERROR(+VLOOKUP(inicio!B428,padron!$A$2:$H$1999,8,0),"84005541")))</f>
        <v/>
      </c>
      <c r="M428" s="69" t="str">
        <f>+IF(B428="","",+IFERROR(+VLOOKUP(B428,padron!A:C,3,0),"no_cargado"))</f>
        <v/>
      </c>
      <c r="N428" s="67" t="str">
        <f>+IF(C428="","",+IFERROR(+VLOOKUP($C428,materiales!$A$2:$C$101,3,0),"9999"))</f>
        <v/>
      </c>
      <c r="O428" s="67" t="str">
        <f t="shared" si="60"/>
        <v/>
      </c>
      <c r="P428" s="67" t="str">
        <f t="shared" si="61"/>
        <v/>
      </c>
      <c r="Q428" s="67" t="str">
        <f t="shared" si="62"/>
        <v/>
      </c>
      <c r="R428" s="67" t="str">
        <f t="shared" si="63"/>
        <v/>
      </c>
      <c r="S428" s="67" t="str">
        <f t="shared" si="64"/>
        <v/>
      </c>
      <c r="T428" s="67" t="str">
        <f t="shared" ca="1" si="65"/>
        <v/>
      </c>
      <c r="U428" s="67" t="str">
        <f>+IF(M428="","",IFERROR(+VLOOKUP(C428,materiales!$A$2:$D$1000,4,0),"DSZA"))</f>
        <v/>
      </c>
      <c r="V428" s="67" t="str">
        <f t="shared" si="66"/>
        <v/>
      </c>
      <c r="W428" s="69" t="str">
        <f t="shared" si="67"/>
        <v/>
      </c>
      <c r="X428" s="69" t="str">
        <f t="shared" si="68"/>
        <v/>
      </c>
      <c r="Y428" s="70" t="str">
        <f t="shared" si="69"/>
        <v/>
      </c>
      <c r="Z428" s="70" t="str">
        <f>IF(M428="no_cargado",VLOOKUP(B428,NAfiliado_NFarmacia!A:H,8,0),"")</f>
        <v/>
      </c>
      <c r="AA428" s="71"/>
    </row>
    <row r="429" spans="1:27" x14ac:dyDescent="0.55000000000000004">
      <c r="A429" s="50"/>
      <c r="B429" s="49"/>
      <c r="C429" s="48"/>
      <c r="D429" s="49"/>
      <c r="E429" s="49"/>
      <c r="F429" s="49"/>
      <c r="G429" s="66" t="str">
        <f>+IF($B429="","",+IFERROR(+VLOOKUP(B429,padron!$A$2:$E$2000,2,0),+IFERROR(VLOOKUP(B429,NAfiliado_NFarmacia!$A:$J,10,0),"Ingresar Nuevo Afiliado")))</f>
        <v/>
      </c>
      <c r="H429" s="67" t="str">
        <f>+IF(B429="","",+IFERROR(+VLOOKUP($C429,materiales!$A$2:$C$101,2,0),"9999"))</f>
        <v/>
      </c>
      <c r="I429" s="68" t="str">
        <f>+IF($B429="","",+IF(OR($F429="Si",$F429=""),IF(ISERROR(VLOOKUP($B429,padron!$A$3:$M$482,9,0)),+IF(ISERROR(VLOOKUP($B429,NAfiliado_NFarmacia!$A$2:$J$497,5,0)),"Ingresa Farmacia",VLOOKUP($B429,NAfiliado_NFarmacia!$A$2:$J$497,5,0)),VLOOKUP($B429,padron!$A$3:$M$482,9,0)),+IF(ISERROR(VLOOKUP($B429,NAfiliado_NFarmacia!$A$2:$J$497,5,0)),"Ingresa Farmacia",VLOOKUP($B429,NAfiliado_NFarmacia!$A$2:$J$497,5,0))))</f>
        <v/>
      </c>
      <c r="J429" s="68" t="str">
        <f>+IF($B429="","",+IF(OR($F429="Si",$F429=""),IF(ISERROR(VLOOKUP($B429,padron!$A$3:$M$482,10,0)),+IF(ISERROR(VLOOKUP($B429,NAfiliado_NFarmacia!$A$2:$J$497,5,0)),"Ingresa Direccion de Farmacia",VLOOKUP($B429,NAfiliado_NFarmacia!$A$2:$J$497,6,0)),VLOOKUP($B429,padron!$A$3:$M$482,10,0)),+IF(ISERROR(VLOOKUP($B429,NAfiliado_NFarmacia!$A$2:$J$497,6,0)),"Ingresa Direccion de Farmacia",VLOOKUP($B429,NAfiliado_NFarmacia!$A$2:$J$497,6,0))))</f>
        <v/>
      </c>
      <c r="K429" s="68" t="str">
        <f>+IF($B429="","",+IF(OR($F429="Si",$F429=""),IF(ISERROR(VLOOKUP($B429,padron!$A$3:$M$482,10,0)),+IF(ISERROR(VLOOKUP($B429,NAfiliado_NFarmacia!$A$2:$J$497,5,0)),"Ingresa Localidad de Farmacia",VLOOKUP($B429,NAfiliado_NFarmacia!$A$2:$J$497,7,0)),VLOOKUP($B429,padron!$A$3:$M$482,11,0)),+IF(ISERROR(VLOOKUP($B429,NAfiliado_NFarmacia!$A$2:$J$497,7,0)),"Ingresa Localidad de Farmacia",VLOOKUP($B429,NAfiliado_NFarmacia!$A$2:$J$497,7,0))))</f>
        <v/>
      </c>
      <c r="L429" s="69" t="str">
        <f>+IF(B429="","",IF(F429="No","84005541",+IFERROR(+VLOOKUP(inicio!B429,padron!$A$2:$H$1999,8,0),"84005541")))</f>
        <v/>
      </c>
      <c r="M429" s="69" t="str">
        <f>+IF(B429="","",+IFERROR(+VLOOKUP(B429,padron!A:C,3,0),"no_cargado"))</f>
        <v/>
      </c>
      <c r="N429" s="67" t="str">
        <f>+IF(C429="","",+IFERROR(+VLOOKUP($C429,materiales!$A$2:$C$101,3,0),"9999"))</f>
        <v/>
      </c>
      <c r="O429" s="67" t="str">
        <f t="shared" si="60"/>
        <v/>
      </c>
      <c r="P429" s="67" t="str">
        <f t="shared" si="61"/>
        <v/>
      </c>
      <c r="Q429" s="67" t="str">
        <f t="shared" si="62"/>
        <v/>
      </c>
      <c r="R429" s="67" t="str">
        <f t="shared" si="63"/>
        <v/>
      </c>
      <c r="S429" s="67" t="str">
        <f t="shared" si="64"/>
        <v/>
      </c>
      <c r="T429" s="67" t="str">
        <f t="shared" ca="1" si="65"/>
        <v/>
      </c>
      <c r="U429" s="67" t="str">
        <f>+IF(M429="","",IFERROR(+VLOOKUP(C429,materiales!$A$2:$D$1000,4,0),"DSZA"))</f>
        <v/>
      </c>
      <c r="V429" s="67" t="str">
        <f t="shared" si="66"/>
        <v/>
      </c>
      <c r="W429" s="69" t="str">
        <f t="shared" si="67"/>
        <v/>
      </c>
      <c r="X429" s="69" t="str">
        <f t="shared" si="68"/>
        <v/>
      </c>
      <c r="Y429" s="70" t="str">
        <f t="shared" si="69"/>
        <v/>
      </c>
      <c r="Z429" s="70" t="str">
        <f>IF(M429="no_cargado",VLOOKUP(B429,NAfiliado_NFarmacia!A:H,8,0),"")</f>
        <v/>
      </c>
      <c r="AA429" s="71"/>
    </row>
    <row r="430" spans="1:27" x14ac:dyDescent="0.55000000000000004">
      <c r="A430" s="50"/>
      <c r="B430" s="49"/>
      <c r="C430" s="48"/>
      <c r="D430" s="49"/>
      <c r="E430" s="49"/>
      <c r="F430" s="49"/>
      <c r="G430" s="66" t="str">
        <f>+IF($B430="","",+IFERROR(+VLOOKUP(B430,padron!$A$2:$E$2000,2,0),+IFERROR(VLOOKUP(B430,NAfiliado_NFarmacia!$A:$J,10,0),"Ingresar Nuevo Afiliado")))</f>
        <v/>
      </c>
      <c r="H430" s="67" t="str">
        <f>+IF(B430="","",+IFERROR(+VLOOKUP($C430,materiales!$A$2:$C$101,2,0),"9999"))</f>
        <v/>
      </c>
      <c r="I430" s="68" t="str">
        <f>+IF($B430="","",+IF(OR($F430="Si",$F430=""),IF(ISERROR(VLOOKUP($B430,padron!$A$3:$M$482,9,0)),+IF(ISERROR(VLOOKUP($B430,NAfiliado_NFarmacia!$A$2:$J$497,5,0)),"Ingresa Farmacia",VLOOKUP($B430,NAfiliado_NFarmacia!$A$2:$J$497,5,0)),VLOOKUP($B430,padron!$A$3:$M$482,9,0)),+IF(ISERROR(VLOOKUP($B430,NAfiliado_NFarmacia!$A$2:$J$497,5,0)),"Ingresa Farmacia",VLOOKUP($B430,NAfiliado_NFarmacia!$A$2:$J$497,5,0))))</f>
        <v/>
      </c>
      <c r="J430" s="68" t="str">
        <f>+IF($B430="","",+IF(OR($F430="Si",$F430=""),IF(ISERROR(VLOOKUP($B430,padron!$A$3:$M$482,10,0)),+IF(ISERROR(VLOOKUP($B430,NAfiliado_NFarmacia!$A$2:$J$497,5,0)),"Ingresa Direccion de Farmacia",VLOOKUP($B430,NAfiliado_NFarmacia!$A$2:$J$497,6,0)),VLOOKUP($B430,padron!$A$3:$M$482,10,0)),+IF(ISERROR(VLOOKUP($B430,NAfiliado_NFarmacia!$A$2:$J$497,6,0)),"Ingresa Direccion de Farmacia",VLOOKUP($B430,NAfiliado_NFarmacia!$A$2:$J$497,6,0))))</f>
        <v/>
      </c>
      <c r="K430" s="68" t="str">
        <f>+IF($B430="","",+IF(OR($F430="Si",$F430=""),IF(ISERROR(VLOOKUP($B430,padron!$A$3:$M$482,10,0)),+IF(ISERROR(VLOOKUP($B430,NAfiliado_NFarmacia!$A$2:$J$497,5,0)),"Ingresa Localidad de Farmacia",VLOOKUP($B430,NAfiliado_NFarmacia!$A$2:$J$497,7,0)),VLOOKUP($B430,padron!$A$3:$M$482,11,0)),+IF(ISERROR(VLOOKUP($B430,NAfiliado_NFarmacia!$A$2:$J$497,7,0)),"Ingresa Localidad de Farmacia",VLOOKUP($B430,NAfiliado_NFarmacia!$A$2:$J$497,7,0))))</f>
        <v/>
      </c>
      <c r="L430" s="69" t="str">
        <f>+IF(B430="","",IF(F430="No","84005541",+IFERROR(+VLOOKUP(inicio!B430,padron!$A$2:$H$1999,8,0),"84005541")))</f>
        <v/>
      </c>
      <c r="M430" s="69" t="str">
        <f>+IF(B430="","",+IFERROR(+VLOOKUP(B430,padron!A:C,3,0),"no_cargado"))</f>
        <v/>
      </c>
      <c r="N430" s="67" t="str">
        <f>+IF(C430="","",+IFERROR(+VLOOKUP($C430,materiales!$A$2:$C$101,3,0),"9999"))</f>
        <v/>
      </c>
      <c r="O430" s="67" t="str">
        <f t="shared" si="60"/>
        <v/>
      </c>
      <c r="P430" s="67" t="str">
        <f t="shared" si="61"/>
        <v/>
      </c>
      <c r="Q430" s="67" t="str">
        <f t="shared" si="62"/>
        <v/>
      </c>
      <c r="R430" s="67" t="str">
        <f t="shared" si="63"/>
        <v/>
      </c>
      <c r="S430" s="67" t="str">
        <f t="shared" si="64"/>
        <v/>
      </c>
      <c r="T430" s="67" t="str">
        <f t="shared" ca="1" si="65"/>
        <v/>
      </c>
      <c r="U430" s="67" t="str">
        <f>+IF(M430="","",IFERROR(+VLOOKUP(C430,materiales!$A$2:$D$1000,4,0),"DSZA"))</f>
        <v/>
      </c>
      <c r="V430" s="67" t="str">
        <f t="shared" si="66"/>
        <v/>
      </c>
      <c r="W430" s="69" t="str">
        <f t="shared" si="67"/>
        <v/>
      </c>
      <c r="X430" s="69" t="str">
        <f t="shared" si="68"/>
        <v/>
      </c>
      <c r="Y430" s="70" t="str">
        <f t="shared" si="69"/>
        <v/>
      </c>
      <c r="Z430" s="70" t="str">
        <f>IF(M430="no_cargado",VLOOKUP(B430,NAfiliado_NFarmacia!A:H,8,0),"")</f>
        <v/>
      </c>
      <c r="AA430" s="71"/>
    </row>
    <row r="431" spans="1:27" x14ac:dyDescent="0.55000000000000004">
      <c r="A431" s="50"/>
      <c r="B431" s="49"/>
      <c r="C431" s="48"/>
      <c r="D431" s="49"/>
      <c r="E431" s="49"/>
      <c r="F431" s="49"/>
      <c r="G431" s="66" t="str">
        <f>+IF($B431="","",+IFERROR(+VLOOKUP(B431,padron!$A$2:$E$2000,2,0),+IFERROR(VLOOKUP(B431,NAfiliado_NFarmacia!$A:$J,10,0),"Ingresar Nuevo Afiliado")))</f>
        <v/>
      </c>
      <c r="H431" s="67" t="str">
        <f>+IF(B431="","",+IFERROR(+VLOOKUP($C431,materiales!$A$2:$C$101,2,0),"9999"))</f>
        <v/>
      </c>
      <c r="I431" s="68" t="str">
        <f>+IF($B431="","",+IF(OR($F431="Si",$F431=""),IF(ISERROR(VLOOKUP($B431,padron!$A$3:$M$482,9,0)),+IF(ISERROR(VLOOKUP($B431,NAfiliado_NFarmacia!$A$2:$J$497,5,0)),"Ingresa Farmacia",VLOOKUP($B431,NAfiliado_NFarmacia!$A$2:$J$497,5,0)),VLOOKUP($B431,padron!$A$3:$M$482,9,0)),+IF(ISERROR(VLOOKUP($B431,NAfiliado_NFarmacia!$A$2:$J$497,5,0)),"Ingresa Farmacia",VLOOKUP($B431,NAfiliado_NFarmacia!$A$2:$J$497,5,0))))</f>
        <v/>
      </c>
      <c r="J431" s="68" t="str">
        <f>+IF($B431="","",+IF(OR($F431="Si",$F431=""),IF(ISERROR(VLOOKUP($B431,padron!$A$3:$M$482,10,0)),+IF(ISERROR(VLOOKUP($B431,NAfiliado_NFarmacia!$A$2:$J$497,5,0)),"Ingresa Direccion de Farmacia",VLOOKUP($B431,NAfiliado_NFarmacia!$A$2:$J$497,6,0)),VLOOKUP($B431,padron!$A$3:$M$482,10,0)),+IF(ISERROR(VLOOKUP($B431,NAfiliado_NFarmacia!$A$2:$J$497,6,0)),"Ingresa Direccion de Farmacia",VLOOKUP($B431,NAfiliado_NFarmacia!$A$2:$J$497,6,0))))</f>
        <v/>
      </c>
      <c r="K431" s="68" t="str">
        <f>+IF($B431="","",+IF(OR($F431="Si",$F431=""),IF(ISERROR(VLOOKUP($B431,padron!$A$3:$M$482,10,0)),+IF(ISERROR(VLOOKUP($B431,NAfiliado_NFarmacia!$A$2:$J$497,5,0)),"Ingresa Localidad de Farmacia",VLOOKUP($B431,NAfiliado_NFarmacia!$A$2:$J$497,7,0)),VLOOKUP($B431,padron!$A$3:$M$482,11,0)),+IF(ISERROR(VLOOKUP($B431,NAfiliado_NFarmacia!$A$2:$J$497,7,0)),"Ingresa Localidad de Farmacia",VLOOKUP($B431,NAfiliado_NFarmacia!$A$2:$J$497,7,0))))</f>
        <v/>
      </c>
      <c r="L431" s="69" t="str">
        <f>+IF(B431="","",IF(F431="No","84005541",+IFERROR(+VLOOKUP(inicio!B431,padron!$A$2:$H$1999,8,0),"84005541")))</f>
        <v/>
      </c>
      <c r="M431" s="69" t="str">
        <f>+IF(B431="","",+IFERROR(+VLOOKUP(B431,padron!A:C,3,0),"no_cargado"))</f>
        <v/>
      </c>
      <c r="N431" s="67" t="str">
        <f>+IF(C431="","",+IFERROR(+VLOOKUP($C431,materiales!$A$2:$C$101,3,0),"9999"))</f>
        <v/>
      </c>
      <c r="O431" s="67" t="str">
        <f t="shared" si="60"/>
        <v/>
      </c>
      <c r="P431" s="67" t="str">
        <f t="shared" si="61"/>
        <v/>
      </c>
      <c r="Q431" s="67" t="str">
        <f t="shared" si="62"/>
        <v/>
      </c>
      <c r="R431" s="67" t="str">
        <f t="shared" si="63"/>
        <v/>
      </c>
      <c r="S431" s="67" t="str">
        <f t="shared" si="64"/>
        <v/>
      </c>
      <c r="T431" s="67" t="str">
        <f t="shared" ca="1" si="65"/>
        <v/>
      </c>
      <c r="U431" s="67" t="str">
        <f>+IF(M431="","",IFERROR(+VLOOKUP(C431,materiales!$A$2:$D$1000,4,0),"DSZA"))</f>
        <v/>
      </c>
      <c r="V431" s="67" t="str">
        <f t="shared" si="66"/>
        <v/>
      </c>
      <c r="W431" s="69" t="str">
        <f t="shared" si="67"/>
        <v/>
      </c>
      <c r="X431" s="69" t="str">
        <f t="shared" si="68"/>
        <v/>
      </c>
      <c r="Y431" s="70" t="str">
        <f t="shared" si="69"/>
        <v/>
      </c>
      <c r="Z431" s="70" t="str">
        <f>IF(M431="no_cargado",VLOOKUP(B431,NAfiliado_NFarmacia!A:H,8,0),"")</f>
        <v/>
      </c>
      <c r="AA431" s="71"/>
    </row>
    <row r="432" spans="1:27" x14ac:dyDescent="0.55000000000000004">
      <c r="A432" s="50"/>
      <c r="B432" s="49"/>
      <c r="C432" s="48"/>
      <c r="D432" s="49"/>
      <c r="E432" s="49"/>
      <c r="F432" s="49"/>
      <c r="G432" s="66" t="str">
        <f>+IF($B432="","",+IFERROR(+VLOOKUP(B432,padron!$A$2:$E$2000,2,0),+IFERROR(VLOOKUP(B432,NAfiliado_NFarmacia!$A:$J,10,0),"Ingresar Nuevo Afiliado")))</f>
        <v/>
      </c>
      <c r="H432" s="67" t="str">
        <f>+IF(B432="","",+IFERROR(+VLOOKUP($C432,materiales!$A$2:$C$101,2,0),"9999"))</f>
        <v/>
      </c>
      <c r="I432" s="68" t="str">
        <f>+IF($B432="","",+IF(OR($F432="Si",$F432=""),IF(ISERROR(VLOOKUP($B432,padron!$A$3:$M$482,9,0)),+IF(ISERROR(VLOOKUP($B432,NAfiliado_NFarmacia!$A$2:$J$497,5,0)),"Ingresa Farmacia",VLOOKUP($B432,NAfiliado_NFarmacia!$A$2:$J$497,5,0)),VLOOKUP($B432,padron!$A$3:$M$482,9,0)),+IF(ISERROR(VLOOKUP($B432,NAfiliado_NFarmacia!$A$2:$J$497,5,0)),"Ingresa Farmacia",VLOOKUP($B432,NAfiliado_NFarmacia!$A$2:$J$497,5,0))))</f>
        <v/>
      </c>
      <c r="J432" s="68" t="str">
        <f>+IF($B432="","",+IF(OR($F432="Si",$F432=""),IF(ISERROR(VLOOKUP($B432,padron!$A$3:$M$482,10,0)),+IF(ISERROR(VLOOKUP($B432,NAfiliado_NFarmacia!$A$2:$J$497,5,0)),"Ingresa Direccion de Farmacia",VLOOKUP($B432,NAfiliado_NFarmacia!$A$2:$J$497,6,0)),VLOOKUP($B432,padron!$A$3:$M$482,10,0)),+IF(ISERROR(VLOOKUP($B432,NAfiliado_NFarmacia!$A$2:$J$497,6,0)),"Ingresa Direccion de Farmacia",VLOOKUP($B432,NAfiliado_NFarmacia!$A$2:$J$497,6,0))))</f>
        <v/>
      </c>
      <c r="K432" s="68" t="str">
        <f>+IF($B432="","",+IF(OR($F432="Si",$F432=""),IF(ISERROR(VLOOKUP($B432,padron!$A$3:$M$482,10,0)),+IF(ISERROR(VLOOKUP($B432,NAfiliado_NFarmacia!$A$2:$J$497,5,0)),"Ingresa Localidad de Farmacia",VLOOKUP($B432,NAfiliado_NFarmacia!$A$2:$J$497,7,0)),VLOOKUP($B432,padron!$A$3:$M$482,11,0)),+IF(ISERROR(VLOOKUP($B432,NAfiliado_NFarmacia!$A$2:$J$497,7,0)),"Ingresa Localidad de Farmacia",VLOOKUP($B432,NAfiliado_NFarmacia!$A$2:$J$497,7,0))))</f>
        <v/>
      </c>
      <c r="L432" s="69" t="str">
        <f>+IF(B432="","",IF(F432="No","84005541",+IFERROR(+VLOOKUP(inicio!B432,padron!$A$2:$H$1999,8,0),"84005541")))</f>
        <v/>
      </c>
      <c r="M432" s="69" t="str">
        <f>+IF(B432="","",+IFERROR(+VLOOKUP(B432,padron!A:C,3,0),"no_cargado"))</f>
        <v/>
      </c>
      <c r="N432" s="67" t="str">
        <f>+IF(C432="","",+IFERROR(+VLOOKUP($C432,materiales!$A$2:$C$101,3,0),"9999"))</f>
        <v/>
      </c>
      <c r="O432" s="67" t="str">
        <f t="shared" si="60"/>
        <v/>
      </c>
      <c r="P432" s="67" t="str">
        <f t="shared" si="61"/>
        <v/>
      </c>
      <c r="Q432" s="67" t="str">
        <f t="shared" si="62"/>
        <v/>
      </c>
      <c r="R432" s="67" t="str">
        <f t="shared" si="63"/>
        <v/>
      </c>
      <c r="S432" s="67" t="str">
        <f t="shared" si="64"/>
        <v/>
      </c>
      <c r="T432" s="67" t="str">
        <f t="shared" ca="1" si="65"/>
        <v/>
      </c>
      <c r="U432" s="67" t="str">
        <f>+IF(M432="","",IFERROR(+VLOOKUP(C432,materiales!$A$2:$D$1000,4,0),"DSZA"))</f>
        <v/>
      </c>
      <c r="V432" s="67" t="str">
        <f t="shared" si="66"/>
        <v/>
      </c>
      <c r="W432" s="69" t="str">
        <f t="shared" si="67"/>
        <v/>
      </c>
      <c r="X432" s="69" t="str">
        <f t="shared" si="68"/>
        <v/>
      </c>
      <c r="Y432" s="70" t="str">
        <f t="shared" si="69"/>
        <v/>
      </c>
      <c r="Z432" s="70" t="str">
        <f>IF(M432="no_cargado",VLOOKUP(B432,NAfiliado_NFarmacia!A:H,8,0),"")</f>
        <v/>
      </c>
      <c r="AA432" s="71"/>
    </row>
    <row r="433" spans="1:27" x14ac:dyDescent="0.55000000000000004">
      <c r="A433" s="50"/>
      <c r="B433" s="49"/>
      <c r="C433" s="48"/>
      <c r="D433" s="49"/>
      <c r="E433" s="49"/>
      <c r="F433" s="49"/>
      <c r="G433" s="66" t="str">
        <f>+IF($B433="","",+IFERROR(+VLOOKUP(B433,padron!$A$2:$E$2000,2,0),+IFERROR(VLOOKUP(B433,NAfiliado_NFarmacia!$A:$J,10,0),"Ingresar Nuevo Afiliado")))</f>
        <v/>
      </c>
      <c r="H433" s="67" t="str">
        <f>+IF(B433="","",+IFERROR(+VLOOKUP($C433,materiales!$A$2:$C$101,2,0),"9999"))</f>
        <v/>
      </c>
      <c r="I433" s="68" t="str">
        <f>+IF($B433="","",+IF(OR($F433="Si",$F433=""),IF(ISERROR(VLOOKUP($B433,padron!$A$3:$M$482,9,0)),+IF(ISERROR(VLOOKUP($B433,NAfiliado_NFarmacia!$A$2:$J$497,5,0)),"Ingresa Farmacia",VLOOKUP($B433,NAfiliado_NFarmacia!$A$2:$J$497,5,0)),VLOOKUP($B433,padron!$A$3:$M$482,9,0)),+IF(ISERROR(VLOOKUP($B433,NAfiliado_NFarmacia!$A$2:$J$497,5,0)),"Ingresa Farmacia",VLOOKUP($B433,NAfiliado_NFarmacia!$A$2:$J$497,5,0))))</f>
        <v/>
      </c>
      <c r="J433" s="68" t="str">
        <f>+IF($B433="","",+IF(OR($F433="Si",$F433=""),IF(ISERROR(VLOOKUP($B433,padron!$A$3:$M$482,10,0)),+IF(ISERROR(VLOOKUP($B433,NAfiliado_NFarmacia!$A$2:$J$497,5,0)),"Ingresa Direccion de Farmacia",VLOOKUP($B433,NAfiliado_NFarmacia!$A$2:$J$497,6,0)),VLOOKUP($B433,padron!$A$3:$M$482,10,0)),+IF(ISERROR(VLOOKUP($B433,NAfiliado_NFarmacia!$A$2:$J$497,6,0)),"Ingresa Direccion de Farmacia",VLOOKUP($B433,NAfiliado_NFarmacia!$A$2:$J$497,6,0))))</f>
        <v/>
      </c>
      <c r="K433" s="68" t="str">
        <f>+IF($B433="","",+IF(OR($F433="Si",$F433=""),IF(ISERROR(VLOOKUP($B433,padron!$A$3:$M$482,10,0)),+IF(ISERROR(VLOOKUP($B433,NAfiliado_NFarmacia!$A$2:$J$497,5,0)),"Ingresa Localidad de Farmacia",VLOOKUP($B433,NAfiliado_NFarmacia!$A$2:$J$497,7,0)),VLOOKUP($B433,padron!$A$3:$M$482,11,0)),+IF(ISERROR(VLOOKUP($B433,NAfiliado_NFarmacia!$A$2:$J$497,7,0)),"Ingresa Localidad de Farmacia",VLOOKUP($B433,NAfiliado_NFarmacia!$A$2:$J$497,7,0))))</f>
        <v/>
      </c>
      <c r="L433" s="69" t="str">
        <f>+IF(B433="","",IF(F433="No","84005541",+IFERROR(+VLOOKUP(inicio!B433,padron!$A$2:$H$1999,8,0),"84005541")))</f>
        <v/>
      </c>
      <c r="M433" s="69" t="str">
        <f>+IF(B433="","",+IFERROR(+VLOOKUP(B433,padron!A:C,3,0),"no_cargado"))</f>
        <v/>
      </c>
      <c r="N433" s="67" t="str">
        <f>+IF(C433="","",+IFERROR(+VLOOKUP($C433,materiales!$A$2:$C$101,3,0),"9999"))</f>
        <v/>
      </c>
      <c r="O433" s="67" t="str">
        <f t="shared" si="60"/>
        <v/>
      </c>
      <c r="P433" s="67" t="str">
        <f t="shared" si="61"/>
        <v/>
      </c>
      <c r="Q433" s="67" t="str">
        <f t="shared" si="62"/>
        <v/>
      </c>
      <c r="R433" s="67" t="str">
        <f t="shared" si="63"/>
        <v/>
      </c>
      <c r="S433" s="67" t="str">
        <f t="shared" si="64"/>
        <v/>
      </c>
      <c r="T433" s="67" t="str">
        <f t="shared" ca="1" si="65"/>
        <v/>
      </c>
      <c r="U433" s="67" t="str">
        <f>+IF(M433="","",IFERROR(+VLOOKUP(C433,materiales!$A$2:$D$1000,4,0),"DSZA"))</f>
        <v/>
      </c>
      <c r="V433" s="67" t="str">
        <f t="shared" si="66"/>
        <v/>
      </c>
      <c r="W433" s="69" t="str">
        <f t="shared" si="67"/>
        <v/>
      </c>
      <c r="X433" s="69" t="str">
        <f t="shared" si="68"/>
        <v/>
      </c>
      <c r="Y433" s="70" t="str">
        <f t="shared" si="69"/>
        <v/>
      </c>
      <c r="Z433" s="70" t="str">
        <f>IF(M433="no_cargado",VLOOKUP(B433,NAfiliado_NFarmacia!A:H,8,0),"")</f>
        <v/>
      </c>
      <c r="AA433" s="71"/>
    </row>
    <row r="434" spans="1:27" x14ac:dyDescent="0.55000000000000004">
      <c r="A434" s="50"/>
      <c r="B434" s="49"/>
      <c r="C434" s="48"/>
      <c r="D434" s="49"/>
      <c r="E434" s="49"/>
      <c r="F434" s="49"/>
      <c r="G434" s="66" t="str">
        <f>+IF($B434="","",+IFERROR(+VLOOKUP(B434,padron!$A$2:$E$2000,2,0),+IFERROR(VLOOKUP(B434,NAfiliado_NFarmacia!$A:$J,10,0),"Ingresar Nuevo Afiliado")))</f>
        <v/>
      </c>
      <c r="H434" s="67" t="str">
        <f>+IF(B434="","",+IFERROR(+VLOOKUP($C434,materiales!$A$2:$C$101,2,0),"9999"))</f>
        <v/>
      </c>
      <c r="I434" s="68" t="str">
        <f>+IF($B434="","",+IF(OR($F434="Si",$F434=""),IF(ISERROR(VLOOKUP($B434,padron!$A$3:$M$482,9,0)),+IF(ISERROR(VLOOKUP($B434,NAfiliado_NFarmacia!$A$2:$J$497,5,0)),"Ingresa Farmacia",VLOOKUP($B434,NAfiliado_NFarmacia!$A$2:$J$497,5,0)),VLOOKUP($B434,padron!$A$3:$M$482,9,0)),+IF(ISERROR(VLOOKUP($B434,NAfiliado_NFarmacia!$A$2:$J$497,5,0)),"Ingresa Farmacia",VLOOKUP($B434,NAfiliado_NFarmacia!$A$2:$J$497,5,0))))</f>
        <v/>
      </c>
      <c r="J434" s="68" t="str">
        <f>+IF($B434="","",+IF(OR($F434="Si",$F434=""),IF(ISERROR(VLOOKUP($B434,padron!$A$3:$M$482,10,0)),+IF(ISERROR(VLOOKUP($B434,NAfiliado_NFarmacia!$A$2:$J$497,5,0)),"Ingresa Direccion de Farmacia",VLOOKUP($B434,NAfiliado_NFarmacia!$A$2:$J$497,6,0)),VLOOKUP($B434,padron!$A$3:$M$482,10,0)),+IF(ISERROR(VLOOKUP($B434,NAfiliado_NFarmacia!$A$2:$J$497,6,0)),"Ingresa Direccion de Farmacia",VLOOKUP($B434,NAfiliado_NFarmacia!$A$2:$J$497,6,0))))</f>
        <v/>
      </c>
      <c r="K434" s="68" t="str">
        <f>+IF($B434="","",+IF(OR($F434="Si",$F434=""),IF(ISERROR(VLOOKUP($B434,padron!$A$3:$M$482,10,0)),+IF(ISERROR(VLOOKUP($B434,NAfiliado_NFarmacia!$A$2:$J$497,5,0)),"Ingresa Localidad de Farmacia",VLOOKUP($B434,NAfiliado_NFarmacia!$A$2:$J$497,7,0)),VLOOKUP($B434,padron!$A$3:$M$482,11,0)),+IF(ISERROR(VLOOKUP($B434,NAfiliado_NFarmacia!$A$2:$J$497,7,0)),"Ingresa Localidad de Farmacia",VLOOKUP($B434,NAfiliado_NFarmacia!$A$2:$J$497,7,0))))</f>
        <v/>
      </c>
      <c r="L434" s="69" t="str">
        <f>+IF(B434="","",IF(F434="No","84005541",+IFERROR(+VLOOKUP(inicio!B434,padron!$A$2:$H$1999,8,0),"84005541")))</f>
        <v/>
      </c>
      <c r="M434" s="69" t="str">
        <f>+IF(B434="","",+IFERROR(+VLOOKUP(B434,padron!A:C,3,0),"no_cargado"))</f>
        <v/>
      </c>
      <c r="N434" s="67" t="str">
        <f>+IF(C434="","",+IFERROR(+VLOOKUP($C434,materiales!$A$2:$C$101,3,0),"9999"))</f>
        <v/>
      </c>
      <c r="O434" s="67" t="str">
        <f t="shared" si="60"/>
        <v/>
      </c>
      <c r="P434" s="67" t="str">
        <f t="shared" si="61"/>
        <v/>
      </c>
      <c r="Q434" s="67" t="str">
        <f t="shared" si="62"/>
        <v/>
      </c>
      <c r="R434" s="67" t="str">
        <f t="shared" si="63"/>
        <v/>
      </c>
      <c r="S434" s="67" t="str">
        <f t="shared" si="64"/>
        <v/>
      </c>
      <c r="T434" s="67" t="str">
        <f t="shared" ca="1" si="65"/>
        <v/>
      </c>
      <c r="U434" s="67" t="str">
        <f>+IF(M434="","",IFERROR(+VLOOKUP(C434,materiales!$A$2:$D$1000,4,0),"DSZA"))</f>
        <v/>
      </c>
      <c r="V434" s="67" t="str">
        <f t="shared" si="66"/>
        <v/>
      </c>
      <c r="W434" s="69" t="str">
        <f t="shared" si="67"/>
        <v/>
      </c>
      <c r="X434" s="69" t="str">
        <f t="shared" si="68"/>
        <v/>
      </c>
      <c r="Y434" s="70" t="str">
        <f t="shared" si="69"/>
        <v/>
      </c>
      <c r="Z434" s="70" t="str">
        <f>IF(M434="no_cargado",VLOOKUP(B434,NAfiliado_NFarmacia!A:H,8,0),"")</f>
        <v/>
      </c>
      <c r="AA434" s="71"/>
    </row>
    <row r="435" spans="1:27" x14ac:dyDescent="0.55000000000000004">
      <c r="A435" s="50"/>
      <c r="B435" s="49"/>
      <c r="C435" s="48"/>
      <c r="D435" s="49"/>
      <c r="E435" s="49"/>
      <c r="F435" s="49"/>
      <c r="G435" s="66" t="str">
        <f>+IF($B435="","",+IFERROR(+VLOOKUP(B435,padron!$A$2:$E$2000,2,0),+IFERROR(VLOOKUP(B435,NAfiliado_NFarmacia!$A:$J,10,0),"Ingresar Nuevo Afiliado")))</f>
        <v/>
      </c>
      <c r="H435" s="67" t="str">
        <f>+IF(B435="","",+IFERROR(+VLOOKUP($C435,materiales!$A$2:$C$101,2,0),"9999"))</f>
        <v/>
      </c>
      <c r="I435" s="68" t="str">
        <f>+IF($B435="","",+IF(OR($F435="Si",$F435=""),IF(ISERROR(VLOOKUP($B435,padron!$A$3:$M$482,9,0)),+IF(ISERROR(VLOOKUP($B435,NAfiliado_NFarmacia!$A$2:$J$497,5,0)),"Ingresa Farmacia",VLOOKUP($B435,NAfiliado_NFarmacia!$A$2:$J$497,5,0)),VLOOKUP($B435,padron!$A$3:$M$482,9,0)),+IF(ISERROR(VLOOKUP($B435,NAfiliado_NFarmacia!$A$2:$J$497,5,0)),"Ingresa Farmacia",VLOOKUP($B435,NAfiliado_NFarmacia!$A$2:$J$497,5,0))))</f>
        <v/>
      </c>
      <c r="J435" s="68" t="str">
        <f>+IF($B435="","",+IF(OR($F435="Si",$F435=""),IF(ISERROR(VLOOKUP($B435,padron!$A$3:$M$482,10,0)),+IF(ISERROR(VLOOKUP($B435,NAfiliado_NFarmacia!$A$2:$J$497,5,0)),"Ingresa Direccion de Farmacia",VLOOKUP($B435,NAfiliado_NFarmacia!$A$2:$J$497,6,0)),VLOOKUP($B435,padron!$A$3:$M$482,10,0)),+IF(ISERROR(VLOOKUP($B435,NAfiliado_NFarmacia!$A$2:$J$497,6,0)),"Ingresa Direccion de Farmacia",VLOOKUP($B435,NAfiliado_NFarmacia!$A$2:$J$497,6,0))))</f>
        <v/>
      </c>
      <c r="K435" s="68" t="str">
        <f>+IF($B435="","",+IF(OR($F435="Si",$F435=""),IF(ISERROR(VLOOKUP($B435,padron!$A$3:$M$482,10,0)),+IF(ISERROR(VLOOKUP($B435,NAfiliado_NFarmacia!$A$2:$J$497,5,0)),"Ingresa Localidad de Farmacia",VLOOKUP($B435,NAfiliado_NFarmacia!$A$2:$J$497,7,0)),VLOOKUP($B435,padron!$A$3:$M$482,11,0)),+IF(ISERROR(VLOOKUP($B435,NAfiliado_NFarmacia!$A$2:$J$497,7,0)),"Ingresa Localidad de Farmacia",VLOOKUP($B435,NAfiliado_NFarmacia!$A$2:$J$497,7,0))))</f>
        <v/>
      </c>
      <c r="L435" s="69" t="str">
        <f>+IF(B435="","",IF(F435="No","84005541",+IFERROR(+VLOOKUP(inicio!B435,padron!$A$2:$H$1999,8,0),"84005541")))</f>
        <v/>
      </c>
      <c r="M435" s="69" t="str">
        <f>+IF(B435="","",+IFERROR(+VLOOKUP(B435,padron!A:C,3,0),"no_cargado"))</f>
        <v/>
      </c>
      <c r="N435" s="67" t="str">
        <f>+IF(C435="","",+IFERROR(+VLOOKUP($C435,materiales!$A$2:$C$101,3,0),"9999"))</f>
        <v/>
      </c>
      <c r="O435" s="67" t="str">
        <f t="shared" si="60"/>
        <v/>
      </c>
      <c r="P435" s="67" t="str">
        <f t="shared" si="61"/>
        <v/>
      </c>
      <c r="Q435" s="67" t="str">
        <f t="shared" si="62"/>
        <v/>
      </c>
      <c r="R435" s="67" t="str">
        <f t="shared" si="63"/>
        <v/>
      </c>
      <c r="S435" s="67" t="str">
        <f t="shared" si="64"/>
        <v/>
      </c>
      <c r="T435" s="67" t="str">
        <f t="shared" ca="1" si="65"/>
        <v/>
      </c>
      <c r="U435" s="67" t="str">
        <f>+IF(M435="","",IFERROR(+VLOOKUP(C435,materiales!$A$2:$D$1000,4,0),"DSZA"))</f>
        <v/>
      </c>
      <c r="V435" s="67" t="str">
        <f t="shared" si="66"/>
        <v/>
      </c>
      <c r="W435" s="69" t="str">
        <f t="shared" si="67"/>
        <v/>
      </c>
      <c r="X435" s="69" t="str">
        <f t="shared" si="68"/>
        <v/>
      </c>
      <c r="Y435" s="70" t="str">
        <f t="shared" si="69"/>
        <v/>
      </c>
      <c r="Z435" s="70" t="str">
        <f>IF(M435="no_cargado",VLOOKUP(B435,NAfiliado_NFarmacia!A:H,8,0),"")</f>
        <v/>
      </c>
      <c r="AA435" s="71"/>
    </row>
    <row r="436" spans="1:27" x14ac:dyDescent="0.55000000000000004">
      <c r="A436" s="50"/>
      <c r="B436" s="49"/>
      <c r="C436" s="48"/>
      <c r="D436" s="49"/>
      <c r="E436" s="49"/>
      <c r="F436" s="49"/>
      <c r="G436" s="66" t="str">
        <f>+IF($B436="","",+IFERROR(+VLOOKUP(B436,padron!$A$2:$E$2000,2,0),+IFERROR(VLOOKUP(B436,NAfiliado_NFarmacia!$A:$J,10,0),"Ingresar Nuevo Afiliado")))</f>
        <v/>
      </c>
      <c r="H436" s="67" t="str">
        <f>+IF(B436="","",+IFERROR(+VLOOKUP($C436,materiales!$A$2:$C$101,2,0),"9999"))</f>
        <v/>
      </c>
      <c r="I436" s="68" t="str">
        <f>+IF($B436="","",+IF(OR($F436="Si",$F436=""),IF(ISERROR(VLOOKUP($B436,padron!$A$3:$M$482,9,0)),+IF(ISERROR(VLOOKUP($B436,NAfiliado_NFarmacia!$A$2:$J$497,5,0)),"Ingresa Farmacia",VLOOKUP($B436,NAfiliado_NFarmacia!$A$2:$J$497,5,0)),VLOOKUP($B436,padron!$A$3:$M$482,9,0)),+IF(ISERROR(VLOOKUP($B436,NAfiliado_NFarmacia!$A$2:$J$497,5,0)),"Ingresa Farmacia",VLOOKUP($B436,NAfiliado_NFarmacia!$A$2:$J$497,5,0))))</f>
        <v/>
      </c>
      <c r="J436" s="68" t="str">
        <f>+IF($B436="","",+IF(OR($F436="Si",$F436=""),IF(ISERROR(VLOOKUP($B436,padron!$A$3:$M$482,10,0)),+IF(ISERROR(VLOOKUP($B436,NAfiliado_NFarmacia!$A$2:$J$497,5,0)),"Ingresa Direccion de Farmacia",VLOOKUP($B436,NAfiliado_NFarmacia!$A$2:$J$497,6,0)),VLOOKUP($B436,padron!$A$3:$M$482,10,0)),+IF(ISERROR(VLOOKUP($B436,NAfiliado_NFarmacia!$A$2:$J$497,6,0)),"Ingresa Direccion de Farmacia",VLOOKUP($B436,NAfiliado_NFarmacia!$A$2:$J$497,6,0))))</f>
        <v/>
      </c>
      <c r="K436" s="68" t="str">
        <f>+IF($B436="","",+IF(OR($F436="Si",$F436=""),IF(ISERROR(VLOOKUP($B436,padron!$A$3:$M$482,10,0)),+IF(ISERROR(VLOOKUP($B436,NAfiliado_NFarmacia!$A$2:$J$497,5,0)),"Ingresa Localidad de Farmacia",VLOOKUP($B436,NAfiliado_NFarmacia!$A$2:$J$497,7,0)),VLOOKUP($B436,padron!$A$3:$M$482,11,0)),+IF(ISERROR(VLOOKUP($B436,NAfiliado_NFarmacia!$A$2:$J$497,7,0)),"Ingresa Localidad de Farmacia",VLOOKUP($B436,NAfiliado_NFarmacia!$A$2:$J$497,7,0))))</f>
        <v/>
      </c>
      <c r="L436" s="69" t="str">
        <f>+IF(B436="","",IF(F436="No","84005541",+IFERROR(+VLOOKUP(inicio!B436,padron!$A$2:$H$1999,8,0),"84005541")))</f>
        <v/>
      </c>
      <c r="M436" s="69" t="str">
        <f>+IF(B436="","",+IFERROR(+VLOOKUP(B436,padron!A:C,3,0),"no_cargado"))</f>
        <v/>
      </c>
      <c r="N436" s="67" t="str">
        <f>+IF(C436="","",+IFERROR(+VLOOKUP($C436,materiales!$A$2:$C$101,3,0),"9999"))</f>
        <v/>
      </c>
      <c r="O436" s="67" t="str">
        <f t="shared" si="60"/>
        <v/>
      </c>
      <c r="P436" s="67" t="str">
        <f t="shared" si="61"/>
        <v/>
      </c>
      <c r="Q436" s="67" t="str">
        <f t="shared" si="62"/>
        <v/>
      </c>
      <c r="R436" s="67" t="str">
        <f t="shared" si="63"/>
        <v/>
      </c>
      <c r="S436" s="67" t="str">
        <f t="shared" si="64"/>
        <v/>
      </c>
      <c r="T436" s="67" t="str">
        <f t="shared" ca="1" si="65"/>
        <v/>
      </c>
      <c r="U436" s="67" t="str">
        <f>+IF(M436="","",IFERROR(+VLOOKUP(C436,materiales!$A$2:$D$1000,4,0),"DSZA"))</f>
        <v/>
      </c>
      <c r="V436" s="67" t="str">
        <f t="shared" si="66"/>
        <v/>
      </c>
      <c r="W436" s="69" t="str">
        <f t="shared" si="67"/>
        <v/>
      </c>
      <c r="X436" s="69" t="str">
        <f t="shared" si="68"/>
        <v/>
      </c>
      <c r="Y436" s="70" t="str">
        <f t="shared" si="69"/>
        <v/>
      </c>
      <c r="Z436" s="70" t="str">
        <f>IF(M436="no_cargado",VLOOKUP(B436,NAfiliado_NFarmacia!A:H,8,0),"")</f>
        <v/>
      </c>
      <c r="AA436" s="71"/>
    </row>
    <row r="437" spans="1:27" x14ac:dyDescent="0.55000000000000004">
      <c r="A437" s="50"/>
      <c r="B437" s="49"/>
      <c r="C437" s="48"/>
      <c r="D437" s="49"/>
      <c r="E437" s="49"/>
      <c r="F437" s="49"/>
      <c r="G437" s="66" t="str">
        <f>+IF($B437="","",+IFERROR(+VLOOKUP(B437,padron!$A$2:$E$2000,2,0),+IFERROR(VLOOKUP(B437,NAfiliado_NFarmacia!$A:$J,10,0),"Ingresar Nuevo Afiliado")))</f>
        <v/>
      </c>
      <c r="H437" s="67" t="str">
        <f>+IF(B437="","",+IFERROR(+VLOOKUP($C437,materiales!$A$2:$C$101,2,0),"9999"))</f>
        <v/>
      </c>
      <c r="I437" s="68" t="str">
        <f>+IF($B437="","",+IF(OR($F437="Si",$F437=""),IF(ISERROR(VLOOKUP($B437,padron!$A$3:$M$482,9,0)),+IF(ISERROR(VLOOKUP($B437,NAfiliado_NFarmacia!$A$2:$J$497,5,0)),"Ingresa Farmacia",VLOOKUP($B437,NAfiliado_NFarmacia!$A$2:$J$497,5,0)),VLOOKUP($B437,padron!$A$3:$M$482,9,0)),+IF(ISERROR(VLOOKUP($B437,NAfiliado_NFarmacia!$A$2:$J$497,5,0)),"Ingresa Farmacia",VLOOKUP($B437,NAfiliado_NFarmacia!$A$2:$J$497,5,0))))</f>
        <v/>
      </c>
      <c r="J437" s="68" t="str">
        <f>+IF($B437="","",+IF(OR($F437="Si",$F437=""),IF(ISERROR(VLOOKUP($B437,padron!$A$3:$M$482,10,0)),+IF(ISERROR(VLOOKUP($B437,NAfiliado_NFarmacia!$A$2:$J$497,5,0)),"Ingresa Direccion de Farmacia",VLOOKUP($B437,NAfiliado_NFarmacia!$A$2:$J$497,6,0)),VLOOKUP($B437,padron!$A$3:$M$482,10,0)),+IF(ISERROR(VLOOKUP($B437,NAfiliado_NFarmacia!$A$2:$J$497,6,0)),"Ingresa Direccion de Farmacia",VLOOKUP($B437,NAfiliado_NFarmacia!$A$2:$J$497,6,0))))</f>
        <v/>
      </c>
      <c r="K437" s="68" t="str">
        <f>+IF($B437="","",+IF(OR($F437="Si",$F437=""),IF(ISERROR(VLOOKUP($B437,padron!$A$3:$M$482,10,0)),+IF(ISERROR(VLOOKUP($B437,NAfiliado_NFarmacia!$A$2:$J$497,5,0)),"Ingresa Localidad de Farmacia",VLOOKUP($B437,NAfiliado_NFarmacia!$A$2:$J$497,7,0)),VLOOKUP($B437,padron!$A$3:$M$482,11,0)),+IF(ISERROR(VLOOKUP($B437,NAfiliado_NFarmacia!$A$2:$J$497,7,0)),"Ingresa Localidad de Farmacia",VLOOKUP($B437,NAfiliado_NFarmacia!$A$2:$J$497,7,0))))</f>
        <v/>
      </c>
      <c r="L437" s="69" t="str">
        <f>+IF(B437="","",IF(F437="No","84005541",+IFERROR(+VLOOKUP(inicio!B437,padron!$A$2:$H$1999,8,0),"84005541")))</f>
        <v/>
      </c>
      <c r="M437" s="69" t="str">
        <f>+IF(B437="","",+IFERROR(+VLOOKUP(B437,padron!A:C,3,0),"no_cargado"))</f>
        <v/>
      </c>
      <c r="N437" s="67" t="str">
        <f>+IF(C437="","",+IFERROR(+VLOOKUP($C437,materiales!$A$2:$C$101,3,0),"9999"))</f>
        <v/>
      </c>
      <c r="O437" s="67" t="str">
        <f t="shared" si="60"/>
        <v/>
      </c>
      <c r="P437" s="67" t="str">
        <f t="shared" si="61"/>
        <v/>
      </c>
      <c r="Q437" s="67" t="str">
        <f t="shared" si="62"/>
        <v/>
      </c>
      <c r="R437" s="67" t="str">
        <f t="shared" si="63"/>
        <v/>
      </c>
      <c r="S437" s="67" t="str">
        <f t="shared" si="64"/>
        <v/>
      </c>
      <c r="T437" s="67" t="str">
        <f t="shared" ca="1" si="65"/>
        <v/>
      </c>
      <c r="U437" s="67" t="str">
        <f>+IF(M437="","",IFERROR(+VLOOKUP(C437,materiales!$A$2:$D$1000,4,0),"DSZA"))</f>
        <v/>
      </c>
      <c r="V437" s="67" t="str">
        <f t="shared" si="66"/>
        <v/>
      </c>
      <c r="W437" s="69" t="str">
        <f t="shared" si="67"/>
        <v/>
      </c>
      <c r="X437" s="69" t="str">
        <f t="shared" si="68"/>
        <v/>
      </c>
      <c r="Y437" s="70" t="str">
        <f t="shared" si="69"/>
        <v/>
      </c>
      <c r="Z437" s="70" t="str">
        <f>IF(M437="no_cargado",VLOOKUP(B437,NAfiliado_NFarmacia!A:H,8,0),"")</f>
        <v/>
      </c>
      <c r="AA437" s="71"/>
    </row>
    <row r="438" spans="1:27" x14ac:dyDescent="0.55000000000000004">
      <c r="A438" s="50"/>
      <c r="B438" s="49"/>
      <c r="C438" s="48"/>
      <c r="D438" s="49"/>
      <c r="E438" s="49"/>
      <c r="F438" s="49"/>
      <c r="G438" s="66" t="str">
        <f>+IF($B438="","",+IFERROR(+VLOOKUP(B438,padron!$A$2:$E$2000,2,0),+IFERROR(VLOOKUP(B438,NAfiliado_NFarmacia!$A:$J,10,0),"Ingresar Nuevo Afiliado")))</f>
        <v/>
      </c>
      <c r="H438" s="67" t="str">
        <f>+IF(B438="","",+IFERROR(+VLOOKUP($C438,materiales!$A$2:$C$101,2,0),"9999"))</f>
        <v/>
      </c>
      <c r="I438" s="68" t="str">
        <f>+IF($B438="","",+IF(OR($F438="Si",$F438=""),IF(ISERROR(VLOOKUP($B438,padron!$A$3:$M$482,9,0)),+IF(ISERROR(VLOOKUP($B438,NAfiliado_NFarmacia!$A$2:$J$497,5,0)),"Ingresa Farmacia",VLOOKUP($B438,NAfiliado_NFarmacia!$A$2:$J$497,5,0)),VLOOKUP($B438,padron!$A$3:$M$482,9,0)),+IF(ISERROR(VLOOKUP($B438,NAfiliado_NFarmacia!$A$2:$J$497,5,0)),"Ingresa Farmacia",VLOOKUP($B438,NAfiliado_NFarmacia!$A$2:$J$497,5,0))))</f>
        <v/>
      </c>
      <c r="J438" s="68" t="str">
        <f>+IF($B438="","",+IF(OR($F438="Si",$F438=""),IF(ISERROR(VLOOKUP($B438,padron!$A$3:$M$482,10,0)),+IF(ISERROR(VLOOKUP($B438,NAfiliado_NFarmacia!$A$2:$J$497,5,0)),"Ingresa Direccion de Farmacia",VLOOKUP($B438,NAfiliado_NFarmacia!$A$2:$J$497,6,0)),VLOOKUP($B438,padron!$A$3:$M$482,10,0)),+IF(ISERROR(VLOOKUP($B438,NAfiliado_NFarmacia!$A$2:$J$497,6,0)),"Ingresa Direccion de Farmacia",VLOOKUP($B438,NAfiliado_NFarmacia!$A$2:$J$497,6,0))))</f>
        <v/>
      </c>
      <c r="K438" s="68" t="str">
        <f>+IF($B438="","",+IF(OR($F438="Si",$F438=""),IF(ISERROR(VLOOKUP($B438,padron!$A$3:$M$482,10,0)),+IF(ISERROR(VLOOKUP($B438,NAfiliado_NFarmacia!$A$2:$J$497,5,0)),"Ingresa Localidad de Farmacia",VLOOKUP($B438,NAfiliado_NFarmacia!$A$2:$J$497,7,0)),VLOOKUP($B438,padron!$A$3:$M$482,11,0)),+IF(ISERROR(VLOOKUP($B438,NAfiliado_NFarmacia!$A$2:$J$497,7,0)),"Ingresa Localidad de Farmacia",VLOOKUP($B438,NAfiliado_NFarmacia!$A$2:$J$497,7,0))))</f>
        <v/>
      </c>
      <c r="L438" s="69" t="str">
        <f>+IF(B438="","",IF(F438="No","84005541",+IFERROR(+VLOOKUP(inicio!B438,padron!$A$2:$H$1999,8,0),"84005541")))</f>
        <v/>
      </c>
      <c r="M438" s="69" t="str">
        <f>+IF(B438="","",+IFERROR(+VLOOKUP(B438,padron!A:C,3,0),"no_cargado"))</f>
        <v/>
      </c>
      <c r="N438" s="67" t="str">
        <f>+IF(C438="","",+IFERROR(+VLOOKUP($C438,materiales!$A$2:$C$101,3,0),"9999"))</f>
        <v/>
      </c>
      <c r="O438" s="67" t="str">
        <f t="shared" si="60"/>
        <v/>
      </c>
      <c r="P438" s="67" t="str">
        <f t="shared" si="61"/>
        <v/>
      </c>
      <c r="Q438" s="67" t="str">
        <f t="shared" si="62"/>
        <v/>
      </c>
      <c r="R438" s="67" t="str">
        <f t="shared" si="63"/>
        <v/>
      </c>
      <c r="S438" s="67" t="str">
        <f t="shared" si="64"/>
        <v/>
      </c>
      <c r="T438" s="67" t="str">
        <f t="shared" ca="1" si="65"/>
        <v/>
      </c>
      <c r="U438" s="67" t="str">
        <f>+IF(M438="","",IFERROR(+VLOOKUP(C438,materiales!$A$2:$D$1000,4,0),"DSZA"))</f>
        <v/>
      </c>
      <c r="V438" s="67" t="str">
        <f t="shared" si="66"/>
        <v/>
      </c>
      <c r="W438" s="69" t="str">
        <f t="shared" si="67"/>
        <v/>
      </c>
      <c r="X438" s="69" t="str">
        <f t="shared" si="68"/>
        <v/>
      </c>
      <c r="Y438" s="70" t="str">
        <f t="shared" si="69"/>
        <v/>
      </c>
      <c r="Z438" s="70" t="str">
        <f>IF(M438="no_cargado",VLOOKUP(B438,NAfiliado_NFarmacia!A:H,8,0),"")</f>
        <v/>
      </c>
      <c r="AA438" s="71"/>
    </row>
    <row r="439" spans="1:27" x14ac:dyDescent="0.55000000000000004">
      <c r="A439" s="50"/>
      <c r="B439" s="49"/>
      <c r="C439" s="48"/>
      <c r="D439" s="49"/>
      <c r="E439" s="49"/>
      <c r="F439" s="49"/>
      <c r="G439" s="66" t="str">
        <f>+IF($B439="","",+IFERROR(+VLOOKUP(B439,padron!$A$2:$E$2000,2,0),+IFERROR(VLOOKUP(B439,NAfiliado_NFarmacia!$A:$J,10,0),"Ingresar Nuevo Afiliado")))</f>
        <v/>
      </c>
      <c r="H439" s="67" t="str">
        <f>+IF(B439="","",+IFERROR(+VLOOKUP($C439,materiales!$A$2:$C$101,2,0),"9999"))</f>
        <v/>
      </c>
      <c r="I439" s="68" t="str">
        <f>+IF($B439="","",+IF(OR($F439="Si",$F439=""),IF(ISERROR(VLOOKUP($B439,padron!$A$3:$M$482,9,0)),+IF(ISERROR(VLOOKUP($B439,NAfiliado_NFarmacia!$A$2:$J$497,5,0)),"Ingresa Farmacia",VLOOKUP($B439,NAfiliado_NFarmacia!$A$2:$J$497,5,0)),VLOOKUP($B439,padron!$A$3:$M$482,9,0)),+IF(ISERROR(VLOOKUP($B439,NAfiliado_NFarmacia!$A$2:$J$497,5,0)),"Ingresa Farmacia",VLOOKUP($B439,NAfiliado_NFarmacia!$A$2:$J$497,5,0))))</f>
        <v/>
      </c>
      <c r="J439" s="68" t="str">
        <f>+IF($B439="","",+IF(OR($F439="Si",$F439=""),IF(ISERROR(VLOOKUP($B439,padron!$A$3:$M$482,10,0)),+IF(ISERROR(VLOOKUP($B439,NAfiliado_NFarmacia!$A$2:$J$497,5,0)),"Ingresa Direccion de Farmacia",VLOOKUP($B439,NAfiliado_NFarmacia!$A$2:$J$497,6,0)),VLOOKUP($B439,padron!$A$3:$M$482,10,0)),+IF(ISERROR(VLOOKUP($B439,NAfiliado_NFarmacia!$A$2:$J$497,6,0)),"Ingresa Direccion de Farmacia",VLOOKUP($B439,NAfiliado_NFarmacia!$A$2:$J$497,6,0))))</f>
        <v/>
      </c>
      <c r="K439" s="68" t="str">
        <f>+IF($B439="","",+IF(OR($F439="Si",$F439=""),IF(ISERROR(VLOOKUP($B439,padron!$A$3:$M$482,10,0)),+IF(ISERROR(VLOOKUP($B439,NAfiliado_NFarmacia!$A$2:$J$497,5,0)),"Ingresa Localidad de Farmacia",VLOOKUP($B439,NAfiliado_NFarmacia!$A$2:$J$497,7,0)),VLOOKUP($B439,padron!$A$3:$M$482,11,0)),+IF(ISERROR(VLOOKUP($B439,NAfiliado_NFarmacia!$A$2:$J$497,7,0)),"Ingresa Localidad de Farmacia",VLOOKUP($B439,NAfiliado_NFarmacia!$A$2:$J$497,7,0))))</f>
        <v/>
      </c>
      <c r="L439" s="69" t="str">
        <f>+IF(B439="","",IF(F439="No","84005541",+IFERROR(+VLOOKUP(inicio!B439,padron!$A$2:$H$1999,8,0),"84005541")))</f>
        <v/>
      </c>
      <c r="M439" s="69" t="str">
        <f>+IF(B439="","",+IFERROR(+VLOOKUP(B439,padron!A:C,3,0),"no_cargado"))</f>
        <v/>
      </c>
      <c r="N439" s="67" t="str">
        <f>+IF(C439="","",+IFERROR(+VLOOKUP($C439,materiales!$A$2:$C$101,3,0),"9999"))</f>
        <v/>
      </c>
      <c r="O439" s="67" t="str">
        <f t="shared" si="60"/>
        <v/>
      </c>
      <c r="P439" s="67" t="str">
        <f t="shared" si="61"/>
        <v/>
      </c>
      <c r="Q439" s="67" t="str">
        <f t="shared" si="62"/>
        <v/>
      </c>
      <c r="R439" s="67" t="str">
        <f t="shared" si="63"/>
        <v/>
      </c>
      <c r="S439" s="67" t="str">
        <f t="shared" si="64"/>
        <v/>
      </c>
      <c r="T439" s="67" t="str">
        <f t="shared" ca="1" si="65"/>
        <v/>
      </c>
      <c r="U439" s="67" t="str">
        <f>+IF(M439="","",IFERROR(+VLOOKUP(C439,materiales!$A$2:$D$1000,4,0),"DSZA"))</f>
        <v/>
      </c>
      <c r="V439" s="67" t="str">
        <f t="shared" si="66"/>
        <v/>
      </c>
      <c r="W439" s="69" t="str">
        <f t="shared" si="67"/>
        <v/>
      </c>
      <c r="X439" s="69" t="str">
        <f t="shared" si="68"/>
        <v/>
      </c>
      <c r="Y439" s="70" t="str">
        <f t="shared" si="69"/>
        <v/>
      </c>
      <c r="Z439" s="70" t="str">
        <f>IF(M439="no_cargado",VLOOKUP(B439,NAfiliado_NFarmacia!A:H,8,0),"")</f>
        <v/>
      </c>
      <c r="AA439" s="71"/>
    </row>
    <row r="440" spans="1:27" x14ac:dyDescent="0.55000000000000004">
      <c r="A440" s="50"/>
      <c r="B440" s="49"/>
      <c r="C440" s="48"/>
      <c r="D440" s="49"/>
      <c r="E440" s="49"/>
      <c r="F440" s="49"/>
      <c r="G440" s="66" t="str">
        <f>+IF($B440="","",+IFERROR(+VLOOKUP(B440,padron!$A$2:$E$2000,2,0),+IFERROR(VLOOKUP(B440,NAfiliado_NFarmacia!$A:$J,10,0),"Ingresar Nuevo Afiliado")))</f>
        <v/>
      </c>
      <c r="H440" s="67" t="str">
        <f>+IF(B440="","",+IFERROR(+VLOOKUP($C440,materiales!$A$2:$C$101,2,0),"9999"))</f>
        <v/>
      </c>
      <c r="I440" s="68" t="str">
        <f>+IF($B440="","",+IF(OR($F440="Si",$F440=""),IF(ISERROR(VLOOKUP($B440,padron!$A$3:$M$482,9,0)),+IF(ISERROR(VLOOKUP($B440,NAfiliado_NFarmacia!$A$2:$J$497,5,0)),"Ingresa Farmacia",VLOOKUP($B440,NAfiliado_NFarmacia!$A$2:$J$497,5,0)),VLOOKUP($B440,padron!$A$3:$M$482,9,0)),+IF(ISERROR(VLOOKUP($B440,NAfiliado_NFarmacia!$A$2:$J$497,5,0)),"Ingresa Farmacia",VLOOKUP($B440,NAfiliado_NFarmacia!$A$2:$J$497,5,0))))</f>
        <v/>
      </c>
      <c r="J440" s="68" t="str">
        <f>+IF($B440="","",+IF(OR($F440="Si",$F440=""),IF(ISERROR(VLOOKUP($B440,padron!$A$3:$M$482,10,0)),+IF(ISERROR(VLOOKUP($B440,NAfiliado_NFarmacia!$A$2:$J$497,5,0)),"Ingresa Direccion de Farmacia",VLOOKUP($B440,NAfiliado_NFarmacia!$A$2:$J$497,6,0)),VLOOKUP($B440,padron!$A$3:$M$482,10,0)),+IF(ISERROR(VLOOKUP($B440,NAfiliado_NFarmacia!$A$2:$J$497,6,0)),"Ingresa Direccion de Farmacia",VLOOKUP($B440,NAfiliado_NFarmacia!$A$2:$J$497,6,0))))</f>
        <v/>
      </c>
      <c r="K440" s="68" t="str">
        <f>+IF($B440="","",+IF(OR($F440="Si",$F440=""),IF(ISERROR(VLOOKUP($B440,padron!$A$3:$M$482,10,0)),+IF(ISERROR(VLOOKUP($B440,NAfiliado_NFarmacia!$A$2:$J$497,5,0)),"Ingresa Localidad de Farmacia",VLOOKUP($B440,NAfiliado_NFarmacia!$A$2:$J$497,7,0)),VLOOKUP($B440,padron!$A$3:$M$482,11,0)),+IF(ISERROR(VLOOKUP($B440,NAfiliado_NFarmacia!$A$2:$J$497,7,0)),"Ingresa Localidad de Farmacia",VLOOKUP($B440,NAfiliado_NFarmacia!$A$2:$J$497,7,0))))</f>
        <v/>
      </c>
      <c r="L440" s="69" t="str">
        <f>+IF(B440="","",IF(F440="No","84005541",+IFERROR(+VLOOKUP(inicio!B440,padron!$A$2:$H$1999,8,0),"84005541")))</f>
        <v/>
      </c>
      <c r="M440" s="69" t="str">
        <f>+IF(B440="","",+IFERROR(+VLOOKUP(B440,padron!A:C,3,0),"no_cargado"))</f>
        <v/>
      </c>
      <c r="N440" s="67" t="str">
        <f>+IF(C440="","",+IFERROR(+VLOOKUP($C440,materiales!$A$2:$C$101,3,0),"9999"))</f>
        <v/>
      </c>
      <c r="O440" s="67" t="str">
        <f t="shared" si="60"/>
        <v/>
      </c>
      <c r="P440" s="67" t="str">
        <f t="shared" si="61"/>
        <v/>
      </c>
      <c r="Q440" s="67" t="str">
        <f t="shared" si="62"/>
        <v/>
      </c>
      <c r="R440" s="67" t="str">
        <f t="shared" si="63"/>
        <v/>
      </c>
      <c r="S440" s="67" t="str">
        <f t="shared" si="64"/>
        <v/>
      </c>
      <c r="T440" s="67" t="str">
        <f t="shared" ca="1" si="65"/>
        <v/>
      </c>
      <c r="U440" s="67" t="str">
        <f>+IF(M440="","",IFERROR(+VLOOKUP(C440,materiales!$A$2:$D$1000,4,0),"DSZA"))</f>
        <v/>
      </c>
      <c r="V440" s="67" t="str">
        <f t="shared" si="66"/>
        <v/>
      </c>
      <c r="W440" s="69" t="str">
        <f t="shared" si="67"/>
        <v/>
      </c>
      <c r="X440" s="69" t="str">
        <f t="shared" si="68"/>
        <v/>
      </c>
      <c r="Y440" s="70" t="str">
        <f t="shared" si="69"/>
        <v/>
      </c>
      <c r="Z440" s="70" t="str">
        <f>IF(M440="no_cargado",VLOOKUP(B440,NAfiliado_NFarmacia!A:H,8,0),"")</f>
        <v/>
      </c>
      <c r="AA440" s="71"/>
    </row>
    <row r="441" spans="1:27" x14ac:dyDescent="0.55000000000000004">
      <c r="A441" s="50"/>
      <c r="B441" s="49"/>
      <c r="C441" s="48"/>
      <c r="D441" s="49"/>
      <c r="E441" s="49"/>
      <c r="F441" s="49"/>
      <c r="G441" s="66" t="str">
        <f>+IF($B441="","",+IFERROR(+VLOOKUP(B441,padron!$A$2:$E$2000,2,0),+IFERROR(VLOOKUP(B441,NAfiliado_NFarmacia!$A:$J,10,0),"Ingresar Nuevo Afiliado")))</f>
        <v/>
      </c>
      <c r="H441" s="67" t="str">
        <f>+IF(B441="","",+IFERROR(+VLOOKUP($C441,materiales!$A$2:$C$101,2,0),"9999"))</f>
        <v/>
      </c>
      <c r="I441" s="68" t="str">
        <f>+IF($B441="","",+IF(OR($F441="Si",$F441=""),IF(ISERROR(VLOOKUP($B441,padron!$A$3:$M$482,9,0)),+IF(ISERROR(VLOOKUP($B441,NAfiliado_NFarmacia!$A$2:$J$497,5,0)),"Ingresa Farmacia",VLOOKUP($B441,NAfiliado_NFarmacia!$A$2:$J$497,5,0)),VLOOKUP($B441,padron!$A$3:$M$482,9,0)),+IF(ISERROR(VLOOKUP($B441,NAfiliado_NFarmacia!$A$2:$J$497,5,0)),"Ingresa Farmacia",VLOOKUP($B441,NAfiliado_NFarmacia!$A$2:$J$497,5,0))))</f>
        <v/>
      </c>
      <c r="J441" s="68" t="str">
        <f>+IF($B441="","",+IF(OR($F441="Si",$F441=""),IF(ISERROR(VLOOKUP($B441,padron!$A$3:$M$482,10,0)),+IF(ISERROR(VLOOKUP($B441,NAfiliado_NFarmacia!$A$2:$J$497,5,0)),"Ingresa Direccion de Farmacia",VLOOKUP($B441,NAfiliado_NFarmacia!$A$2:$J$497,6,0)),VLOOKUP($B441,padron!$A$3:$M$482,10,0)),+IF(ISERROR(VLOOKUP($B441,NAfiliado_NFarmacia!$A$2:$J$497,6,0)),"Ingresa Direccion de Farmacia",VLOOKUP($B441,NAfiliado_NFarmacia!$A$2:$J$497,6,0))))</f>
        <v/>
      </c>
      <c r="K441" s="68" t="str">
        <f>+IF($B441="","",+IF(OR($F441="Si",$F441=""),IF(ISERROR(VLOOKUP($B441,padron!$A$3:$M$482,10,0)),+IF(ISERROR(VLOOKUP($B441,NAfiliado_NFarmacia!$A$2:$J$497,5,0)),"Ingresa Localidad de Farmacia",VLOOKUP($B441,NAfiliado_NFarmacia!$A$2:$J$497,7,0)),VLOOKUP($B441,padron!$A$3:$M$482,11,0)),+IF(ISERROR(VLOOKUP($B441,NAfiliado_NFarmacia!$A$2:$J$497,7,0)),"Ingresa Localidad de Farmacia",VLOOKUP($B441,NAfiliado_NFarmacia!$A$2:$J$497,7,0))))</f>
        <v/>
      </c>
      <c r="L441" s="69" t="str">
        <f>+IF(B441="","",IF(F441="No","84005541",+IFERROR(+VLOOKUP(inicio!B441,padron!$A$2:$H$1999,8,0),"84005541")))</f>
        <v/>
      </c>
      <c r="M441" s="69" t="str">
        <f>+IF(B441="","",+IFERROR(+VLOOKUP(B441,padron!A:C,3,0),"no_cargado"))</f>
        <v/>
      </c>
      <c r="N441" s="67" t="str">
        <f>+IF(C441="","",+IFERROR(+VLOOKUP($C441,materiales!$A$2:$C$101,3,0),"9999"))</f>
        <v/>
      </c>
      <c r="O441" s="67" t="str">
        <f t="shared" si="60"/>
        <v/>
      </c>
      <c r="P441" s="67" t="str">
        <f t="shared" si="61"/>
        <v/>
      </c>
      <c r="Q441" s="67" t="str">
        <f t="shared" si="62"/>
        <v/>
      </c>
      <c r="R441" s="67" t="str">
        <f t="shared" si="63"/>
        <v/>
      </c>
      <c r="S441" s="67" t="str">
        <f t="shared" si="64"/>
        <v/>
      </c>
      <c r="T441" s="67" t="str">
        <f t="shared" ca="1" si="65"/>
        <v/>
      </c>
      <c r="U441" s="67" t="str">
        <f>+IF(M441="","",IFERROR(+VLOOKUP(C441,materiales!$A$2:$D$1000,4,0),"DSZA"))</f>
        <v/>
      </c>
      <c r="V441" s="67" t="str">
        <f t="shared" si="66"/>
        <v/>
      </c>
      <c r="W441" s="69" t="str">
        <f t="shared" si="67"/>
        <v/>
      </c>
      <c r="X441" s="69" t="str">
        <f t="shared" si="68"/>
        <v/>
      </c>
      <c r="Y441" s="70" t="str">
        <f t="shared" si="69"/>
        <v/>
      </c>
      <c r="Z441" s="70" t="str">
        <f>IF(M441="no_cargado",VLOOKUP(B441,NAfiliado_NFarmacia!A:H,8,0),"")</f>
        <v/>
      </c>
      <c r="AA441" s="71"/>
    </row>
    <row r="442" spans="1:27" x14ac:dyDescent="0.55000000000000004">
      <c r="A442" s="50"/>
      <c r="B442" s="49"/>
      <c r="C442" s="48"/>
      <c r="D442" s="49"/>
      <c r="E442" s="49"/>
      <c r="F442" s="49"/>
      <c r="G442" s="66" t="str">
        <f>+IF($B442="","",+IFERROR(+VLOOKUP(B442,padron!$A$2:$E$2000,2,0),+IFERROR(VLOOKUP(B442,NAfiliado_NFarmacia!$A:$J,10,0),"Ingresar Nuevo Afiliado")))</f>
        <v/>
      </c>
      <c r="H442" s="67" t="str">
        <f>+IF(B442="","",+IFERROR(+VLOOKUP($C442,materiales!$A$2:$C$101,2,0),"9999"))</f>
        <v/>
      </c>
      <c r="I442" s="68" t="str">
        <f>+IF($B442="","",+IF(OR($F442="Si",$F442=""),IF(ISERROR(VLOOKUP($B442,padron!$A$3:$M$482,9,0)),+IF(ISERROR(VLOOKUP($B442,NAfiliado_NFarmacia!$A$2:$J$497,5,0)),"Ingresa Farmacia",VLOOKUP($B442,NAfiliado_NFarmacia!$A$2:$J$497,5,0)),VLOOKUP($B442,padron!$A$3:$M$482,9,0)),+IF(ISERROR(VLOOKUP($B442,NAfiliado_NFarmacia!$A$2:$J$497,5,0)),"Ingresa Farmacia",VLOOKUP($B442,NAfiliado_NFarmacia!$A$2:$J$497,5,0))))</f>
        <v/>
      </c>
      <c r="J442" s="68" t="str">
        <f>+IF($B442="","",+IF(OR($F442="Si",$F442=""),IF(ISERROR(VLOOKUP($B442,padron!$A$3:$M$482,10,0)),+IF(ISERROR(VLOOKUP($B442,NAfiliado_NFarmacia!$A$2:$J$497,5,0)),"Ingresa Direccion de Farmacia",VLOOKUP($B442,NAfiliado_NFarmacia!$A$2:$J$497,6,0)),VLOOKUP($B442,padron!$A$3:$M$482,10,0)),+IF(ISERROR(VLOOKUP($B442,NAfiliado_NFarmacia!$A$2:$J$497,6,0)),"Ingresa Direccion de Farmacia",VLOOKUP($B442,NAfiliado_NFarmacia!$A$2:$J$497,6,0))))</f>
        <v/>
      </c>
      <c r="K442" s="68" t="str">
        <f>+IF($B442="","",+IF(OR($F442="Si",$F442=""),IF(ISERROR(VLOOKUP($B442,padron!$A$3:$M$482,10,0)),+IF(ISERROR(VLOOKUP($B442,NAfiliado_NFarmacia!$A$2:$J$497,5,0)),"Ingresa Localidad de Farmacia",VLOOKUP($B442,NAfiliado_NFarmacia!$A$2:$J$497,7,0)),VLOOKUP($B442,padron!$A$3:$M$482,11,0)),+IF(ISERROR(VLOOKUP($B442,NAfiliado_NFarmacia!$A$2:$J$497,7,0)),"Ingresa Localidad de Farmacia",VLOOKUP($B442,NAfiliado_NFarmacia!$A$2:$J$497,7,0))))</f>
        <v/>
      </c>
      <c r="L442" s="69" t="str">
        <f>+IF(B442="","",IF(F442="No","84005541",+IFERROR(+VLOOKUP(inicio!B442,padron!$A$2:$H$1999,8,0),"84005541")))</f>
        <v/>
      </c>
      <c r="M442" s="69" t="str">
        <f>+IF(B442="","",+IFERROR(+VLOOKUP(B442,padron!A:C,3,0),"no_cargado"))</f>
        <v/>
      </c>
      <c r="N442" s="67" t="str">
        <f>+IF(C442="","",+IFERROR(+VLOOKUP($C442,materiales!$A$2:$C$101,3,0),"9999"))</f>
        <v/>
      </c>
      <c r="O442" s="67" t="str">
        <f t="shared" si="60"/>
        <v/>
      </c>
      <c r="P442" s="67" t="str">
        <f t="shared" si="61"/>
        <v/>
      </c>
      <c r="Q442" s="67" t="str">
        <f t="shared" si="62"/>
        <v/>
      </c>
      <c r="R442" s="67" t="str">
        <f t="shared" si="63"/>
        <v/>
      </c>
      <c r="S442" s="67" t="str">
        <f t="shared" si="64"/>
        <v/>
      </c>
      <c r="T442" s="67" t="str">
        <f t="shared" ca="1" si="65"/>
        <v/>
      </c>
      <c r="U442" s="67" t="str">
        <f>+IF(M442="","",IFERROR(+VLOOKUP(C442,materiales!$A$2:$D$1000,4,0),"DSZA"))</f>
        <v/>
      </c>
      <c r="V442" s="67" t="str">
        <f t="shared" si="66"/>
        <v/>
      </c>
      <c r="W442" s="69" t="str">
        <f t="shared" si="67"/>
        <v/>
      </c>
      <c r="X442" s="69" t="str">
        <f t="shared" si="68"/>
        <v/>
      </c>
      <c r="Y442" s="70" t="str">
        <f t="shared" si="69"/>
        <v/>
      </c>
      <c r="Z442" s="70" t="str">
        <f>IF(M442="no_cargado",VLOOKUP(B442,NAfiliado_NFarmacia!A:H,8,0),"")</f>
        <v/>
      </c>
      <c r="AA442" s="71"/>
    </row>
    <row r="443" spans="1:27" x14ac:dyDescent="0.55000000000000004">
      <c r="A443" s="50"/>
      <c r="B443" s="49"/>
      <c r="C443" s="48"/>
      <c r="D443" s="49"/>
      <c r="E443" s="49"/>
      <c r="F443" s="49"/>
      <c r="G443" s="66" t="str">
        <f>+IF($B443="","",+IFERROR(+VLOOKUP(B443,padron!$A$2:$E$2000,2,0),+IFERROR(VLOOKUP(B443,NAfiliado_NFarmacia!$A:$J,10,0),"Ingresar Nuevo Afiliado")))</f>
        <v/>
      </c>
      <c r="H443" s="67" t="str">
        <f>+IF(B443="","",+IFERROR(+VLOOKUP($C443,materiales!$A$2:$C$101,2,0),"9999"))</f>
        <v/>
      </c>
      <c r="I443" s="68" t="str">
        <f>+IF($B443="","",+IF(OR($F443="Si",$F443=""),IF(ISERROR(VLOOKUP($B443,padron!$A$3:$M$482,9,0)),+IF(ISERROR(VLOOKUP($B443,NAfiliado_NFarmacia!$A$2:$J$497,5,0)),"Ingresa Farmacia",VLOOKUP($B443,NAfiliado_NFarmacia!$A$2:$J$497,5,0)),VLOOKUP($B443,padron!$A$3:$M$482,9,0)),+IF(ISERROR(VLOOKUP($B443,NAfiliado_NFarmacia!$A$2:$J$497,5,0)),"Ingresa Farmacia",VLOOKUP($B443,NAfiliado_NFarmacia!$A$2:$J$497,5,0))))</f>
        <v/>
      </c>
      <c r="J443" s="68" t="str">
        <f>+IF($B443="","",+IF(OR($F443="Si",$F443=""),IF(ISERROR(VLOOKUP($B443,padron!$A$3:$M$482,10,0)),+IF(ISERROR(VLOOKUP($B443,NAfiliado_NFarmacia!$A$2:$J$497,5,0)),"Ingresa Direccion de Farmacia",VLOOKUP($B443,NAfiliado_NFarmacia!$A$2:$J$497,6,0)),VLOOKUP($B443,padron!$A$3:$M$482,10,0)),+IF(ISERROR(VLOOKUP($B443,NAfiliado_NFarmacia!$A$2:$J$497,6,0)),"Ingresa Direccion de Farmacia",VLOOKUP($B443,NAfiliado_NFarmacia!$A$2:$J$497,6,0))))</f>
        <v/>
      </c>
      <c r="K443" s="68" t="str">
        <f>+IF($B443="","",+IF(OR($F443="Si",$F443=""),IF(ISERROR(VLOOKUP($B443,padron!$A$3:$M$482,10,0)),+IF(ISERROR(VLOOKUP($B443,NAfiliado_NFarmacia!$A$2:$J$497,5,0)),"Ingresa Localidad de Farmacia",VLOOKUP($B443,NAfiliado_NFarmacia!$A$2:$J$497,7,0)),VLOOKUP($B443,padron!$A$3:$M$482,11,0)),+IF(ISERROR(VLOOKUP($B443,NAfiliado_NFarmacia!$A$2:$J$497,7,0)),"Ingresa Localidad de Farmacia",VLOOKUP($B443,NAfiliado_NFarmacia!$A$2:$J$497,7,0))))</f>
        <v/>
      </c>
      <c r="L443" s="69" t="str">
        <f>+IF(B443="","",IF(F443="No","84005541",+IFERROR(+VLOOKUP(inicio!B443,padron!$A$2:$H$1999,8,0),"84005541")))</f>
        <v/>
      </c>
      <c r="M443" s="69" t="str">
        <f>+IF(B443="","",+IFERROR(+VLOOKUP(B443,padron!A:C,3,0),"no_cargado"))</f>
        <v/>
      </c>
      <c r="N443" s="67" t="str">
        <f>+IF(C443="","",+IFERROR(+VLOOKUP($C443,materiales!$A$2:$C$101,3,0),"9999"))</f>
        <v/>
      </c>
      <c r="O443" s="67" t="str">
        <f t="shared" si="60"/>
        <v/>
      </c>
      <c r="P443" s="67" t="str">
        <f t="shared" si="61"/>
        <v/>
      </c>
      <c r="Q443" s="67" t="str">
        <f t="shared" si="62"/>
        <v/>
      </c>
      <c r="R443" s="67" t="str">
        <f t="shared" si="63"/>
        <v/>
      </c>
      <c r="S443" s="67" t="str">
        <f t="shared" si="64"/>
        <v/>
      </c>
      <c r="T443" s="67" t="str">
        <f t="shared" ca="1" si="65"/>
        <v/>
      </c>
      <c r="U443" s="67" t="str">
        <f>+IF(M443="","",IFERROR(+VLOOKUP(C443,materiales!$A$2:$D$1000,4,0),"DSZA"))</f>
        <v/>
      </c>
      <c r="V443" s="67" t="str">
        <f t="shared" si="66"/>
        <v/>
      </c>
      <c r="W443" s="69" t="str">
        <f t="shared" si="67"/>
        <v/>
      </c>
      <c r="X443" s="69" t="str">
        <f t="shared" si="68"/>
        <v/>
      </c>
      <c r="Y443" s="70" t="str">
        <f t="shared" si="69"/>
        <v/>
      </c>
      <c r="Z443" s="70" t="str">
        <f>IF(M443="no_cargado",VLOOKUP(B443,NAfiliado_NFarmacia!A:H,8,0),"")</f>
        <v/>
      </c>
      <c r="AA443" s="71"/>
    </row>
    <row r="444" spans="1:27" x14ac:dyDescent="0.55000000000000004">
      <c r="A444" s="50"/>
      <c r="B444" s="49"/>
      <c r="C444" s="48"/>
      <c r="D444" s="49"/>
      <c r="E444" s="49"/>
      <c r="F444" s="49"/>
      <c r="G444" s="66" t="str">
        <f>+IF($B444="","",+IFERROR(+VLOOKUP(B444,padron!$A$2:$E$2000,2,0),+IFERROR(VLOOKUP(B444,NAfiliado_NFarmacia!$A:$J,10,0),"Ingresar Nuevo Afiliado")))</f>
        <v/>
      </c>
      <c r="H444" s="67" t="str">
        <f>+IF(B444="","",+IFERROR(+VLOOKUP($C444,materiales!$A$2:$C$101,2,0),"9999"))</f>
        <v/>
      </c>
      <c r="I444" s="68" t="str">
        <f>+IF($B444="","",+IF(OR($F444="Si",$F444=""),IF(ISERROR(VLOOKUP($B444,padron!$A$3:$M$482,9,0)),+IF(ISERROR(VLOOKUP($B444,NAfiliado_NFarmacia!$A$2:$J$497,5,0)),"Ingresa Farmacia",VLOOKUP($B444,NAfiliado_NFarmacia!$A$2:$J$497,5,0)),VLOOKUP($B444,padron!$A$3:$M$482,9,0)),+IF(ISERROR(VLOOKUP($B444,NAfiliado_NFarmacia!$A$2:$J$497,5,0)),"Ingresa Farmacia",VLOOKUP($B444,NAfiliado_NFarmacia!$A$2:$J$497,5,0))))</f>
        <v/>
      </c>
      <c r="J444" s="68" t="str">
        <f>+IF($B444="","",+IF(OR($F444="Si",$F444=""),IF(ISERROR(VLOOKUP($B444,padron!$A$3:$M$482,10,0)),+IF(ISERROR(VLOOKUP($B444,NAfiliado_NFarmacia!$A$2:$J$497,5,0)),"Ingresa Direccion de Farmacia",VLOOKUP($B444,NAfiliado_NFarmacia!$A$2:$J$497,6,0)),VLOOKUP($B444,padron!$A$3:$M$482,10,0)),+IF(ISERROR(VLOOKUP($B444,NAfiliado_NFarmacia!$A$2:$J$497,6,0)),"Ingresa Direccion de Farmacia",VLOOKUP($B444,NAfiliado_NFarmacia!$A$2:$J$497,6,0))))</f>
        <v/>
      </c>
      <c r="K444" s="68" t="str">
        <f>+IF($B444="","",+IF(OR($F444="Si",$F444=""),IF(ISERROR(VLOOKUP($B444,padron!$A$3:$M$482,10,0)),+IF(ISERROR(VLOOKUP($B444,NAfiliado_NFarmacia!$A$2:$J$497,5,0)),"Ingresa Localidad de Farmacia",VLOOKUP($B444,NAfiliado_NFarmacia!$A$2:$J$497,7,0)),VLOOKUP($B444,padron!$A$3:$M$482,11,0)),+IF(ISERROR(VLOOKUP($B444,NAfiliado_NFarmacia!$A$2:$J$497,7,0)),"Ingresa Localidad de Farmacia",VLOOKUP($B444,NAfiliado_NFarmacia!$A$2:$J$497,7,0))))</f>
        <v/>
      </c>
      <c r="L444" s="69" t="str">
        <f>+IF(B444="","",IF(F444="No","84005541",+IFERROR(+VLOOKUP(inicio!B444,padron!$A$2:$H$1999,8,0),"84005541")))</f>
        <v/>
      </c>
      <c r="M444" s="69" t="str">
        <f>+IF(B444="","",+IFERROR(+VLOOKUP(B444,padron!A:C,3,0),"no_cargado"))</f>
        <v/>
      </c>
      <c r="N444" s="67" t="str">
        <f>+IF(C444="","",+IFERROR(+VLOOKUP($C444,materiales!$A$2:$C$101,3,0),"9999"))</f>
        <v/>
      </c>
      <c r="O444" s="67" t="str">
        <f t="shared" si="60"/>
        <v/>
      </c>
      <c r="P444" s="67" t="str">
        <f t="shared" si="61"/>
        <v/>
      </c>
      <c r="Q444" s="67" t="str">
        <f t="shared" si="62"/>
        <v/>
      </c>
      <c r="R444" s="67" t="str">
        <f t="shared" si="63"/>
        <v/>
      </c>
      <c r="S444" s="67" t="str">
        <f t="shared" si="64"/>
        <v/>
      </c>
      <c r="T444" s="67" t="str">
        <f t="shared" ca="1" si="65"/>
        <v/>
      </c>
      <c r="U444" s="67" t="str">
        <f>+IF(M444="","",IFERROR(+VLOOKUP(C444,materiales!$A$2:$D$1000,4,0),"DSZA"))</f>
        <v/>
      </c>
      <c r="V444" s="67" t="str">
        <f t="shared" si="66"/>
        <v/>
      </c>
      <c r="W444" s="69" t="str">
        <f t="shared" si="67"/>
        <v/>
      </c>
      <c r="X444" s="69" t="str">
        <f t="shared" si="68"/>
        <v/>
      </c>
      <c r="Y444" s="70" t="str">
        <f t="shared" si="69"/>
        <v/>
      </c>
      <c r="Z444" s="70" t="str">
        <f>IF(M444="no_cargado",VLOOKUP(B444,NAfiliado_NFarmacia!A:H,8,0),"")</f>
        <v/>
      </c>
      <c r="AA444" s="71"/>
    </row>
    <row r="445" spans="1:27" x14ac:dyDescent="0.55000000000000004">
      <c r="A445" s="50"/>
      <c r="B445" s="49"/>
      <c r="C445" s="48"/>
      <c r="D445" s="49"/>
      <c r="E445" s="49"/>
      <c r="F445" s="49"/>
      <c r="G445" s="66" t="str">
        <f>+IF($B445="","",+IFERROR(+VLOOKUP(B445,padron!$A$2:$E$2000,2,0),+IFERROR(VLOOKUP(B445,NAfiliado_NFarmacia!$A:$J,10,0),"Ingresar Nuevo Afiliado")))</f>
        <v/>
      </c>
      <c r="H445" s="67" t="str">
        <f>+IF(B445="","",+IFERROR(+VLOOKUP($C445,materiales!$A$2:$C$101,2,0),"9999"))</f>
        <v/>
      </c>
      <c r="I445" s="68" t="str">
        <f>+IF($B445="","",+IF(OR($F445="Si",$F445=""),IF(ISERROR(VLOOKUP($B445,padron!$A$3:$M$482,9,0)),+IF(ISERROR(VLOOKUP($B445,NAfiliado_NFarmacia!$A$2:$J$497,5,0)),"Ingresa Farmacia",VLOOKUP($B445,NAfiliado_NFarmacia!$A$2:$J$497,5,0)),VLOOKUP($B445,padron!$A$3:$M$482,9,0)),+IF(ISERROR(VLOOKUP($B445,NAfiliado_NFarmacia!$A$2:$J$497,5,0)),"Ingresa Farmacia",VLOOKUP($B445,NAfiliado_NFarmacia!$A$2:$J$497,5,0))))</f>
        <v/>
      </c>
      <c r="J445" s="68" t="str">
        <f>+IF($B445="","",+IF(OR($F445="Si",$F445=""),IF(ISERROR(VLOOKUP($B445,padron!$A$3:$M$482,10,0)),+IF(ISERROR(VLOOKUP($B445,NAfiliado_NFarmacia!$A$2:$J$497,5,0)),"Ingresa Direccion de Farmacia",VLOOKUP($B445,NAfiliado_NFarmacia!$A$2:$J$497,6,0)),VLOOKUP($B445,padron!$A$3:$M$482,10,0)),+IF(ISERROR(VLOOKUP($B445,NAfiliado_NFarmacia!$A$2:$J$497,6,0)),"Ingresa Direccion de Farmacia",VLOOKUP($B445,NAfiliado_NFarmacia!$A$2:$J$497,6,0))))</f>
        <v/>
      </c>
      <c r="K445" s="68" t="str">
        <f>+IF($B445="","",+IF(OR($F445="Si",$F445=""),IF(ISERROR(VLOOKUP($B445,padron!$A$3:$M$482,10,0)),+IF(ISERROR(VLOOKUP($B445,NAfiliado_NFarmacia!$A$2:$J$497,5,0)),"Ingresa Localidad de Farmacia",VLOOKUP($B445,NAfiliado_NFarmacia!$A$2:$J$497,7,0)),VLOOKUP($B445,padron!$A$3:$M$482,11,0)),+IF(ISERROR(VLOOKUP($B445,NAfiliado_NFarmacia!$A$2:$J$497,7,0)),"Ingresa Localidad de Farmacia",VLOOKUP($B445,NAfiliado_NFarmacia!$A$2:$J$497,7,0))))</f>
        <v/>
      </c>
      <c r="L445" s="69" t="str">
        <f>+IF(B445="","",IF(F445="No","84005541",+IFERROR(+VLOOKUP(inicio!B445,padron!$A$2:$H$1999,8,0),"84005541")))</f>
        <v/>
      </c>
      <c r="M445" s="69" t="str">
        <f>+IF(B445="","",+IFERROR(+VLOOKUP(B445,padron!A:C,3,0),"no_cargado"))</f>
        <v/>
      </c>
      <c r="N445" s="67" t="str">
        <f>+IF(C445="","",+IFERROR(+VLOOKUP($C445,materiales!$A$2:$C$101,3,0),"9999"))</f>
        <v/>
      </c>
      <c r="O445" s="67" t="str">
        <f t="shared" si="60"/>
        <v/>
      </c>
      <c r="P445" s="67" t="str">
        <f t="shared" si="61"/>
        <v/>
      </c>
      <c r="Q445" s="67" t="str">
        <f t="shared" si="62"/>
        <v/>
      </c>
      <c r="R445" s="67" t="str">
        <f t="shared" si="63"/>
        <v/>
      </c>
      <c r="S445" s="67" t="str">
        <f t="shared" si="64"/>
        <v/>
      </c>
      <c r="T445" s="67" t="str">
        <f t="shared" ca="1" si="65"/>
        <v/>
      </c>
      <c r="U445" s="67" t="str">
        <f>+IF(M445="","",IFERROR(+VLOOKUP(C445,materiales!$A$2:$D$1000,4,0),"DSZA"))</f>
        <v/>
      </c>
      <c r="V445" s="67" t="str">
        <f t="shared" si="66"/>
        <v/>
      </c>
      <c r="W445" s="69" t="str">
        <f t="shared" si="67"/>
        <v/>
      </c>
      <c r="X445" s="69" t="str">
        <f t="shared" si="68"/>
        <v/>
      </c>
      <c r="Y445" s="70" t="str">
        <f t="shared" si="69"/>
        <v/>
      </c>
      <c r="Z445" s="70" t="str">
        <f>IF(M445="no_cargado",VLOOKUP(B445,NAfiliado_NFarmacia!A:H,8,0),"")</f>
        <v/>
      </c>
      <c r="AA445" s="71"/>
    </row>
    <row r="446" spans="1:27" x14ac:dyDescent="0.55000000000000004">
      <c r="A446" s="50"/>
      <c r="B446" s="49"/>
      <c r="C446" s="48"/>
      <c r="D446" s="49"/>
      <c r="E446" s="49"/>
      <c r="F446" s="49"/>
      <c r="G446" s="66" t="str">
        <f>+IF($B446="","",+IFERROR(+VLOOKUP(B446,padron!$A$2:$E$2000,2,0),+IFERROR(VLOOKUP(B446,NAfiliado_NFarmacia!$A:$J,10,0),"Ingresar Nuevo Afiliado")))</f>
        <v/>
      </c>
      <c r="H446" s="67" t="str">
        <f>+IF(B446="","",+IFERROR(+VLOOKUP($C446,materiales!$A$2:$C$101,2,0),"9999"))</f>
        <v/>
      </c>
      <c r="I446" s="68" t="str">
        <f>+IF($B446="","",+IF(OR($F446="Si",$F446=""),IF(ISERROR(VLOOKUP($B446,padron!$A$3:$M$482,9,0)),+IF(ISERROR(VLOOKUP($B446,NAfiliado_NFarmacia!$A$2:$J$497,5,0)),"Ingresa Farmacia",VLOOKUP($B446,NAfiliado_NFarmacia!$A$2:$J$497,5,0)),VLOOKUP($B446,padron!$A$3:$M$482,9,0)),+IF(ISERROR(VLOOKUP($B446,NAfiliado_NFarmacia!$A$2:$J$497,5,0)),"Ingresa Farmacia",VLOOKUP($B446,NAfiliado_NFarmacia!$A$2:$J$497,5,0))))</f>
        <v/>
      </c>
      <c r="J446" s="68" t="str">
        <f>+IF($B446="","",+IF(OR($F446="Si",$F446=""),IF(ISERROR(VLOOKUP($B446,padron!$A$3:$M$482,10,0)),+IF(ISERROR(VLOOKUP($B446,NAfiliado_NFarmacia!$A$2:$J$497,5,0)),"Ingresa Direccion de Farmacia",VLOOKUP($B446,NAfiliado_NFarmacia!$A$2:$J$497,6,0)),VLOOKUP($B446,padron!$A$3:$M$482,10,0)),+IF(ISERROR(VLOOKUP($B446,NAfiliado_NFarmacia!$A$2:$J$497,6,0)),"Ingresa Direccion de Farmacia",VLOOKUP($B446,NAfiliado_NFarmacia!$A$2:$J$497,6,0))))</f>
        <v/>
      </c>
      <c r="K446" s="68" t="str">
        <f>+IF($B446="","",+IF(OR($F446="Si",$F446=""),IF(ISERROR(VLOOKUP($B446,padron!$A$3:$M$482,10,0)),+IF(ISERROR(VLOOKUP($B446,NAfiliado_NFarmacia!$A$2:$J$497,5,0)),"Ingresa Localidad de Farmacia",VLOOKUP($B446,NAfiliado_NFarmacia!$A$2:$J$497,7,0)),VLOOKUP($B446,padron!$A$3:$M$482,11,0)),+IF(ISERROR(VLOOKUP($B446,NAfiliado_NFarmacia!$A$2:$J$497,7,0)),"Ingresa Localidad de Farmacia",VLOOKUP($B446,NAfiliado_NFarmacia!$A$2:$J$497,7,0))))</f>
        <v/>
      </c>
      <c r="L446" s="69" t="str">
        <f>+IF(B446="","",IF(F446="No","84005541",+IFERROR(+VLOOKUP(inicio!B446,padron!$A$2:$H$1999,8,0),"84005541")))</f>
        <v/>
      </c>
      <c r="M446" s="69" t="str">
        <f>+IF(B446="","",+IFERROR(+VLOOKUP(B446,padron!A:C,3,0),"no_cargado"))</f>
        <v/>
      </c>
      <c r="N446" s="67" t="str">
        <f>+IF(C446="","",+IFERROR(+VLOOKUP($C446,materiales!$A$2:$C$101,3,0),"9999"))</f>
        <v/>
      </c>
      <c r="O446" s="67" t="str">
        <f t="shared" si="60"/>
        <v/>
      </c>
      <c r="P446" s="67" t="str">
        <f t="shared" si="61"/>
        <v/>
      </c>
      <c r="Q446" s="67" t="str">
        <f t="shared" si="62"/>
        <v/>
      </c>
      <c r="R446" s="67" t="str">
        <f t="shared" si="63"/>
        <v/>
      </c>
      <c r="S446" s="67" t="str">
        <f t="shared" si="64"/>
        <v/>
      </c>
      <c r="T446" s="67" t="str">
        <f t="shared" ca="1" si="65"/>
        <v/>
      </c>
      <c r="U446" s="67" t="str">
        <f>+IF(M446="","",IFERROR(+VLOOKUP(C446,materiales!$A$2:$D$1000,4,0),"DSZA"))</f>
        <v/>
      </c>
      <c r="V446" s="67" t="str">
        <f t="shared" si="66"/>
        <v/>
      </c>
      <c r="W446" s="69" t="str">
        <f t="shared" si="67"/>
        <v/>
      </c>
      <c r="X446" s="69" t="str">
        <f t="shared" si="68"/>
        <v/>
      </c>
      <c r="Y446" s="70" t="str">
        <f t="shared" si="69"/>
        <v/>
      </c>
      <c r="Z446" s="70" t="str">
        <f>IF(M446="no_cargado",VLOOKUP(B446,NAfiliado_NFarmacia!A:H,8,0),"")</f>
        <v/>
      </c>
      <c r="AA446" s="71"/>
    </row>
    <row r="447" spans="1:27" x14ac:dyDescent="0.55000000000000004">
      <c r="A447" s="50"/>
      <c r="B447" s="49"/>
      <c r="C447" s="48"/>
      <c r="D447" s="49"/>
      <c r="E447" s="49"/>
      <c r="F447" s="49"/>
      <c r="G447" s="66" t="str">
        <f>+IF($B447="","",+IFERROR(+VLOOKUP(B447,padron!$A$2:$E$2000,2,0),+IFERROR(VLOOKUP(B447,NAfiliado_NFarmacia!$A:$J,10,0),"Ingresar Nuevo Afiliado")))</f>
        <v/>
      </c>
      <c r="H447" s="67" t="str">
        <f>+IF(B447="","",+IFERROR(+VLOOKUP($C447,materiales!$A$2:$C$101,2,0),"9999"))</f>
        <v/>
      </c>
      <c r="I447" s="68" t="str">
        <f>+IF($B447="","",+IF(OR($F447="Si",$F447=""),IF(ISERROR(VLOOKUP($B447,padron!$A$3:$M$482,9,0)),+IF(ISERROR(VLOOKUP($B447,NAfiliado_NFarmacia!$A$2:$J$497,5,0)),"Ingresa Farmacia",VLOOKUP($B447,NAfiliado_NFarmacia!$A$2:$J$497,5,0)),VLOOKUP($B447,padron!$A$3:$M$482,9,0)),+IF(ISERROR(VLOOKUP($B447,NAfiliado_NFarmacia!$A$2:$J$497,5,0)),"Ingresa Farmacia",VLOOKUP($B447,NAfiliado_NFarmacia!$A$2:$J$497,5,0))))</f>
        <v/>
      </c>
      <c r="J447" s="68" t="str">
        <f>+IF($B447="","",+IF(OR($F447="Si",$F447=""),IF(ISERROR(VLOOKUP($B447,padron!$A$3:$M$482,10,0)),+IF(ISERROR(VLOOKUP($B447,NAfiliado_NFarmacia!$A$2:$J$497,5,0)),"Ingresa Direccion de Farmacia",VLOOKUP($B447,NAfiliado_NFarmacia!$A$2:$J$497,6,0)),VLOOKUP($B447,padron!$A$3:$M$482,10,0)),+IF(ISERROR(VLOOKUP($B447,NAfiliado_NFarmacia!$A$2:$J$497,6,0)),"Ingresa Direccion de Farmacia",VLOOKUP($B447,NAfiliado_NFarmacia!$A$2:$J$497,6,0))))</f>
        <v/>
      </c>
      <c r="K447" s="68" t="str">
        <f>+IF($B447="","",+IF(OR($F447="Si",$F447=""),IF(ISERROR(VLOOKUP($B447,padron!$A$3:$M$482,10,0)),+IF(ISERROR(VLOOKUP($B447,NAfiliado_NFarmacia!$A$2:$J$497,5,0)),"Ingresa Localidad de Farmacia",VLOOKUP($B447,NAfiliado_NFarmacia!$A$2:$J$497,7,0)),VLOOKUP($B447,padron!$A$3:$M$482,11,0)),+IF(ISERROR(VLOOKUP($B447,NAfiliado_NFarmacia!$A$2:$J$497,7,0)),"Ingresa Localidad de Farmacia",VLOOKUP($B447,NAfiliado_NFarmacia!$A$2:$J$497,7,0))))</f>
        <v/>
      </c>
      <c r="L447" s="69" t="str">
        <f>+IF(B447="","",IF(F447="No","84005541",+IFERROR(+VLOOKUP(inicio!B447,padron!$A$2:$H$1999,8,0),"84005541")))</f>
        <v/>
      </c>
      <c r="M447" s="69" t="str">
        <f>+IF(B447="","",+IFERROR(+VLOOKUP(B447,padron!A:C,3,0),"no_cargado"))</f>
        <v/>
      </c>
      <c r="N447" s="67" t="str">
        <f>+IF(C447="","",+IFERROR(+VLOOKUP($C447,materiales!$A$2:$C$101,3,0),"9999"))</f>
        <v/>
      </c>
      <c r="O447" s="67" t="str">
        <f t="shared" si="60"/>
        <v/>
      </c>
      <c r="P447" s="67" t="str">
        <f t="shared" si="61"/>
        <v/>
      </c>
      <c r="Q447" s="67" t="str">
        <f t="shared" si="62"/>
        <v/>
      </c>
      <c r="R447" s="67" t="str">
        <f t="shared" si="63"/>
        <v/>
      </c>
      <c r="S447" s="67" t="str">
        <f t="shared" si="64"/>
        <v/>
      </c>
      <c r="T447" s="67" t="str">
        <f t="shared" ca="1" si="65"/>
        <v/>
      </c>
      <c r="U447" s="67" t="str">
        <f>+IF(M447="","",IFERROR(+VLOOKUP(C447,materiales!$A$2:$D$1000,4,0),"DSZA"))</f>
        <v/>
      </c>
      <c r="V447" s="67" t="str">
        <f t="shared" si="66"/>
        <v/>
      </c>
      <c r="W447" s="69" t="str">
        <f t="shared" si="67"/>
        <v/>
      </c>
      <c r="X447" s="69" t="str">
        <f t="shared" si="68"/>
        <v/>
      </c>
      <c r="Y447" s="70" t="str">
        <f t="shared" si="69"/>
        <v/>
      </c>
      <c r="Z447" s="70" t="str">
        <f>IF(M447="no_cargado",VLOOKUP(B447,NAfiliado_NFarmacia!A:H,8,0),"")</f>
        <v/>
      </c>
      <c r="AA447" s="71"/>
    </row>
    <row r="448" spans="1:27" x14ac:dyDescent="0.55000000000000004">
      <c r="A448" s="50"/>
      <c r="B448" s="49"/>
      <c r="C448" s="48"/>
      <c r="D448" s="49"/>
      <c r="E448" s="49"/>
      <c r="F448" s="49"/>
      <c r="G448" s="66" t="str">
        <f>+IF($B448="","",+IFERROR(+VLOOKUP(B448,padron!$A$2:$E$2000,2,0),+IFERROR(VLOOKUP(B448,NAfiliado_NFarmacia!$A:$J,10,0),"Ingresar Nuevo Afiliado")))</f>
        <v/>
      </c>
      <c r="H448" s="67" t="str">
        <f>+IF(B448="","",+IFERROR(+VLOOKUP($C448,materiales!$A$2:$C$101,2,0),"9999"))</f>
        <v/>
      </c>
      <c r="I448" s="68" t="str">
        <f>+IF($B448="","",+IF(OR($F448="Si",$F448=""),IF(ISERROR(VLOOKUP($B448,padron!$A$3:$M$482,9,0)),+IF(ISERROR(VLOOKUP($B448,NAfiliado_NFarmacia!$A$2:$J$497,5,0)),"Ingresa Farmacia",VLOOKUP($B448,NAfiliado_NFarmacia!$A$2:$J$497,5,0)),VLOOKUP($B448,padron!$A$3:$M$482,9,0)),+IF(ISERROR(VLOOKUP($B448,NAfiliado_NFarmacia!$A$2:$J$497,5,0)),"Ingresa Farmacia",VLOOKUP($B448,NAfiliado_NFarmacia!$A$2:$J$497,5,0))))</f>
        <v/>
      </c>
      <c r="J448" s="68" t="str">
        <f>+IF($B448="","",+IF(OR($F448="Si",$F448=""),IF(ISERROR(VLOOKUP($B448,padron!$A$3:$M$482,10,0)),+IF(ISERROR(VLOOKUP($B448,NAfiliado_NFarmacia!$A$2:$J$497,5,0)),"Ingresa Direccion de Farmacia",VLOOKUP($B448,NAfiliado_NFarmacia!$A$2:$J$497,6,0)),VLOOKUP($B448,padron!$A$3:$M$482,10,0)),+IF(ISERROR(VLOOKUP($B448,NAfiliado_NFarmacia!$A$2:$J$497,6,0)),"Ingresa Direccion de Farmacia",VLOOKUP($B448,NAfiliado_NFarmacia!$A$2:$J$497,6,0))))</f>
        <v/>
      </c>
      <c r="K448" s="68" t="str">
        <f>+IF($B448="","",+IF(OR($F448="Si",$F448=""),IF(ISERROR(VLOOKUP($B448,padron!$A$3:$M$482,10,0)),+IF(ISERROR(VLOOKUP($B448,NAfiliado_NFarmacia!$A$2:$J$497,5,0)),"Ingresa Localidad de Farmacia",VLOOKUP($B448,NAfiliado_NFarmacia!$A$2:$J$497,7,0)),VLOOKUP($B448,padron!$A$3:$M$482,11,0)),+IF(ISERROR(VLOOKUP($B448,NAfiliado_NFarmacia!$A$2:$J$497,7,0)),"Ingresa Localidad de Farmacia",VLOOKUP($B448,NAfiliado_NFarmacia!$A$2:$J$497,7,0))))</f>
        <v/>
      </c>
      <c r="L448" s="69" t="str">
        <f>+IF(B448="","",IF(F448="No","84005541",+IFERROR(+VLOOKUP(inicio!B448,padron!$A$2:$H$1999,8,0),"84005541")))</f>
        <v/>
      </c>
      <c r="M448" s="69" t="str">
        <f>+IF(B448="","",+IFERROR(+VLOOKUP(B448,padron!A:C,3,0),"no_cargado"))</f>
        <v/>
      </c>
      <c r="N448" s="67" t="str">
        <f>+IF(C448="","",+IFERROR(+VLOOKUP($C448,materiales!$A$2:$C$101,3,0),"9999"))</f>
        <v/>
      </c>
      <c r="O448" s="67" t="str">
        <f t="shared" si="60"/>
        <v/>
      </c>
      <c r="P448" s="67" t="str">
        <f t="shared" si="61"/>
        <v/>
      </c>
      <c r="Q448" s="67" t="str">
        <f t="shared" si="62"/>
        <v/>
      </c>
      <c r="R448" s="67" t="str">
        <f t="shared" si="63"/>
        <v/>
      </c>
      <c r="S448" s="67" t="str">
        <f t="shared" si="64"/>
        <v/>
      </c>
      <c r="T448" s="67" t="str">
        <f t="shared" ca="1" si="65"/>
        <v/>
      </c>
      <c r="U448" s="67" t="str">
        <f>+IF(M448="","",IFERROR(+VLOOKUP(C448,materiales!$A$2:$D$1000,4,0),"DSZA"))</f>
        <v/>
      </c>
      <c r="V448" s="67" t="str">
        <f t="shared" si="66"/>
        <v/>
      </c>
      <c r="W448" s="69" t="str">
        <f t="shared" si="67"/>
        <v/>
      </c>
      <c r="X448" s="69" t="str">
        <f t="shared" si="68"/>
        <v/>
      </c>
      <c r="Y448" s="70" t="str">
        <f t="shared" si="69"/>
        <v/>
      </c>
      <c r="Z448" s="70" t="str">
        <f>IF(M448="no_cargado",VLOOKUP(B448,NAfiliado_NFarmacia!A:H,8,0),"")</f>
        <v/>
      </c>
      <c r="AA448" s="71"/>
    </row>
    <row r="449" spans="1:27" x14ac:dyDescent="0.55000000000000004">
      <c r="A449" s="50"/>
      <c r="B449" s="49"/>
      <c r="C449" s="48"/>
      <c r="D449" s="49"/>
      <c r="E449" s="49"/>
      <c r="F449" s="49"/>
      <c r="G449" s="66" t="str">
        <f>+IF($B449="","",+IFERROR(+VLOOKUP(B449,padron!$A$2:$E$2000,2,0),+IFERROR(VLOOKUP(B449,NAfiliado_NFarmacia!$A:$J,10,0),"Ingresar Nuevo Afiliado")))</f>
        <v/>
      </c>
      <c r="H449" s="67" t="str">
        <f>+IF(B449="","",+IFERROR(+VLOOKUP($C449,materiales!$A$2:$C$101,2,0),"9999"))</f>
        <v/>
      </c>
      <c r="I449" s="68" t="str">
        <f>+IF($B449="","",+IF(OR($F449="Si",$F449=""),IF(ISERROR(VLOOKUP($B449,padron!$A$3:$M$482,9,0)),+IF(ISERROR(VLOOKUP($B449,NAfiliado_NFarmacia!$A$2:$J$497,5,0)),"Ingresa Farmacia",VLOOKUP($B449,NAfiliado_NFarmacia!$A$2:$J$497,5,0)),VLOOKUP($B449,padron!$A$3:$M$482,9,0)),+IF(ISERROR(VLOOKUP($B449,NAfiliado_NFarmacia!$A$2:$J$497,5,0)),"Ingresa Farmacia",VLOOKUP($B449,NAfiliado_NFarmacia!$A$2:$J$497,5,0))))</f>
        <v/>
      </c>
      <c r="J449" s="68" t="str">
        <f>+IF($B449="","",+IF(OR($F449="Si",$F449=""),IF(ISERROR(VLOOKUP($B449,padron!$A$3:$M$482,10,0)),+IF(ISERROR(VLOOKUP($B449,NAfiliado_NFarmacia!$A$2:$J$497,5,0)),"Ingresa Direccion de Farmacia",VLOOKUP($B449,NAfiliado_NFarmacia!$A$2:$J$497,6,0)),VLOOKUP($B449,padron!$A$3:$M$482,10,0)),+IF(ISERROR(VLOOKUP($B449,NAfiliado_NFarmacia!$A$2:$J$497,6,0)),"Ingresa Direccion de Farmacia",VLOOKUP($B449,NAfiliado_NFarmacia!$A$2:$J$497,6,0))))</f>
        <v/>
      </c>
      <c r="K449" s="68" t="str">
        <f>+IF($B449="","",+IF(OR($F449="Si",$F449=""),IF(ISERROR(VLOOKUP($B449,padron!$A$3:$M$482,10,0)),+IF(ISERROR(VLOOKUP($B449,NAfiliado_NFarmacia!$A$2:$J$497,5,0)),"Ingresa Localidad de Farmacia",VLOOKUP($B449,NAfiliado_NFarmacia!$A$2:$J$497,7,0)),VLOOKUP($B449,padron!$A$3:$M$482,11,0)),+IF(ISERROR(VLOOKUP($B449,NAfiliado_NFarmacia!$A$2:$J$497,7,0)),"Ingresa Localidad de Farmacia",VLOOKUP($B449,NAfiliado_NFarmacia!$A$2:$J$497,7,0))))</f>
        <v/>
      </c>
      <c r="L449" s="69" t="str">
        <f>+IF(B449="","",IF(F449="No","84005541",+IFERROR(+VLOOKUP(inicio!B449,padron!$A$2:$H$1999,8,0),"84005541")))</f>
        <v/>
      </c>
      <c r="M449" s="69" t="str">
        <f>+IF(B449="","",+IFERROR(+VLOOKUP(B449,padron!A:C,3,0),"no_cargado"))</f>
        <v/>
      </c>
      <c r="N449" s="67" t="str">
        <f>+IF(C449="","",+IFERROR(+VLOOKUP($C449,materiales!$A$2:$C$101,3,0),"9999"))</f>
        <v/>
      </c>
      <c r="O449" s="67" t="str">
        <f t="shared" si="60"/>
        <v/>
      </c>
      <c r="P449" s="67" t="str">
        <f t="shared" si="61"/>
        <v/>
      </c>
      <c r="Q449" s="67" t="str">
        <f t="shared" si="62"/>
        <v/>
      </c>
      <c r="R449" s="67" t="str">
        <f t="shared" si="63"/>
        <v/>
      </c>
      <c r="S449" s="67" t="str">
        <f t="shared" si="64"/>
        <v/>
      </c>
      <c r="T449" s="67" t="str">
        <f t="shared" ca="1" si="65"/>
        <v/>
      </c>
      <c r="U449" s="67" t="str">
        <f>+IF(M449="","",IFERROR(+VLOOKUP(C449,materiales!$A$2:$D$1000,4,0),"DSZA"))</f>
        <v/>
      </c>
      <c r="V449" s="67" t="str">
        <f t="shared" si="66"/>
        <v/>
      </c>
      <c r="W449" s="69" t="str">
        <f t="shared" si="67"/>
        <v/>
      </c>
      <c r="X449" s="69" t="str">
        <f t="shared" si="68"/>
        <v/>
      </c>
      <c r="Y449" s="70" t="str">
        <f t="shared" si="69"/>
        <v/>
      </c>
      <c r="Z449" s="70" t="str">
        <f>IF(M449="no_cargado",VLOOKUP(B449,NAfiliado_NFarmacia!A:H,8,0),"")</f>
        <v/>
      </c>
      <c r="AA449" s="71"/>
    </row>
    <row r="450" spans="1:27" x14ac:dyDescent="0.55000000000000004">
      <c r="A450" s="50"/>
      <c r="B450" s="49"/>
      <c r="C450" s="48"/>
      <c r="D450" s="49"/>
      <c r="E450" s="49"/>
      <c r="F450" s="49"/>
      <c r="G450" s="66" t="str">
        <f>+IF($B450="","",+IFERROR(+VLOOKUP(B450,padron!$A$2:$E$2000,2,0),+IFERROR(VLOOKUP(B450,NAfiliado_NFarmacia!$A:$J,10,0),"Ingresar Nuevo Afiliado")))</f>
        <v/>
      </c>
      <c r="H450" s="67" t="str">
        <f>+IF(B450="","",+IFERROR(+VLOOKUP($C450,materiales!$A$2:$C$101,2,0),"9999"))</f>
        <v/>
      </c>
      <c r="I450" s="68" t="str">
        <f>+IF($B450="","",+IF(OR($F450="Si",$F450=""),IF(ISERROR(VLOOKUP($B450,padron!$A$3:$M$482,9,0)),+IF(ISERROR(VLOOKUP($B450,NAfiliado_NFarmacia!$A$2:$J$497,5,0)),"Ingresa Farmacia",VLOOKUP($B450,NAfiliado_NFarmacia!$A$2:$J$497,5,0)),VLOOKUP($B450,padron!$A$3:$M$482,9,0)),+IF(ISERROR(VLOOKUP($B450,NAfiliado_NFarmacia!$A$2:$J$497,5,0)),"Ingresa Farmacia",VLOOKUP($B450,NAfiliado_NFarmacia!$A$2:$J$497,5,0))))</f>
        <v/>
      </c>
      <c r="J450" s="68" t="str">
        <f>+IF($B450="","",+IF(OR($F450="Si",$F450=""),IF(ISERROR(VLOOKUP($B450,padron!$A$3:$M$482,10,0)),+IF(ISERROR(VLOOKUP($B450,NAfiliado_NFarmacia!$A$2:$J$497,5,0)),"Ingresa Direccion de Farmacia",VLOOKUP($B450,NAfiliado_NFarmacia!$A$2:$J$497,6,0)),VLOOKUP($B450,padron!$A$3:$M$482,10,0)),+IF(ISERROR(VLOOKUP($B450,NAfiliado_NFarmacia!$A$2:$J$497,6,0)),"Ingresa Direccion de Farmacia",VLOOKUP($B450,NAfiliado_NFarmacia!$A$2:$J$497,6,0))))</f>
        <v/>
      </c>
      <c r="K450" s="68" t="str">
        <f>+IF($B450="","",+IF(OR($F450="Si",$F450=""),IF(ISERROR(VLOOKUP($B450,padron!$A$3:$M$482,10,0)),+IF(ISERROR(VLOOKUP($B450,NAfiliado_NFarmacia!$A$2:$J$497,5,0)),"Ingresa Localidad de Farmacia",VLOOKUP($B450,NAfiliado_NFarmacia!$A$2:$J$497,7,0)),VLOOKUP($B450,padron!$A$3:$M$482,11,0)),+IF(ISERROR(VLOOKUP($B450,NAfiliado_NFarmacia!$A$2:$J$497,7,0)),"Ingresa Localidad de Farmacia",VLOOKUP($B450,NAfiliado_NFarmacia!$A$2:$J$497,7,0))))</f>
        <v/>
      </c>
      <c r="L450" s="69" t="str">
        <f>+IF(B450="","",IF(F450="No","84005541",+IFERROR(+VLOOKUP(inicio!B450,padron!$A$2:$H$1999,8,0),"84005541")))</f>
        <v/>
      </c>
      <c r="M450" s="69" t="str">
        <f>+IF(B450="","",+IFERROR(+VLOOKUP(B450,padron!A:C,3,0),"no_cargado"))</f>
        <v/>
      </c>
      <c r="N450" s="67" t="str">
        <f>+IF(C450="","",+IFERROR(+VLOOKUP($C450,materiales!$A$2:$C$101,3,0),"9999"))</f>
        <v/>
      </c>
      <c r="O450" s="67" t="str">
        <f t="shared" si="60"/>
        <v/>
      </c>
      <c r="P450" s="67" t="str">
        <f t="shared" si="61"/>
        <v/>
      </c>
      <c r="Q450" s="67" t="str">
        <f t="shared" si="62"/>
        <v/>
      </c>
      <c r="R450" s="67" t="str">
        <f t="shared" si="63"/>
        <v/>
      </c>
      <c r="S450" s="67" t="str">
        <f t="shared" si="64"/>
        <v/>
      </c>
      <c r="T450" s="67" t="str">
        <f t="shared" ca="1" si="65"/>
        <v/>
      </c>
      <c r="U450" s="67" t="str">
        <f>+IF(M450="","",IFERROR(+VLOOKUP(C450,materiales!$A$2:$D$1000,4,0),"DSZA"))</f>
        <v/>
      </c>
      <c r="V450" s="67" t="str">
        <f t="shared" si="66"/>
        <v/>
      </c>
      <c r="W450" s="69" t="str">
        <f t="shared" si="67"/>
        <v/>
      </c>
      <c r="X450" s="69" t="str">
        <f t="shared" si="68"/>
        <v/>
      </c>
      <c r="Y450" s="70" t="str">
        <f t="shared" si="69"/>
        <v/>
      </c>
      <c r="Z450" s="70" t="str">
        <f>IF(M450="no_cargado",VLOOKUP(B450,NAfiliado_NFarmacia!A:H,8,0),"")</f>
        <v/>
      </c>
      <c r="AA450" s="71"/>
    </row>
    <row r="451" spans="1:27" x14ac:dyDescent="0.55000000000000004">
      <c r="A451" s="50"/>
      <c r="B451" s="49"/>
      <c r="C451" s="48"/>
      <c r="D451" s="49"/>
      <c r="E451" s="49"/>
      <c r="F451" s="49"/>
      <c r="G451" s="66" t="str">
        <f>+IF($B451="","",+IFERROR(+VLOOKUP(B451,padron!$A$2:$E$2000,2,0),+IFERROR(VLOOKUP(B451,NAfiliado_NFarmacia!$A:$J,10,0),"Ingresar Nuevo Afiliado")))</f>
        <v/>
      </c>
      <c r="H451" s="67" t="str">
        <f>+IF(B451="","",+IFERROR(+VLOOKUP($C451,materiales!$A$2:$C$101,2,0),"9999"))</f>
        <v/>
      </c>
      <c r="I451" s="68" t="str">
        <f>+IF($B451="","",+IF(OR($F451="Si",$F451=""),IF(ISERROR(VLOOKUP($B451,padron!$A$3:$M$482,9,0)),+IF(ISERROR(VLOOKUP($B451,NAfiliado_NFarmacia!$A$2:$J$497,5,0)),"Ingresa Farmacia",VLOOKUP($B451,NAfiliado_NFarmacia!$A$2:$J$497,5,0)),VLOOKUP($B451,padron!$A$3:$M$482,9,0)),+IF(ISERROR(VLOOKUP($B451,NAfiliado_NFarmacia!$A$2:$J$497,5,0)),"Ingresa Farmacia",VLOOKUP($B451,NAfiliado_NFarmacia!$A$2:$J$497,5,0))))</f>
        <v/>
      </c>
      <c r="J451" s="68" t="str">
        <f>+IF($B451="","",+IF(OR($F451="Si",$F451=""),IF(ISERROR(VLOOKUP($B451,padron!$A$3:$M$482,10,0)),+IF(ISERROR(VLOOKUP($B451,NAfiliado_NFarmacia!$A$2:$J$497,5,0)),"Ingresa Direccion de Farmacia",VLOOKUP($B451,NAfiliado_NFarmacia!$A$2:$J$497,6,0)),VLOOKUP($B451,padron!$A$3:$M$482,10,0)),+IF(ISERROR(VLOOKUP($B451,NAfiliado_NFarmacia!$A$2:$J$497,6,0)),"Ingresa Direccion de Farmacia",VLOOKUP($B451,NAfiliado_NFarmacia!$A$2:$J$497,6,0))))</f>
        <v/>
      </c>
      <c r="K451" s="68" t="str">
        <f>+IF($B451="","",+IF(OR($F451="Si",$F451=""),IF(ISERROR(VLOOKUP($B451,padron!$A$3:$M$482,10,0)),+IF(ISERROR(VLOOKUP($B451,NAfiliado_NFarmacia!$A$2:$J$497,5,0)),"Ingresa Localidad de Farmacia",VLOOKUP($B451,NAfiliado_NFarmacia!$A$2:$J$497,7,0)),VLOOKUP($B451,padron!$A$3:$M$482,11,0)),+IF(ISERROR(VLOOKUP($B451,NAfiliado_NFarmacia!$A$2:$J$497,7,0)),"Ingresa Localidad de Farmacia",VLOOKUP($B451,NAfiliado_NFarmacia!$A$2:$J$497,7,0))))</f>
        <v/>
      </c>
      <c r="L451" s="69" t="str">
        <f>+IF(B451="","",IF(F451="No","84005541",+IFERROR(+VLOOKUP(inicio!B451,padron!$A$2:$H$1999,8,0),"84005541")))</f>
        <v/>
      </c>
      <c r="M451" s="69" t="str">
        <f>+IF(B451="","",+IFERROR(+VLOOKUP(B451,padron!A:C,3,0),"no_cargado"))</f>
        <v/>
      </c>
      <c r="N451" s="67" t="str">
        <f>+IF(C451="","",+IFERROR(+VLOOKUP($C451,materiales!$A$2:$C$101,3,0),"9999"))</f>
        <v/>
      </c>
      <c r="O451" s="67" t="str">
        <f t="shared" si="60"/>
        <v/>
      </c>
      <c r="P451" s="67" t="str">
        <f t="shared" si="61"/>
        <v/>
      </c>
      <c r="Q451" s="67" t="str">
        <f t="shared" si="62"/>
        <v/>
      </c>
      <c r="R451" s="67" t="str">
        <f t="shared" si="63"/>
        <v/>
      </c>
      <c r="S451" s="67" t="str">
        <f t="shared" si="64"/>
        <v/>
      </c>
      <c r="T451" s="67" t="str">
        <f t="shared" ca="1" si="65"/>
        <v/>
      </c>
      <c r="U451" s="67" t="str">
        <f>+IF(M451="","",IFERROR(+VLOOKUP(C451,materiales!$A$2:$D$1000,4,0),"DSZA"))</f>
        <v/>
      </c>
      <c r="V451" s="67" t="str">
        <f t="shared" si="66"/>
        <v/>
      </c>
      <c r="W451" s="69" t="str">
        <f t="shared" si="67"/>
        <v/>
      </c>
      <c r="X451" s="69" t="str">
        <f t="shared" si="68"/>
        <v/>
      </c>
      <c r="Y451" s="70" t="str">
        <f t="shared" si="69"/>
        <v/>
      </c>
      <c r="Z451" s="70" t="str">
        <f>IF(M451="no_cargado",VLOOKUP(B451,NAfiliado_NFarmacia!A:H,8,0),"")</f>
        <v/>
      </c>
      <c r="AA451" s="71"/>
    </row>
    <row r="452" spans="1:27" x14ac:dyDescent="0.55000000000000004">
      <c r="A452" s="50"/>
      <c r="B452" s="49"/>
      <c r="C452" s="48"/>
      <c r="D452" s="49"/>
      <c r="E452" s="49"/>
      <c r="F452" s="49"/>
      <c r="G452" s="66" t="str">
        <f>+IF($B452="","",+IFERROR(+VLOOKUP(B452,padron!$A$2:$E$2000,2,0),+IFERROR(VLOOKUP(B452,NAfiliado_NFarmacia!$A:$J,10,0),"Ingresar Nuevo Afiliado")))</f>
        <v/>
      </c>
      <c r="H452" s="67" t="str">
        <f>+IF(B452="","",+IFERROR(+VLOOKUP($C452,materiales!$A$2:$C$101,2,0),"9999"))</f>
        <v/>
      </c>
      <c r="I452" s="68" t="str">
        <f>+IF($B452="","",+IF(OR($F452="Si",$F452=""),IF(ISERROR(VLOOKUP($B452,padron!$A$3:$M$482,9,0)),+IF(ISERROR(VLOOKUP($B452,NAfiliado_NFarmacia!$A$2:$J$497,5,0)),"Ingresa Farmacia",VLOOKUP($B452,NAfiliado_NFarmacia!$A$2:$J$497,5,0)),VLOOKUP($B452,padron!$A$3:$M$482,9,0)),+IF(ISERROR(VLOOKUP($B452,NAfiliado_NFarmacia!$A$2:$J$497,5,0)),"Ingresa Farmacia",VLOOKUP($B452,NAfiliado_NFarmacia!$A$2:$J$497,5,0))))</f>
        <v/>
      </c>
      <c r="J452" s="68" t="str">
        <f>+IF($B452="","",+IF(OR($F452="Si",$F452=""),IF(ISERROR(VLOOKUP($B452,padron!$A$3:$M$482,10,0)),+IF(ISERROR(VLOOKUP($B452,NAfiliado_NFarmacia!$A$2:$J$497,5,0)),"Ingresa Direccion de Farmacia",VLOOKUP($B452,NAfiliado_NFarmacia!$A$2:$J$497,6,0)),VLOOKUP($B452,padron!$A$3:$M$482,10,0)),+IF(ISERROR(VLOOKUP($B452,NAfiliado_NFarmacia!$A$2:$J$497,6,0)),"Ingresa Direccion de Farmacia",VLOOKUP($B452,NAfiliado_NFarmacia!$A$2:$J$497,6,0))))</f>
        <v/>
      </c>
      <c r="K452" s="68" t="str">
        <f>+IF($B452="","",+IF(OR($F452="Si",$F452=""),IF(ISERROR(VLOOKUP($B452,padron!$A$3:$M$482,10,0)),+IF(ISERROR(VLOOKUP($B452,NAfiliado_NFarmacia!$A$2:$J$497,5,0)),"Ingresa Localidad de Farmacia",VLOOKUP($B452,NAfiliado_NFarmacia!$A$2:$J$497,7,0)),VLOOKUP($B452,padron!$A$3:$M$482,11,0)),+IF(ISERROR(VLOOKUP($B452,NAfiliado_NFarmacia!$A$2:$J$497,7,0)),"Ingresa Localidad de Farmacia",VLOOKUP($B452,NAfiliado_NFarmacia!$A$2:$J$497,7,0))))</f>
        <v/>
      </c>
      <c r="L452" s="69" t="str">
        <f>+IF(B452="","",IF(F452="No","84005541",+IFERROR(+VLOOKUP(inicio!B452,padron!$A$2:$H$1999,8,0),"84005541")))</f>
        <v/>
      </c>
      <c r="M452" s="69" t="str">
        <f>+IF(B452="","",+IFERROR(+VLOOKUP(B452,padron!A:C,3,0),"no_cargado"))</f>
        <v/>
      </c>
      <c r="N452" s="67" t="str">
        <f>+IF(C452="","",+IFERROR(+VLOOKUP($C452,materiales!$A$2:$C$101,3,0),"9999"))</f>
        <v/>
      </c>
      <c r="O452" s="67" t="str">
        <f t="shared" si="60"/>
        <v/>
      </c>
      <c r="P452" s="67" t="str">
        <f t="shared" si="61"/>
        <v/>
      </c>
      <c r="Q452" s="67" t="str">
        <f t="shared" si="62"/>
        <v/>
      </c>
      <c r="R452" s="67" t="str">
        <f t="shared" si="63"/>
        <v/>
      </c>
      <c r="S452" s="67" t="str">
        <f t="shared" si="64"/>
        <v/>
      </c>
      <c r="T452" s="67" t="str">
        <f t="shared" ca="1" si="65"/>
        <v/>
      </c>
      <c r="U452" s="67" t="str">
        <f>+IF(M452="","",IFERROR(+VLOOKUP(C452,materiales!$A$2:$D$1000,4,0),"DSZA"))</f>
        <v/>
      </c>
      <c r="V452" s="67" t="str">
        <f t="shared" si="66"/>
        <v/>
      </c>
      <c r="W452" s="69" t="str">
        <f t="shared" si="67"/>
        <v/>
      </c>
      <c r="X452" s="69" t="str">
        <f t="shared" si="68"/>
        <v/>
      </c>
      <c r="Y452" s="70" t="str">
        <f t="shared" si="69"/>
        <v/>
      </c>
      <c r="Z452" s="70" t="str">
        <f>IF(M452="no_cargado",VLOOKUP(B452,NAfiliado_NFarmacia!A:H,8,0),"")</f>
        <v/>
      </c>
      <c r="AA452" s="71"/>
    </row>
    <row r="453" spans="1:27" x14ac:dyDescent="0.55000000000000004">
      <c r="A453" s="50"/>
      <c r="B453" s="49"/>
      <c r="C453" s="48"/>
      <c r="D453" s="49"/>
      <c r="E453" s="49"/>
      <c r="F453" s="49"/>
      <c r="G453" s="66" t="str">
        <f>+IF($B453="","",+IFERROR(+VLOOKUP(B453,padron!$A$2:$E$2000,2,0),+IFERROR(VLOOKUP(B453,NAfiliado_NFarmacia!$A:$J,10,0),"Ingresar Nuevo Afiliado")))</f>
        <v/>
      </c>
      <c r="H453" s="67" t="str">
        <f>+IF(B453="","",+IFERROR(+VLOOKUP($C453,materiales!$A$2:$C$101,2,0),"9999"))</f>
        <v/>
      </c>
      <c r="I453" s="68" t="str">
        <f>+IF($B453="","",+IF(OR($F453="Si",$F453=""),IF(ISERROR(VLOOKUP($B453,padron!$A$3:$M$482,9,0)),+IF(ISERROR(VLOOKUP($B453,NAfiliado_NFarmacia!$A$2:$J$497,5,0)),"Ingresa Farmacia",VLOOKUP($B453,NAfiliado_NFarmacia!$A$2:$J$497,5,0)),VLOOKUP($B453,padron!$A$3:$M$482,9,0)),+IF(ISERROR(VLOOKUP($B453,NAfiliado_NFarmacia!$A$2:$J$497,5,0)),"Ingresa Farmacia",VLOOKUP($B453,NAfiliado_NFarmacia!$A$2:$J$497,5,0))))</f>
        <v/>
      </c>
      <c r="J453" s="68" t="str">
        <f>+IF($B453="","",+IF(OR($F453="Si",$F453=""),IF(ISERROR(VLOOKUP($B453,padron!$A$3:$M$482,10,0)),+IF(ISERROR(VLOOKUP($B453,NAfiliado_NFarmacia!$A$2:$J$497,5,0)),"Ingresa Direccion de Farmacia",VLOOKUP($B453,NAfiliado_NFarmacia!$A$2:$J$497,6,0)),VLOOKUP($B453,padron!$A$3:$M$482,10,0)),+IF(ISERROR(VLOOKUP($B453,NAfiliado_NFarmacia!$A$2:$J$497,6,0)),"Ingresa Direccion de Farmacia",VLOOKUP($B453,NAfiliado_NFarmacia!$A$2:$J$497,6,0))))</f>
        <v/>
      </c>
      <c r="K453" s="68" t="str">
        <f>+IF($B453="","",+IF(OR($F453="Si",$F453=""),IF(ISERROR(VLOOKUP($B453,padron!$A$3:$M$482,10,0)),+IF(ISERROR(VLOOKUP($B453,NAfiliado_NFarmacia!$A$2:$J$497,5,0)),"Ingresa Localidad de Farmacia",VLOOKUP($B453,NAfiliado_NFarmacia!$A$2:$J$497,7,0)),VLOOKUP($B453,padron!$A$3:$M$482,11,0)),+IF(ISERROR(VLOOKUP($B453,NAfiliado_NFarmacia!$A$2:$J$497,7,0)),"Ingresa Localidad de Farmacia",VLOOKUP($B453,NAfiliado_NFarmacia!$A$2:$J$497,7,0))))</f>
        <v/>
      </c>
      <c r="L453" s="69" t="str">
        <f>+IF(B453="","",IF(F453="No","84005541",+IFERROR(+VLOOKUP(inicio!B453,padron!$A$2:$H$1999,8,0),"84005541")))</f>
        <v/>
      </c>
      <c r="M453" s="69" t="str">
        <f>+IF(B453="","",+IFERROR(+VLOOKUP(B453,padron!A:C,3,0),"no_cargado"))</f>
        <v/>
      </c>
      <c r="N453" s="67" t="str">
        <f>+IF(C453="","",+IFERROR(+VLOOKUP($C453,materiales!$A$2:$C$101,3,0),"9999"))</f>
        <v/>
      </c>
      <c r="O453" s="67" t="str">
        <f t="shared" si="60"/>
        <v/>
      </c>
      <c r="P453" s="67" t="str">
        <f t="shared" si="61"/>
        <v/>
      </c>
      <c r="Q453" s="67" t="str">
        <f t="shared" si="62"/>
        <v/>
      </c>
      <c r="R453" s="67" t="str">
        <f t="shared" si="63"/>
        <v/>
      </c>
      <c r="S453" s="67" t="str">
        <f t="shared" si="64"/>
        <v/>
      </c>
      <c r="T453" s="67" t="str">
        <f t="shared" ca="1" si="65"/>
        <v/>
      </c>
      <c r="U453" s="67" t="str">
        <f>+IF(M453="","",IFERROR(+VLOOKUP(C453,materiales!$A$2:$D$1000,4,0),"DSZA"))</f>
        <v/>
      </c>
      <c r="V453" s="67" t="str">
        <f t="shared" si="66"/>
        <v/>
      </c>
      <c r="W453" s="69" t="str">
        <f t="shared" si="67"/>
        <v/>
      </c>
      <c r="X453" s="69" t="str">
        <f t="shared" si="68"/>
        <v/>
      </c>
      <c r="Y453" s="70" t="str">
        <f t="shared" si="69"/>
        <v/>
      </c>
      <c r="Z453" s="70" t="str">
        <f>IF(M453="no_cargado",VLOOKUP(B453,NAfiliado_NFarmacia!A:H,8,0),"")</f>
        <v/>
      </c>
      <c r="AA453" s="71"/>
    </row>
    <row r="454" spans="1:27" x14ac:dyDescent="0.55000000000000004">
      <c r="A454" s="50"/>
      <c r="B454" s="49"/>
      <c r="C454" s="48"/>
      <c r="D454" s="49"/>
      <c r="E454" s="49"/>
      <c r="F454" s="49"/>
      <c r="G454" s="66" t="str">
        <f>+IF($B454="","",+IFERROR(+VLOOKUP(B454,padron!$A$2:$E$2000,2,0),+IFERROR(VLOOKUP(B454,NAfiliado_NFarmacia!$A:$J,10,0),"Ingresar Nuevo Afiliado")))</f>
        <v/>
      </c>
      <c r="H454" s="67" t="str">
        <f>+IF(B454="","",+IFERROR(+VLOOKUP($C454,materiales!$A$2:$C$101,2,0),"9999"))</f>
        <v/>
      </c>
      <c r="I454" s="68" t="str">
        <f>+IF($B454="","",+IF(OR($F454="Si",$F454=""),IF(ISERROR(VLOOKUP($B454,padron!$A$3:$M$482,9,0)),+IF(ISERROR(VLOOKUP($B454,NAfiliado_NFarmacia!$A$2:$J$497,5,0)),"Ingresa Farmacia",VLOOKUP($B454,NAfiliado_NFarmacia!$A$2:$J$497,5,0)),VLOOKUP($B454,padron!$A$3:$M$482,9,0)),+IF(ISERROR(VLOOKUP($B454,NAfiliado_NFarmacia!$A$2:$J$497,5,0)),"Ingresa Farmacia",VLOOKUP($B454,NAfiliado_NFarmacia!$A$2:$J$497,5,0))))</f>
        <v/>
      </c>
      <c r="J454" s="68" t="str">
        <f>+IF($B454="","",+IF(OR($F454="Si",$F454=""),IF(ISERROR(VLOOKUP($B454,padron!$A$3:$M$482,10,0)),+IF(ISERROR(VLOOKUP($B454,NAfiliado_NFarmacia!$A$2:$J$497,5,0)),"Ingresa Direccion de Farmacia",VLOOKUP($B454,NAfiliado_NFarmacia!$A$2:$J$497,6,0)),VLOOKUP($B454,padron!$A$3:$M$482,10,0)),+IF(ISERROR(VLOOKUP($B454,NAfiliado_NFarmacia!$A$2:$J$497,6,0)),"Ingresa Direccion de Farmacia",VLOOKUP($B454,NAfiliado_NFarmacia!$A$2:$J$497,6,0))))</f>
        <v/>
      </c>
      <c r="K454" s="68" t="str">
        <f>+IF($B454="","",+IF(OR($F454="Si",$F454=""),IF(ISERROR(VLOOKUP($B454,padron!$A$3:$M$482,10,0)),+IF(ISERROR(VLOOKUP($B454,NAfiliado_NFarmacia!$A$2:$J$497,5,0)),"Ingresa Localidad de Farmacia",VLOOKUP($B454,NAfiliado_NFarmacia!$A$2:$J$497,7,0)),VLOOKUP($B454,padron!$A$3:$M$482,11,0)),+IF(ISERROR(VLOOKUP($B454,NAfiliado_NFarmacia!$A$2:$J$497,7,0)),"Ingresa Localidad de Farmacia",VLOOKUP($B454,NAfiliado_NFarmacia!$A$2:$J$497,7,0))))</f>
        <v/>
      </c>
      <c r="L454" s="69" t="str">
        <f>+IF(B454="","",IF(F454="No","84005541",+IFERROR(+VLOOKUP(inicio!B454,padron!$A$2:$H$1999,8,0),"84005541")))</f>
        <v/>
      </c>
      <c r="M454" s="69" t="str">
        <f>+IF(B454="","",+IFERROR(+VLOOKUP(B454,padron!A:C,3,0),"no_cargado"))</f>
        <v/>
      </c>
      <c r="N454" s="67" t="str">
        <f>+IF(C454="","",+IFERROR(+VLOOKUP($C454,materiales!$A$2:$C$101,3,0),"9999"))</f>
        <v/>
      </c>
      <c r="O454" s="67" t="str">
        <f t="shared" si="60"/>
        <v/>
      </c>
      <c r="P454" s="67" t="str">
        <f t="shared" si="61"/>
        <v/>
      </c>
      <c r="Q454" s="67" t="str">
        <f t="shared" si="62"/>
        <v/>
      </c>
      <c r="R454" s="67" t="str">
        <f t="shared" si="63"/>
        <v/>
      </c>
      <c r="S454" s="67" t="str">
        <f t="shared" si="64"/>
        <v/>
      </c>
      <c r="T454" s="67" t="str">
        <f t="shared" ca="1" si="65"/>
        <v/>
      </c>
      <c r="U454" s="67" t="str">
        <f>+IF(M454="","",IFERROR(+VLOOKUP(C454,materiales!$A$2:$D$1000,4,0),"DSZA"))</f>
        <v/>
      </c>
      <c r="V454" s="67" t="str">
        <f t="shared" si="66"/>
        <v/>
      </c>
      <c r="W454" s="69" t="str">
        <f t="shared" si="67"/>
        <v/>
      </c>
      <c r="X454" s="69" t="str">
        <f t="shared" si="68"/>
        <v/>
      </c>
      <c r="Y454" s="70" t="str">
        <f t="shared" si="69"/>
        <v/>
      </c>
      <c r="Z454" s="70" t="str">
        <f>IF(M454="no_cargado",VLOOKUP(B454,NAfiliado_NFarmacia!A:H,8,0),"")</f>
        <v/>
      </c>
      <c r="AA454" s="71"/>
    </row>
    <row r="455" spans="1:27" x14ac:dyDescent="0.55000000000000004">
      <c r="A455" s="50"/>
      <c r="B455" s="49"/>
      <c r="C455" s="48"/>
      <c r="D455" s="49"/>
      <c r="E455" s="49"/>
      <c r="F455" s="49"/>
      <c r="G455" s="66" t="str">
        <f>+IF($B455="","",+IFERROR(+VLOOKUP(B455,padron!$A$2:$E$2000,2,0),+IFERROR(VLOOKUP(B455,NAfiliado_NFarmacia!$A:$J,10,0),"Ingresar Nuevo Afiliado")))</f>
        <v/>
      </c>
      <c r="H455" s="67" t="str">
        <f>+IF(B455="","",+IFERROR(+VLOOKUP($C455,materiales!$A$2:$C$101,2,0),"9999"))</f>
        <v/>
      </c>
      <c r="I455" s="68" t="str">
        <f>+IF($B455="","",+IF(OR($F455="Si",$F455=""),IF(ISERROR(VLOOKUP($B455,padron!$A$3:$M$482,9,0)),+IF(ISERROR(VLOOKUP($B455,NAfiliado_NFarmacia!$A$2:$J$497,5,0)),"Ingresa Farmacia",VLOOKUP($B455,NAfiliado_NFarmacia!$A$2:$J$497,5,0)),VLOOKUP($B455,padron!$A$3:$M$482,9,0)),+IF(ISERROR(VLOOKUP($B455,NAfiliado_NFarmacia!$A$2:$J$497,5,0)),"Ingresa Farmacia",VLOOKUP($B455,NAfiliado_NFarmacia!$A$2:$J$497,5,0))))</f>
        <v/>
      </c>
      <c r="J455" s="68" t="str">
        <f>+IF($B455="","",+IF(OR($F455="Si",$F455=""),IF(ISERROR(VLOOKUP($B455,padron!$A$3:$M$482,10,0)),+IF(ISERROR(VLOOKUP($B455,NAfiliado_NFarmacia!$A$2:$J$497,5,0)),"Ingresa Direccion de Farmacia",VLOOKUP($B455,NAfiliado_NFarmacia!$A$2:$J$497,6,0)),VLOOKUP($B455,padron!$A$3:$M$482,10,0)),+IF(ISERROR(VLOOKUP($B455,NAfiliado_NFarmacia!$A$2:$J$497,6,0)),"Ingresa Direccion de Farmacia",VLOOKUP($B455,NAfiliado_NFarmacia!$A$2:$J$497,6,0))))</f>
        <v/>
      </c>
      <c r="K455" s="68" t="str">
        <f>+IF($B455="","",+IF(OR($F455="Si",$F455=""),IF(ISERROR(VLOOKUP($B455,padron!$A$3:$M$482,10,0)),+IF(ISERROR(VLOOKUP($B455,NAfiliado_NFarmacia!$A$2:$J$497,5,0)),"Ingresa Localidad de Farmacia",VLOOKUP($B455,NAfiliado_NFarmacia!$A$2:$J$497,7,0)),VLOOKUP($B455,padron!$A$3:$M$482,11,0)),+IF(ISERROR(VLOOKUP($B455,NAfiliado_NFarmacia!$A$2:$J$497,7,0)),"Ingresa Localidad de Farmacia",VLOOKUP($B455,NAfiliado_NFarmacia!$A$2:$J$497,7,0))))</f>
        <v/>
      </c>
      <c r="L455" s="69" t="str">
        <f>+IF(B455="","",IF(F455="No","84005541",+IFERROR(+VLOOKUP(inicio!B455,padron!$A$2:$H$1999,8,0),"84005541")))</f>
        <v/>
      </c>
      <c r="M455" s="69" t="str">
        <f>+IF(B455="","",+IFERROR(+VLOOKUP(B455,padron!A:C,3,0),"no_cargado"))</f>
        <v/>
      </c>
      <c r="N455" s="67" t="str">
        <f>+IF(C455="","",+IFERROR(+VLOOKUP($C455,materiales!$A$2:$C$101,3,0),"9999"))</f>
        <v/>
      </c>
      <c r="O455" s="67" t="str">
        <f t="shared" si="60"/>
        <v/>
      </c>
      <c r="P455" s="67" t="str">
        <f t="shared" si="61"/>
        <v/>
      </c>
      <c r="Q455" s="67" t="str">
        <f t="shared" si="62"/>
        <v/>
      </c>
      <c r="R455" s="67" t="str">
        <f t="shared" si="63"/>
        <v/>
      </c>
      <c r="S455" s="67" t="str">
        <f t="shared" si="64"/>
        <v/>
      </c>
      <c r="T455" s="67" t="str">
        <f t="shared" ca="1" si="65"/>
        <v/>
      </c>
      <c r="U455" s="67" t="str">
        <f>+IF(M455="","",IFERROR(+VLOOKUP(C455,materiales!$A$2:$D$1000,4,0),"DSZA"))</f>
        <v/>
      </c>
      <c r="V455" s="67" t="str">
        <f t="shared" si="66"/>
        <v/>
      </c>
      <c r="W455" s="69" t="str">
        <f t="shared" si="67"/>
        <v/>
      </c>
      <c r="X455" s="69" t="str">
        <f t="shared" si="68"/>
        <v/>
      </c>
      <c r="Y455" s="70" t="str">
        <f t="shared" si="69"/>
        <v/>
      </c>
      <c r="Z455" s="70" t="str">
        <f>IF(M455="no_cargado",VLOOKUP(B455,NAfiliado_NFarmacia!A:H,8,0),"")</f>
        <v/>
      </c>
      <c r="AA455" s="71"/>
    </row>
    <row r="456" spans="1:27" x14ac:dyDescent="0.55000000000000004">
      <c r="A456" s="50"/>
      <c r="B456" s="49"/>
      <c r="C456" s="48"/>
      <c r="D456" s="49"/>
      <c r="E456" s="49"/>
      <c r="F456" s="49"/>
      <c r="G456" s="66" t="str">
        <f>+IF($B456="","",+IFERROR(+VLOOKUP(B456,padron!$A$2:$E$2000,2,0),+IFERROR(VLOOKUP(B456,NAfiliado_NFarmacia!$A:$J,10,0),"Ingresar Nuevo Afiliado")))</f>
        <v/>
      </c>
      <c r="H456" s="67" t="str">
        <f>+IF(B456="","",+IFERROR(+VLOOKUP($C456,materiales!$A$2:$C$101,2,0),"9999"))</f>
        <v/>
      </c>
      <c r="I456" s="68" t="str">
        <f>+IF($B456="","",+IF(OR($F456="Si",$F456=""),IF(ISERROR(VLOOKUP($B456,padron!$A$3:$M$482,9,0)),+IF(ISERROR(VLOOKUP($B456,NAfiliado_NFarmacia!$A$2:$J$497,5,0)),"Ingresa Farmacia",VLOOKUP($B456,NAfiliado_NFarmacia!$A$2:$J$497,5,0)),VLOOKUP($B456,padron!$A$3:$M$482,9,0)),+IF(ISERROR(VLOOKUP($B456,NAfiliado_NFarmacia!$A$2:$J$497,5,0)),"Ingresa Farmacia",VLOOKUP($B456,NAfiliado_NFarmacia!$A$2:$J$497,5,0))))</f>
        <v/>
      </c>
      <c r="J456" s="68" t="str">
        <f>+IF($B456="","",+IF(OR($F456="Si",$F456=""),IF(ISERROR(VLOOKUP($B456,padron!$A$3:$M$482,10,0)),+IF(ISERROR(VLOOKUP($B456,NAfiliado_NFarmacia!$A$2:$J$497,5,0)),"Ingresa Direccion de Farmacia",VLOOKUP($B456,NAfiliado_NFarmacia!$A$2:$J$497,6,0)),VLOOKUP($B456,padron!$A$3:$M$482,10,0)),+IF(ISERROR(VLOOKUP($B456,NAfiliado_NFarmacia!$A$2:$J$497,6,0)),"Ingresa Direccion de Farmacia",VLOOKUP($B456,NAfiliado_NFarmacia!$A$2:$J$497,6,0))))</f>
        <v/>
      </c>
      <c r="K456" s="68" t="str">
        <f>+IF($B456="","",+IF(OR($F456="Si",$F456=""),IF(ISERROR(VLOOKUP($B456,padron!$A$3:$M$482,10,0)),+IF(ISERROR(VLOOKUP($B456,NAfiliado_NFarmacia!$A$2:$J$497,5,0)),"Ingresa Localidad de Farmacia",VLOOKUP($B456,NAfiliado_NFarmacia!$A$2:$J$497,7,0)),VLOOKUP($B456,padron!$A$3:$M$482,11,0)),+IF(ISERROR(VLOOKUP($B456,NAfiliado_NFarmacia!$A$2:$J$497,7,0)),"Ingresa Localidad de Farmacia",VLOOKUP($B456,NAfiliado_NFarmacia!$A$2:$J$497,7,0))))</f>
        <v/>
      </c>
      <c r="L456" s="69" t="str">
        <f>+IF(B456="","",IF(F456="No","84005541",+IFERROR(+VLOOKUP(inicio!B456,padron!$A$2:$H$1999,8,0),"84005541")))</f>
        <v/>
      </c>
      <c r="M456" s="69" t="str">
        <f>+IF(B456="","",+IFERROR(+VLOOKUP(B456,padron!A:C,3,0),"no_cargado"))</f>
        <v/>
      </c>
      <c r="N456" s="67" t="str">
        <f>+IF(C456="","",+IFERROR(+VLOOKUP($C456,materiales!$A$2:$C$101,3,0),"9999"))</f>
        <v/>
      </c>
      <c r="O456" s="67" t="str">
        <f t="shared" si="60"/>
        <v/>
      </c>
      <c r="P456" s="67" t="str">
        <f t="shared" si="61"/>
        <v/>
      </c>
      <c r="Q456" s="67" t="str">
        <f t="shared" si="62"/>
        <v/>
      </c>
      <c r="R456" s="67" t="str">
        <f t="shared" si="63"/>
        <v/>
      </c>
      <c r="S456" s="67" t="str">
        <f t="shared" si="64"/>
        <v/>
      </c>
      <c r="T456" s="67" t="str">
        <f t="shared" ca="1" si="65"/>
        <v/>
      </c>
      <c r="U456" s="67" t="str">
        <f>+IF(M456="","",IFERROR(+VLOOKUP(C456,materiales!$A$2:$D$1000,4,0),"DSZA"))</f>
        <v/>
      </c>
      <c r="V456" s="67" t="str">
        <f t="shared" si="66"/>
        <v/>
      </c>
      <c r="W456" s="69" t="str">
        <f t="shared" si="67"/>
        <v/>
      </c>
      <c r="X456" s="69" t="str">
        <f t="shared" si="68"/>
        <v/>
      </c>
      <c r="Y456" s="70" t="str">
        <f t="shared" si="69"/>
        <v/>
      </c>
      <c r="Z456" s="70" t="str">
        <f>IF(M456="no_cargado",VLOOKUP(B456,NAfiliado_NFarmacia!A:H,8,0),"")</f>
        <v/>
      </c>
      <c r="AA456" s="71"/>
    </row>
    <row r="457" spans="1:27" x14ac:dyDescent="0.55000000000000004">
      <c r="A457" s="50"/>
      <c r="B457" s="49"/>
      <c r="C457" s="48"/>
      <c r="D457" s="49"/>
      <c r="E457" s="49"/>
      <c r="F457" s="49"/>
      <c r="G457" s="66" t="str">
        <f>+IF($B457="","",+IFERROR(+VLOOKUP(B457,padron!$A$2:$E$2000,2,0),+IFERROR(VLOOKUP(B457,NAfiliado_NFarmacia!$A:$J,10,0),"Ingresar Nuevo Afiliado")))</f>
        <v/>
      </c>
      <c r="H457" s="67" t="str">
        <f>+IF(B457="","",+IFERROR(+VLOOKUP($C457,materiales!$A$2:$C$101,2,0),"9999"))</f>
        <v/>
      </c>
      <c r="I457" s="68" t="str">
        <f>+IF($B457="","",+IF(OR($F457="Si",$F457=""),IF(ISERROR(VLOOKUP($B457,padron!$A$3:$M$482,9,0)),+IF(ISERROR(VLOOKUP($B457,NAfiliado_NFarmacia!$A$2:$J$497,5,0)),"Ingresa Farmacia",VLOOKUP($B457,NAfiliado_NFarmacia!$A$2:$J$497,5,0)),VLOOKUP($B457,padron!$A$3:$M$482,9,0)),+IF(ISERROR(VLOOKUP($B457,NAfiliado_NFarmacia!$A$2:$J$497,5,0)),"Ingresa Farmacia",VLOOKUP($B457,NAfiliado_NFarmacia!$A$2:$J$497,5,0))))</f>
        <v/>
      </c>
      <c r="J457" s="68" t="str">
        <f>+IF($B457="","",+IF(OR($F457="Si",$F457=""),IF(ISERROR(VLOOKUP($B457,padron!$A$3:$M$482,10,0)),+IF(ISERROR(VLOOKUP($B457,NAfiliado_NFarmacia!$A$2:$J$497,5,0)),"Ingresa Direccion de Farmacia",VLOOKUP($B457,NAfiliado_NFarmacia!$A$2:$J$497,6,0)),VLOOKUP($B457,padron!$A$3:$M$482,10,0)),+IF(ISERROR(VLOOKUP($B457,NAfiliado_NFarmacia!$A$2:$J$497,6,0)),"Ingresa Direccion de Farmacia",VLOOKUP($B457,NAfiliado_NFarmacia!$A$2:$J$497,6,0))))</f>
        <v/>
      </c>
      <c r="K457" s="68" t="str">
        <f>+IF($B457="","",+IF(OR($F457="Si",$F457=""),IF(ISERROR(VLOOKUP($B457,padron!$A$3:$M$482,10,0)),+IF(ISERROR(VLOOKUP($B457,NAfiliado_NFarmacia!$A$2:$J$497,5,0)),"Ingresa Localidad de Farmacia",VLOOKUP($B457,NAfiliado_NFarmacia!$A$2:$J$497,7,0)),VLOOKUP($B457,padron!$A$3:$M$482,11,0)),+IF(ISERROR(VLOOKUP($B457,NAfiliado_NFarmacia!$A$2:$J$497,7,0)),"Ingresa Localidad de Farmacia",VLOOKUP($B457,NAfiliado_NFarmacia!$A$2:$J$497,7,0))))</f>
        <v/>
      </c>
      <c r="L457" s="69" t="str">
        <f>+IF(B457="","",IF(F457="No","84005541",+IFERROR(+VLOOKUP(inicio!B457,padron!$A$2:$H$1999,8,0),"84005541")))</f>
        <v/>
      </c>
      <c r="M457" s="69" t="str">
        <f>+IF(B457="","",+IFERROR(+VLOOKUP(B457,padron!A:C,3,0),"no_cargado"))</f>
        <v/>
      </c>
      <c r="N457" s="67" t="str">
        <f>+IF(C457="","",+IFERROR(+VLOOKUP($C457,materiales!$A$2:$C$101,3,0),"9999"))</f>
        <v/>
      </c>
      <c r="O457" s="67" t="str">
        <f t="shared" si="60"/>
        <v/>
      </c>
      <c r="P457" s="67" t="str">
        <f t="shared" si="61"/>
        <v/>
      </c>
      <c r="Q457" s="67" t="str">
        <f t="shared" si="62"/>
        <v/>
      </c>
      <c r="R457" s="67" t="str">
        <f t="shared" si="63"/>
        <v/>
      </c>
      <c r="S457" s="67" t="str">
        <f t="shared" si="64"/>
        <v/>
      </c>
      <c r="T457" s="67" t="str">
        <f t="shared" ca="1" si="65"/>
        <v/>
      </c>
      <c r="U457" s="67" t="str">
        <f>+IF(M457="","",IFERROR(+VLOOKUP(C457,materiales!$A$2:$D$1000,4,0),"DSZA"))</f>
        <v/>
      </c>
      <c r="V457" s="67" t="str">
        <f t="shared" si="66"/>
        <v/>
      </c>
      <c r="W457" s="69" t="str">
        <f t="shared" si="67"/>
        <v/>
      </c>
      <c r="X457" s="69" t="str">
        <f t="shared" si="68"/>
        <v/>
      </c>
      <c r="Y457" s="70" t="str">
        <f t="shared" si="69"/>
        <v/>
      </c>
      <c r="Z457" s="70" t="str">
        <f>IF(M457="no_cargado",VLOOKUP(B457,NAfiliado_NFarmacia!A:H,8,0),"")</f>
        <v/>
      </c>
      <c r="AA457" s="71"/>
    </row>
    <row r="458" spans="1:27" x14ac:dyDescent="0.55000000000000004">
      <c r="A458" s="50"/>
      <c r="B458" s="49"/>
      <c r="C458" s="48"/>
      <c r="D458" s="49"/>
      <c r="E458" s="49"/>
      <c r="F458" s="49"/>
      <c r="G458" s="66" t="str">
        <f>+IF($B458="","",+IFERROR(+VLOOKUP(B458,padron!$A$2:$E$2000,2,0),+IFERROR(VLOOKUP(B458,NAfiliado_NFarmacia!$A:$J,10,0),"Ingresar Nuevo Afiliado")))</f>
        <v/>
      </c>
      <c r="H458" s="67" t="str">
        <f>+IF(B458="","",+IFERROR(+VLOOKUP($C458,materiales!$A$2:$C$101,2,0),"9999"))</f>
        <v/>
      </c>
      <c r="I458" s="68" t="str">
        <f>+IF($B458="","",+IF(OR($F458="Si",$F458=""),IF(ISERROR(VLOOKUP($B458,padron!$A$3:$M$482,9,0)),+IF(ISERROR(VLOOKUP($B458,NAfiliado_NFarmacia!$A$2:$J$497,5,0)),"Ingresa Farmacia",VLOOKUP($B458,NAfiliado_NFarmacia!$A$2:$J$497,5,0)),VLOOKUP($B458,padron!$A$3:$M$482,9,0)),+IF(ISERROR(VLOOKUP($B458,NAfiliado_NFarmacia!$A$2:$J$497,5,0)),"Ingresa Farmacia",VLOOKUP($B458,NAfiliado_NFarmacia!$A$2:$J$497,5,0))))</f>
        <v/>
      </c>
      <c r="J458" s="68" t="str">
        <f>+IF($B458="","",+IF(OR($F458="Si",$F458=""),IF(ISERROR(VLOOKUP($B458,padron!$A$3:$M$482,10,0)),+IF(ISERROR(VLOOKUP($B458,NAfiliado_NFarmacia!$A$2:$J$497,5,0)),"Ingresa Direccion de Farmacia",VLOOKUP($B458,NAfiliado_NFarmacia!$A$2:$J$497,6,0)),VLOOKUP($B458,padron!$A$3:$M$482,10,0)),+IF(ISERROR(VLOOKUP($B458,NAfiliado_NFarmacia!$A$2:$J$497,6,0)),"Ingresa Direccion de Farmacia",VLOOKUP($B458,NAfiliado_NFarmacia!$A$2:$J$497,6,0))))</f>
        <v/>
      </c>
      <c r="K458" s="68" t="str">
        <f>+IF($B458="","",+IF(OR($F458="Si",$F458=""),IF(ISERROR(VLOOKUP($B458,padron!$A$3:$M$482,10,0)),+IF(ISERROR(VLOOKUP($B458,NAfiliado_NFarmacia!$A$2:$J$497,5,0)),"Ingresa Localidad de Farmacia",VLOOKUP($B458,NAfiliado_NFarmacia!$A$2:$J$497,7,0)),VLOOKUP($B458,padron!$A$3:$M$482,11,0)),+IF(ISERROR(VLOOKUP($B458,NAfiliado_NFarmacia!$A$2:$J$497,7,0)),"Ingresa Localidad de Farmacia",VLOOKUP($B458,NAfiliado_NFarmacia!$A$2:$J$497,7,0))))</f>
        <v/>
      </c>
      <c r="L458" s="69" t="str">
        <f>+IF(B458="","",IF(F458="No","84005541",+IFERROR(+VLOOKUP(inicio!B458,padron!$A$2:$H$1999,8,0),"84005541")))</f>
        <v/>
      </c>
      <c r="M458" s="69" t="str">
        <f>+IF(B458="","",+IFERROR(+VLOOKUP(B458,padron!A:C,3,0),"no_cargado"))</f>
        <v/>
      </c>
      <c r="N458" s="67" t="str">
        <f>+IF(C458="","",+IFERROR(+VLOOKUP($C458,materiales!$A$2:$C$101,3,0),"9999"))</f>
        <v/>
      </c>
      <c r="O458" s="67" t="str">
        <f t="shared" ref="O458:O521" si="70">+IF(D458="","","01")</f>
        <v/>
      </c>
      <c r="P458" s="67" t="str">
        <f t="shared" ref="P458:P521" si="71">+IF(B458="","","CONVENIO 100%")</f>
        <v/>
      </c>
      <c r="Q458" s="67" t="str">
        <f t="shared" ref="Q458:Q521" si="72">+IF(I458="","","ZTRA")</f>
        <v/>
      </c>
      <c r="R458" s="67" t="str">
        <f t="shared" ref="R458:R521" si="73">+IF(J458="","",+IFERROR(+IF(U458="DSZA","ALMA","1004"),"ALMA"))</f>
        <v/>
      </c>
      <c r="S458" s="67" t="str">
        <f t="shared" ref="S458:S521" si="74">+IF(K458="","","40000001")</f>
        <v/>
      </c>
      <c r="T458" s="67" t="str">
        <f t="shared" ref="T458:T521" ca="1" si="75">+IF(L458="","",+DAY(TODAY())&amp;"."&amp;TEXT(+TODAY(),"MM")&amp;"."&amp;+YEAR(TODAY()))</f>
        <v/>
      </c>
      <c r="U458" s="67" t="str">
        <f>+IF(M458="","",IFERROR(+VLOOKUP(C458,materiales!$A$2:$D$1000,4,0),"DSZA"))</f>
        <v/>
      </c>
      <c r="V458" s="67" t="str">
        <f t="shared" ref="V458:V521" si="76">+IF(N458="","","MAN")</f>
        <v/>
      </c>
      <c r="W458" s="69" t="str">
        <f t="shared" ref="W458:W521" si="77">IF(B458="","","02")</f>
        <v/>
      </c>
      <c r="X458" s="69" t="str">
        <f t="shared" ref="X458:X521" si="78">IF(B458="","","01")</f>
        <v/>
      </c>
      <c r="Y458" s="70" t="str">
        <f t="shared" ref="Y458:Y521" si="79">+RIGHT(B458,8)</f>
        <v/>
      </c>
      <c r="Z458" s="70" t="str">
        <f>IF(M458="no_cargado",VLOOKUP(B458,NAfiliado_NFarmacia!A:H,8,0),"")</f>
        <v/>
      </c>
      <c r="AA458" s="71"/>
    </row>
    <row r="459" spans="1:27" x14ac:dyDescent="0.55000000000000004">
      <c r="A459" s="50"/>
      <c r="B459" s="49"/>
      <c r="C459" s="48"/>
      <c r="D459" s="49"/>
      <c r="E459" s="49"/>
      <c r="F459" s="49"/>
      <c r="G459" s="66" t="str">
        <f>+IF($B459="","",+IFERROR(+VLOOKUP(B459,padron!$A$2:$E$2000,2,0),+IFERROR(VLOOKUP(B459,NAfiliado_NFarmacia!$A:$J,10,0),"Ingresar Nuevo Afiliado")))</f>
        <v/>
      </c>
      <c r="H459" s="67" t="str">
        <f>+IF(B459="","",+IFERROR(+VLOOKUP($C459,materiales!$A$2:$C$101,2,0),"9999"))</f>
        <v/>
      </c>
      <c r="I459" s="68" t="str">
        <f>+IF($B459="","",+IF(OR($F459="Si",$F459=""),IF(ISERROR(VLOOKUP($B459,padron!$A$3:$M$482,9,0)),+IF(ISERROR(VLOOKUP($B459,NAfiliado_NFarmacia!$A$2:$J$497,5,0)),"Ingresa Farmacia",VLOOKUP($B459,NAfiliado_NFarmacia!$A$2:$J$497,5,0)),VLOOKUP($B459,padron!$A$3:$M$482,9,0)),+IF(ISERROR(VLOOKUP($B459,NAfiliado_NFarmacia!$A$2:$J$497,5,0)),"Ingresa Farmacia",VLOOKUP($B459,NAfiliado_NFarmacia!$A$2:$J$497,5,0))))</f>
        <v/>
      </c>
      <c r="J459" s="68" t="str">
        <f>+IF($B459="","",+IF(OR($F459="Si",$F459=""),IF(ISERROR(VLOOKUP($B459,padron!$A$3:$M$482,10,0)),+IF(ISERROR(VLOOKUP($B459,NAfiliado_NFarmacia!$A$2:$J$497,5,0)),"Ingresa Direccion de Farmacia",VLOOKUP($B459,NAfiliado_NFarmacia!$A$2:$J$497,6,0)),VLOOKUP($B459,padron!$A$3:$M$482,10,0)),+IF(ISERROR(VLOOKUP($B459,NAfiliado_NFarmacia!$A$2:$J$497,6,0)),"Ingresa Direccion de Farmacia",VLOOKUP($B459,NAfiliado_NFarmacia!$A$2:$J$497,6,0))))</f>
        <v/>
      </c>
      <c r="K459" s="68" t="str">
        <f>+IF($B459="","",+IF(OR($F459="Si",$F459=""),IF(ISERROR(VLOOKUP($B459,padron!$A$3:$M$482,10,0)),+IF(ISERROR(VLOOKUP($B459,NAfiliado_NFarmacia!$A$2:$J$497,5,0)),"Ingresa Localidad de Farmacia",VLOOKUP($B459,NAfiliado_NFarmacia!$A$2:$J$497,7,0)),VLOOKUP($B459,padron!$A$3:$M$482,11,0)),+IF(ISERROR(VLOOKUP($B459,NAfiliado_NFarmacia!$A$2:$J$497,7,0)),"Ingresa Localidad de Farmacia",VLOOKUP($B459,NAfiliado_NFarmacia!$A$2:$J$497,7,0))))</f>
        <v/>
      </c>
      <c r="L459" s="69" t="str">
        <f>+IF(B459="","",IF(F459="No","84005541",+IFERROR(+VLOOKUP(inicio!B459,padron!$A$2:$H$1999,8,0),"84005541")))</f>
        <v/>
      </c>
      <c r="M459" s="69" t="str">
        <f>+IF(B459="","",+IFERROR(+VLOOKUP(B459,padron!A:C,3,0),"no_cargado"))</f>
        <v/>
      </c>
      <c r="N459" s="67" t="str">
        <f>+IF(C459="","",+IFERROR(+VLOOKUP($C459,materiales!$A$2:$C$101,3,0),"9999"))</f>
        <v/>
      </c>
      <c r="O459" s="67" t="str">
        <f t="shared" si="70"/>
        <v/>
      </c>
      <c r="P459" s="67" t="str">
        <f t="shared" si="71"/>
        <v/>
      </c>
      <c r="Q459" s="67" t="str">
        <f t="shared" si="72"/>
        <v/>
      </c>
      <c r="R459" s="67" t="str">
        <f t="shared" si="73"/>
        <v/>
      </c>
      <c r="S459" s="67" t="str">
        <f t="shared" si="74"/>
        <v/>
      </c>
      <c r="T459" s="67" t="str">
        <f t="shared" ca="1" si="75"/>
        <v/>
      </c>
      <c r="U459" s="67" t="str">
        <f>+IF(M459="","",IFERROR(+VLOOKUP(C459,materiales!$A$2:$D$1000,4,0),"DSZA"))</f>
        <v/>
      </c>
      <c r="V459" s="67" t="str">
        <f t="shared" si="76"/>
        <v/>
      </c>
      <c r="W459" s="69" t="str">
        <f t="shared" si="77"/>
        <v/>
      </c>
      <c r="X459" s="69" t="str">
        <f t="shared" si="78"/>
        <v/>
      </c>
      <c r="Y459" s="70" t="str">
        <f t="shared" si="79"/>
        <v/>
      </c>
      <c r="Z459" s="70" t="str">
        <f>IF(M459="no_cargado",VLOOKUP(B459,NAfiliado_NFarmacia!A:H,8,0),"")</f>
        <v/>
      </c>
      <c r="AA459" s="71"/>
    </row>
    <row r="460" spans="1:27" x14ac:dyDescent="0.55000000000000004">
      <c r="A460" s="50"/>
      <c r="B460" s="49"/>
      <c r="C460" s="48"/>
      <c r="D460" s="49"/>
      <c r="E460" s="49"/>
      <c r="F460" s="49"/>
      <c r="G460" s="66" t="str">
        <f>+IF($B460="","",+IFERROR(+VLOOKUP(B460,padron!$A$2:$E$2000,2,0),+IFERROR(VLOOKUP(B460,NAfiliado_NFarmacia!$A:$J,10,0),"Ingresar Nuevo Afiliado")))</f>
        <v/>
      </c>
      <c r="H460" s="67" t="str">
        <f>+IF(B460="","",+IFERROR(+VLOOKUP($C460,materiales!$A$2:$C$101,2,0),"9999"))</f>
        <v/>
      </c>
      <c r="I460" s="68" t="str">
        <f>+IF($B460="","",+IF(OR($F460="Si",$F460=""),IF(ISERROR(VLOOKUP($B460,padron!$A$3:$M$482,9,0)),+IF(ISERROR(VLOOKUP($B460,NAfiliado_NFarmacia!$A$2:$J$497,5,0)),"Ingresa Farmacia",VLOOKUP($B460,NAfiliado_NFarmacia!$A$2:$J$497,5,0)),VLOOKUP($B460,padron!$A$3:$M$482,9,0)),+IF(ISERROR(VLOOKUP($B460,NAfiliado_NFarmacia!$A$2:$J$497,5,0)),"Ingresa Farmacia",VLOOKUP($B460,NAfiliado_NFarmacia!$A$2:$J$497,5,0))))</f>
        <v/>
      </c>
      <c r="J460" s="68" t="str">
        <f>+IF($B460="","",+IF(OR($F460="Si",$F460=""),IF(ISERROR(VLOOKUP($B460,padron!$A$3:$M$482,10,0)),+IF(ISERROR(VLOOKUP($B460,NAfiliado_NFarmacia!$A$2:$J$497,5,0)),"Ingresa Direccion de Farmacia",VLOOKUP($B460,NAfiliado_NFarmacia!$A$2:$J$497,6,0)),VLOOKUP($B460,padron!$A$3:$M$482,10,0)),+IF(ISERROR(VLOOKUP($B460,NAfiliado_NFarmacia!$A$2:$J$497,6,0)),"Ingresa Direccion de Farmacia",VLOOKUP($B460,NAfiliado_NFarmacia!$A$2:$J$497,6,0))))</f>
        <v/>
      </c>
      <c r="K460" s="68" t="str">
        <f>+IF($B460="","",+IF(OR($F460="Si",$F460=""),IF(ISERROR(VLOOKUP($B460,padron!$A$3:$M$482,10,0)),+IF(ISERROR(VLOOKUP($B460,NAfiliado_NFarmacia!$A$2:$J$497,5,0)),"Ingresa Localidad de Farmacia",VLOOKUP($B460,NAfiliado_NFarmacia!$A$2:$J$497,7,0)),VLOOKUP($B460,padron!$A$3:$M$482,11,0)),+IF(ISERROR(VLOOKUP($B460,NAfiliado_NFarmacia!$A$2:$J$497,7,0)),"Ingresa Localidad de Farmacia",VLOOKUP($B460,NAfiliado_NFarmacia!$A$2:$J$497,7,0))))</f>
        <v/>
      </c>
      <c r="L460" s="69" t="str">
        <f>+IF(B460="","",IF(F460="No","84005541",+IFERROR(+VLOOKUP(inicio!B460,padron!$A$2:$H$1999,8,0),"84005541")))</f>
        <v/>
      </c>
      <c r="M460" s="69" t="str">
        <f>+IF(B460="","",+IFERROR(+VLOOKUP(B460,padron!A:C,3,0),"no_cargado"))</f>
        <v/>
      </c>
      <c r="N460" s="67" t="str">
        <f>+IF(C460="","",+IFERROR(+VLOOKUP($C460,materiales!$A$2:$C$101,3,0),"9999"))</f>
        <v/>
      </c>
      <c r="O460" s="67" t="str">
        <f t="shared" si="70"/>
        <v/>
      </c>
      <c r="P460" s="67" t="str">
        <f t="shared" si="71"/>
        <v/>
      </c>
      <c r="Q460" s="67" t="str">
        <f t="shared" si="72"/>
        <v/>
      </c>
      <c r="R460" s="67" t="str">
        <f t="shared" si="73"/>
        <v/>
      </c>
      <c r="S460" s="67" t="str">
        <f t="shared" si="74"/>
        <v/>
      </c>
      <c r="T460" s="67" t="str">
        <f t="shared" ca="1" si="75"/>
        <v/>
      </c>
      <c r="U460" s="67" t="str">
        <f>+IF(M460="","",IFERROR(+VLOOKUP(C460,materiales!$A$2:$D$1000,4,0),"DSZA"))</f>
        <v/>
      </c>
      <c r="V460" s="67" t="str">
        <f t="shared" si="76"/>
        <v/>
      </c>
      <c r="W460" s="69" t="str">
        <f t="shared" si="77"/>
        <v/>
      </c>
      <c r="X460" s="69" t="str">
        <f t="shared" si="78"/>
        <v/>
      </c>
      <c r="Y460" s="70" t="str">
        <f t="shared" si="79"/>
        <v/>
      </c>
      <c r="Z460" s="70" t="str">
        <f>IF(M460="no_cargado",VLOOKUP(B460,NAfiliado_NFarmacia!A:H,8,0),"")</f>
        <v/>
      </c>
      <c r="AA460" s="71"/>
    </row>
    <row r="461" spans="1:27" x14ac:dyDescent="0.55000000000000004">
      <c r="A461" s="50"/>
      <c r="B461" s="49"/>
      <c r="C461" s="48"/>
      <c r="D461" s="49"/>
      <c r="E461" s="49"/>
      <c r="F461" s="49"/>
      <c r="G461" s="66" t="str">
        <f>+IF($B461="","",+IFERROR(+VLOOKUP(B461,padron!$A$2:$E$2000,2,0),+IFERROR(VLOOKUP(B461,NAfiliado_NFarmacia!$A:$J,10,0),"Ingresar Nuevo Afiliado")))</f>
        <v/>
      </c>
      <c r="H461" s="67" t="str">
        <f>+IF(B461="","",+IFERROR(+VLOOKUP($C461,materiales!$A$2:$C$101,2,0),"9999"))</f>
        <v/>
      </c>
      <c r="I461" s="68" t="str">
        <f>+IF($B461="","",+IF(OR($F461="Si",$F461=""),IF(ISERROR(VLOOKUP($B461,padron!$A$3:$M$482,9,0)),+IF(ISERROR(VLOOKUP($B461,NAfiliado_NFarmacia!$A$2:$J$497,5,0)),"Ingresa Farmacia",VLOOKUP($B461,NAfiliado_NFarmacia!$A$2:$J$497,5,0)),VLOOKUP($B461,padron!$A$3:$M$482,9,0)),+IF(ISERROR(VLOOKUP($B461,NAfiliado_NFarmacia!$A$2:$J$497,5,0)),"Ingresa Farmacia",VLOOKUP($B461,NAfiliado_NFarmacia!$A$2:$J$497,5,0))))</f>
        <v/>
      </c>
      <c r="J461" s="68" t="str">
        <f>+IF($B461="","",+IF(OR($F461="Si",$F461=""),IF(ISERROR(VLOOKUP($B461,padron!$A$3:$M$482,10,0)),+IF(ISERROR(VLOOKUP($B461,NAfiliado_NFarmacia!$A$2:$J$497,5,0)),"Ingresa Direccion de Farmacia",VLOOKUP($B461,NAfiliado_NFarmacia!$A$2:$J$497,6,0)),VLOOKUP($B461,padron!$A$3:$M$482,10,0)),+IF(ISERROR(VLOOKUP($B461,NAfiliado_NFarmacia!$A$2:$J$497,6,0)),"Ingresa Direccion de Farmacia",VLOOKUP($B461,NAfiliado_NFarmacia!$A$2:$J$497,6,0))))</f>
        <v/>
      </c>
      <c r="K461" s="68" t="str">
        <f>+IF($B461="","",+IF(OR($F461="Si",$F461=""),IF(ISERROR(VLOOKUP($B461,padron!$A$3:$M$482,10,0)),+IF(ISERROR(VLOOKUP($B461,NAfiliado_NFarmacia!$A$2:$J$497,5,0)),"Ingresa Localidad de Farmacia",VLOOKUP($B461,NAfiliado_NFarmacia!$A$2:$J$497,7,0)),VLOOKUP($B461,padron!$A$3:$M$482,11,0)),+IF(ISERROR(VLOOKUP($B461,NAfiliado_NFarmacia!$A$2:$J$497,7,0)),"Ingresa Localidad de Farmacia",VLOOKUP($B461,NAfiliado_NFarmacia!$A$2:$J$497,7,0))))</f>
        <v/>
      </c>
      <c r="L461" s="69" t="str">
        <f>+IF(B461="","",IF(F461="No","84005541",+IFERROR(+VLOOKUP(inicio!B461,padron!$A$2:$H$1999,8,0),"84005541")))</f>
        <v/>
      </c>
      <c r="M461" s="69" t="str">
        <f>+IF(B461="","",+IFERROR(+VLOOKUP(B461,padron!A:C,3,0),"no_cargado"))</f>
        <v/>
      </c>
      <c r="N461" s="67" t="str">
        <f>+IF(C461="","",+IFERROR(+VLOOKUP($C461,materiales!$A$2:$C$101,3,0),"9999"))</f>
        <v/>
      </c>
      <c r="O461" s="67" t="str">
        <f t="shared" si="70"/>
        <v/>
      </c>
      <c r="P461" s="67" t="str">
        <f t="shared" si="71"/>
        <v/>
      </c>
      <c r="Q461" s="67" t="str">
        <f t="shared" si="72"/>
        <v/>
      </c>
      <c r="R461" s="67" t="str">
        <f t="shared" si="73"/>
        <v/>
      </c>
      <c r="S461" s="67" t="str">
        <f t="shared" si="74"/>
        <v/>
      </c>
      <c r="T461" s="67" t="str">
        <f t="shared" ca="1" si="75"/>
        <v/>
      </c>
      <c r="U461" s="67" t="str">
        <f>+IF(M461="","",IFERROR(+VLOOKUP(C461,materiales!$A$2:$D$1000,4,0),"DSZA"))</f>
        <v/>
      </c>
      <c r="V461" s="67" t="str">
        <f t="shared" si="76"/>
        <v/>
      </c>
      <c r="W461" s="69" t="str">
        <f t="shared" si="77"/>
        <v/>
      </c>
      <c r="X461" s="69" t="str">
        <f t="shared" si="78"/>
        <v/>
      </c>
      <c r="Y461" s="70" t="str">
        <f t="shared" si="79"/>
        <v/>
      </c>
      <c r="Z461" s="70" t="str">
        <f>IF(M461="no_cargado",VLOOKUP(B461,NAfiliado_NFarmacia!A:H,8,0),"")</f>
        <v/>
      </c>
      <c r="AA461" s="71"/>
    </row>
    <row r="462" spans="1:27" x14ac:dyDescent="0.55000000000000004">
      <c r="A462" s="50"/>
      <c r="B462" s="49"/>
      <c r="C462" s="48"/>
      <c r="D462" s="49"/>
      <c r="E462" s="49"/>
      <c r="F462" s="49"/>
      <c r="G462" s="66" t="str">
        <f>+IF($B462="","",+IFERROR(+VLOOKUP(B462,padron!$A$2:$E$2000,2,0),+IFERROR(VLOOKUP(B462,NAfiliado_NFarmacia!$A:$J,10,0),"Ingresar Nuevo Afiliado")))</f>
        <v/>
      </c>
      <c r="H462" s="67" t="str">
        <f>+IF(B462="","",+IFERROR(+VLOOKUP($C462,materiales!$A$2:$C$101,2,0),"9999"))</f>
        <v/>
      </c>
      <c r="I462" s="68" t="str">
        <f>+IF($B462="","",+IF(OR($F462="Si",$F462=""),IF(ISERROR(VLOOKUP($B462,padron!$A$3:$M$482,9,0)),+IF(ISERROR(VLOOKUP($B462,NAfiliado_NFarmacia!$A$2:$J$497,5,0)),"Ingresa Farmacia",VLOOKUP($B462,NAfiliado_NFarmacia!$A$2:$J$497,5,0)),VLOOKUP($B462,padron!$A$3:$M$482,9,0)),+IF(ISERROR(VLOOKUP($B462,NAfiliado_NFarmacia!$A$2:$J$497,5,0)),"Ingresa Farmacia",VLOOKUP($B462,NAfiliado_NFarmacia!$A$2:$J$497,5,0))))</f>
        <v/>
      </c>
      <c r="J462" s="68" t="str">
        <f>+IF($B462="","",+IF(OR($F462="Si",$F462=""),IF(ISERROR(VLOOKUP($B462,padron!$A$3:$M$482,10,0)),+IF(ISERROR(VLOOKUP($B462,NAfiliado_NFarmacia!$A$2:$J$497,5,0)),"Ingresa Direccion de Farmacia",VLOOKUP($B462,NAfiliado_NFarmacia!$A$2:$J$497,6,0)),VLOOKUP($B462,padron!$A$3:$M$482,10,0)),+IF(ISERROR(VLOOKUP($B462,NAfiliado_NFarmacia!$A$2:$J$497,6,0)),"Ingresa Direccion de Farmacia",VLOOKUP($B462,NAfiliado_NFarmacia!$A$2:$J$497,6,0))))</f>
        <v/>
      </c>
      <c r="K462" s="68" t="str">
        <f>+IF($B462="","",+IF(OR($F462="Si",$F462=""),IF(ISERROR(VLOOKUP($B462,padron!$A$3:$M$482,10,0)),+IF(ISERROR(VLOOKUP($B462,NAfiliado_NFarmacia!$A$2:$J$497,5,0)),"Ingresa Localidad de Farmacia",VLOOKUP($B462,NAfiliado_NFarmacia!$A$2:$J$497,7,0)),VLOOKUP($B462,padron!$A$3:$M$482,11,0)),+IF(ISERROR(VLOOKUP($B462,NAfiliado_NFarmacia!$A$2:$J$497,7,0)),"Ingresa Localidad de Farmacia",VLOOKUP($B462,NAfiliado_NFarmacia!$A$2:$J$497,7,0))))</f>
        <v/>
      </c>
      <c r="L462" s="69" t="str">
        <f>+IF(B462="","",IF(F462="No","84005541",+IFERROR(+VLOOKUP(inicio!B462,padron!$A$2:$H$1999,8,0),"84005541")))</f>
        <v/>
      </c>
      <c r="M462" s="69" t="str">
        <f>+IF(B462="","",+IFERROR(+VLOOKUP(B462,padron!A:C,3,0),"no_cargado"))</f>
        <v/>
      </c>
      <c r="N462" s="67" t="str">
        <f>+IF(C462="","",+IFERROR(+VLOOKUP($C462,materiales!$A$2:$C$101,3,0),"9999"))</f>
        <v/>
      </c>
      <c r="O462" s="67" t="str">
        <f t="shared" si="70"/>
        <v/>
      </c>
      <c r="P462" s="67" t="str">
        <f t="shared" si="71"/>
        <v/>
      </c>
      <c r="Q462" s="67" t="str">
        <f t="shared" si="72"/>
        <v/>
      </c>
      <c r="R462" s="67" t="str">
        <f t="shared" si="73"/>
        <v/>
      </c>
      <c r="S462" s="67" t="str">
        <f t="shared" si="74"/>
        <v/>
      </c>
      <c r="T462" s="67" t="str">
        <f t="shared" ca="1" si="75"/>
        <v/>
      </c>
      <c r="U462" s="67" t="str">
        <f>+IF(M462="","",IFERROR(+VLOOKUP(C462,materiales!$A$2:$D$1000,4,0),"DSZA"))</f>
        <v/>
      </c>
      <c r="V462" s="67" t="str">
        <f t="shared" si="76"/>
        <v/>
      </c>
      <c r="W462" s="69" t="str">
        <f t="shared" si="77"/>
        <v/>
      </c>
      <c r="X462" s="69" t="str">
        <f t="shared" si="78"/>
        <v/>
      </c>
      <c r="Y462" s="70" t="str">
        <f t="shared" si="79"/>
        <v/>
      </c>
      <c r="Z462" s="70" t="str">
        <f>IF(M462="no_cargado",VLOOKUP(B462,NAfiliado_NFarmacia!A:H,8,0),"")</f>
        <v/>
      </c>
      <c r="AA462" s="71"/>
    </row>
    <row r="463" spans="1:27" x14ac:dyDescent="0.55000000000000004">
      <c r="A463" s="50"/>
      <c r="B463" s="49"/>
      <c r="C463" s="48"/>
      <c r="D463" s="49"/>
      <c r="E463" s="49"/>
      <c r="F463" s="49"/>
      <c r="G463" s="66" t="str">
        <f>+IF($B463="","",+IFERROR(+VLOOKUP(B463,padron!$A$2:$E$2000,2,0),+IFERROR(VLOOKUP(B463,NAfiliado_NFarmacia!$A:$J,10,0),"Ingresar Nuevo Afiliado")))</f>
        <v/>
      </c>
      <c r="H463" s="67" t="str">
        <f>+IF(B463="","",+IFERROR(+VLOOKUP($C463,materiales!$A$2:$C$101,2,0),"9999"))</f>
        <v/>
      </c>
      <c r="I463" s="68" t="str">
        <f>+IF($B463="","",+IF(OR($F463="Si",$F463=""),IF(ISERROR(VLOOKUP($B463,padron!$A$3:$M$482,9,0)),+IF(ISERROR(VLOOKUP($B463,NAfiliado_NFarmacia!$A$2:$J$497,5,0)),"Ingresa Farmacia",VLOOKUP($B463,NAfiliado_NFarmacia!$A$2:$J$497,5,0)),VLOOKUP($B463,padron!$A$3:$M$482,9,0)),+IF(ISERROR(VLOOKUP($B463,NAfiliado_NFarmacia!$A$2:$J$497,5,0)),"Ingresa Farmacia",VLOOKUP($B463,NAfiliado_NFarmacia!$A$2:$J$497,5,0))))</f>
        <v/>
      </c>
      <c r="J463" s="68" t="str">
        <f>+IF($B463="","",+IF(OR($F463="Si",$F463=""),IF(ISERROR(VLOOKUP($B463,padron!$A$3:$M$482,10,0)),+IF(ISERROR(VLOOKUP($B463,NAfiliado_NFarmacia!$A$2:$J$497,5,0)),"Ingresa Direccion de Farmacia",VLOOKUP($B463,NAfiliado_NFarmacia!$A$2:$J$497,6,0)),VLOOKUP($B463,padron!$A$3:$M$482,10,0)),+IF(ISERROR(VLOOKUP($B463,NAfiliado_NFarmacia!$A$2:$J$497,6,0)),"Ingresa Direccion de Farmacia",VLOOKUP($B463,NAfiliado_NFarmacia!$A$2:$J$497,6,0))))</f>
        <v/>
      </c>
      <c r="K463" s="68" t="str">
        <f>+IF($B463="","",+IF(OR($F463="Si",$F463=""),IF(ISERROR(VLOOKUP($B463,padron!$A$3:$M$482,10,0)),+IF(ISERROR(VLOOKUP($B463,NAfiliado_NFarmacia!$A$2:$J$497,5,0)),"Ingresa Localidad de Farmacia",VLOOKUP($B463,NAfiliado_NFarmacia!$A$2:$J$497,7,0)),VLOOKUP($B463,padron!$A$3:$M$482,11,0)),+IF(ISERROR(VLOOKUP($B463,NAfiliado_NFarmacia!$A$2:$J$497,7,0)),"Ingresa Localidad de Farmacia",VLOOKUP($B463,NAfiliado_NFarmacia!$A$2:$J$497,7,0))))</f>
        <v/>
      </c>
      <c r="L463" s="69" t="str">
        <f>+IF(B463="","",IF(F463="No","84005541",+IFERROR(+VLOOKUP(inicio!B463,padron!$A$2:$H$1999,8,0),"84005541")))</f>
        <v/>
      </c>
      <c r="M463" s="69" t="str">
        <f>+IF(B463="","",+IFERROR(+VLOOKUP(B463,padron!A:C,3,0),"no_cargado"))</f>
        <v/>
      </c>
      <c r="N463" s="67" t="str">
        <f>+IF(C463="","",+IFERROR(+VLOOKUP($C463,materiales!$A$2:$C$101,3,0),"9999"))</f>
        <v/>
      </c>
      <c r="O463" s="67" t="str">
        <f t="shared" si="70"/>
        <v/>
      </c>
      <c r="P463" s="67" t="str">
        <f t="shared" si="71"/>
        <v/>
      </c>
      <c r="Q463" s="67" t="str">
        <f t="shared" si="72"/>
        <v/>
      </c>
      <c r="R463" s="67" t="str">
        <f t="shared" si="73"/>
        <v/>
      </c>
      <c r="S463" s="67" t="str">
        <f t="shared" si="74"/>
        <v/>
      </c>
      <c r="T463" s="67" t="str">
        <f t="shared" ca="1" si="75"/>
        <v/>
      </c>
      <c r="U463" s="67" t="str">
        <f>+IF(M463="","",IFERROR(+VLOOKUP(C463,materiales!$A$2:$D$1000,4,0),"DSZA"))</f>
        <v/>
      </c>
      <c r="V463" s="67" t="str">
        <f t="shared" si="76"/>
        <v/>
      </c>
      <c r="W463" s="69" t="str">
        <f t="shared" si="77"/>
        <v/>
      </c>
      <c r="X463" s="69" t="str">
        <f t="shared" si="78"/>
        <v/>
      </c>
      <c r="Y463" s="70" t="str">
        <f t="shared" si="79"/>
        <v/>
      </c>
      <c r="Z463" s="70" t="str">
        <f>IF(M463="no_cargado",VLOOKUP(B463,NAfiliado_NFarmacia!A:H,8,0),"")</f>
        <v/>
      </c>
      <c r="AA463" s="71"/>
    </row>
    <row r="464" spans="1:27" x14ac:dyDescent="0.55000000000000004">
      <c r="A464" s="50"/>
      <c r="B464" s="49"/>
      <c r="C464" s="48"/>
      <c r="D464" s="49"/>
      <c r="E464" s="49"/>
      <c r="F464" s="49"/>
      <c r="G464" s="66" t="str">
        <f>+IF($B464="","",+IFERROR(+VLOOKUP(B464,padron!$A$2:$E$2000,2,0),+IFERROR(VLOOKUP(B464,NAfiliado_NFarmacia!$A:$J,10,0),"Ingresar Nuevo Afiliado")))</f>
        <v/>
      </c>
      <c r="H464" s="67" t="str">
        <f>+IF(B464="","",+IFERROR(+VLOOKUP($C464,materiales!$A$2:$C$101,2,0),"9999"))</f>
        <v/>
      </c>
      <c r="I464" s="68" t="str">
        <f>+IF($B464="","",+IF(OR($F464="Si",$F464=""),IF(ISERROR(VLOOKUP($B464,padron!$A$3:$M$482,9,0)),+IF(ISERROR(VLOOKUP($B464,NAfiliado_NFarmacia!$A$2:$J$497,5,0)),"Ingresa Farmacia",VLOOKUP($B464,NAfiliado_NFarmacia!$A$2:$J$497,5,0)),VLOOKUP($B464,padron!$A$3:$M$482,9,0)),+IF(ISERROR(VLOOKUP($B464,NAfiliado_NFarmacia!$A$2:$J$497,5,0)),"Ingresa Farmacia",VLOOKUP($B464,NAfiliado_NFarmacia!$A$2:$J$497,5,0))))</f>
        <v/>
      </c>
      <c r="J464" s="68" t="str">
        <f>+IF($B464="","",+IF(OR($F464="Si",$F464=""),IF(ISERROR(VLOOKUP($B464,padron!$A$3:$M$482,10,0)),+IF(ISERROR(VLOOKUP($B464,NAfiliado_NFarmacia!$A$2:$J$497,5,0)),"Ingresa Direccion de Farmacia",VLOOKUP($B464,NAfiliado_NFarmacia!$A$2:$J$497,6,0)),VLOOKUP($B464,padron!$A$3:$M$482,10,0)),+IF(ISERROR(VLOOKUP($B464,NAfiliado_NFarmacia!$A$2:$J$497,6,0)),"Ingresa Direccion de Farmacia",VLOOKUP($B464,NAfiliado_NFarmacia!$A$2:$J$497,6,0))))</f>
        <v/>
      </c>
      <c r="K464" s="68" t="str">
        <f>+IF($B464="","",+IF(OR($F464="Si",$F464=""),IF(ISERROR(VLOOKUP($B464,padron!$A$3:$M$482,10,0)),+IF(ISERROR(VLOOKUP($B464,NAfiliado_NFarmacia!$A$2:$J$497,5,0)),"Ingresa Localidad de Farmacia",VLOOKUP($B464,NAfiliado_NFarmacia!$A$2:$J$497,7,0)),VLOOKUP($B464,padron!$A$3:$M$482,11,0)),+IF(ISERROR(VLOOKUP($B464,NAfiliado_NFarmacia!$A$2:$J$497,7,0)),"Ingresa Localidad de Farmacia",VLOOKUP($B464,NAfiliado_NFarmacia!$A$2:$J$497,7,0))))</f>
        <v/>
      </c>
      <c r="L464" s="69" t="str">
        <f>+IF(B464="","",IF(F464="No","84005541",+IFERROR(+VLOOKUP(inicio!B464,padron!$A$2:$H$1999,8,0),"84005541")))</f>
        <v/>
      </c>
      <c r="M464" s="69" t="str">
        <f>+IF(B464="","",+IFERROR(+VLOOKUP(B464,padron!A:C,3,0),"no_cargado"))</f>
        <v/>
      </c>
      <c r="N464" s="67" t="str">
        <f>+IF(C464="","",+IFERROR(+VLOOKUP($C464,materiales!$A$2:$C$101,3,0),"9999"))</f>
        <v/>
      </c>
      <c r="O464" s="67" t="str">
        <f t="shared" si="70"/>
        <v/>
      </c>
      <c r="P464" s="67" t="str">
        <f t="shared" si="71"/>
        <v/>
      </c>
      <c r="Q464" s="67" t="str">
        <f t="shared" si="72"/>
        <v/>
      </c>
      <c r="R464" s="67" t="str">
        <f t="shared" si="73"/>
        <v/>
      </c>
      <c r="S464" s="67" t="str">
        <f t="shared" si="74"/>
        <v/>
      </c>
      <c r="T464" s="67" t="str">
        <f t="shared" ca="1" si="75"/>
        <v/>
      </c>
      <c r="U464" s="67" t="str">
        <f>+IF(M464="","",IFERROR(+VLOOKUP(C464,materiales!$A$2:$D$1000,4,0),"DSZA"))</f>
        <v/>
      </c>
      <c r="V464" s="67" t="str">
        <f t="shared" si="76"/>
        <v/>
      </c>
      <c r="W464" s="69" t="str">
        <f t="shared" si="77"/>
        <v/>
      </c>
      <c r="X464" s="69" t="str">
        <f t="shared" si="78"/>
        <v/>
      </c>
      <c r="Y464" s="70" t="str">
        <f t="shared" si="79"/>
        <v/>
      </c>
      <c r="Z464" s="70" t="str">
        <f>IF(M464="no_cargado",VLOOKUP(B464,NAfiliado_NFarmacia!A:H,8,0),"")</f>
        <v/>
      </c>
      <c r="AA464" s="71"/>
    </row>
    <row r="465" spans="1:27" x14ac:dyDescent="0.55000000000000004">
      <c r="A465" s="50"/>
      <c r="B465" s="49"/>
      <c r="C465" s="48"/>
      <c r="D465" s="49"/>
      <c r="E465" s="49"/>
      <c r="F465" s="49"/>
      <c r="G465" s="66" t="str">
        <f>+IF($B465="","",+IFERROR(+VLOOKUP(B465,padron!$A$2:$E$2000,2,0),+IFERROR(VLOOKUP(B465,NAfiliado_NFarmacia!$A:$J,10,0),"Ingresar Nuevo Afiliado")))</f>
        <v/>
      </c>
      <c r="H465" s="67" t="str">
        <f>+IF(B465="","",+IFERROR(+VLOOKUP($C465,materiales!$A$2:$C$101,2,0),"9999"))</f>
        <v/>
      </c>
      <c r="I465" s="68" t="str">
        <f>+IF($B465="","",+IF(OR($F465="Si",$F465=""),IF(ISERROR(VLOOKUP($B465,padron!$A$3:$M$482,9,0)),+IF(ISERROR(VLOOKUP($B465,NAfiliado_NFarmacia!$A$2:$J$497,5,0)),"Ingresa Farmacia",VLOOKUP($B465,NAfiliado_NFarmacia!$A$2:$J$497,5,0)),VLOOKUP($B465,padron!$A$3:$M$482,9,0)),+IF(ISERROR(VLOOKUP($B465,NAfiliado_NFarmacia!$A$2:$J$497,5,0)),"Ingresa Farmacia",VLOOKUP($B465,NAfiliado_NFarmacia!$A$2:$J$497,5,0))))</f>
        <v/>
      </c>
      <c r="J465" s="68" t="str">
        <f>+IF($B465="","",+IF(OR($F465="Si",$F465=""),IF(ISERROR(VLOOKUP($B465,padron!$A$3:$M$482,10,0)),+IF(ISERROR(VLOOKUP($B465,NAfiliado_NFarmacia!$A$2:$J$497,5,0)),"Ingresa Direccion de Farmacia",VLOOKUP($B465,NAfiliado_NFarmacia!$A$2:$J$497,6,0)),VLOOKUP($B465,padron!$A$3:$M$482,10,0)),+IF(ISERROR(VLOOKUP($B465,NAfiliado_NFarmacia!$A$2:$J$497,6,0)),"Ingresa Direccion de Farmacia",VLOOKUP($B465,NAfiliado_NFarmacia!$A$2:$J$497,6,0))))</f>
        <v/>
      </c>
      <c r="K465" s="68" t="str">
        <f>+IF($B465="","",+IF(OR($F465="Si",$F465=""),IF(ISERROR(VLOOKUP($B465,padron!$A$3:$M$482,10,0)),+IF(ISERROR(VLOOKUP($B465,NAfiliado_NFarmacia!$A$2:$J$497,5,0)),"Ingresa Localidad de Farmacia",VLOOKUP($B465,NAfiliado_NFarmacia!$A$2:$J$497,7,0)),VLOOKUP($B465,padron!$A$3:$M$482,11,0)),+IF(ISERROR(VLOOKUP($B465,NAfiliado_NFarmacia!$A$2:$J$497,7,0)),"Ingresa Localidad de Farmacia",VLOOKUP($B465,NAfiliado_NFarmacia!$A$2:$J$497,7,0))))</f>
        <v/>
      </c>
      <c r="L465" s="69" t="str">
        <f>+IF(B465="","",IF(F465="No","84005541",+IFERROR(+VLOOKUP(inicio!B465,padron!$A$2:$H$1999,8,0),"84005541")))</f>
        <v/>
      </c>
      <c r="M465" s="69" t="str">
        <f>+IF(B465="","",+IFERROR(+VLOOKUP(B465,padron!A:C,3,0),"no_cargado"))</f>
        <v/>
      </c>
      <c r="N465" s="67" t="str">
        <f>+IF(C465="","",+IFERROR(+VLOOKUP($C465,materiales!$A$2:$C$101,3,0),"9999"))</f>
        <v/>
      </c>
      <c r="O465" s="67" t="str">
        <f t="shared" si="70"/>
        <v/>
      </c>
      <c r="P465" s="67" t="str">
        <f t="shared" si="71"/>
        <v/>
      </c>
      <c r="Q465" s="67" t="str">
        <f t="shared" si="72"/>
        <v/>
      </c>
      <c r="R465" s="67" t="str">
        <f t="shared" si="73"/>
        <v/>
      </c>
      <c r="S465" s="67" t="str">
        <f t="shared" si="74"/>
        <v/>
      </c>
      <c r="T465" s="67" t="str">
        <f t="shared" ca="1" si="75"/>
        <v/>
      </c>
      <c r="U465" s="67" t="str">
        <f>+IF(M465="","",IFERROR(+VLOOKUP(C465,materiales!$A$2:$D$1000,4,0),"DSZA"))</f>
        <v/>
      </c>
      <c r="V465" s="67" t="str">
        <f t="shared" si="76"/>
        <v/>
      </c>
      <c r="W465" s="69" t="str">
        <f t="shared" si="77"/>
        <v/>
      </c>
      <c r="X465" s="69" t="str">
        <f t="shared" si="78"/>
        <v/>
      </c>
      <c r="Y465" s="70" t="str">
        <f t="shared" si="79"/>
        <v/>
      </c>
      <c r="Z465" s="70" t="str">
        <f>IF(M465="no_cargado",VLOOKUP(B465,NAfiliado_NFarmacia!A:H,8,0),"")</f>
        <v/>
      </c>
      <c r="AA465" s="71"/>
    </row>
    <row r="466" spans="1:27" x14ac:dyDescent="0.55000000000000004">
      <c r="A466" s="50"/>
      <c r="B466" s="49"/>
      <c r="C466" s="48"/>
      <c r="D466" s="49"/>
      <c r="E466" s="49"/>
      <c r="F466" s="49"/>
      <c r="G466" s="66" t="str">
        <f>+IF($B466="","",+IFERROR(+VLOOKUP(B466,padron!$A$2:$E$2000,2,0),+IFERROR(VLOOKUP(B466,NAfiliado_NFarmacia!$A:$J,10,0),"Ingresar Nuevo Afiliado")))</f>
        <v/>
      </c>
      <c r="H466" s="67" t="str">
        <f>+IF(B466="","",+IFERROR(+VLOOKUP($C466,materiales!$A$2:$C$101,2,0),"9999"))</f>
        <v/>
      </c>
      <c r="I466" s="68" t="str">
        <f>+IF($B466="","",+IF(OR($F466="Si",$F466=""),IF(ISERROR(VLOOKUP($B466,padron!$A$3:$M$482,9,0)),+IF(ISERROR(VLOOKUP($B466,NAfiliado_NFarmacia!$A$2:$J$497,5,0)),"Ingresa Farmacia",VLOOKUP($B466,NAfiliado_NFarmacia!$A$2:$J$497,5,0)),VLOOKUP($B466,padron!$A$3:$M$482,9,0)),+IF(ISERROR(VLOOKUP($B466,NAfiliado_NFarmacia!$A$2:$J$497,5,0)),"Ingresa Farmacia",VLOOKUP($B466,NAfiliado_NFarmacia!$A$2:$J$497,5,0))))</f>
        <v/>
      </c>
      <c r="J466" s="68" t="str">
        <f>+IF($B466="","",+IF(OR($F466="Si",$F466=""),IF(ISERROR(VLOOKUP($B466,padron!$A$3:$M$482,10,0)),+IF(ISERROR(VLOOKUP($B466,NAfiliado_NFarmacia!$A$2:$J$497,5,0)),"Ingresa Direccion de Farmacia",VLOOKUP($B466,NAfiliado_NFarmacia!$A$2:$J$497,6,0)),VLOOKUP($B466,padron!$A$3:$M$482,10,0)),+IF(ISERROR(VLOOKUP($B466,NAfiliado_NFarmacia!$A$2:$J$497,6,0)),"Ingresa Direccion de Farmacia",VLOOKUP($B466,NAfiliado_NFarmacia!$A$2:$J$497,6,0))))</f>
        <v/>
      </c>
      <c r="K466" s="68" t="str">
        <f>+IF($B466="","",+IF(OR($F466="Si",$F466=""),IF(ISERROR(VLOOKUP($B466,padron!$A$3:$M$482,10,0)),+IF(ISERROR(VLOOKUP($B466,NAfiliado_NFarmacia!$A$2:$J$497,5,0)),"Ingresa Localidad de Farmacia",VLOOKUP($B466,NAfiliado_NFarmacia!$A$2:$J$497,7,0)),VLOOKUP($B466,padron!$A$3:$M$482,11,0)),+IF(ISERROR(VLOOKUP($B466,NAfiliado_NFarmacia!$A$2:$J$497,7,0)),"Ingresa Localidad de Farmacia",VLOOKUP($B466,NAfiliado_NFarmacia!$A$2:$J$497,7,0))))</f>
        <v/>
      </c>
      <c r="L466" s="69" t="str">
        <f>+IF(B466="","",IF(F466="No","84005541",+IFERROR(+VLOOKUP(inicio!B466,padron!$A$2:$H$1999,8,0),"84005541")))</f>
        <v/>
      </c>
      <c r="M466" s="69" t="str">
        <f>+IF(B466="","",+IFERROR(+VLOOKUP(B466,padron!A:C,3,0),"no_cargado"))</f>
        <v/>
      </c>
      <c r="N466" s="67" t="str">
        <f>+IF(C466="","",+IFERROR(+VLOOKUP($C466,materiales!$A$2:$C$101,3,0),"9999"))</f>
        <v/>
      </c>
      <c r="O466" s="67" t="str">
        <f t="shared" si="70"/>
        <v/>
      </c>
      <c r="P466" s="67" t="str">
        <f t="shared" si="71"/>
        <v/>
      </c>
      <c r="Q466" s="67" t="str">
        <f t="shared" si="72"/>
        <v/>
      </c>
      <c r="R466" s="67" t="str">
        <f t="shared" si="73"/>
        <v/>
      </c>
      <c r="S466" s="67" t="str">
        <f t="shared" si="74"/>
        <v/>
      </c>
      <c r="T466" s="67" t="str">
        <f t="shared" ca="1" si="75"/>
        <v/>
      </c>
      <c r="U466" s="67" t="str">
        <f>+IF(M466="","",IFERROR(+VLOOKUP(C466,materiales!$A$2:$D$1000,4,0),"DSZA"))</f>
        <v/>
      </c>
      <c r="V466" s="67" t="str">
        <f t="shared" si="76"/>
        <v/>
      </c>
      <c r="W466" s="69" t="str">
        <f t="shared" si="77"/>
        <v/>
      </c>
      <c r="X466" s="69" t="str">
        <f t="shared" si="78"/>
        <v/>
      </c>
      <c r="Y466" s="70" t="str">
        <f t="shared" si="79"/>
        <v/>
      </c>
      <c r="Z466" s="70" t="str">
        <f>IF(M466="no_cargado",VLOOKUP(B466,NAfiliado_NFarmacia!A:H,8,0),"")</f>
        <v/>
      </c>
      <c r="AA466" s="71"/>
    </row>
    <row r="467" spans="1:27" x14ac:dyDescent="0.55000000000000004">
      <c r="A467" s="50"/>
      <c r="B467" s="49"/>
      <c r="C467" s="48"/>
      <c r="D467" s="49"/>
      <c r="E467" s="49"/>
      <c r="F467" s="49"/>
      <c r="G467" s="66" t="str">
        <f>+IF($B467="","",+IFERROR(+VLOOKUP(B467,padron!$A$2:$E$2000,2,0),+IFERROR(VLOOKUP(B467,NAfiliado_NFarmacia!$A:$J,10,0),"Ingresar Nuevo Afiliado")))</f>
        <v/>
      </c>
      <c r="H467" s="67" t="str">
        <f>+IF(B467="","",+IFERROR(+VLOOKUP($C467,materiales!$A$2:$C$101,2,0),"9999"))</f>
        <v/>
      </c>
      <c r="I467" s="68" t="str">
        <f>+IF($B467="","",+IF(OR($F467="Si",$F467=""),IF(ISERROR(VLOOKUP($B467,padron!$A$3:$M$482,9,0)),+IF(ISERROR(VLOOKUP($B467,NAfiliado_NFarmacia!$A$2:$J$497,5,0)),"Ingresa Farmacia",VLOOKUP($B467,NAfiliado_NFarmacia!$A$2:$J$497,5,0)),VLOOKUP($B467,padron!$A$3:$M$482,9,0)),+IF(ISERROR(VLOOKUP($B467,NAfiliado_NFarmacia!$A$2:$J$497,5,0)),"Ingresa Farmacia",VLOOKUP($B467,NAfiliado_NFarmacia!$A$2:$J$497,5,0))))</f>
        <v/>
      </c>
      <c r="J467" s="68" t="str">
        <f>+IF($B467="","",+IF(OR($F467="Si",$F467=""),IF(ISERROR(VLOOKUP($B467,padron!$A$3:$M$482,10,0)),+IF(ISERROR(VLOOKUP($B467,NAfiliado_NFarmacia!$A$2:$J$497,5,0)),"Ingresa Direccion de Farmacia",VLOOKUP($B467,NAfiliado_NFarmacia!$A$2:$J$497,6,0)),VLOOKUP($B467,padron!$A$3:$M$482,10,0)),+IF(ISERROR(VLOOKUP($B467,NAfiliado_NFarmacia!$A$2:$J$497,6,0)),"Ingresa Direccion de Farmacia",VLOOKUP($B467,NAfiliado_NFarmacia!$A$2:$J$497,6,0))))</f>
        <v/>
      </c>
      <c r="K467" s="68" t="str">
        <f>+IF($B467="","",+IF(OR($F467="Si",$F467=""),IF(ISERROR(VLOOKUP($B467,padron!$A$3:$M$482,10,0)),+IF(ISERROR(VLOOKUP($B467,NAfiliado_NFarmacia!$A$2:$J$497,5,0)),"Ingresa Localidad de Farmacia",VLOOKUP($B467,NAfiliado_NFarmacia!$A$2:$J$497,7,0)),VLOOKUP($B467,padron!$A$3:$M$482,11,0)),+IF(ISERROR(VLOOKUP($B467,NAfiliado_NFarmacia!$A$2:$J$497,7,0)),"Ingresa Localidad de Farmacia",VLOOKUP($B467,NAfiliado_NFarmacia!$A$2:$J$497,7,0))))</f>
        <v/>
      </c>
      <c r="L467" s="69" t="str">
        <f>+IF(B467="","",IF(F467="No","84005541",+IFERROR(+VLOOKUP(inicio!B467,padron!$A$2:$H$1999,8,0),"84005541")))</f>
        <v/>
      </c>
      <c r="M467" s="69" t="str">
        <f>+IF(B467="","",+IFERROR(+VLOOKUP(B467,padron!A:C,3,0),"no_cargado"))</f>
        <v/>
      </c>
      <c r="N467" s="67" t="str">
        <f>+IF(C467="","",+IFERROR(+VLOOKUP($C467,materiales!$A$2:$C$101,3,0),"9999"))</f>
        <v/>
      </c>
      <c r="O467" s="67" t="str">
        <f t="shared" si="70"/>
        <v/>
      </c>
      <c r="P467" s="67" t="str">
        <f t="shared" si="71"/>
        <v/>
      </c>
      <c r="Q467" s="67" t="str">
        <f t="shared" si="72"/>
        <v/>
      </c>
      <c r="R467" s="67" t="str">
        <f t="shared" si="73"/>
        <v/>
      </c>
      <c r="S467" s="67" t="str">
        <f t="shared" si="74"/>
        <v/>
      </c>
      <c r="T467" s="67" t="str">
        <f t="shared" ca="1" si="75"/>
        <v/>
      </c>
      <c r="U467" s="67" t="str">
        <f>+IF(M467="","",IFERROR(+VLOOKUP(C467,materiales!$A$2:$D$1000,4,0),"DSZA"))</f>
        <v/>
      </c>
      <c r="V467" s="67" t="str">
        <f t="shared" si="76"/>
        <v/>
      </c>
      <c r="W467" s="69" t="str">
        <f t="shared" si="77"/>
        <v/>
      </c>
      <c r="X467" s="69" t="str">
        <f t="shared" si="78"/>
        <v/>
      </c>
      <c r="Y467" s="70" t="str">
        <f t="shared" si="79"/>
        <v/>
      </c>
      <c r="Z467" s="70" t="str">
        <f>IF(M467="no_cargado",VLOOKUP(B467,NAfiliado_NFarmacia!A:H,8,0),"")</f>
        <v/>
      </c>
      <c r="AA467" s="71"/>
    </row>
    <row r="468" spans="1:27" x14ac:dyDescent="0.55000000000000004">
      <c r="A468" s="50"/>
      <c r="B468" s="49"/>
      <c r="C468" s="48"/>
      <c r="D468" s="49"/>
      <c r="E468" s="49"/>
      <c r="F468" s="49"/>
      <c r="G468" s="66" t="str">
        <f>+IF($B468="","",+IFERROR(+VLOOKUP(B468,padron!$A$2:$E$2000,2,0),+IFERROR(VLOOKUP(B468,NAfiliado_NFarmacia!$A:$J,10,0),"Ingresar Nuevo Afiliado")))</f>
        <v/>
      </c>
      <c r="H468" s="67" t="str">
        <f>+IF(B468="","",+IFERROR(+VLOOKUP($C468,materiales!$A$2:$C$101,2,0),"9999"))</f>
        <v/>
      </c>
      <c r="I468" s="68" t="str">
        <f>+IF($B468="","",+IF(OR($F468="Si",$F468=""),IF(ISERROR(VLOOKUP($B468,padron!$A$3:$M$482,9,0)),+IF(ISERROR(VLOOKUP($B468,NAfiliado_NFarmacia!$A$2:$J$497,5,0)),"Ingresa Farmacia",VLOOKUP($B468,NAfiliado_NFarmacia!$A$2:$J$497,5,0)),VLOOKUP($B468,padron!$A$3:$M$482,9,0)),+IF(ISERROR(VLOOKUP($B468,NAfiliado_NFarmacia!$A$2:$J$497,5,0)),"Ingresa Farmacia",VLOOKUP($B468,NAfiliado_NFarmacia!$A$2:$J$497,5,0))))</f>
        <v/>
      </c>
      <c r="J468" s="68" t="str">
        <f>+IF($B468="","",+IF(OR($F468="Si",$F468=""),IF(ISERROR(VLOOKUP($B468,padron!$A$3:$M$482,10,0)),+IF(ISERROR(VLOOKUP($B468,NAfiliado_NFarmacia!$A$2:$J$497,5,0)),"Ingresa Direccion de Farmacia",VLOOKUP($B468,NAfiliado_NFarmacia!$A$2:$J$497,6,0)),VLOOKUP($B468,padron!$A$3:$M$482,10,0)),+IF(ISERROR(VLOOKUP($B468,NAfiliado_NFarmacia!$A$2:$J$497,6,0)),"Ingresa Direccion de Farmacia",VLOOKUP($B468,NAfiliado_NFarmacia!$A$2:$J$497,6,0))))</f>
        <v/>
      </c>
      <c r="K468" s="68" t="str">
        <f>+IF($B468="","",+IF(OR($F468="Si",$F468=""),IF(ISERROR(VLOOKUP($B468,padron!$A$3:$M$482,10,0)),+IF(ISERROR(VLOOKUP($B468,NAfiliado_NFarmacia!$A$2:$J$497,5,0)),"Ingresa Localidad de Farmacia",VLOOKUP($B468,NAfiliado_NFarmacia!$A$2:$J$497,7,0)),VLOOKUP($B468,padron!$A$3:$M$482,11,0)),+IF(ISERROR(VLOOKUP($B468,NAfiliado_NFarmacia!$A$2:$J$497,7,0)),"Ingresa Localidad de Farmacia",VLOOKUP($B468,NAfiliado_NFarmacia!$A$2:$J$497,7,0))))</f>
        <v/>
      </c>
      <c r="L468" s="69" t="str">
        <f>+IF(B468="","",IF(F468="No","84005541",+IFERROR(+VLOOKUP(inicio!B468,padron!$A$2:$H$1999,8,0),"84005541")))</f>
        <v/>
      </c>
      <c r="M468" s="69" t="str">
        <f>+IF(B468="","",+IFERROR(+VLOOKUP(B468,padron!A:C,3,0),"no_cargado"))</f>
        <v/>
      </c>
      <c r="N468" s="67" t="str">
        <f>+IF(C468="","",+IFERROR(+VLOOKUP($C468,materiales!$A$2:$C$101,3,0),"9999"))</f>
        <v/>
      </c>
      <c r="O468" s="67" t="str">
        <f t="shared" si="70"/>
        <v/>
      </c>
      <c r="P468" s="67" t="str">
        <f t="shared" si="71"/>
        <v/>
      </c>
      <c r="Q468" s="67" t="str">
        <f t="shared" si="72"/>
        <v/>
      </c>
      <c r="R468" s="67" t="str">
        <f t="shared" si="73"/>
        <v/>
      </c>
      <c r="S468" s="67" t="str">
        <f t="shared" si="74"/>
        <v/>
      </c>
      <c r="T468" s="67" t="str">
        <f t="shared" ca="1" si="75"/>
        <v/>
      </c>
      <c r="U468" s="67" t="str">
        <f>+IF(M468="","",IFERROR(+VLOOKUP(C468,materiales!$A$2:$D$1000,4,0),"DSZA"))</f>
        <v/>
      </c>
      <c r="V468" s="67" t="str">
        <f t="shared" si="76"/>
        <v/>
      </c>
      <c r="W468" s="69" t="str">
        <f t="shared" si="77"/>
        <v/>
      </c>
      <c r="X468" s="69" t="str">
        <f t="shared" si="78"/>
        <v/>
      </c>
      <c r="Y468" s="70" t="str">
        <f t="shared" si="79"/>
        <v/>
      </c>
      <c r="Z468" s="70" t="str">
        <f>IF(M468="no_cargado",VLOOKUP(B468,NAfiliado_NFarmacia!A:H,8,0),"")</f>
        <v/>
      </c>
      <c r="AA468" s="71"/>
    </row>
    <row r="469" spans="1:27" x14ac:dyDescent="0.55000000000000004">
      <c r="A469" s="50"/>
      <c r="B469" s="49"/>
      <c r="C469" s="48"/>
      <c r="D469" s="49"/>
      <c r="E469" s="49"/>
      <c r="F469" s="49"/>
      <c r="G469" s="66" t="str">
        <f>+IF($B469="","",+IFERROR(+VLOOKUP(B469,padron!$A$2:$E$2000,2,0),+IFERROR(VLOOKUP(B469,NAfiliado_NFarmacia!$A:$J,10,0),"Ingresar Nuevo Afiliado")))</f>
        <v/>
      </c>
      <c r="H469" s="67" t="str">
        <f>+IF(B469="","",+IFERROR(+VLOOKUP($C469,materiales!$A$2:$C$101,2,0),"9999"))</f>
        <v/>
      </c>
      <c r="I469" s="68" t="str">
        <f>+IF($B469="","",+IF(OR($F469="Si",$F469=""),IF(ISERROR(VLOOKUP($B469,padron!$A$3:$M$482,9,0)),+IF(ISERROR(VLOOKUP($B469,NAfiliado_NFarmacia!$A$2:$J$497,5,0)),"Ingresa Farmacia",VLOOKUP($B469,NAfiliado_NFarmacia!$A$2:$J$497,5,0)),VLOOKUP($B469,padron!$A$3:$M$482,9,0)),+IF(ISERROR(VLOOKUP($B469,NAfiliado_NFarmacia!$A$2:$J$497,5,0)),"Ingresa Farmacia",VLOOKUP($B469,NAfiliado_NFarmacia!$A$2:$J$497,5,0))))</f>
        <v/>
      </c>
      <c r="J469" s="68" t="str">
        <f>+IF($B469="","",+IF(OR($F469="Si",$F469=""),IF(ISERROR(VLOOKUP($B469,padron!$A$3:$M$482,10,0)),+IF(ISERROR(VLOOKUP($B469,NAfiliado_NFarmacia!$A$2:$J$497,5,0)),"Ingresa Direccion de Farmacia",VLOOKUP($B469,NAfiliado_NFarmacia!$A$2:$J$497,6,0)),VLOOKUP($B469,padron!$A$3:$M$482,10,0)),+IF(ISERROR(VLOOKUP($B469,NAfiliado_NFarmacia!$A$2:$J$497,6,0)),"Ingresa Direccion de Farmacia",VLOOKUP($B469,NAfiliado_NFarmacia!$A$2:$J$497,6,0))))</f>
        <v/>
      </c>
      <c r="K469" s="68" t="str">
        <f>+IF($B469="","",+IF(OR($F469="Si",$F469=""),IF(ISERROR(VLOOKUP($B469,padron!$A$3:$M$482,10,0)),+IF(ISERROR(VLOOKUP($B469,NAfiliado_NFarmacia!$A$2:$J$497,5,0)),"Ingresa Localidad de Farmacia",VLOOKUP($B469,NAfiliado_NFarmacia!$A$2:$J$497,7,0)),VLOOKUP($B469,padron!$A$3:$M$482,11,0)),+IF(ISERROR(VLOOKUP($B469,NAfiliado_NFarmacia!$A$2:$J$497,7,0)),"Ingresa Localidad de Farmacia",VLOOKUP($B469,NAfiliado_NFarmacia!$A$2:$J$497,7,0))))</f>
        <v/>
      </c>
      <c r="L469" s="69" t="str">
        <f>+IF(B469="","",IF(F469="No","84005541",+IFERROR(+VLOOKUP(inicio!B469,padron!$A$2:$H$1999,8,0),"84005541")))</f>
        <v/>
      </c>
      <c r="M469" s="69" t="str">
        <f>+IF(B469="","",+IFERROR(+VLOOKUP(B469,padron!A:C,3,0),"no_cargado"))</f>
        <v/>
      </c>
      <c r="N469" s="67" t="str">
        <f>+IF(C469="","",+IFERROR(+VLOOKUP($C469,materiales!$A$2:$C$101,3,0),"9999"))</f>
        <v/>
      </c>
      <c r="O469" s="67" t="str">
        <f t="shared" si="70"/>
        <v/>
      </c>
      <c r="P469" s="67" t="str">
        <f t="shared" si="71"/>
        <v/>
      </c>
      <c r="Q469" s="67" t="str">
        <f t="shared" si="72"/>
        <v/>
      </c>
      <c r="R469" s="67" t="str">
        <f t="shared" si="73"/>
        <v/>
      </c>
      <c r="S469" s="67" t="str">
        <f t="shared" si="74"/>
        <v/>
      </c>
      <c r="T469" s="67" t="str">
        <f t="shared" ca="1" si="75"/>
        <v/>
      </c>
      <c r="U469" s="67" t="str">
        <f>+IF(M469="","",IFERROR(+VLOOKUP(C469,materiales!$A$2:$D$1000,4,0),"DSZA"))</f>
        <v/>
      </c>
      <c r="V469" s="67" t="str">
        <f t="shared" si="76"/>
        <v/>
      </c>
      <c r="W469" s="69" t="str">
        <f t="shared" si="77"/>
        <v/>
      </c>
      <c r="X469" s="69" t="str">
        <f t="shared" si="78"/>
        <v/>
      </c>
      <c r="Y469" s="70" t="str">
        <f t="shared" si="79"/>
        <v/>
      </c>
      <c r="Z469" s="70" t="str">
        <f>IF(M469="no_cargado",VLOOKUP(B469,NAfiliado_NFarmacia!A:H,8,0),"")</f>
        <v/>
      </c>
      <c r="AA469" s="71"/>
    </row>
    <row r="470" spans="1:27" x14ac:dyDescent="0.55000000000000004">
      <c r="A470" s="50"/>
      <c r="B470" s="49"/>
      <c r="C470" s="48"/>
      <c r="D470" s="49"/>
      <c r="E470" s="49"/>
      <c r="F470" s="49"/>
      <c r="G470" s="66" t="str">
        <f>+IF($B470="","",+IFERROR(+VLOOKUP(B470,padron!$A$2:$E$2000,2,0),+IFERROR(VLOOKUP(B470,NAfiliado_NFarmacia!$A:$J,10,0),"Ingresar Nuevo Afiliado")))</f>
        <v/>
      </c>
      <c r="H470" s="67" t="str">
        <f>+IF(B470="","",+IFERROR(+VLOOKUP($C470,materiales!$A$2:$C$101,2,0),"9999"))</f>
        <v/>
      </c>
      <c r="I470" s="68" t="str">
        <f>+IF($B470="","",+IF(OR($F470="Si",$F470=""),IF(ISERROR(VLOOKUP($B470,padron!$A$3:$M$482,9,0)),+IF(ISERROR(VLOOKUP($B470,NAfiliado_NFarmacia!$A$2:$J$497,5,0)),"Ingresa Farmacia",VLOOKUP($B470,NAfiliado_NFarmacia!$A$2:$J$497,5,0)),VLOOKUP($B470,padron!$A$3:$M$482,9,0)),+IF(ISERROR(VLOOKUP($B470,NAfiliado_NFarmacia!$A$2:$J$497,5,0)),"Ingresa Farmacia",VLOOKUP($B470,NAfiliado_NFarmacia!$A$2:$J$497,5,0))))</f>
        <v/>
      </c>
      <c r="J470" s="68" t="str">
        <f>+IF($B470="","",+IF(OR($F470="Si",$F470=""),IF(ISERROR(VLOOKUP($B470,padron!$A$3:$M$482,10,0)),+IF(ISERROR(VLOOKUP($B470,NAfiliado_NFarmacia!$A$2:$J$497,5,0)),"Ingresa Direccion de Farmacia",VLOOKUP($B470,NAfiliado_NFarmacia!$A$2:$J$497,6,0)),VLOOKUP($B470,padron!$A$3:$M$482,10,0)),+IF(ISERROR(VLOOKUP($B470,NAfiliado_NFarmacia!$A$2:$J$497,6,0)),"Ingresa Direccion de Farmacia",VLOOKUP($B470,NAfiliado_NFarmacia!$A$2:$J$497,6,0))))</f>
        <v/>
      </c>
      <c r="K470" s="68" t="str">
        <f>+IF($B470="","",+IF(OR($F470="Si",$F470=""),IF(ISERROR(VLOOKUP($B470,padron!$A$3:$M$482,10,0)),+IF(ISERROR(VLOOKUP($B470,NAfiliado_NFarmacia!$A$2:$J$497,5,0)),"Ingresa Localidad de Farmacia",VLOOKUP($B470,NAfiliado_NFarmacia!$A$2:$J$497,7,0)),VLOOKUP($B470,padron!$A$3:$M$482,11,0)),+IF(ISERROR(VLOOKUP($B470,NAfiliado_NFarmacia!$A$2:$J$497,7,0)),"Ingresa Localidad de Farmacia",VLOOKUP($B470,NAfiliado_NFarmacia!$A$2:$J$497,7,0))))</f>
        <v/>
      </c>
      <c r="L470" s="69" t="str">
        <f>+IF(B470="","",IF(F470="No","84005541",+IFERROR(+VLOOKUP(inicio!B470,padron!$A$2:$H$1999,8,0),"84005541")))</f>
        <v/>
      </c>
      <c r="M470" s="69" t="str">
        <f>+IF(B470="","",+IFERROR(+VLOOKUP(B470,padron!A:C,3,0),"no_cargado"))</f>
        <v/>
      </c>
      <c r="N470" s="67" t="str">
        <f>+IF(C470="","",+IFERROR(+VLOOKUP($C470,materiales!$A$2:$C$101,3,0),"9999"))</f>
        <v/>
      </c>
      <c r="O470" s="67" t="str">
        <f t="shared" si="70"/>
        <v/>
      </c>
      <c r="P470" s="67" t="str">
        <f t="shared" si="71"/>
        <v/>
      </c>
      <c r="Q470" s="67" t="str">
        <f t="shared" si="72"/>
        <v/>
      </c>
      <c r="R470" s="67" t="str">
        <f t="shared" si="73"/>
        <v/>
      </c>
      <c r="S470" s="67" t="str">
        <f t="shared" si="74"/>
        <v/>
      </c>
      <c r="T470" s="67" t="str">
        <f t="shared" ca="1" si="75"/>
        <v/>
      </c>
      <c r="U470" s="67" t="str">
        <f>+IF(M470="","",IFERROR(+VLOOKUP(C470,materiales!$A$2:$D$1000,4,0),"DSZA"))</f>
        <v/>
      </c>
      <c r="V470" s="67" t="str">
        <f t="shared" si="76"/>
        <v/>
      </c>
      <c r="W470" s="69" t="str">
        <f t="shared" si="77"/>
        <v/>
      </c>
      <c r="X470" s="69" t="str">
        <f t="shared" si="78"/>
        <v/>
      </c>
      <c r="Y470" s="70" t="str">
        <f t="shared" si="79"/>
        <v/>
      </c>
      <c r="Z470" s="70" t="str">
        <f>IF(M470="no_cargado",VLOOKUP(B470,NAfiliado_NFarmacia!A:H,8,0),"")</f>
        <v/>
      </c>
      <c r="AA470" s="71"/>
    </row>
    <row r="471" spans="1:27" x14ac:dyDescent="0.55000000000000004">
      <c r="A471" s="50"/>
      <c r="B471" s="49"/>
      <c r="C471" s="48"/>
      <c r="D471" s="49"/>
      <c r="E471" s="49"/>
      <c r="F471" s="49"/>
      <c r="G471" s="66" t="str">
        <f>+IF($B471="","",+IFERROR(+VLOOKUP(B471,padron!$A$2:$E$2000,2,0),+IFERROR(VLOOKUP(B471,NAfiliado_NFarmacia!$A:$J,10,0),"Ingresar Nuevo Afiliado")))</f>
        <v/>
      </c>
      <c r="H471" s="67" t="str">
        <f>+IF(B471="","",+IFERROR(+VLOOKUP($C471,materiales!$A$2:$C$101,2,0),"9999"))</f>
        <v/>
      </c>
      <c r="I471" s="68" t="str">
        <f>+IF($B471="","",+IF(OR($F471="Si",$F471=""),IF(ISERROR(VLOOKUP($B471,padron!$A$3:$M$482,9,0)),+IF(ISERROR(VLOOKUP($B471,NAfiliado_NFarmacia!$A$2:$J$497,5,0)),"Ingresa Farmacia",VLOOKUP($B471,NAfiliado_NFarmacia!$A$2:$J$497,5,0)),VLOOKUP($B471,padron!$A$3:$M$482,9,0)),+IF(ISERROR(VLOOKUP($B471,NAfiliado_NFarmacia!$A$2:$J$497,5,0)),"Ingresa Farmacia",VLOOKUP($B471,NAfiliado_NFarmacia!$A$2:$J$497,5,0))))</f>
        <v/>
      </c>
      <c r="J471" s="68" t="str">
        <f>+IF($B471="","",+IF(OR($F471="Si",$F471=""),IF(ISERROR(VLOOKUP($B471,padron!$A$3:$M$482,10,0)),+IF(ISERROR(VLOOKUP($B471,NAfiliado_NFarmacia!$A$2:$J$497,5,0)),"Ingresa Direccion de Farmacia",VLOOKUP($B471,NAfiliado_NFarmacia!$A$2:$J$497,6,0)),VLOOKUP($B471,padron!$A$3:$M$482,10,0)),+IF(ISERROR(VLOOKUP($B471,NAfiliado_NFarmacia!$A$2:$J$497,6,0)),"Ingresa Direccion de Farmacia",VLOOKUP($B471,NAfiliado_NFarmacia!$A$2:$J$497,6,0))))</f>
        <v/>
      </c>
      <c r="K471" s="68" t="str">
        <f>+IF($B471="","",+IF(OR($F471="Si",$F471=""),IF(ISERROR(VLOOKUP($B471,padron!$A$3:$M$482,10,0)),+IF(ISERROR(VLOOKUP($B471,NAfiliado_NFarmacia!$A$2:$J$497,5,0)),"Ingresa Localidad de Farmacia",VLOOKUP($B471,NAfiliado_NFarmacia!$A$2:$J$497,7,0)),VLOOKUP($B471,padron!$A$3:$M$482,11,0)),+IF(ISERROR(VLOOKUP($B471,NAfiliado_NFarmacia!$A$2:$J$497,7,0)),"Ingresa Localidad de Farmacia",VLOOKUP($B471,NAfiliado_NFarmacia!$A$2:$J$497,7,0))))</f>
        <v/>
      </c>
      <c r="L471" s="69" t="str">
        <f>+IF(B471="","",IF(F471="No","84005541",+IFERROR(+VLOOKUP(inicio!B471,padron!$A$2:$H$1999,8,0),"84005541")))</f>
        <v/>
      </c>
      <c r="M471" s="69" t="str">
        <f>+IF(B471="","",+IFERROR(+VLOOKUP(B471,padron!A:C,3,0),"no_cargado"))</f>
        <v/>
      </c>
      <c r="N471" s="67" t="str">
        <f>+IF(C471="","",+IFERROR(+VLOOKUP($C471,materiales!$A$2:$C$101,3,0),"9999"))</f>
        <v/>
      </c>
      <c r="O471" s="67" t="str">
        <f t="shared" si="70"/>
        <v/>
      </c>
      <c r="P471" s="67" t="str">
        <f t="shared" si="71"/>
        <v/>
      </c>
      <c r="Q471" s="67" t="str">
        <f t="shared" si="72"/>
        <v/>
      </c>
      <c r="R471" s="67" t="str">
        <f t="shared" si="73"/>
        <v/>
      </c>
      <c r="S471" s="67" t="str">
        <f t="shared" si="74"/>
        <v/>
      </c>
      <c r="T471" s="67" t="str">
        <f t="shared" ca="1" si="75"/>
        <v/>
      </c>
      <c r="U471" s="67" t="str">
        <f>+IF(M471="","",IFERROR(+VLOOKUP(C471,materiales!$A$2:$D$1000,4,0),"DSZA"))</f>
        <v/>
      </c>
      <c r="V471" s="67" t="str">
        <f t="shared" si="76"/>
        <v/>
      </c>
      <c r="W471" s="69" t="str">
        <f t="shared" si="77"/>
        <v/>
      </c>
      <c r="X471" s="69" t="str">
        <f t="shared" si="78"/>
        <v/>
      </c>
      <c r="Y471" s="70" t="str">
        <f t="shared" si="79"/>
        <v/>
      </c>
      <c r="Z471" s="70" t="str">
        <f>IF(M471="no_cargado",VLOOKUP(B471,NAfiliado_NFarmacia!A:H,8,0),"")</f>
        <v/>
      </c>
      <c r="AA471" s="71"/>
    </row>
    <row r="472" spans="1:27" x14ac:dyDescent="0.55000000000000004">
      <c r="A472" s="50"/>
      <c r="B472" s="49"/>
      <c r="C472" s="48"/>
      <c r="D472" s="49"/>
      <c r="E472" s="49"/>
      <c r="F472" s="49"/>
      <c r="G472" s="66" t="str">
        <f>+IF($B472="","",+IFERROR(+VLOOKUP(B472,padron!$A$2:$E$2000,2,0),+IFERROR(VLOOKUP(B472,NAfiliado_NFarmacia!$A:$J,10,0),"Ingresar Nuevo Afiliado")))</f>
        <v/>
      </c>
      <c r="H472" s="67" t="str">
        <f>+IF(B472="","",+IFERROR(+VLOOKUP($C472,materiales!$A$2:$C$101,2,0),"9999"))</f>
        <v/>
      </c>
      <c r="I472" s="68" t="str">
        <f>+IF($B472="","",+IF(OR($F472="Si",$F472=""),IF(ISERROR(VLOOKUP($B472,padron!$A$3:$M$482,9,0)),+IF(ISERROR(VLOOKUP($B472,NAfiliado_NFarmacia!$A$2:$J$497,5,0)),"Ingresa Farmacia",VLOOKUP($B472,NAfiliado_NFarmacia!$A$2:$J$497,5,0)),VLOOKUP($B472,padron!$A$3:$M$482,9,0)),+IF(ISERROR(VLOOKUP($B472,NAfiliado_NFarmacia!$A$2:$J$497,5,0)),"Ingresa Farmacia",VLOOKUP($B472,NAfiliado_NFarmacia!$A$2:$J$497,5,0))))</f>
        <v/>
      </c>
      <c r="J472" s="68" t="str">
        <f>+IF($B472="","",+IF(OR($F472="Si",$F472=""),IF(ISERROR(VLOOKUP($B472,padron!$A$3:$M$482,10,0)),+IF(ISERROR(VLOOKUP($B472,NAfiliado_NFarmacia!$A$2:$J$497,5,0)),"Ingresa Direccion de Farmacia",VLOOKUP($B472,NAfiliado_NFarmacia!$A$2:$J$497,6,0)),VLOOKUP($B472,padron!$A$3:$M$482,10,0)),+IF(ISERROR(VLOOKUP($B472,NAfiliado_NFarmacia!$A$2:$J$497,6,0)),"Ingresa Direccion de Farmacia",VLOOKUP($B472,NAfiliado_NFarmacia!$A$2:$J$497,6,0))))</f>
        <v/>
      </c>
      <c r="K472" s="68" t="str">
        <f>+IF($B472="","",+IF(OR($F472="Si",$F472=""),IF(ISERROR(VLOOKUP($B472,padron!$A$3:$M$482,10,0)),+IF(ISERROR(VLOOKUP($B472,NAfiliado_NFarmacia!$A$2:$J$497,5,0)),"Ingresa Localidad de Farmacia",VLOOKUP($B472,NAfiliado_NFarmacia!$A$2:$J$497,7,0)),VLOOKUP($B472,padron!$A$3:$M$482,11,0)),+IF(ISERROR(VLOOKUP($B472,NAfiliado_NFarmacia!$A$2:$J$497,7,0)),"Ingresa Localidad de Farmacia",VLOOKUP($B472,NAfiliado_NFarmacia!$A$2:$J$497,7,0))))</f>
        <v/>
      </c>
      <c r="L472" s="69" t="str">
        <f>+IF(B472="","",IF(F472="No","84005541",+IFERROR(+VLOOKUP(inicio!B472,padron!$A$2:$H$1999,8,0),"84005541")))</f>
        <v/>
      </c>
      <c r="M472" s="69" t="str">
        <f>+IF(B472="","",+IFERROR(+VLOOKUP(B472,padron!A:C,3,0),"no_cargado"))</f>
        <v/>
      </c>
      <c r="N472" s="67" t="str">
        <f>+IF(C472="","",+IFERROR(+VLOOKUP($C472,materiales!$A$2:$C$101,3,0),"9999"))</f>
        <v/>
      </c>
      <c r="O472" s="67" t="str">
        <f t="shared" si="70"/>
        <v/>
      </c>
      <c r="P472" s="67" t="str">
        <f t="shared" si="71"/>
        <v/>
      </c>
      <c r="Q472" s="67" t="str">
        <f t="shared" si="72"/>
        <v/>
      </c>
      <c r="R472" s="67" t="str">
        <f t="shared" si="73"/>
        <v/>
      </c>
      <c r="S472" s="67" t="str">
        <f t="shared" si="74"/>
        <v/>
      </c>
      <c r="T472" s="67" t="str">
        <f t="shared" ca="1" si="75"/>
        <v/>
      </c>
      <c r="U472" s="67" t="str">
        <f>+IF(M472="","",IFERROR(+VLOOKUP(C472,materiales!$A$2:$D$1000,4,0),"DSZA"))</f>
        <v/>
      </c>
      <c r="V472" s="67" t="str">
        <f t="shared" si="76"/>
        <v/>
      </c>
      <c r="W472" s="69" t="str">
        <f t="shared" si="77"/>
        <v/>
      </c>
      <c r="X472" s="69" t="str">
        <f t="shared" si="78"/>
        <v/>
      </c>
      <c r="Y472" s="70" t="str">
        <f t="shared" si="79"/>
        <v/>
      </c>
      <c r="Z472" s="70" t="str">
        <f>IF(M472="no_cargado",VLOOKUP(B472,NAfiliado_NFarmacia!A:H,8,0),"")</f>
        <v/>
      </c>
      <c r="AA472" s="71"/>
    </row>
    <row r="473" spans="1:27" x14ac:dyDescent="0.55000000000000004">
      <c r="A473" s="50"/>
      <c r="B473" s="49"/>
      <c r="C473" s="48"/>
      <c r="D473" s="49"/>
      <c r="E473" s="49"/>
      <c r="F473" s="49"/>
      <c r="G473" s="66" t="str">
        <f>+IF($B473="","",+IFERROR(+VLOOKUP(B473,padron!$A$2:$E$2000,2,0),+IFERROR(VLOOKUP(B473,NAfiliado_NFarmacia!$A:$J,10,0),"Ingresar Nuevo Afiliado")))</f>
        <v/>
      </c>
      <c r="H473" s="67" t="str">
        <f>+IF(B473="","",+IFERROR(+VLOOKUP($C473,materiales!$A$2:$C$101,2,0),"9999"))</f>
        <v/>
      </c>
      <c r="I473" s="68" t="str">
        <f>+IF($B473="","",+IF(OR($F473="Si",$F473=""),IF(ISERROR(VLOOKUP($B473,padron!$A$3:$M$482,9,0)),+IF(ISERROR(VLOOKUP($B473,NAfiliado_NFarmacia!$A$2:$J$497,5,0)),"Ingresa Farmacia",VLOOKUP($B473,NAfiliado_NFarmacia!$A$2:$J$497,5,0)),VLOOKUP($B473,padron!$A$3:$M$482,9,0)),+IF(ISERROR(VLOOKUP($B473,NAfiliado_NFarmacia!$A$2:$J$497,5,0)),"Ingresa Farmacia",VLOOKUP($B473,NAfiliado_NFarmacia!$A$2:$J$497,5,0))))</f>
        <v/>
      </c>
      <c r="J473" s="68" t="str">
        <f>+IF($B473="","",+IF(OR($F473="Si",$F473=""),IF(ISERROR(VLOOKUP($B473,padron!$A$3:$M$482,10,0)),+IF(ISERROR(VLOOKUP($B473,NAfiliado_NFarmacia!$A$2:$J$497,5,0)),"Ingresa Direccion de Farmacia",VLOOKUP($B473,NAfiliado_NFarmacia!$A$2:$J$497,6,0)),VLOOKUP($B473,padron!$A$3:$M$482,10,0)),+IF(ISERROR(VLOOKUP($B473,NAfiliado_NFarmacia!$A$2:$J$497,6,0)),"Ingresa Direccion de Farmacia",VLOOKUP($B473,NAfiliado_NFarmacia!$A$2:$J$497,6,0))))</f>
        <v/>
      </c>
      <c r="K473" s="68" t="str">
        <f>+IF($B473="","",+IF(OR($F473="Si",$F473=""),IF(ISERROR(VLOOKUP($B473,padron!$A$3:$M$482,10,0)),+IF(ISERROR(VLOOKUP($B473,NAfiliado_NFarmacia!$A$2:$J$497,5,0)),"Ingresa Localidad de Farmacia",VLOOKUP($B473,NAfiliado_NFarmacia!$A$2:$J$497,7,0)),VLOOKUP($B473,padron!$A$3:$M$482,11,0)),+IF(ISERROR(VLOOKUP($B473,NAfiliado_NFarmacia!$A$2:$J$497,7,0)),"Ingresa Localidad de Farmacia",VLOOKUP($B473,NAfiliado_NFarmacia!$A$2:$J$497,7,0))))</f>
        <v/>
      </c>
      <c r="L473" s="69" t="str">
        <f>+IF(B473="","",IF(F473="No","84005541",+IFERROR(+VLOOKUP(inicio!B473,padron!$A$2:$H$1999,8,0),"84005541")))</f>
        <v/>
      </c>
      <c r="M473" s="69" t="str">
        <f>+IF(B473="","",+IFERROR(+VLOOKUP(B473,padron!A:C,3,0),"no_cargado"))</f>
        <v/>
      </c>
      <c r="N473" s="67" t="str">
        <f>+IF(C473="","",+IFERROR(+VLOOKUP($C473,materiales!$A$2:$C$101,3,0),"9999"))</f>
        <v/>
      </c>
      <c r="O473" s="67" t="str">
        <f t="shared" si="70"/>
        <v/>
      </c>
      <c r="P473" s="67" t="str">
        <f t="shared" si="71"/>
        <v/>
      </c>
      <c r="Q473" s="67" t="str">
        <f t="shared" si="72"/>
        <v/>
      </c>
      <c r="R473" s="67" t="str">
        <f t="shared" si="73"/>
        <v/>
      </c>
      <c r="S473" s="67" t="str">
        <f t="shared" si="74"/>
        <v/>
      </c>
      <c r="T473" s="67" t="str">
        <f t="shared" ca="1" si="75"/>
        <v/>
      </c>
      <c r="U473" s="67" t="str">
        <f>+IF(M473="","",IFERROR(+VLOOKUP(C473,materiales!$A$2:$D$1000,4,0),"DSZA"))</f>
        <v/>
      </c>
      <c r="V473" s="67" t="str">
        <f t="shared" si="76"/>
        <v/>
      </c>
      <c r="W473" s="69" t="str">
        <f t="shared" si="77"/>
        <v/>
      </c>
      <c r="X473" s="69" t="str">
        <f t="shared" si="78"/>
        <v/>
      </c>
      <c r="Y473" s="70" t="str">
        <f t="shared" si="79"/>
        <v/>
      </c>
      <c r="Z473" s="70" t="str">
        <f>IF(M473="no_cargado",VLOOKUP(B473,NAfiliado_NFarmacia!A:H,8,0),"")</f>
        <v/>
      </c>
      <c r="AA473" s="71"/>
    </row>
    <row r="474" spans="1:27" x14ac:dyDescent="0.55000000000000004">
      <c r="A474" s="50"/>
      <c r="B474" s="49"/>
      <c r="C474" s="48"/>
      <c r="D474" s="49"/>
      <c r="E474" s="49"/>
      <c r="F474" s="49"/>
      <c r="G474" s="66" t="str">
        <f>+IF($B474="","",+IFERROR(+VLOOKUP(B474,padron!$A$2:$E$2000,2,0),+IFERROR(VLOOKUP(B474,NAfiliado_NFarmacia!$A:$J,10,0),"Ingresar Nuevo Afiliado")))</f>
        <v/>
      </c>
      <c r="H474" s="67" t="str">
        <f>+IF(B474="","",+IFERROR(+VLOOKUP($C474,materiales!$A$2:$C$101,2,0),"9999"))</f>
        <v/>
      </c>
      <c r="I474" s="68" t="str">
        <f>+IF($B474="","",+IF(OR($F474="Si",$F474=""),IF(ISERROR(VLOOKUP($B474,padron!$A$3:$M$482,9,0)),+IF(ISERROR(VLOOKUP($B474,NAfiliado_NFarmacia!$A$2:$J$497,5,0)),"Ingresa Farmacia",VLOOKUP($B474,NAfiliado_NFarmacia!$A$2:$J$497,5,0)),VLOOKUP($B474,padron!$A$3:$M$482,9,0)),+IF(ISERROR(VLOOKUP($B474,NAfiliado_NFarmacia!$A$2:$J$497,5,0)),"Ingresa Farmacia",VLOOKUP($B474,NAfiliado_NFarmacia!$A$2:$J$497,5,0))))</f>
        <v/>
      </c>
      <c r="J474" s="68" t="str">
        <f>+IF($B474="","",+IF(OR($F474="Si",$F474=""),IF(ISERROR(VLOOKUP($B474,padron!$A$3:$M$482,10,0)),+IF(ISERROR(VLOOKUP($B474,NAfiliado_NFarmacia!$A$2:$J$497,5,0)),"Ingresa Direccion de Farmacia",VLOOKUP($B474,NAfiliado_NFarmacia!$A$2:$J$497,6,0)),VLOOKUP($B474,padron!$A$3:$M$482,10,0)),+IF(ISERROR(VLOOKUP($B474,NAfiliado_NFarmacia!$A$2:$J$497,6,0)),"Ingresa Direccion de Farmacia",VLOOKUP($B474,NAfiliado_NFarmacia!$A$2:$J$497,6,0))))</f>
        <v/>
      </c>
      <c r="K474" s="68" t="str">
        <f>+IF($B474="","",+IF(OR($F474="Si",$F474=""),IF(ISERROR(VLOOKUP($B474,padron!$A$3:$M$482,10,0)),+IF(ISERROR(VLOOKUP($B474,NAfiliado_NFarmacia!$A$2:$J$497,5,0)),"Ingresa Localidad de Farmacia",VLOOKUP($B474,NAfiliado_NFarmacia!$A$2:$J$497,7,0)),VLOOKUP($B474,padron!$A$3:$M$482,11,0)),+IF(ISERROR(VLOOKUP($B474,NAfiliado_NFarmacia!$A$2:$J$497,7,0)),"Ingresa Localidad de Farmacia",VLOOKUP($B474,NAfiliado_NFarmacia!$A$2:$J$497,7,0))))</f>
        <v/>
      </c>
      <c r="L474" s="69" t="str">
        <f>+IF(B474="","",IF(F474="No","84005541",+IFERROR(+VLOOKUP(inicio!B474,padron!$A$2:$H$1999,8,0),"84005541")))</f>
        <v/>
      </c>
      <c r="M474" s="69" t="str">
        <f>+IF(B474="","",+IFERROR(+VLOOKUP(B474,padron!A:C,3,0),"no_cargado"))</f>
        <v/>
      </c>
      <c r="N474" s="67" t="str">
        <f>+IF(C474="","",+IFERROR(+VLOOKUP($C474,materiales!$A$2:$C$101,3,0),"9999"))</f>
        <v/>
      </c>
      <c r="O474" s="67" t="str">
        <f t="shared" si="70"/>
        <v/>
      </c>
      <c r="P474" s="67" t="str">
        <f t="shared" si="71"/>
        <v/>
      </c>
      <c r="Q474" s="67" t="str">
        <f t="shared" si="72"/>
        <v/>
      </c>
      <c r="R474" s="67" t="str">
        <f t="shared" si="73"/>
        <v/>
      </c>
      <c r="S474" s="67" t="str">
        <f t="shared" si="74"/>
        <v/>
      </c>
      <c r="T474" s="67" t="str">
        <f t="shared" ca="1" si="75"/>
        <v/>
      </c>
      <c r="U474" s="67" t="str">
        <f>+IF(M474="","",IFERROR(+VLOOKUP(C474,materiales!$A$2:$D$1000,4,0),"DSZA"))</f>
        <v/>
      </c>
      <c r="V474" s="67" t="str">
        <f t="shared" si="76"/>
        <v/>
      </c>
      <c r="W474" s="69" t="str">
        <f t="shared" si="77"/>
        <v/>
      </c>
      <c r="X474" s="69" t="str">
        <f t="shared" si="78"/>
        <v/>
      </c>
      <c r="Y474" s="70" t="str">
        <f t="shared" si="79"/>
        <v/>
      </c>
      <c r="Z474" s="70" t="str">
        <f>IF(M474="no_cargado",VLOOKUP(B474,NAfiliado_NFarmacia!A:H,8,0),"")</f>
        <v/>
      </c>
      <c r="AA474" s="71"/>
    </row>
    <row r="475" spans="1:27" x14ac:dyDescent="0.55000000000000004">
      <c r="A475" s="50"/>
      <c r="B475" s="49"/>
      <c r="C475" s="48"/>
      <c r="D475" s="49"/>
      <c r="E475" s="49"/>
      <c r="F475" s="49"/>
      <c r="G475" s="66" t="str">
        <f>+IF($B475="","",+IFERROR(+VLOOKUP(B475,padron!$A$2:$E$2000,2,0),+IFERROR(VLOOKUP(B475,NAfiliado_NFarmacia!$A:$J,10,0),"Ingresar Nuevo Afiliado")))</f>
        <v/>
      </c>
      <c r="H475" s="67" t="str">
        <f>+IF(B475="","",+IFERROR(+VLOOKUP($C475,materiales!$A$2:$C$101,2,0),"9999"))</f>
        <v/>
      </c>
      <c r="I475" s="68" t="str">
        <f>+IF($B475="","",+IF(OR($F475="Si",$F475=""),IF(ISERROR(VLOOKUP($B475,padron!$A$3:$M$482,9,0)),+IF(ISERROR(VLOOKUP($B475,NAfiliado_NFarmacia!$A$2:$J$497,5,0)),"Ingresa Farmacia",VLOOKUP($B475,NAfiliado_NFarmacia!$A$2:$J$497,5,0)),VLOOKUP($B475,padron!$A$3:$M$482,9,0)),+IF(ISERROR(VLOOKUP($B475,NAfiliado_NFarmacia!$A$2:$J$497,5,0)),"Ingresa Farmacia",VLOOKUP($B475,NAfiliado_NFarmacia!$A$2:$J$497,5,0))))</f>
        <v/>
      </c>
      <c r="J475" s="68" t="str">
        <f>+IF($B475="","",+IF(OR($F475="Si",$F475=""),IF(ISERROR(VLOOKUP($B475,padron!$A$3:$M$482,10,0)),+IF(ISERROR(VLOOKUP($B475,NAfiliado_NFarmacia!$A$2:$J$497,5,0)),"Ingresa Direccion de Farmacia",VLOOKUP($B475,NAfiliado_NFarmacia!$A$2:$J$497,6,0)),VLOOKUP($B475,padron!$A$3:$M$482,10,0)),+IF(ISERROR(VLOOKUP($B475,NAfiliado_NFarmacia!$A$2:$J$497,6,0)),"Ingresa Direccion de Farmacia",VLOOKUP($B475,NAfiliado_NFarmacia!$A$2:$J$497,6,0))))</f>
        <v/>
      </c>
      <c r="K475" s="68" t="str">
        <f>+IF($B475="","",+IF(OR($F475="Si",$F475=""),IF(ISERROR(VLOOKUP($B475,padron!$A$3:$M$482,10,0)),+IF(ISERROR(VLOOKUP($B475,NAfiliado_NFarmacia!$A$2:$J$497,5,0)),"Ingresa Localidad de Farmacia",VLOOKUP($B475,NAfiliado_NFarmacia!$A$2:$J$497,7,0)),VLOOKUP($B475,padron!$A$3:$M$482,11,0)),+IF(ISERROR(VLOOKUP($B475,NAfiliado_NFarmacia!$A$2:$J$497,7,0)),"Ingresa Localidad de Farmacia",VLOOKUP($B475,NAfiliado_NFarmacia!$A$2:$J$497,7,0))))</f>
        <v/>
      </c>
      <c r="L475" s="69" t="str">
        <f>+IF(B475="","",IF(F475="No","84005541",+IFERROR(+VLOOKUP(inicio!B475,padron!$A$2:$H$1999,8,0),"84005541")))</f>
        <v/>
      </c>
      <c r="M475" s="69" t="str">
        <f>+IF(B475="","",+IFERROR(+VLOOKUP(B475,padron!A:C,3,0),"no_cargado"))</f>
        <v/>
      </c>
      <c r="N475" s="67" t="str">
        <f>+IF(C475="","",+IFERROR(+VLOOKUP($C475,materiales!$A$2:$C$101,3,0),"9999"))</f>
        <v/>
      </c>
      <c r="O475" s="67" t="str">
        <f t="shared" si="70"/>
        <v/>
      </c>
      <c r="P475" s="67" t="str">
        <f t="shared" si="71"/>
        <v/>
      </c>
      <c r="Q475" s="67" t="str">
        <f t="shared" si="72"/>
        <v/>
      </c>
      <c r="R475" s="67" t="str">
        <f t="shared" si="73"/>
        <v/>
      </c>
      <c r="S475" s="67" t="str">
        <f t="shared" si="74"/>
        <v/>
      </c>
      <c r="T475" s="67" t="str">
        <f t="shared" ca="1" si="75"/>
        <v/>
      </c>
      <c r="U475" s="67" t="str">
        <f>+IF(M475="","",IFERROR(+VLOOKUP(C475,materiales!$A$2:$D$1000,4,0),"DSZA"))</f>
        <v/>
      </c>
      <c r="V475" s="67" t="str">
        <f t="shared" si="76"/>
        <v/>
      </c>
      <c r="W475" s="69" t="str">
        <f t="shared" si="77"/>
        <v/>
      </c>
      <c r="X475" s="69" t="str">
        <f t="shared" si="78"/>
        <v/>
      </c>
      <c r="Y475" s="70" t="str">
        <f t="shared" si="79"/>
        <v/>
      </c>
      <c r="Z475" s="70" t="str">
        <f>IF(M475="no_cargado",VLOOKUP(B475,NAfiliado_NFarmacia!A:H,8,0),"")</f>
        <v/>
      </c>
      <c r="AA475" s="71"/>
    </row>
    <row r="476" spans="1:27" x14ac:dyDescent="0.55000000000000004">
      <c r="A476" s="50"/>
      <c r="B476" s="49"/>
      <c r="C476" s="48"/>
      <c r="D476" s="49"/>
      <c r="E476" s="49"/>
      <c r="F476" s="49"/>
      <c r="G476" s="66" t="str">
        <f>+IF($B476="","",+IFERROR(+VLOOKUP(B476,padron!$A$2:$E$2000,2,0),+IFERROR(VLOOKUP(B476,NAfiliado_NFarmacia!$A:$J,10,0),"Ingresar Nuevo Afiliado")))</f>
        <v/>
      </c>
      <c r="H476" s="67" t="str">
        <f>+IF(B476="","",+IFERROR(+VLOOKUP($C476,materiales!$A$2:$C$101,2,0),"9999"))</f>
        <v/>
      </c>
      <c r="I476" s="68" t="str">
        <f>+IF($B476="","",+IF(OR($F476="Si",$F476=""),IF(ISERROR(VLOOKUP($B476,padron!$A$3:$M$482,9,0)),+IF(ISERROR(VLOOKUP($B476,NAfiliado_NFarmacia!$A$2:$J$497,5,0)),"Ingresa Farmacia",VLOOKUP($B476,NAfiliado_NFarmacia!$A$2:$J$497,5,0)),VLOOKUP($B476,padron!$A$3:$M$482,9,0)),+IF(ISERROR(VLOOKUP($B476,NAfiliado_NFarmacia!$A$2:$J$497,5,0)),"Ingresa Farmacia",VLOOKUP($B476,NAfiliado_NFarmacia!$A$2:$J$497,5,0))))</f>
        <v/>
      </c>
      <c r="J476" s="68" t="str">
        <f>+IF($B476="","",+IF(OR($F476="Si",$F476=""),IF(ISERROR(VLOOKUP($B476,padron!$A$3:$M$482,10,0)),+IF(ISERROR(VLOOKUP($B476,NAfiliado_NFarmacia!$A$2:$J$497,5,0)),"Ingresa Direccion de Farmacia",VLOOKUP($B476,NAfiliado_NFarmacia!$A$2:$J$497,6,0)),VLOOKUP($B476,padron!$A$3:$M$482,10,0)),+IF(ISERROR(VLOOKUP($B476,NAfiliado_NFarmacia!$A$2:$J$497,6,0)),"Ingresa Direccion de Farmacia",VLOOKUP($B476,NAfiliado_NFarmacia!$A$2:$J$497,6,0))))</f>
        <v/>
      </c>
      <c r="K476" s="68" t="str">
        <f>+IF($B476="","",+IF(OR($F476="Si",$F476=""),IF(ISERROR(VLOOKUP($B476,padron!$A$3:$M$482,10,0)),+IF(ISERROR(VLOOKUP($B476,NAfiliado_NFarmacia!$A$2:$J$497,5,0)),"Ingresa Localidad de Farmacia",VLOOKUP($B476,NAfiliado_NFarmacia!$A$2:$J$497,7,0)),VLOOKUP($B476,padron!$A$3:$M$482,11,0)),+IF(ISERROR(VLOOKUP($B476,NAfiliado_NFarmacia!$A$2:$J$497,7,0)),"Ingresa Localidad de Farmacia",VLOOKUP($B476,NAfiliado_NFarmacia!$A$2:$J$497,7,0))))</f>
        <v/>
      </c>
      <c r="L476" s="69" t="str">
        <f>+IF(B476="","",IF(F476="No","84005541",+IFERROR(+VLOOKUP(inicio!B476,padron!$A$2:$H$1999,8,0),"84005541")))</f>
        <v/>
      </c>
      <c r="M476" s="69" t="str">
        <f>+IF(B476="","",+IFERROR(+VLOOKUP(B476,padron!A:C,3,0),"no_cargado"))</f>
        <v/>
      </c>
      <c r="N476" s="67" t="str">
        <f>+IF(C476="","",+IFERROR(+VLOOKUP($C476,materiales!$A$2:$C$101,3,0),"9999"))</f>
        <v/>
      </c>
      <c r="O476" s="67" t="str">
        <f t="shared" si="70"/>
        <v/>
      </c>
      <c r="P476" s="67" t="str">
        <f t="shared" si="71"/>
        <v/>
      </c>
      <c r="Q476" s="67" t="str">
        <f t="shared" si="72"/>
        <v/>
      </c>
      <c r="R476" s="67" t="str">
        <f t="shared" si="73"/>
        <v/>
      </c>
      <c r="S476" s="67" t="str">
        <f t="shared" si="74"/>
        <v/>
      </c>
      <c r="T476" s="67" t="str">
        <f t="shared" ca="1" si="75"/>
        <v/>
      </c>
      <c r="U476" s="67" t="str">
        <f>+IF(M476="","",IFERROR(+VLOOKUP(C476,materiales!$A$2:$D$1000,4,0),"DSZA"))</f>
        <v/>
      </c>
      <c r="V476" s="67" t="str">
        <f t="shared" si="76"/>
        <v/>
      </c>
      <c r="W476" s="69" t="str">
        <f t="shared" si="77"/>
        <v/>
      </c>
      <c r="X476" s="69" t="str">
        <f t="shared" si="78"/>
        <v/>
      </c>
      <c r="Y476" s="70" t="str">
        <f t="shared" si="79"/>
        <v/>
      </c>
      <c r="Z476" s="70" t="str">
        <f>IF(M476="no_cargado",VLOOKUP(B476,NAfiliado_NFarmacia!A:H,8,0),"")</f>
        <v/>
      </c>
      <c r="AA476" s="71"/>
    </row>
    <row r="477" spans="1:27" x14ac:dyDescent="0.55000000000000004">
      <c r="A477" s="50"/>
      <c r="B477" s="49"/>
      <c r="C477" s="48"/>
      <c r="D477" s="49"/>
      <c r="E477" s="49"/>
      <c r="F477" s="49"/>
      <c r="G477" s="66" t="str">
        <f>+IF($B477="","",+IFERROR(+VLOOKUP(B477,padron!$A$2:$E$2000,2,0),+IFERROR(VLOOKUP(B477,NAfiliado_NFarmacia!$A:$J,10,0),"Ingresar Nuevo Afiliado")))</f>
        <v/>
      </c>
      <c r="H477" s="67" t="str">
        <f>+IF(B477="","",+IFERROR(+VLOOKUP($C477,materiales!$A$2:$C$101,2,0),"9999"))</f>
        <v/>
      </c>
      <c r="I477" s="68" t="str">
        <f>+IF($B477="","",+IF(OR($F477="Si",$F477=""),IF(ISERROR(VLOOKUP($B477,padron!$A$3:$M$482,9,0)),+IF(ISERROR(VLOOKUP($B477,NAfiliado_NFarmacia!$A$2:$J$497,5,0)),"Ingresa Farmacia",VLOOKUP($B477,NAfiliado_NFarmacia!$A$2:$J$497,5,0)),VLOOKUP($B477,padron!$A$3:$M$482,9,0)),+IF(ISERROR(VLOOKUP($B477,NAfiliado_NFarmacia!$A$2:$J$497,5,0)),"Ingresa Farmacia",VLOOKUP($B477,NAfiliado_NFarmacia!$A$2:$J$497,5,0))))</f>
        <v/>
      </c>
      <c r="J477" s="68" t="str">
        <f>+IF($B477="","",+IF(OR($F477="Si",$F477=""),IF(ISERROR(VLOOKUP($B477,padron!$A$3:$M$482,10,0)),+IF(ISERROR(VLOOKUP($B477,NAfiliado_NFarmacia!$A$2:$J$497,5,0)),"Ingresa Direccion de Farmacia",VLOOKUP($B477,NAfiliado_NFarmacia!$A$2:$J$497,6,0)),VLOOKUP($B477,padron!$A$3:$M$482,10,0)),+IF(ISERROR(VLOOKUP($B477,NAfiliado_NFarmacia!$A$2:$J$497,6,0)),"Ingresa Direccion de Farmacia",VLOOKUP($B477,NAfiliado_NFarmacia!$A$2:$J$497,6,0))))</f>
        <v/>
      </c>
      <c r="K477" s="68" t="str">
        <f>+IF($B477="","",+IF(OR($F477="Si",$F477=""),IF(ISERROR(VLOOKUP($B477,padron!$A$3:$M$482,10,0)),+IF(ISERROR(VLOOKUP($B477,NAfiliado_NFarmacia!$A$2:$J$497,5,0)),"Ingresa Localidad de Farmacia",VLOOKUP($B477,NAfiliado_NFarmacia!$A$2:$J$497,7,0)),VLOOKUP($B477,padron!$A$3:$M$482,11,0)),+IF(ISERROR(VLOOKUP($B477,NAfiliado_NFarmacia!$A$2:$J$497,7,0)),"Ingresa Localidad de Farmacia",VLOOKUP($B477,NAfiliado_NFarmacia!$A$2:$J$497,7,0))))</f>
        <v/>
      </c>
      <c r="L477" s="69" t="str">
        <f>+IF(B477="","",IF(F477="No","84005541",+IFERROR(+VLOOKUP(inicio!B477,padron!$A$2:$H$1999,8,0),"84005541")))</f>
        <v/>
      </c>
      <c r="M477" s="69" t="str">
        <f>+IF(B477="","",+IFERROR(+VLOOKUP(B477,padron!A:C,3,0),"no_cargado"))</f>
        <v/>
      </c>
      <c r="N477" s="67" t="str">
        <f>+IF(C477="","",+IFERROR(+VLOOKUP($C477,materiales!$A$2:$C$101,3,0),"9999"))</f>
        <v/>
      </c>
      <c r="O477" s="67" t="str">
        <f t="shared" si="70"/>
        <v/>
      </c>
      <c r="P477" s="67" t="str">
        <f t="shared" si="71"/>
        <v/>
      </c>
      <c r="Q477" s="67" t="str">
        <f t="shared" si="72"/>
        <v/>
      </c>
      <c r="R477" s="67" t="str">
        <f t="shared" si="73"/>
        <v/>
      </c>
      <c r="S477" s="67" t="str">
        <f t="shared" si="74"/>
        <v/>
      </c>
      <c r="T477" s="67" t="str">
        <f t="shared" ca="1" si="75"/>
        <v/>
      </c>
      <c r="U477" s="67" t="str">
        <f>+IF(M477="","",IFERROR(+VLOOKUP(C477,materiales!$A$2:$D$1000,4,0),"DSZA"))</f>
        <v/>
      </c>
      <c r="V477" s="67" t="str">
        <f t="shared" si="76"/>
        <v/>
      </c>
      <c r="W477" s="69" t="str">
        <f t="shared" si="77"/>
        <v/>
      </c>
      <c r="X477" s="69" t="str">
        <f t="shared" si="78"/>
        <v/>
      </c>
      <c r="Y477" s="70" t="str">
        <f t="shared" si="79"/>
        <v/>
      </c>
      <c r="Z477" s="70" t="str">
        <f>IF(M477="no_cargado",VLOOKUP(B477,NAfiliado_NFarmacia!A:H,8,0),"")</f>
        <v/>
      </c>
      <c r="AA477" s="71"/>
    </row>
    <row r="478" spans="1:27" x14ac:dyDescent="0.55000000000000004">
      <c r="A478" s="50"/>
      <c r="B478" s="49"/>
      <c r="C478" s="48"/>
      <c r="D478" s="49"/>
      <c r="E478" s="49"/>
      <c r="F478" s="49"/>
      <c r="G478" s="66" t="str">
        <f>+IF($B478="","",+IFERROR(+VLOOKUP(B478,padron!$A$2:$E$2000,2,0),+IFERROR(VLOOKUP(B478,NAfiliado_NFarmacia!$A:$J,10,0),"Ingresar Nuevo Afiliado")))</f>
        <v/>
      </c>
      <c r="H478" s="67" t="str">
        <f>+IF(B478="","",+IFERROR(+VLOOKUP($C478,materiales!$A$2:$C$101,2,0),"9999"))</f>
        <v/>
      </c>
      <c r="I478" s="68" t="str">
        <f>+IF($B478="","",+IF(OR($F478="Si",$F478=""),IF(ISERROR(VLOOKUP($B478,padron!$A$3:$M$482,9,0)),+IF(ISERROR(VLOOKUP($B478,NAfiliado_NFarmacia!$A$2:$J$497,5,0)),"Ingresa Farmacia",VLOOKUP($B478,NAfiliado_NFarmacia!$A$2:$J$497,5,0)),VLOOKUP($B478,padron!$A$3:$M$482,9,0)),+IF(ISERROR(VLOOKUP($B478,NAfiliado_NFarmacia!$A$2:$J$497,5,0)),"Ingresa Farmacia",VLOOKUP($B478,NAfiliado_NFarmacia!$A$2:$J$497,5,0))))</f>
        <v/>
      </c>
      <c r="J478" s="68" t="str">
        <f>+IF($B478="","",+IF(OR($F478="Si",$F478=""),IF(ISERROR(VLOOKUP($B478,padron!$A$3:$M$482,10,0)),+IF(ISERROR(VLOOKUP($B478,NAfiliado_NFarmacia!$A$2:$J$497,5,0)),"Ingresa Direccion de Farmacia",VLOOKUP($B478,NAfiliado_NFarmacia!$A$2:$J$497,6,0)),VLOOKUP($B478,padron!$A$3:$M$482,10,0)),+IF(ISERROR(VLOOKUP($B478,NAfiliado_NFarmacia!$A$2:$J$497,6,0)),"Ingresa Direccion de Farmacia",VLOOKUP($B478,NAfiliado_NFarmacia!$A$2:$J$497,6,0))))</f>
        <v/>
      </c>
      <c r="K478" s="68" t="str">
        <f>+IF($B478="","",+IF(OR($F478="Si",$F478=""),IF(ISERROR(VLOOKUP($B478,padron!$A$3:$M$482,10,0)),+IF(ISERROR(VLOOKUP($B478,NAfiliado_NFarmacia!$A$2:$J$497,5,0)),"Ingresa Localidad de Farmacia",VLOOKUP($B478,NAfiliado_NFarmacia!$A$2:$J$497,7,0)),VLOOKUP($B478,padron!$A$3:$M$482,11,0)),+IF(ISERROR(VLOOKUP($B478,NAfiliado_NFarmacia!$A$2:$J$497,7,0)),"Ingresa Localidad de Farmacia",VLOOKUP($B478,NAfiliado_NFarmacia!$A$2:$J$497,7,0))))</f>
        <v/>
      </c>
      <c r="L478" s="69" t="str">
        <f>+IF(B478="","",IF(F478="No","84005541",+IFERROR(+VLOOKUP(inicio!B478,padron!$A$2:$H$1999,8,0),"84005541")))</f>
        <v/>
      </c>
      <c r="M478" s="69" t="str">
        <f>+IF(B478="","",+IFERROR(+VLOOKUP(B478,padron!A:C,3,0),"no_cargado"))</f>
        <v/>
      </c>
      <c r="N478" s="67" t="str">
        <f>+IF(C478="","",+IFERROR(+VLOOKUP($C478,materiales!$A$2:$C$101,3,0),"9999"))</f>
        <v/>
      </c>
      <c r="O478" s="67" t="str">
        <f t="shared" si="70"/>
        <v/>
      </c>
      <c r="P478" s="67" t="str">
        <f t="shared" si="71"/>
        <v/>
      </c>
      <c r="Q478" s="67" t="str">
        <f t="shared" si="72"/>
        <v/>
      </c>
      <c r="R478" s="67" t="str">
        <f t="shared" si="73"/>
        <v/>
      </c>
      <c r="S478" s="67" t="str">
        <f t="shared" si="74"/>
        <v/>
      </c>
      <c r="T478" s="67" t="str">
        <f t="shared" ca="1" si="75"/>
        <v/>
      </c>
      <c r="U478" s="67" t="str">
        <f>+IF(M478="","",IFERROR(+VLOOKUP(C478,materiales!$A$2:$D$1000,4,0),"DSZA"))</f>
        <v/>
      </c>
      <c r="V478" s="67" t="str">
        <f t="shared" si="76"/>
        <v/>
      </c>
      <c r="W478" s="69" t="str">
        <f t="shared" si="77"/>
        <v/>
      </c>
      <c r="X478" s="69" t="str">
        <f t="shared" si="78"/>
        <v/>
      </c>
      <c r="Y478" s="70" t="str">
        <f t="shared" si="79"/>
        <v/>
      </c>
      <c r="Z478" s="70" t="str">
        <f>IF(M478="no_cargado",VLOOKUP(B478,NAfiliado_NFarmacia!A:H,8,0),"")</f>
        <v/>
      </c>
      <c r="AA478" s="71"/>
    </row>
    <row r="479" spans="1:27" x14ac:dyDescent="0.55000000000000004">
      <c r="A479" s="50"/>
      <c r="B479" s="49"/>
      <c r="C479" s="48"/>
      <c r="D479" s="49"/>
      <c r="E479" s="49"/>
      <c r="F479" s="49"/>
      <c r="G479" s="66" t="str">
        <f>+IF($B479="","",+IFERROR(+VLOOKUP(B479,padron!$A$2:$E$2000,2,0),+IFERROR(VLOOKUP(B479,NAfiliado_NFarmacia!$A:$J,10,0),"Ingresar Nuevo Afiliado")))</f>
        <v/>
      </c>
      <c r="H479" s="67" t="str">
        <f>+IF(B479="","",+IFERROR(+VLOOKUP($C479,materiales!$A$2:$C$101,2,0),"9999"))</f>
        <v/>
      </c>
      <c r="I479" s="68" t="str">
        <f>+IF($B479="","",+IF(OR($F479="Si",$F479=""),IF(ISERROR(VLOOKUP($B479,padron!$A$3:$M$482,9,0)),+IF(ISERROR(VLOOKUP($B479,NAfiliado_NFarmacia!$A$2:$J$497,5,0)),"Ingresa Farmacia",VLOOKUP($B479,NAfiliado_NFarmacia!$A$2:$J$497,5,0)),VLOOKUP($B479,padron!$A$3:$M$482,9,0)),+IF(ISERROR(VLOOKUP($B479,NAfiliado_NFarmacia!$A$2:$J$497,5,0)),"Ingresa Farmacia",VLOOKUP($B479,NAfiliado_NFarmacia!$A$2:$J$497,5,0))))</f>
        <v/>
      </c>
      <c r="J479" s="68" t="str">
        <f>+IF($B479="","",+IF(OR($F479="Si",$F479=""),IF(ISERROR(VLOOKUP($B479,padron!$A$3:$M$482,10,0)),+IF(ISERROR(VLOOKUP($B479,NAfiliado_NFarmacia!$A$2:$J$497,5,0)),"Ingresa Direccion de Farmacia",VLOOKUP($B479,NAfiliado_NFarmacia!$A$2:$J$497,6,0)),VLOOKUP($B479,padron!$A$3:$M$482,10,0)),+IF(ISERROR(VLOOKUP($B479,NAfiliado_NFarmacia!$A$2:$J$497,6,0)),"Ingresa Direccion de Farmacia",VLOOKUP($B479,NAfiliado_NFarmacia!$A$2:$J$497,6,0))))</f>
        <v/>
      </c>
      <c r="K479" s="68" t="str">
        <f>+IF($B479="","",+IF(OR($F479="Si",$F479=""),IF(ISERROR(VLOOKUP($B479,padron!$A$3:$M$482,10,0)),+IF(ISERROR(VLOOKUP($B479,NAfiliado_NFarmacia!$A$2:$J$497,5,0)),"Ingresa Localidad de Farmacia",VLOOKUP($B479,NAfiliado_NFarmacia!$A$2:$J$497,7,0)),VLOOKUP($B479,padron!$A$3:$M$482,11,0)),+IF(ISERROR(VLOOKUP($B479,NAfiliado_NFarmacia!$A$2:$J$497,7,0)),"Ingresa Localidad de Farmacia",VLOOKUP($B479,NAfiliado_NFarmacia!$A$2:$J$497,7,0))))</f>
        <v/>
      </c>
      <c r="L479" s="69" t="str">
        <f>+IF(B479="","",IF(F479="No","84005541",+IFERROR(+VLOOKUP(inicio!B479,padron!$A$2:$H$1999,8,0),"84005541")))</f>
        <v/>
      </c>
      <c r="M479" s="69" t="str">
        <f>+IF(B479="","",+IFERROR(+VLOOKUP(B479,padron!A:C,3,0),"no_cargado"))</f>
        <v/>
      </c>
      <c r="N479" s="67" t="str">
        <f>+IF(C479="","",+IFERROR(+VLOOKUP($C479,materiales!$A$2:$C$101,3,0),"9999"))</f>
        <v/>
      </c>
      <c r="O479" s="67" t="str">
        <f t="shared" si="70"/>
        <v/>
      </c>
      <c r="P479" s="67" t="str">
        <f t="shared" si="71"/>
        <v/>
      </c>
      <c r="Q479" s="67" t="str">
        <f t="shared" si="72"/>
        <v/>
      </c>
      <c r="R479" s="67" t="str">
        <f t="shared" si="73"/>
        <v/>
      </c>
      <c r="S479" s="67" t="str">
        <f t="shared" si="74"/>
        <v/>
      </c>
      <c r="T479" s="67" t="str">
        <f t="shared" ca="1" si="75"/>
        <v/>
      </c>
      <c r="U479" s="67" t="str">
        <f>+IF(M479="","",IFERROR(+VLOOKUP(C479,materiales!$A$2:$D$1000,4,0),"DSZA"))</f>
        <v/>
      </c>
      <c r="V479" s="67" t="str">
        <f t="shared" si="76"/>
        <v/>
      </c>
      <c r="W479" s="69" t="str">
        <f t="shared" si="77"/>
        <v/>
      </c>
      <c r="X479" s="69" t="str">
        <f t="shared" si="78"/>
        <v/>
      </c>
      <c r="Y479" s="70" t="str">
        <f t="shared" si="79"/>
        <v/>
      </c>
      <c r="Z479" s="70" t="str">
        <f>IF(M479="no_cargado",VLOOKUP(B479,NAfiliado_NFarmacia!A:H,8,0),"")</f>
        <v/>
      </c>
      <c r="AA479" s="71"/>
    </row>
    <row r="480" spans="1:27" x14ac:dyDescent="0.55000000000000004">
      <c r="A480" s="50"/>
      <c r="B480" s="49"/>
      <c r="C480" s="48"/>
      <c r="D480" s="49"/>
      <c r="E480" s="49"/>
      <c r="F480" s="49"/>
      <c r="G480" s="66" t="str">
        <f>+IF($B480="","",+IFERROR(+VLOOKUP(B480,padron!$A$2:$E$2000,2,0),+IFERROR(VLOOKUP(B480,NAfiliado_NFarmacia!$A:$J,10,0),"Ingresar Nuevo Afiliado")))</f>
        <v/>
      </c>
      <c r="H480" s="67" t="str">
        <f>+IF(B480="","",+IFERROR(+VLOOKUP($C480,materiales!$A$2:$C$101,2,0),"9999"))</f>
        <v/>
      </c>
      <c r="I480" s="68" t="str">
        <f>+IF($B480="","",+IF(OR($F480="Si",$F480=""),IF(ISERROR(VLOOKUP($B480,padron!$A$3:$M$482,9,0)),+IF(ISERROR(VLOOKUP($B480,NAfiliado_NFarmacia!$A$2:$J$497,5,0)),"Ingresa Farmacia",VLOOKUP($B480,NAfiliado_NFarmacia!$A$2:$J$497,5,0)),VLOOKUP($B480,padron!$A$3:$M$482,9,0)),+IF(ISERROR(VLOOKUP($B480,NAfiliado_NFarmacia!$A$2:$J$497,5,0)),"Ingresa Farmacia",VLOOKUP($B480,NAfiliado_NFarmacia!$A$2:$J$497,5,0))))</f>
        <v/>
      </c>
      <c r="J480" s="68" t="str">
        <f>+IF($B480="","",+IF(OR($F480="Si",$F480=""),IF(ISERROR(VLOOKUP($B480,padron!$A$3:$M$482,10,0)),+IF(ISERROR(VLOOKUP($B480,NAfiliado_NFarmacia!$A$2:$J$497,5,0)),"Ingresa Direccion de Farmacia",VLOOKUP($B480,NAfiliado_NFarmacia!$A$2:$J$497,6,0)),VLOOKUP($B480,padron!$A$3:$M$482,10,0)),+IF(ISERROR(VLOOKUP($B480,NAfiliado_NFarmacia!$A$2:$J$497,6,0)),"Ingresa Direccion de Farmacia",VLOOKUP($B480,NAfiliado_NFarmacia!$A$2:$J$497,6,0))))</f>
        <v/>
      </c>
      <c r="K480" s="68" t="str">
        <f>+IF($B480="","",+IF(OR($F480="Si",$F480=""),IF(ISERROR(VLOOKUP($B480,padron!$A$3:$M$482,10,0)),+IF(ISERROR(VLOOKUP($B480,NAfiliado_NFarmacia!$A$2:$J$497,5,0)),"Ingresa Localidad de Farmacia",VLOOKUP($B480,NAfiliado_NFarmacia!$A$2:$J$497,7,0)),VLOOKUP($B480,padron!$A$3:$M$482,11,0)),+IF(ISERROR(VLOOKUP($B480,NAfiliado_NFarmacia!$A$2:$J$497,7,0)),"Ingresa Localidad de Farmacia",VLOOKUP($B480,NAfiliado_NFarmacia!$A$2:$J$497,7,0))))</f>
        <v/>
      </c>
      <c r="L480" s="69" t="str">
        <f>+IF(B480="","",IF(F480="No","84005541",+IFERROR(+VLOOKUP(inicio!B480,padron!$A$2:$H$1999,8,0),"84005541")))</f>
        <v/>
      </c>
      <c r="M480" s="69" t="str">
        <f>+IF(B480="","",+IFERROR(+VLOOKUP(B480,padron!A:C,3,0),"no_cargado"))</f>
        <v/>
      </c>
      <c r="N480" s="67" t="str">
        <f>+IF(C480="","",+IFERROR(+VLOOKUP($C480,materiales!$A$2:$C$101,3,0),"9999"))</f>
        <v/>
      </c>
      <c r="O480" s="67" t="str">
        <f t="shared" si="70"/>
        <v/>
      </c>
      <c r="P480" s="67" t="str">
        <f t="shared" si="71"/>
        <v/>
      </c>
      <c r="Q480" s="67" t="str">
        <f t="shared" si="72"/>
        <v/>
      </c>
      <c r="R480" s="67" t="str">
        <f t="shared" si="73"/>
        <v/>
      </c>
      <c r="S480" s="67" t="str">
        <f t="shared" si="74"/>
        <v/>
      </c>
      <c r="T480" s="67" t="str">
        <f t="shared" ca="1" si="75"/>
        <v/>
      </c>
      <c r="U480" s="67" t="str">
        <f>+IF(M480="","",IFERROR(+VLOOKUP(C480,materiales!$A$2:$D$1000,4,0),"DSZA"))</f>
        <v/>
      </c>
      <c r="V480" s="67" t="str">
        <f t="shared" si="76"/>
        <v/>
      </c>
      <c r="W480" s="69" t="str">
        <f t="shared" si="77"/>
        <v/>
      </c>
      <c r="X480" s="69" t="str">
        <f t="shared" si="78"/>
        <v/>
      </c>
      <c r="Y480" s="70" t="str">
        <f t="shared" si="79"/>
        <v/>
      </c>
      <c r="Z480" s="70" t="str">
        <f>IF(M480="no_cargado",VLOOKUP(B480,NAfiliado_NFarmacia!A:H,8,0),"")</f>
        <v/>
      </c>
      <c r="AA480" s="71"/>
    </row>
    <row r="481" spans="1:27" x14ac:dyDescent="0.55000000000000004">
      <c r="A481" s="50"/>
      <c r="B481" s="49"/>
      <c r="C481" s="48"/>
      <c r="D481" s="49"/>
      <c r="E481" s="49"/>
      <c r="F481" s="49"/>
      <c r="G481" s="66" t="str">
        <f>+IF($B481="","",+IFERROR(+VLOOKUP(B481,padron!$A$2:$E$2000,2,0),+IFERROR(VLOOKUP(B481,NAfiliado_NFarmacia!$A:$J,10,0),"Ingresar Nuevo Afiliado")))</f>
        <v/>
      </c>
      <c r="H481" s="67" t="str">
        <f>+IF(B481="","",+IFERROR(+VLOOKUP($C481,materiales!$A$2:$C$101,2,0),"9999"))</f>
        <v/>
      </c>
      <c r="I481" s="68" t="str">
        <f>+IF($B481="","",+IF(OR($F481="Si",$F481=""),IF(ISERROR(VLOOKUP($B481,padron!$A$3:$M$482,9,0)),+IF(ISERROR(VLOOKUP($B481,NAfiliado_NFarmacia!$A$2:$J$497,5,0)),"Ingresa Farmacia",VLOOKUP($B481,NAfiliado_NFarmacia!$A$2:$J$497,5,0)),VLOOKUP($B481,padron!$A$3:$M$482,9,0)),+IF(ISERROR(VLOOKUP($B481,NAfiliado_NFarmacia!$A$2:$J$497,5,0)),"Ingresa Farmacia",VLOOKUP($B481,NAfiliado_NFarmacia!$A$2:$J$497,5,0))))</f>
        <v/>
      </c>
      <c r="J481" s="68" t="str">
        <f>+IF($B481="","",+IF(OR($F481="Si",$F481=""),IF(ISERROR(VLOOKUP($B481,padron!$A$3:$M$482,10,0)),+IF(ISERROR(VLOOKUP($B481,NAfiliado_NFarmacia!$A$2:$J$497,5,0)),"Ingresa Direccion de Farmacia",VLOOKUP($B481,NAfiliado_NFarmacia!$A$2:$J$497,6,0)),VLOOKUP($B481,padron!$A$3:$M$482,10,0)),+IF(ISERROR(VLOOKUP($B481,NAfiliado_NFarmacia!$A$2:$J$497,6,0)),"Ingresa Direccion de Farmacia",VLOOKUP($B481,NAfiliado_NFarmacia!$A$2:$J$497,6,0))))</f>
        <v/>
      </c>
      <c r="K481" s="68" t="str">
        <f>+IF($B481="","",+IF(OR($F481="Si",$F481=""),IF(ISERROR(VLOOKUP($B481,padron!$A$3:$M$482,10,0)),+IF(ISERROR(VLOOKUP($B481,NAfiliado_NFarmacia!$A$2:$J$497,5,0)),"Ingresa Localidad de Farmacia",VLOOKUP($B481,NAfiliado_NFarmacia!$A$2:$J$497,7,0)),VLOOKUP($B481,padron!$A$3:$M$482,11,0)),+IF(ISERROR(VLOOKUP($B481,NAfiliado_NFarmacia!$A$2:$J$497,7,0)),"Ingresa Localidad de Farmacia",VLOOKUP($B481,NAfiliado_NFarmacia!$A$2:$J$497,7,0))))</f>
        <v/>
      </c>
      <c r="L481" s="69" t="str">
        <f>+IF(B481="","",IF(F481="No","84005541",+IFERROR(+VLOOKUP(inicio!B481,padron!$A$2:$H$1999,8,0),"84005541")))</f>
        <v/>
      </c>
      <c r="M481" s="69" t="str">
        <f>+IF(B481="","",+IFERROR(+VLOOKUP(B481,padron!A:C,3,0),"no_cargado"))</f>
        <v/>
      </c>
      <c r="N481" s="67" t="str">
        <f>+IF(C481="","",+IFERROR(+VLOOKUP($C481,materiales!$A$2:$C$101,3,0),"9999"))</f>
        <v/>
      </c>
      <c r="O481" s="67" t="str">
        <f t="shared" si="70"/>
        <v/>
      </c>
      <c r="P481" s="67" t="str">
        <f t="shared" si="71"/>
        <v/>
      </c>
      <c r="Q481" s="67" t="str">
        <f t="shared" si="72"/>
        <v/>
      </c>
      <c r="R481" s="67" t="str">
        <f t="shared" si="73"/>
        <v/>
      </c>
      <c r="S481" s="67" t="str">
        <f t="shared" si="74"/>
        <v/>
      </c>
      <c r="T481" s="67" t="str">
        <f t="shared" ca="1" si="75"/>
        <v/>
      </c>
      <c r="U481" s="67" t="str">
        <f>+IF(M481="","",IFERROR(+VLOOKUP(C481,materiales!$A$2:$D$1000,4,0),"DSZA"))</f>
        <v/>
      </c>
      <c r="V481" s="67" t="str">
        <f t="shared" si="76"/>
        <v/>
      </c>
      <c r="W481" s="69" t="str">
        <f t="shared" si="77"/>
        <v/>
      </c>
      <c r="X481" s="69" t="str">
        <f t="shared" si="78"/>
        <v/>
      </c>
      <c r="Y481" s="70" t="str">
        <f t="shared" si="79"/>
        <v/>
      </c>
      <c r="Z481" s="70" t="str">
        <f>IF(M481="no_cargado",VLOOKUP(B481,NAfiliado_NFarmacia!A:H,8,0),"")</f>
        <v/>
      </c>
      <c r="AA481" s="71"/>
    </row>
    <row r="482" spans="1:27" x14ac:dyDescent="0.55000000000000004">
      <c r="A482" s="50"/>
      <c r="B482" s="49"/>
      <c r="C482" s="48"/>
      <c r="D482" s="49"/>
      <c r="E482" s="49"/>
      <c r="F482" s="49"/>
      <c r="G482" s="66" t="str">
        <f>+IF($B482="","",+IFERROR(+VLOOKUP(B482,padron!$A$2:$E$2000,2,0),+IFERROR(VLOOKUP(B482,NAfiliado_NFarmacia!$A:$J,10,0),"Ingresar Nuevo Afiliado")))</f>
        <v/>
      </c>
      <c r="H482" s="67" t="str">
        <f>+IF(B482="","",+IFERROR(+VLOOKUP($C482,materiales!$A$2:$C$101,2,0),"9999"))</f>
        <v/>
      </c>
      <c r="I482" s="68" t="str">
        <f>+IF($B482="","",+IF(OR($F482="Si",$F482=""),IF(ISERROR(VLOOKUP($B482,padron!$A$3:$M$482,9,0)),+IF(ISERROR(VLOOKUP($B482,NAfiliado_NFarmacia!$A$2:$J$497,5,0)),"Ingresa Farmacia",VLOOKUP($B482,NAfiliado_NFarmacia!$A$2:$J$497,5,0)),VLOOKUP($B482,padron!$A$3:$M$482,9,0)),+IF(ISERROR(VLOOKUP($B482,NAfiliado_NFarmacia!$A$2:$J$497,5,0)),"Ingresa Farmacia",VLOOKUP($B482,NAfiliado_NFarmacia!$A$2:$J$497,5,0))))</f>
        <v/>
      </c>
      <c r="J482" s="68" t="str">
        <f>+IF($B482="","",+IF(OR($F482="Si",$F482=""),IF(ISERROR(VLOOKUP($B482,padron!$A$3:$M$482,10,0)),+IF(ISERROR(VLOOKUP($B482,NAfiliado_NFarmacia!$A$2:$J$497,5,0)),"Ingresa Direccion de Farmacia",VLOOKUP($B482,NAfiliado_NFarmacia!$A$2:$J$497,6,0)),VLOOKUP($B482,padron!$A$3:$M$482,10,0)),+IF(ISERROR(VLOOKUP($B482,NAfiliado_NFarmacia!$A$2:$J$497,6,0)),"Ingresa Direccion de Farmacia",VLOOKUP($B482,NAfiliado_NFarmacia!$A$2:$J$497,6,0))))</f>
        <v/>
      </c>
      <c r="K482" s="68" t="str">
        <f>+IF($B482="","",+IF(OR($F482="Si",$F482=""),IF(ISERROR(VLOOKUP($B482,padron!$A$3:$M$482,10,0)),+IF(ISERROR(VLOOKUP($B482,NAfiliado_NFarmacia!$A$2:$J$497,5,0)),"Ingresa Localidad de Farmacia",VLOOKUP($B482,NAfiliado_NFarmacia!$A$2:$J$497,7,0)),VLOOKUP($B482,padron!$A$3:$M$482,11,0)),+IF(ISERROR(VLOOKUP($B482,NAfiliado_NFarmacia!$A$2:$J$497,7,0)),"Ingresa Localidad de Farmacia",VLOOKUP($B482,NAfiliado_NFarmacia!$A$2:$J$497,7,0))))</f>
        <v/>
      </c>
      <c r="L482" s="69" t="str">
        <f>+IF(B482="","",IF(F482="No","84005541",+IFERROR(+VLOOKUP(inicio!B482,padron!$A$2:$H$1999,8,0),"84005541")))</f>
        <v/>
      </c>
      <c r="M482" s="69" t="str">
        <f>+IF(B482="","",+IFERROR(+VLOOKUP(B482,padron!A:C,3,0),"no_cargado"))</f>
        <v/>
      </c>
      <c r="N482" s="67" t="str">
        <f>+IF(C482="","",+IFERROR(+VLOOKUP($C482,materiales!$A$2:$C$101,3,0),"9999"))</f>
        <v/>
      </c>
      <c r="O482" s="67" t="str">
        <f t="shared" si="70"/>
        <v/>
      </c>
      <c r="P482" s="67" t="str">
        <f t="shared" si="71"/>
        <v/>
      </c>
      <c r="Q482" s="67" t="str">
        <f t="shared" si="72"/>
        <v/>
      </c>
      <c r="R482" s="67" t="str">
        <f t="shared" si="73"/>
        <v/>
      </c>
      <c r="S482" s="67" t="str">
        <f t="shared" si="74"/>
        <v/>
      </c>
      <c r="T482" s="67" t="str">
        <f t="shared" ca="1" si="75"/>
        <v/>
      </c>
      <c r="U482" s="67" t="str">
        <f>+IF(M482="","",IFERROR(+VLOOKUP(C482,materiales!$A$2:$D$1000,4,0),"DSZA"))</f>
        <v/>
      </c>
      <c r="V482" s="67" t="str">
        <f t="shared" si="76"/>
        <v/>
      </c>
      <c r="W482" s="69" t="str">
        <f t="shared" si="77"/>
        <v/>
      </c>
      <c r="X482" s="69" t="str">
        <f t="shared" si="78"/>
        <v/>
      </c>
      <c r="Y482" s="70" t="str">
        <f t="shared" si="79"/>
        <v/>
      </c>
      <c r="Z482" s="70" t="str">
        <f>IF(M482="no_cargado",VLOOKUP(B482,NAfiliado_NFarmacia!A:H,8,0),"")</f>
        <v/>
      </c>
      <c r="AA482" s="71"/>
    </row>
    <row r="483" spans="1:27" x14ac:dyDescent="0.55000000000000004">
      <c r="A483" s="50"/>
      <c r="B483" s="49"/>
      <c r="C483" s="48"/>
      <c r="D483" s="49"/>
      <c r="E483" s="49"/>
      <c r="F483" s="49"/>
      <c r="G483" s="66" t="str">
        <f>+IF($B483="","",+IFERROR(+VLOOKUP(B483,padron!$A$2:$E$2000,2,0),+IFERROR(VLOOKUP(B483,NAfiliado_NFarmacia!$A:$J,10,0),"Ingresar Nuevo Afiliado")))</f>
        <v/>
      </c>
      <c r="H483" s="67" t="str">
        <f>+IF(B483="","",+IFERROR(+VLOOKUP($C483,materiales!$A$2:$C$101,2,0),"9999"))</f>
        <v/>
      </c>
      <c r="I483" s="68" t="str">
        <f>+IF($B483="","",+IF(OR($F483="Si",$F483=""),IF(ISERROR(VLOOKUP($B483,padron!$A$3:$M$482,9,0)),+IF(ISERROR(VLOOKUP($B483,NAfiliado_NFarmacia!$A$2:$J$497,5,0)),"Ingresa Farmacia",VLOOKUP($B483,NAfiliado_NFarmacia!$A$2:$J$497,5,0)),VLOOKUP($B483,padron!$A$3:$M$482,9,0)),+IF(ISERROR(VLOOKUP($B483,NAfiliado_NFarmacia!$A$2:$J$497,5,0)),"Ingresa Farmacia",VLOOKUP($B483,NAfiliado_NFarmacia!$A$2:$J$497,5,0))))</f>
        <v/>
      </c>
      <c r="J483" s="68" t="str">
        <f>+IF($B483="","",+IF(OR($F483="Si",$F483=""),IF(ISERROR(VLOOKUP($B483,padron!$A$3:$M$482,10,0)),+IF(ISERROR(VLOOKUP($B483,NAfiliado_NFarmacia!$A$2:$J$497,5,0)),"Ingresa Direccion de Farmacia",VLOOKUP($B483,NAfiliado_NFarmacia!$A$2:$J$497,6,0)),VLOOKUP($B483,padron!$A$3:$M$482,10,0)),+IF(ISERROR(VLOOKUP($B483,NAfiliado_NFarmacia!$A$2:$J$497,6,0)),"Ingresa Direccion de Farmacia",VLOOKUP($B483,NAfiliado_NFarmacia!$A$2:$J$497,6,0))))</f>
        <v/>
      </c>
      <c r="K483" s="68" t="str">
        <f>+IF($B483="","",+IF(OR($F483="Si",$F483=""),IF(ISERROR(VLOOKUP($B483,padron!$A$3:$M$482,10,0)),+IF(ISERROR(VLOOKUP($B483,NAfiliado_NFarmacia!$A$2:$J$497,5,0)),"Ingresa Localidad de Farmacia",VLOOKUP($B483,NAfiliado_NFarmacia!$A$2:$J$497,7,0)),VLOOKUP($B483,padron!$A$3:$M$482,11,0)),+IF(ISERROR(VLOOKUP($B483,NAfiliado_NFarmacia!$A$2:$J$497,7,0)),"Ingresa Localidad de Farmacia",VLOOKUP($B483,NAfiliado_NFarmacia!$A$2:$J$497,7,0))))</f>
        <v/>
      </c>
      <c r="L483" s="69" t="str">
        <f>+IF(B483="","",IF(F483="No","84005541",+IFERROR(+VLOOKUP(inicio!B483,padron!$A$2:$H$1999,8,0),"84005541")))</f>
        <v/>
      </c>
      <c r="M483" s="69" t="str">
        <f>+IF(B483="","",+IFERROR(+VLOOKUP(B483,padron!A:C,3,0),"no_cargado"))</f>
        <v/>
      </c>
      <c r="N483" s="67" t="str">
        <f>+IF(C483="","",+IFERROR(+VLOOKUP($C483,materiales!$A$2:$C$101,3,0),"9999"))</f>
        <v/>
      </c>
      <c r="O483" s="67" t="str">
        <f t="shared" si="70"/>
        <v/>
      </c>
      <c r="P483" s="67" t="str">
        <f t="shared" si="71"/>
        <v/>
      </c>
      <c r="Q483" s="67" t="str">
        <f t="shared" si="72"/>
        <v/>
      </c>
      <c r="R483" s="67" t="str">
        <f t="shared" si="73"/>
        <v/>
      </c>
      <c r="S483" s="67" t="str">
        <f t="shared" si="74"/>
        <v/>
      </c>
      <c r="T483" s="67" t="str">
        <f t="shared" ca="1" si="75"/>
        <v/>
      </c>
      <c r="U483" s="67" t="str">
        <f>+IF(M483="","",IFERROR(+VLOOKUP(C483,materiales!$A$2:$D$1000,4,0),"DSZA"))</f>
        <v/>
      </c>
      <c r="V483" s="67" t="str">
        <f t="shared" si="76"/>
        <v/>
      </c>
      <c r="W483" s="69" t="str">
        <f t="shared" si="77"/>
        <v/>
      </c>
      <c r="X483" s="69" t="str">
        <f t="shared" si="78"/>
        <v/>
      </c>
      <c r="Y483" s="70" t="str">
        <f t="shared" si="79"/>
        <v/>
      </c>
      <c r="Z483" s="70" t="str">
        <f>IF(M483="no_cargado",VLOOKUP(B483,NAfiliado_NFarmacia!A:H,8,0),"")</f>
        <v/>
      </c>
      <c r="AA483" s="71"/>
    </row>
    <row r="484" spans="1:27" x14ac:dyDescent="0.55000000000000004">
      <c r="A484" s="50"/>
      <c r="B484" s="49"/>
      <c r="C484" s="48"/>
      <c r="D484" s="49"/>
      <c r="E484" s="49"/>
      <c r="F484" s="49"/>
      <c r="G484" s="66" t="str">
        <f>+IF($B484="","",+IFERROR(+VLOOKUP(B484,padron!$A$2:$E$2000,2,0),+IFERROR(VLOOKUP(B484,NAfiliado_NFarmacia!$A:$J,10,0),"Ingresar Nuevo Afiliado")))</f>
        <v/>
      </c>
      <c r="H484" s="67" t="str">
        <f>+IF(B484="","",+IFERROR(+VLOOKUP($C484,materiales!$A$2:$C$101,2,0),"9999"))</f>
        <v/>
      </c>
      <c r="I484" s="68" t="str">
        <f>+IF($B484="","",+IF(OR($F484="Si",$F484=""),IF(ISERROR(VLOOKUP($B484,padron!$A$3:$M$482,9,0)),+IF(ISERROR(VLOOKUP($B484,NAfiliado_NFarmacia!$A$2:$J$497,5,0)),"Ingresa Farmacia",VLOOKUP($B484,NAfiliado_NFarmacia!$A$2:$J$497,5,0)),VLOOKUP($B484,padron!$A$3:$M$482,9,0)),+IF(ISERROR(VLOOKUP($B484,NAfiliado_NFarmacia!$A$2:$J$497,5,0)),"Ingresa Farmacia",VLOOKUP($B484,NAfiliado_NFarmacia!$A$2:$J$497,5,0))))</f>
        <v/>
      </c>
      <c r="J484" s="68" t="str">
        <f>+IF($B484="","",+IF(OR($F484="Si",$F484=""),IF(ISERROR(VLOOKUP($B484,padron!$A$3:$M$482,10,0)),+IF(ISERROR(VLOOKUP($B484,NAfiliado_NFarmacia!$A$2:$J$497,5,0)),"Ingresa Direccion de Farmacia",VLOOKUP($B484,NAfiliado_NFarmacia!$A$2:$J$497,6,0)),VLOOKUP($B484,padron!$A$3:$M$482,10,0)),+IF(ISERROR(VLOOKUP($B484,NAfiliado_NFarmacia!$A$2:$J$497,6,0)),"Ingresa Direccion de Farmacia",VLOOKUP($B484,NAfiliado_NFarmacia!$A$2:$J$497,6,0))))</f>
        <v/>
      </c>
      <c r="K484" s="68" t="str">
        <f>+IF($B484="","",+IF(OR($F484="Si",$F484=""),IF(ISERROR(VLOOKUP($B484,padron!$A$3:$M$482,10,0)),+IF(ISERROR(VLOOKUP($B484,NAfiliado_NFarmacia!$A$2:$J$497,5,0)),"Ingresa Localidad de Farmacia",VLOOKUP($B484,NAfiliado_NFarmacia!$A$2:$J$497,7,0)),VLOOKUP($B484,padron!$A$3:$M$482,11,0)),+IF(ISERROR(VLOOKUP($B484,NAfiliado_NFarmacia!$A$2:$J$497,7,0)),"Ingresa Localidad de Farmacia",VLOOKUP($B484,NAfiliado_NFarmacia!$A$2:$J$497,7,0))))</f>
        <v/>
      </c>
      <c r="L484" s="69" t="str">
        <f>+IF(B484="","",IF(F484="No","84005541",+IFERROR(+VLOOKUP(inicio!B484,padron!$A$2:$H$1999,8,0),"84005541")))</f>
        <v/>
      </c>
      <c r="M484" s="69" t="str">
        <f>+IF(B484="","",+IFERROR(+VLOOKUP(B484,padron!A:C,3,0),"no_cargado"))</f>
        <v/>
      </c>
      <c r="N484" s="67" t="str">
        <f>+IF(C484="","",+IFERROR(+VLOOKUP($C484,materiales!$A$2:$C$101,3,0),"9999"))</f>
        <v/>
      </c>
      <c r="O484" s="67" t="str">
        <f t="shared" si="70"/>
        <v/>
      </c>
      <c r="P484" s="67" t="str">
        <f t="shared" si="71"/>
        <v/>
      </c>
      <c r="Q484" s="67" t="str">
        <f t="shared" si="72"/>
        <v/>
      </c>
      <c r="R484" s="67" t="str">
        <f t="shared" si="73"/>
        <v/>
      </c>
      <c r="S484" s="67" t="str">
        <f t="shared" si="74"/>
        <v/>
      </c>
      <c r="T484" s="67" t="str">
        <f t="shared" ca="1" si="75"/>
        <v/>
      </c>
      <c r="U484" s="67" t="str">
        <f>+IF(M484="","",IFERROR(+VLOOKUP(C484,materiales!$A$2:$D$1000,4,0),"DSZA"))</f>
        <v/>
      </c>
      <c r="V484" s="67" t="str">
        <f t="shared" si="76"/>
        <v/>
      </c>
      <c r="W484" s="69" t="str">
        <f t="shared" si="77"/>
        <v/>
      </c>
      <c r="X484" s="69" t="str">
        <f t="shared" si="78"/>
        <v/>
      </c>
      <c r="Y484" s="70" t="str">
        <f t="shared" si="79"/>
        <v/>
      </c>
      <c r="Z484" s="70" t="str">
        <f>IF(M484="no_cargado",VLOOKUP(B484,NAfiliado_NFarmacia!A:H,8,0),"")</f>
        <v/>
      </c>
      <c r="AA484" s="71"/>
    </row>
    <row r="485" spans="1:27" x14ac:dyDescent="0.55000000000000004">
      <c r="A485" s="50"/>
      <c r="B485" s="49"/>
      <c r="C485" s="48"/>
      <c r="D485" s="49"/>
      <c r="E485" s="49"/>
      <c r="F485" s="49"/>
      <c r="G485" s="66" t="str">
        <f>+IF($B485="","",+IFERROR(+VLOOKUP(B485,padron!$A$2:$E$2000,2,0),+IFERROR(VLOOKUP(B485,NAfiliado_NFarmacia!$A:$J,10,0),"Ingresar Nuevo Afiliado")))</f>
        <v/>
      </c>
      <c r="H485" s="67" t="str">
        <f>+IF(B485="","",+IFERROR(+VLOOKUP($C485,materiales!$A$2:$C$101,2,0),"9999"))</f>
        <v/>
      </c>
      <c r="I485" s="68" t="str">
        <f>+IF($B485="","",+IF(OR($F485="Si",$F485=""),IF(ISERROR(VLOOKUP($B485,padron!$A$3:$M$482,9,0)),+IF(ISERROR(VLOOKUP($B485,NAfiliado_NFarmacia!$A$2:$J$497,5,0)),"Ingresa Farmacia",VLOOKUP($B485,NAfiliado_NFarmacia!$A$2:$J$497,5,0)),VLOOKUP($B485,padron!$A$3:$M$482,9,0)),+IF(ISERROR(VLOOKUP($B485,NAfiliado_NFarmacia!$A$2:$J$497,5,0)),"Ingresa Farmacia",VLOOKUP($B485,NAfiliado_NFarmacia!$A$2:$J$497,5,0))))</f>
        <v/>
      </c>
      <c r="J485" s="68" t="str">
        <f>+IF($B485="","",+IF(OR($F485="Si",$F485=""),IF(ISERROR(VLOOKUP($B485,padron!$A$3:$M$482,10,0)),+IF(ISERROR(VLOOKUP($B485,NAfiliado_NFarmacia!$A$2:$J$497,5,0)),"Ingresa Direccion de Farmacia",VLOOKUP($B485,NAfiliado_NFarmacia!$A$2:$J$497,6,0)),VLOOKUP($B485,padron!$A$3:$M$482,10,0)),+IF(ISERROR(VLOOKUP($B485,NAfiliado_NFarmacia!$A$2:$J$497,6,0)),"Ingresa Direccion de Farmacia",VLOOKUP($B485,NAfiliado_NFarmacia!$A$2:$J$497,6,0))))</f>
        <v/>
      </c>
      <c r="K485" s="68" t="str">
        <f>+IF($B485="","",+IF(OR($F485="Si",$F485=""),IF(ISERROR(VLOOKUP($B485,padron!$A$3:$M$482,10,0)),+IF(ISERROR(VLOOKUP($B485,NAfiliado_NFarmacia!$A$2:$J$497,5,0)),"Ingresa Localidad de Farmacia",VLOOKUP($B485,NAfiliado_NFarmacia!$A$2:$J$497,7,0)),VLOOKUP($B485,padron!$A$3:$M$482,11,0)),+IF(ISERROR(VLOOKUP($B485,NAfiliado_NFarmacia!$A$2:$J$497,7,0)),"Ingresa Localidad de Farmacia",VLOOKUP($B485,NAfiliado_NFarmacia!$A$2:$J$497,7,0))))</f>
        <v/>
      </c>
      <c r="L485" s="69" t="str">
        <f>+IF(B485="","",IF(F485="No","84005541",+IFERROR(+VLOOKUP(inicio!B485,padron!$A$2:$H$1999,8,0),"84005541")))</f>
        <v/>
      </c>
      <c r="M485" s="69" t="str">
        <f>+IF(B485="","",+IFERROR(+VLOOKUP(B485,padron!A:C,3,0),"no_cargado"))</f>
        <v/>
      </c>
      <c r="N485" s="67" t="str">
        <f>+IF(C485="","",+IFERROR(+VLOOKUP($C485,materiales!$A$2:$C$101,3,0),"9999"))</f>
        <v/>
      </c>
      <c r="O485" s="67" t="str">
        <f t="shared" si="70"/>
        <v/>
      </c>
      <c r="P485" s="67" t="str">
        <f t="shared" si="71"/>
        <v/>
      </c>
      <c r="Q485" s="67" t="str">
        <f t="shared" si="72"/>
        <v/>
      </c>
      <c r="R485" s="67" t="str">
        <f t="shared" si="73"/>
        <v/>
      </c>
      <c r="S485" s="67" t="str">
        <f t="shared" si="74"/>
        <v/>
      </c>
      <c r="T485" s="67" t="str">
        <f t="shared" ca="1" si="75"/>
        <v/>
      </c>
      <c r="U485" s="67" t="str">
        <f>+IF(M485="","",IFERROR(+VLOOKUP(C485,materiales!$A$2:$D$1000,4,0),"DSZA"))</f>
        <v/>
      </c>
      <c r="V485" s="67" t="str">
        <f t="shared" si="76"/>
        <v/>
      </c>
      <c r="W485" s="69" t="str">
        <f t="shared" si="77"/>
        <v/>
      </c>
      <c r="X485" s="69" t="str">
        <f t="shared" si="78"/>
        <v/>
      </c>
      <c r="Y485" s="70" t="str">
        <f t="shared" si="79"/>
        <v/>
      </c>
      <c r="Z485" s="70" t="str">
        <f>IF(M485="no_cargado",VLOOKUP(B485,NAfiliado_NFarmacia!A:H,8,0),"")</f>
        <v/>
      </c>
      <c r="AA485" s="71"/>
    </row>
    <row r="486" spans="1:27" x14ac:dyDescent="0.55000000000000004">
      <c r="A486" s="50"/>
      <c r="B486" s="49"/>
      <c r="C486" s="48"/>
      <c r="D486" s="49"/>
      <c r="E486" s="49"/>
      <c r="F486" s="49"/>
      <c r="G486" s="66" t="str">
        <f>+IF($B486="","",+IFERROR(+VLOOKUP(B486,padron!$A$2:$E$2000,2,0),+IFERROR(VLOOKUP(B486,NAfiliado_NFarmacia!$A:$J,10,0),"Ingresar Nuevo Afiliado")))</f>
        <v/>
      </c>
      <c r="H486" s="67" t="str">
        <f>+IF(B486="","",+IFERROR(+VLOOKUP($C486,materiales!$A$2:$C$101,2,0),"9999"))</f>
        <v/>
      </c>
      <c r="I486" s="68" t="str">
        <f>+IF($B486="","",+IF(OR($F486="Si",$F486=""),IF(ISERROR(VLOOKUP($B486,padron!$A$3:$M$482,9,0)),+IF(ISERROR(VLOOKUP($B486,NAfiliado_NFarmacia!$A$2:$J$497,5,0)),"Ingresa Farmacia",VLOOKUP($B486,NAfiliado_NFarmacia!$A$2:$J$497,5,0)),VLOOKUP($B486,padron!$A$3:$M$482,9,0)),+IF(ISERROR(VLOOKUP($B486,NAfiliado_NFarmacia!$A$2:$J$497,5,0)),"Ingresa Farmacia",VLOOKUP($B486,NAfiliado_NFarmacia!$A$2:$J$497,5,0))))</f>
        <v/>
      </c>
      <c r="J486" s="68" t="str">
        <f>+IF($B486="","",+IF(OR($F486="Si",$F486=""),IF(ISERROR(VLOOKUP($B486,padron!$A$3:$M$482,10,0)),+IF(ISERROR(VLOOKUP($B486,NAfiliado_NFarmacia!$A$2:$J$497,5,0)),"Ingresa Direccion de Farmacia",VLOOKUP($B486,NAfiliado_NFarmacia!$A$2:$J$497,6,0)),VLOOKUP($B486,padron!$A$3:$M$482,10,0)),+IF(ISERROR(VLOOKUP($B486,NAfiliado_NFarmacia!$A$2:$J$497,6,0)),"Ingresa Direccion de Farmacia",VLOOKUP($B486,NAfiliado_NFarmacia!$A$2:$J$497,6,0))))</f>
        <v/>
      </c>
      <c r="K486" s="68" t="str">
        <f>+IF($B486="","",+IF(OR($F486="Si",$F486=""),IF(ISERROR(VLOOKUP($B486,padron!$A$3:$M$482,10,0)),+IF(ISERROR(VLOOKUP($B486,NAfiliado_NFarmacia!$A$2:$J$497,5,0)),"Ingresa Localidad de Farmacia",VLOOKUP($B486,NAfiliado_NFarmacia!$A$2:$J$497,7,0)),VLOOKUP($B486,padron!$A$3:$M$482,11,0)),+IF(ISERROR(VLOOKUP($B486,NAfiliado_NFarmacia!$A$2:$J$497,7,0)),"Ingresa Localidad de Farmacia",VLOOKUP($B486,NAfiliado_NFarmacia!$A$2:$J$497,7,0))))</f>
        <v/>
      </c>
      <c r="L486" s="69" t="str">
        <f>+IF(B486="","",IF(F486="No","84005541",+IFERROR(+VLOOKUP(inicio!B486,padron!$A$2:$H$1999,8,0),"84005541")))</f>
        <v/>
      </c>
      <c r="M486" s="69" t="str">
        <f>+IF(B486="","",+IFERROR(+VLOOKUP(B486,padron!A:C,3,0),"no_cargado"))</f>
        <v/>
      </c>
      <c r="N486" s="67" t="str">
        <f>+IF(C486="","",+IFERROR(+VLOOKUP($C486,materiales!$A$2:$C$101,3,0),"9999"))</f>
        <v/>
      </c>
      <c r="O486" s="67" t="str">
        <f t="shared" si="70"/>
        <v/>
      </c>
      <c r="P486" s="67" t="str">
        <f t="shared" si="71"/>
        <v/>
      </c>
      <c r="Q486" s="67" t="str">
        <f t="shared" si="72"/>
        <v/>
      </c>
      <c r="R486" s="67" t="str">
        <f t="shared" si="73"/>
        <v/>
      </c>
      <c r="S486" s="67" t="str">
        <f t="shared" si="74"/>
        <v/>
      </c>
      <c r="T486" s="67" t="str">
        <f t="shared" ca="1" si="75"/>
        <v/>
      </c>
      <c r="U486" s="67" t="str">
        <f>+IF(M486="","",IFERROR(+VLOOKUP(C486,materiales!$A$2:$D$1000,4,0),"DSZA"))</f>
        <v/>
      </c>
      <c r="V486" s="67" t="str">
        <f t="shared" si="76"/>
        <v/>
      </c>
      <c r="W486" s="69" t="str">
        <f t="shared" si="77"/>
        <v/>
      </c>
      <c r="X486" s="69" t="str">
        <f t="shared" si="78"/>
        <v/>
      </c>
      <c r="Y486" s="70" t="str">
        <f t="shared" si="79"/>
        <v/>
      </c>
      <c r="Z486" s="70" t="str">
        <f>IF(M486="no_cargado",VLOOKUP(B486,NAfiliado_NFarmacia!A:H,8,0),"")</f>
        <v/>
      </c>
      <c r="AA486" s="71"/>
    </row>
    <row r="487" spans="1:27" x14ac:dyDescent="0.55000000000000004">
      <c r="A487" s="50"/>
      <c r="B487" s="49"/>
      <c r="C487" s="48"/>
      <c r="D487" s="49"/>
      <c r="E487" s="49"/>
      <c r="F487" s="49"/>
      <c r="G487" s="66" t="str">
        <f>+IF($B487="","",+IFERROR(+VLOOKUP(B487,padron!$A$2:$E$2000,2,0),+IFERROR(VLOOKUP(B487,NAfiliado_NFarmacia!$A:$J,10,0),"Ingresar Nuevo Afiliado")))</f>
        <v/>
      </c>
      <c r="H487" s="67" t="str">
        <f>+IF(B487="","",+IFERROR(+VLOOKUP($C487,materiales!$A$2:$C$101,2,0),"9999"))</f>
        <v/>
      </c>
      <c r="I487" s="68" t="str">
        <f>+IF($B487="","",+IF(OR($F487="Si",$F487=""),IF(ISERROR(VLOOKUP($B487,padron!$A$3:$M$482,9,0)),+IF(ISERROR(VLOOKUP($B487,NAfiliado_NFarmacia!$A$2:$J$497,5,0)),"Ingresa Farmacia",VLOOKUP($B487,NAfiliado_NFarmacia!$A$2:$J$497,5,0)),VLOOKUP($B487,padron!$A$3:$M$482,9,0)),+IF(ISERROR(VLOOKUP($B487,NAfiliado_NFarmacia!$A$2:$J$497,5,0)),"Ingresa Farmacia",VLOOKUP($B487,NAfiliado_NFarmacia!$A$2:$J$497,5,0))))</f>
        <v/>
      </c>
      <c r="J487" s="68" t="str">
        <f>+IF($B487="","",+IF(OR($F487="Si",$F487=""),IF(ISERROR(VLOOKUP($B487,padron!$A$3:$M$482,10,0)),+IF(ISERROR(VLOOKUP($B487,NAfiliado_NFarmacia!$A$2:$J$497,5,0)),"Ingresa Direccion de Farmacia",VLOOKUP($B487,NAfiliado_NFarmacia!$A$2:$J$497,6,0)),VLOOKUP($B487,padron!$A$3:$M$482,10,0)),+IF(ISERROR(VLOOKUP($B487,NAfiliado_NFarmacia!$A$2:$J$497,6,0)),"Ingresa Direccion de Farmacia",VLOOKUP($B487,NAfiliado_NFarmacia!$A$2:$J$497,6,0))))</f>
        <v/>
      </c>
      <c r="K487" s="68" t="str">
        <f>+IF($B487="","",+IF(OR($F487="Si",$F487=""),IF(ISERROR(VLOOKUP($B487,padron!$A$3:$M$482,10,0)),+IF(ISERROR(VLOOKUP($B487,NAfiliado_NFarmacia!$A$2:$J$497,5,0)),"Ingresa Localidad de Farmacia",VLOOKUP($B487,NAfiliado_NFarmacia!$A$2:$J$497,7,0)),VLOOKUP($B487,padron!$A$3:$M$482,11,0)),+IF(ISERROR(VLOOKUP($B487,NAfiliado_NFarmacia!$A$2:$J$497,7,0)),"Ingresa Localidad de Farmacia",VLOOKUP($B487,NAfiliado_NFarmacia!$A$2:$J$497,7,0))))</f>
        <v/>
      </c>
      <c r="L487" s="69" t="str">
        <f>+IF(B487="","",IF(F487="No","84005541",+IFERROR(+VLOOKUP(inicio!B487,padron!$A$2:$H$1999,8,0),"84005541")))</f>
        <v/>
      </c>
      <c r="M487" s="69" t="str">
        <f>+IF(B487="","",+IFERROR(+VLOOKUP(B487,padron!A:C,3,0),"no_cargado"))</f>
        <v/>
      </c>
      <c r="N487" s="67" t="str">
        <f>+IF(C487="","",+IFERROR(+VLOOKUP($C487,materiales!$A$2:$C$101,3,0),"9999"))</f>
        <v/>
      </c>
      <c r="O487" s="67" t="str">
        <f t="shared" si="70"/>
        <v/>
      </c>
      <c r="P487" s="67" t="str">
        <f t="shared" si="71"/>
        <v/>
      </c>
      <c r="Q487" s="67" t="str">
        <f t="shared" si="72"/>
        <v/>
      </c>
      <c r="R487" s="67" t="str">
        <f t="shared" si="73"/>
        <v/>
      </c>
      <c r="S487" s="67" t="str">
        <f t="shared" si="74"/>
        <v/>
      </c>
      <c r="T487" s="67" t="str">
        <f t="shared" ca="1" si="75"/>
        <v/>
      </c>
      <c r="U487" s="67" t="str">
        <f>+IF(M487="","",IFERROR(+VLOOKUP(C487,materiales!$A$2:$D$1000,4,0),"DSZA"))</f>
        <v/>
      </c>
      <c r="V487" s="67" t="str">
        <f t="shared" si="76"/>
        <v/>
      </c>
      <c r="W487" s="69" t="str">
        <f t="shared" si="77"/>
        <v/>
      </c>
      <c r="X487" s="69" t="str">
        <f t="shared" si="78"/>
        <v/>
      </c>
      <c r="Y487" s="70" t="str">
        <f t="shared" si="79"/>
        <v/>
      </c>
      <c r="Z487" s="70" t="str">
        <f>IF(M487="no_cargado",VLOOKUP(B487,NAfiliado_NFarmacia!A:H,8,0),"")</f>
        <v/>
      </c>
      <c r="AA487" s="71"/>
    </row>
    <row r="488" spans="1:27" x14ac:dyDescent="0.55000000000000004">
      <c r="A488" s="50"/>
      <c r="B488" s="49"/>
      <c r="C488" s="48"/>
      <c r="D488" s="49"/>
      <c r="E488" s="49"/>
      <c r="F488" s="49"/>
      <c r="G488" s="66" t="str">
        <f>+IF($B488="","",+IFERROR(+VLOOKUP(B488,padron!$A$2:$E$2000,2,0),+IFERROR(VLOOKUP(B488,NAfiliado_NFarmacia!$A:$J,10,0),"Ingresar Nuevo Afiliado")))</f>
        <v/>
      </c>
      <c r="H488" s="67" t="str">
        <f>+IF(B488="","",+IFERROR(+VLOOKUP($C488,materiales!$A$2:$C$101,2,0),"9999"))</f>
        <v/>
      </c>
      <c r="I488" s="68" t="str">
        <f>+IF($B488="","",+IF(OR($F488="Si",$F488=""),IF(ISERROR(VLOOKUP($B488,padron!$A$3:$M$482,9,0)),+IF(ISERROR(VLOOKUP($B488,NAfiliado_NFarmacia!$A$2:$J$497,5,0)),"Ingresa Farmacia",VLOOKUP($B488,NAfiliado_NFarmacia!$A$2:$J$497,5,0)),VLOOKUP($B488,padron!$A$3:$M$482,9,0)),+IF(ISERROR(VLOOKUP($B488,NAfiliado_NFarmacia!$A$2:$J$497,5,0)),"Ingresa Farmacia",VLOOKUP($B488,NAfiliado_NFarmacia!$A$2:$J$497,5,0))))</f>
        <v/>
      </c>
      <c r="J488" s="68" t="str">
        <f>+IF($B488="","",+IF(OR($F488="Si",$F488=""),IF(ISERROR(VLOOKUP($B488,padron!$A$3:$M$482,10,0)),+IF(ISERROR(VLOOKUP($B488,NAfiliado_NFarmacia!$A$2:$J$497,5,0)),"Ingresa Direccion de Farmacia",VLOOKUP($B488,NAfiliado_NFarmacia!$A$2:$J$497,6,0)),VLOOKUP($B488,padron!$A$3:$M$482,10,0)),+IF(ISERROR(VLOOKUP($B488,NAfiliado_NFarmacia!$A$2:$J$497,6,0)),"Ingresa Direccion de Farmacia",VLOOKUP($B488,NAfiliado_NFarmacia!$A$2:$J$497,6,0))))</f>
        <v/>
      </c>
      <c r="K488" s="68" t="str">
        <f>+IF($B488="","",+IF(OR($F488="Si",$F488=""),IF(ISERROR(VLOOKUP($B488,padron!$A$3:$M$482,10,0)),+IF(ISERROR(VLOOKUP($B488,NAfiliado_NFarmacia!$A$2:$J$497,5,0)),"Ingresa Localidad de Farmacia",VLOOKUP($B488,NAfiliado_NFarmacia!$A$2:$J$497,7,0)),VLOOKUP($B488,padron!$A$3:$M$482,11,0)),+IF(ISERROR(VLOOKUP($B488,NAfiliado_NFarmacia!$A$2:$J$497,7,0)),"Ingresa Localidad de Farmacia",VLOOKUP($B488,NAfiliado_NFarmacia!$A$2:$J$497,7,0))))</f>
        <v/>
      </c>
      <c r="L488" s="69" t="str">
        <f>+IF(B488="","",IF(F488="No","84005541",+IFERROR(+VLOOKUP(inicio!B488,padron!$A$2:$H$1999,8,0),"84005541")))</f>
        <v/>
      </c>
      <c r="M488" s="69" t="str">
        <f>+IF(B488="","",+IFERROR(+VLOOKUP(B488,padron!A:C,3,0),"no_cargado"))</f>
        <v/>
      </c>
      <c r="N488" s="67" t="str">
        <f>+IF(C488="","",+IFERROR(+VLOOKUP($C488,materiales!$A$2:$C$101,3,0),"9999"))</f>
        <v/>
      </c>
      <c r="O488" s="67" t="str">
        <f t="shared" si="70"/>
        <v/>
      </c>
      <c r="P488" s="67" t="str">
        <f t="shared" si="71"/>
        <v/>
      </c>
      <c r="Q488" s="67" t="str">
        <f t="shared" si="72"/>
        <v/>
      </c>
      <c r="R488" s="67" t="str">
        <f t="shared" si="73"/>
        <v/>
      </c>
      <c r="S488" s="67" t="str">
        <f t="shared" si="74"/>
        <v/>
      </c>
      <c r="T488" s="67" t="str">
        <f t="shared" ca="1" si="75"/>
        <v/>
      </c>
      <c r="U488" s="67" t="str">
        <f>+IF(M488="","",IFERROR(+VLOOKUP(C488,materiales!$A$2:$D$1000,4,0),"DSZA"))</f>
        <v/>
      </c>
      <c r="V488" s="67" t="str">
        <f t="shared" si="76"/>
        <v/>
      </c>
      <c r="W488" s="69" t="str">
        <f t="shared" si="77"/>
        <v/>
      </c>
      <c r="X488" s="69" t="str">
        <f t="shared" si="78"/>
        <v/>
      </c>
      <c r="Y488" s="70" t="str">
        <f t="shared" si="79"/>
        <v/>
      </c>
      <c r="Z488" s="70" t="str">
        <f>IF(M488="no_cargado",VLOOKUP(B488,NAfiliado_NFarmacia!A:H,8,0),"")</f>
        <v/>
      </c>
      <c r="AA488" s="71"/>
    </row>
    <row r="489" spans="1:27" x14ac:dyDescent="0.55000000000000004">
      <c r="A489" s="50"/>
      <c r="B489" s="49"/>
      <c r="C489" s="48"/>
      <c r="D489" s="49"/>
      <c r="E489" s="49"/>
      <c r="F489" s="49"/>
      <c r="G489" s="66" t="str">
        <f>+IF($B489="","",+IFERROR(+VLOOKUP(B489,padron!$A$2:$E$2000,2,0),+IFERROR(VLOOKUP(B489,NAfiliado_NFarmacia!$A:$J,10,0),"Ingresar Nuevo Afiliado")))</f>
        <v/>
      </c>
      <c r="H489" s="67" t="str">
        <f>+IF(B489="","",+IFERROR(+VLOOKUP($C489,materiales!$A$2:$C$101,2,0),"9999"))</f>
        <v/>
      </c>
      <c r="I489" s="68" t="str">
        <f>+IF($B489="","",+IF(OR($F489="Si",$F489=""),IF(ISERROR(VLOOKUP($B489,padron!$A$3:$M$482,9,0)),+IF(ISERROR(VLOOKUP($B489,NAfiliado_NFarmacia!$A$2:$J$497,5,0)),"Ingresa Farmacia",VLOOKUP($B489,NAfiliado_NFarmacia!$A$2:$J$497,5,0)),VLOOKUP($B489,padron!$A$3:$M$482,9,0)),+IF(ISERROR(VLOOKUP($B489,NAfiliado_NFarmacia!$A$2:$J$497,5,0)),"Ingresa Farmacia",VLOOKUP($B489,NAfiliado_NFarmacia!$A$2:$J$497,5,0))))</f>
        <v/>
      </c>
      <c r="J489" s="68" t="str">
        <f>+IF($B489="","",+IF(OR($F489="Si",$F489=""),IF(ISERROR(VLOOKUP($B489,padron!$A$3:$M$482,10,0)),+IF(ISERROR(VLOOKUP($B489,NAfiliado_NFarmacia!$A$2:$J$497,5,0)),"Ingresa Direccion de Farmacia",VLOOKUP($B489,NAfiliado_NFarmacia!$A$2:$J$497,6,0)),VLOOKUP($B489,padron!$A$3:$M$482,10,0)),+IF(ISERROR(VLOOKUP($B489,NAfiliado_NFarmacia!$A$2:$J$497,6,0)),"Ingresa Direccion de Farmacia",VLOOKUP($B489,NAfiliado_NFarmacia!$A$2:$J$497,6,0))))</f>
        <v/>
      </c>
      <c r="K489" s="68" t="str">
        <f>+IF($B489="","",+IF(OR($F489="Si",$F489=""),IF(ISERROR(VLOOKUP($B489,padron!$A$3:$M$482,10,0)),+IF(ISERROR(VLOOKUP($B489,NAfiliado_NFarmacia!$A$2:$J$497,5,0)),"Ingresa Localidad de Farmacia",VLOOKUP($B489,NAfiliado_NFarmacia!$A$2:$J$497,7,0)),VLOOKUP($B489,padron!$A$3:$M$482,11,0)),+IF(ISERROR(VLOOKUP($B489,NAfiliado_NFarmacia!$A$2:$J$497,7,0)),"Ingresa Localidad de Farmacia",VLOOKUP($B489,NAfiliado_NFarmacia!$A$2:$J$497,7,0))))</f>
        <v/>
      </c>
      <c r="L489" s="69" t="str">
        <f>+IF(B489="","",IF(F489="No","84005541",+IFERROR(+VLOOKUP(inicio!B489,padron!$A$2:$H$1999,8,0),"84005541")))</f>
        <v/>
      </c>
      <c r="M489" s="69" t="str">
        <f>+IF(B489="","",+IFERROR(+VLOOKUP(B489,padron!A:C,3,0),"no_cargado"))</f>
        <v/>
      </c>
      <c r="N489" s="67" t="str">
        <f>+IF(C489="","",+IFERROR(+VLOOKUP($C489,materiales!$A$2:$C$101,3,0),"9999"))</f>
        <v/>
      </c>
      <c r="O489" s="67" t="str">
        <f t="shared" si="70"/>
        <v/>
      </c>
      <c r="P489" s="67" t="str">
        <f t="shared" si="71"/>
        <v/>
      </c>
      <c r="Q489" s="67" t="str">
        <f t="shared" si="72"/>
        <v/>
      </c>
      <c r="R489" s="67" t="str">
        <f t="shared" si="73"/>
        <v/>
      </c>
      <c r="S489" s="67" t="str">
        <f t="shared" si="74"/>
        <v/>
      </c>
      <c r="T489" s="67" t="str">
        <f t="shared" ca="1" si="75"/>
        <v/>
      </c>
      <c r="U489" s="67" t="str">
        <f>+IF(M489="","",IFERROR(+VLOOKUP(C489,materiales!$A$2:$D$1000,4,0),"DSZA"))</f>
        <v/>
      </c>
      <c r="V489" s="67" t="str">
        <f t="shared" si="76"/>
        <v/>
      </c>
      <c r="W489" s="69" t="str">
        <f t="shared" si="77"/>
        <v/>
      </c>
      <c r="X489" s="69" t="str">
        <f t="shared" si="78"/>
        <v/>
      </c>
      <c r="Y489" s="70" t="str">
        <f t="shared" si="79"/>
        <v/>
      </c>
      <c r="Z489" s="70" t="str">
        <f>IF(M489="no_cargado",VLOOKUP(B489,NAfiliado_NFarmacia!A:H,8,0),"")</f>
        <v/>
      </c>
      <c r="AA489" s="71"/>
    </row>
    <row r="490" spans="1:27" x14ac:dyDescent="0.55000000000000004">
      <c r="A490" s="50"/>
      <c r="B490" s="49"/>
      <c r="C490" s="48"/>
      <c r="D490" s="49"/>
      <c r="E490" s="49"/>
      <c r="F490" s="49"/>
      <c r="G490" s="66" t="str">
        <f>+IF($B490="","",+IFERROR(+VLOOKUP(B490,padron!$A$2:$E$2000,2,0),+IFERROR(VLOOKUP(B490,NAfiliado_NFarmacia!$A:$J,10,0),"Ingresar Nuevo Afiliado")))</f>
        <v/>
      </c>
      <c r="H490" s="67" t="str">
        <f>+IF(B490="","",+IFERROR(+VLOOKUP($C490,materiales!$A$2:$C$101,2,0),"9999"))</f>
        <v/>
      </c>
      <c r="I490" s="68" t="str">
        <f>+IF($B490="","",+IF(OR($F490="Si",$F490=""),IF(ISERROR(VLOOKUP($B490,padron!$A$3:$M$482,9,0)),+IF(ISERROR(VLOOKUP($B490,NAfiliado_NFarmacia!$A$2:$J$497,5,0)),"Ingresa Farmacia",VLOOKUP($B490,NAfiliado_NFarmacia!$A$2:$J$497,5,0)),VLOOKUP($B490,padron!$A$3:$M$482,9,0)),+IF(ISERROR(VLOOKUP($B490,NAfiliado_NFarmacia!$A$2:$J$497,5,0)),"Ingresa Farmacia",VLOOKUP($B490,NAfiliado_NFarmacia!$A$2:$J$497,5,0))))</f>
        <v/>
      </c>
      <c r="J490" s="68" t="str">
        <f>+IF($B490="","",+IF(OR($F490="Si",$F490=""),IF(ISERROR(VLOOKUP($B490,padron!$A$3:$M$482,10,0)),+IF(ISERROR(VLOOKUP($B490,NAfiliado_NFarmacia!$A$2:$J$497,5,0)),"Ingresa Direccion de Farmacia",VLOOKUP($B490,NAfiliado_NFarmacia!$A$2:$J$497,6,0)),VLOOKUP($B490,padron!$A$3:$M$482,10,0)),+IF(ISERROR(VLOOKUP($B490,NAfiliado_NFarmacia!$A$2:$J$497,6,0)),"Ingresa Direccion de Farmacia",VLOOKUP($B490,NAfiliado_NFarmacia!$A$2:$J$497,6,0))))</f>
        <v/>
      </c>
      <c r="K490" s="68" t="str">
        <f>+IF($B490="","",+IF(OR($F490="Si",$F490=""),IF(ISERROR(VLOOKUP($B490,padron!$A$3:$M$482,10,0)),+IF(ISERROR(VLOOKUP($B490,NAfiliado_NFarmacia!$A$2:$J$497,5,0)),"Ingresa Localidad de Farmacia",VLOOKUP($B490,NAfiliado_NFarmacia!$A$2:$J$497,7,0)),VLOOKUP($B490,padron!$A$3:$M$482,11,0)),+IF(ISERROR(VLOOKUP($B490,NAfiliado_NFarmacia!$A$2:$J$497,7,0)),"Ingresa Localidad de Farmacia",VLOOKUP($B490,NAfiliado_NFarmacia!$A$2:$J$497,7,0))))</f>
        <v/>
      </c>
      <c r="L490" s="69" t="str">
        <f>+IF(B490="","",IF(F490="No","84005541",+IFERROR(+VLOOKUP(inicio!B490,padron!$A$2:$H$1999,8,0),"84005541")))</f>
        <v/>
      </c>
      <c r="M490" s="69" t="str">
        <f>+IF(B490="","",+IFERROR(+VLOOKUP(B490,padron!A:C,3,0),"no_cargado"))</f>
        <v/>
      </c>
      <c r="N490" s="67" t="str">
        <f>+IF(C490="","",+IFERROR(+VLOOKUP($C490,materiales!$A$2:$C$101,3,0),"9999"))</f>
        <v/>
      </c>
      <c r="O490" s="67" t="str">
        <f t="shared" si="70"/>
        <v/>
      </c>
      <c r="P490" s="67" t="str">
        <f t="shared" si="71"/>
        <v/>
      </c>
      <c r="Q490" s="67" t="str">
        <f t="shared" si="72"/>
        <v/>
      </c>
      <c r="R490" s="67" t="str">
        <f t="shared" si="73"/>
        <v/>
      </c>
      <c r="S490" s="67" t="str">
        <f t="shared" si="74"/>
        <v/>
      </c>
      <c r="T490" s="67" t="str">
        <f t="shared" ca="1" si="75"/>
        <v/>
      </c>
      <c r="U490" s="67" t="str">
        <f>+IF(M490="","",IFERROR(+VLOOKUP(C490,materiales!$A$2:$D$1000,4,0),"DSZA"))</f>
        <v/>
      </c>
      <c r="V490" s="67" t="str">
        <f t="shared" si="76"/>
        <v/>
      </c>
      <c r="W490" s="69" t="str">
        <f t="shared" si="77"/>
        <v/>
      </c>
      <c r="X490" s="69" t="str">
        <f t="shared" si="78"/>
        <v/>
      </c>
      <c r="Y490" s="70" t="str">
        <f t="shared" si="79"/>
        <v/>
      </c>
      <c r="Z490" s="70" t="str">
        <f>IF(M490="no_cargado",VLOOKUP(B490,NAfiliado_NFarmacia!A:H,8,0),"")</f>
        <v/>
      </c>
      <c r="AA490" s="71"/>
    </row>
    <row r="491" spans="1:27" x14ac:dyDescent="0.55000000000000004">
      <c r="A491" s="50"/>
      <c r="B491" s="49"/>
      <c r="C491" s="48"/>
      <c r="D491" s="49"/>
      <c r="E491" s="49"/>
      <c r="F491" s="49"/>
      <c r="G491" s="66" t="str">
        <f>+IF($B491="","",+IFERROR(+VLOOKUP(B491,padron!$A$2:$E$2000,2,0),+IFERROR(VLOOKUP(B491,NAfiliado_NFarmacia!$A:$J,10,0),"Ingresar Nuevo Afiliado")))</f>
        <v/>
      </c>
      <c r="H491" s="67" t="str">
        <f>+IF(B491="","",+IFERROR(+VLOOKUP($C491,materiales!$A$2:$C$101,2,0),"9999"))</f>
        <v/>
      </c>
      <c r="I491" s="68" t="str">
        <f>+IF($B491="","",+IF(OR($F491="Si",$F491=""),IF(ISERROR(VLOOKUP($B491,padron!$A$3:$M$482,9,0)),+IF(ISERROR(VLOOKUP($B491,NAfiliado_NFarmacia!$A$2:$J$497,5,0)),"Ingresa Farmacia",VLOOKUP($B491,NAfiliado_NFarmacia!$A$2:$J$497,5,0)),VLOOKUP($B491,padron!$A$3:$M$482,9,0)),+IF(ISERROR(VLOOKUP($B491,NAfiliado_NFarmacia!$A$2:$J$497,5,0)),"Ingresa Farmacia",VLOOKUP($B491,NAfiliado_NFarmacia!$A$2:$J$497,5,0))))</f>
        <v/>
      </c>
      <c r="J491" s="68" t="str">
        <f>+IF($B491="","",+IF(OR($F491="Si",$F491=""),IF(ISERROR(VLOOKUP($B491,padron!$A$3:$M$482,10,0)),+IF(ISERROR(VLOOKUP($B491,NAfiliado_NFarmacia!$A$2:$J$497,5,0)),"Ingresa Direccion de Farmacia",VLOOKUP($B491,NAfiliado_NFarmacia!$A$2:$J$497,6,0)),VLOOKUP($B491,padron!$A$3:$M$482,10,0)),+IF(ISERROR(VLOOKUP($B491,NAfiliado_NFarmacia!$A$2:$J$497,6,0)),"Ingresa Direccion de Farmacia",VLOOKUP($B491,NAfiliado_NFarmacia!$A$2:$J$497,6,0))))</f>
        <v/>
      </c>
      <c r="K491" s="68" t="str">
        <f>+IF($B491="","",+IF(OR($F491="Si",$F491=""),IF(ISERROR(VLOOKUP($B491,padron!$A$3:$M$482,10,0)),+IF(ISERROR(VLOOKUP($B491,NAfiliado_NFarmacia!$A$2:$J$497,5,0)),"Ingresa Localidad de Farmacia",VLOOKUP($B491,NAfiliado_NFarmacia!$A$2:$J$497,7,0)),VLOOKUP($B491,padron!$A$3:$M$482,11,0)),+IF(ISERROR(VLOOKUP($B491,NAfiliado_NFarmacia!$A$2:$J$497,7,0)),"Ingresa Localidad de Farmacia",VLOOKUP($B491,NAfiliado_NFarmacia!$A$2:$J$497,7,0))))</f>
        <v/>
      </c>
      <c r="L491" s="69" t="str">
        <f>+IF(B491="","",IF(F491="No","84005541",+IFERROR(+VLOOKUP(inicio!B491,padron!$A$2:$H$1999,8,0),"84005541")))</f>
        <v/>
      </c>
      <c r="M491" s="69" t="str">
        <f>+IF(B491="","",+IFERROR(+VLOOKUP(B491,padron!A:C,3,0),"no_cargado"))</f>
        <v/>
      </c>
      <c r="N491" s="67" t="str">
        <f>+IF(C491="","",+IFERROR(+VLOOKUP($C491,materiales!$A$2:$C$101,3,0),"9999"))</f>
        <v/>
      </c>
      <c r="O491" s="67" t="str">
        <f t="shared" si="70"/>
        <v/>
      </c>
      <c r="P491" s="67" t="str">
        <f t="shared" si="71"/>
        <v/>
      </c>
      <c r="Q491" s="67" t="str">
        <f t="shared" si="72"/>
        <v/>
      </c>
      <c r="R491" s="67" t="str">
        <f t="shared" si="73"/>
        <v/>
      </c>
      <c r="S491" s="67" t="str">
        <f t="shared" si="74"/>
        <v/>
      </c>
      <c r="T491" s="67" t="str">
        <f t="shared" ca="1" si="75"/>
        <v/>
      </c>
      <c r="U491" s="67" t="str">
        <f>+IF(M491="","",IFERROR(+VLOOKUP(C491,materiales!$A$2:$D$1000,4,0),"DSZA"))</f>
        <v/>
      </c>
      <c r="V491" s="67" t="str">
        <f t="shared" si="76"/>
        <v/>
      </c>
      <c r="W491" s="69" t="str">
        <f t="shared" si="77"/>
        <v/>
      </c>
      <c r="X491" s="69" t="str">
        <f t="shared" si="78"/>
        <v/>
      </c>
      <c r="Y491" s="70" t="str">
        <f t="shared" si="79"/>
        <v/>
      </c>
      <c r="Z491" s="70" t="str">
        <f>IF(M491="no_cargado",VLOOKUP(B491,NAfiliado_NFarmacia!A:H,8,0),"")</f>
        <v/>
      </c>
      <c r="AA491" s="71"/>
    </row>
    <row r="492" spans="1:27" x14ac:dyDescent="0.55000000000000004">
      <c r="A492" s="50"/>
      <c r="B492" s="49"/>
      <c r="C492" s="48"/>
      <c r="D492" s="49"/>
      <c r="E492" s="49"/>
      <c r="F492" s="49"/>
      <c r="G492" s="66" t="str">
        <f>+IF($B492="","",+IFERROR(+VLOOKUP(B492,padron!$A$2:$E$2000,2,0),+IFERROR(VLOOKUP(B492,NAfiliado_NFarmacia!$A:$J,10,0),"Ingresar Nuevo Afiliado")))</f>
        <v/>
      </c>
      <c r="H492" s="67" t="str">
        <f>+IF(B492="","",+IFERROR(+VLOOKUP($C492,materiales!$A$2:$C$101,2,0),"9999"))</f>
        <v/>
      </c>
      <c r="I492" s="68" t="str">
        <f>+IF($B492="","",+IF(OR($F492="Si",$F492=""),IF(ISERROR(VLOOKUP($B492,padron!$A$3:$M$482,9,0)),+IF(ISERROR(VLOOKUP($B492,NAfiliado_NFarmacia!$A$2:$J$497,5,0)),"Ingresa Farmacia",VLOOKUP($B492,NAfiliado_NFarmacia!$A$2:$J$497,5,0)),VLOOKUP($B492,padron!$A$3:$M$482,9,0)),+IF(ISERROR(VLOOKUP($B492,NAfiliado_NFarmacia!$A$2:$J$497,5,0)),"Ingresa Farmacia",VLOOKUP($B492,NAfiliado_NFarmacia!$A$2:$J$497,5,0))))</f>
        <v/>
      </c>
      <c r="J492" s="68" t="str">
        <f>+IF($B492="","",+IF(OR($F492="Si",$F492=""),IF(ISERROR(VLOOKUP($B492,padron!$A$3:$M$482,10,0)),+IF(ISERROR(VLOOKUP($B492,NAfiliado_NFarmacia!$A$2:$J$497,5,0)),"Ingresa Direccion de Farmacia",VLOOKUP($B492,NAfiliado_NFarmacia!$A$2:$J$497,6,0)),VLOOKUP($B492,padron!$A$3:$M$482,10,0)),+IF(ISERROR(VLOOKUP($B492,NAfiliado_NFarmacia!$A$2:$J$497,6,0)),"Ingresa Direccion de Farmacia",VLOOKUP($B492,NAfiliado_NFarmacia!$A$2:$J$497,6,0))))</f>
        <v/>
      </c>
      <c r="K492" s="68" t="str">
        <f>+IF($B492="","",+IF(OR($F492="Si",$F492=""),IF(ISERROR(VLOOKUP($B492,padron!$A$3:$M$482,10,0)),+IF(ISERROR(VLOOKUP($B492,NAfiliado_NFarmacia!$A$2:$J$497,5,0)),"Ingresa Localidad de Farmacia",VLOOKUP($B492,NAfiliado_NFarmacia!$A$2:$J$497,7,0)),VLOOKUP($B492,padron!$A$3:$M$482,11,0)),+IF(ISERROR(VLOOKUP($B492,NAfiliado_NFarmacia!$A$2:$J$497,7,0)),"Ingresa Localidad de Farmacia",VLOOKUP($B492,NAfiliado_NFarmacia!$A$2:$J$497,7,0))))</f>
        <v/>
      </c>
      <c r="L492" s="69" t="str">
        <f>+IF(B492="","",IF(F492="No","84005541",+IFERROR(+VLOOKUP(inicio!B492,padron!$A$2:$H$1999,8,0),"84005541")))</f>
        <v/>
      </c>
      <c r="M492" s="69" t="str">
        <f>+IF(B492="","",+IFERROR(+VLOOKUP(B492,padron!A:C,3,0),"no_cargado"))</f>
        <v/>
      </c>
      <c r="N492" s="67" t="str">
        <f>+IF(C492="","",+IFERROR(+VLOOKUP($C492,materiales!$A$2:$C$101,3,0),"9999"))</f>
        <v/>
      </c>
      <c r="O492" s="67" t="str">
        <f t="shared" si="70"/>
        <v/>
      </c>
      <c r="P492" s="67" t="str">
        <f t="shared" si="71"/>
        <v/>
      </c>
      <c r="Q492" s="67" t="str">
        <f t="shared" si="72"/>
        <v/>
      </c>
      <c r="R492" s="67" t="str">
        <f t="shared" si="73"/>
        <v/>
      </c>
      <c r="S492" s="67" t="str">
        <f t="shared" si="74"/>
        <v/>
      </c>
      <c r="T492" s="67" t="str">
        <f t="shared" ca="1" si="75"/>
        <v/>
      </c>
      <c r="U492" s="67" t="str">
        <f>+IF(M492="","",IFERROR(+VLOOKUP(C492,materiales!$A$2:$D$1000,4,0),"DSZA"))</f>
        <v/>
      </c>
      <c r="V492" s="67" t="str">
        <f t="shared" si="76"/>
        <v/>
      </c>
      <c r="W492" s="69" t="str">
        <f t="shared" si="77"/>
        <v/>
      </c>
      <c r="X492" s="69" t="str">
        <f t="shared" si="78"/>
        <v/>
      </c>
      <c r="Y492" s="70" t="str">
        <f t="shared" si="79"/>
        <v/>
      </c>
      <c r="Z492" s="70" t="str">
        <f>IF(M492="no_cargado",VLOOKUP(B492,NAfiliado_NFarmacia!A:H,8,0),"")</f>
        <v/>
      </c>
      <c r="AA492" s="71"/>
    </row>
    <row r="493" spans="1:27" x14ac:dyDescent="0.55000000000000004">
      <c r="A493" s="50"/>
      <c r="B493" s="49"/>
      <c r="C493" s="48"/>
      <c r="D493" s="49"/>
      <c r="E493" s="49"/>
      <c r="F493" s="49"/>
      <c r="G493" s="66" t="str">
        <f>+IF($B493="","",+IFERROR(+VLOOKUP(B493,padron!$A$2:$E$2000,2,0),+IFERROR(VLOOKUP(B493,NAfiliado_NFarmacia!$A:$J,10,0),"Ingresar Nuevo Afiliado")))</f>
        <v/>
      </c>
      <c r="H493" s="67" t="str">
        <f>+IF(B493="","",+IFERROR(+VLOOKUP($C493,materiales!$A$2:$C$101,2,0),"9999"))</f>
        <v/>
      </c>
      <c r="I493" s="68" t="str">
        <f>+IF($B493="","",+IF(OR($F493="Si",$F493=""),IF(ISERROR(VLOOKUP($B493,padron!$A$3:$M$482,9,0)),+IF(ISERROR(VLOOKUP($B493,NAfiliado_NFarmacia!$A$2:$J$497,5,0)),"Ingresa Farmacia",VLOOKUP($B493,NAfiliado_NFarmacia!$A$2:$J$497,5,0)),VLOOKUP($B493,padron!$A$3:$M$482,9,0)),+IF(ISERROR(VLOOKUP($B493,NAfiliado_NFarmacia!$A$2:$J$497,5,0)),"Ingresa Farmacia",VLOOKUP($B493,NAfiliado_NFarmacia!$A$2:$J$497,5,0))))</f>
        <v/>
      </c>
      <c r="J493" s="68" t="str">
        <f>+IF($B493="","",+IF(OR($F493="Si",$F493=""),IF(ISERROR(VLOOKUP($B493,padron!$A$3:$M$482,10,0)),+IF(ISERROR(VLOOKUP($B493,NAfiliado_NFarmacia!$A$2:$J$497,5,0)),"Ingresa Direccion de Farmacia",VLOOKUP($B493,NAfiliado_NFarmacia!$A$2:$J$497,6,0)),VLOOKUP($B493,padron!$A$3:$M$482,10,0)),+IF(ISERROR(VLOOKUP($B493,NAfiliado_NFarmacia!$A$2:$J$497,6,0)),"Ingresa Direccion de Farmacia",VLOOKUP($B493,NAfiliado_NFarmacia!$A$2:$J$497,6,0))))</f>
        <v/>
      </c>
      <c r="K493" s="68" t="str">
        <f>+IF($B493="","",+IF(OR($F493="Si",$F493=""),IF(ISERROR(VLOOKUP($B493,padron!$A$3:$M$482,10,0)),+IF(ISERROR(VLOOKUP($B493,NAfiliado_NFarmacia!$A$2:$J$497,5,0)),"Ingresa Localidad de Farmacia",VLOOKUP($B493,NAfiliado_NFarmacia!$A$2:$J$497,7,0)),VLOOKUP($B493,padron!$A$3:$M$482,11,0)),+IF(ISERROR(VLOOKUP($B493,NAfiliado_NFarmacia!$A$2:$J$497,7,0)),"Ingresa Localidad de Farmacia",VLOOKUP($B493,NAfiliado_NFarmacia!$A$2:$J$497,7,0))))</f>
        <v/>
      </c>
      <c r="L493" s="69" t="str">
        <f>+IF(B493="","",IF(F493="No","84005541",+IFERROR(+VLOOKUP(inicio!B493,padron!$A$2:$H$1999,8,0),"84005541")))</f>
        <v/>
      </c>
      <c r="M493" s="69" t="str">
        <f>+IF(B493="","",+IFERROR(+VLOOKUP(B493,padron!A:C,3,0),"no_cargado"))</f>
        <v/>
      </c>
      <c r="N493" s="67" t="str">
        <f>+IF(C493="","",+IFERROR(+VLOOKUP($C493,materiales!$A$2:$C$101,3,0),"9999"))</f>
        <v/>
      </c>
      <c r="O493" s="67" t="str">
        <f t="shared" si="70"/>
        <v/>
      </c>
      <c r="P493" s="67" t="str">
        <f t="shared" si="71"/>
        <v/>
      </c>
      <c r="Q493" s="67" t="str">
        <f t="shared" si="72"/>
        <v/>
      </c>
      <c r="R493" s="67" t="str">
        <f t="shared" si="73"/>
        <v/>
      </c>
      <c r="S493" s="67" t="str">
        <f t="shared" si="74"/>
        <v/>
      </c>
      <c r="T493" s="67" t="str">
        <f t="shared" ca="1" si="75"/>
        <v/>
      </c>
      <c r="U493" s="67" t="str">
        <f>+IF(M493="","",IFERROR(+VLOOKUP(C493,materiales!$A$2:$D$1000,4,0),"DSZA"))</f>
        <v/>
      </c>
      <c r="V493" s="67" t="str">
        <f t="shared" si="76"/>
        <v/>
      </c>
      <c r="W493" s="69" t="str">
        <f t="shared" si="77"/>
        <v/>
      </c>
      <c r="X493" s="69" t="str">
        <f t="shared" si="78"/>
        <v/>
      </c>
      <c r="Y493" s="70" t="str">
        <f t="shared" si="79"/>
        <v/>
      </c>
      <c r="Z493" s="70" t="str">
        <f>IF(M493="no_cargado",VLOOKUP(B493,NAfiliado_NFarmacia!A:H,8,0),"")</f>
        <v/>
      </c>
      <c r="AA493" s="71"/>
    </row>
    <row r="494" spans="1:27" x14ac:dyDescent="0.55000000000000004">
      <c r="A494" s="50"/>
      <c r="B494" s="49"/>
      <c r="C494" s="48"/>
      <c r="D494" s="49"/>
      <c r="E494" s="49"/>
      <c r="F494" s="49"/>
      <c r="G494" s="66" t="str">
        <f>+IF($B494="","",+IFERROR(+VLOOKUP(B494,padron!$A$2:$E$2000,2,0),+IFERROR(VLOOKUP(B494,NAfiliado_NFarmacia!$A:$J,10,0),"Ingresar Nuevo Afiliado")))</f>
        <v/>
      </c>
      <c r="H494" s="67" t="str">
        <f>+IF(B494="","",+IFERROR(+VLOOKUP($C494,materiales!$A$2:$C$101,2,0),"9999"))</f>
        <v/>
      </c>
      <c r="I494" s="68" t="str">
        <f>+IF($B494="","",+IF(OR($F494="Si",$F494=""),IF(ISERROR(VLOOKUP($B494,padron!$A$3:$M$482,9,0)),+IF(ISERROR(VLOOKUP($B494,NAfiliado_NFarmacia!$A$2:$J$497,5,0)),"Ingresa Farmacia",VLOOKUP($B494,NAfiliado_NFarmacia!$A$2:$J$497,5,0)),VLOOKUP($B494,padron!$A$3:$M$482,9,0)),+IF(ISERROR(VLOOKUP($B494,NAfiliado_NFarmacia!$A$2:$J$497,5,0)),"Ingresa Farmacia",VLOOKUP($B494,NAfiliado_NFarmacia!$A$2:$J$497,5,0))))</f>
        <v/>
      </c>
      <c r="J494" s="68" t="str">
        <f>+IF($B494="","",+IF(OR($F494="Si",$F494=""),IF(ISERROR(VLOOKUP($B494,padron!$A$3:$M$482,10,0)),+IF(ISERROR(VLOOKUP($B494,NAfiliado_NFarmacia!$A$2:$J$497,5,0)),"Ingresa Direccion de Farmacia",VLOOKUP($B494,NAfiliado_NFarmacia!$A$2:$J$497,6,0)),VLOOKUP($B494,padron!$A$3:$M$482,10,0)),+IF(ISERROR(VLOOKUP($B494,NAfiliado_NFarmacia!$A$2:$J$497,6,0)),"Ingresa Direccion de Farmacia",VLOOKUP($B494,NAfiliado_NFarmacia!$A$2:$J$497,6,0))))</f>
        <v/>
      </c>
      <c r="K494" s="68" t="str">
        <f>+IF($B494="","",+IF(OR($F494="Si",$F494=""),IF(ISERROR(VLOOKUP($B494,padron!$A$3:$M$482,10,0)),+IF(ISERROR(VLOOKUP($B494,NAfiliado_NFarmacia!$A$2:$J$497,5,0)),"Ingresa Localidad de Farmacia",VLOOKUP($B494,NAfiliado_NFarmacia!$A$2:$J$497,7,0)),VLOOKUP($B494,padron!$A$3:$M$482,11,0)),+IF(ISERROR(VLOOKUP($B494,NAfiliado_NFarmacia!$A$2:$J$497,7,0)),"Ingresa Localidad de Farmacia",VLOOKUP($B494,NAfiliado_NFarmacia!$A$2:$J$497,7,0))))</f>
        <v/>
      </c>
      <c r="L494" s="69" t="str">
        <f>+IF(B494="","",IF(F494="No","84005541",+IFERROR(+VLOOKUP(inicio!B494,padron!$A$2:$H$1999,8,0),"84005541")))</f>
        <v/>
      </c>
      <c r="M494" s="69" t="str">
        <f>+IF(B494="","",+IFERROR(+VLOOKUP(B494,padron!A:C,3,0),"no_cargado"))</f>
        <v/>
      </c>
      <c r="N494" s="67" t="str">
        <f>+IF(C494="","",+IFERROR(+VLOOKUP($C494,materiales!$A$2:$C$101,3,0),"9999"))</f>
        <v/>
      </c>
      <c r="O494" s="67" t="str">
        <f t="shared" si="70"/>
        <v/>
      </c>
      <c r="P494" s="67" t="str">
        <f t="shared" si="71"/>
        <v/>
      </c>
      <c r="Q494" s="67" t="str">
        <f t="shared" si="72"/>
        <v/>
      </c>
      <c r="R494" s="67" t="str">
        <f t="shared" si="73"/>
        <v/>
      </c>
      <c r="S494" s="67" t="str">
        <f t="shared" si="74"/>
        <v/>
      </c>
      <c r="T494" s="67" t="str">
        <f t="shared" ca="1" si="75"/>
        <v/>
      </c>
      <c r="U494" s="67" t="str">
        <f>+IF(M494="","",IFERROR(+VLOOKUP(C494,materiales!$A$2:$D$1000,4,0),"DSZA"))</f>
        <v/>
      </c>
      <c r="V494" s="67" t="str">
        <f t="shared" si="76"/>
        <v/>
      </c>
      <c r="W494" s="69" t="str">
        <f t="shared" si="77"/>
        <v/>
      </c>
      <c r="X494" s="69" t="str">
        <f t="shared" si="78"/>
        <v/>
      </c>
      <c r="Y494" s="70" t="str">
        <f t="shared" si="79"/>
        <v/>
      </c>
      <c r="Z494" s="70" t="str">
        <f>IF(M494="no_cargado",VLOOKUP(B494,NAfiliado_NFarmacia!A:H,8,0),"")</f>
        <v/>
      </c>
      <c r="AA494" s="71"/>
    </row>
    <row r="495" spans="1:27" x14ac:dyDescent="0.55000000000000004">
      <c r="A495" s="50"/>
      <c r="B495" s="49"/>
      <c r="C495" s="48"/>
      <c r="D495" s="49"/>
      <c r="E495" s="49"/>
      <c r="F495" s="49"/>
      <c r="G495" s="66" t="str">
        <f>+IF($B495="","",+IFERROR(+VLOOKUP(B495,padron!$A$2:$E$2000,2,0),+IFERROR(VLOOKUP(B495,NAfiliado_NFarmacia!$A:$J,10,0),"Ingresar Nuevo Afiliado")))</f>
        <v/>
      </c>
      <c r="H495" s="67" t="str">
        <f>+IF(B495="","",+IFERROR(+VLOOKUP($C495,materiales!$A$2:$C$101,2,0),"9999"))</f>
        <v/>
      </c>
      <c r="I495" s="68" t="str">
        <f>+IF($B495="","",+IF(OR($F495="Si",$F495=""),IF(ISERROR(VLOOKUP($B495,padron!$A$3:$M$482,9,0)),+IF(ISERROR(VLOOKUP($B495,NAfiliado_NFarmacia!$A$2:$J$497,5,0)),"Ingresa Farmacia",VLOOKUP($B495,NAfiliado_NFarmacia!$A$2:$J$497,5,0)),VLOOKUP($B495,padron!$A$3:$M$482,9,0)),+IF(ISERROR(VLOOKUP($B495,NAfiliado_NFarmacia!$A$2:$J$497,5,0)),"Ingresa Farmacia",VLOOKUP($B495,NAfiliado_NFarmacia!$A$2:$J$497,5,0))))</f>
        <v/>
      </c>
      <c r="J495" s="68" t="str">
        <f>+IF($B495="","",+IF(OR($F495="Si",$F495=""),IF(ISERROR(VLOOKUP($B495,padron!$A$3:$M$482,10,0)),+IF(ISERROR(VLOOKUP($B495,NAfiliado_NFarmacia!$A$2:$J$497,5,0)),"Ingresa Direccion de Farmacia",VLOOKUP($B495,NAfiliado_NFarmacia!$A$2:$J$497,6,0)),VLOOKUP($B495,padron!$A$3:$M$482,10,0)),+IF(ISERROR(VLOOKUP($B495,NAfiliado_NFarmacia!$A$2:$J$497,6,0)),"Ingresa Direccion de Farmacia",VLOOKUP($B495,NAfiliado_NFarmacia!$A$2:$J$497,6,0))))</f>
        <v/>
      </c>
      <c r="K495" s="68" t="str">
        <f>+IF($B495="","",+IF(OR($F495="Si",$F495=""),IF(ISERROR(VLOOKUP($B495,padron!$A$3:$M$482,10,0)),+IF(ISERROR(VLOOKUP($B495,NAfiliado_NFarmacia!$A$2:$J$497,5,0)),"Ingresa Localidad de Farmacia",VLOOKUP($B495,NAfiliado_NFarmacia!$A$2:$J$497,7,0)),VLOOKUP($B495,padron!$A$3:$M$482,11,0)),+IF(ISERROR(VLOOKUP($B495,NAfiliado_NFarmacia!$A$2:$J$497,7,0)),"Ingresa Localidad de Farmacia",VLOOKUP($B495,NAfiliado_NFarmacia!$A$2:$J$497,7,0))))</f>
        <v/>
      </c>
      <c r="L495" s="69" t="str">
        <f>+IF(B495="","",IF(F495="No","84005541",+IFERROR(+VLOOKUP(inicio!B495,padron!$A$2:$H$1999,8,0),"84005541")))</f>
        <v/>
      </c>
      <c r="M495" s="69" t="str">
        <f>+IF(B495="","",+IFERROR(+VLOOKUP(B495,padron!A:C,3,0),"no_cargado"))</f>
        <v/>
      </c>
      <c r="N495" s="67" t="str">
        <f>+IF(C495="","",+IFERROR(+VLOOKUP($C495,materiales!$A$2:$C$101,3,0),"9999"))</f>
        <v/>
      </c>
      <c r="O495" s="67" t="str">
        <f t="shared" si="70"/>
        <v/>
      </c>
      <c r="P495" s="67" t="str">
        <f t="shared" si="71"/>
        <v/>
      </c>
      <c r="Q495" s="67" t="str">
        <f t="shared" si="72"/>
        <v/>
      </c>
      <c r="R495" s="67" t="str">
        <f t="shared" si="73"/>
        <v/>
      </c>
      <c r="S495" s="67" t="str">
        <f t="shared" si="74"/>
        <v/>
      </c>
      <c r="T495" s="67" t="str">
        <f t="shared" ca="1" si="75"/>
        <v/>
      </c>
      <c r="U495" s="67" t="str">
        <f>+IF(M495="","",IFERROR(+VLOOKUP(C495,materiales!$A$2:$D$1000,4,0),"DSZA"))</f>
        <v/>
      </c>
      <c r="V495" s="67" t="str">
        <f t="shared" si="76"/>
        <v/>
      </c>
      <c r="W495" s="69" t="str">
        <f t="shared" si="77"/>
        <v/>
      </c>
      <c r="X495" s="69" t="str">
        <f t="shared" si="78"/>
        <v/>
      </c>
      <c r="Y495" s="70" t="str">
        <f t="shared" si="79"/>
        <v/>
      </c>
      <c r="Z495" s="70" t="str">
        <f>IF(M495="no_cargado",VLOOKUP(B495,NAfiliado_NFarmacia!A:H,8,0),"")</f>
        <v/>
      </c>
      <c r="AA495" s="71"/>
    </row>
    <row r="496" spans="1:27" x14ac:dyDescent="0.55000000000000004">
      <c r="A496" s="50"/>
      <c r="B496" s="49"/>
      <c r="C496" s="48"/>
      <c r="D496" s="49"/>
      <c r="E496" s="49"/>
      <c r="F496" s="49"/>
      <c r="G496" s="66" t="str">
        <f>+IF($B496="","",+IFERROR(+VLOOKUP(B496,padron!$A$2:$E$2000,2,0),+IFERROR(VLOOKUP(B496,NAfiliado_NFarmacia!$A:$J,10,0),"Ingresar Nuevo Afiliado")))</f>
        <v/>
      </c>
      <c r="H496" s="67" t="str">
        <f>+IF(B496="","",+IFERROR(+VLOOKUP($C496,materiales!$A$2:$C$101,2,0),"9999"))</f>
        <v/>
      </c>
      <c r="I496" s="68" t="str">
        <f>+IF($B496="","",+IF(OR($F496="Si",$F496=""),IF(ISERROR(VLOOKUP($B496,padron!$A$3:$M$482,9,0)),+IF(ISERROR(VLOOKUP($B496,NAfiliado_NFarmacia!$A$2:$J$497,5,0)),"Ingresa Farmacia",VLOOKUP($B496,NAfiliado_NFarmacia!$A$2:$J$497,5,0)),VLOOKUP($B496,padron!$A$3:$M$482,9,0)),+IF(ISERROR(VLOOKUP($B496,NAfiliado_NFarmacia!$A$2:$J$497,5,0)),"Ingresa Farmacia",VLOOKUP($B496,NAfiliado_NFarmacia!$A$2:$J$497,5,0))))</f>
        <v/>
      </c>
      <c r="J496" s="68" t="str">
        <f>+IF($B496="","",+IF(OR($F496="Si",$F496=""),IF(ISERROR(VLOOKUP($B496,padron!$A$3:$M$482,10,0)),+IF(ISERROR(VLOOKUP($B496,NAfiliado_NFarmacia!$A$2:$J$497,5,0)),"Ingresa Direccion de Farmacia",VLOOKUP($B496,NAfiliado_NFarmacia!$A$2:$J$497,6,0)),VLOOKUP($B496,padron!$A$3:$M$482,10,0)),+IF(ISERROR(VLOOKUP($B496,NAfiliado_NFarmacia!$A$2:$J$497,6,0)),"Ingresa Direccion de Farmacia",VLOOKUP($B496,NAfiliado_NFarmacia!$A$2:$J$497,6,0))))</f>
        <v/>
      </c>
      <c r="K496" s="68" t="str">
        <f>+IF($B496="","",+IF(OR($F496="Si",$F496=""),IF(ISERROR(VLOOKUP($B496,padron!$A$3:$M$482,10,0)),+IF(ISERROR(VLOOKUP($B496,NAfiliado_NFarmacia!$A$2:$J$497,5,0)),"Ingresa Localidad de Farmacia",VLOOKUP($B496,NAfiliado_NFarmacia!$A$2:$J$497,7,0)),VLOOKUP($B496,padron!$A$3:$M$482,11,0)),+IF(ISERROR(VLOOKUP($B496,NAfiliado_NFarmacia!$A$2:$J$497,7,0)),"Ingresa Localidad de Farmacia",VLOOKUP($B496,NAfiliado_NFarmacia!$A$2:$J$497,7,0))))</f>
        <v/>
      </c>
      <c r="L496" s="69" t="str">
        <f>+IF(B496="","",IF(F496="No","84005541",+IFERROR(+VLOOKUP(inicio!B496,padron!$A$2:$H$1999,8,0),"84005541")))</f>
        <v/>
      </c>
      <c r="M496" s="69" t="str">
        <f>+IF(B496="","",+IFERROR(+VLOOKUP(B496,padron!A:C,3,0),"no_cargado"))</f>
        <v/>
      </c>
      <c r="N496" s="67" t="str">
        <f>+IF(C496="","",+IFERROR(+VLOOKUP($C496,materiales!$A$2:$C$101,3,0),"9999"))</f>
        <v/>
      </c>
      <c r="O496" s="67" t="str">
        <f t="shared" si="70"/>
        <v/>
      </c>
      <c r="P496" s="67" t="str">
        <f t="shared" si="71"/>
        <v/>
      </c>
      <c r="Q496" s="67" t="str">
        <f t="shared" si="72"/>
        <v/>
      </c>
      <c r="R496" s="67" t="str">
        <f t="shared" si="73"/>
        <v/>
      </c>
      <c r="S496" s="67" t="str">
        <f t="shared" si="74"/>
        <v/>
      </c>
      <c r="T496" s="67" t="str">
        <f t="shared" ca="1" si="75"/>
        <v/>
      </c>
      <c r="U496" s="67" t="str">
        <f>+IF(M496="","",IFERROR(+VLOOKUP(C496,materiales!$A$2:$D$1000,4,0),"DSZA"))</f>
        <v/>
      </c>
      <c r="V496" s="67" t="str">
        <f t="shared" si="76"/>
        <v/>
      </c>
      <c r="W496" s="69" t="str">
        <f t="shared" si="77"/>
        <v/>
      </c>
      <c r="X496" s="69" t="str">
        <f t="shared" si="78"/>
        <v/>
      </c>
      <c r="Y496" s="70" t="str">
        <f t="shared" si="79"/>
        <v/>
      </c>
      <c r="Z496" s="70" t="str">
        <f>IF(M496="no_cargado",VLOOKUP(B496,NAfiliado_NFarmacia!A:H,8,0),"")</f>
        <v/>
      </c>
      <c r="AA496" s="71"/>
    </row>
    <row r="497" spans="1:27" x14ac:dyDescent="0.55000000000000004">
      <c r="A497" s="50"/>
      <c r="B497" s="49"/>
      <c r="C497" s="48"/>
      <c r="D497" s="49"/>
      <c r="E497" s="49"/>
      <c r="F497" s="49"/>
      <c r="G497" s="66" t="str">
        <f>+IF($B497="","",+IFERROR(+VLOOKUP(B497,padron!$A$2:$E$2000,2,0),+IFERROR(VLOOKUP(B497,NAfiliado_NFarmacia!$A:$J,10,0),"Ingresar Nuevo Afiliado")))</f>
        <v/>
      </c>
      <c r="H497" s="67" t="str">
        <f>+IF(B497="","",+IFERROR(+VLOOKUP($C497,materiales!$A$2:$C$101,2,0),"9999"))</f>
        <v/>
      </c>
      <c r="I497" s="68" t="str">
        <f>+IF($B497="","",+IF(OR($F497="Si",$F497=""),IF(ISERROR(VLOOKUP($B497,padron!$A$3:$M$482,9,0)),+IF(ISERROR(VLOOKUP($B497,NAfiliado_NFarmacia!$A$2:$J$497,5,0)),"Ingresa Farmacia",VLOOKUP($B497,NAfiliado_NFarmacia!$A$2:$J$497,5,0)),VLOOKUP($B497,padron!$A$3:$M$482,9,0)),+IF(ISERROR(VLOOKUP($B497,NAfiliado_NFarmacia!$A$2:$J$497,5,0)),"Ingresa Farmacia",VLOOKUP($B497,NAfiliado_NFarmacia!$A$2:$J$497,5,0))))</f>
        <v/>
      </c>
      <c r="J497" s="68" t="str">
        <f>+IF($B497="","",+IF(OR($F497="Si",$F497=""),IF(ISERROR(VLOOKUP($B497,padron!$A$3:$M$482,10,0)),+IF(ISERROR(VLOOKUP($B497,NAfiliado_NFarmacia!$A$2:$J$497,5,0)),"Ingresa Direccion de Farmacia",VLOOKUP($B497,NAfiliado_NFarmacia!$A$2:$J$497,6,0)),VLOOKUP($B497,padron!$A$3:$M$482,10,0)),+IF(ISERROR(VLOOKUP($B497,NAfiliado_NFarmacia!$A$2:$J$497,6,0)),"Ingresa Direccion de Farmacia",VLOOKUP($B497,NAfiliado_NFarmacia!$A$2:$J$497,6,0))))</f>
        <v/>
      </c>
      <c r="K497" s="68" t="str">
        <f>+IF($B497="","",+IF(OR($F497="Si",$F497=""),IF(ISERROR(VLOOKUP($B497,padron!$A$3:$M$482,10,0)),+IF(ISERROR(VLOOKUP($B497,NAfiliado_NFarmacia!$A$2:$J$497,5,0)),"Ingresa Localidad de Farmacia",VLOOKUP($B497,NAfiliado_NFarmacia!$A$2:$J$497,7,0)),VLOOKUP($B497,padron!$A$3:$M$482,11,0)),+IF(ISERROR(VLOOKUP($B497,NAfiliado_NFarmacia!$A$2:$J$497,7,0)),"Ingresa Localidad de Farmacia",VLOOKUP($B497,NAfiliado_NFarmacia!$A$2:$J$497,7,0))))</f>
        <v/>
      </c>
      <c r="L497" s="69" t="str">
        <f>+IF(B497="","",IF(F497="No","84005541",+IFERROR(+VLOOKUP(inicio!B497,padron!$A$2:$H$1999,8,0),"84005541")))</f>
        <v/>
      </c>
      <c r="M497" s="69" t="str">
        <f>+IF(B497="","",+IFERROR(+VLOOKUP(B497,padron!A:C,3,0),"no_cargado"))</f>
        <v/>
      </c>
      <c r="N497" s="67" t="str">
        <f>+IF(C497="","",+IFERROR(+VLOOKUP($C497,materiales!$A$2:$C$101,3,0),"9999"))</f>
        <v/>
      </c>
      <c r="O497" s="67" t="str">
        <f t="shared" si="70"/>
        <v/>
      </c>
      <c r="P497" s="67" t="str">
        <f t="shared" si="71"/>
        <v/>
      </c>
      <c r="Q497" s="67" t="str">
        <f t="shared" si="72"/>
        <v/>
      </c>
      <c r="R497" s="67" t="str">
        <f t="shared" si="73"/>
        <v/>
      </c>
      <c r="S497" s="67" t="str">
        <f t="shared" si="74"/>
        <v/>
      </c>
      <c r="T497" s="67" t="str">
        <f t="shared" ca="1" si="75"/>
        <v/>
      </c>
      <c r="U497" s="67" t="str">
        <f>+IF(M497="","",IFERROR(+VLOOKUP(C497,materiales!$A$2:$D$1000,4,0),"DSZA"))</f>
        <v/>
      </c>
      <c r="V497" s="67" t="str">
        <f t="shared" si="76"/>
        <v/>
      </c>
      <c r="W497" s="69" t="str">
        <f t="shared" si="77"/>
        <v/>
      </c>
      <c r="X497" s="69" t="str">
        <f t="shared" si="78"/>
        <v/>
      </c>
      <c r="Y497" s="70" t="str">
        <f t="shared" si="79"/>
        <v/>
      </c>
      <c r="Z497" s="70" t="str">
        <f>IF(M497="no_cargado",VLOOKUP(B497,NAfiliado_NFarmacia!A:H,8,0),"")</f>
        <v/>
      </c>
      <c r="AA497" s="71"/>
    </row>
    <row r="498" spans="1:27" x14ac:dyDescent="0.55000000000000004">
      <c r="A498" s="50"/>
      <c r="B498" s="49"/>
      <c r="C498" s="48"/>
      <c r="D498" s="49"/>
      <c r="E498" s="49"/>
      <c r="F498" s="49"/>
      <c r="G498" s="66" t="str">
        <f>+IF($B498="","",+IFERROR(+VLOOKUP(B498,padron!$A$2:$E$2000,2,0),+IFERROR(VLOOKUP(B498,NAfiliado_NFarmacia!$A:$J,10,0),"Ingresar Nuevo Afiliado")))</f>
        <v/>
      </c>
      <c r="H498" s="67" t="str">
        <f>+IF(B498="","",+IFERROR(+VLOOKUP($C498,materiales!$A$2:$C$101,2,0),"9999"))</f>
        <v/>
      </c>
      <c r="I498" s="68" t="str">
        <f>+IF($B498="","",+IF(OR($F498="Si",$F498=""),IF(ISERROR(VLOOKUP($B498,padron!$A$3:$M$482,9,0)),+IF(ISERROR(VLOOKUP($B498,NAfiliado_NFarmacia!$A$2:$J$497,5,0)),"Ingresa Farmacia",VLOOKUP($B498,NAfiliado_NFarmacia!$A$2:$J$497,5,0)),VLOOKUP($B498,padron!$A$3:$M$482,9,0)),+IF(ISERROR(VLOOKUP($B498,NAfiliado_NFarmacia!$A$2:$J$497,5,0)),"Ingresa Farmacia",VLOOKUP($B498,NAfiliado_NFarmacia!$A$2:$J$497,5,0))))</f>
        <v/>
      </c>
      <c r="J498" s="68" t="str">
        <f>+IF($B498="","",+IF(OR($F498="Si",$F498=""),IF(ISERROR(VLOOKUP($B498,padron!$A$3:$M$482,10,0)),+IF(ISERROR(VLOOKUP($B498,NAfiliado_NFarmacia!$A$2:$J$497,5,0)),"Ingresa Direccion de Farmacia",VLOOKUP($B498,NAfiliado_NFarmacia!$A$2:$J$497,6,0)),VLOOKUP($B498,padron!$A$3:$M$482,10,0)),+IF(ISERROR(VLOOKUP($B498,NAfiliado_NFarmacia!$A$2:$J$497,6,0)),"Ingresa Direccion de Farmacia",VLOOKUP($B498,NAfiliado_NFarmacia!$A$2:$J$497,6,0))))</f>
        <v/>
      </c>
      <c r="K498" s="68" t="str">
        <f>+IF($B498="","",+IF(OR($F498="Si",$F498=""),IF(ISERROR(VLOOKUP($B498,padron!$A$3:$M$482,10,0)),+IF(ISERROR(VLOOKUP($B498,NAfiliado_NFarmacia!$A$2:$J$497,5,0)),"Ingresa Localidad de Farmacia",VLOOKUP($B498,NAfiliado_NFarmacia!$A$2:$J$497,7,0)),VLOOKUP($B498,padron!$A$3:$M$482,11,0)),+IF(ISERROR(VLOOKUP($B498,NAfiliado_NFarmacia!$A$2:$J$497,7,0)),"Ingresa Localidad de Farmacia",VLOOKUP($B498,NAfiliado_NFarmacia!$A$2:$J$497,7,0))))</f>
        <v/>
      </c>
      <c r="L498" s="69" t="str">
        <f>+IF(B498="","",IF(F498="No","84005541",+IFERROR(+VLOOKUP(inicio!B498,padron!$A$2:$H$1999,8,0),"84005541")))</f>
        <v/>
      </c>
      <c r="M498" s="69" t="str">
        <f>+IF(B498="","",+IFERROR(+VLOOKUP(B498,padron!A:C,3,0),"no_cargado"))</f>
        <v/>
      </c>
      <c r="N498" s="67" t="str">
        <f>+IF(C498="","",+IFERROR(+VLOOKUP($C498,materiales!$A$2:$C$101,3,0),"9999"))</f>
        <v/>
      </c>
      <c r="O498" s="67" t="str">
        <f t="shared" si="70"/>
        <v/>
      </c>
      <c r="P498" s="67" t="str">
        <f t="shared" si="71"/>
        <v/>
      </c>
      <c r="Q498" s="67" t="str">
        <f t="shared" si="72"/>
        <v/>
      </c>
      <c r="R498" s="67" t="str">
        <f t="shared" si="73"/>
        <v/>
      </c>
      <c r="S498" s="67" t="str">
        <f t="shared" si="74"/>
        <v/>
      </c>
      <c r="T498" s="67" t="str">
        <f t="shared" ca="1" si="75"/>
        <v/>
      </c>
      <c r="U498" s="67" t="str">
        <f>+IF(M498="","",IFERROR(+VLOOKUP(C498,materiales!$A$2:$D$1000,4,0),"DSZA"))</f>
        <v/>
      </c>
      <c r="V498" s="67" t="str">
        <f t="shared" si="76"/>
        <v/>
      </c>
      <c r="W498" s="69" t="str">
        <f t="shared" si="77"/>
        <v/>
      </c>
      <c r="X498" s="69" t="str">
        <f t="shared" si="78"/>
        <v/>
      </c>
      <c r="Y498" s="70" t="str">
        <f t="shared" si="79"/>
        <v/>
      </c>
      <c r="Z498" s="70" t="str">
        <f>IF(M498="no_cargado",VLOOKUP(B498,NAfiliado_NFarmacia!A:H,8,0),"")</f>
        <v/>
      </c>
      <c r="AA498" s="71"/>
    </row>
    <row r="499" spans="1:27" x14ac:dyDescent="0.55000000000000004">
      <c r="A499" s="50"/>
      <c r="B499" s="49"/>
      <c r="C499" s="48"/>
      <c r="D499" s="49"/>
      <c r="E499" s="49"/>
      <c r="F499" s="49"/>
      <c r="G499" s="66" t="str">
        <f>+IF($B499="","",+IFERROR(+VLOOKUP(B499,padron!$A$2:$E$2000,2,0),+IFERROR(VLOOKUP(B499,NAfiliado_NFarmacia!$A:$J,10,0),"Ingresar Nuevo Afiliado")))</f>
        <v/>
      </c>
      <c r="H499" s="67" t="str">
        <f>+IF(B499="","",+IFERROR(+VLOOKUP($C499,materiales!$A$2:$C$101,2,0),"9999"))</f>
        <v/>
      </c>
      <c r="I499" s="68" t="str">
        <f>+IF($B499="","",+IF(OR($F499="Si",$F499=""),IF(ISERROR(VLOOKUP($B499,padron!$A$3:$M$482,9,0)),+IF(ISERROR(VLOOKUP($B499,NAfiliado_NFarmacia!$A$2:$J$497,5,0)),"Ingresa Farmacia",VLOOKUP($B499,NAfiliado_NFarmacia!$A$2:$J$497,5,0)),VLOOKUP($B499,padron!$A$3:$M$482,9,0)),+IF(ISERROR(VLOOKUP($B499,NAfiliado_NFarmacia!$A$2:$J$497,5,0)),"Ingresa Farmacia",VLOOKUP($B499,NAfiliado_NFarmacia!$A$2:$J$497,5,0))))</f>
        <v/>
      </c>
      <c r="J499" s="68" t="str">
        <f>+IF($B499="","",+IF(OR($F499="Si",$F499=""),IF(ISERROR(VLOOKUP($B499,padron!$A$3:$M$482,10,0)),+IF(ISERROR(VLOOKUP($B499,NAfiliado_NFarmacia!$A$2:$J$497,5,0)),"Ingresa Direccion de Farmacia",VLOOKUP($B499,NAfiliado_NFarmacia!$A$2:$J$497,6,0)),VLOOKUP($B499,padron!$A$3:$M$482,10,0)),+IF(ISERROR(VLOOKUP($B499,NAfiliado_NFarmacia!$A$2:$J$497,6,0)),"Ingresa Direccion de Farmacia",VLOOKUP($B499,NAfiliado_NFarmacia!$A$2:$J$497,6,0))))</f>
        <v/>
      </c>
      <c r="K499" s="68" t="str">
        <f>+IF($B499="","",+IF(OR($F499="Si",$F499=""),IF(ISERROR(VLOOKUP($B499,padron!$A$3:$M$482,10,0)),+IF(ISERROR(VLOOKUP($B499,NAfiliado_NFarmacia!$A$2:$J$497,5,0)),"Ingresa Localidad de Farmacia",VLOOKUP($B499,NAfiliado_NFarmacia!$A$2:$J$497,7,0)),VLOOKUP($B499,padron!$A$3:$M$482,11,0)),+IF(ISERROR(VLOOKUP($B499,NAfiliado_NFarmacia!$A$2:$J$497,7,0)),"Ingresa Localidad de Farmacia",VLOOKUP($B499,NAfiliado_NFarmacia!$A$2:$J$497,7,0))))</f>
        <v/>
      </c>
      <c r="L499" s="69" t="str">
        <f>+IF(B499="","",IF(F499="No","84005541",+IFERROR(+VLOOKUP(inicio!B499,padron!$A$2:$H$1999,8,0),"84005541")))</f>
        <v/>
      </c>
      <c r="M499" s="69" t="str">
        <f>+IF(B499="","",+IFERROR(+VLOOKUP(B499,padron!A:C,3,0),"no_cargado"))</f>
        <v/>
      </c>
      <c r="N499" s="67" t="str">
        <f>+IF(C499="","",+IFERROR(+VLOOKUP($C499,materiales!$A$2:$C$101,3,0),"9999"))</f>
        <v/>
      </c>
      <c r="O499" s="67" t="str">
        <f t="shared" si="70"/>
        <v/>
      </c>
      <c r="P499" s="67" t="str">
        <f t="shared" si="71"/>
        <v/>
      </c>
      <c r="Q499" s="67" t="str">
        <f t="shared" si="72"/>
        <v/>
      </c>
      <c r="R499" s="67" t="str">
        <f t="shared" si="73"/>
        <v/>
      </c>
      <c r="S499" s="67" t="str">
        <f t="shared" si="74"/>
        <v/>
      </c>
      <c r="T499" s="67" t="str">
        <f t="shared" ca="1" si="75"/>
        <v/>
      </c>
      <c r="U499" s="67" t="str">
        <f>+IF(M499="","",IFERROR(+VLOOKUP(C499,materiales!$A$2:$D$1000,4,0),"DSZA"))</f>
        <v/>
      </c>
      <c r="V499" s="67" t="str">
        <f t="shared" si="76"/>
        <v/>
      </c>
      <c r="W499" s="69" t="str">
        <f t="shared" si="77"/>
        <v/>
      </c>
      <c r="X499" s="69" t="str">
        <f t="shared" si="78"/>
        <v/>
      </c>
      <c r="Y499" s="70" t="str">
        <f t="shared" si="79"/>
        <v/>
      </c>
      <c r="Z499" s="70" t="str">
        <f>IF(M499="no_cargado",VLOOKUP(B499,NAfiliado_NFarmacia!A:H,8,0),"")</f>
        <v/>
      </c>
      <c r="AA499" s="71"/>
    </row>
    <row r="500" spans="1:27" x14ac:dyDescent="0.55000000000000004">
      <c r="A500" s="50"/>
      <c r="B500" s="49"/>
      <c r="C500" s="48"/>
      <c r="D500" s="49"/>
      <c r="E500" s="49"/>
      <c r="F500" s="49"/>
      <c r="G500" s="66" t="str">
        <f>+IF($B500="","",+IFERROR(+VLOOKUP(B500,padron!$A$2:$E$2000,2,0),+IFERROR(VLOOKUP(B500,NAfiliado_NFarmacia!$A:$J,10,0),"Ingresar Nuevo Afiliado")))</f>
        <v/>
      </c>
      <c r="H500" s="67" t="str">
        <f>+IF(B500="","",+IFERROR(+VLOOKUP($C500,materiales!$A$2:$C$101,2,0),"9999"))</f>
        <v/>
      </c>
      <c r="I500" s="68" t="str">
        <f>+IF($B500="","",+IF(OR($F500="Si",$F500=""),IF(ISERROR(VLOOKUP($B500,padron!$A$3:$M$482,9,0)),+IF(ISERROR(VLOOKUP($B500,NAfiliado_NFarmacia!$A$2:$J$497,5,0)),"Ingresa Farmacia",VLOOKUP($B500,NAfiliado_NFarmacia!$A$2:$J$497,5,0)),VLOOKUP($B500,padron!$A$3:$M$482,9,0)),+IF(ISERROR(VLOOKUP($B500,NAfiliado_NFarmacia!$A$2:$J$497,5,0)),"Ingresa Farmacia",VLOOKUP($B500,NAfiliado_NFarmacia!$A$2:$J$497,5,0))))</f>
        <v/>
      </c>
      <c r="J500" s="68" t="str">
        <f>+IF($B500="","",+IF(OR($F500="Si",$F500=""),IF(ISERROR(VLOOKUP($B500,padron!$A$3:$M$482,10,0)),+IF(ISERROR(VLOOKUP($B500,NAfiliado_NFarmacia!$A$2:$J$497,5,0)),"Ingresa Direccion de Farmacia",VLOOKUP($B500,NAfiliado_NFarmacia!$A$2:$J$497,6,0)),VLOOKUP($B500,padron!$A$3:$M$482,10,0)),+IF(ISERROR(VLOOKUP($B500,NAfiliado_NFarmacia!$A$2:$J$497,6,0)),"Ingresa Direccion de Farmacia",VLOOKUP($B500,NAfiliado_NFarmacia!$A$2:$J$497,6,0))))</f>
        <v/>
      </c>
      <c r="K500" s="68" t="str">
        <f>+IF($B500="","",+IF(OR($F500="Si",$F500=""),IF(ISERROR(VLOOKUP($B500,padron!$A$3:$M$482,10,0)),+IF(ISERROR(VLOOKUP($B500,NAfiliado_NFarmacia!$A$2:$J$497,5,0)),"Ingresa Localidad de Farmacia",VLOOKUP($B500,NAfiliado_NFarmacia!$A$2:$J$497,7,0)),VLOOKUP($B500,padron!$A$3:$M$482,11,0)),+IF(ISERROR(VLOOKUP($B500,NAfiliado_NFarmacia!$A$2:$J$497,7,0)),"Ingresa Localidad de Farmacia",VLOOKUP($B500,NAfiliado_NFarmacia!$A$2:$J$497,7,0))))</f>
        <v/>
      </c>
      <c r="L500" s="69" t="str">
        <f>+IF(B500="","",IF(F500="No","84005541",+IFERROR(+VLOOKUP(inicio!B500,padron!$A$2:$H$1999,8,0),"84005541")))</f>
        <v/>
      </c>
      <c r="M500" s="69" t="str">
        <f>+IF(B500="","",+IFERROR(+VLOOKUP(B500,padron!A:C,3,0),"no_cargado"))</f>
        <v/>
      </c>
      <c r="N500" s="67" t="str">
        <f>+IF(C500="","",+IFERROR(+VLOOKUP($C500,materiales!$A$2:$C$101,3,0),"9999"))</f>
        <v/>
      </c>
      <c r="O500" s="67" t="str">
        <f t="shared" si="70"/>
        <v/>
      </c>
      <c r="P500" s="67" t="str">
        <f t="shared" si="71"/>
        <v/>
      </c>
      <c r="Q500" s="67" t="str">
        <f t="shared" si="72"/>
        <v/>
      </c>
      <c r="R500" s="67" t="str">
        <f t="shared" si="73"/>
        <v/>
      </c>
      <c r="S500" s="67" t="str">
        <f t="shared" si="74"/>
        <v/>
      </c>
      <c r="T500" s="67" t="str">
        <f t="shared" ca="1" si="75"/>
        <v/>
      </c>
      <c r="U500" s="67" t="str">
        <f>+IF(M500="","",IFERROR(+VLOOKUP(C500,materiales!$A$2:$D$1000,4,0),"DSZA"))</f>
        <v/>
      </c>
      <c r="V500" s="67" t="str">
        <f t="shared" si="76"/>
        <v/>
      </c>
      <c r="W500" s="69" t="str">
        <f t="shared" si="77"/>
        <v/>
      </c>
      <c r="X500" s="69" t="str">
        <f t="shared" si="78"/>
        <v/>
      </c>
      <c r="Y500" s="70" t="str">
        <f t="shared" si="79"/>
        <v/>
      </c>
      <c r="Z500" s="70" t="str">
        <f>IF(M500="no_cargado",VLOOKUP(B500,NAfiliado_NFarmacia!A:H,8,0),"")</f>
        <v/>
      </c>
      <c r="AA500" s="71"/>
    </row>
    <row r="501" spans="1:27" x14ac:dyDescent="0.55000000000000004">
      <c r="A501" s="50"/>
      <c r="B501" s="49"/>
      <c r="C501" s="48"/>
      <c r="D501" s="49"/>
      <c r="E501" s="49"/>
      <c r="F501" s="49"/>
      <c r="G501" s="66" t="str">
        <f>+IF($B501="","",+IFERROR(+VLOOKUP(B501,padron!$A$2:$E$2000,2,0),+IFERROR(VLOOKUP(B501,NAfiliado_NFarmacia!$A:$J,10,0),"Ingresar Nuevo Afiliado")))</f>
        <v/>
      </c>
      <c r="H501" s="67" t="str">
        <f>+IF(B501="","",+IFERROR(+VLOOKUP($C501,materiales!$A$2:$C$101,2,0),"9999"))</f>
        <v/>
      </c>
      <c r="I501" s="68" t="str">
        <f>+IF($B501="","",+IF(OR($F501="Si",$F501=""),IF(ISERROR(VLOOKUP($B501,padron!$A$3:$M$482,9,0)),+IF(ISERROR(VLOOKUP($B501,NAfiliado_NFarmacia!$A$2:$J$497,5,0)),"Ingresa Farmacia",VLOOKUP($B501,NAfiliado_NFarmacia!$A$2:$J$497,5,0)),VLOOKUP($B501,padron!$A$3:$M$482,9,0)),+IF(ISERROR(VLOOKUP($B501,NAfiliado_NFarmacia!$A$2:$J$497,5,0)),"Ingresa Farmacia",VLOOKUP($B501,NAfiliado_NFarmacia!$A$2:$J$497,5,0))))</f>
        <v/>
      </c>
      <c r="J501" s="68" t="str">
        <f>+IF($B501="","",+IF(OR($F501="Si",$F501=""),IF(ISERROR(VLOOKUP($B501,padron!$A$3:$M$482,10,0)),+IF(ISERROR(VLOOKUP($B501,NAfiliado_NFarmacia!$A$2:$J$497,5,0)),"Ingresa Direccion de Farmacia",VLOOKUP($B501,NAfiliado_NFarmacia!$A$2:$J$497,6,0)),VLOOKUP($B501,padron!$A$3:$M$482,10,0)),+IF(ISERROR(VLOOKUP($B501,NAfiliado_NFarmacia!$A$2:$J$497,6,0)),"Ingresa Direccion de Farmacia",VLOOKUP($B501,NAfiliado_NFarmacia!$A$2:$J$497,6,0))))</f>
        <v/>
      </c>
      <c r="K501" s="68" t="str">
        <f>+IF($B501="","",+IF(OR($F501="Si",$F501=""),IF(ISERROR(VLOOKUP($B501,padron!$A$3:$M$482,10,0)),+IF(ISERROR(VLOOKUP($B501,NAfiliado_NFarmacia!$A$2:$J$497,5,0)),"Ingresa Localidad de Farmacia",VLOOKUP($B501,NAfiliado_NFarmacia!$A$2:$J$497,7,0)),VLOOKUP($B501,padron!$A$3:$M$482,11,0)),+IF(ISERROR(VLOOKUP($B501,NAfiliado_NFarmacia!$A$2:$J$497,7,0)),"Ingresa Localidad de Farmacia",VLOOKUP($B501,NAfiliado_NFarmacia!$A$2:$J$497,7,0))))</f>
        <v/>
      </c>
      <c r="L501" s="69" t="str">
        <f>+IF(B501="","",IF(F501="No","84005541",+IFERROR(+VLOOKUP(inicio!B501,padron!$A$2:$H$1999,8,0),"84005541")))</f>
        <v/>
      </c>
      <c r="M501" s="69" t="str">
        <f>+IF(B501="","",+IFERROR(+VLOOKUP(B501,padron!A:C,3,0),"no_cargado"))</f>
        <v/>
      </c>
      <c r="N501" s="67" t="str">
        <f>+IF(C501="","",+IFERROR(+VLOOKUP($C501,materiales!$A$2:$C$101,3,0),"9999"))</f>
        <v/>
      </c>
      <c r="O501" s="67" t="str">
        <f t="shared" si="70"/>
        <v/>
      </c>
      <c r="P501" s="67" t="str">
        <f t="shared" si="71"/>
        <v/>
      </c>
      <c r="Q501" s="67" t="str">
        <f t="shared" si="72"/>
        <v/>
      </c>
      <c r="R501" s="67" t="str">
        <f t="shared" si="73"/>
        <v/>
      </c>
      <c r="S501" s="67" t="str">
        <f t="shared" si="74"/>
        <v/>
      </c>
      <c r="T501" s="67" t="str">
        <f t="shared" ca="1" si="75"/>
        <v/>
      </c>
      <c r="U501" s="67" t="str">
        <f>+IF(M501="","",IFERROR(+VLOOKUP(C501,materiales!$A$2:$D$1000,4,0),"DSZA"))</f>
        <v/>
      </c>
      <c r="V501" s="67" t="str">
        <f t="shared" si="76"/>
        <v/>
      </c>
      <c r="W501" s="69" t="str">
        <f t="shared" si="77"/>
        <v/>
      </c>
      <c r="X501" s="69" t="str">
        <f t="shared" si="78"/>
        <v/>
      </c>
      <c r="Y501" s="70" t="str">
        <f t="shared" si="79"/>
        <v/>
      </c>
      <c r="Z501" s="70" t="str">
        <f>IF(M501="no_cargado",VLOOKUP(B501,NAfiliado_NFarmacia!A:H,8,0),"")</f>
        <v/>
      </c>
      <c r="AA501" s="71"/>
    </row>
    <row r="502" spans="1:27" x14ac:dyDescent="0.55000000000000004">
      <c r="A502" s="50"/>
      <c r="B502" s="49"/>
      <c r="C502" s="48"/>
      <c r="D502" s="49"/>
      <c r="E502" s="49"/>
      <c r="F502" s="49"/>
      <c r="G502" s="66" t="str">
        <f>+IF($B502="","",+IFERROR(+VLOOKUP(B502,padron!$A$2:$E$2000,2,0),+IFERROR(VLOOKUP(B502,NAfiliado_NFarmacia!$A:$J,10,0),"Ingresar Nuevo Afiliado")))</f>
        <v/>
      </c>
      <c r="H502" s="67" t="str">
        <f>+IF(B502="","",+IFERROR(+VLOOKUP($C502,materiales!$A$2:$C$101,2,0),"9999"))</f>
        <v/>
      </c>
      <c r="I502" s="68" t="str">
        <f>+IF($B502="","",+IF(OR($F502="Si",$F502=""),IF(ISERROR(VLOOKUP($B502,padron!$A$3:$M$482,9,0)),+IF(ISERROR(VLOOKUP($B502,NAfiliado_NFarmacia!$A$2:$J$497,5,0)),"Ingresa Farmacia",VLOOKUP($B502,NAfiliado_NFarmacia!$A$2:$J$497,5,0)),VLOOKUP($B502,padron!$A$3:$M$482,9,0)),+IF(ISERROR(VLOOKUP($B502,NAfiliado_NFarmacia!$A$2:$J$497,5,0)),"Ingresa Farmacia",VLOOKUP($B502,NAfiliado_NFarmacia!$A$2:$J$497,5,0))))</f>
        <v/>
      </c>
      <c r="J502" s="68" t="str">
        <f>+IF($B502="","",+IF(OR($F502="Si",$F502=""),IF(ISERROR(VLOOKUP($B502,padron!$A$3:$M$482,10,0)),+IF(ISERROR(VLOOKUP($B502,NAfiliado_NFarmacia!$A$2:$J$497,5,0)),"Ingresa Direccion de Farmacia",VLOOKUP($B502,NAfiliado_NFarmacia!$A$2:$J$497,6,0)),VLOOKUP($B502,padron!$A$3:$M$482,10,0)),+IF(ISERROR(VLOOKUP($B502,NAfiliado_NFarmacia!$A$2:$J$497,6,0)),"Ingresa Direccion de Farmacia",VLOOKUP($B502,NAfiliado_NFarmacia!$A$2:$J$497,6,0))))</f>
        <v/>
      </c>
      <c r="K502" s="68" t="str">
        <f>+IF($B502="","",+IF(OR($F502="Si",$F502=""),IF(ISERROR(VLOOKUP($B502,padron!$A$3:$M$482,10,0)),+IF(ISERROR(VLOOKUP($B502,NAfiliado_NFarmacia!$A$2:$J$497,5,0)),"Ingresa Localidad de Farmacia",VLOOKUP($B502,NAfiliado_NFarmacia!$A$2:$J$497,7,0)),VLOOKUP($B502,padron!$A$3:$M$482,11,0)),+IF(ISERROR(VLOOKUP($B502,NAfiliado_NFarmacia!$A$2:$J$497,7,0)),"Ingresa Localidad de Farmacia",VLOOKUP($B502,NAfiliado_NFarmacia!$A$2:$J$497,7,0))))</f>
        <v/>
      </c>
      <c r="L502" s="69" t="str">
        <f>+IF(B502="","",IF(F502="No","84005541",+IFERROR(+VLOOKUP(inicio!B502,padron!$A$2:$H$1999,8,0),"84005541")))</f>
        <v/>
      </c>
      <c r="M502" s="69" t="str">
        <f>+IF(B502="","",+IFERROR(+VLOOKUP(B502,padron!A:C,3,0),"no_cargado"))</f>
        <v/>
      </c>
      <c r="N502" s="67" t="str">
        <f>+IF(C502="","",+IFERROR(+VLOOKUP($C502,materiales!$A$2:$C$101,3,0),"9999"))</f>
        <v/>
      </c>
      <c r="O502" s="67" t="str">
        <f t="shared" si="70"/>
        <v/>
      </c>
      <c r="P502" s="67" t="str">
        <f t="shared" si="71"/>
        <v/>
      </c>
      <c r="Q502" s="67" t="str">
        <f t="shared" si="72"/>
        <v/>
      </c>
      <c r="R502" s="67" t="str">
        <f t="shared" si="73"/>
        <v/>
      </c>
      <c r="S502" s="67" t="str">
        <f t="shared" si="74"/>
        <v/>
      </c>
      <c r="T502" s="67" t="str">
        <f t="shared" ca="1" si="75"/>
        <v/>
      </c>
      <c r="U502" s="67" t="str">
        <f>+IF(M502="","",IFERROR(+VLOOKUP(C502,materiales!$A$2:$D$1000,4,0),"DSZA"))</f>
        <v/>
      </c>
      <c r="V502" s="67" t="str">
        <f t="shared" si="76"/>
        <v/>
      </c>
      <c r="W502" s="69" t="str">
        <f t="shared" si="77"/>
        <v/>
      </c>
      <c r="X502" s="69" t="str">
        <f t="shared" si="78"/>
        <v/>
      </c>
      <c r="Y502" s="70" t="str">
        <f t="shared" si="79"/>
        <v/>
      </c>
      <c r="Z502" s="70" t="str">
        <f>IF(M502="no_cargado",VLOOKUP(B502,NAfiliado_NFarmacia!A:H,8,0),"")</f>
        <v/>
      </c>
      <c r="AA502" s="71"/>
    </row>
    <row r="503" spans="1:27" x14ac:dyDescent="0.55000000000000004">
      <c r="A503" s="50"/>
      <c r="B503" s="49"/>
      <c r="C503" s="48"/>
      <c r="D503" s="49"/>
      <c r="E503" s="49"/>
      <c r="F503" s="49"/>
      <c r="G503" s="66" t="str">
        <f>+IF($B503="","",+IFERROR(+VLOOKUP(B503,padron!$A$2:$E$2000,2,0),+IFERROR(VLOOKUP(B503,NAfiliado_NFarmacia!$A:$J,10,0),"Ingresar Nuevo Afiliado")))</f>
        <v/>
      </c>
      <c r="H503" s="67" t="str">
        <f>+IF(B503="","",+IFERROR(+VLOOKUP($C503,materiales!$A$2:$C$101,2,0),"9999"))</f>
        <v/>
      </c>
      <c r="I503" s="68" t="str">
        <f>+IF($B503="","",+IF(OR($F503="Si",$F503=""),IF(ISERROR(VLOOKUP($B503,padron!$A$3:$M$482,9,0)),+IF(ISERROR(VLOOKUP($B503,NAfiliado_NFarmacia!$A$2:$J$497,5,0)),"Ingresa Farmacia",VLOOKUP($B503,NAfiliado_NFarmacia!$A$2:$J$497,5,0)),VLOOKUP($B503,padron!$A$3:$M$482,9,0)),+IF(ISERROR(VLOOKUP($B503,NAfiliado_NFarmacia!$A$2:$J$497,5,0)),"Ingresa Farmacia",VLOOKUP($B503,NAfiliado_NFarmacia!$A$2:$J$497,5,0))))</f>
        <v/>
      </c>
      <c r="J503" s="68" t="str">
        <f>+IF($B503="","",+IF(OR($F503="Si",$F503=""),IF(ISERROR(VLOOKUP($B503,padron!$A$3:$M$482,10,0)),+IF(ISERROR(VLOOKUP($B503,NAfiliado_NFarmacia!$A$2:$J$497,5,0)),"Ingresa Direccion de Farmacia",VLOOKUP($B503,NAfiliado_NFarmacia!$A$2:$J$497,6,0)),VLOOKUP($B503,padron!$A$3:$M$482,10,0)),+IF(ISERROR(VLOOKUP($B503,NAfiliado_NFarmacia!$A$2:$J$497,6,0)),"Ingresa Direccion de Farmacia",VLOOKUP($B503,NAfiliado_NFarmacia!$A$2:$J$497,6,0))))</f>
        <v/>
      </c>
      <c r="K503" s="68" t="str">
        <f>+IF($B503="","",+IF(OR($F503="Si",$F503=""),IF(ISERROR(VLOOKUP($B503,padron!$A$3:$M$482,10,0)),+IF(ISERROR(VLOOKUP($B503,NAfiliado_NFarmacia!$A$2:$J$497,5,0)),"Ingresa Localidad de Farmacia",VLOOKUP($B503,NAfiliado_NFarmacia!$A$2:$J$497,7,0)),VLOOKUP($B503,padron!$A$3:$M$482,11,0)),+IF(ISERROR(VLOOKUP($B503,NAfiliado_NFarmacia!$A$2:$J$497,7,0)),"Ingresa Localidad de Farmacia",VLOOKUP($B503,NAfiliado_NFarmacia!$A$2:$J$497,7,0))))</f>
        <v/>
      </c>
      <c r="L503" s="69" t="str">
        <f>+IF(B503="","",IF(F503="No","84005541",+IFERROR(+VLOOKUP(inicio!B503,padron!$A$2:$H$1999,8,0),"84005541")))</f>
        <v/>
      </c>
      <c r="M503" s="69" t="str">
        <f>+IF(B503="","",+IFERROR(+VLOOKUP(B503,padron!A:C,3,0),"no_cargado"))</f>
        <v/>
      </c>
      <c r="N503" s="67" t="str">
        <f>+IF(C503="","",+IFERROR(+VLOOKUP($C503,materiales!$A$2:$C$101,3,0),"9999"))</f>
        <v/>
      </c>
      <c r="O503" s="67" t="str">
        <f t="shared" si="70"/>
        <v/>
      </c>
      <c r="P503" s="67" t="str">
        <f t="shared" si="71"/>
        <v/>
      </c>
      <c r="Q503" s="67" t="str">
        <f t="shared" si="72"/>
        <v/>
      </c>
      <c r="R503" s="67" t="str">
        <f t="shared" si="73"/>
        <v/>
      </c>
      <c r="S503" s="67" t="str">
        <f t="shared" si="74"/>
        <v/>
      </c>
      <c r="T503" s="67" t="str">
        <f t="shared" ca="1" si="75"/>
        <v/>
      </c>
      <c r="U503" s="67" t="str">
        <f>+IF(M503="","",IFERROR(+VLOOKUP(C503,materiales!$A$2:$D$1000,4,0),"DSZA"))</f>
        <v/>
      </c>
      <c r="V503" s="67" t="str">
        <f t="shared" si="76"/>
        <v/>
      </c>
      <c r="W503" s="69" t="str">
        <f t="shared" si="77"/>
        <v/>
      </c>
      <c r="X503" s="69" t="str">
        <f t="shared" si="78"/>
        <v/>
      </c>
      <c r="Y503" s="70" t="str">
        <f t="shared" si="79"/>
        <v/>
      </c>
      <c r="Z503" s="70" t="str">
        <f>IF(M503="no_cargado",VLOOKUP(B503,NAfiliado_NFarmacia!A:H,8,0),"")</f>
        <v/>
      </c>
      <c r="AA503" s="71"/>
    </row>
    <row r="504" spans="1:27" x14ac:dyDescent="0.55000000000000004">
      <c r="A504" s="50"/>
      <c r="B504" s="49"/>
      <c r="C504" s="48"/>
      <c r="D504" s="49"/>
      <c r="E504" s="49"/>
      <c r="F504" s="49"/>
      <c r="G504" s="66" t="str">
        <f>+IF($B504="","",+IFERROR(+VLOOKUP(B504,padron!$A$2:$E$2000,2,0),+IFERROR(VLOOKUP(B504,NAfiliado_NFarmacia!$A:$J,10,0),"Ingresar Nuevo Afiliado")))</f>
        <v/>
      </c>
      <c r="H504" s="67" t="str">
        <f>+IF(B504="","",+IFERROR(+VLOOKUP($C504,materiales!$A$2:$C$101,2,0),"9999"))</f>
        <v/>
      </c>
      <c r="I504" s="68" t="str">
        <f>+IF($B504="","",+IF(OR($F504="Si",$F504=""),IF(ISERROR(VLOOKUP($B504,padron!$A$3:$M$482,9,0)),+IF(ISERROR(VLOOKUP($B504,NAfiliado_NFarmacia!$A$2:$J$497,5,0)),"Ingresa Farmacia",VLOOKUP($B504,NAfiliado_NFarmacia!$A$2:$J$497,5,0)),VLOOKUP($B504,padron!$A$3:$M$482,9,0)),+IF(ISERROR(VLOOKUP($B504,NAfiliado_NFarmacia!$A$2:$J$497,5,0)),"Ingresa Farmacia",VLOOKUP($B504,NAfiliado_NFarmacia!$A$2:$J$497,5,0))))</f>
        <v/>
      </c>
      <c r="J504" s="68" t="str">
        <f>+IF($B504="","",+IF(OR($F504="Si",$F504=""),IF(ISERROR(VLOOKUP($B504,padron!$A$3:$M$482,10,0)),+IF(ISERROR(VLOOKUP($B504,NAfiliado_NFarmacia!$A$2:$J$497,5,0)),"Ingresa Direccion de Farmacia",VLOOKUP($B504,NAfiliado_NFarmacia!$A$2:$J$497,6,0)),VLOOKUP($B504,padron!$A$3:$M$482,10,0)),+IF(ISERROR(VLOOKUP($B504,NAfiliado_NFarmacia!$A$2:$J$497,6,0)),"Ingresa Direccion de Farmacia",VLOOKUP($B504,NAfiliado_NFarmacia!$A$2:$J$497,6,0))))</f>
        <v/>
      </c>
      <c r="K504" s="68" t="str">
        <f>+IF($B504="","",+IF(OR($F504="Si",$F504=""),IF(ISERROR(VLOOKUP($B504,padron!$A$3:$M$482,10,0)),+IF(ISERROR(VLOOKUP($B504,NAfiliado_NFarmacia!$A$2:$J$497,5,0)),"Ingresa Localidad de Farmacia",VLOOKUP($B504,NAfiliado_NFarmacia!$A$2:$J$497,7,0)),VLOOKUP($B504,padron!$A$3:$M$482,11,0)),+IF(ISERROR(VLOOKUP($B504,NAfiliado_NFarmacia!$A$2:$J$497,7,0)),"Ingresa Localidad de Farmacia",VLOOKUP($B504,NAfiliado_NFarmacia!$A$2:$J$497,7,0))))</f>
        <v/>
      </c>
      <c r="L504" s="69" t="str">
        <f>+IF(B504="","",IF(F504="No","84005541",+IFERROR(+VLOOKUP(inicio!B504,padron!$A$2:$H$1999,8,0),"84005541")))</f>
        <v/>
      </c>
      <c r="M504" s="69" t="str">
        <f>+IF(B504="","",+IFERROR(+VLOOKUP(B504,padron!A:C,3,0),"no_cargado"))</f>
        <v/>
      </c>
      <c r="N504" s="67" t="str">
        <f>+IF(C504="","",+IFERROR(+VLOOKUP($C504,materiales!$A$2:$C$101,3,0),"9999"))</f>
        <v/>
      </c>
      <c r="O504" s="67" t="str">
        <f t="shared" si="70"/>
        <v/>
      </c>
      <c r="P504" s="67" t="str">
        <f t="shared" si="71"/>
        <v/>
      </c>
      <c r="Q504" s="67" t="str">
        <f t="shared" si="72"/>
        <v/>
      </c>
      <c r="R504" s="67" t="str">
        <f t="shared" si="73"/>
        <v/>
      </c>
      <c r="S504" s="67" t="str">
        <f t="shared" si="74"/>
        <v/>
      </c>
      <c r="T504" s="67" t="str">
        <f t="shared" ca="1" si="75"/>
        <v/>
      </c>
      <c r="U504" s="67" t="str">
        <f>+IF(M504="","",IFERROR(+VLOOKUP(C504,materiales!$A$2:$D$1000,4,0),"DSZA"))</f>
        <v/>
      </c>
      <c r="V504" s="67" t="str">
        <f t="shared" si="76"/>
        <v/>
      </c>
      <c r="W504" s="69" t="str">
        <f t="shared" si="77"/>
        <v/>
      </c>
      <c r="X504" s="69" t="str">
        <f t="shared" si="78"/>
        <v/>
      </c>
      <c r="Y504" s="70" t="str">
        <f t="shared" si="79"/>
        <v/>
      </c>
      <c r="Z504" s="70" t="str">
        <f>IF(M504="no_cargado",VLOOKUP(B504,NAfiliado_NFarmacia!A:H,8,0),"")</f>
        <v/>
      </c>
      <c r="AA504" s="71"/>
    </row>
    <row r="505" spans="1:27" x14ac:dyDescent="0.55000000000000004">
      <c r="A505" s="50"/>
      <c r="B505" s="49"/>
      <c r="C505" s="48"/>
      <c r="D505" s="49"/>
      <c r="E505" s="49"/>
      <c r="F505" s="49"/>
      <c r="G505" s="66" t="str">
        <f>+IF($B505="","",+IFERROR(+VLOOKUP(B505,padron!$A$2:$E$2000,2,0),+IFERROR(VLOOKUP(B505,NAfiliado_NFarmacia!$A:$J,10,0),"Ingresar Nuevo Afiliado")))</f>
        <v/>
      </c>
      <c r="H505" s="67" t="str">
        <f>+IF(B505="","",+IFERROR(+VLOOKUP($C505,materiales!$A$2:$C$101,2,0),"9999"))</f>
        <v/>
      </c>
      <c r="I505" s="68" t="str">
        <f>+IF($B505="","",+IF(OR($F505="Si",$F505=""),IF(ISERROR(VLOOKUP($B505,padron!$A$3:$M$482,9,0)),+IF(ISERROR(VLOOKUP($B505,NAfiliado_NFarmacia!$A$2:$J$497,5,0)),"Ingresa Farmacia",VLOOKUP($B505,NAfiliado_NFarmacia!$A$2:$J$497,5,0)),VLOOKUP($B505,padron!$A$3:$M$482,9,0)),+IF(ISERROR(VLOOKUP($B505,NAfiliado_NFarmacia!$A$2:$J$497,5,0)),"Ingresa Farmacia",VLOOKUP($B505,NAfiliado_NFarmacia!$A$2:$J$497,5,0))))</f>
        <v/>
      </c>
      <c r="J505" s="68" t="str">
        <f>+IF($B505="","",+IF(OR($F505="Si",$F505=""),IF(ISERROR(VLOOKUP($B505,padron!$A$3:$M$482,10,0)),+IF(ISERROR(VLOOKUP($B505,NAfiliado_NFarmacia!$A$2:$J$497,5,0)),"Ingresa Direccion de Farmacia",VLOOKUP($B505,NAfiliado_NFarmacia!$A$2:$J$497,6,0)),VLOOKUP($B505,padron!$A$3:$M$482,10,0)),+IF(ISERROR(VLOOKUP($B505,NAfiliado_NFarmacia!$A$2:$J$497,6,0)),"Ingresa Direccion de Farmacia",VLOOKUP($B505,NAfiliado_NFarmacia!$A$2:$J$497,6,0))))</f>
        <v/>
      </c>
      <c r="K505" s="68" t="str">
        <f>+IF($B505="","",+IF(OR($F505="Si",$F505=""),IF(ISERROR(VLOOKUP($B505,padron!$A$3:$M$482,10,0)),+IF(ISERROR(VLOOKUP($B505,NAfiliado_NFarmacia!$A$2:$J$497,5,0)),"Ingresa Localidad de Farmacia",VLOOKUP($B505,NAfiliado_NFarmacia!$A$2:$J$497,7,0)),VLOOKUP($B505,padron!$A$3:$M$482,11,0)),+IF(ISERROR(VLOOKUP($B505,NAfiliado_NFarmacia!$A$2:$J$497,7,0)),"Ingresa Localidad de Farmacia",VLOOKUP($B505,NAfiliado_NFarmacia!$A$2:$J$497,7,0))))</f>
        <v/>
      </c>
      <c r="L505" s="69" t="str">
        <f>+IF(B505="","",IF(F505="No","84005541",+IFERROR(+VLOOKUP(inicio!B505,padron!$A$2:$H$1999,8,0),"84005541")))</f>
        <v/>
      </c>
      <c r="M505" s="69" t="str">
        <f>+IF(B505="","",+IFERROR(+VLOOKUP(B505,padron!A:C,3,0),"no_cargado"))</f>
        <v/>
      </c>
      <c r="N505" s="67" t="str">
        <f>+IF(C505="","",+IFERROR(+VLOOKUP($C505,materiales!$A$2:$C$101,3,0),"9999"))</f>
        <v/>
      </c>
      <c r="O505" s="67" t="str">
        <f t="shared" si="70"/>
        <v/>
      </c>
      <c r="P505" s="67" t="str">
        <f t="shared" si="71"/>
        <v/>
      </c>
      <c r="Q505" s="67" t="str">
        <f t="shared" si="72"/>
        <v/>
      </c>
      <c r="R505" s="67" t="str">
        <f t="shared" si="73"/>
        <v/>
      </c>
      <c r="S505" s="67" t="str">
        <f t="shared" si="74"/>
        <v/>
      </c>
      <c r="T505" s="67" t="str">
        <f t="shared" ca="1" si="75"/>
        <v/>
      </c>
      <c r="U505" s="67" t="str">
        <f>+IF(M505="","",IFERROR(+VLOOKUP(C505,materiales!$A$2:$D$1000,4,0),"DSZA"))</f>
        <v/>
      </c>
      <c r="V505" s="67" t="str">
        <f t="shared" si="76"/>
        <v/>
      </c>
      <c r="W505" s="69" t="str">
        <f t="shared" si="77"/>
        <v/>
      </c>
      <c r="X505" s="69" t="str">
        <f t="shared" si="78"/>
        <v/>
      </c>
      <c r="Y505" s="70" t="str">
        <f t="shared" si="79"/>
        <v/>
      </c>
      <c r="Z505" s="70" t="str">
        <f>IF(M505="no_cargado",VLOOKUP(B505,NAfiliado_NFarmacia!A:H,8,0),"")</f>
        <v/>
      </c>
      <c r="AA505" s="71"/>
    </row>
    <row r="506" spans="1:27" x14ac:dyDescent="0.55000000000000004">
      <c r="A506" s="50"/>
      <c r="B506" s="49"/>
      <c r="C506" s="48"/>
      <c r="D506" s="49"/>
      <c r="E506" s="49"/>
      <c r="F506" s="49"/>
      <c r="G506" s="66" t="str">
        <f>+IF($B506="","",+IFERROR(+VLOOKUP(B506,padron!$A$2:$E$2000,2,0),+IFERROR(VLOOKUP(B506,NAfiliado_NFarmacia!$A:$J,10,0),"Ingresar Nuevo Afiliado")))</f>
        <v/>
      </c>
      <c r="H506" s="67" t="str">
        <f>+IF(B506="","",+IFERROR(+VLOOKUP($C506,materiales!$A$2:$C$101,2,0),"9999"))</f>
        <v/>
      </c>
      <c r="I506" s="68" t="str">
        <f>+IF($B506="","",+IF(OR($F506="Si",$F506=""),IF(ISERROR(VLOOKUP($B506,padron!$A$3:$M$482,9,0)),+IF(ISERROR(VLOOKUP($B506,NAfiliado_NFarmacia!$A$2:$J$497,5,0)),"Ingresa Farmacia",VLOOKUP($B506,NAfiliado_NFarmacia!$A$2:$J$497,5,0)),VLOOKUP($B506,padron!$A$3:$M$482,9,0)),+IF(ISERROR(VLOOKUP($B506,NAfiliado_NFarmacia!$A$2:$J$497,5,0)),"Ingresa Farmacia",VLOOKUP($B506,NAfiliado_NFarmacia!$A$2:$J$497,5,0))))</f>
        <v/>
      </c>
      <c r="J506" s="68" t="str">
        <f>+IF($B506="","",+IF(OR($F506="Si",$F506=""),IF(ISERROR(VLOOKUP($B506,padron!$A$3:$M$482,10,0)),+IF(ISERROR(VLOOKUP($B506,NAfiliado_NFarmacia!$A$2:$J$497,5,0)),"Ingresa Direccion de Farmacia",VLOOKUP($B506,NAfiliado_NFarmacia!$A$2:$J$497,6,0)),VLOOKUP($B506,padron!$A$3:$M$482,10,0)),+IF(ISERROR(VLOOKUP($B506,NAfiliado_NFarmacia!$A$2:$J$497,6,0)),"Ingresa Direccion de Farmacia",VLOOKUP($B506,NAfiliado_NFarmacia!$A$2:$J$497,6,0))))</f>
        <v/>
      </c>
      <c r="K506" s="68" t="str">
        <f>+IF($B506="","",+IF(OR($F506="Si",$F506=""),IF(ISERROR(VLOOKUP($B506,padron!$A$3:$M$482,10,0)),+IF(ISERROR(VLOOKUP($B506,NAfiliado_NFarmacia!$A$2:$J$497,5,0)),"Ingresa Localidad de Farmacia",VLOOKUP($B506,NAfiliado_NFarmacia!$A$2:$J$497,7,0)),VLOOKUP($B506,padron!$A$3:$M$482,11,0)),+IF(ISERROR(VLOOKUP($B506,NAfiliado_NFarmacia!$A$2:$J$497,7,0)),"Ingresa Localidad de Farmacia",VLOOKUP($B506,NAfiliado_NFarmacia!$A$2:$J$497,7,0))))</f>
        <v/>
      </c>
      <c r="L506" s="69" t="str">
        <f>+IF(B506="","",IF(F506="No","84005541",+IFERROR(+VLOOKUP(inicio!B506,padron!$A$2:$H$1999,8,0),"84005541")))</f>
        <v/>
      </c>
      <c r="M506" s="69" t="str">
        <f>+IF(B506="","",+IFERROR(+VLOOKUP(B506,padron!A:C,3,0),"no_cargado"))</f>
        <v/>
      </c>
      <c r="N506" s="67" t="str">
        <f>+IF(C506="","",+IFERROR(+VLOOKUP($C506,materiales!$A$2:$C$101,3,0),"9999"))</f>
        <v/>
      </c>
      <c r="O506" s="67" t="str">
        <f t="shared" si="70"/>
        <v/>
      </c>
      <c r="P506" s="67" t="str">
        <f t="shared" si="71"/>
        <v/>
      </c>
      <c r="Q506" s="67" t="str">
        <f t="shared" si="72"/>
        <v/>
      </c>
      <c r="R506" s="67" t="str">
        <f t="shared" si="73"/>
        <v/>
      </c>
      <c r="S506" s="67" t="str">
        <f t="shared" si="74"/>
        <v/>
      </c>
      <c r="T506" s="67" t="str">
        <f t="shared" ca="1" si="75"/>
        <v/>
      </c>
      <c r="U506" s="67" t="str">
        <f>+IF(M506="","",IFERROR(+VLOOKUP(C506,materiales!$A$2:$D$1000,4,0),"DSZA"))</f>
        <v/>
      </c>
      <c r="V506" s="67" t="str">
        <f t="shared" si="76"/>
        <v/>
      </c>
      <c r="W506" s="69" t="str">
        <f t="shared" si="77"/>
        <v/>
      </c>
      <c r="X506" s="69" t="str">
        <f t="shared" si="78"/>
        <v/>
      </c>
      <c r="Y506" s="70" t="str">
        <f t="shared" si="79"/>
        <v/>
      </c>
      <c r="Z506" s="70" t="str">
        <f>IF(M506="no_cargado",VLOOKUP(B506,NAfiliado_NFarmacia!A:H,8,0),"")</f>
        <v/>
      </c>
      <c r="AA506" s="71"/>
    </row>
    <row r="507" spans="1:27" x14ac:dyDescent="0.55000000000000004">
      <c r="A507" s="50"/>
      <c r="B507" s="49"/>
      <c r="C507" s="48"/>
      <c r="D507" s="49"/>
      <c r="E507" s="49"/>
      <c r="F507" s="49"/>
      <c r="G507" s="66" t="str">
        <f>+IF($B507="","",+IFERROR(+VLOOKUP(B507,padron!$A$2:$E$2000,2,0),+IFERROR(VLOOKUP(B507,NAfiliado_NFarmacia!$A:$J,10,0),"Ingresar Nuevo Afiliado")))</f>
        <v/>
      </c>
      <c r="H507" s="67" t="str">
        <f>+IF(B507="","",+IFERROR(+VLOOKUP($C507,materiales!$A$2:$C$101,2,0),"9999"))</f>
        <v/>
      </c>
      <c r="I507" s="68" t="str">
        <f>+IF($B507="","",+IF(OR($F507="Si",$F507=""),IF(ISERROR(VLOOKUP($B507,padron!$A$3:$M$482,9,0)),+IF(ISERROR(VLOOKUP($B507,NAfiliado_NFarmacia!$A$2:$J$497,5,0)),"Ingresa Farmacia",VLOOKUP($B507,NAfiliado_NFarmacia!$A$2:$J$497,5,0)),VLOOKUP($B507,padron!$A$3:$M$482,9,0)),+IF(ISERROR(VLOOKUP($B507,NAfiliado_NFarmacia!$A$2:$J$497,5,0)),"Ingresa Farmacia",VLOOKUP($B507,NAfiliado_NFarmacia!$A$2:$J$497,5,0))))</f>
        <v/>
      </c>
      <c r="J507" s="68" t="str">
        <f>+IF($B507="","",+IF(OR($F507="Si",$F507=""),IF(ISERROR(VLOOKUP($B507,padron!$A$3:$M$482,10,0)),+IF(ISERROR(VLOOKUP($B507,NAfiliado_NFarmacia!$A$2:$J$497,5,0)),"Ingresa Direccion de Farmacia",VLOOKUP($B507,NAfiliado_NFarmacia!$A$2:$J$497,6,0)),VLOOKUP($B507,padron!$A$3:$M$482,10,0)),+IF(ISERROR(VLOOKUP($B507,NAfiliado_NFarmacia!$A$2:$J$497,6,0)),"Ingresa Direccion de Farmacia",VLOOKUP($B507,NAfiliado_NFarmacia!$A$2:$J$497,6,0))))</f>
        <v/>
      </c>
      <c r="K507" s="68" t="str">
        <f>+IF($B507="","",+IF(OR($F507="Si",$F507=""),IF(ISERROR(VLOOKUP($B507,padron!$A$3:$M$482,10,0)),+IF(ISERROR(VLOOKUP($B507,NAfiliado_NFarmacia!$A$2:$J$497,5,0)),"Ingresa Localidad de Farmacia",VLOOKUP($B507,NAfiliado_NFarmacia!$A$2:$J$497,7,0)),VLOOKUP($B507,padron!$A$3:$M$482,11,0)),+IF(ISERROR(VLOOKUP($B507,NAfiliado_NFarmacia!$A$2:$J$497,7,0)),"Ingresa Localidad de Farmacia",VLOOKUP($B507,NAfiliado_NFarmacia!$A$2:$J$497,7,0))))</f>
        <v/>
      </c>
      <c r="L507" s="69" t="str">
        <f>+IF(B507="","",IF(F507="No","84005541",+IFERROR(+VLOOKUP(inicio!B507,padron!$A$2:$H$1999,8,0),"84005541")))</f>
        <v/>
      </c>
      <c r="M507" s="69" t="str">
        <f>+IF(B507="","",+IFERROR(+VLOOKUP(B507,padron!A:C,3,0),"no_cargado"))</f>
        <v/>
      </c>
      <c r="N507" s="67" t="str">
        <f>+IF(C507="","",+IFERROR(+VLOOKUP($C507,materiales!$A$2:$C$101,3,0),"9999"))</f>
        <v/>
      </c>
      <c r="O507" s="67" t="str">
        <f t="shared" si="70"/>
        <v/>
      </c>
      <c r="P507" s="67" t="str">
        <f t="shared" si="71"/>
        <v/>
      </c>
      <c r="Q507" s="67" t="str">
        <f t="shared" si="72"/>
        <v/>
      </c>
      <c r="R507" s="67" t="str">
        <f t="shared" si="73"/>
        <v/>
      </c>
      <c r="S507" s="67" t="str">
        <f t="shared" si="74"/>
        <v/>
      </c>
      <c r="T507" s="67" t="str">
        <f t="shared" ca="1" si="75"/>
        <v/>
      </c>
      <c r="U507" s="67" t="str">
        <f>+IF(M507="","",IFERROR(+VLOOKUP(C507,materiales!$A$2:$D$1000,4,0),"DSZA"))</f>
        <v/>
      </c>
      <c r="V507" s="67" t="str">
        <f t="shared" si="76"/>
        <v/>
      </c>
      <c r="W507" s="69" t="str">
        <f t="shared" si="77"/>
        <v/>
      </c>
      <c r="X507" s="69" t="str">
        <f t="shared" si="78"/>
        <v/>
      </c>
      <c r="Y507" s="70" t="str">
        <f t="shared" si="79"/>
        <v/>
      </c>
      <c r="Z507" s="70" t="str">
        <f>IF(M507="no_cargado",VLOOKUP(B507,NAfiliado_NFarmacia!A:H,8,0),"")</f>
        <v/>
      </c>
      <c r="AA507" s="71"/>
    </row>
    <row r="508" spans="1:27" x14ac:dyDescent="0.55000000000000004">
      <c r="A508" s="50"/>
      <c r="B508" s="49"/>
      <c r="C508" s="48"/>
      <c r="D508" s="49"/>
      <c r="E508" s="49"/>
      <c r="F508" s="49"/>
      <c r="G508" s="66" t="str">
        <f>+IF($B508="","",+IFERROR(+VLOOKUP(B508,padron!$A$2:$E$2000,2,0),+IFERROR(VLOOKUP(B508,NAfiliado_NFarmacia!$A:$J,10,0),"Ingresar Nuevo Afiliado")))</f>
        <v/>
      </c>
      <c r="H508" s="67" t="str">
        <f>+IF(B508="","",+IFERROR(+VLOOKUP($C508,materiales!$A$2:$C$101,2,0),"9999"))</f>
        <v/>
      </c>
      <c r="I508" s="68" t="str">
        <f>+IF($B508="","",+IF(OR($F508="Si",$F508=""),IF(ISERROR(VLOOKUP($B508,padron!$A$3:$M$482,9,0)),+IF(ISERROR(VLOOKUP($B508,NAfiliado_NFarmacia!$A$2:$J$497,5,0)),"Ingresa Farmacia",VLOOKUP($B508,NAfiliado_NFarmacia!$A$2:$J$497,5,0)),VLOOKUP($B508,padron!$A$3:$M$482,9,0)),+IF(ISERROR(VLOOKUP($B508,NAfiliado_NFarmacia!$A$2:$J$497,5,0)),"Ingresa Farmacia",VLOOKUP($B508,NAfiliado_NFarmacia!$A$2:$J$497,5,0))))</f>
        <v/>
      </c>
      <c r="J508" s="68" t="str">
        <f>+IF($B508="","",+IF(OR($F508="Si",$F508=""),IF(ISERROR(VLOOKUP($B508,padron!$A$3:$M$482,10,0)),+IF(ISERROR(VLOOKUP($B508,NAfiliado_NFarmacia!$A$2:$J$497,5,0)),"Ingresa Direccion de Farmacia",VLOOKUP($B508,NAfiliado_NFarmacia!$A$2:$J$497,6,0)),VLOOKUP($B508,padron!$A$3:$M$482,10,0)),+IF(ISERROR(VLOOKUP($B508,NAfiliado_NFarmacia!$A$2:$J$497,6,0)),"Ingresa Direccion de Farmacia",VLOOKUP($B508,NAfiliado_NFarmacia!$A$2:$J$497,6,0))))</f>
        <v/>
      </c>
      <c r="K508" s="68" t="str">
        <f>+IF($B508="","",+IF(OR($F508="Si",$F508=""),IF(ISERROR(VLOOKUP($B508,padron!$A$3:$M$482,10,0)),+IF(ISERROR(VLOOKUP($B508,NAfiliado_NFarmacia!$A$2:$J$497,5,0)),"Ingresa Localidad de Farmacia",VLOOKUP($B508,NAfiliado_NFarmacia!$A$2:$J$497,7,0)),VLOOKUP($B508,padron!$A$3:$M$482,11,0)),+IF(ISERROR(VLOOKUP($B508,NAfiliado_NFarmacia!$A$2:$J$497,7,0)),"Ingresa Localidad de Farmacia",VLOOKUP($B508,NAfiliado_NFarmacia!$A$2:$J$497,7,0))))</f>
        <v/>
      </c>
      <c r="L508" s="69" t="str">
        <f>+IF(B508="","",IF(F508="No","84005541",+IFERROR(+VLOOKUP(inicio!B508,padron!$A$2:$H$1999,8,0),"84005541")))</f>
        <v/>
      </c>
      <c r="M508" s="69" t="str">
        <f>+IF(B508="","",+IFERROR(+VLOOKUP(B508,padron!A:C,3,0),"no_cargado"))</f>
        <v/>
      </c>
      <c r="N508" s="67" t="str">
        <f>+IF(C508="","",+IFERROR(+VLOOKUP($C508,materiales!$A$2:$C$101,3,0),"9999"))</f>
        <v/>
      </c>
      <c r="O508" s="67" t="str">
        <f t="shared" si="70"/>
        <v/>
      </c>
      <c r="P508" s="67" t="str">
        <f t="shared" si="71"/>
        <v/>
      </c>
      <c r="Q508" s="67" t="str">
        <f t="shared" si="72"/>
        <v/>
      </c>
      <c r="R508" s="67" t="str">
        <f t="shared" si="73"/>
        <v/>
      </c>
      <c r="S508" s="67" t="str">
        <f t="shared" si="74"/>
        <v/>
      </c>
      <c r="T508" s="67" t="str">
        <f t="shared" ca="1" si="75"/>
        <v/>
      </c>
      <c r="U508" s="67" t="str">
        <f>+IF(M508="","",IFERROR(+VLOOKUP(C508,materiales!$A$2:$D$1000,4,0),"DSZA"))</f>
        <v/>
      </c>
      <c r="V508" s="67" t="str">
        <f t="shared" si="76"/>
        <v/>
      </c>
      <c r="W508" s="69" t="str">
        <f t="shared" si="77"/>
        <v/>
      </c>
      <c r="X508" s="69" t="str">
        <f t="shared" si="78"/>
        <v/>
      </c>
      <c r="Y508" s="70" t="str">
        <f t="shared" si="79"/>
        <v/>
      </c>
      <c r="Z508" s="70" t="str">
        <f>IF(M508="no_cargado",VLOOKUP(B508,NAfiliado_NFarmacia!A:H,8,0),"")</f>
        <v/>
      </c>
      <c r="AA508" s="71"/>
    </row>
    <row r="509" spans="1:27" x14ac:dyDescent="0.55000000000000004">
      <c r="A509" s="50"/>
      <c r="B509" s="49"/>
      <c r="C509" s="48"/>
      <c r="D509" s="49"/>
      <c r="E509" s="49"/>
      <c r="F509" s="49"/>
      <c r="G509" s="66" t="str">
        <f>+IF($B509="","",+IFERROR(+VLOOKUP(B509,padron!$A$2:$E$2000,2,0),+IFERROR(VLOOKUP(B509,NAfiliado_NFarmacia!$A:$J,10,0),"Ingresar Nuevo Afiliado")))</f>
        <v/>
      </c>
      <c r="H509" s="67" t="str">
        <f>+IF(B509="","",+IFERROR(+VLOOKUP($C509,materiales!$A$2:$C$101,2,0),"9999"))</f>
        <v/>
      </c>
      <c r="I509" s="68" t="str">
        <f>+IF($B509="","",+IF(OR($F509="Si",$F509=""),IF(ISERROR(VLOOKUP($B509,padron!$A$3:$M$482,9,0)),+IF(ISERROR(VLOOKUP($B509,NAfiliado_NFarmacia!$A$2:$J$497,5,0)),"Ingresa Farmacia",VLOOKUP($B509,NAfiliado_NFarmacia!$A$2:$J$497,5,0)),VLOOKUP($B509,padron!$A$3:$M$482,9,0)),+IF(ISERROR(VLOOKUP($B509,NAfiliado_NFarmacia!$A$2:$J$497,5,0)),"Ingresa Farmacia",VLOOKUP($B509,NAfiliado_NFarmacia!$A$2:$J$497,5,0))))</f>
        <v/>
      </c>
      <c r="J509" s="68" t="str">
        <f>+IF($B509="","",+IF(OR($F509="Si",$F509=""),IF(ISERROR(VLOOKUP($B509,padron!$A$3:$M$482,10,0)),+IF(ISERROR(VLOOKUP($B509,NAfiliado_NFarmacia!$A$2:$J$497,5,0)),"Ingresa Direccion de Farmacia",VLOOKUP($B509,NAfiliado_NFarmacia!$A$2:$J$497,6,0)),VLOOKUP($B509,padron!$A$3:$M$482,10,0)),+IF(ISERROR(VLOOKUP($B509,NAfiliado_NFarmacia!$A$2:$J$497,6,0)),"Ingresa Direccion de Farmacia",VLOOKUP($B509,NAfiliado_NFarmacia!$A$2:$J$497,6,0))))</f>
        <v/>
      </c>
      <c r="K509" s="68" t="str">
        <f>+IF($B509="","",+IF(OR($F509="Si",$F509=""),IF(ISERROR(VLOOKUP($B509,padron!$A$3:$M$482,10,0)),+IF(ISERROR(VLOOKUP($B509,NAfiliado_NFarmacia!$A$2:$J$497,5,0)),"Ingresa Localidad de Farmacia",VLOOKUP($B509,NAfiliado_NFarmacia!$A$2:$J$497,7,0)),VLOOKUP($B509,padron!$A$3:$M$482,11,0)),+IF(ISERROR(VLOOKUP($B509,NAfiliado_NFarmacia!$A$2:$J$497,7,0)),"Ingresa Localidad de Farmacia",VLOOKUP($B509,NAfiliado_NFarmacia!$A$2:$J$497,7,0))))</f>
        <v/>
      </c>
      <c r="L509" s="69" t="str">
        <f>+IF(B509="","",IF(F509="No","84005541",+IFERROR(+VLOOKUP(inicio!B509,padron!$A$2:$H$1999,8,0),"84005541")))</f>
        <v/>
      </c>
      <c r="M509" s="69" t="str">
        <f>+IF(B509="","",+IFERROR(+VLOOKUP(B509,padron!A:C,3,0),"no_cargado"))</f>
        <v/>
      </c>
      <c r="N509" s="67" t="str">
        <f>+IF(C509="","",+IFERROR(+VLOOKUP($C509,materiales!$A$2:$C$101,3,0),"9999"))</f>
        <v/>
      </c>
      <c r="O509" s="67" t="str">
        <f t="shared" si="70"/>
        <v/>
      </c>
      <c r="P509" s="67" t="str">
        <f t="shared" si="71"/>
        <v/>
      </c>
      <c r="Q509" s="67" t="str">
        <f t="shared" si="72"/>
        <v/>
      </c>
      <c r="R509" s="67" t="str">
        <f t="shared" si="73"/>
        <v/>
      </c>
      <c r="S509" s="67" t="str">
        <f t="shared" si="74"/>
        <v/>
      </c>
      <c r="T509" s="67" t="str">
        <f t="shared" ca="1" si="75"/>
        <v/>
      </c>
      <c r="U509" s="67" t="str">
        <f>+IF(M509="","",IFERROR(+VLOOKUP(C509,materiales!$A$2:$D$1000,4,0),"DSZA"))</f>
        <v/>
      </c>
      <c r="V509" s="67" t="str">
        <f t="shared" si="76"/>
        <v/>
      </c>
      <c r="W509" s="69" t="str">
        <f t="shared" si="77"/>
        <v/>
      </c>
      <c r="X509" s="69" t="str">
        <f t="shared" si="78"/>
        <v/>
      </c>
      <c r="Y509" s="70" t="str">
        <f t="shared" si="79"/>
        <v/>
      </c>
      <c r="Z509" s="70" t="str">
        <f>IF(M509="no_cargado",VLOOKUP(B509,NAfiliado_NFarmacia!A:H,8,0),"")</f>
        <v/>
      </c>
      <c r="AA509" s="71"/>
    </row>
    <row r="510" spans="1:27" x14ac:dyDescent="0.55000000000000004">
      <c r="A510" s="50"/>
      <c r="B510" s="49"/>
      <c r="C510" s="48"/>
      <c r="D510" s="49"/>
      <c r="E510" s="49"/>
      <c r="F510" s="49"/>
      <c r="G510" s="66" t="str">
        <f>+IF($B510="","",+IFERROR(+VLOOKUP(B510,padron!$A$2:$E$2000,2,0),+IFERROR(VLOOKUP(B510,NAfiliado_NFarmacia!$A:$J,10,0),"Ingresar Nuevo Afiliado")))</f>
        <v/>
      </c>
      <c r="H510" s="67" t="str">
        <f>+IF(B510="","",+IFERROR(+VLOOKUP($C510,materiales!$A$2:$C$101,2,0),"9999"))</f>
        <v/>
      </c>
      <c r="I510" s="68" t="str">
        <f>+IF($B510="","",+IF(OR($F510="Si",$F510=""),IF(ISERROR(VLOOKUP($B510,padron!$A$3:$M$482,9,0)),+IF(ISERROR(VLOOKUP($B510,NAfiliado_NFarmacia!$A$2:$J$497,5,0)),"Ingresa Farmacia",VLOOKUP($B510,NAfiliado_NFarmacia!$A$2:$J$497,5,0)),VLOOKUP($B510,padron!$A$3:$M$482,9,0)),+IF(ISERROR(VLOOKUP($B510,NAfiliado_NFarmacia!$A$2:$J$497,5,0)),"Ingresa Farmacia",VLOOKUP($B510,NAfiliado_NFarmacia!$A$2:$J$497,5,0))))</f>
        <v/>
      </c>
      <c r="J510" s="68" t="str">
        <f>+IF($B510="","",+IF(OR($F510="Si",$F510=""),IF(ISERROR(VLOOKUP($B510,padron!$A$3:$M$482,10,0)),+IF(ISERROR(VLOOKUP($B510,NAfiliado_NFarmacia!$A$2:$J$497,5,0)),"Ingresa Direccion de Farmacia",VLOOKUP($B510,NAfiliado_NFarmacia!$A$2:$J$497,6,0)),VLOOKUP($B510,padron!$A$3:$M$482,10,0)),+IF(ISERROR(VLOOKUP($B510,NAfiliado_NFarmacia!$A$2:$J$497,6,0)),"Ingresa Direccion de Farmacia",VLOOKUP($B510,NAfiliado_NFarmacia!$A$2:$J$497,6,0))))</f>
        <v/>
      </c>
      <c r="K510" s="68" t="str">
        <f>+IF($B510="","",+IF(OR($F510="Si",$F510=""),IF(ISERROR(VLOOKUP($B510,padron!$A$3:$M$482,10,0)),+IF(ISERROR(VLOOKUP($B510,NAfiliado_NFarmacia!$A$2:$J$497,5,0)),"Ingresa Localidad de Farmacia",VLOOKUP($B510,NAfiliado_NFarmacia!$A$2:$J$497,7,0)),VLOOKUP($B510,padron!$A$3:$M$482,11,0)),+IF(ISERROR(VLOOKUP($B510,NAfiliado_NFarmacia!$A$2:$J$497,7,0)),"Ingresa Localidad de Farmacia",VLOOKUP($B510,NAfiliado_NFarmacia!$A$2:$J$497,7,0))))</f>
        <v/>
      </c>
      <c r="L510" s="69" t="str">
        <f>+IF(B510="","",IF(F510="No","84005541",+IFERROR(+VLOOKUP(inicio!B510,padron!$A$2:$H$1999,8,0),"84005541")))</f>
        <v/>
      </c>
      <c r="M510" s="69" t="str">
        <f>+IF(B510="","",+IFERROR(+VLOOKUP(B510,padron!A:C,3,0),"no_cargado"))</f>
        <v/>
      </c>
      <c r="N510" s="67" t="str">
        <f>+IF(C510="","",+IFERROR(+VLOOKUP($C510,materiales!$A$2:$C$101,3,0),"9999"))</f>
        <v/>
      </c>
      <c r="O510" s="67" t="str">
        <f t="shared" si="70"/>
        <v/>
      </c>
      <c r="P510" s="67" t="str">
        <f t="shared" si="71"/>
        <v/>
      </c>
      <c r="Q510" s="67" t="str">
        <f t="shared" si="72"/>
        <v/>
      </c>
      <c r="R510" s="67" t="str">
        <f t="shared" si="73"/>
        <v/>
      </c>
      <c r="S510" s="67" t="str">
        <f t="shared" si="74"/>
        <v/>
      </c>
      <c r="T510" s="67" t="str">
        <f t="shared" ca="1" si="75"/>
        <v/>
      </c>
      <c r="U510" s="67" t="str">
        <f>+IF(M510="","",IFERROR(+VLOOKUP(C510,materiales!$A$2:$D$1000,4,0),"DSZA"))</f>
        <v/>
      </c>
      <c r="V510" s="67" t="str">
        <f t="shared" si="76"/>
        <v/>
      </c>
      <c r="W510" s="69" t="str">
        <f t="shared" si="77"/>
        <v/>
      </c>
      <c r="X510" s="69" t="str">
        <f t="shared" si="78"/>
        <v/>
      </c>
      <c r="Y510" s="70" t="str">
        <f t="shared" si="79"/>
        <v/>
      </c>
      <c r="Z510" s="70" t="str">
        <f>IF(M510="no_cargado",VLOOKUP(B510,NAfiliado_NFarmacia!A:H,8,0),"")</f>
        <v/>
      </c>
      <c r="AA510" s="71"/>
    </row>
    <row r="511" spans="1:27" x14ac:dyDescent="0.55000000000000004">
      <c r="A511" s="50"/>
      <c r="B511" s="49"/>
      <c r="C511" s="48"/>
      <c r="D511" s="49"/>
      <c r="E511" s="49"/>
      <c r="F511" s="49"/>
      <c r="G511" s="66" t="str">
        <f>+IF($B511="","",+IFERROR(+VLOOKUP(B511,padron!$A$2:$E$2000,2,0),+IFERROR(VLOOKUP(B511,NAfiliado_NFarmacia!$A:$J,10,0),"Ingresar Nuevo Afiliado")))</f>
        <v/>
      </c>
      <c r="H511" s="67" t="str">
        <f>+IF(B511="","",+IFERROR(+VLOOKUP($C511,materiales!$A$2:$C$101,2,0),"9999"))</f>
        <v/>
      </c>
      <c r="I511" s="68" t="str">
        <f>+IF($B511="","",+IF(OR($F511="Si",$F511=""),IF(ISERROR(VLOOKUP($B511,padron!$A$3:$M$482,9,0)),+IF(ISERROR(VLOOKUP($B511,NAfiliado_NFarmacia!$A$2:$J$497,5,0)),"Ingresa Farmacia",VLOOKUP($B511,NAfiliado_NFarmacia!$A$2:$J$497,5,0)),VLOOKUP($B511,padron!$A$3:$M$482,9,0)),+IF(ISERROR(VLOOKUP($B511,NAfiliado_NFarmacia!$A$2:$J$497,5,0)),"Ingresa Farmacia",VLOOKUP($B511,NAfiliado_NFarmacia!$A$2:$J$497,5,0))))</f>
        <v/>
      </c>
      <c r="J511" s="68" t="str">
        <f>+IF($B511="","",+IF(OR($F511="Si",$F511=""),IF(ISERROR(VLOOKUP($B511,padron!$A$3:$M$482,10,0)),+IF(ISERROR(VLOOKUP($B511,NAfiliado_NFarmacia!$A$2:$J$497,5,0)),"Ingresa Direccion de Farmacia",VLOOKUP($B511,NAfiliado_NFarmacia!$A$2:$J$497,6,0)),VLOOKUP($B511,padron!$A$3:$M$482,10,0)),+IF(ISERROR(VLOOKUP($B511,NAfiliado_NFarmacia!$A$2:$J$497,6,0)),"Ingresa Direccion de Farmacia",VLOOKUP($B511,NAfiliado_NFarmacia!$A$2:$J$497,6,0))))</f>
        <v/>
      </c>
      <c r="K511" s="68" t="str">
        <f>+IF($B511="","",+IF(OR($F511="Si",$F511=""),IF(ISERROR(VLOOKUP($B511,padron!$A$3:$M$482,10,0)),+IF(ISERROR(VLOOKUP($B511,NAfiliado_NFarmacia!$A$2:$J$497,5,0)),"Ingresa Localidad de Farmacia",VLOOKUP($B511,NAfiliado_NFarmacia!$A$2:$J$497,7,0)),VLOOKUP($B511,padron!$A$3:$M$482,11,0)),+IF(ISERROR(VLOOKUP($B511,NAfiliado_NFarmacia!$A$2:$J$497,7,0)),"Ingresa Localidad de Farmacia",VLOOKUP($B511,NAfiliado_NFarmacia!$A$2:$J$497,7,0))))</f>
        <v/>
      </c>
      <c r="L511" s="69" t="str">
        <f>+IF(B511="","",IF(F511="No","84005541",+IFERROR(+VLOOKUP(inicio!B511,padron!$A$2:$H$1999,8,0),"84005541")))</f>
        <v/>
      </c>
      <c r="M511" s="69" t="str">
        <f>+IF(B511="","",+IFERROR(+VLOOKUP(B511,padron!A:C,3,0),"no_cargado"))</f>
        <v/>
      </c>
      <c r="N511" s="67" t="str">
        <f>+IF(C511="","",+IFERROR(+VLOOKUP($C511,materiales!$A$2:$C$101,3,0),"9999"))</f>
        <v/>
      </c>
      <c r="O511" s="67" t="str">
        <f t="shared" si="70"/>
        <v/>
      </c>
      <c r="P511" s="67" t="str">
        <f t="shared" si="71"/>
        <v/>
      </c>
      <c r="Q511" s="67" t="str">
        <f t="shared" si="72"/>
        <v/>
      </c>
      <c r="R511" s="67" t="str">
        <f t="shared" si="73"/>
        <v/>
      </c>
      <c r="S511" s="67" t="str">
        <f t="shared" si="74"/>
        <v/>
      </c>
      <c r="T511" s="67" t="str">
        <f t="shared" ca="1" si="75"/>
        <v/>
      </c>
      <c r="U511" s="67" t="str">
        <f>+IF(M511="","",IFERROR(+VLOOKUP(C511,materiales!$A$2:$D$1000,4,0),"DSZA"))</f>
        <v/>
      </c>
      <c r="V511" s="67" t="str">
        <f t="shared" si="76"/>
        <v/>
      </c>
      <c r="W511" s="69" t="str">
        <f t="shared" si="77"/>
        <v/>
      </c>
      <c r="X511" s="69" t="str">
        <f t="shared" si="78"/>
        <v/>
      </c>
      <c r="Y511" s="70" t="str">
        <f t="shared" si="79"/>
        <v/>
      </c>
      <c r="Z511" s="70" t="str">
        <f>IF(M511="no_cargado",VLOOKUP(B511,NAfiliado_NFarmacia!A:H,8,0),"")</f>
        <v/>
      </c>
      <c r="AA511" s="71"/>
    </row>
    <row r="512" spans="1:27" x14ac:dyDescent="0.55000000000000004">
      <c r="A512" s="50"/>
      <c r="B512" s="49"/>
      <c r="C512" s="48"/>
      <c r="D512" s="49"/>
      <c r="E512" s="49"/>
      <c r="F512" s="49"/>
      <c r="G512" s="66" t="str">
        <f>+IF($B512="","",+IFERROR(+VLOOKUP(B512,padron!$A$2:$E$2000,2,0),+IFERROR(VLOOKUP(B512,NAfiliado_NFarmacia!$A:$J,10,0),"Ingresar Nuevo Afiliado")))</f>
        <v/>
      </c>
      <c r="H512" s="67" t="str">
        <f>+IF(B512="","",+IFERROR(+VLOOKUP($C512,materiales!$A$2:$C$101,2,0),"9999"))</f>
        <v/>
      </c>
      <c r="I512" s="68" t="str">
        <f>+IF($B512="","",+IF(OR($F512="Si",$F512=""),IF(ISERROR(VLOOKUP($B512,padron!$A$3:$M$482,9,0)),+IF(ISERROR(VLOOKUP($B512,NAfiliado_NFarmacia!$A$2:$J$497,5,0)),"Ingresa Farmacia",VLOOKUP($B512,NAfiliado_NFarmacia!$A$2:$J$497,5,0)),VLOOKUP($B512,padron!$A$3:$M$482,9,0)),+IF(ISERROR(VLOOKUP($B512,NAfiliado_NFarmacia!$A$2:$J$497,5,0)),"Ingresa Farmacia",VLOOKUP($B512,NAfiliado_NFarmacia!$A$2:$J$497,5,0))))</f>
        <v/>
      </c>
      <c r="J512" s="68" t="str">
        <f>+IF($B512="","",+IF(OR($F512="Si",$F512=""),IF(ISERROR(VLOOKUP($B512,padron!$A$3:$M$482,10,0)),+IF(ISERROR(VLOOKUP($B512,NAfiliado_NFarmacia!$A$2:$J$497,5,0)),"Ingresa Direccion de Farmacia",VLOOKUP($B512,NAfiliado_NFarmacia!$A$2:$J$497,6,0)),VLOOKUP($B512,padron!$A$3:$M$482,10,0)),+IF(ISERROR(VLOOKUP($B512,NAfiliado_NFarmacia!$A$2:$J$497,6,0)),"Ingresa Direccion de Farmacia",VLOOKUP($B512,NAfiliado_NFarmacia!$A$2:$J$497,6,0))))</f>
        <v/>
      </c>
      <c r="K512" s="68" t="str">
        <f>+IF($B512="","",+IF(OR($F512="Si",$F512=""),IF(ISERROR(VLOOKUP($B512,padron!$A$3:$M$482,10,0)),+IF(ISERROR(VLOOKUP($B512,NAfiliado_NFarmacia!$A$2:$J$497,5,0)),"Ingresa Localidad de Farmacia",VLOOKUP($B512,NAfiliado_NFarmacia!$A$2:$J$497,7,0)),VLOOKUP($B512,padron!$A$3:$M$482,11,0)),+IF(ISERROR(VLOOKUP($B512,NAfiliado_NFarmacia!$A$2:$J$497,7,0)),"Ingresa Localidad de Farmacia",VLOOKUP($B512,NAfiliado_NFarmacia!$A$2:$J$497,7,0))))</f>
        <v/>
      </c>
      <c r="L512" s="69" t="str">
        <f>+IF(B512="","",IF(F512="No","84005541",+IFERROR(+VLOOKUP(inicio!B512,padron!$A$2:$H$1999,8,0),"84005541")))</f>
        <v/>
      </c>
      <c r="M512" s="69" t="str">
        <f>+IF(B512="","",+IFERROR(+VLOOKUP(B512,padron!A:C,3,0),"no_cargado"))</f>
        <v/>
      </c>
      <c r="N512" s="67" t="str">
        <f>+IF(C512="","",+IFERROR(+VLOOKUP($C512,materiales!$A$2:$C$101,3,0),"9999"))</f>
        <v/>
      </c>
      <c r="O512" s="67" t="str">
        <f t="shared" si="70"/>
        <v/>
      </c>
      <c r="P512" s="67" t="str">
        <f t="shared" si="71"/>
        <v/>
      </c>
      <c r="Q512" s="67" t="str">
        <f t="shared" si="72"/>
        <v/>
      </c>
      <c r="R512" s="67" t="str">
        <f t="shared" si="73"/>
        <v/>
      </c>
      <c r="S512" s="67" t="str">
        <f t="shared" si="74"/>
        <v/>
      </c>
      <c r="T512" s="67" t="str">
        <f t="shared" ca="1" si="75"/>
        <v/>
      </c>
      <c r="U512" s="67" t="str">
        <f>+IF(M512="","",IFERROR(+VLOOKUP(C512,materiales!$A$2:$D$1000,4,0),"DSZA"))</f>
        <v/>
      </c>
      <c r="V512" s="67" t="str">
        <f t="shared" si="76"/>
        <v/>
      </c>
      <c r="W512" s="69" t="str">
        <f t="shared" si="77"/>
        <v/>
      </c>
      <c r="X512" s="69" t="str">
        <f t="shared" si="78"/>
        <v/>
      </c>
      <c r="Y512" s="70" t="str">
        <f t="shared" si="79"/>
        <v/>
      </c>
      <c r="Z512" s="70" t="str">
        <f>IF(M512="no_cargado",VLOOKUP(B512,NAfiliado_NFarmacia!A:H,8,0),"")</f>
        <v/>
      </c>
      <c r="AA512" s="71"/>
    </row>
    <row r="513" spans="1:27" x14ac:dyDescent="0.55000000000000004">
      <c r="A513" s="50"/>
      <c r="B513" s="49"/>
      <c r="C513" s="48"/>
      <c r="D513" s="49"/>
      <c r="E513" s="49"/>
      <c r="F513" s="49"/>
      <c r="G513" s="66" t="str">
        <f>+IF($B513="","",+IFERROR(+VLOOKUP(B513,padron!$A$2:$E$2000,2,0),+IFERROR(VLOOKUP(B513,NAfiliado_NFarmacia!$A:$J,10,0),"Ingresar Nuevo Afiliado")))</f>
        <v/>
      </c>
      <c r="H513" s="67" t="str">
        <f>+IF(B513="","",+IFERROR(+VLOOKUP($C513,materiales!$A$2:$C$101,2,0),"9999"))</f>
        <v/>
      </c>
      <c r="I513" s="68" t="str">
        <f>+IF($B513="","",+IF(OR($F513="Si",$F513=""),IF(ISERROR(VLOOKUP($B513,padron!$A$3:$M$482,9,0)),+IF(ISERROR(VLOOKUP($B513,NAfiliado_NFarmacia!$A$2:$J$497,5,0)),"Ingresa Farmacia",VLOOKUP($B513,NAfiliado_NFarmacia!$A$2:$J$497,5,0)),VLOOKUP($B513,padron!$A$3:$M$482,9,0)),+IF(ISERROR(VLOOKUP($B513,NAfiliado_NFarmacia!$A$2:$J$497,5,0)),"Ingresa Farmacia",VLOOKUP($B513,NAfiliado_NFarmacia!$A$2:$J$497,5,0))))</f>
        <v/>
      </c>
      <c r="J513" s="68" t="str">
        <f>+IF($B513="","",+IF(OR($F513="Si",$F513=""),IF(ISERROR(VLOOKUP($B513,padron!$A$3:$M$482,10,0)),+IF(ISERROR(VLOOKUP($B513,NAfiliado_NFarmacia!$A$2:$J$497,5,0)),"Ingresa Direccion de Farmacia",VLOOKUP($B513,NAfiliado_NFarmacia!$A$2:$J$497,6,0)),VLOOKUP($B513,padron!$A$3:$M$482,10,0)),+IF(ISERROR(VLOOKUP($B513,NAfiliado_NFarmacia!$A$2:$J$497,6,0)),"Ingresa Direccion de Farmacia",VLOOKUP($B513,NAfiliado_NFarmacia!$A$2:$J$497,6,0))))</f>
        <v/>
      </c>
      <c r="K513" s="68" t="str">
        <f>+IF($B513="","",+IF(OR($F513="Si",$F513=""),IF(ISERROR(VLOOKUP($B513,padron!$A$3:$M$482,10,0)),+IF(ISERROR(VLOOKUP($B513,NAfiliado_NFarmacia!$A$2:$J$497,5,0)),"Ingresa Localidad de Farmacia",VLOOKUP($B513,NAfiliado_NFarmacia!$A$2:$J$497,7,0)),VLOOKUP($B513,padron!$A$3:$M$482,11,0)),+IF(ISERROR(VLOOKUP($B513,NAfiliado_NFarmacia!$A$2:$J$497,7,0)),"Ingresa Localidad de Farmacia",VLOOKUP($B513,NAfiliado_NFarmacia!$A$2:$J$497,7,0))))</f>
        <v/>
      </c>
      <c r="L513" s="69" t="str">
        <f>+IF(B513="","",IF(F513="No","84005541",+IFERROR(+VLOOKUP(inicio!B513,padron!$A$2:$H$1999,8,0),"84005541")))</f>
        <v/>
      </c>
      <c r="M513" s="69" t="str">
        <f>+IF(B513="","",+IFERROR(+VLOOKUP(B513,padron!A:C,3,0),"no_cargado"))</f>
        <v/>
      </c>
      <c r="N513" s="67" t="str">
        <f>+IF(C513="","",+IFERROR(+VLOOKUP($C513,materiales!$A$2:$C$101,3,0),"9999"))</f>
        <v/>
      </c>
      <c r="O513" s="67" t="str">
        <f t="shared" si="70"/>
        <v/>
      </c>
      <c r="P513" s="67" t="str">
        <f t="shared" si="71"/>
        <v/>
      </c>
      <c r="Q513" s="67" t="str">
        <f t="shared" si="72"/>
        <v/>
      </c>
      <c r="R513" s="67" t="str">
        <f t="shared" si="73"/>
        <v/>
      </c>
      <c r="S513" s="67" t="str">
        <f t="shared" si="74"/>
        <v/>
      </c>
      <c r="T513" s="67" t="str">
        <f t="shared" ca="1" si="75"/>
        <v/>
      </c>
      <c r="U513" s="67" t="str">
        <f>+IF(M513="","",IFERROR(+VLOOKUP(C513,materiales!$A$2:$D$1000,4,0),"DSZA"))</f>
        <v/>
      </c>
      <c r="V513" s="67" t="str">
        <f t="shared" si="76"/>
        <v/>
      </c>
      <c r="W513" s="69" t="str">
        <f t="shared" si="77"/>
        <v/>
      </c>
      <c r="X513" s="69" t="str">
        <f t="shared" si="78"/>
        <v/>
      </c>
      <c r="Y513" s="70" t="str">
        <f t="shared" si="79"/>
        <v/>
      </c>
      <c r="Z513" s="70" t="str">
        <f>IF(M513="no_cargado",VLOOKUP(B513,NAfiliado_NFarmacia!A:H,8,0),"")</f>
        <v/>
      </c>
      <c r="AA513" s="71"/>
    </row>
    <row r="514" spans="1:27" x14ac:dyDescent="0.55000000000000004">
      <c r="A514" s="50"/>
      <c r="B514" s="49"/>
      <c r="C514" s="48"/>
      <c r="D514" s="49"/>
      <c r="E514" s="49"/>
      <c r="F514" s="49"/>
      <c r="G514" s="66" t="str">
        <f>+IF($B514="","",+IFERROR(+VLOOKUP(B514,padron!$A$2:$E$2000,2,0),+IFERROR(VLOOKUP(B514,NAfiliado_NFarmacia!$A:$J,10,0),"Ingresar Nuevo Afiliado")))</f>
        <v/>
      </c>
      <c r="H514" s="67" t="str">
        <f>+IF(B514="","",+IFERROR(+VLOOKUP($C514,materiales!$A$2:$C$101,2,0),"9999"))</f>
        <v/>
      </c>
      <c r="I514" s="68" t="str">
        <f>+IF($B514="","",+IF(OR($F514="Si",$F514=""),IF(ISERROR(VLOOKUP($B514,padron!$A$3:$M$482,9,0)),+IF(ISERROR(VLOOKUP($B514,NAfiliado_NFarmacia!$A$2:$J$497,5,0)),"Ingresa Farmacia",VLOOKUP($B514,NAfiliado_NFarmacia!$A$2:$J$497,5,0)),VLOOKUP($B514,padron!$A$3:$M$482,9,0)),+IF(ISERROR(VLOOKUP($B514,NAfiliado_NFarmacia!$A$2:$J$497,5,0)),"Ingresa Farmacia",VLOOKUP($B514,NAfiliado_NFarmacia!$A$2:$J$497,5,0))))</f>
        <v/>
      </c>
      <c r="J514" s="68" t="str">
        <f>+IF($B514="","",+IF(OR($F514="Si",$F514=""),IF(ISERROR(VLOOKUP($B514,padron!$A$3:$M$482,10,0)),+IF(ISERROR(VLOOKUP($B514,NAfiliado_NFarmacia!$A$2:$J$497,5,0)),"Ingresa Direccion de Farmacia",VLOOKUP($B514,NAfiliado_NFarmacia!$A$2:$J$497,6,0)),VLOOKUP($B514,padron!$A$3:$M$482,10,0)),+IF(ISERROR(VLOOKUP($B514,NAfiliado_NFarmacia!$A$2:$J$497,6,0)),"Ingresa Direccion de Farmacia",VLOOKUP($B514,NAfiliado_NFarmacia!$A$2:$J$497,6,0))))</f>
        <v/>
      </c>
      <c r="K514" s="68" t="str">
        <f>+IF($B514="","",+IF(OR($F514="Si",$F514=""),IF(ISERROR(VLOOKUP($B514,padron!$A$3:$M$482,10,0)),+IF(ISERROR(VLOOKUP($B514,NAfiliado_NFarmacia!$A$2:$J$497,5,0)),"Ingresa Localidad de Farmacia",VLOOKUP($B514,NAfiliado_NFarmacia!$A$2:$J$497,7,0)),VLOOKUP($B514,padron!$A$3:$M$482,11,0)),+IF(ISERROR(VLOOKUP($B514,NAfiliado_NFarmacia!$A$2:$J$497,7,0)),"Ingresa Localidad de Farmacia",VLOOKUP($B514,NAfiliado_NFarmacia!$A$2:$J$497,7,0))))</f>
        <v/>
      </c>
      <c r="L514" s="69" t="str">
        <f>+IF(B514="","",IF(F514="No","84005541",+IFERROR(+VLOOKUP(inicio!B514,padron!$A$2:$H$1999,8,0),"84005541")))</f>
        <v/>
      </c>
      <c r="M514" s="69" t="str">
        <f>+IF(B514="","",+IFERROR(+VLOOKUP(B514,padron!A:C,3,0),"no_cargado"))</f>
        <v/>
      </c>
      <c r="N514" s="67" t="str">
        <f>+IF(C514="","",+IFERROR(+VLOOKUP($C514,materiales!$A$2:$C$101,3,0),"9999"))</f>
        <v/>
      </c>
      <c r="O514" s="67" t="str">
        <f t="shared" si="70"/>
        <v/>
      </c>
      <c r="P514" s="67" t="str">
        <f t="shared" si="71"/>
        <v/>
      </c>
      <c r="Q514" s="67" t="str">
        <f t="shared" si="72"/>
        <v/>
      </c>
      <c r="R514" s="67" t="str">
        <f t="shared" si="73"/>
        <v/>
      </c>
      <c r="S514" s="67" t="str">
        <f t="shared" si="74"/>
        <v/>
      </c>
      <c r="T514" s="67" t="str">
        <f t="shared" ca="1" si="75"/>
        <v/>
      </c>
      <c r="U514" s="67" t="str">
        <f>+IF(M514="","",IFERROR(+VLOOKUP(C514,materiales!$A$2:$D$1000,4,0),"DSZA"))</f>
        <v/>
      </c>
      <c r="V514" s="67" t="str">
        <f t="shared" si="76"/>
        <v/>
      </c>
      <c r="W514" s="69" t="str">
        <f t="shared" si="77"/>
        <v/>
      </c>
      <c r="X514" s="69" t="str">
        <f t="shared" si="78"/>
        <v/>
      </c>
      <c r="Y514" s="70" t="str">
        <f t="shared" si="79"/>
        <v/>
      </c>
      <c r="Z514" s="70" t="str">
        <f>IF(M514="no_cargado",VLOOKUP(B514,NAfiliado_NFarmacia!A:H,8,0),"")</f>
        <v/>
      </c>
      <c r="AA514" s="71"/>
    </row>
    <row r="515" spans="1:27" x14ac:dyDescent="0.55000000000000004">
      <c r="A515" s="50"/>
      <c r="B515" s="49"/>
      <c r="C515" s="48"/>
      <c r="D515" s="49"/>
      <c r="E515" s="49"/>
      <c r="F515" s="49"/>
      <c r="G515" s="66" t="str">
        <f>+IF($B515="","",+IFERROR(+VLOOKUP(B515,padron!$A$2:$E$2000,2,0),+IFERROR(VLOOKUP(B515,NAfiliado_NFarmacia!$A:$J,10,0),"Ingresar Nuevo Afiliado")))</f>
        <v/>
      </c>
      <c r="H515" s="67" t="str">
        <f>+IF(B515="","",+IFERROR(+VLOOKUP($C515,materiales!$A$2:$C$101,2,0),"9999"))</f>
        <v/>
      </c>
      <c r="I515" s="68" t="str">
        <f>+IF($B515="","",+IF(OR($F515="Si",$F515=""),IF(ISERROR(VLOOKUP($B515,padron!$A$3:$M$482,9,0)),+IF(ISERROR(VLOOKUP($B515,NAfiliado_NFarmacia!$A$2:$J$497,5,0)),"Ingresa Farmacia",VLOOKUP($B515,NAfiliado_NFarmacia!$A$2:$J$497,5,0)),VLOOKUP($B515,padron!$A$3:$M$482,9,0)),+IF(ISERROR(VLOOKUP($B515,NAfiliado_NFarmacia!$A$2:$J$497,5,0)),"Ingresa Farmacia",VLOOKUP($B515,NAfiliado_NFarmacia!$A$2:$J$497,5,0))))</f>
        <v/>
      </c>
      <c r="J515" s="68" t="str">
        <f>+IF($B515="","",+IF(OR($F515="Si",$F515=""),IF(ISERROR(VLOOKUP($B515,padron!$A$3:$M$482,10,0)),+IF(ISERROR(VLOOKUP($B515,NAfiliado_NFarmacia!$A$2:$J$497,5,0)),"Ingresa Direccion de Farmacia",VLOOKUP($B515,NAfiliado_NFarmacia!$A$2:$J$497,6,0)),VLOOKUP($B515,padron!$A$3:$M$482,10,0)),+IF(ISERROR(VLOOKUP($B515,NAfiliado_NFarmacia!$A$2:$J$497,6,0)),"Ingresa Direccion de Farmacia",VLOOKUP($B515,NAfiliado_NFarmacia!$A$2:$J$497,6,0))))</f>
        <v/>
      </c>
      <c r="K515" s="68" t="str">
        <f>+IF($B515="","",+IF(OR($F515="Si",$F515=""),IF(ISERROR(VLOOKUP($B515,padron!$A$3:$M$482,10,0)),+IF(ISERROR(VLOOKUP($B515,NAfiliado_NFarmacia!$A$2:$J$497,5,0)),"Ingresa Localidad de Farmacia",VLOOKUP($B515,NAfiliado_NFarmacia!$A$2:$J$497,7,0)),VLOOKUP($B515,padron!$A$3:$M$482,11,0)),+IF(ISERROR(VLOOKUP($B515,NAfiliado_NFarmacia!$A$2:$J$497,7,0)),"Ingresa Localidad de Farmacia",VLOOKUP($B515,NAfiliado_NFarmacia!$A$2:$J$497,7,0))))</f>
        <v/>
      </c>
      <c r="L515" s="69" t="str">
        <f>+IF(B515="","",IF(F515="No","84005541",+IFERROR(+VLOOKUP(inicio!B515,padron!$A$2:$H$1999,8,0),"84005541")))</f>
        <v/>
      </c>
      <c r="M515" s="69" t="str">
        <f>+IF(B515="","",+IFERROR(+VLOOKUP(B515,padron!A:C,3,0),"no_cargado"))</f>
        <v/>
      </c>
      <c r="N515" s="67" t="str">
        <f>+IF(C515="","",+IFERROR(+VLOOKUP($C515,materiales!$A$2:$C$101,3,0),"9999"))</f>
        <v/>
      </c>
      <c r="O515" s="67" t="str">
        <f t="shared" si="70"/>
        <v/>
      </c>
      <c r="P515" s="67" t="str">
        <f t="shared" si="71"/>
        <v/>
      </c>
      <c r="Q515" s="67" t="str">
        <f t="shared" si="72"/>
        <v/>
      </c>
      <c r="R515" s="67" t="str">
        <f t="shared" si="73"/>
        <v/>
      </c>
      <c r="S515" s="67" t="str">
        <f t="shared" si="74"/>
        <v/>
      </c>
      <c r="T515" s="67" t="str">
        <f t="shared" ca="1" si="75"/>
        <v/>
      </c>
      <c r="U515" s="67" t="str">
        <f>+IF(M515="","",IFERROR(+VLOOKUP(C515,materiales!$A$2:$D$1000,4,0),"DSZA"))</f>
        <v/>
      </c>
      <c r="V515" s="67" t="str">
        <f t="shared" si="76"/>
        <v/>
      </c>
      <c r="W515" s="69" t="str">
        <f t="shared" si="77"/>
        <v/>
      </c>
      <c r="X515" s="69" t="str">
        <f t="shared" si="78"/>
        <v/>
      </c>
      <c r="Y515" s="70" t="str">
        <f t="shared" si="79"/>
        <v/>
      </c>
      <c r="Z515" s="70" t="str">
        <f>IF(M515="no_cargado",VLOOKUP(B515,NAfiliado_NFarmacia!A:H,8,0),"")</f>
        <v/>
      </c>
      <c r="AA515" s="71"/>
    </row>
    <row r="516" spans="1:27" x14ac:dyDescent="0.55000000000000004">
      <c r="A516" s="50"/>
      <c r="B516" s="49"/>
      <c r="C516" s="48"/>
      <c r="D516" s="49"/>
      <c r="E516" s="49"/>
      <c r="F516" s="49"/>
      <c r="G516" s="66" t="str">
        <f>+IF($B516="","",+IFERROR(+VLOOKUP(B516,padron!$A$2:$E$2000,2,0),+IFERROR(VLOOKUP(B516,NAfiliado_NFarmacia!$A:$J,10,0),"Ingresar Nuevo Afiliado")))</f>
        <v/>
      </c>
      <c r="H516" s="67" t="str">
        <f>+IF(B516="","",+IFERROR(+VLOOKUP($C516,materiales!$A$2:$C$101,2,0),"9999"))</f>
        <v/>
      </c>
      <c r="I516" s="68" t="str">
        <f>+IF($B516="","",+IF(OR($F516="Si",$F516=""),IF(ISERROR(VLOOKUP($B516,padron!$A$3:$M$482,9,0)),+IF(ISERROR(VLOOKUP($B516,NAfiliado_NFarmacia!$A$2:$J$497,5,0)),"Ingresa Farmacia",VLOOKUP($B516,NAfiliado_NFarmacia!$A$2:$J$497,5,0)),VLOOKUP($B516,padron!$A$3:$M$482,9,0)),+IF(ISERROR(VLOOKUP($B516,NAfiliado_NFarmacia!$A$2:$J$497,5,0)),"Ingresa Farmacia",VLOOKUP($B516,NAfiliado_NFarmacia!$A$2:$J$497,5,0))))</f>
        <v/>
      </c>
      <c r="J516" s="68" t="str">
        <f>+IF($B516="","",+IF(OR($F516="Si",$F516=""),IF(ISERROR(VLOOKUP($B516,padron!$A$3:$M$482,10,0)),+IF(ISERROR(VLOOKUP($B516,NAfiliado_NFarmacia!$A$2:$J$497,5,0)),"Ingresa Direccion de Farmacia",VLOOKUP($B516,NAfiliado_NFarmacia!$A$2:$J$497,6,0)),VLOOKUP($B516,padron!$A$3:$M$482,10,0)),+IF(ISERROR(VLOOKUP($B516,NAfiliado_NFarmacia!$A$2:$J$497,6,0)),"Ingresa Direccion de Farmacia",VLOOKUP($B516,NAfiliado_NFarmacia!$A$2:$J$497,6,0))))</f>
        <v/>
      </c>
      <c r="K516" s="68" t="str">
        <f>+IF($B516="","",+IF(OR($F516="Si",$F516=""),IF(ISERROR(VLOOKUP($B516,padron!$A$3:$M$482,10,0)),+IF(ISERROR(VLOOKUP($B516,NAfiliado_NFarmacia!$A$2:$J$497,5,0)),"Ingresa Localidad de Farmacia",VLOOKUP($B516,NAfiliado_NFarmacia!$A$2:$J$497,7,0)),VLOOKUP($B516,padron!$A$3:$M$482,11,0)),+IF(ISERROR(VLOOKUP($B516,NAfiliado_NFarmacia!$A$2:$J$497,7,0)),"Ingresa Localidad de Farmacia",VLOOKUP($B516,NAfiliado_NFarmacia!$A$2:$J$497,7,0))))</f>
        <v/>
      </c>
      <c r="L516" s="69" t="str">
        <f>+IF(B516="","",IF(F516="No","84005541",+IFERROR(+VLOOKUP(inicio!B516,padron!$A$2:$H$1999,8,0),"84005541")))</f>
        <v/>
      </c>
      <c r="M516" s="69" t="str">
        <f>+IF(B516="","",+IFERROR(+VLOOKUP(B516,padron!A:C,3,0),"no_cargado"))</f>
        <v/>
      </c>
      <c r="N516" s="67" t="str">
        <f>+IF(C516="","",+IFERROR(+VLOOKUP($C516,materiales!$A$2:$C$101,3,0),"9999"))</f>
        <v/>
      </c>
      <c r="O516" s="67" t="str">
        <f t="shared" si="70"/>
        <v/>
      </c>
      <c r="P516" s="67" t="str">
        <f t="shared" si="71"/>
        <v/>
      </c>
      <c r="Q516" s="67" t="str">
        <f t="shared" si="72"/>
        <v/>
      </c>
      <c r="R516" s="67" t="str">
        <f t="shared" si="73"/>
        <v/>
      </c>
      <c r="S516" s="67" t="str">
        <f t="shared" si="74"/>
        <v/>
      </c>
      <c r="T516" s="67" t="str">
        <f t="shared" ca="1" si="75"/>
        <v/>
      </c>
      <c r="U516" s="67" t="str">
        <f>+IF(M516="","",IFERROR(+VLOOKUP(C516,materiales!$A$2:$D$1000,4,0),"DSZA"))</f>
        <v/>
      </c>
      <c r="V516" s="67" t="str">
        <f t="shared" si="76"/>
        <v/>
      </c>
      <c r="W516" s="69" t="str">
        <f t="shared" si="77"/>
        <v/>
      </c>
      <c r="X516" s="69" t="str">
        <f t="shared" si="78"/>
        <v/>
      </c>
      <c r="Y516" s="70" t="str">
        <f t="shared" si="79"/>
        <v/>
      </c>
      <c r="Z516" s="70" t="str">
        <f>IF(M516="no_cargado",VLOOKUP(B516,NAfiliado_NFarmacia!A:H,8,0),"")</f>
        <v/>
      </c>
      <c r="AA516" s="71"/>
    </row>
    <row r="517" spans="1:27" x14ac:dyDescent="0.55000000000000004">
      <c r="A517" s="50"/>
      <c r="B517" s="49"/>
      <c r="C517" s="48"/>
      <c r="D517" s="49"/>
      <c r="E517" s="49"/>
      <c r="F517" s="49"/>
      <c r="G517" s="66" t="str">
        <f>+IF($B517="","",+IFERROR(+VLOOKUP(B517,padron!$A$2:$E$2000,2,0),+IFERROR(VLOOKUP(B517,NAfiliado_NFarmacia!$A:$J,10,0),"Ingresar Nuevo Afiliado")))</f>
        <v/>
      </c>
      <c r="H517" s="67" t="str">
        <f>+IF(B517="","",+IFERROR(+VLOOKUP($C517,materiales!$A$2:$C$101,2,0),"9999"))</f>
        <v/>
      </c>
      <c r="I517" s="68" t="str">
        <f>+IF($B517="","",+IF(OR($F517="Si",$F517=""),IF(ISERROR(VLOOKUP($B517,padron!$A$3:$M$482,9,0)),+IF(ISERROR(VLOOKUP($B517,NAfiliado_NFarmacia!$A$2:$J$497,5,0)),"Ingresa Farmacia",VLOOKUP($B517,NAfiliado_NFarmacia!$A$2:$J$497,5,0)),VLOOKUP($B517,padron!$A$3:$M$482,9,0)),+IF(ISERROR(VLOOKUP($B517,NAfiliado_NFarmacia!$A$2:$J$497,5,0)),"Ingresa Farmacia",VLOOKUP($B517,NAfiliado_NFarmacia!$A$2:$J$497,5,0))))</f>
        <v/>
      </c>
      <c r="J517" s="68" t="str">
        <f>+IF($B517="","",+IF(OR($F517="Si",$F517=""),IF(ISERROR(VLOOKUP($B517,padron!$A$3:$M$482,10,0)),+IF(ISERROR(VLOOKUP($B517,NAfiliado_NFarmacia!$A$2:$J$497,5,0)),"Ingresa Direccion de Farmacia",VLOOKUP($B517,NAfiliado_NFarmacia!$A$2:$J$497,6,0)),VLOOKUP($B517,padron!$A$3:$M$482,10,0)),+IF(ISERROR(VLOOKUP($B517,NAfiliado_NFarmacia!$A$2:$J$497,6,0)),"Ingresa Direccion de Farmacia",VLOOKUP($B517,NAfiliado_NFarmacia!$A$2:$J$497,6,0))))</f>
        <v/>
      </c>
      <c r="K517" s="68" t="str">
        <f>+IF($B517="","",+IF(OR($F517="Si",$F517=""),IF(ISERROR(VLOOKUP($B517,padron!$A$3:$M$482,10,0)),+IF(ISERROR(VLOOKUP($B517,NAfiliado_NFarmacia!$A$2:$J$497,5,0)),"Ingresa Localidad de Farmacia",VLOOKUP($B517,NAfiliado_NFarmacia!$A$2:$J$497,7,0)),VLOOKUP($B517,padron!$A$3:$M$482,11,0)),+IF(ISERROR(VLOOKUP($B517,NAfiliado_NFarmacia!$A$2:$J$497,7,0)),"Ingresa Localidad de Farmacia",VLOOKUP($B517,NAfiliado_NFarmacia!$A$2:$J$497,7,0))))</f>
        <v/>
      </c>
      <c r="L517" s="69" t="str">
        <f>+IF(B517="","",IF(F517="No","84005541",+IFERROR(+VLOOKUP(inicio!B517,padron!$A$2:$H$1999,8,0),"84005541")))</f>
        <v/>
      </c>
      <c r="M517" s="69" t="str">
        <f>+IF(B517="","",+IFERROR(+VLOOKUP(B517,padron!A:C,3,0),"no_cargado"))</f>
        <v/>
      </c>
      <c r="N517" s="67" t="str">
        <f>+IF(C517="","",+IFERROR(+VLOOKUP($C517,materiales!$A$2:$C$101,3,0),"9999"))</f>
        <v/>
      </c>
      <c r="O517" s="67" t="str">
        <f t="shared" si="70"/>
        <v/>
      </c>
      <c r="P517" s="67" t="str">
        <f t="shared" si="71"/>
        <v/>
      </c>
      <c r="Q517" s="67" t="str">
        <f t="shared" si="72"/>
        <v/>
      </c>
      <c r="R517" s="67" t="str">
        <f t="shared" si="73"/>
        <v/>
      </c>
      <c r="S517" s="67" t="str">
        <f t="shared" si="74"/>
        <v/>
      </c>
      <c r="T517" s="67" t="str">
        <f t="shared" ca="1" si="75"/>
        <v/>
      </c>
      <c r="U517" s="67" t="str">
        <f>+IF(M517="","",IFERROR(+VLOOKUP(C517,materiales!$A$2:$D$1000,4,0),"DSZA"))</f>
        <v/>
      </c>
      <c r="V517" s="67" t="str">
        <f t="shared" si="76"/>
        <v/>
      </c>
      <c r="W517" s="69" t="str">
        <f t="shared" si="77"/>
        <v/>
      </c>
      <c r="X517" s="69" t="str">
        <f t="shared" si="78"/>
        <v/>
      </c>
      <c r="Y517" s="70" t="str">
        <f t="shared" si="79"/>
        <v/>
      </c>
      <c r="Z517" s="70" t="str">
        <f>IF(M517="no_cargado",VLOOKUP(B517,NAfiliado_NFarmacia!A:H,8,0),"")</f>
        <v/>
      </c>
      <c r="AA517" s="71"/>
    </row>
    <row r="518" spans="1:27" x14ac:dyDescent="0.55000000000000004">
      <c r="A518" s="50"/>
      <c r="B518" s="49"/>
      <c r="C518" s="48"/>
      <c r="D518" s="49"/>
      <c r="E518" s="49"/>
      <c r="F518" s="49"/>
      <c r="G518" s="66" t="str">
        <f>+IF($B518="","",+IFERROR(+VLOOKUP(B518,padron!$A$2:$E$2000,2,0),+IFERROR(VLOOKUP(B518,NAfiliado_NFarmacia!$A:$J,10,0),"Ingresar Nuevo Afiliado")))</f>
        <v/>
      </c>
      <c r="H518" s="67" t="str">
        <f>+IF(B518="","",+IFERROR(+VLOOKUP($C518,materiales!$A$2:$C$101,2,0),"9999"))</f>
        <v/>
      </c>
      <c r="I518" s="68" t="str">
        <f>+IF($B518="","",+IF(OR($F518="Si",$F518=""),IF(ISERROR(VLOOKUP($B518,padron!$A$3:$M$482,9,0)),+IF(ISERROR(VLOOKUP($B518,NAfiliado_NFarmacia!$A$2:$J$497,5,0)),"Ingresa Farmacia",VLOOKUP($B518,NAfiliado_NFarmacia!$A$2:$J$497,5,0)),VLOOKUP($B518,padron!$A$3:$M$482,9,0)),+IF(ISERROR(VLOOKUP($B518,NAfiliado_NFarmacia!$A$2:$J$497,5,0)),"Ingresa Farmacia",VLOOKUP($B518,NAfiliado_NFarmacia!$A$2:$J$497,5,0))))</f>
        <v/>
      </c>
      <c r="J518" s="68" t="str">
        <f>+IF($B518="","",+IF(OR($F518="Si",$F518=""),IF(ISERROR(VLOOKUP($B518,padron!$A$3:$M$482,10,0)),+IF(ISERROR(VLOOKUP($B518,NAfiliado_NFarmacia!$A$2:$J$497,5,0)),"Ingresa Direccion de Farmacia",VLOOKUP($B518,NAfiliado_NFarmacia!$A$2:$J$497,6,0)),VLOOKUP($B518,padron!$A$3:$M$482,10,0)),+IF(ISERROR(VLOOKUP($B518,NAfiliado_NFarmacia!$A$2:$J$497,6,0)),"Ingresa Direccion de Farmacia",VLOOKUP($B518,NAfiliado_NFarmacia!$A$2:$J$497,6,0))))</f>
        <v/>
      </c>
      <c r="K518" s="68" t="str">
        <f>+IF($B518="","",+IF(OR($F518="Si",$F518=""),IF(ISERROR(VLOOKUP($B518,padron!$A$3:$M$482,10,0)),+IF(ISERROR(VLOOKUP($B518,NAfiliado_NFarmacia!$A$2:$J$497,5,0)),"Ingresa Localidad de Farmacia",VLOOKUP($B518,NAfiliado_NFarmacia!$A$2:$J$497,7,0)),VLOOKUP($B518,padron!$A$3:$M$482,11,0)),+IF(ISERROR(VLOOKUP($B518,NAfiliado_NFarmacia!$A$2:$J$497,7,0)),"Ingresa Localidad de Farmacia",VLOOKUP($B518,NAfiliado_NFarmacia!$A$2:$J$497,7,0))))</f>
        <v/>
      </c>
      <c r="L518" s="69" t="str">
        <f>+IF(B518="","",IF(F518="No","84005541",+IFERROR(+VLOOKUP(inicio!B518,padron!$A$2:$H$1999,8,0),"84005541")))</f>
        <v/>
      </c>
      <c r="M518" s="69" t="str">
        <f>+IF(B518="","",+IFERROR(+VLOOKUP(B518,padron!A:C,3,0),"no_cargado"))</f>
        <v/>
      </c>
      <c r="N518" s="67" t="str">
        <f>+IF(C518="","",+IFERROR(+VLOOKUP($C518,materiales!$A$2:$C$101,3,0),"9999"))</f>
        <v/>
      </c>
      <c r="O518" s="67" t="str">
        <f t="shared" si="70"/>
        <v/>
      </c>
      <c r="P518" s="67" t="str">
        <f t="shared" si="71"/>
        <v/>
      </c>
      <c r="Q518" s="67" t="str">
        <f t="shared" si="72"/>
        <v/>
      </c>
      <c r="R518" s="67" t="str">
        <f t="shared" si="73"/>
        <v/>
      </c>
      <c r="S518" s="67" t="str">
        <f t="shared" si="74"/>
        <v/>
      </c>
      <c r="T518" s="67" t="str">
        <f t="shared" ca="1" si="75"/>
        <v/>
      </c>
      <c r="U518" s="67" t="str">
        <f>+IF(M518="","",IFERROR(+VLOOKUP(C518,materiales!$A$2:$D$1000,4,0),"DSZA"))</f>
        <v/>
      </c>
      <c r="V518" s="67" t="str">
        <f t="shared" si="76"/>
        <v/>
      </c>
      <c r="W518" s="69" t="str">
        <f t="shared" si="77"/>
        <v/>
      </c>
      <c r="X518" s="69" t="str">
        <f t="shared" si="78"/>
        <v/>
      </c>
      <c r="Y518" s="70" t="str">
        <f t="shared" si="79"/>
        <v/>
      </c>
      <c r="Z518" s="70" t="str">
        <f>IF(M518="no_cargado",VLOOKUP(B518,NAfiliado_NFarmacia!A:H,8,0),"")</f>
        <v/>
      </c>
      <c r="AA518" s="71"/>
    </row>
    <row r="519" spans="1:27" x14ac:dyDescent="0.55000000000000004">
      <c r="A519" s="50"/>
      <c r="B519" s="49"/>
      <c r="C519" s="48"/>
      <c r="D519" s="49"/>
      <c r="E519" s="49"/>
      <c r="F519" s="49"/>
      <c r="G519" s="66" t="str">
        <f>+IF($B519="","",+IFERROR(+VLOOKUP(B519,padron!$A$2:$E$2000,2,0),+IFERROR(VLOOKUP(B519,NAfiliado_NFarmacia!$A:$J,10,0),"Ingresar Nuevo Afiliado")))</f>
        <v/>
      </c>
      <c r="H519" s="67" t="str">
        <f>+IF(B519="","",+IFERROR(+VLOOKUP($C519,materiales!$A$2:$C$101,2,0),"9999"))</f>
        <v/>
      </c>
      <c r="I519" s="68" t="str">
        <f>+IF($B519="","",+IF(OR($F519="Si",$F519=""),IF(ISERROR(VLOOKUP($B519,padron!$A$3:$M$482,9,0)),+IF(ISERROR(VLOOKUP($B519,NAfiliado_NFarmacia!$A$2:$J$497,5,0)),"Ingresa Farmacia",VLOOKUP($B519,NAfiliado_NFarmacia!$A$2:$J$497,5,0)),VLOOKUP($B519,padron!$A$3:$M$482,9,0)),+IF(ISERROR(VLOOKUP($B519,NAfiliado_NFarmacia!$A$2:$J$497,5,0)),"Ingresa Farmacia",VLOOKUP($B519,NAfiliado_NFarmacia!$A$2:$J$497,5,0))))</f>
        <v/>
      </c>
      <c r="J519" s="68" t="str">
        <f>+IF($B519="","",+IF(OR($F519="Si",$F519=""),IF(ISERROR(VLOOKUP($B519,padron!$A$3:$M$482,10,0)),+IF(ISERROR(VLOOKUP($B519,NAfiliado_NFarmacia!$A$2:$J$497,5,0)),"Ingresa Direccion de Farmacia",VLOOKUP($B519,NAfiliado_NFarmacia!$A$2:$J$497,6,0)),VLOOKUP($B519,padron!$A$3:$M$482,10,0)),+IF(ISERROR(VLOOKUP($B519,NAfiliado_NFarmacia!$A$2:$J$497,6,0)),"Ingresa Direccion de Farmacia",VLOOKUP($B519,NAfiliado_NFarmacia!$A$2:$J$497,6,0))))</f>
        <v/>
      </c>
      <c r="K519" s="68" t="str">
        <f>+IF($B519="","",+IF(OR($F519="Si",$F519=""),IF(ISERROR(VLOOKUP($B519,padron!$A$3:$M$482,10,0)),+IF(ISERROR(VLOOKUP($B519,NAfiliado_NFarmacia!$A$2:$J$497,5,0)),"Ingresa Localidad de Farmacia",VLOOKUP($B519,NAfiliado_NFarmacia!$A$2:$J$497,7,0)),VLOOKUP($B519,padron!$A$3:$M$482,11,0)),+IF(ISERROR(VLOOKUP($B519,NAfiliado_NFarmacia!$A$2:$J$497,7,0)),"Ingresa Localidad de Farmacia",VLOOKUP($B519,NAfiliado_NFarmacia!$A$2:$J$497,7,0))))</f>
        <v/>
      </c>
      <c r="L519" s="69" t="str">
        <f>+IF(B519="","",IF(F519="No","84005541",+IFERROR(+VLOOKUP(inicio!B519,padron!$A$2:$H$1999,8,0),"84005541")))</f>
        <v/>
      </c>
      <c r="M519" s="69" t="str">
        <f>+IF(B519="","",+IFERROR(+VLOOKUP(B519,padron!A:C,3,0),"no_cargado"))</f>
        <v/>
      </c>
      <c r="N519" s="67" t="str">
        <f>+IF(C519="","",+IFERROR(+VLOOKUP($C519,materiales!$A$2:$C$101,3,0),"9999"))</f>
        <v/>
      </c>
      <c r="O519" s="67" t="str">
        <f t="shared" si="70"/>
        <v/>
      </c>
      <c r="P519" s="67" t="str">
        <f t="shared" si="71"/>
        <v/>
      </c>
      <c r="Q519" s="67" t="str">
        <f t="shared" si="72"/>
        <v/>
      </c>
      <c r="R519" s="67" t="str">
        <f t="shared" si="73"/>
        <v/>
      </c>
      <c r="S519" s="67" t="str">
        <f t="shared" si="74"/>
        <v/>
      </c>
      <c r="T519" s="67" t="str">
        <f t="shared" ca="1" si="75"/>
        <v/>
      </c>
      <c r="U519" s="67" t="str">
        <f>+IF(M519="","",IFERROR(+VLOOKUP(C519,materiales!$A$2:$D$1000,4,0),"DSZA"))</f>
        <v/>
      </c>
      <c r="V519" s="67" t="str">
        <f t="shared" si="76"/>
        <v/>
      </c>
      <c r="W519" s="69" t="str">
        <f t="shared" si="77"/>
        <v/>
      </c>
      <c r="X519" s="69" t="str">
        <f t="shared" si="78"/>
        <v/>
      </c>
      <c r="Y519" s="70" t="str">
        <f t="shared" si="79"/>
        <v/>
      </c>
      <c r="Z519" s="70" t="str">
        <f>IF(M519="no_cargado",VLOOKUP(B519,NAfiliado_NFarmacia!A:H,8,0),"")</f>
        <v/>
      </c>
      <c r="AA519" s="71"/>
    </row>
    <row r="520" spans="1:27" x14ac:dyDescent="0.55000000000000004">
      <c r="A520" s="50"/>
      <c r="B520" s="49"/>
      <c r="C520" s="48"/>
      <c r="D520" s="49"/>
      <c r="E520" s="49"/>
      <c r="F520" s="49"/>
      <c r="G520" s="66" t="str">
        <f>+IF($B520="","",+IFERROR(+VLOOKUP(B520,padron!$A$2:$E$2000,2,0),+IFERROR(VLOOKUP(B520,NAfiliado_NFarmacia!$A:$J,10,0),"Ingresar Nuevo Afiliado")))</f>
        <v/>
      </c>
      <c r="H520" s="67" t="str">
        <f>+IF(B520="","",+IFERROR(+VLOOKUP($C520,materiales!$A$2:$C$101,2,0),"9999"))</f>
        <v/>
      </c>
      <c r="I520" s="68" t="str">
        <f>+IF($B520="","",+IF(OR($F520="Si",$F520=""),IF(ISERROR(VLOOKUP($B520,padron!$A$3:$M$482,9,0)),+IF(ISERROR(VLOOKUP($B520,NAfiliado_NFarmacia!$A$2:$J$497,5,0)),"Ingresa Farmacia",VLOOKUP($B520,NAfiliado_NFarmacia!$A$2:$J$497,5,0)),VLOOKUP($B520,padron!$A$3:$M$482,9,0)),+IF(ISERROR(VLOOKUP($B520,NAfiliado_NFarmacia!$A$2:$J$497,5,0)),"Ingresa Farmacia",VLOOKUP($B520,NAfiliado_NFarmacia!$A$2:$J$497,5,0))))</f>
        <v/>
      </c>
      <c r="J520" s="68" t="str">
        <f>+IF($B520="","",+IF(OR($F520="Si",$F520=""),IF(ISERROR(VLOOKUP($B520,padron!$A$3:$M$482,10,0)),+IF(ISERROR(VLOOKUP($B520,NAfiliado_NFarmacia!$A$2:$J$497,5,0)),"Ingresa Direccion de Farmacia",VLOOKUP($B520,NAfiliado_NFarmacia!$A$2:$J$497,6,0)),VLOOKUP($B520,padron!$A$3:$M$482,10,0)),+IF(ISERROR(VLOOKUP($B520,NAfiliado_NFarmacia!$A$2:$J$497,6,0)),"Ingresa Direccion de Farmacia",VLOOKUP($B520,NAfiliado_NFarmacia!$A$2:$J$497,6,0))))</f>
        <v/>
      </c>
      <c r="K520" s="68" t="str">
        <f>+IF($B520="","",+IF(OR($F520="Si",$F520=""),IF(ISERROR(VLOOKUP($B520,padron!$A$3:$M$482,10,0)),+IF(ISERROR(VLOOKUP($B520,NAfiliado_NFarmacia!$A$2:$J$497,5,0)),"Ingresa Localidad de Farmacia",VLOOKUP($B520,NAfiliado_NFarmacia!$A$2:$J$497,7,0)),VLOOKUP($B520,padron!$A$3:$M$482,11,0)),+IF(ISERROR(VLOOKUP($B520,NAfiliado_NFarmacia!$A$2:$J$497,7,0)),"Ingresa Localidad de Farmacia",VLOOKUP($B520,NAfiliado_NFarmacia!$A$2:$J$497,7,0))))</f>
        <v/>
      </c>
      <c r="L520" s="69" t="str">
        <f>+IF(B520="","",IF(F520="No","84005541",+IFERROR(+VLOOKUP(inicio!B520,padron!$A$2:$H$1999,8,0),"84005541")))</f>
        <v/>
      </c>
      <c r="M520" s="69" t="str">
        <f>+IF(B520="","",+IFERROR(+VLOOKUP(B520,padron!A:C,3,0),"no_cargado"))</f>
        <v/>
      </c>
      <c r="N520" s="67" t="str">
        <f>+IF(C520="","",+IFERROR(+VLOOKUP($C520,materiales!$A$2:$C$101,3,0),"9999"))</f>
        <v/>
      </c>
      <c r="O520" s="67" t="str">
        <f t="shared" si="70"/>
        <v/>
      </c>
      <c r="P520" s="67" t="str">
        <f t="shared" si="71"/>
        <v/>
      </c>
      <c r="Q520" s="67" t="str">
        <f t="shared" si="72"/>
        <v/>
      </c>
      <c r="R520" s="67" t="str">
        <f t="shared" si="73"/>
        <v/>
      </c>
      <c r="S520" s="67" t="str">
        <f t="shared" si="74"/>
        <v/>
      </c>
      <c r="T520" s="67" t="str">
        <f t="shared" ca="1" si="75"/>
        <v/>
      </c>
      <c r="U520" s="67" t="str">
        <f>+IF(M520="","",IFERROR(+VLOOKUP(C520,materiales!$A$2:$D$1000,4,0),"DSZA"))</f>
        <v/>
      </c>
      <c r="V520" s="67" t="str">
        <f t="shared" si="76"/>
        <v/>
      </c>
      <c r="W520" s="69" t="str">
        <f t="shared" si="77"/>
        <v/>
      </c>
      <c r="X520" s="69" t="str">
        <f t="shared" si="78"/>
        <v/>
      </c>
      <c r="Y520" s="70" t="str">
        <f t="shared" si="79"/>
        <v/>
      </c>
      <c r="Z520" s="70" t="str">
        <f>IF(M520="no_cargado",VLOOKUP(B520,NAfiliado_NFarmacia!A:H,8,0),"")</f>
        <v/>
      </c>
      <c r="AA520" s="71"/>
    </row>
    <row r="521" spans="1:27" x14ac:dyDescent="0.55000000000000004">
      <c r="A521" s="50"/>
      <c r="B521" s="49"/>
      <c r="C521" s="48"/>
      <c r="D521" s="49"/>
      <c r="E521" s="49"/>
      <c r="F521" s="49"/>
      <c r="G521" s="66" t="str">
        <f>+IF($B521="","",+IFERROR(+VLOOKUP(B521,padron!$A$2:$E$2000,2,0),+IFERROR(VLOOKUP(B521,NAfiliado_NFarmacia!$A:$J,10,0),"Ingresar Nuevo Afiliado")))</f>
        <v/>
      </c>
      <c r="H521" s="67" t="str">
        <f>+IF(B521="","",+IFERROR(+VLOOKUP($C521,materiales!$A$2:$C$101,2,0),"9999"))</f>
        <v/>
      </c>
      <c r="I521" s="68" t="str">
        <f>+IF($B521="","",+IF(OR($F521="Si",$F521=""),IF(ISERROR(VLOOKUP($B521,padron!$A$3:$M$482,9,0)),+IF(ISERROR(VLOOKUP($B521,NAfiliado_NFarmacia!$A$2:$J$497,5,0)),"Ingresa Farmacia",VLOOKUP($B521,NAfiliado_NFarmacia!$A$2:$J$497,5,0)),VLOOKUP($B521,padron!$A$3:$M$482,9,0)),+IF(ISERROR(VLOOKUP($B521,NAfiliado_NFarmacia!$A$2:$J$497,5,0)),"Ingresa Farmacia",VLOOKUP($B521,NAfiliado_NFarmacia!$A$2:$J$497,5,0))))</f>
        <v/>
      </c>
      <c r="J521" s="68" t="str">
        <f>+IF($B521="","",+IF(OR($F521="Si",$F521=""),IF(ISERROR(VLOOKUP($B521,padron!$A$3:$M$482,10,0)),+IF(ISERROR(VLOOKUP($B521,NAfiliado_NFarmacia!$A$2:$J$497,5,0)),"Ingresa Direccion de Farmacia",VLOOKUP($B521,NAfiliado_NFarmacia!$A$2:$J$497,6,0)),VLOOKUP($B521,padron!$A$3:$M$482,10,0)),+IF(ISERROR(VLOOKUP($B521,NAfiliado_NFarmacia!$A$2:$J$497,6,0)),"Ingresa Direccion de Farmacia",VLOOKUP($B521,NAfiliado_NFarmacia!$A$2:$J$497,6,0))))</f>
        <v/>
      </c>
      <c r="K521" s="68" t="str">
        <f>+IF($B521="","",+IF(OR($F521="Si",$F521=""),IF(ISERROR(VLOOKUP($B521,padron!$A$3:$M$482,10,0)),+IF(ISERROR(VLOOKUP($B521,NAfiliado_NFarmacia!$A$2:$J$497,5,0)),"Ingresa Localidad de Farmacia",VLOOKUP($B521,NAfiliado_NFarmacia!$A$2:$J$497,7,0)),VLOOKUP($B521,padron!$A$3:$M$482,11,0)),+IF(ISERROR(VLOOKUP($B521,NAfiliado_NFarmacia!$A$2:$J$497,7,0)),"Ingresa Localidad de Farmacia",VLOOKUP($B521,NAfiliado_NFarmacia!$A$2:$J$497,7,0))))</f>
        <v/>
      </c>
      <c r="L521" s="69" t="str">
        <f>+IF(B521="","",IF(F521="No","84005541",+IFERROR(+VLOOKUP(inicio!B521,padron!$A$2:$H$1999,8,0),"84005541")))</f>
        <v/>
      </c>
      <c r="M521" s="69" t="str">
        <f>+IF(B521="","",+IFERROR(+VLOOKUP(B521,padron!A:C,3,0),"no_cargado"))</f>
        <v/>
      </c>
      <c r="N521" s="67" t="str">
        <f>+IF(C521="","",+IFERROR(+VLOOKUP($C521,materiales!$A$2:$C$101,3,0),"9999"))</f>
        <v/>
      </c>
      <c r="O521" s="67" t="str">
        <f t="shared" si="70"/>
        <v/>
      </c>
      <c r="P521" s="67" t="str">
        <f t="shared" si="71"/>
        <v/>
      </c>
      <c r="Q521" s="67" t="str">
        <f t="shared" si="72"/>
        <v/>
      </c>
      <c r="R521" s="67" t="str">
        <f t="shared" si="73"/>
        <v/>
      </c>
      <c r="S521" s="67" t="str">
        <f t="shared" si="74"/>
        <v/>
      </c>
      <c r="T521" s="67" t="str">
        <f t="shared" ca="1" si="75"/>
        <v/>
      </c>
      <c r="U521" s="67" t="str">
        <f>+IF(M521="","",IFERROR(+VLOOKUP(C521,materiales!$A$2:$D$1000,4,0),"DSZA"))</f>
        <v/>
      </c>
      <c r="V521" s="67" t="str">
        <f t="shared" si="76"/>
        <v/>
      </c>
      <c r="W521" s="69" t="str">
        <f t="shared" si="77"/>
        <v/>
      </c>
      <c r="X521" s="69" t="str">
        <f t="shared" si="78"/>
        <v/>
      </c>
      <c r="Y521" s="70" t="str">
        <f t="shared" si="79"/>
        <v/>
      </c>
      <c r="Z521" s="70" t="str">
        <f>IF(M521="no_cargado",VLOOKUP(B521,NAfiliado_NFarmacia!A:H,8,0),"")</f>
        <v/>
      </c>
      <c r="AA521" s="71"/>
    </row>
    <row r="522" spans="1:27" x14ac:dyDescent="0.55000000000000004">
      <c r="A522" s="50"/>
      <c r="B522" s="49"/>
      <c r="C522" s="48"/>
      <c r="D522" s="49"/>
      <c r="E522" s="49"/>
      <c r="F522" s="49"/>
      <c r="G522" s="66" t="str">
        <f>+IF($B522="","",+IFERROR(+VLOOKUP(B522,padron!$A$2:$E$2000,2,0),+IFERROR(VLOOKUP(B522,NAfiliado_NFarmacia!$A:$J,10,0),"Ingresar Nuevo Afiliado")))</f>
        <v/>
      </c>
      <c r="H522" s="67" t="str">
        <f>+IF(B522="","",+IFERROR(+VLOOKUP($C522,materiales!$A$2:$C$101,2,0),"9999"))</f>
        <v/>
      </c>
      <c r="I522" s="68" t="str">
        <f>+IF($B522="","",+IF(OR($F522="Si",$F522=""),IF(ISERROR(VLOOKUP($B522,padron!$A$3:$M$482,9,0)),+IF(ISERROR(VLOOKUP($B522,NAfiliado_NFarmacia!$A$2:$J$497,5,0)),"Ingresa Farmacia",VLOOKUP($B522,NAfiliado_NFarmacia!$A$2:$J$497,5,0)),VLOOKUP($B522,padron!$A$3:$M$482,9,0)),+IF(ISERROR(VLOOKUP($B522,NAfiliado_NFarmacia!$A$2:$J$497,5,0)),"Ingresa Farmacia",VLOOKUP($B522,NAfiliado_NFarmacia!$A$2:$J$497,5,0))))</f>
        <v/>
      </c>
      <c r="J522" s="68" t="str">
        <f>+IF($B522="","",+IF(OR($F522="Si",$F522=""),IF(ISERROR(VLOOKUP($B522,padron!$A$3:$M$482,10,0)),+IF(ISERROR(VLOOKUP($B522,NAfiliado_NFarmacia!$A$2:$J$497,5,0)),"Ingresa Direccion de Farmacia",VLOOKUP($B522,NAfiliado_NFarmacia!$A$2:$J$497,6,0)),VLOOKUP($B522,padron!$A$3:$M$482,10,0)),+IF(ISERROR(VLOOKUP($B522,NAfiliado_NFarmacia!$A$2:$J$497,6,0)),"Ingresa Direccion de Farmacia",VLOOKUP($B522,NAfiliado_NFarmacia!$A$2:$J$497,6,0))))</f>
        <v/>
      </c>
      <c r="K522" s="68" t="str">
        <f>+IF($B522="","",+IF(OR($F522="Si",$F522=""),IF(ISERROR(VLOOKUP($B522,padron!$A$3:$M$482,10,0)),+IF(ISERROR(VLOOKUP($B522,NAfiliado_NFarmacia!$A$2:$J$497,5,0)),"Ingresa Localidad de Farmacia",VLOOKUP($B522,NAfiliado_NFarmacia!$A$2:$J$497,7,0)),VLOOKUP($B522,padron!$A$3:$M$482,11,0)),+IF(ISERROR(VLOOKUP($B522,NAfiliado_NFarmacia!$A$2:$J$497,7,0)),"Ingresa Localidad de Farmacia",VLOOKUP($B522,NAfiliado_NFarmacia!$A$2:$J$497,7,0))))</f>
        <v/>
      </c>
      <c r="L522" s="69" t="str">
        <f>+IF(B522="","",IF(F522="No","84005541",+IFERROR(+VLOOKUP(inicio!B522,padron!$A$2:$H$1999,8,0),"84005541")))</f>
        <v/>
      </c>
      <c r="M522" s="69" t="str">
        <f>+IF(B522="","",+IFERROR(+VLOOKUP(B522,padron!A:C,3,0),"no_cargado"))</f>
        <v/>
      </c>
      <c r="N522" s="67" t="str">
        <f>+IF(C522="","",+IFERROR(+VLOOKUP($C522,materiales!$A$2:$C$101,3,0),"9999"))</f>
        <v/>
      </c>
      <c r="O522" s="67" t="str">
        <f t="shared" ref="O522:O585" si="80">+IF(D522="","","01")</f>
        <v/>
      </c>
      <c r="P522" s="67" t="str">
        <f t="shared" ref="P522:P585" si="81">+IF(B522="","","CONVENIO 100%")</f>
        <v/>
      </c>
      <c r="Q522" s="67" t="str">
        <f t="shared" ref="Q522:Q585" si="82">+IF(I522="","","ZTRA")</f>
        <v/>
      </c>
      <c r="R522" s="67" t="str">
        <f t="shared" ref="R522:R585" si="83">+IF(J522="","",+IFERROR(+IF(U522="DSZA","ALMA","1004"),"ALMA"))</f>
        <v/>
      </c>
      <c r="S522" s="67" t="str">
        <f t="shared" ref="S522:S585" si="84">+IF(K522="","","40000001")</f>
        <v/>
      </c>
      <c r="T522" s="67" t="str">
        <f t="shared" ref="T522:T585" ca="1" si="85">+IF(L522="","",+DAY(TODAY())&amp;"."&amp;TEXT(+TODAY(),"MM")&amp;"."&amp;+YEAR(TODAY()))</f>
        <v/>
      </c>
      <c r="U522" s="67" t="str">
        <f>+IF(M522="","",IFERROR(+VLOOKUP(C522,materiales!$A$2:$D$1000,4,0),"DSZA"))</f>
        <v/>
      </c>
      <c r="V522" s="67" t="str">
        <f t="shared" ref="V522:V585" si="86">+IF(N522="","","MAN")</f>
        <v/>
      </c>
      <c r="W522" s="69" t="str">
        <f t="shared" ref="W522:W585" si="87">IF(B522="","","02")</f>
        <v/>
      </c>
      <c r="X522" s="69" t="str">
        <f t="shared" ref="X522:X585" si="88">IF(B522="","","01")</f>
        <v/>
      </c>
      <c r="Y522" s="70" t="str">
        <f t="shared" ref="Y522:Y585" si="89">+RIGHT(B522,8)</f>
        <v/>
      </c>
      <c r="Z522" s="70" t="str">
        <f>IF(M522="no_cargado",VLOOKUP(B522,NAfiliado_NFarmacia!A:H,8,0),"")</f>
        <v/>
      </c>
      <c r="AA522" s="71"/>
    </row>
    <row r="523" spans="1:27" x14ac:dyDescent="0.55000000000000004">
      <c r="A523" s="50"/>
      <c r="B523" s="49"/>
      <c r="C523" s="48"/>
      <c r="D523" s="49"/>
      <c r="E523" s="49"/>
      <c r="F523" s="49"/>
      <c r="G523" s="66" t="str">
        <f>+IF($B523="","",+IFERROR(+VLOOKUP(B523,padron!$A$2:$E$2000,2,0),+IFERROR(VLOOKUP(B523,NAfiliado_NFarmacia!$A:$J,10,0),"Ingresar Nuevo Afiliado")))</f>
        <v/>
      </c>
      <c r="H523" s="67" t="str">
        <f>+IF(B523="","",+IFERROR(+VLOOKUP($C523,materiales!$A$2:$C$101,2,0),"9999"))</f>
        <v/>
      </c>
      <c r="I523" s="68" t="str">
        <f>+IF($B523="","",+IF(OR($F523="Si",$F523=""),IF(ISERROR(VLOOKUP($B523,padron!$A$3:$M$482,9,0)),+IF(ISERROR(VLOOKUP($B523,NAfiliado_NFarmacia!$A$2:$J$497,5,0)),"Ingresa Farmacia",VLOOKUP($B523,NAfiliado_NFarmacia!$A$2:$J$497,5,0)),VLOOKUP($B523,padron!$A$3:$M$482,9,0)),+IF(ISERROR(VLOOKUP($B523,NAfiliado_NFarmacia!$A$2:$J$497,5,0)),"Ingresa Farmacia",VLOOKUP($B523,NAfiliado_NFarmacia!$A$2:$J$497,5,0))))</f>
        <v/>
      </c>
      <c r="J523" s="68" t="str">
        <f>+IF($B523="","",+IF(OR($F523="Si",$F523=""),IF(ISERROR(VLOOKUP($B523,padron!$A$3:$M$482,10,0)),+IF(ISERROR(VLOOKUP($B523,NAfiliado_NFarmacia!$A$2:$J$497,5,0)),"Ingresa Direccion de Farmacia",VLOOKUP($B523,NAfiliado_NFarmacia!$A$2:$J$497,6,0)),VLOOKUP($B523,padron!$A$3:$M$482,10,0)),+IF(ISERROR(VLOOKUP($B523,NAfiliado_NFarmacia!$A$2:$J$497,6,0)),"Ingresa Direccion de Farmacia",VLOOKUP($B523,NAfiliado_NFarmacia!$A$2:$J$497,6,0))))</f>
        <v/>
      </c>
      <c r="K523" s="68" t="str">
        <f>+IF($B523="","",+IF(OR($F523="Si",$F523=""),IF(ISERROR(VLOOKUP($B523,padron!$A$3:$M$482,10,0)),+IF(ISERROR(VLOOKUP($B523,NAfiliado_NFarmacia!$A$2:$J$497,5,0)),"Ingresa Localidad de Farmacia",VLOOKUP($B523,NAfiliado_NFarmacia!$A$2:$J$497,7,0)),VLOOKUP($B523,padron!$A$3:$M$482,11,0)),+IF(ISERROR(VLOOKUP($B523,NAfiliado_NFarmacia!$A$2:$J$497,7,0)),"Ingresa Localidad de Farmacia",VLOOKUP($B523,NAfiliado_NFarmacia!$A$2:$J$497,7,0))))</f>
        <v/>
      </c>
      <c r="L523" s="69" t="str">
        <f>+IF(B523="","",IF(F523="No","84005541",+IFERROR(+VLOOKUP(inicio!B523,padron!$A$2:$H$1999,8,0),"84005541")))</f>
        <v/>
      </c>
      <c r="M523" s="69" t="str">
        <f>+IF(B523="","",+IFERROR(+VLOOKUP(B523,padron!A:C,3,0),"no_cargado"))</f>
        <v/>
      </c>
      <c r="N523" s="67" t="str">
        <f>+IF(C523="","",+IFERROR(+VLOOKUP($C523,materiales!$A$2:$C$101,3,0),"9999"))</f>
        <v/>
      </c>
      <c r="O523" s="67" t="str">
        <f t="shared" si="80"/>
        <v/>
      </c>
      <c r="P523" s="67" t="str">
        <f t="shared" si="81"/>
        <v/>
      </c>
      <c r="Q523" s="67" t="str">
        <f t="shared" si="82"/>
        <v/>
      </c>
      <c r="R523" s="67" t="str">
        <f t="shared" si="83"/>
        <v/>
      </c>
      <c r="S523" s="67" t="str">
        <f t="shared" si="84"/>
        <v/>
      </c>
      <c r="T523" s="67" t="str">
        <f t="shared" ca="1" si="85"/>
        <v/>
      </c>
      <c r="U523" s="67" t="str">
        <f>+IF(M523="","",IFERROR(+VLOOKUP(C523,materiales!$A$2:$D$1000,4,0),"DSZA"))</f>
        <v/>
      </c>
      <c r="V523" s="67" t="str">
        <f t="shared" si="86"/>
        <v/>
      </c>
      <c r="W523" s="69" t="str">
        <f t="shared" si="87"/>
        <v/>
      </c>
      <c r="X523" s="69" t="str">
        <f t="shared" si="88"/>
        <v/>
      </c>
      <c r="Y523" s="70" t="str">
        <f t="shared" si="89"/>
        <v/>
      </c>
      <c r="Z523" s="70" t="str">
        <f>IF(M523="no_cargado",VLOOKUP(B523,NAfiliado_NFarmacia!A:H,8,0),"")</f>
        <v/>
      </c>
      <c r="AA523" s="71"/>
    </row>
    <row r="524" spans="1:27" x14ac:dyDescent="0.55000000000000004">
      <c r="A524" s="50"/>
      <c r="B524" s="49"/>
      <c r="C524" s="48"/>
      <c r="D524" s="49"/>
      <c r="E524" s="49"/>
      <c r="F524" s="49"/>
      <c r="G524" s="66" t="str">
        <f>+IF($B524="","",+IFERROR(+VLOOKUP(B524,padron!$A$2:$E$2000,2,0),+IFERROR(VLOOKUP(B524,NAfiliado_NFarmacia!$A:$J,10,0),"Ingresar Nuevo Afiliado")))</f>
        <v/>
      </c>
      <c r="H524" s="67" t="str">
        <f>+IF(B524="","",+IFERROR(+VLOOKUP($C524,materiales!$A$2:$C$101,2,0),"9999"))</f>
        <v/>
      </c>
      <c r="I524" s="68" t="str">
        <f>+IF($B524="","",+IF(OR($F524="Si",$F524=""),IF(ISERROR(VLOOKUP($B524,padron!$A$3:$M$482,9,0)),+IF(ISERROR(VLOOKUP($B524,NAfiliado_NFarmacia!$A$2:$J$497,5,0)),"Ingresa Farmacia",VLOOKUP($B524,NAfiliado_NFarmacia!$A$2:$J$497,5,0)),VLOOKUP($B524,padron!$A$3:$M$482,9,0)),+IF(ISERROR(VLOOKUP($B524,NAfiliado_NFarmacia!$A$2:$J$497,5,0)),"Ingresa Farmacia",VLOOKUP($B524,NAfiliado_NFarmacia!$A$2:$J$497,5,0))))</f>
        <v/>
      </c>
      <c r="J524" s="68" t="str">
        <f>+IF($B524="","",+IF(OR($F524="Si",$F524=""),IF(ISERROR(VLOOKUP($B524,padron!$A$3:$M$482,10,0)),+IF(ISERROR(VLOOKUP($B524,NAfiliado_NFarmacia!$A$2:$J$497,5,0)),"Ingresa Direccion de Farmacia",VLOOKUP($B524,NAfiliado_NFarmacia!$A$2:$J$497,6,0)),VLOOKUP($B524,padron!$A$3:$M$482,10,0)),+IF(ISERROR(VLOOKUP($B524,NAfiliado_NFarmacia!$A$2:$J$497,6,0)),"Ingresa Direccion de Farmacia",VLOOKUP($B524,NAfiliado_NFarmacia!$A$2:$J$497,6,0))))</f>
        <v/>
      </c>
      <c r="K524" s="68" t="str">
        <f>+IF($B524="","",+IF(OR($F524="Si",$F524=""),IF(ISERROR(VLOOKUP($B524,padron!$A$3:$M$482,10,0)),+IF(ISERROR(VLOOKUP($B524,NAfiliado_NFarmacia!$A$2:$J$497,5,0)),"Ingresa Localidad de Farmacia",VLOOKUP($B524,NAfiliado_NFarmacia!$A$2:$J$497,7,0)),VLOOKUP($B524,padron!$A$3:$M$482,11,0)),+IF(ISERROR(VLOOKUP($B524,NAfiliado_NFarmacia!$A$2:$J$497,7,0)),"Ingresa Localidad de Farmacia",VLOOKUP($B524,NAfiliado_NFarmacia!$A$2:$J$497,7,0))))</f>
        <v/>
      </c>
      <c r="L524" s="69" t="str">
        <f>+IF(B524="","",IF(F524="No","84005541",+IFERROR(+VLOOKUP(inicio!B524,padron!$A$2:$H$1999,8,0),"84005541")))</f>
        <v/>
      </c>
      <c r="M524" s="69" t="str">
        <f>+IF(B524="","",+IFERROR(+VLOOKUP(B524,padron!A:C,3,0),"no_cargado"))</f>
        <v/>
      </c>
      <c r="N524" s="67" t="str">
        <f>+IF(C524="","",+IFERROR(+VLOOKUP($C524,materiales!$A$2:$C$101,3,0),"9999"))</f>
        <v/>
      </c>
      <c r="O524" s="67" t="str">
        <f t="shared" si="80"/>
        <v/>
      </c>
      <c r="P524" s="67" t="str">
        <f t="shared" si="81"/>
        <v/>
      </c>
      <c r="Q524" s="67" t="str">
        <f t="shared" si="82"/>
        <v/>
      </c>
      <c r="R524" s="67" t="str">
        <f t="shared" si="83"/>
        <v/>
      </c>
      <c r="S524" s="67" t="str">
        <f t="shared" si="84"/>
        <v/>
      </c>
      <c r="T524" s="67" t="str">
        <f t="shared" ca="1" si="85"/>
        <v/>
      </c>
      <c r="U524" s="67" t="str">
        <f>+IF(M524="","",IFERROR(+VLOOKUP(C524,materiales!$A$2:$D$1000,4,0),"DSZA"))</f>
        <v/>
      </c>
      <c r="V524" s="67" t="str">
        <f t="shared" si="86"/>
        <v/>
      </c>
      <c r="W524" s="69" t="str">
        <f t="shared" si="87"/>
        <v/>
      </c>
      <c r="X524" s="69" t="str">
        <f t="shared" si="88"/>
        <v/>
      </c>
      <c r="Y524" s="70" t="str">
        <f t="shared" si="89"/>
        <v/>
      </c>
      <c r="Z524" s="70" t="str">
        <f>IF(M524="no_cargado",VLOOKUP(B524,NAfiliado_NFarmacia!A:H,8,0),"")</f>
        <v/>
      </c>
      <c r="AA524" s="71"/>
    </row>
    <row r="525" spans="1:27" x14ac:dyDescent="0.55000000000000004">
      <c r="A525" s="50"/>
      <c r="B525" s="49"/>
      <c r="C525" s="48"/>
      <c r="D525" s="49"/>
      <c r="E525" s="49"/>
      <c r="F525" s="49"/>
      <c r="G525" s="66" t="str">
        <f>+IF($B525="","",+IFERROR(+VLOOKUP(B525,padron!$A$2:$E$2000,2,0),+IFERROR(VLOOKUP(B525,NAfiliado_NFarmacia!$A:$J,10,0),"Ingresar Nuevo Afiliado")))</f>
        <v/>
      </c>
      <c r="H525" s="67" t="str">
        <f>+IF(B525="","",+IFERROR(+VLOOKUP($C525,materiales!$A$2:$C$101,2,0),"9999"))</f>
        <v/>
      </c>
      <c r="I525" s="68" t="str">
        <f>+IF($B525="","",+IF(OR($F525="Si",$F525=""),IF(ISERROR(VLOOKUP($B525,padron!$A$3:$M$482,9,0)),+IF(ISERROR(VLOOKUP($B525,NAfiliado_NFarmacia!$A$2:$J$497,5,0)),"Ingresa Farmacia",VLOOKUP($B525,NAfiliado_NFarmacia!$A$2:$J$497,5,0)),VLOOKUP($B525,padron!$A$3:$M$482,9,0)),+IF(ISERROR(VLOOKUP($B525,NAfiliado_NFarmacia!$A$2:$J$497,5,0)),"Ingresa Farmacia",VLOOKUP($B525,NAfiliado_NFarmacia!$A$2:$J$497,5,0))))</f>
        <v/>
      </c>
      <c r="J525" s="68" t="str">
        <f>+IF($B525="","",+IF(OR($F525="Si",$F525=""),IF(ISERROR(VLOOKUP($B525,padron!$A$3:$M$482,10,0)),+IF(ISERROR(VLOOKUP($B525,NAfiliado_NFarmacia!$A$2:$J$497,5,0)),"Ingresa Direccion de Farmacia",VLOOKUP($B525,NAfiliado_NFarmacia!$A$2:$J$497,6,0)),VLOOKUP($B525,padron!$A$3:$M$482,10,0)),+IF(ISERROR(VLOOKUP($B525,NAfiliado_NFarmacia!$A$2:$J$497,6,0)),"Ingresa Direccion de Farmacia",VLOOKUP($B525,NAfiliado_NFarmacia!$A$2:$J$497,6,0))))</f>
        <v/>
      </c>
      <c r="K525" s="68" t="str">
        <f>+IF($B525="","",+IF(OR($F525="Si",$F525=""),IF(ISERROR(VLOOKUP($B525,padron!$A$3:$M$482,10,0)),+IF(ISERROR(VLOOKUP($B525,NAfiliado_NFarmacia!$A$2:$J$497,5,0)),"Ingresa Localidad de Farmacia",VLOOKUP($B525,NAfiliado_NFarmacia!$A$2:$J$497,7,0)),VLOOKUP($B525,padron!$A$3:$M$482,11,0)),+IF(ISERROR(VLOOKUP($B525,NAfiliado_NFarmacia!$A$2:$J$497,7,0)),"Ingresa Localidad de Farmacia",VLOOKUP($B525,NAfiliado_NFarmacia!$A$2:$J$497,7,0))))</f>
        <v/>
      </c>
      <c r="L525" s="69" t="str">
        <f>+IF(B525="","",IF(F525="No","84005541",+IFERROR(+VLOOKUP(inicio!B525,padron!$A$2:$H$1999,8,0),"84005541")))</f>
        <v/>
      </c>
      <c r="M525" s="69" t="str">
        <f>+IF(B525="","",+IFERROR(+VLOOKUP(B525,padron!A:C,3,0),"no_cargado"))</f>
        <v/>
      </c>
      <c r="N525" s="67" t="str">
        <f>+IF(C525="","",+IFERROR(+VLOOKUP($C525,materiales!$A$2:$C$101,3,0),"9999"))</f>
        <v/>
      </c>
      <c r="O525" s="67" t="str">
        <f t="shared" si="80"/>
        <v/>
      </c>
      <c r="P525" s="67" t="str">
        <f t="shared" si="81"/>
        <v/>
      </c>
      <c r="Q525" s="67" t="str">
        <f t="shared" si="82"/>
        <v/>
      </c>
      <c r="R525" s="67" t="str">
        <f t="shared" si="83"/>
        <v/>
      </c>
      <c r="S525" s="67" t="str">
        <f t="shared" si="84"/>
        <v/>
      </c>
      <c r="T525" s="67" t="str">
        <f t="shared" ca="1" si="85"/>
        <v/>
      </c>
      <c r="U525" s="67" t="str">
        <f>+IF(M525="","",IFERROR(+VLOOKUP(C525,materiales!$A$2:$D$1000,4,0),"DSZA"))</f>
        <v/>
      </c>
      <c r="V525" s="67" t="str">
        <f t="shared" si="86"/>
        <v/>
      </c>
      <c r="W525" s="69" t="str">
        <f t="shared" si="87"/>
        <v/>
      </c>
      <c r="X525" s="69" t="str">
        <f t="shared" si="88"/>
        <v/>
      </c>
      <c r="Y525" s="70" t="str">
        <f t="shared" si="89"/>
        <v/>
      </c>
      <c r="Z525" s="70" t="str">
        <f>IF(M525="no_cargado",VLOOKUP(B525,NAfiliado_NFarmacia!A:H,8,0),"")</f>
        <v/>
      </c>
      <c r="AA525" s="71"/>
    </row>
    <row r="526" spans="1:27" x14ac:dyDescent="0.55000000000000004">
      <c r="A526" s="50"/>
      <c r="B526" s="49"/>
      <c r="C526" s="48"/>
      <c r="D526" s="49"/>
      <c r="E526" s="49"/>
      <c r="F526" s="49"/>
      <c r="G526" s="66" t="str">
        <f>+IF($B526="","",+IFERROR(+VLOOKUP(B526,padron!$A$2:$E$2000,2,0),+IFERROR(VLOOKUP(B526,NAfiliado_NFarmacia!$A:$J,10,0),"Ingresar Nuevo Afiliado")))</f>
        <v/>
      </c>
      <c r="H526" s="67" t="str">
        <f>+IF(B526="","",+IFERROR(+VLOOKUP($C526,materiales!$A$2:$C$101,2,0),"9999"))</f>
        <v/>
      </c>
      <c r="I526" s="68" t="str">
        <f>+IF($B526="","",+IF(OR($F526="Si",$F526=""),IF(ISERROR(VLOOKUP($B526,padron!$A$3:$M$482,9,0)),+IF(ISERROR(VLOOKUP($B526,NAfiliado_NFarmacia!$A$2:$J$497,5,0)),"Ingresa Farmacia",VLOOKUP($B526,NAfiliado_NFarmacia!$A$2:$J$497,5,0)),VLOOKUP($B526,padron!$A$3:$M$482,9,0)),+IF(ISERROR(VLOOKUP($B526,NAfiliado_NFarmacia!$A$2:$J$497,5,0)),"Ingresa Farmacia",VLOOKUP($B526,NAfiliado_NFarmacia!$A$2:$J$497,5,0))))</f>
        <v/>
      </c>
      <c r="J526" s="68" t="str">
        <f>+IF($B526="","",+IF(OR($F526="Si",$F526=""),IF(ISERROR(VLOOKUP($B526,padron!$A$3:$M$482,10,0)),+IF(ISERROR(VLOOKUP($B526,NAfiliado_NFarmacia!$A$2:$J$497,5,0)),"Ingresa Direccion de Farmacia",VLOOKUP($B526,NAfiliado_NFarmacia!$A$2:$J$497,6,0)),VLOOKUP($B526,padron!$A$3:$M$482,10,0)),+IF(ISERROR(VLOOKUP($B526,NAfiliado_NFarmacia!$A$2:$J$497,6,0)),"Ingresa Direccion de Farmacia",VLOOKUP($B526,NAfiliado_NFarmacia!$A$2:$J$497,6,0))))</f>
        <v/>
      </c>
      <c r="K526" s="68" t="str">
        <f>+IF($B526="","",+IF(OR($F526="Si",$F526=""),IF(ISERROR(VLOOKUP($B526,padron!$A$3:$M$482,10,0)),+IF(ISERROR(VLOOKUP($B526,NAfiliado_NFarmacia!$A$2:$J$497,5,0)),"Ingresa Localidad de Farmacia",VLOOKUP($B526,NAfiliado_NFarmacia!$A$2:$J$497,7,0)),VLOOKUP($B526,padron!$A$3:$M$482,11,0)),+IF(ISERROR(VLOOKUP($B526,NAfiliado_NFarmacia!$A$2:$J$497,7,0)),"Ingresa Localidad de Farmacia",VLOOKUP($B526,NAfiliado_NFarmacia!$A$2:$J$497,7,0))))</f>
        <v/>
      </c>
      <c r="L526" s="69" t="str">
        <f>+IF(B526="","",IF(F526="No","84005541",+IFERROR(+VLOOKUP(inicio!B526,padron!$A$2:$H$1999,8,0),"84005541")))</f>
        <v/>
      </c>
      <c r="M526" s="69" t="str">
        <f>+IF(B526="","",+IFERROR(+VLOOKUP(B526,padron!A:C,3,0),"no_cargado"))</f>
        <v/>
      </c>
      <c r="N526" s="67" t="str">
        <f>+IF(C526="","",+IFERROR(+VLOOKUP($C526,materiales!$A$2:$C$101,3,0),"9999"))</f>
        <v/>
      </c>
      <c r="O526" s="67" t="str">
        <f t="shared" si="80"/>
        <v/>
      </c>
      <c r="P526" s="67" t="str">
        <f t="shared" si="81"/>
        <v/>
      </c>
      <c r="Q526" s="67" t="str">
        <f t="shared" si="82"/>
        <v/>
      </c>
      <c r="R526" s="67" t="str">
        <f t="shared" si="83"/>
        <v/>
      </c>
      <c r="S526" s="67" t="str">
        <f t="shared" si="84"/>
        <v/>
      </c>
      <c r="T526" s="67" t="str">
        <f t="shared" ca="1" si="85"/>
        <v/>
      </c>
      <c r="U526" s="67" t="str">
        <f>+IF(M526="","",IFERROR(+VLOOKUP(C526,materiales!$A$2:$D$1000,4,0),"DSZA"))</f>
        <v/>
      </c>
      <c r="V526" s="67" t="str">
        <f t="shared" si="86"/>
        <v/>
      </c>
      <c r="W526" s="69" t="str">
        <f t="shared" si="87"/>
        <v/>
      </c>
      <c r="X526" s="69" t="str">
        <f t="shared" si="88"/>
        <v/>
      </c>
      <c r="Y526" s="70" t="str">
        <f t="shared" si="89"/>
        <v/>
      </c>
      <c r="Z526" s="70" t="str">
        <f>IF(M526="no_cargado",VLOOKUP(B526,NAfiliado_NFarmacia!A:H,8,0),"")</f>
        <v/>
      </c>
      <c r="AA526" s="71"/>
    </row>
    <row r="527" spans="1:27" x14ac:dyDescent="0.55000000000000004">
      <c r="A527" s="50"/>
      <c r="B527" s="49"/>
      <c r="C527" s="48"/>
      <c r="D527" s="49"/>
      <c r="E527" s="49"/>
      <c r="F527" s="49"/>
      <c r="G527" s="66" t="str">
        <f>+IF($B527="","",+IFERROR(+VLOOKUP(B527,padron!$A$2:$E$2000,2,0),+IFERROR(VLOOKUP(B527,NAfiliado_NFarmacia!$A:$J,10,0),"Ingresar Nuevo Afiliado")))</f>
        <v/>
      </c>
      <c r="H527" s="67" t="str">
        <f>+IF(B527="","",+IFERROR(+VLOOKUP($C527,materiales!$A$2:$C$101,2,0),"9999"))</f>
        <v/>
      </c>
      <c r="I527" s="68" t="str">
        <f>+IF($B527="","",+IF(OR($F527="Si",$F527=""),IF(ISERROR(VLOOKUP($B527,padron!$A$3:$M$482,9,0)),+IF(ISERROR(VLOOKUP($B527,NAfiliado_NFarmacia!$A$2:$J$497,5,0)),"Ingresa Farmacia",VLOOKUP($B527,NAfiliado_NFarmacia!$A$2:$J$497,5,0)),VLOOKUP($B527,padron!$A$3:$M$482,9,0)),+IF(ISERROR(VLOOKUP($B527,NAfiliado_NFarmacia!$A$2:$J$497,5,0)),"Ingresa Farmacia",VLOOKUP($B527,NAfiliado_NFarmacia!$A$2:$J$497,5,0))))</f>
        <v/>
      </c>
      <c r="J527" s="68" t="str">
        <f>+IF($B527="","",+IF(OR($F527="Si",$F527=""),IF(ISERROR(VLOOKUP($B527,padron!$A$3:$M$482,10,0)),+IF(ISERROR(VLOOKUP($B527,NAfiliado_NFarmacia!$A$2:$J$497,5,0)),"Ingresa Direccion de Farmacia",VLOOKUP($B527,NAfiliado_NFarmacia!$A$2:$J$497,6,0)),VLOOKUP($B527,padron!$A$3:$M$482,10,0)),+IF(ISERROR(VLOOKUP($B527,NAfiliado_NFarmacia!$A$2:$J$497,6,0)),"Ingresa Direccion de Farmacia",VLOOKUP($B527,NAfiliado_NFarmacia!$A$2:$J$497,6,0))))</f>
        <v/>
      </c>
      <c r="K527" s="68" t="str">
        <f>+IF($B527="","",+IF(OR($F527="Si",$F527=""),IF(ISERROR(VLOOKUP($B527,padron!$A$3:$M$482,10,0)),+IF(ISERROR(VLOOKUP($B527,NAfiliado_NFarmacia!$A$2:$J$497,5,0)),"Ingresa Localidad de Farmacia",VLOOKUP($B527,NAfiliado_NFarmacia!$A$2:$J$497,7,0)),VLOOKUP($B527,padron!$A$3:$M$482,11,0)),+IF(ISERROR(VLOOKUP($B527,NAfiliado_NFarmacia!$A$2:$J$497,7,0)),"Ingresa Localidad de Farmacia",VLOOKUP($B527,NAfiliado_NFarmacia!$A$2:$J$497,7,0))))</f>
        <v/>
      </c>
      <c r="L527" s="69" t="str">
        <f>+IF(B527="","",IF(F527="No","84005541",+IFERROR(+VLOOKUP(inicio!B527,padron!$A$2:$H$1999,8,0),"84005541")))</f>
        <v/>
      </c>
      <c r="M527" s="69" t="str">
        <f>+IF(B527="","",+IFERROR(+VLOOKUP(B527,padron!A:C,3,0),"no_cargado"))</f>
        <v/>
      </c>
      <c r="N527" s="67" t="str">
        <f>+IF(C527="","",+IFERROR(+VLOOKUP($C527,materiales!$A$2:$C$101,3,0),"9999"))</f>
        <v/>
      </c>
      <c r="O527" s="67" t="str">
        <f t="shared" si="80"/>
        <v/>
      </c>
      <c r="P527" s="67" t="str">
        <f t="shared" si="81"/>
        <v/>
      </c>
      <c r="Q527" s="67" t="str">
        <f t="shared" si="82"/>
        <v/>
      </c>
      <c r="R527" s="67" t="str">
        <f t="shared" si="83"/>
        <v/>
      </c>
      <c r="S527" s="67" t="str">
        <f t="shared" si="84"/>
        <v/>
      </c>
      <c r="T527" s="67" t="str">
        <f t="shared" ca="1" si="85"/>
        <v/>
      </c>
      <c r="U527" s="67" t="str">
        <f>+IF(M527="","",IFERROR(+VLOOKUP(C527,materiales!$A$2:$D$1000,4,0),"DSZA"))</f>
        <v/>
      </c>
      <c r="V527" s="67" t="str">
        <f t="shared" si="86"/>
        <v/>
      </c>
      <c r="W527" s="69" t="str">
        <f t="shared" si="87"/>
        <v/>
      </c>
      <c r="X527" s="69" t="str">
        <f t="shared" si="88"/>
        <v/>
      </c>
      <c r="Y527" s="70" t="str">
        <f t="shared" si="89"/>
        <v/>
      </c>
      <c r="Z527" s="70" t="str">
        <f>IF(M527="no_cargado",VLOOKUP(B527,NAfiliado_NFarmacia!A:H,8,0),"")</f>
        <v/>
      </c>
      <c r="AA527" s="71"/>
    </row>
    <row r="528" spans="1:27" x14ac:dyDescent="0.55000000000000004">
      <c r="A528" s="50"/>
      <c r="B528" s="49"/>
      <c r="C528" s="48"/>
      <c r="D528" s="49"/>
      <c r="E528" s="49"/>
      <c r="F528" s="49"/>
      <c r="G528" s="66" t="str">
        <f>+IF($B528="","",+IFERROR(+VLOOKUP(B528,padron!$A$2:$E$2000,2,0),+IFERROR(VLOOKUP(B528,NAfiliado_NFarmacia!$A:$J,10,0),"Ingresar Nuevo Afiliado")))</f>
        <v/>
      </c>
      <c r="H528" s="67" t="str">
        <f>+IF(B528="","",+IFERROR(+VLOOKUP($C528,materiales!$A$2:$C$101,2,0),"9999"))</f>
        <v/>
      </c>
      <c r="I528" s="68" t="str">
        <f>+IF($B528="","",+IF(OR($F528="Si",$F528=""),IF(ISERROR(VLOOKUP($B528,padron!$A$3:$M$482,9,0)),+IF(ISERROR(VLOOKUP($B528,NAfiliado_NFarmacia!$A$2:$J$497,5,0)),"Ingresa Farmacia",VLOOKUP($B528,NAfiliado_NFarmacia!$A$2:$J$497,5,0)),VLOOKUP($B528,padron!$A$3:$M$482,9,0)),+IF(ISERROR(VLOOKUP($B528,NAfiliado_NFarmacia!$A$2:$J$497,5,0)),"Ingresa Farmacia",VLOOKUP($B528,NAfiliado_NFarmacia!$A$2:$J$497,5,0))))</f>
        <v/>
      </c>
      <c r="J528" s="68" t="str">
        <f>+IF($B528="","",+IF(OR($F528="Si",$F528=""),IF(ISERROR(VLOOKUP($B528,padron!$A$3:$M$482,10,0)),+IF(ISERROR(VLOOKUP($B528,NAfiliado_NFarmacia!$A$2:$J$497,5,0)),"Ingresa Direccion de Farmacia",VLOOKUP($B528,NAfiliado_NFarmacia!$A$2:$J$497,6,0)),VLOOKUP($B528,padron!$A$3:$M$482,10,0)),+IF(ISERROR(VLOOKUP($B528,NAfiliado_NFarmacia!$A$2:$J$497,6,0)),"Ingresa Direccion de Farmacia",VLOOKUP($B528,NAfiliado_NFarmacia!$A$2:$J$497,6,0))))</f>
        <v/>
      </c>
      <c r="K528" s="68" t="str">
        <f>+IF($B528="","",+IF(OR($F528="Si",$F528=""),IF(ISERROR(VLOOKUP($B528,padron!$A$3:$M$482,10,0)),+IF(ISERROR(VLOOKUP($B528,NAfiliado_NFarmacia!$A$2:$J$497,5,0)),"Ingresa Localidad de Farmacia",VLOOKUP($B528,NAfiliado_NFarmacia!$A$2:$J$497,7,0)),VLOOKUP($B528,padron!$A$3:$M$482,11,0)),+IF(ISERROR(VLOOKUP($B528,NAfiliado_NFarmacia!$A$2:$J$497,7,0)),"Ingresa Localidad de Farmacia",VLOOKUP($B528,NAfiliado_NFarmacia!$A$2:$J$497,7,0))))</f>
        <v/>
      </c>
      <c r="L528" s="69" t="str">
        <f>+IF(B528="","",IF(F528="No","84005541",+IFERROR(+VLOOKUP(inicio!B528,padron!$A$2:$H$1999,8,0),"84005541")))</f>
        <v/>
      </c>
      <c r="M528" s="69" t="str">
        <f>+IF(B528="","",+IFERROR(+VLOOKUP(B528,padron!A:C,3,0),"no_cargado"))</f>
        <v/>
      </c>
      <c r="N528" s="67" t="str">
        <f>+IF(C528="","",+IFERROR(+VLOOKUP($C528,materiales!$A$2:$C$101,3,0),"9999"))</f>
        <v/>
      </c>
      <c r="O528" s="67" t="str">
        <f t="shared" si="80"/>
        <v/>
      </c>
      <c r="P528" s="67" t="str">
        <f t="shared" si="81"/>
        <v/>
      </c>
      <c r="Q528" s="67" t="str">
        <f t="shared" si="82"/>
        <v/>
      </c>
      <c r="R528" s="67" t="str">
        <f t="shared" si="83"/>
        <v/>
      </c>
      <c r="S528" s="67" t="str">
        <f t="shared" si="84"/>
        <v/>
      </c>
      <c r="T528" s="67" t="str">
        <f t="shared" ca="1" si="85"/>
        <v/>
      </c>
      <c r="U528" s="67" t="str">
        <f>+IF(M528="","",IFERROR(+VLOOKUP(C528,materiales!$A$2:$D$1000,4,0),"DSZA"))</f>
        <v/>
      </c>
      <c r="V528" s="67" t="str">
        <f t="shared" si="86"/>
        <v/>
      </c>
      <c r="W528" s="69" t="str">
        <f t="shared" si="87"/>
        <v/>
      </c>
      <c r="X528" s="69" t="str">
        <f t="shared" si="88"/>
        <v/>
      </c>
      <c r="Y528" s="70" t="str">
        <f t="shared" si="89"/>
        <v/>
      </c>
      <c r="Z528" s="70" t="str">
        <f>IF(M528="no_cargado",VLOOKUP(B528,NAfiliado_NFarmacia!A:H,8,0),"")</f>
        <v/>
      </c>
      <c r="AA528" s="71"/>
    </row>
    <row r="529" spans="1:27" x14ac:dyDescent="0.55000000000000004">
      <c r="A529" s="50"/>
      <c r="B529" s="49"/>
      <c r="C529" s="48"/>
      <c r="D529" s="49"/>
      <c r="E529" s="49"/>
      <c r="F529" s="49"/>
      <c r="G529" s="66" t="str">
        <f>+IF($B529="","",+IFERROR(+VLOOKUP(B529,padron!$A$2:$E$2000,2,0),+IFERROR(VLOOKUP(B529,NAfiliado_NFarmacia!$A:$J,10,0),"Ingresar Nuevo Afiliado")))</f>
        <v/>
      </c>
      <c r="H529" s="67" t="str">
        <f>+IF(B529="","",+IFERROR(+VLOOKUP($C529,materiales!$A$2:$C$101,2,0),"9999"))</f>
        <v/>
      </c>
      <c r="I529" s="68" t="str">
        <f>+IF($B529="","",+IF(OR($F529="Si",$F529=""),IF(ISERROR(VLOOKUP($B529,padron!$A$3:$M$482,9,0)),+IF(ISERROR(VLOOKUP($B529,NAfiliado_NFarmacia!$A$2:$J$497,5,0)),"Ingresa Farmacia",VLOOKUP($B529,NAfiliado_NFarmacia!$A$2:$J$497,5,0)),VLOOKUP($B529,padron!$A$3:$M$482,9,0)),+IF(ISERROR(VLOOKUP($B529,NAfiliado_NFarmacia!$A$2:$J$497,5,0)),"Ingresa Farmacia",VLOOKUP($B529,NAfiliado_NFarmacia!$A$2:$J$497,5,0))))</f>
        <v/>
      </c>
      <c r="J529" s="68" t="str">
        <f>+IF($B529="","",+IF(OR($F529="Si",$F529=""),IF(ISERROR(VLOOKUP($B529,padron!$A$3:$M$482,10,0)),+IF(ISERROR(VLOOKUP($B529,NAfiliado_NFarmacia!$A$2:$J$497,5,0)),"Ingresa Direccion de Farmacia",VLOOKUP($B529,NAfiliado_NFarmacia!$A$2:$J$497,6,0)),VLOOKUP($B529,padron!$A$3:$M$482,10,0)),+IF(ISERROR(VLOOKUP($B529,NAfiliado_NFarmacia!$A$2:$J$497,6,0)),"Ingresa Direccion de Farmacia",VLOOKUP($B529,NAfiliado_NFarmacia!$A$2:$J$497,6,0))))</f>
        <v/>
      </c>
      <c r="K529" s="68" t="str">
        <f>+IF($B529="","",+IF(OR($F529="Si",$F529=""),IF(ISERROR(VLOOKUP($B529,padron!$A$3:$M$482,10,0)),+IF(ISERROR(VLOOKUP($B529,NAfiliado_NFarmacia!$A$2:$J$497,5,0)),"Ingresa Localidad de Farmacia",VLOOKUP($B529,NAfiliado_NFarmacia!$A$2:$J$497,7,0)),VLOOKUP($B529,padron!$A$3:$M$482,11,0)),+IF(ISERROR(VLOOKUP($B529,NAfiliado_NFarmacia!$A$2:$J$497,7,0)),"Ingresa Localidad de Farmacia",VLOOKUP($B529,NAfiliado_NFarmacia!$A$2:$J$497,7,0))))</f>
        <v/>
      </c>
      <c r="L529" s="69" t="str">
        <f>+IF(B529="","",IF(F529="No","84005541",+IFERROR(+VLOOKUP(inicio!B529,padron!$A$2:$H$1999,8,0),"84005541")))</f>
        <v/>
      </c>
      <c r="M529" s="69" t="str">
        <f>+IF(B529="","",+IFERROR(+VLOOKUP(B529,padron!A:C,3,0),"no_cargado"))</f>
        <v/>
      </c>
      <c r="N529" s="67" t="str">
        <f>+IF(C529="","",+IFERROR(+VLOOKUP($C529,materiales!$A$2:$C$101,3,0),"9999"))</f>
        <v/>
      </c>
      <c r="O529" s="67" t="str">
        <f t="shared" si="80"/>
        <v/>
      </c>
      <c r="P529" s="67" t="str">
        <f t="shared" si="81"/>
        <v/>
      </c>
      <c r="Q529" s="67" t="str">
        <f t="shared" si="82"/>
        <v/>
      </c>
      <c r="R529" s="67" t="str">
        <f t="shared" si="83"/>
        <v/>
      </c>
      <c r="S529" s="67" t="str">
        <f t="shared" si="84"/>
        <v/>
      </c>
      <c r="T529" s="67" t="str">
        <f t="shared" ca="1" si="85"/>
        <v/>
      </c>
      <c r="U529" s="67" t="str">
        <f>+IF(M529="","",IFERROR(+VLOOKUP(C529,materiales!$A$2:$D$1000,4,0),"DSZA"))</f>
        <v/>
      </c>
      <c r="V529" s="67" t="str">
        <f t="shared" si="86"/>
        <v/>
      </c>
      <c r="W529" s="69" t="str">
        <f t="shared" si="87"/>
        <v/>
      </c>
      <c r="X529" s="69" t="str">
        <f t="shared" si="88"/>
        <v/>
      </c>
      <c r="Y529" s="70" t="str">
        <f t="shared" si="89"/>
        <v/>
      </c>
      <c r="Z529" s="70" t="str">
        <f>IF(M529="no_cargado",VLOOKUP(B529,NAfiliado_NFarmacia!A:H,8,0),"")</f>
        <v/>
      </c>
      <c r="AA529" s="71"/>
    </row>
    <row r="530" spans="1:27" x14ac:dyDescent="0.55000000000000004">
      <c r="A530" s="50"/>
      <c r="B530" s="49"/>
      <c r="C530" s="48"/>
      <c r="D530" s="49"/>
      <c r="E530" s="49"/>
      <c r="F530" s="49"/>
      <c r="G530" s="66" t="str">
        <f>+IF($B530="","",+IFERROR(+VLOOKUP(B530,padron!$A$2:$E$2000,2,0),+IFERROR(VLOOKUP(B530,NAfiliado_NFarmacia!$A:$J,10,0),"Ingresar Nuevo Afiliado")))</f>
        <v/>
      </c>
      <c r="H530" s="67" t="str">
        <f>+IF(B530="","",+IFERROR(+VLOOKUP($C530,materiales!$A$2:$C$101,2,0),"9999"))</f>
        <v/>
      </c>
      <c r="I530" s="68" t="str">
        <f>+IF($B530="","",+IF(OR($F530="Si",$F530=""),IF(ISERROR(VLOOKUP($B530,padron!$A$3:$M$482,9,0)),+IF(ISERROR(VLOOKUP($B530,NAfiliado_NFarmacia!$A$2:$J$497,5,0)),"Ingresa Farmacia",VLOOKUP($B530,NAfiliado_NFarmacia!$A$2:$J$497,5,0)),VLOOKUP($B530,padron!$A$3:$M$482,9,0)),+IF(ISERROR(VLOOKUP($B530,NAfiliado_NFarmacia!$A$2:$J$497,5,0)),"Ingresa Farmacia",VLOOKUP($B530,NAfiliado_NFarmacia!$A$2:$J$497,5,0))))</f>
        <v/>
      </c>
      <c r="J530" s="68" t="str">
        <f>+IF($B530="","",+IF(OR($F530="Si",$F530=""),IF(ISERROR(VLOOKUP($B530,padron!$A$3:$M$482,10,0)),+IF(ISERROR(VLOOKUP($B530,NAfiliado_NFarmacia!$A$2:$J$497,5,0)),"Ingresa Direccion de Farmacia",VLOOKUP($B530,NAfiliado_NFarmacia!$A$2:$J$497,6,0)),VLOOKUP($B530,padron!$A$3:$M$482,10,0)),+IF(ISERROR(VLOOKUP($B530,NAfiliado_NFarmacia!$A$2:$J$497,6,0)),"Ingresa Direccion de Farmacia",VLOOKUP($B530,NAfiliado_NFarmacia!$A$2:$J$497,6,0))))</f>
        <v/>
      </c>
      <c r="K530" s="68" t="str">
        <f>+IF($B530="","",+IF(OR($F530="Si",$F530=""),IF(ISERROR(VLOOKUP($B530,padron!$A$3:$M$482,10,0)),+IF(ISERROR(VLOOKUP($B530,NAfiliado_NFarmacia!$A$2:$J$497,5,0)),"Ingresa Localidad de Farmacia",VLOOKUP($B530,NAfiliado_NFarmacia!$A$2:$J$497,7,0)),VLOOKUP($B530,padron!$A$3:$M$482,11,0)),+IF(ISERROR(VLOOKUP($B530,NAfiliado_NFarmacia!$A$2:$J$497,7,0)),"Ingresa Localidad de Farmacia",VLOOKUP($B530,NAfiliado_NFarmacia!$A$2:$J$497,7,0))))</f>
        <v/>
      </c>
      <c r="L530" s="69" t="str">
        <f>+IF(B530="","",IF(F530="No","84005541",+IFERROR(+VLOOKUP(inicio!B530,padron!$A$2:$H$1999,8,0),"84005541")))</f>
        <v/>
      </c>
      <c r="M530" s="69" t="str">
        <f>+IF(B530="","",+IFERROR(+VLOOKUP(B530,padron!A:C,3,0),"no_cargado"))</f>
        <v/>
      </c>
      <c r="N530" s="67" t="str">
        <f>+IF(C530="","",+IFERROR(+VLOOKUP($C530,materiales!$A$2:$C$101,3,0),"9999"))</f>
        <v/>
      </c>
      <c r="O530" s="67" t="str">
        <f t="shared" si="80"/>
        <v/>
      </c>
      <c r="P530" s="67" t="str">
        <f t="shared" si="81"/>
        <v/>
      </c>
      <c r="Q530" s="67" t="str">
        <f t="shared" si="82"/>
        <v/>
      </c>
      <c r="R530" s="67" t="str">
        <f t="shared" si="83"/>
        <v/>
      </c>
      <c r="S530" s="67" t="str">
        <f t="shared" si="84"/>
        <v/>
      </c>
      <c r="T530" s="67" t="str">
        <f t="shared" ca="1" si="85"/>
        <v/>
      </c>
      <c r="U530" s="67" t="str">
        <f>+IF(M530="","",IFERROR(+VLOOKUP(C530,materiales!$A$2:$D$1000,4,0),"DSZA"))</f>
        <v/>
      </c>
      <c r="V530" s="67" t="str">
        <f t="shared" si="86"/>
        <v/>
      </c>
      <c r="W530" s="69" t="str">
        <f t="shared" si="87"/>
        <v/>
      </c>
      <c r="X530" s="69" t="str">
        <f t="shared" si="88"/>
        <v/>
      </c>
      <c r="Y530" s="70" t="str">
        <f t="shared" si="89"/>
        <v/>
      </c>
      <c r="Z530" s="70" t="str">
        <f>IF(M530="no_cargado",VLOOKUP(B530,NAfiliado_NFarmacia!A:H,8,0),"")</f>
        <v/>
      </c>
      <c r="AA530" s="71"/>
    </row>
    <row r="531" spans="1:27" x14ac:dyDescent="0.55000000000000004">
      <c r="A531" s="50"/>
      <c r="B531" s="49"/>
      <c r="C531" s="48"/>
      <c r="D531" s="49"/>
      <c r="E531" s="49"/>
      <c r="F531" s="49"/>
      <c r="G531" s="66" t="str">
        <f>+IF($B531="","",+IFERROR(+VLOOKUP(B531,padron!$A$2:$E$2000,2,0),+IFERROR(VLOOKUP(B531,NAfiliado_NFarmacia!$A:$J,10,0),"Ingresar Nuevo Afiliado")))</f>
        <v/>
      </c>
      <c r="H531" s="67" t="str">
        <f>+IF(B531="","",+IFERROR(+VLOOKUP($C531,materiales!$A$2:$C$101,2,0),"9999"))</f>
        <v/>
      </c>
      <c r="I531" s="68" t="str">
        <f>+IF($B531="","",+IF(OR($F531="Si",$F531=""),IF(ISERROR(VLOOKUP($B531,padron!$A$3:$M$482,9,0)),+IF(ISERROR(VLOOKUP($B531,NAfiliado_NFarmacia!$A$2:$J$497,5,0)),"Ingresa Farmacia",VLOOKUP($B531,NAfiliado_NFarmacia!$A$2:$J$497,5,0)),VLOOKUP($B531,padron!$A$3:$M$482,9,0)),+IF(ISERROR(VLOOKUP($B531,NAfiliado_NFarmacia!$A$2:$J$497,5,0)),"Ingresa Farmacia",VLOOKUP($B531,NAfiliado_NFarmacia!$A$2:$J$497,5,0))))</f>
        <v/>
      </c>
      <c r="J531" s="68" t="str">
        <f>+IF($B531="","",+IF(OR($F531="Si",$F531=""),IF(ISERROR(VLOOKUP($B531,padron!$A$3:$M$482,10,0)),+IF(ISERROR(VLOOKUP($B531,NAfiliado_NFarmacia!$A$2:$J$497,5,0)),"Ingresa Direccion de Farmacia",VLOOKUP($B531,NAfiliado_NFarmacia!$A$2:$J$497,6,0)),VLOOKUP($B531,padron!$A$3:$M$482,10,0)),+IF(ISERROR(VLOOKUP($B531,NAfiliado_NFarmacia!$A$2:$J$497,6,0)),"Ingresa Direccion de Farmacia",VLOOKUP($B531,NAfiliado_NFarmacia!$A$2:$J$497,6,0))))</f>
        <v/>
      </c>
      <c r="K531" s="68" t="str">
        <f>+IF($B531="","",+IF(OR($F531="Si",$F531=""),IF(ISERROR(VLOOKUP($B531,padron!$A$3:$M$482,10,0)),+IF(ISERROR(VLOOKUP($B531,NAfiliado_NFarmacia!$A$2:$J$497,5,0)),"Ingresa Localidad de Farmacia",VLOOKUP($B531,NAfiliado_NFarmacia!$A$2:$J$497,7,0)),VLOOKUP($B531,padron!$A$3:$M$482,11,0)),+IF(ISERROR(VLOOKUP($B531,NAfiliado_NFarmacia!$A$2:$J$497,7,0)),"Ingresa Localidad de Farmacia",VLOOKUP($B531,NAfiliado_NFarmacia!$A$2:$J$497,7,0))))</f>
        <v/>
      </c>
      <c r="L531" s="69" t="str">
        <f>+IF(B531="","",IF(F531="No","84005541",+IFERROR(+VLOOKUP(inicio!B531,padron!$A$2:$H$1999,8,0),"84005541")))</f>
        <v/>
      </c>
      <c r="M531" s="69" t="str">
        <f>+IF(B531="","",+IFERROR(+VLOOKUP(B531,padron!A:C,3,0),"no_cargado"))</f>
        <v/>
      </c>
      <c r="N531" s="67" t="str">
        <f>+IF(C531="","",+IFERROR(+VLOOKUP($C531,materiales!$A$2:$C$101,3,0),"9999"))</f>
        <v/>
      </c>
      <c r="O531" s="67" t="str">
        <f t="shared" si="80"/>
        <v/>
      </c>
      <c r="P531" s="67" t="str">
        <f t="shared" si="81"/>
        <v/>
      </c>
      <c r="Q531" s="67" t="str">
        <f t="shared" si="82"/>
        <v/>
      </c>
      <c r="R531" s="67" t="str">
        <f t="shared" si="83"/>
        <v/>
      </c>
      <c r="S531" s="67" t="str">
        <f t="shared" si="84"/>
        <v/>
      </c>
      <c r="T531" s="67" t="str">
        <f t="shared" ca="1" si="85"/>
        <v/>
      </c>
      <c r="U531" s="67" t="str">
        <f>+IF(M531="","",IFERROR(+VLOOKUP(C531,materiales!$A$2:$D$1000,4,0),"DSZA"))</f>
        <v/>
      </c>
      <c r="V531" s="67" t="str">
        <f t="shared" si="86"/>
        <v/>
      </c>
      <c r="W531" s="69" t="str">
        <f t="shared" si="87"/>
        <v/>
      </c>
      <c r="X531" s="69" t="str">
        <f t="shared" si="88"/>
        <v/>
      </c>
      <c r="Y531" s="70" t="str">
        <f t="shared" si="89"/>
        <v/>
      </c>
      <c r="Z531" s="70" t="str">
        <f>IF(M531="no_cargado",VLOOKUP(B531,NAfiliado_NFarmacia!A:H,8,0),"")</f>
        <v/>
      </c>
      <c r="AA531" s="71"/>
    </row>
    <row r="532" spans="1:27" x14ac:dyDescent="0.55000000000000004">
      <c r="A532" s="50"/>
      <c r="B532" s="49"/>
      <c r="C532" s="48"/>
      <c r="D532" s="49"/>
      <c r="E532" s="49"/>
      <c r="F532" s="49"/>
      <c r="G532" s="66" t="str">
        <f>+IF($B532="","",+IFERROR(+VLOOKUP(B532,padron!$A$2:$E$2000,2,0),+IFERROR(VLOOKUP(B532,NAfiliado_NFarmacia!$A:$J,10,0),"Ingresar Nuevo Afiliado")))</f>
        <v/>
      </c>
      <c r="H532" s="67" t="str">
        <f>+IF(B532="","",+IFERROR(+VLOOKUP($C532,materiales!$A$2:$C$101,2,0),"9999"))</f>
        <v/>
      </c>
      <c r="I532" s="68" t="str">
        <f>+IF($B532="","",+IF(OR($F532="Si",$F532=""),IF(ISERROR(VLOOKUP($B532,padron!$A$3:$M$482,9,0)),+IF(ISERROR(VLOOKUP($B532,NAfiliado_NFarmacia!$A$2:$J$497,5,0)),"Ingresa Farmacia",VLOOKUP($B532,NAfiliado_NFarmacia!$A$2:$J$497,5,0)),VLOOKUP($B532,padron!$A$3:$M$482,9,0)),+IF(ISERROR(VLOOKUP($B532,NAfiliado_NFarmacia!$A$2:$J$497,5,0)),"Ingresa Farmacia",VLOOKUP($B532,NAfiliado_NFarmacia!$A$2:$J$497,5,0))))</f>
        <v/>
      </c>
      <c r="J532" s="68" t="str">
        <f>+IF($B532="","",+IF(OR($F532="Si",$F532=""),IF(ISERROR(VLOOKUP($B532,padron!$A$3:$M$482,10,0)),+IF(ISERROR(VLOOKUP($B532,NAfiliado_NFarmacia!$A$2:$J$497,5,0)),"Ingresa Direccion de Farmacia",VLOOKUP($B532,NAfiliado_NFarmacia!$A$2:$J$497,6,0)),VLOOKUP($B532,padron!$A$3:$M$482,10,0)),+IF(ISERROR(VLOOKUP($B532,NAfiliado_NFarmacia!$A$2:$J$497,6,0)),"Ingresa Direccion de Farmacia",VLOOKUP($B532,NAfiliado_NFarmacia!$A$2:$J$497,6,0))))</f>
        <v/>
      </c>
      <c r="K532" s="68" t="str">
        <f>+IF($B532="","",+IF(OR($F532="Si",$F532=""),IF(ISERROR(VLOOKUP($B532,padron!$A$3:$M$482,10,0)),+IF(ISERROR(VLOOKUP($B532,NAfiliado_NFarmacia!$A$2:$J$497,5,0)),"Ingresa Localidad de Farmacia",VLOOKUP($B532,NAfiliado_NFarmacia!$A$2:$J$497,7,0)),VLOOKUP($B532,padron!$A$3:$M$482,11,0)),+IF(ISERROR(VLOOKUP($B532,NAfiliado_NFarmacia!$A$2:$J$497,7,0)),"Ingresa Localidad de Farmacia",VLOOKUP($B532,NAfiliado_NFarmacia!$A$2:$J$497,7,0))))</f>
        <v/>
      </c>
      <c r="L532" s="69" t="str">
        <f>+IF(B532="","",IF(F532="No","84005541",+IFERROR(+VLOOKUP(inicio!B532,padron!$A$2:$H$1999,8,0),"84005541")))</f>
        <v/>
      </c>
      <c r="M532" s="69" t="str">
        <f>+IF(B532="","",+IFERROR(+VLOOKUP(B532,padron!A:C,3,0),"no_cargado"))</f>
        <v/>
      </c>
      <c r="N532" s="67" t="str">
        <f>+IF(C532="","",+IFERROR(+VLOOKUP($C532,materiales!$A$2:$C$101,3,0),"9999"))</f>
        <v/>
      </c>
      <c r="O532" s="67" t="str">
        <f t="shared" si="80"/>
        <v/>
      </c>
      <c r="P532" s="67" t="str">
        <f t="shared" si="81"/>
        <v/>
      </c>
      <c r="Q532" s="67" t="str">
        <f t="shared" si="82"/>
        <v/>
      </c>
      <c r="R532" s="67" t="str">
        <f t="shared" si="83"/>
        <v/>
      </c>
      <c r="S532" s="67" t="str">
        <f t="shared" si="84"/>
        <v/>
      </c>
      <c r="T532" s="67" t="str">
        <f t="shared" ca="1" si="85"/>
        <v/>
      </c>
      <c r="U532" s="67" t="str">
        <f>+IF(M532="","",IFERROR(+VLOOKUP(C532,materiales!$A$2:$D$1000,4,0),"DSZA"))</f>
        <v/>
      </c>
      <c r="V532" s="67" t="str">
        <f t="shared" si="86"/>
        <v/>
      </c>
      <c r="W532" s="69" t="str">
        <f t="shared" si="87"/>
        <v/>
      </c>
      <c r="X532" s="69" t="str">
        <f t="shared" si="88"/>
        <v/>
      </c>
      <c r="Y532" s="70" t="str">
        <f t="shared" si="89"/>
        <v/>
      </c>
      <c r="Z532" s="70" t="str">
        <f>IF(M532="no_cargado",VLOOKUP(B532,NAfiliado_NFarmacia!A:H,8,0),"")</f>
        <v/>
      </c>
      <c r="AA532" s="71"/>
    </row>
    <row r="533" spans="1:27" x14ac:dyDescent="0.55000000000000004">
      <c r="A533" s="50"/>
      <c r="B533" s="49"/>
      <c r="C533" s="48"/>
      <c r="D533" s="49"/>
      <c r="E533" s="49"/>
      <c r="F533" s="49"/>
      <c r="G533" s="66" t="str">
        <f>+IF($B533="","",+IFERROR(+VLOOKUP(B533,padron!$A$2:$E$2000,2,0),+IFERROR(VLOOKUP(B533,NAfiliado_NFarmacia!$A:$J,10,0),"Ingresar Nuevo Afiliado")))</f>
        <v/>
      </c>
      <c r="H533" s="67" t="str">
        <f>+IF(B533="","",+IFERROR(+VLOOKUP($C533,materiales!$A$2:$C$101,2,0),"9999"))</f>
        <v/>
      </c>
      <c r="I533" s="68" t="str">
        <f>+IF($B533="","",+IF(OR($F533="Si",$F533=""),IF(ISERROR(VLOOKUP($B533,padron!$A$3:$M$482,9,0)),+IF(ISERROR(VLOOKUP($B533,NAfiliado_NFarmacia!$A$2:$J$497,5,0)),"Ingresa Farmacia",VLOOKUP($B533,NAfiliado_NFarmacia!$A$2:$J$497,5,0)),VLOOKUP($B533,padron!$A$3:$M$482,9,0)),+IF(ISERROR(VLOOKUP($B533,NAfiliado_NFarmacia!$A$2:$J$497,5,0)),"Ingresa Farmacia",VLOOKUP($B533,NAfiliado_NFarmacia!$A$2:$J$497,5,0))))</f>
        <v/>
      </c>
      <c r="J533" s="68" t="str">
        <f>+IF($B533="","",+IF(OR($F533="Si",$F533=""),IF(ISERROR(VLOOKUP($B533,padron!$A$3:$M$482,10,0)),+IF(ISERROR(VLOOKUP($B533,NAfiliado_NFarmacia!$A$2:$J$497,5,0)),"Ingresa Direccion de Farmacia",VLOOKUP($B533,NAfiliado_NFarmacia!$A$2:$J$497,6,0)),VLOOKUP($B533,padron!$A$3:$M$482,10,0)),+IF(ISERROR(VLOOKUP($B533,NAfiliado_NFarmacia!$A$2:$J$497,6,0)),"Ingresa Direccion de Farmacia",VLOOKUP($B533,NAfiliado_NFarmacia!$A$2:$J$497,6,0))))</f>
        <v/>
      </c>
      <c r="K533" s="68" t="str">
        <f>+IF($B533="","",+IF(OR($F533="Si",$F533=""),IF(ISERROR(VLOOKUP($B533,padron!$A$3:$M$482,10,0)),+IF(ISERROR(VLOOKUP($B533,NAfiliado_NFarmacia!$A$2:$J$497,5,0)),"Ingresa Localidad de Farmacia",VLOOKUP($B533,NAfiliado_NFarmacia!$A$2:$J$497,7,0)),VLOOKUP($B533,padron!$A$3:$M$482,11,0)),+IF(ISERROR(VLOOKUP($B533,NAfiliado_NFarmacia!$A$2:$J$497,7,0)),"Ingresa Localidad de Farmacia",VLOOKUP($B533,NAfiliado_NFarmacia!$A$2:$J$497,7,0))))</f>
        <v/>
      </c>
      <c r="L533" s="69" t="str">
        <f>+IF(B533="","",IF(F533="No","84005541",+IFERROR(+VLOOKUP(inicio!B533,padron!$A$2:$H$1999,8,0),"84005541")))</f>
        <v/>
      </c>
      <c r="M533" s="69" t="str">
        <f>+IF(B533="","",+IFERROR(+VLOOKUP(B533,padron!A:C,3,0),"no_cargado"))</f>
        <v/>
      </c>
      <c r="N533" s="67" t="str">
        <f>+IF(C533="","",+IFERROR(+VLOOKUP($C533,materiales!$A$2:$C$101,3,0),"9999"))</f>
        <v/>
      </c>
      <c r="O533" s="67" t="str">
        <f t="shared" si="80"/>
        <v/>
      </c>
      <c r="P533" s="67" t="str">
        <f t="shared" si="81"/>
        <v/>
      </c>
      <c r="Q533" s="67" t="str">
        <f t="shared" si="82"/>
        <v/>
      </c>
      <c r="R533" s="67" t="str">
        <f t="shared" si="83"/>
        <v/>
      </c>
      <c r="S533" s="67" t="str">
        <f t="shared" si="84"/>
        <v/>
      </c>
      <c r="T533" s="67" t="str">
        <f t="shared" ca="1" si="85"/>
        <v/>
      </c>
      <c r="U533" s="67" t="str">
        <f>+IF(M533="","",IFERROR(+VLOOKUP(C533,materiales!$A$2:$D$1000,4,0),"DSZA"))</f>
        <v/>
      </c>
      <c r="V533" s="67" t="str">
        <f t="shared" si="86"/>
        <v/>
      </c>
      <c r="W533" s="69" t="str">
        <f t="shared" si="87"/>
        <v/>
      </c>
      <c r="X533" s="69" t="str">
        <f t="shared" si="88"/>
        <v/>
      </c>
      <c r="Y533" s="70" t="str">
        <f t="shared" si="89"/>
        <v/>
      </c>
      <c r="Z533" s="70" t="str">
        <f>IF(M533="no_cargado",VLOOKUP(B533,NAfiliado_NFarmacia!A:H,8,0),"")</f>
        <v/>
      </c>
      <c r="AA533" s="71"/>
    </row>
    <row r="534" spans="1:27" x14ac:dyDescent="0.55000000000000004">
      <c r="A534" s="50"/>
      <c r="B534" s="49"/>
      <c r="C534" s="48"/>
      <c r="D534" s="49"/>
      <c r="E534" s="49"/>
      <c r="F534" s="49"/>
      <c r="G534" s="66" t="str">
        <f>+IF($B534="","",+IFERROR(+VLOOKUP(B534,padron!$A$2:$E$2000,2,0),+IFERROR(VLOOKUP(B534,NAfiliado_NFarmacia!$A:$J,10,0),"Ingresar Nuevo Afiliado")))</f>
        <v/>
      </c>
      <c r="H534" s="67" t="str">
        <f>+IF(B534="","",+IFERROR(+VLOOKUP($C534,materiales!$A$2:$C$101,2,0),"9999"))</f>
        <v/>
      </c>
      <c r="I534" s="68" t="str">
        <f>+IF($B534="","",+IF(OR($F534="Si",$F534=""),IF(ISERROR(VLOOKUP($B534,padron!$A$3:$M$482,9,0)),+IF(ISERROR(VLOOKUP($B534,NAfiliado_NFarmacia!$A$2:$J$497,5,0)),"Ingresa Farmacia",VLOOKUP($B534,NAfiliado_NFarmacia!$A$2:$J$497,5,0)),VLOOKUP($B534,padron!$A$3:$M$482,9,0)),+IF(ISERROR(VLOOKUP($B534,NAfiliado_NFarmacia!$A$2:$J$497,5,0)),"Ingresa Farmacia",VLOOKUP($B534,NAfiliado_NFarmacia!$A$2:$J$497,5,0))))</f>
        <v/>
      </c>
      <c r="J534" s="68" t="str">
        <f>+IF($B534="","",+IF(OR($F534="Si",$F534=""),IF(ISERROR(VLOOKUP($B534,padron!$A$3:$M$482,10,0)),+IF(ISERROR(VLOOKUP($B534,NAfiliado_NFarmacia!$A$2:$J$497,5,0)),"Ingresa Direccion de Farmacia",VLOOKUP($B534,NAfiliado_NFarmacia!$A$2:$J$497,6,0)),VLOOKUP($B534,padron!$A$3:$M$482,10,0)),+IF(ISERROR(VLOOKUP($B534,NAfiliado_NFarmacia!$A$2:$J$497,6,0)),"Ingresa Direccion de Farmacia",VLOOKUP($B534,NAfiliado_NFarmacia!$A$2:$J$497,6,0))))</f>
        <v/>
      </c>
      <c r="K534" s="68" t="str">
        <f>+IF($B534="","",+IF(OR($F534="Si",$F534=""),IF(ISERROR(VLOOKUP($B534,padron!$A$3:$M$482,10,0)),+IF(ISERROR(VLOOKUP($B534,NAfiliado_NFarmacia!$A$2:$J$497,5,0)),"Ingresa Localidad de Farmacia",VLOOKUP($B534,NAfiliado_NFarmacia!$A$2:$J$497,7,0)),VLOOKUP($B534,padron!$A$3:$M$482,11,0)),+IF(ISERROR(VLOOKUP($B534,NAfiliado_NFarmacia!$A$2:$J$497,7,0)),"Ingresa Localidad de Farmacia",VLOOKUP($B534,NAfiliado_NFarmacia!$A$2:$J$497,7,0))))</f>
        <v/>
      </c>
      <c r="L534" s="69" t="str">
        <f>+IF(B534="","",IF(F534="No","84005541",+IFERROR(+VLOOKUP(inicio!B534,padron!$A$2:$H$1999,8,0),"84005541")))</f>
        <v/>
      </c>
      <c r="M534" s="69" t="str">
        <f>+IF(B534="","",+IFERROR(+VLOOKUP(B534,padron!A:C,3,0),"no_cargado"))</f>
        <v/>
      </c>
      <c r="N534" s="67" t="str">
        <f>+IF(C534="","",+IFERROR(+VLOOKUP($C534,materiales!$A$2:$C$101,3,0),"9999"))</f>
        <v/>
      </c>
      <c r="O534" s="67" t="str">
        <f t="shared" si="80"/>
        <v/>
      </c>
      <c r="P534" s="67" t="str">
        <f t="shared" si="81"/>
        <v/>
      </c>
      <c r="Q534" s="67" t="str">
        <f t="shared" si="82"/>
        <v/>
      </c>
      <c r="R534" s="67" t="str">
        <f t="shared" si="83"/>
        <v/>
      </c>
      <c r="S534" s="67" t="str">
        <f t="shared" si="84"/>
        <v/>
      </c>
      <c r="T534" s="67" t="str">
        <f t="shared" ca="1" si="85"/>
        <v/>
      </c>
      <c r="U534" s="67" t="str">
        <f>+IF(M534="","",IFERROR(+VLOOKUP(C534,materiales!$A$2:$D$1000,4,0),"DSZA"))</f>
        <v/>
      </c>
      <c r="V534" s="67" t="str">
        <f t="shared" si="86"/>
        <v/>
      </c>
      <c r="W534" s="69" t="str">
        <f t="shared" si="87"/>
        <v/>
      </c>
      <c r="X534" s="69" t="str">
        <f t="shared" si="88"/>
        <v/>
      </c>
      <c r="Y534" s="70" t="str">
        <f t="shared" si="89"/>
        <v/>
      </c>
      <c r="Z534" s="70" t="str">
        <f>IF(M534="no_cargado",VLOOKUP(B534,NAfiliado_NFarmacia!A:H,8,0),"")</f>
        <v/>
      </c>
      <c r="AA534" s="71"/>
    </row>
    <row r="535" spans="1:27" x14ac:dyDescent="0.55000000000000004">
      <c r="A535" s="50"/>
      <c r="B535" s="49"/>
      <c r="C535" s="48"/>
      <c r="D535" s="49"/>
      <c r="E535" s="49"/>
      <c r="F535" s="49"/>
      <c r="G535" s="66" t="str">
        <f>+IF($B535="","",+IFERROR(+VLOOKUP(B535,padron!$A$2:$E$2000,2,0),+IFERROR(VLOOKUP(B535,NAfiliado_NFarmacia!$A:$J,10,0),"Ingresar Nuevo Afiliado")))</f>
        <v/>
      </c>
      <c r="H535" s="67" t="str">
        <f>+IF(B535="","",+IFERROR(+VLOOKUP($C535,materiales!$A$2:$C$101,2,0),"9999"))</f>
        <v/>
      </c>
      <c r="I535" s="68" t="str">
        <f>+IF($B535="","",+IF(OR($F535="Si",$F535=""),IF(ISERROR(VLOOKUP($B535,padron!$A$3:$M$482,9,0)),+IF(ISERROR(VLOOKUP($B535,NAfiliado_NFarmacia!$A$2:$J$497,5,0)),"Ingresa Farmacia",VLOOKUP($B535,NAfiliado_NFarmacia!$A$2:$J$497,5,0)),VLOOKUP($B535,padron!$A$3:$M$482,9,0)),+IF(ISERROR(VLOOKUP($B535,NAfiliado_NFarmacia!$A$2:$J$497,5,0)),"Ingresa Farmacia",VLOOKUP($B535,NAfiliado_NFarmacia!$A$2:$J$497,5,0))))</f>
        <v/>
      </c>
      <c r="J535" s="68" t="str">
        <f>+IF($B535="","",+IF(OR($F535="Si",$F535=""),IF(ISERROR(VLOOKUP($B535,padron!$A$3:$M$482,10,0)),+IF(ISERROR(VLOOKUP($B535,NAfiliado_NFarmacia!$A$2:$J$497,5,0)),"Ingresa Direccion de Farmacia",VLOOKUP($B535,NAfiliado_NFarmacia!$A$2:$J$497,6,0)),VLOOKUP($B535,padron!$A$3:$M$482,10,0)),+IF(ISERROR(VLOOKUP($B535,NAfiliado_NFarmacia!$A$2:$J$497,6,0)),"Ingresa Direccion de Farmacia",VLOOKUP($B535,NAfiliado_NFarmacia!$A$2:$J$497,6,0))))</f>
        <v/>
      </c>
      <c r="K535" s="68" t="str">
        <f>+IF($B535="","",+IF(OR($F535="Si",$F535=""),IF(ISERROR(VLOOKUP($B535,padron!$A$3:$M$482,10,0)),+IF(ISERROR(VLOOKUP($B535,NAfiliado_NFarmacia!$A$2:$J$497,5,0)),"Ingresa Localidad de Farmacia",VLOOKUP($B535,NAfiliado_NFarmacia!$A$2:$J$497,7,0)),VLOOKUP($B535,padron!$A$3:$M$482,11,0)),+IF(ISERROR(VLOOKUP($B535,NAfiliado_NFarmacia!$A$2:$J$497,7,0)),"Ingresa Localidad de Farmacia",VLOOKUP($B535,NAfiliado_NFarmacia!$A$2:$J$497,7,0))))</f>
        <v/>
      </c>
      <c r="L535" s="69" t="str">
        <f>+IF(B535="","",IF(F535="No","84005541",+IFERROR(+VLOOKUP(inicio!B535,padron!$A$2:$H$1999,8,0),"84005541")))</f>
        <v/>
      </c>
      <c r="M535" s="69" t="str">
        <f>+IF(B535="","",+IFERROR(+VLOOKUP(B535,padron!A:C,3,0),"no_cargado"))</f>
        <v/>
      </c>
      <c r="N535" s="67" t="str">
        <f>+IF(C535="","",+IFERROR(+VLOOKUP($C535,materiales!$A$2:$C$101,3,0),"9999"))</f>
        <v/>
      </c>
      <c r="O535" s="67" t="str">
        <f t="shared" si="80"/>
        <v/>
      </c>
      <c r="P535" s="67" t="str">
        <f t="shared" si="81"/>
        <v/>
      </c>
      <c r="Q535" s="67" t="str">
        <f t="shared" si="82"/>
        <v/>
      </c>
      <c r="R535" s="67" t="str">
        <f t="shared" si="83"/>
        <v/>
      </c>
      <c r="S535" s="67" t="str">
        <f t="shared" si="84"/>
        <v/>
      </c>
      <c r="T535" s="67" t="str">
        <f t="shared" ca="1" si="85"/>
        <v/>
      </c>
      <c r="U535" s="67" t="str">
        <f>+IF(M535="","",IFERROR(+VLOOKUP(C535,materiales!$A$2:$D$1000,4,0),"DSZA"))</f>
        <v/>
      </c>
      <c r="V535" s="67" t="str">
        <f t="shared" si="86"/>
        <v/>
      </c>
      <c r="W535" s="69" t="str">
        <f t="shared" si="87"/>
        <v/>
      </c>
      <c r="X535" s="69" t="str">
        <f t="shared" si="88"/>
        <v/>
      </c>
      <c r="Y535" s="70" t="str">
        <f t="shared" si="89"/>
        <v/>
      </c>
      <c r="Z535" s="70" t="str">
        <f>IF(M535="no_cargado",VLOOKUP(B535,NAfiliado_NFarmacia!A:H,8,0),"")</f>
        <v/>
      </c>
      <c r="AA535" s="71"/>
    </row>
    <row r="536" spans="1:27" x14ac:dyDescent="0.55000000000000004">
      <c r="A536" s="50"/>
      <c r="B536" s="49"/>
      <c r="C536" s="48"/>
      <c r="D536" s="49"/>
      <c r="E536" s="49"/>
      <c r="F536" s="49"/>
      <c r="G536" s="66" t="str">
        <f>+IF($B536="","",+IFERROR(+VLOOKUP(B536,padron!$A$2:$E$2000,2,0),+IFERROR(VLOOKUP(B536,NAfiliado_NFarmacia!$A:$J,10,0),"Ingresar Nuevo Afiliado")))</f>
        <v/>
      </c>
      <c r="H536" s="67" t="str">
        <f>+IF(B536="","",+IFERROR(+VLOOKUP($C536,materiales!$A$2:$C$101,2,0),"9999"))</f>
        <v/>
      </c>
      <c r="I536" s="68" t="str">
        <f>+IF($B536="","",+IF(OR($F536="Si",$F536=""),IF(ISERROR(VLOOKUP($B536,padron!$A$3:$M$482,9,0)),+IF(ISERROR(VLOOKUP($B536,NAfiliado_NFarmacia!$A$2:$J$497,5,0)),"Ingresa Farmacia",VLOOKUP($B536,NAfiliado_NFarmacia!$A$2:$J$497,5,0)),VLOOKUP($B536,padron!$A$3:$M$482,9,0)),+IF(ISERROR(VLOOKUP($B536,NAfiliado_NFarmacia!$A$2:$J$497,5,0)),"Ingresa Farmacia",VLOOKUP($B536,NAfiliado_NFarmacia!$A$2:$J$497,5,0))))</f>
        <v/>
      </c>
      <c r="J536" s="68" t="str">
        <f>+IF($B536="","",+IF(OR($F536="Si",$F536=""),IF(ISERROR(VLOOKUP($B536,padron!$A$3:$M$482,10,0)),+IF(ISERROR(VLOOKUP($B536,NAfiliado_NFarmacia!$A$2:$J$497,5,0)),"Ingresa Direccion de Farmacia",VLOOKUP($B536,NAfiliado_NFarmacia!$A$2:$J$497,6,0)),VLOOKUP($B536,padron!$A$3:$M$482,10,0)),+IF(ISERROR(VLOOKUP($B536,NAfiliado_NFarmacia!$A$2:$J$497,6,0)),"Ingresa Direccion de Farmacia",VLOOKUP($B536,NAfiliado_NFarmacia!$A$2:$J$497,6,0))))</f>
        <v/>
      </c>
      <c r="K536" s="68" t="str">
        <f>+IF($B536="","",+IF(OR($F536="Si",$F536=""),IF(ISERROR(VLOOKUP($B536,padron!$A$3:$M$482,10,0)),+IF(ISERROR(VLOOKUP($B536,NAfiliado_NFarmacia!$A$2:$J$497,5,0)),"Ingresa Localidad de Farmacia",VLOOKUP($B536,NAfiliado_NFarmacia!$A$2:$J$497,7,0)),VLOOKUP($B536,padron!$A$3:$M$482,11,0)),+IF(ISERROR(VLOOKUP($B536,NAfiliado_NFarmacia!$A$2:$J$497,7,0)),"Ingresa Localidad de Farmacia",VLOOKUP($B536,NAfiliado_NFarmacia!$A$2:$J$497,7,0))))</f>
        <v/>
      </c>
      <c r="L536" s="69" t="str">
        <f>+IF(B536="","",IF(F536="No","84005541",+IFERROR(+VLOOKUP(inicio!B536,padron!$A$2:$H$1999,8,0),"84005541")))</f>
        <v/>
      </c>
      <c r="M536" s="69" t="str">
        <f>+IF(B536="","",+IFERROR(+VLOOKUP(B536,padron!A:C,3,0),"no_cargado"))</f>
        <v/>
      </c>
      <c r="N536" s="67" t="str">
        <f>+IF(C536="","",+IFERROR(+VLOOKUP($C536,materiales!$A$2:$C$101,3,0),"9999"))</f>
        <v/>
      </c>
      <c r="O536" s="67" t="str">
        <f t="shared" si="80"/>
        <v/>
      </c>
      <c r="P536" s="67" t="str">
        <f t="shared" si="81"/>
        <v/>
      </c>
      <c r="Q536" s="67" t="str">
        <f t="shared" si="82"/>
        <v/>
      </c>
      <c r="R536" s="67" t="str">
        <f t="shared" si="83"/>
        <v/>
      </c>
      <c r="S536" s="67" t="str">
        <f t="shared" si="84"/>
        <v/>
      </c>
      <c r="T536" s="67" t="str">
        <f t="shared" ca="1" si="85"/>
        <v/>
      </c>
      <c r="U536" s="67" t="str">
        <f>+IF(M536="","",IFERROR(+VLOOKUP(C536,materiales!$A$2:$D$1000,4,0),"DSZA"))</f>
        <v/>
      </c>
      <c r="V536" s="67" t="str">
        <f t="shared" si="86"/>
        <v/>
      </c>
      <c r="W536" s="69" t="str">
        <f t="shared" si="87"/>
        <v/>
      </c>
      <c r="X536" s="69" t="str">
        <f t="shared" si="88"/>
        <v/>
      </c>
      <c r="Y536" s="70" t="str">
        <f t="shared" si="89"/>
        <v/>
      </c>
      <c r="Z536" s="70" t="str">
        <f>IF(M536="no_cargado",VLOOKUP(B536,NAfiliado_NFarmacia!A:H,8,0),"")</f>
        <v/>
      </c>
      <c r="AA536" s="71"/>
    </row>
    <row r="537" spans="1:27" x14ac:dyDescent="0.55000000000000004">
      <c r="A537" s="50"/>
      <c r="B537" s="49"/>
      <c r="C537" s="48"/>
      <c r="D537" s="49"/>
      <c r="E537" s="49"/>
      <c r="F537" s="49"/>
      <c r="G537" s="66" t="str">
        <f>+IF($B537="","",+IFERROR(+VLOOKUP(B537,padron!$A$2:$E$2000,2,0),+IFERROR(VLOOKUP(B537,NAfiliado_NFarmacia!$A:$J,10,0),"Ingresar Nuevo Afiliado")))</f>
        <v/>
      </c>
      <c r="H537" s="67" t="str">
        <f>+IF(B537="","",+IFERROR(+VLOOKUP($C537,materiales!$A$2:$C$101,2,0),"9999"))</f>
        <v/>
      </c>
      <c r="I537" s="68" t="str">
        <f>+IF($B537="","",+IF(OR($F537="Si",$F537=""),IF(ISERROR(VLOOKUP($B537,padron!$A$3:$M$482,9,0)),+IF(ISERROR(VLOOKUP($B537,NAfiliado_NFarmacia!$A$2:$J$497,5,0)),"Ingresa Farmacia",VLOOKUP($B537,NAfiliado_NFarmacia!$A$2:$J$497,5,0)),VLOOKUP($B537,padron!$A$3:$M$482,9,0)),+IF(ISERROR(VLOOKUP($B537,NAfiliado_NFarmacia!$A$2:$J$497,5,0)),"Ingresa Farmacia",VLOOKUP($B537,NAfiliado_NFarmacia!$A$2:$J$497,5,0))))</f>
        <v/>
      </c>
      <c r="J537" s="68" t="str">
        <f>+IF($B537="","",+IF(OR($F537="Si",$F537=""),IF(ISERROR(VLOOKUP($B537,padron!$A$3:$M$482,10,0)),+IF(ISERROR(VLOOKUP($B537,NAfiliado_NFarmacia!$A$2:$J$497,5,0)),"Ingresa Direccion de Farmacia",VLOOKUP($B537,NAfiliado_NFarmacia!$A$2:$J$497,6,0)),VLOOKUP($B537,padron!$A$3:$M$482,10,0)),+IF(ISERROR(VLOOKUP($B537,NAfiliado_NFarmacia!$A$2:$J$497,6,0)),"Ingresa Direccion de Farmacia",VLOOKUP($B537,NAfiliado_NFarmacia!$A$2:$J$497,6,0))))</f>
        <v/>
      </c>
      <c r="K537" s="68" t="str">
        <f>+IF($B537="","",+IF(OR($F537="Si",$F537=""),IF(ISERROR(VLOOKUP($B537,padron!$A$3:$M$482,10,0)),+IF(ISERROR(VLOOKUP($B537,NAfiliado_NFarmacia!$A$2:$J$497,5,0)),"Ingresa Localidad de Farmacia",VLOOKUP($B537,NAfiliado_NFarmacia!$A$2:$J$497,7,0)),VLOOKUP($B537,padron!$A$3:$M$482,11,0)),+IF(ISERROR(VLOOKUP($B537,NAfiliado_NFarmacia!$A$2:$J$497,7,0)),"Ingresa Localidad de Farmacia",VLOOKUP($B537,NAfiliado_NFarmacia!$A$2:$J$497,7,0))))</f>
        <v/>
      </c>
      <c r="L537" s="69" t="str">
        <f>+IF(B537="","",IF(F537="No","84005541",+IFERROR(+VLOOKUP(inicio!B537,padron!$A$2:$H$1999,8,0),"84005541")))</f>
        <v/>
      </c>
      <c r="M537" s="69" t="str">
        <f>+IF(B537="","",+IFERROR(+VLOOKUP(B537,padron!A:C,3,0),"no_cargado"))</f>
        <v/>
      </c>
      <c r="N537" s="67" t="str">
        <f>+IF(C537="","",+IFERROR(+VLOOKUP($C537,materiales!$A$2:$C$101,3,0),"9999"))</f>
        <v/>
      </c>
      <c r="O537" s="67" t="str">
        <f t="shared" si="80"/>
        <v/>
      </c>
      <c r="P537" s="67" t="str">
        <f t="shared" si="81"/>
        <v/>
      </c>
      <c r="Q537" s="67" t="str">
        <f t="shared" si="82"/>
        <v/>
      </c>
      <c r="R537" s="67" t="str">
        <f t="shared" si="83"/>
        <v/>
      </c>
      <c r="S537" s="67" t="str">
        <f t="shared" si="84"/>
        <v/>
      </c>
      <c r="T537" s="67" t="str">
        <f t="shared" ca="1" si="85"/>
        <v/>
      </c>
      <c r="U537" s="67" t="str">
        <f>+IF(M537="","",IFERROR(+VLOOKUP(C537,materiales!$A$2:$D$1000,4,0),"DSZA"))</f>
        <v/>
      </c>
      <c r="V537" s="67" t="str">
        <f t="shared" si="86"/>
        <v/>
      </c>
      <c r="W537" s="69" t="str">
        <f t="shared" si="87"/>
        <v/>
      </c>
      <c r="X537" s="69" t="str">
        <f t="shared" si="88"/>
        <v/>
      </c>
      <c r="Y537" s="70" t="str">
        <f t="shared" si="89"/>
        <v/>
      </c>
      <c r="Z537" s="70" t="str">
        <f>IF(M537="no_cargado",VLOOKUP(B537,NAfiliado_NFarmacia!A:H,8,0),"")</f>
        <v/>
      </c>
      <c r="AA537" s="71"/>
    </row>
    <row r="538" spans="1:27" x14ac:dyDescent="0.55000000000000004">
      <c r="A538" s="50"/>
      <c r="B538" s="49"/>
      <c r="C538" s="48"/>
      <c r="D538" s="49"/>
      <c r="E538" s="49"/>
      <c r="F538" s="49"/>
      <c r="G538" s="66" t="str">
        <f>+IF($B538="","",+IFERROR(+VLOOKUP(B538,padron!$A$2:$E$2000,2,0),+IFERROR(VLOOKUP(B538,NAfiliado_NFarmacia!$A:$J,10,0),"Ingresar Nuevo Afiliado")))</f>
        <v/>
      </c>
      <c r="H538" s="67" t="str">
        <f>+IF(B538="","",+IFERROR(+VLOOKUP($C538,materiales!$A$2:$C$101,2,0),"9999"))</f>
        <v/>
      </c>
      <c r="I538" s="68" t="str">
        <f>+IF($B538="","",+IF(OR($F538="Si",$F538=""),IF(ISERROR(VLOOKUP($B538,padron!$A$3:$M$482,9,0)),+IF(ISERROR(VLOOKUP($B538,NAfiliado_NFarmacia!$A$2:$J$497,5,0)),"Ingresa Farmacia",VLOOKUP($B538,NAfiliado_NFarmacia!$A$2:$J$497,5,0)),VLOOKUP($B538,padron!$A$3:$M$482,9,0)),+IF(ISERROR(VLOOKUP($B538,NAfiliado_NFarmacia!$A$2:$J$497,5,0)),"Ingresa Farmacia",VLOOKUP($B538,NAfiliado_NFarmacia!$A$2:$J$497,5,0))))</f>
        <v/>
      </c>
      <c r="J538" s="68" t="str">
        <f>+IF($B538="","",+IF(OR($F538="Si",$F538=""),IF(ISERROR(VLOOKUP($B538,padron!$A$3:$M$482,10,0)),+IF(ISERROR(VLOOKUP($B538,NAfiliado_NFarmacia!$A$2:$J$497,5,0)),"Ingresa Direccion de Farmacia",VLOOKUP($B538,NAfiliado_NFarmacia!$A$2:$J$497,6,0)),VLOOKUP($B538,padron!$A$3:$M$482,10,0)),+IF(ISERROR(VLOOKUP($B538,NAfiliado_NFarmacia!$A$2:$J$497,6,0)),"Ingresa Direccion de Farmacia",VLOOKUP($B538,NAfiliado_NFarmacia!$A$2:$J$497,6,0))))</f>
        <v/>
      </c>
      <c r="K538" s="68" t="str">
        <f>+IF($B538="","",+IF(OR($F538="Si",$F538=""),IF(ISERROR(VLOOKUP($B538,padron!$A$3:$M$482,10,0)),+IF(ISERROR(VLOOKUP($B538,NAfiliado_NFarmacia!$A$2:$J$497,5,0)),"Ingresa Localidad de Farmacia",VLOOKUP($B538,NAfiliado_NFarmacia!$A$2:$J$497,7,0)),VLOOKUP($B538,padron!$A$3:$M$482,11,0)),+IF(ISERROR(VLOOKUP($B538,NAfiliado_NFarmacia!$A$2:$J$497,7,0)),"Ingresa Localidad de Farmacia",VLOOKUP($B538,NAfiliado_NFarmacia!$A$2:$J$497,7,0))))</f>
        <v/>
      </c>
      <c r="L538" s="69" t="str">
        <f>+IF(B538="","",IF(F538="No","84005541",+IFERROR(+VLOOKUP(inicio!B538,padron!$A$2:$H$1999,8,0),"84005541")))</f>
        <v/>
      </c>
      <c r="M538" s="69" t="str">
        <f>+IF(B538="","",+IFERROR(+VLOOKUP(B538,padron!A:C,3,0),"no_cargado"))</f>
        <v/>
      </c>
      <c r="N538" s="67" t="str">
        <f>+IF(C538="","",+IFERROR(+VLOOKUP($C538,materiales!$A$2:$C$101,3,0),"9999"))</f>
        <v/>
      </c>
      <c r="O538" s="67" t="str">
        <f t="shared" si="80"/>
        <v/>
      </c>
      <c r="P538" s="67" t="str">
        <f t="shared" si="81"/>
        <v/>
      </c>
      <c r="Q538" s="67" t="str">
        <f t="shared" si="82"/>
        <v/>
      </c>
      <c r="R538" s="67" t="str">
        <f t="shared" si="83"/>
        <v/>
      </c>
      <c r="S538" s="67" t="str">
        <f t="shared" si="84"/>
        <v/>
      </c>
      <c r="T538" s="67" t="str">
        <f t="shared" ca="1" si="85"/>
        <v/>
      </c>
      <c r="U538" s="67" t="str">
        <f>+IF(M538="","",IFERROR(+VLOOKUP(C538,materiales!$A$2:$D$1000,4,0),"DSZA"))</f>
        <v/>
      </c>
      <c r="V538" s="67" t="str">
        <f t="shared" si="86"/>
        <v/>
      </c>
      <c r="W538" s="69" t="str">
        <f t="shared" si="87"/>
        <v/>
      </c>
      <c r="X538" s="69" t="str">
        <f t="shared" si="88"/>
        <v/>
      </c>
      <c r="Y538" s="70" t="str">
        <f t="shared" si="89"/>
        <v/>
      </c>
      <c r="Z538" s="70" t="str">
        <f>IF(M538="no_cargado",VLOOKUP(B538,NAfiliado_NFarmacia!A:H,8,0),"")</f>
        <v/>
      </c>
      <c r="AA538" s="71"/>
    </row>
    <row r="539" spans="1:27" x14ac:dyDescent="0.55000000000000004">
      <c r="A539" s="50"/>
      <c r="B539" s="49"/>
      <c r="C539" s="48"/>
      <c r="D539" s="49"/>
      <c r="E539" s="49"/>
      <c r="F539" s="49"/>
      <c r="G539" s="66" t="str">
        <f>+IF($B539="","",+IFERROR(+VLOOKUP(B539,padron!$A$2:$E$2000,2,0),+IFERROR(VLOOKUP(B539,NAfiliado_NFarmacia!$A:$J,10,0),"Ingresar Nuevo Afiliado")))</f>
        <v/>
      </c>
      <c r="H539" s="67" t="str">
        <f>+IF(B539="","",+IFERROR(+VLOOKUP($C539,materiales!$A$2:$C$101,2,0),"9999"))</f>
        <v/>
      </c>
      <c r="I539" s="68" t="str">
        <f>+IF($B539="","",+IF(OR($F539="Si",$F539=""),IF(ISERROR(VLOOKUP($B539,padron!$A$3:$M$482,9,0)),+IF(ISERROR(VLOOKUP($B539,NAfiliado_NFarmacia!$A$2:$J$497,5,0)),"Ingresa Farmacia",VLOOKUP($B539,NAfiliado_NFarmacia!$A$2:$J$497,5,0)),VLOOKUP($B539,padron!$A$3:$M$482,9,0)),+IF(ISERROR(VLOOKUP($B539,NAfiliado_NFarmacia!$A$2:$J$497,5,0)),"Ingresa Farmacia",VLOOKUP($B539,NAfiliado_NFarmacia!$A$2:$J$497,5,0))))</f>
        <v/>
      </c>
      <c r="J539" s="68" t="str">
        <f>+IF($B539="","",+IF(OR($F539="Si",$F539=""),IF(ISERROR(VLOOKUP($B539,padron!$A$3:$M$482,10,0)),+IF(ISERROR(VLOOKUP($B539,NAfiliado_NFarmacia!$A$2:$J$497,5,0)),"Ingresa Direccion de Farmacia",VLOOKUP($B539,NAfiliado_NFarmacia!$A$2:$J$497,6,0)),VLOOKUP($B539,padron!$A$3:$M$482,10,0)),+IF(ISERROR(VLOOKUP($B539,NAfiliado_NFarmacia!$A$2:$J$497,6,0)),"Ingresa Direccion de Farmacia",VLOOKUP($B539,NAfiliado_NFarmacia!$A$2:$J$497,6,0))))</f>
        <v/>
      </c>
      <c r="K539" s="68" t="str">
        <f>+IF($B539="","",+IF(OR($F539="Si",$F539=""),IF(ISERROR(VLOOKUP($B539,padron!$A$3:$M$482,10,0)),+IF(ISERROR(VLOOKUP($B539,NAfiliado_NFarmacia!$A$2:$J$497,5,0)),"Ingresa Localidad de Farmacia",VLOOKUP($B539,NAfiliado_NFarmacia!$A$2:$J$497,7,0)),VLOOKUP($B539,padron!$A$3:$M$482,11,0)),+IF(ISERROR(VLOOKUP($B539,NAfiliado_NFarmacia!$A$2:$J$497,7,0)),"Ingresa Localidad de Farmacia",VLOOKUP($B539,NAfiliado_NFarmacia!$A$2:$J$497,7,0))))</f>
        <v/>
      </c>
      <c r="L539" s="69" t="str">
        <f>+IF(B539="","",IF(F539="No","84005541",+IFERROR(+VLOOKUP(inicio!B539,padron!$A$2:$H$1999,8,0),"84005541")))</f>
        <v/>
      </c>
      <c r="M539" s="69" t="str">
        <f>+IF(B539="","",+IFERROR(+VLOOKUP(B539,padron!A:C,3,0),"no_cargado"))</f>
        <v/>
      </c>
      <c r="N539" s="67" t="str">
        <f>+IF(C539="","",+IFERROR(+VLOOKUP($C539,materiales!$A$2:$C$101,3,0),"9999"))</f>
        <v/>
      </c>
      <c r="O539" s="67" t="str">
        <f t="shared" si="80"/>
        <v/>
      </c>
      <c r="P539" s="67" t="str">
        <f t="shared" si="81"/>
        <v/>
      </c>
      <c r="Q539" s="67" t="str">
        <f t="shared" si="82"/>
        <v/>
      </c>
      <c r="R539" s="67" t="str">
        <f t="shared" si="83"/>
        <v/>
      </c>
      <c r="S539" s="67" t="str">
        <f t="shared" si="84"/>
        <v/>
      </c>
      <c r="T539" s="67" t="str">
        <f t="shared" ca="1" si="85"/>
        <v/>
      </c>
      <c r="U539" s="67" t="str">
        <f>+IF(M539="","",IFERROR(+VLOOKUP(C539,materiales!$A$2:$D$1000,4,0),"DSZA"))</f>
        <v/>
      </c>
      <c r="V539" s="67" t="str">
        <f t="shared" si="86"/>
        <v/>
      </c>
      <c r="W539" s="69" t="str">
        <f t="shared" si="87"/>
        <v/>
      </c>
      <c r="X539" s="69" t="str">
        <f t="shared" si="88"/>
        <v/>
      </c>
      <c r="Y539" s="70" t="str">
        <f t="shared" si="89"/>
        <v/>
      </c>
      <c r="Z539" s="70" t="str">
        <f>IF(M539="no_cargado",VLOOKUP(B539,NAfiliado_NFarmacia!A:H,8,0),"")</f>
        <v/>
      </c>
      <c r="AA539" s="71"/>
    </row>
    <row r="540" spans="1:27" x14ac:dyDescent="0.55000000000000004">
      <c r="A540" s="50"/>
      <c r="B540" s="49"/>
      <c r="C540" s="48"/>
      <c r="D540" s="49"/>
      <c r="E540" s="49"/>
      <c r="F540" s="49"/>
      <c r="G540" s="66" t="str">
        <f>+IF($B540="","",+IFERROR(+VLOOKUP(B540,padron!$A$2:$E$2000,2,0),+IFERROR(VLOOKUP(B540,NAfiliado_NFarmacia!$A:$J,10,0),"Ingresar Nuevo Afiliado")))</f>
        <v/>
      </c>
      <c r="H540" s="67" t="str">
        <f>+IF(B540="","",+IFERROR(+VLOOKUP($C540,materiales!$A$2:$C$101,2,0),"9999"))</f>
        <v/>
      </c>
      <c r="I540" s="68" t="str">
        <f>+IF($B540="","",+IF(OR($F540="Si",$F540=""),IF(ISERROR(VLOOKUP($B540,padron!$A$3:$M$482,9,0)),+IF(ISERROR(VLOOKUP($B540,NAfiliado_NFarmacia!$A$2:$J$497,5,0)),"Ingresa Farmacia",VLOOKUP($B540,NAfiliado_NFarmacia!$A$2:$J$497,5,0)),VLOOKUP($B540,padron!$A$3:$M$482,9,0)),+IF(ISERROR(VLOOKUP($B540,NAfiliado_NFarmacia!$A$2:$J$497,5,0)),"Ingresa Farmacia",VLOOKUP($B540,NAfiliado_NFarmacia!$A$2:$J$497,5,0))))</f>
        <v/>
      </c>
      <c r="J540" s="68" t="str">
        <f>+IF($B540="","",+IF(OR($F540="Si",$F540=""),IF(ISERROR(VLOOKUP($B540,padron!$A$3:$M$482,10,0)),+IF(ISERROR(VLOOKUP($B540,NAfiliado_NFarmacia!$A$2:$J$497,5,0)),"Ingresa Direccion de Farmacia",VLOOKUP($B540,NAfiliado_NFarmacia!$A$2:$J$497,6,0)),VLOOKUP($B540,padron!$A$3:$M$482,10,0)),+IF(ISERROR(VLOOKUP($B540,NAfiliado_NFarmacia!$A$2:$J$497,6,0)),"Ingresa Direccion de Farmacia",VLOOKUP($B540,NAfiliado_NFarmacia!$A$2:$J$497,6,0))))</f>
        <v/>
      </c>
      <c r="K540" s="68" t="str">
        <f>+IF($B540="","",+IF(OR($F540="Si",$F540=""),IF(ISERROR(VLOOKUP($B540,padron!$A$3:$M$482,10,0)),+IF(ISERROR(VLOOKUP($B540,NAfiliado_NFarmacia!$A$2:$J$497,5,0)),"Ingresa Localidad de Farmacia",VLOOKUP($B540,NAfiliado_NFarmacia!$A$2:$J$497,7,0)),VLOOKUP($B540,padron!$A$3:$M$482,11,0)),+IF(ISERROR(VLOOKUP($B540,NAfiliado_NFarmacia!$A$2:$J$497,7,0)),"Ingresa Localidad de Farmacia",VLOOKUP($B540,NAfiliado_NFarmacia!$A$2:$J$497,7,0))))</f>
        <v/>
      </c>
      <c r="L540" s="69" t="str">
        <f>+IF(B540="","",IF(F540="No","84005541",+IFERROR(+VLOOKUP(inicio!B540,padron!$A$2:$H$1999,8,0),"84005541")))</f>
        <v/>
      </c>
      <c r="M540" s="69" t="str">
        <f>+IF(B540="","",+IFERROR(+VLOOKUP(B540,padron!A:C,3,0),"no_cargado"))</f>
        <v/>
      </c>
      <c r="N540" s="67" t="str">
        <f>+IF(C540="","",+IFERROR(+VLOOKUP($C540,materiales!$A$2:$C$101,3,0),"9999"))</f>
        <v/>
      </c>
      <c r="O540" s="67" t="str">
        <f t="shared" si="80"/>
        <v/>
      </c>
      <c r="P540" s="67" t="str">
        <f t="shared" si="81"/>
        <v/>
      </c>
      <c r="Q540" s="67" t="str">
        <f t="shared" si="82"/>
        <v/>
      </c>
      <c r="R540" s="67" t="str">
        <f t="shared" si="83"/>
        <v/>
      </c>
      <c r="S540" s="67" t="str">
        <f t="shared" si="84"/>
        <v/>
      </c>
      <c r="T540" s="67" t="str">
        <f t="shared" ca="1" si="85"/>
        <v/>
      </c>
      <c r="U540" s="67" t="str">
        <f>+IF(M540="","",IFERROR(+VLOOKUP(C540,materiales!$A$2:$D$1000,4,0),"DSZA"))</f>
        <v/>
      </c>
      <c r="V540" s="67" t="str">
        <f t="shared" si="86"/>
        <v/>
      </c>
      <c r="W540" s="69" t="str">
        <f t="shared" si="87"/>
        <v/>
      </c>
      <c r="X540" s="69" t="str">
        <f t="shared" si="88"/>
        <v/>
      </c>
      <c r="Y540" s="70" t="str">
        <f t="shared" si="89"/>
        <v/>
      </c>
      <c r="Z540" s="70" t="str">
        <f>IF(M540="no_cargado",VLOOKUP(B540,NAfiliado_NFarmacia!A:H,8,0),"")</f>
        <v/>
      </c>
      <c r="AA540" s="71"/>
    </row>
    <row r="541" spans="1:27" x14ac:dyDescent="0.55000000000000004">
      <c r="A541" s="50"/>
      <c r="B541" s="49"/>
      <c r="C541" s="48"/>
      <c r="D541" s="49"/>
      <c r="E541" s="49"/>
      <c r="F541" s="49"/>
      <c r="G541" s="66" t="str">
        <f>+IF($B541="","",+IFERROR(+VLOOKUP(B541,padron!$A$2:$E$2000,2,0),+IFERROR(VLOOKUP(B541,NAfiliado_NFarmacia!$A:$J,10,0),"Ingresar Nuevo Afiliado")))</f>
        <v/>
      </c>
      <c r="H541" s="67" t="str">
        <f>+IF(B541="","",+IFERROR(+VLOOKUP($C541,materiales!$A$2:$C$101,2,0),"9999"))</f>
        <v/>
      </c>
      <c r="I541" s="68" t="str">
        <f>+IF($B541="","",+IF(OR($F541="Si",$F541=""),IF(ISERROR(VLOOKUP($B541,padron!$A$3:$M$482,9,0)),+IF(ISERROR(VLOOKUP($B541,NAfiliado_NFarmacia!$A$2:$J$497,5,0)),"Ingresa Farmacia",VLOOKUP($B541,NAfiliado_NFarmacia!$A$2:$J$497,5,0)),VLOOKUP($B541,padron!$A$3:$M$482,9,0)),+IF(ISERROR(VLOOKUP($B541,NAfiliado_NFarmacia!$A$2:$J$497,5,0)),"Ingresa Farmacia",VLOOKUP($B541,NAfiliado_NFarmacia!$A$2:$J$497,5,0))))</f>
        <v/>
      </c>
      <c r="J541" s="68" t="str">
        <f>+IF($B541="","",+IF(OR($F541="Si",$F541=""),IF(ISERROR(VLOOKUP($B541,padron!$A$3:$M$482,10,0)),+IF(ISERROR(VLOOKUP($B541,NAfiliado_NFarmacia!$A$2:$J$497,5,0)),"Ingresa Direccion de Farmacia",VLOOKUP($B541,NAfiliado_NFarmacia!$A$2:$J$497,6,0)),VLOOKUP($B541,padron!$A$3:$M$482,10,0)),+IF(ISERROR(VLOOKUP($B541,NAfiliado_NFarmacia!$A$2:$J$497,6,0)),"Ingresa Direccion de Farmacia",VLOOKUP($B541,NAfiliado_NFarmacia!$A$2:$J$497,6,0))))</f>
        <v/>
      </c>
      <c r="K541" s="68" t="str">
        <f>+IF($B541="","",+IF(OR($F541="Si",$F541=""),IF(ISERROR(VLOOKUP($B541,padron!$A$3:$M$482,10,0)),+IF(ISERROR(VLOOKUP($B541,NAfiliado_NFarmacia!$A$2:$J$497,5,0)),"Ingresa Localidad de Farmacia",VLOOKUP($B541,NAfiliado_NFarmacia!$A$2:$J$497,7,0)),VLOOKUP($B541,padron!$A$3:$M$482,11,0)),+IF(ISERROR(VLOOKUP($B541,NAfiliado_NFarmacia!$A$2:$J$497,7,0)),"Ingresa Localidad de Farmacia",VLOOKUP($B541,NAfiliado_NFarmacia!$A$2:$J$497,7,0))))</f>
        <v/>
      </c>
      <c r="L541" s="69" t="str">
        <f>+IF(B541="","",IF(F541="No","84005541",+IFERROR(+VLOOKUP(inicio!B541,padron!$A$2:$H$1999,8,0),"84005541")))</f>
        <v/>
      </c>
      <c r="M541" s="69" t="str">
        <f>+IF(B541="","",+IFERROR(+VLOOKUP(B541,padron!A:C,3,0),"no_cargado"))</f>
        <v/>
      </c>
      <c r="N541" s="67" t="str">
        <f>+IF(C541="","",+IFERROR(+VLOOKUP($C541,materiales!$A$2:$C$101,3,0),"9999"))</f>
        <v/>
      </c>
      <c r="O541" s="67" t="str">
        <f t="shared" si="80"/>
        <v/>
      </c>
      <c r="P541" s="67" t="str">
        <f t="shared" si="81"/>
        <v/>
      </c>
      <c r="Q541" s="67" t="str">
        <f t="shared" si="82"/>
        <v/>
      </c>
      <c r="R541" s="67" t="str">
        <f t="shared" si="83"/>
        <v/>
      </c>
      <c r="S541" s="67" t="str">
        <f t="shared" si="84"/>
        <v/>
      </c>
      <c r="T541" s="67" t="str">
        <f t="shared" ca="1" si="85"/>
        <v/>
      </c>
      <c r="U541" s="67" t="str">
        <f>+IF(M541="","",IFERROR(+VLOOKUP(C541,materiales!$A$2:$D$1000,4,0),"DSZA"))</f>
        <v/>
      </c>
      <c r="V541" s="67" t="str">
        <f t="shared" si="86"/>
        <v/>
      </c>
      <c r="W541" s="69" t="str">
        <f t="shared" si="87"/>
        <v/>
      </c>
      <c r="X541" s="69" t="str">
        <f t="shared" si="88"/>
        <v/>
      </c>
      <c r="Y541" s="70" t="str">
        <f t="shared" si="89"/>
        <v/>
      </c>
      <c r="Z541" s="70" t="str">
        <f>IF(M541="no_cargado",VLOOKUP(B541,NAfiliado_NFarmacia!A:H,8,0),"")</f>
        <v/>
      </c>
      <c r="AA541" s="71"/>
    </row>
    <row r="542" spans="1:27" x14ac:dyDescent="0.55000000000000004">
      <c r="A542" s="50"/>
      <c r="B542" s="49"/>
      <c r="C542" s="48"/>
      <c r="D542" s="49"/>
      <c r="E542" s="49"/>
      <c r="F542" s="49"/>
      <c r="G542" s="66" t="str">
        <f>+IF($B542="","",+IFERROR(+VLOOKUP(B542,padron!$A$2:$E$2000,2,0),+IFERROR(VLOOKUP(B542,NAfiliado_NFarmacia!$A:$J,10,0),"Ingresar Nuevo Afiliado")))</f>
        <v/>
      </c>
      <c r="H542" s="67" t="str">
        <f>+IF(B542="","",+IFERROR(+VLOOKUP($C542,materiales!$A$2:$C$101,2,0),"9999"))</f>
        <v/>
      </c>
      <c r="I542" s="68" t="str">
        <f>+IF($B542="","",+IF(OR($F542="Si",$F542=""),IF(ISERROR(VLOOKUP($B542,padron!$A$3:$M$482,9,0)),+IF(ISERROR(VLOOKUP($B542,NAfiliado_NFarmacia!$A$2:$J$497,5,0)),"Ingresa Farmacia",VLOOKUP($B542,NAfiliado_NFarmacia!$A$2:$J$497,5,0)),VLOOKUP($B542,padron!$A$3:$M$482,9,0)),+IF(ISERROR(VLOOKUP($B542,NAfiliado_NFarmacia!$A$2:$J$497,5,0)),"Ingresa Farmacia",VLOOKUP($B542,NAfiliado_NFarmacia!$A$2:$J$497,5,0))))</f>
        <v/>
      </c>
      <c r="J542" s="68" t="str">
        <f>+IF($B542="","",+IF(OR($F542="Si",$F542=""),IF(ISERROR(VLOOKUP($B542,padron!$A$3:$M$482,10,0)),+IF(ISERROR(VLOOKUP($B542,NAfiliado_NFarmacia!$A$2:$J$497,5,0)),"Ingresa Direccion de Farmacia",VLOOKUP($B542,NAfiliado_NFarmacia!$A$2:$J$497,6,0)),VLOOKUP($B542,padron!$A$3:$M$482,10,0)),+IF(ISERROR(VLOOKUP($B542,NAfiliado_NFarmacia!$A$2:$J$497,6,0)),"Ingresa Direccion de Farmacia",VLOOKUP($B542,NAfiliado_NFarmacia!$A$2:$J$497,6,0))))</f>
        <v/>
      </c>
      <c r="K542" s="68" t="str">
        <f>+IF($B542="","",+IF(OR($F542="Si",$F542=""),IF(ISERROR(VLOOKUP($B542,padron!$A$3:$M$482,10,0)),+IF(ISERROR(VLOOKUP($B542,NAfiliado_NFarmacia!$A$2:$J$497,5,0)),"Ingresa Localidad de Farmacia",VLOOKUP($B542,NAfiliado_NFarmacia!$A$2:$J$497,7,0)),VLOOKUP($B542,padron!$A$3:$M$482,11,0)),+IF(ISERROR(VLOOKUP($B542,NAfiliado_NFarmacia!$A$2:$J$497,7,0)),"Ingresa Localidad de Farmacia",VLOOKUP($B542,NAfiliado_NFarmacia!$A$2:$J$497,7,0))))</f>
        <v/>
      </c>
      <c r="L542" s="69" t="str">
        <f>+IF(B542="","",IF(F542="No","84005541",+IFERROR(+VLOOKUP(inicio!B542,padron!$A$2:$H$1999,8,0),"84005541")))</f>
        <v/>
      </c>
      <c r="M542" s="69" t="str">
        <f>+IF(B542="","",+IFERROR(+VLOOKUP(B542,padron!A:C,3,0),"no_cargado"))</f>
        <v/>
      </c>
      <c r="N542" s="67" t="str">
        <f>+IF(C542="","",+IFERROR(+VLOOKUP($C542,materiales!$A$2:$C$101,3,0),"9999"))</f>
        <v/>
      </c>
      <c r="O542" s="67" t="str">
        <f t="shared" si="80"/>
        <v/>
      </c>
      <c r="P542" s="67" t="str">
        <f t="shared" si="81"/>
        <v/>
      </c>
      <c r="Q542" s="67" t="str">
        <f t="shared" si="82"/>
        <v/>
      </c>
      <c r="R542" s="67" t="str">
        <f t="shared" si="83"/>
        <v/>
      </c>
      <c r="S542" s="67" t="str">
        <f t="shared" si="84"/>
        <v/>
      </c>
      <c r="T542" s="67" t="str">
        <f t="shared" ca="1" si="85"/>
        <v/>
      </c>
      <c r="U542" s="67" t="str">
        <f>+IF(M542="","",IFERROR(+VLOOKUP(C542,materiales!$A$2:$D$1000,4,0),"DSZA"))</f>
        <v/>
      </c>
      <c r="V542" s="67" t="str">
        <f t="shared" si="86"/>
        <v/>
      </c>
      <c r="W542" s="69" t="str">
        <f t="shared" si="87"/>
        <v/>
      </c>
      <c r="X542" s="69" t="str">
        <f t="shared" si="88"/>
        <v/>
      </c>
      <c r="Y542" s="70" t="str">
        <f t="shared" si="89"/>
        <v/>
      </c>
      <c r="Z542" s="70" t="str">
        <f>IF(M542="no_cargado",VLOOKUP(B542,NAfiliado_NFarmacia!A:H,8,0),"")</f>
        <v/>
      </c>
      <c r="AA542" s="71"/>
    </row>
    <row r="543" spans="1:27" x14ac:dyDescent="0.55000000000000004">
      <c r="A543" s="50"/>
      <c r="B543" s="49"/>
      <c r="C543" s="48"/>
      <c r="D543" s="49"/>
      <c r="E543" s="49"/>
      <c r="F543" s="49"/>
      <c r="G543" s="66" t="str">
        <f>+IF($B543="","",+IFERROR(+VLOOKUP(B543,padron!$A$2:$E$2000,2,0),+IFERROR(VLOOKUP(B543,NAfiliado_NFarmacia!$A:$J,10,0),"Ingresar Nuevo Afiliado")))</f>
        <v/>
      </c>
      <c r="H543" s="67" t="str">
        <f>+IF(B543="","",+IFERROR(+VLOOKUP($C543,materiales!$A$2:$C$101,2,0),"9999"))</f>
        <v/>
      </c>
      <c r="I543" s="68" t="str">
        <f>+IF($B543="","",+IF(OR($F543="Si",$F543=""),IF(ISERROR(VLOOKUP($B543,padron!$A$3:$M$482,9,0)),+IF(ISERROR(VLOOKUP($B543,NAfiliado_NFarmacia!$A$2:$J$497,5,0)),"Ingresa Farmacia",VLOOKUP($B543,NAfiliado_NFarmacia!$A$2:$J$497,5,0)),VLOOKUP($B543,padron!$A$3:$M$482,9,0)),+IF(ISERROR(VLOOKUP($B543,NAfiliado_NFarmacia!$A$2:$J$497,5,0)),"Ingresa Farmacia",VLOOKUP($B543,NAfiliado_NFarmacia!$A$2:$J$497,5,0))))</f>
        <v/>
      </c>
      <c r="J543" s="68" t="str">
        <f>+IF($B543="","",+IF(OR($F543="Si",$F543=""),IF(ISERROR(VLOOKUP($B543,padron!$A$3:$M$482,10,0)),+IF(ISERROR(VLOOKUP($B543,NAfiliado_NFarmacia!$A$2:$J$497,5,0)),"Ingresa Direccion de Farmacia",VLOOKUP($B543,NAfiliado_NFarmacia!$A$2:$J$497,6,0)),VLOOKUP($B543,padron!$A$3:$M$482,10,0)),+IF(ISERROR(VLOOKUP($B543,NAfiliado_NFarmacia!$A$2:$J$497,6,0)),"Ingresa Direccion de Farmacia",VLOOKUP($B543,NAfiliado_NFarmacia!$A$2:$J$497,6,0))))</f>
        <v/>
      </c>
      <c r="K543" s="68" t="str">
        <f>+IF($B543="","",+IF(OR($F543="Si",$F543=""),IF(ISERROR(VLOOKUP($B543,padron!$A$3:$M$482,10,0)),+IF(ISERROR(VLOOKUP($B543,NAfiliado_NFarmacia!$A$2:$J$497,5,0)),"Ingresa Localidad de Farmacia",VLOOKUP($B543,NAfiliado_NFarmacia!$A$2:$J$497,7,0)),VLOOKUP($B543,padron!$A$3:$M$482,11,0)),+IF(ISERROR(VLOOKUP($B543,NAfiliado_NFarmacia!$A$2:$J$497,7,0)),"Ingresa Localidad de Farmacia",VLOOKUP($B543,NAfiliado_NFarmacia!$A$2:$J$497,7,0))))</f>
        <v/>
      </c>
      <c r="L543" s="69" t="str">
        <f>+IF(B543="","",IF(F543="No","84005541",+IFERROR(+VLOOKUP(inicio!B543,padron!$A$2:$H$1999,8,0),"84005541")))</f>
        <v/>
      </c>
      <c r="M543" s="69" t="str">
        <f>+IF(B543="","",+IFERROR(+VLOOKUP(B543,padron!A:C,3,0),"no_cargado"))</f>
        <v/>
      </c>
      <c r="N543" s="67" t="str">
        <f>+IF(C543="","",+IFERROR(+VLOOKUP($C543,materiales!$A$2:$C$101,3,0),"9999"))</f>
        <v/>
      </c>
      <c r="O543" s="67" t="str">
        <f t="shared" si="80"/>
        <v/>
      </c>
      <c r="P543" s="67" t="str">
        <f t="shared" si="81"/>
        <v/>
      </c>
      <c r="Q543" s="67" t="str">
        <f t="shared" si="82"/>
        <v/>
      </c>
      <c r="R543" s="67" t="str">
        <f t="shared" si="83"/>
        <v/>
      </c>
      <c r="S543" s="67" t="str">
        <f t="shared" si="84"/>
        <v/>
      </c>
      <c r="T543" s="67" t="str">
        <f t="shared" ca="1" si="85"/>
        <v/>
      </c>
      <c r="U543" s="67" t="str">
        <f>+IF(M543="","",IFERROR(+VLOOKUP(C543,materiales!$A$2:$D$1000,4,0),"DSZA"))</f>
        <v/>
      </c>
      <c r="V543" s="67" t="str">
        <f t="shared" si="86"/>
        <v/>
      </c>
      <c r="W543" s="69" t="str">
        <f t="shared" si="87"/>
        <v/>
      </c>
      <c r="X543" s="69" t="str">
        <f t="shared" si="88"/>
        <v/>
      </c>
      <c r="Y543" s="70" t="str">
        <f t="shared" si="89"/>
        <v/>
      </c>
      <c r="Z543" s="70" t="str">
        <f>IF(M543="no_cargado",VLOOKUP(B543,NAfiliado_NFarmacia!A:H,8,0),"")</f>
        <v/>
      </c>
      <c r="AA543" s="71"/>
    </row>
    <row r="544" spans="1:27" x14ac:dyDescent="0.55000000000000004">
      <c r="A544" s="50"/>
      <c r="B544" s="49"/>
      <c r="C544" s="48"/>
      <c r="D544" s="49"/>
      <c r="E544" s="49"/>
      <c r="F544" s="49"/>
      <c r="G544" s="66" t="str">
        <f>+IF($B544="","",+IFERROR(+VLOOKUP(B544,padron!$A$2:$E$2000,2,0),+IFERROR(VLOOKUP(B544,NAfiliado_NFarmacia!$A:$J,10,0),"Ingresar Nuevo Afiliado")))</f>
        <v/>
      </c>
      <c r="H544" s="67" t="str">
        <f>+IF(B544="","",+IFERROR(+VLOOKUP($C544,materiales!$A$2:$C$101,2,0),"9999"))</f>
        <v/>
      </c>
      <c r="I544" s="68" t="str">
        <f>+IF($B544="","",+IF(OR($F544="Si",$F544=""),IF(ISERROR(VLOOKUP($B544,padron!$A$3:$M$482,9,0)),+IF(ISERROR(VLOOKUP($B544,NAfiliado_NFarmacia!$A$2:$J$497,5,0)),"Ingresa Farmacia",VLOOKUP($B544,NAfiliado_NFarmacia!$A$2:$J$497,5,0)),VLOOKUP($B544,padron!$A$3:$M$482,9,0)),+IF(ISERROR(VLOOKUP($B544,NAfiliado_NFarmacia!$A$2:$J$497,5,0)),"Ingresa Farmacia",VLOOKUP($B544,NAfiliado_NFarmacia!$A$2:$J$497,5,0))))</f>
        <v/>
      </c>
      <c r="J544" s="68" t="str">
        <f>+IF($B544="","",+IF(OR($F544="Si",$F544=""),IF(ISERROR(VLOOKUP($B544,padron!$A$3:$M$482,10,0)),+IF(ISERROR(VLOOKUP($B544,NAfiliado_NFarmacia!$A$2:$J$497,5,0)),"Ingresa Direccion de Farmacia",VLOOKUP($B544,NAfiliado_NFarmacia!$A$2:$J$497,6,0)),VLOOKUP($B544,padron!$A$3:$M$482,10,0)),+IF(ISERROR(VLOOKUP($B544,NAfiliado_NFarmacia!$A$2:$J$497,6,0)),"Ingresa Direccion de Farmacia",VLOOKUP($B544,NAfiliado_NFarmacia!$A$2:$J$497,6,0))))</f>
        <v/>
      </c>
      <c r="K544" s="68" t="str">
        <f>+IF($B544="","",+IF(OR($F544="Si",$F544=""),IF(ISERROR(VLOOKUP($B544,padron!$A$3:$M$482,10,0)),+IF(ISERROR(VLOOKUP($B544,NAfiliado_NFarmacia!$A$2:$J$497,5,0)),"Ingresa Localidad de Farmacia",VLOOKUP($B544,NAfiliado_NFarmacia!$A$2:$J$497,7,0)),VLOOKUP($B544,padron!$A$3:$M$482,11,0)),+IF(ISERROR(VLOOKUP($B544,NAfiliado_NFarmacia!$A$2:$J$497,7,0)),"Ingresa Localidad de Farmacia",VLOOKUP($B544,NAfiliado_NFarmacia!$A$2:$J$497,7,0))))</f>
        <v/>
      </c>
      <c r="L544" s="69" t="str">
        <f>+IF(B544="","",IF(F544="No","84005541",+IFERROR(+VLOOKUP(inicio!B544,padron!$A$2:$H$1999,8,0),"84005541")))</f>
        <v/>
      </c>
      <c r="M544" s="69" t="str">
        <f>+IF(B544="","",+IFERROR(+VLOOKUP(B544,padron!A:C,3,0),"no_cargado"))</f>
        <v/>
      </c>
      <c r="N544" s="67" t="str">
        <f>+IF(C544="","",+IFERROR(+VLOOKUP($C544,materiales!$A$2:$C$101,3,0),"9999"))</f>
        <v/>
      </c>
      <c r="O544" s="67" t="str">
        <f t="shared" si="80"/>
        <v/>
      </c>
      <c r="P544" s="67" t="str">
        <f t="shared" si="81"/>
        <v/>
      </c>
      <c r="Q544" s="67" t="str">
        <f t="shared" si="82"/>
        <v/>
      </c>
      <c r="R544" s="67" t="str">
        <f t="shared" si="83"/>
        <v/>
      </c>
      <c r="S544" s="67" t="str">
        <f t="shared" si="84"/>
        <v/>
      </c>
      <c r="T544" s="67" t="str">
        <f t="shared" ca="1" si="85"/>
        <v/>
      </c>
      <c r="U544" s="67" t="str">
        <f>+IF(M544="","",IFERROR(+VLOOKUP(C544,materiales!$A$2:$D$1000,4,0),"DSZA"))</f>
        <v/>
      </c>
      <c r="V544" s="67" t="str">
        <f t="shared" si="86"/>
        <v/>
      </c>
      <c r="W544" s="69" t="str">
        <f t="shared" si="87"/>
        <v/>
      </c>
      <c r="X544" s="69" t="str">
        <f t="shared" si="88"/>
        <v/>
      </c>
      <c r="Y544" s="70" t="str">
        <f t="shared" si="89"/>
        <v/>
      </c>
      <c r="Z544" s="70" t="str">
        <f>IF(M544="no_cargado",VLOOKUP(B544,NAfiliado_NFarmacia!A:H,8,0),"")</f>
        <v/>
      </c>
      <c r="AA544" s="71"/>
    </row>
    <row r="545" spans="1:27" x14ac:dyDescent="0.55000000000000004">
      <c r="A545" s="50"/>
      <c r="B545" s="49"/>
      <c r="C545" s="48"/>
      <c r="D545" s="49"/>
      <c r="E545" s="49"/>
      <c r="F545" s="49"/>
      <c r="G545" s="66" t="str">
        <f>+IF($B545="","",+IFERROR(+VLOOKUP(B545,padron!$A$2:$E$2000,2,0),+IFERROR(VLOOKUP(B545,NAfiliado_NFarmacia!$A:$J,10,0),"Ingresar Nuevo Afiliado")))</f>
        <v/>
      </c>
      <c r="H545" s="67" t="str">
        <f>+IF(B545="","",+IFERROR(+VLOOKUP($C545,materiales!$A$2:$C$101,2,0),"9999"))</f>
        <v/>
      </c>
      <c r="I545" s="68" t="str">
        <f>+IF($B545="","",+IF(OR($F545="Si",$F545=""),IF(ISERROR(VLOOKUP($B545,padron!$A$3:$M$482,9,0)),+IF(ISERROR(VLOOKUP($B545,NAfiliado_NFarmacia!$A$2:$J$497,5,0)),"Ingresa Farmacia",VLOOKUP($B545,NAfiliado_NFarmacia!$A$2:$J$497,5,0)),VLOOKUP($B545,padron!$A$3:$M$482,9,0)),+IF(ISERROR(VLOOKUP($B545,NAfiliado_NFarmacia!$A$2:$J$497,5,0)),"Ingresa Farmacia",VLOOKUP($B545,NAfiliado_NFarmacia!$A$2:$J$497,5,0))))</f>
        <v/>
      </c>
      <c r="J545" s="68" t="str">
        <f>+IF($B545="","",+IF(OR($F545="Si",$F545=""),IF(ISERROR(VLOOKUP($B545,padron!$A$3:$M$482,10,0)),+IF(ISERROR(VLOOKUP($B545,NAfiliado_NFarmacia!$A$2:$J$497,5,0)),"Ingresa Direccion de Farmacia",VLOOKUP($B545,NAfiliado_NFarmacia!$A$2:$J$497,6,0)),VLOOKUP($B545,padron!$A$3:$M$482,10,0)),+IF(ISERROR(VLOOKUP($B545,NAfiliado_NFarmacia!$A$2:$J$497,6,0)),"Ingresa Direccion de Farmacia",VLOOKUP($B545,NAfiliado_NFarmacia!$A$2:$J$497,6,0))))</f>
        <v/>
      </c>
      <c r="K545" s="68" t="str">
        <f>+IF($B545="","",+IF(OR($F545="Si",$F545=""),IF(ISERROR(VLOOKUP($B545,padron!$A$3:$M$482,10,0)),+IF(ISERROR(VLOOKUP($B545,NAfiliado_NFarmacia!$A$2:$J$497,5,0)),"Ingresa Localidad de Farmacia",VLOOKUP($B545,NAfiliado_NFarmacia!$A$2:$J$497,7,0)),VLOOKUP($B545,padron!$A$3:$M$482,11,0)),+IF(ISERROR(VLOOKUP($B545,NAfiliado_NFarmacia!$A$2:$J$497,7,0)),"Ingresa Localidad de Farmacia",VLOOKUP($B545,NAfiliado_NFarmacia!$A$2:$J$497,7,0))))</f>
        <v/>
      </c>
      <c r="L545" s="69" t="str">
        <f>+IF(B545="","",IF(F545="No","84005541",+IFERROR(+VLOOKUP(inicio!B545,padron!$A$2:$H$1999,8,0),"84005541")))</f>
        <v/>
      </c>
      <c r="M545" s="69" t="str">
        <f>+IF(B545="","",+IFERROR(+VLOOKUP(B545,padron!A:C,3,0),"no_cargado"))</f>
        <v/>
      </c>
      <c r="N545" s="67" t="str">
        <f>+IF(C545="","",+IFERROR(+VLOOKUP($C545,materiales!$A$2:$C$101,3,0),"9999"))</f>
        <v/>
      </c>
      <c r="O545" s="67" t="str">
        <f t="shared" si="80"/>
        <v/>
      </c>
      <c r="P545" s="67" t="str">
        <f t="shared" si="81"/>
        <v/>
      </c>
      <c r="Q545" s="67" t="str">
        <f t="shared" si="82"/>
        <v/>
      </c>
      <c r="R545" s="67" t="str">
        <f t="shared" si="83"/>
        <v/>
      </c>
      <c r="S545" s="67" t="str">
        <f t="shared" si="84"/>
        <v/>
      </c>
      <c r="T545" s="67" t="str">
        <f t="shared" ca="1" si="85"/>
        <v/>
      </c>
      <c r="U545" s="67" t="str">
        <f>+IF(M545="","",IFERROR(+VLOOKUP(C545,materiales!$A$2:$D$1000,4,0),"DSZA"))</f>
        <v/>
      </c>
      <c r="V545" s="67" t="str">
        <f t="shared" si="86"/>
        <v/>
      </c>
      <c r="W545" s="69" t="str">
        <f t="shared" si="87"/>
        <v/>
      </c>
      <c r="X545" s="69" t="str">
        <f t="shared" si="88"/>
        <v/>
      </c>
      <c r="Y545" s="70" t="str">
        <f t="shared" si="89"/>
        <v/>
      </c>
      <c r="Z545" s="70" t="str">
        <f>IF(M545="no_cargado",VLOOKUP(B545,NAfiliado_NFarmacia!A:H,8,0),"")</f>
        <v/>
      </c>
      <c r="AA545" s="71"/>
    </row>
    <row r="546" spans="1:27" x14ac:dyDescent="0.55000000000000004">
      <c r="A546" s="50"/>
      <c r="B546" s="49"/>
      <c r="C546" s="48"/>
      <c r="D546" s="49"/>
      <c r="E546" s="49"/>
      <c r="F546" s="49"/>
      <c r="G546" s="66" t="str">
        <f>+IF($B546="","",+IFERROR(+VLOOKUP(B546,padron!$A$2:$E$2000,2,0),+IFERROR(VLOOKUP(B546,NAfiliado_NFarmacia!$A:$J,10,0),"Ingresar Nuevo Afiliado")))</f>
        <v/>
      </c>
      <c r="H546" s="67" t="str">
        <f>+IF(B546="","",+IFERROR(+VLOOKUP($C546,materiales!$A$2:$C$101,2,0),"9999"))</f>
        <v/>
      </c>
      <c r="I546" s="68" t="str">
        <f>+IF($B546="","",+IF(OR($F546="Si",$F546=""),IF(ISERROR(VLOOKUP($B546,padron!$A$3:$M$482,9,0)),+IF(ISERROR(VLOOKUP($B546,NAfiliado_NFarmacia!$A$2:$J$497,5,0)),"Ingresa Farmacia",VLOOKUP($B546,NAfiliado_NFarmacia!$A$2:$J$497,5,0)),VLOOKUP($B546,padron!$A$3:$M$482,9,0)),+IF(ISERROR(VLOOKUP($B546,NAfiliado_NFarmacia!$A$2:$J$497,5,0)),"Ingresa Farmacia",VLOOKUP($B546,NAfiliado_NFarmacia!$A$2:$J$497,5,0))))</f>
        <v/>
      </c>
      <c r="J546" s="68" t="str">
        <f>+IF($B546="","",+IF(OR($F546="Si",$F546=""),IF(ISERROR(VLOOKUP($B546,padron!$A$3:$M$482,10,0)),+IF(ISERROR(VLOOKUP($B546,NAfiliado_NFarmacia!$A$2:$J$497,5,0)),"Ingresa Direccion de Farmacia",VLOOKUP($B546,NAfiliado_NFarmacia!$A$2:$J$497,6,0)),VLOOKUP($B546,padron!$A$3:$M$482,10,0)),+IF(ISERROR(VLOOKUP($B546,NAfiliado_NFarmacia!$A$2:$J$497,6,0)),"Ingresa Direccion de Farmacia",VLOOKUP($B546,NAfiliado_NFarmacia!$A$2:$J$497,6,0))))</f>
        <v/>
      </c>
      <c r="K546" s="68" t="str">
        <f>+IF($B546="","",+IF(OR($F546="Si",$F546=""),IF(ISERROR(VLOOKUP($B546,padron!$A$3:$M$482,10,0)),+IF(ISERROR(VLOOKUP($B546,NAfiliado_NFarmacia!$A$2:$J$497,5,0)),"Ingresa Localidad de Farmacia",VLOOKUP($B546,NAfiliado_NFarmacia!$A$2:$J$497,7,0)),VLOOKUP($B546,padron!$A$3:$M$482,11,0)),+IF(ISERROR(VLOOKUP($B546,NAfiliado_NFarmacia!$A$2:$J$497,7,0)),"Ingresa Localidad de Farmacia",VLOOKUP($B546,NAfiliado_NFarmacia!$A$2:$J$497,7,0))))</f>
        <v/>
      </c>
      <c r="L546" s="69" t="str">
        <f>+IF(B546="","",IF(F546="No","84005541",+IFERROR(+VLOOKUP(inicio!B546,padron!$A$2:$H$1999,8,0),"84005541")))</f>
        <v/>
      </c>
      <c r="M546" s="69" t="str">
        <f>+IF(B546="","",+IFERROR(+VLOOKUP(B546,padron!A:C,3,0),"no_cargado"))</f>
        <v/>
      </c>
      <c r="N546" s="67" t="str">
        <f>+IF(C546="","",+IFERROR(+VLOOKUP($C546,materiales!$A$2:$C$101,3,0),"9999"))</f>
        <v/>
      </c>
      <c r="O546" s="67" t="str">
        <f t="shared" si="80"/>
        <v/>
      </c>
      <c r="P546" s="67" t="str">
        <f t="shared" si="81"/>
        <v/>
      </c>
      <c r="Q546" s="67" t="str">
        <f t="shared" si="82"/>
        <v/>
      </c>
      <c r="R546" s="67" t="str">
        <f t="shared" si="83"/>
        <v/>
      </c>
      <c r="S546" s="67" t="str">
        <f t="shared" si="84"/>
        <v/>
      </c>
      <c r="T546" s="67" t="str">
        <f t="shared" ca="1" si="85"/>
        <v/>
      </c>
      <c r="U546" s="67" t="str">
        <f>+IF(M546="","",IFERROR(+VLOOKUP(C546,materiales!$A$2:$D$1000,4,0),"DSZA"))</f>
        <v/>
      </c>
      <c r="V546" s="67" t="str">
        <f t="shared" si="86"/>
        <v/>
      </c>
      <c r="W546" s="69" t="str">
        <f t="shared" si="87"/>
        <v/>
      </c>
      <c r="X546" s="69" t="str">
        <f t="shared" si="88"/>
        <v/>
      </c>
      <c r="Y546" s="70" t="str">
        <f t="shared" si="89"/>
        <v/>
      </c>
      <c r="Z546" s="70" t="str">
        <f>IF(M546="no_cargado",VLOOKUP(B546,NAfiliado_NFarmacia!A:H,8,0),"")</f>
        <v/>
      </c>
      <c r="AA546" s="71"/>
    </row>
    <row r="547" spans="1:27" x14ac:dyDescent="0.55000000000000004">
      <c r="A547" s="50"/>
      <c r="B547" s="49"/>
      <c r="C547" s="48"/>
      <c r="D547" s="49"/>
      <c r="E547" s="49"/>
      <c r="F547" s="49"/>
      <c r="G547" s="66" t="str">
        <f>+IF($B547="","",+IFERROR(+VLOOKUP(B547,padron!$A$2:$E$2000,2,0),+IFERROR(VLOOKUP(B547,NAfiliado_NFarmacia!$A:$J,10,0),"Ingresar Nuevo Afiliado")))</f>
        <v/>
      </c>
      <c r="H547" s="67" t="str">
        <f>+IF(B547="","",+IFERROR(+VLOOKUP($C547,materiales!$A$2:$C$101,2,0),"9999"))</f>
        <v/>
      </c>
      <c r="I547" s="68" t="str">
        <f>+IF($B547="","",+IF(OR($F547="Si",$F547=""),IF(ISERROR(VLOOKUP($B547,padron!$A$3:$M$482,9,0)),+IF(ISERROR(VLOOKUP($B547,NAfiliado_NFarmacia!$A$2:$J$497,5,0)),"Ingresa Farmacia",VLOOKUP($B547,NAfiliado_NFarmacia!$A$2:$J$497,5,0)),VLOOKUP($B547,padron!$A$3:$M$482,9,0)),+IF(ISERROR(VLOOKUP($B547,NAfiliado_NFarmacia!$A$2:$J$497,5,0)),"Ingresa Farmacia",VLOOKUP($B547,NAfiliado_NFarmacia!$A$2:$J$497,5,0))))</f>
        <v/>
      </c>
      <c r="J547" s="68" t="str">
        <f>+IF($B547="","",+IF(OR($F547="Si",$F547=""),IF(ISERROR(VLOOKUP($B547,padron!$A$3:$M$482,10,0)),+IF(ISERROR(VLOOKUP($B547,NAfiliado_NFarmacia!$A$2:$J$497,5,0)),"Ingresa Direccion de Farmacia",VLOOKUP($B547,NAfiliado_NFarmacia!$A$2:$J$497,6,0)),VLOOKUP($B547,padron!$A$3:$M$482,10,0)),+IF(ISERROR(VLOOKUP($B547,NAfiliado_NFarmacia!$A$2:$J$497,6,0)),"Ingresa Direccion de Farmacia",VLOOKUP($B547,NAfiliado_NFarmacia!$A$2:$J$497,6,0))))</f>
        <v/>
      </c>
      <c r="K547" s="68" t="str">
        <f>+IF($B547="","",+IF(OR($F547="Si",$F547=""),IF(ISERROR(VLOOKUP($B547,padron!$A$3:$M$482,10,0)),+IF(ISERROR(VLOOKUP($B547,NAfiliado_NFarmacia!$A$2:$J$497,5,0)),"Ingresa Localidad de Farmacia",VLOOKUP($B547,NAfiliado_NFarmacia!$A$2:$J$497,7,0)),VLOOKUP($B547,padron!$A$3:$M$482,11,0)),+IF(ISERROR(VLOOKUP($B547,NAfiliado_NFarmacia!$A$2:$J$497,7,0)),"Ingresa Localidad de Farmacia",VLOOKUP($B547,NAfiliado_NFarmacia!$A$2:$J$497,7,0))))</f>
        <v/>
      </c>
      <c r="L547" s="69" t="str">
        <f>+IF(B547="","",IF(F547="No","84005541",+IFERROR(+VLOOKUP(inicio!B547,padron!$A$2:$H$1999,8,0),"84005541")))</f>
        <v/>
      </c>
      <c r="M547" s="69" t="str">
        <f>+IF(B547="","",+IFERROR(+VLOOKUP(B547,padron!A:C,3,0),"no_cargado"))</f>
        <v/>
      </c>
      <c r="N547" s="67" t="str">
        <f>+IF(C547="","",+IFERROR(+VLOOKUP($C547,materiales!$A$2:$C$101,3,0),"9999"))</f>
        <v/>
      </c>
      <c r="O547" s="67" t="str">
        <f t="shared" si="80"/>
        <v/>
      </c>
      <c r="P547" s="67" t="str">
        <f t="shared" si="81"/>
        <v/>
      </c>
      <c r="Q547" s="67" t="str">
        <f t="shared" si="82"/>
        <v/>
      </c>
      <c r="R547" s="67" t="str">
        <f t="shared" si="83"/>
        <v/>
      </c>
      <c r="S547" s="67" t="str">
        <f t="shared" si="84"/>
        <v/>
      </c>
      <c r="T547" s="67" t="str">
        <f t="shared" ca="1" si="85"/>
        <v/>
      </c>
      <c r="U547" s="67" t="str">
        <f>+IF(M547="","",IFERROR(+VLOOKUP(C547,materiales!$A$2:$D$1000,4,0),"DSZA"))</f>
        <v/>
      </c>
      <c r="V547" s="67" t="str">
        <f t="shared" si="86"/>
        <v/>
      </c>
      <c r="W547" s="69" t="str">
        <f t="shared" si="87"/>
        <v/>
      </c>
      <c r="X547" s="69" t="str">
        <f t="shared" si="88"/>
        <v/>
      </c>
      <c r="Y547" s="70" t="str">
        <f t="shared" si="89"/>
        <v/>
      </c>
      <c r="Z547" s="70" t="str">
        <f>IF(M547="no_cargado",VLOOKUP(B547,NAfiliado_NFarmacia!A:H,8,0),"")</f>
        <v/>
      </c>
      <c r="AA547" s="71"/>
    </row>
    <row r="548" spans="1:27" x14ac:dyDescent="0.55000000000000004">
      <c r="A548" s="50"/>
      <c r="B548" s="49"/>
      <c r="C548" s="48"/>
      <c r="D548" s="49"/>
      <c r="E548" s="49"/>
      <c r="F548" s="49"/>
      <c r="G548" s="66" t="str">
        <f>+IF($B548="","",+IFERROR(+VLOOKUP(B548,padron!$A$2:$E$2000,2,0),+IFERROR(VLOOKUP(B548,NAfiliado_NFarmacia!$A:$J,10,0),"Ingresar Nuevo Afiliado")))</f>
        <v/>
      </c>
      <c r="H548" s="67" t="str">
        <f>+IF(B548="","",+IFERROR(+VLOOKUP($C548,materiales!$A$2:$C$101,2,0),"9999"))</f>
        <v/>
      </c>
      <c r="I548" s="68" t="str">
        <f>+IF($B548="","",+IF(OR($F548="Si",$F548=""),IF(ISERROR(VLOOKUP($B548,padron!$A$3:$M$482,9,0)),+IF(ISERROR(VLOOKUP($B548,NAfiliado_NFarmacia!$A$2:$J$497,5,0)),"Ingresa Farmacia",VLOOKUP($B548,NAfiliado_NFarmacia!$A$2:$J$497,5,0)),VLOOKUP($B548,padron!$A$3:$M$482,9,0)),+IF(ISERROR(VLOOKUP($B548,NAfiliado_NFarmacia!$A$2:$J$497,5,0)),"Ingresa Farmacia",VLOOKUP($B548,NAfiliado_NFarmacia!$A$2:$J$497,5,0))))</f>
        <v/>
      </c>
      <c r="J548" s="68" t="str">
        <f>+IF($B548="","",+IF(OR($F548="Si",$F548=""),IF(ISERROR(VLOOKUP($B548,padron!$A$3:$M$482,10,0)),+IF(ISERROR(VLOOKUP($B548,NAfiliado_NFarmacia!$A$2:$J$497,5,0)),"Ingresa Direccion de Farmacia",VLOOKUP($B548,NAfiliado_NFarmacia!$A$2:$J$497,6,0)),VLOOKUP($B548,padron!$A$3:$M$482,10,0)),+IF(ISERROR(VLOOKUP($B548,NAfiliado_NFarmacia!$A$2:$J$497,6,0)),"Ingresa Direccion de Farmacia",VLOOKUP($B548,NAfiliado_NFarmacia!$A$2:$J$497,6,0))))</f>
        <v/>
      </c>
      <c r="K548" s="68" t="str">
        <f>+IF($B548="","",+IF(OR($F548="Si",$F548=""),IF(ISERROR(VLOOKUP($B548,padron!$A$3:$M$482,10,0)),+IF(ISERROR(VLOOKUP($B548,NAfiliado_NFarmacia!$A$2:$J$497,5,0)),"Ingresa Localidad de Farmacia",VLOOKUP($B548,NAfiliado_NFarmacia!$A$2:$J$497,7,0)),VLOOKUP($B548,padron!$A$3:$M$482,11,0)),+IF(ISERROR(VLOOKUP($B548,NAfiliado_NFarmacia!$A$2:$J$497,7,0)),"Ingresa Localidad de Farmacia",VLOOKUP($B548,NAfiliado_NFarmacia!$A$2:$J$497,7,0))))</f>
        <v/>
      </c>
      <c r="L548" s="69" t="str">
        <f>+IF(B548="","",IF(F548="No","84005541",+IFERROR(+VLOOKUP(inicio!B548,padron!$A$2:$H$1999,8,0),"84005541")))</f>
        <v/>
      </c>
      <c r="M548" s="69" t="str">
        <f>+IF(B548="","",+IFERROR(+VLOOKUP(B548,padron!A:C,3,0),"no_cargado"))</f>
        <v/>
      </c>
      <c r="N548" s="67" t="str">
        <f>+IF(C548="","",+IFERROR(+VLOOKUP($C548,materiales!$A$2:$C$101,3,0),"9999"))</f>
        <v/>
      </c>
      <c r="O548" s="67" t="str">
        <f t="shared" si="80"/>
        <v/>
      </c>
      <c r="P548" s="67" t="str">
        <f t="shared" si="81"/>
        <v/>
      </c>
      <c r="Q548" s="67" t="str">
        <f t="shared" si="82"/>
        <v/>
      </c>
      <c r="R548" s="67" t="str">
        <f t="shared" si="83"/>
        <v/>
      </c>
      <c r="S548" s="67" t="str">
        <f t="shared" si="84"/>
        <v/>
      </c>
      <c r="T548" s="67" t="str">
        <f t="shared" ca="1" si="85"/>
        <v/>
      </c>
      <c r="U548" s="67" t="str">
        <f>+IF(M548="","",IFERROR(+VLOOKUP(C548,materiales!$A$2:$D$1000,4,0),"DSZA"))</f>
        <v/>
      </c>
      <c r="V548" s="67" t="str">
        <f t="shared" si="86"/>
        <v/>
      </c>
      <c r="W548" s="69" t="str">
        <f t="shared" si="87"/>
        <v/>
      </c>
      <c r="X548" s="69" t="str">
        <f t="shared" si="88"/>
        <v/>
      </c>
      <c r="Y548" s="70" t="str">
        <f t="shared" si="89"/>
        <v/>
      </c>
      <c r="Z548" s="70" t="str">
        <f>IF(M548="no_cargado",VLOOKUP(B548,NAfiliado_NFarmacia!A:H,8,0),"")</f>
        <v/>
      </c>
      <c r="AA548" s="71"/>
    </row>
    <row r="549" spans="1:27" x14ac:dyDescent="0.55000000000000004">
      <c r="A549" s="50"/>
      <c r="B549" s="49"/>
      <c r="C549" s="48"/>
      <c r="D549" s="49"/>
      <c r="E549" s="49"/>
      <c r="F549" s="49"/>
      <c r="G549" s="66" t="str">
        <f>+IF($B549="","",+IFERROR(+VLOOKUP(B549,padron!$A$2:$E$2000,2,0),+IFERROR(VLOOKUP(B549,NAfiliado_NFarmacia!$A:$J,10,0),"Ingresar Nuevo Afiliado")))</f>
        <v/>
      </c>
      <c r="H549" s="67" t="str">
        <f>+IF(B549="","",+IFERROR(+VLOOKUP($C549,materiales!$A$2:$C$101,2,0),"9999"))</f>
        <v/>
      </c>
      <c r="I549" s="68" t="str">
        <f>+IF($B549="","",+IF(OR($F549="Si",$F549=""),IF(ISERROR(VLOOKUP($B549,padron!$A$3:$M$482,9,0)),+IF(ISERROR(VLOOKUP($B549,NAfiliado_NFarmacia!$A$2:$J$497,5,0)),"Ingresa Farmacia",VLOOKUP($B549,NAfiliado_NFarmacia!$A$2:$J$497,5,0)),VLOOKUP($B549,padron!$A$3:$M$482,9,0)),+IF(ISERROR(VLOOKUP($B549,NAfiliado_NFarmacia!$A$2:$J$497,5,0)),"Ingresa Farmacia",VLOOKUP($B549,NAfiliado_NFarmacia!$A$2:$J$497,5,0))))</f>
        <v/>
      </c>
      <c r="J549" s="68" t="str">
        <f>+IF($B549="","",+IF(OR($F549="Si",$F549=""),IF(ISERROR(VLOOKUP($B549,padron!$A$3:$M$482,10,0)),+IF(ISERROR(VLOOKUP($B549,NAfiliado_NFarmacia!$A$2:$J$497,5,0)),"Ingresa Direccion de Farmacia",VLOOKUP($B549,NAfiliado_NFarmacia!$A$2:$J$497,6,0)),VLOOKUP($B549,padron!$A$3:$M$482,10,0)),+IF(ISERROR(VLOOKUP($B549,NAfiliado_NFarmacia!$A$2:$J$497,6,0)),"Ingresa Direccion de Farmacia",VLOOKUP($B549,NAfiliado_NFarmacia!$A$2:$J$497,6,0))))</f>
        <v/>
      </c>
      <c r="K549" s="68" t="str">
        <f>+IF($B549="","",+IF(OR($F549="Si",$F549=""),IF(ISERROR(VLOOKUP($B549,padron!$A$3:$M$482,10,0)),+IF(ISERROR(VLOOKUP($B549,NAfiliado_NFarmacia!$A$2:$J$497,5,0)),"Ingresa Localidad de Farmacia",VLOOKUP($B549,NAfiliado_NFarmacia!$A$2:$J$497,7,0)),VLOOKUP($B549,padron!$A$3:$M$482,11,0)),+IF(ISERROR(VLOOKUP($B549,NAfiliado_NFarmacia!$A$2:$J$497,7,0)),"Ingresa Localidad de Farmacia",VLOOKUP($B549,NAfiliado_NFarmacia!$A$2:$J$497,7,0))))</f>
        <v/>
      </c>
      <c r="L549" s="69" t="str">
        <f>+IF(B549="","",IF(F549="No","84005541",+IFERROR(+VLOOKUP(inicio!B549,padron!$A$2:$H$1999,8,0),"84005541")))</f>
        <v/>
      </c>
      <c r="M549" s="69" t="str">
        <f>+IF(B549="","",+IFERROR(+VLOOKUP(B549,padron!A:C,3,0),"no_cargado"))</f>
        <v/>
      </c>
      <c r="N549" s="67" t="str">
        <f>+IF(C549="","",+IFERROR(+VLOOKUP($C549,materiales!$A$2:$C$101,3,0),"9999"))</f>
        <v/>
      </c>
      <c r="O549" s="67" t="str">
        <f t="shared" si="80"/>
        <v/>
      </c>
      <c r="P549" s="67" t="str">
        <f t="shared" si="81"/>
        <v/>
      </c>
      <c r="Q549" s="67" t="str">
        <f t="shared" si="82"/>
        <v/>
      </c>
      <c r="R549" s="67" t="str">
        <f t="shared" si="83"/>
        <v/>
      </c>
      <c r="S549" s="67" t="str">
        <f t="shared" si="84"/>
        <v/>
      </c>
      <c r="T549" s="67" t="str">
        <f t="shared" ca="1" si="85"/>
        <v/>
      </c>
      <c r="U549" s="67" t="str">
        <f>+IF(M549="","",IFERROR(+VLOOKUP(C549,materiales!$A$2:$D$1000,4,0),"DSZA"))</f>
        <v/>
      </c>
      <c r="V549" s="67" t="str">
        <f t="shared" si="86"/>
        <v/>
      </c>
      <c r="W549" s="69" t="str">
        <f t="shared" si="87"/>
        <v/>
      </c>
      <c r="X549" s="69" t="str">
        <f t="shared" si="88"/>
        <v/>
      </c>
      <c r="Y549" s="70" t="str">
        <f t="shared" si="89"/>
        <v/>
      </c>
      <c r="Z549" s="70" t="str">
        <f>IF(M549="no_cargado",VLOOKUP(B549,NAfiliado_NFarmacia!A:H,8,0),"")</f>
        <v/>
      </c>
      <c r="AA549" s="71"/>
    </row>
    <row r="550" spans="1:27" x14ac:dyDescent="0.55000000000000004">
      <c r="A550" s="50"/>
      <c r="B550" s="49"/>
      <c r="C550" s="48"/>
      <c r="D550" s="49"/>
      <c r="E550" s="49"/>
      <c r="F550" s="49"/>
      <c r="G550" s="66" t="str">
        <f>+IF($B550="","",+IFERROR(+VLOOKUP(B550,padron!$A$2:$E$2000,2,0),+IFERROR(VLOOKUP(B550,NAfiliado_NFarmacia!$A:$J,10,0),"Ingresar Nuevo Afiliado")))</f>
        <v/>
      </c>
      <c r="H550" s="67" t="str">
        <f>+IF(B550="","",+IFERROR(+VLOOKUP($C550,materiales!$A$2:$C$101,2,0),"9999"))</f>
        <v/>
      </c>
      <c r="I550" s="68" t="str">
        <f>+IF($B550="","",+IF(OR($F550="Si",$F550=""),IF(ISERROR(VLOOKUP($B550,padron!$A$3:$M$482,9,0)),+IF(ISERROR(VLOOKUP($B550,NAfiliado_NFarmacia!$A$2:$J$497,5,0)),"Ingresa Farmacia",VLOOKUP($B550,NAfiliado_NFarmacia!$A$2:$J$497,5,0)),VLOOKUP($B550,padron!$A$3:$M$482,9,0)),+IF(ISERROR(VLOOKUP($B550,NAfiliado_NFarmacia!$A$2:$J$497,5,0)),"Ingresa Farmacia",VLOOKUP($B550,NAfiliado_NFarmacia!$A$2:$J$497,5,0))))</f>
        <v/>
      </c>
      <c r="J550" s="68" t="str">
        <f>+IF($B550="","",+IF(OR($F550="Si",$F550=""),IF(ISERROR(VLOOKUP($B550,padron!$A$3:$M$482,10,0)),+IF(ISERROR(VLOOKUP($B550,NAfiliado_NFarmacia!$A$2:$J$497,5,0)),"Ingresa Direccion de Farmacia",VLOOKUP($B550,NAfiliado_NFarmacia!$A$2:$J$497,6,0)),VLOOKUP($B550,padron!$A$3:$M$482,10,0)),+IF(ISERROR(VLOOKUP($B550,NAfiliado_NFarmacia!$A$2:$J$497,6,0)),"Ingresa Direccion de Farmacia",VLOOKUP($B550,NAfiliado_NFarmacia!$A$2:$J$497,6,0))))</f>
        <v/>
      </c>
      <c r="K550" s="68" t="str">
        <f>+IF($B550="","",+IF(OR($F550="Si",$F550=""),IF(ISERROR(VLOOKUP($B550,padron!$A$3:$M$482,10,0)),+IF(ISERROR(VLOOKUP($B550,NAfiliado_NFarmacia!$A$2:$J$497,5,0)),"Ingresa Localidad de Farmacia",VLOOKUP($B550,NAfiliado_NFarmacia!$A$2:$J$497,7,0)),VLOOKUP($B550,padron!$A$3:$M$482,11,0)),+IF(ISERROR(VLOOKUP($B550,NAfiliado_NFarmacia!$A$2:$J$497,7,0)),"Ingresa Localidad de Farmacia",VLOOKUP($B550,NAfiliado_NFarmacia!$A$2:$J$497,7,0))))</f>
        <v/>
      </c>
      <c r="L550" s="69" t="str">
        <f>+IF(B550="","",IF(F550="No","84005541",+IFERROR(+VLOOKUP(inicio!B550,padron!$A$2:$H$1999,8,0),"84005541")))</f>
        <v/>
      </c>
      <c r="M550" s="69" t="str">
        <f>+IF(B550="","",+IFERROR(+VLOOKUP(B550,padron!A:C,3,0),"no_cargado"))</f>
        <v/>
      </c>
      <c r="N550" s="67" t="str">
        <f>+IF(C550="","",+IFERROR(+VLOOKUP($C550,materiales!$A$2:$C$101,3,0),"9999"))</f>
        <v/>
      </c>
      <c r="O550" s="67" t="str">
        <f t="shared" si="80"/>
        <v/>
      </c>
      <c r="P550" s="67" t="str">
        <f t="shared" si="81"/>
        <v/>
      </c>
      <c r="Q550" s="67" t="str">
        <f t="shared" si="82"/>
        <v/>
      </c>
      <c r="R550" s="67" t="str">
        <f t="shared" si="83"/>
        <v/>
      </c>
      <c r="S550" s="67" t="str">
        <f t="shared" si="84"/>
        <v/>
      </c>
      <c r="T550" s="67" t="str">
        <f t="shared" ca="1" si="85"/>
        <v/>
      </c>
      <c r="U550" s="67" t="str">
        <f>+IF(M550="","",IFERROR(+VLOOKUP(C550,materiales!$A$2:$D$1000,4,0),"DSZA"))</f>
        <v/>
      </c>
      <c r="V550" s="67" t="str">
        <f t="shared" si="86"/>
        <v/>
      </c>
      <c r="W550" s="69" t="str">
        <f t="shared" si="87"/>
        <v/>
      </c>
      <c r="X550" s="69" t="str">
        <f t="shared" si="88"/>
        <v/>
      </c>
      <c r="Y550" s="70" t="str">
        <f t="shared" si="89"/>
        <v/>
      </c>
      <c r="Z550" s="70" t="str">
        <f>IF(M550="no_cargado",VLOOKUP(B550,NAfiliado_NFarmacia!A:H,8,0),"")</f>
        <v/>
      </c>
      <c r="AA550" s="71"/>
    </row>
    <row r="551" spans="1:27" x14ac:dyDescent="0.55000000000000004">
      <c r="A551" s="50"/>
      <c r="B551" s="49"/>
      <c r="C551" s="48"/>
      <c r="D551" s="49"/>
      <c r="E551" s="49"/>
      <c r="F551" s="49"/>
      <c r="G551" s="66" t="str">
        <f>+IF($B551="","",+IFERROR(+VLOOKUP(B551,padron!$A$2:$E$2000,2,0),+IFERROR(VLOOKUP(B551,NAfiliado_NFarmacia!$A:$J,10,0),"Ingresar Nuevo Afiliado")))</f>
        <v/>
      </c>
      <c r="H551" s="67" t="str">
        <f>+IF(B551="","",+IFERROR(+VLOOKUP($C551,materiales!$A$2:$C$101,2,0),"9999"))</f>
        <v/>
      </c>
      <c r="I551" s="68" t="str">
        <f>+IF($B551="","",+IF(OR($F551="Si",$F551=""),IF(ISERROR(VLOOKUP($B551,padron!$A$3:$M$482,9,0)),+IF(ISERROR(VLOOKUP($B551,NAfiliado_NFarmacia!$A$2:$J$497,5,0)),"Ingresa Farmacia",VLOOKUP($B551,NAfiliado_NFarmacia!$A$2:$J$497,5,0)),VLOOKUP($B551,padron!$A$3:$M$482,9,0)),+IF(ISERROR(VLOOKUP($B551,NAfiliado_NFarmacia!$A$2:$J$497,5,0)),"Ingresa Farmacia",VLOOKUP($B551,NAfiliado_NFarmacia!$A$2:$J$497,5,0))))</f>
        <v/>
      </c>
      <c r="J551" s="68" t="str">
        <f>+IF($B551="","",+IF(OR($F551="Si",$F551=""),IF(ISERROR(VLOOKUP($B551,padron!$A$3:$M$482,10,0)),+IF(ISERROR(VLOOKUP($B551,NAfiliado_NFarmacia!$A$2:$J$497,5,0)),"Ingresa Direccion de Farmacia",VLOOKUP($B551,NAfiliado_NFarmacia!$A$2:$J$497,6,0)),VLOOKUP($B551,padron!$A$3:$M$482,10,0)),+IF(ISERROR(VLOOKUP($B551,NAfiliado_NFarmacia!$A$2:$J$497,6,0)),"Ingresa Direccion de Farmacia",VLOOKUP($B551,NAfiliado_NFarmacia!$A$2:$J$497,6,0))))</f>
        <v/>
      </c>
      <c r="K551" s="68" t="str">
        <f>+IF($B551="","",+IF(OR($F551="Si",$F551=""),IF(ISERROR(VLOOKUP($B551,padron!$A$3:$M$482,10,0)),+IF(ISERROR(VLOOKUP($B551,NAfiliado_NFarmacia!$A$2:$J$497,5,0)),"Ingresa Localidad de Farmacia",VLOOKUP($B551,NAfiliado_NFarmacia!$A$2:$J$497,7,0)),VLOOKUP($B551,padron!$A$3:$M$482,11,0)),+IF(ISERROR(VLOOKUP($B551,NAfiliado_NFarmacia!$A$2:$J$497,7,0)),"Ingresa Localidad de Farmacia",VLOOKUP($B551,NAfiliado_NFarmacia!$A$2:$J$497,7,0))))</f>
        <v/>
      </c>
      <c r="L551" s="69" t="str">
        <f>+IF(B551="","",IF(F551="No","84005541",+IFERROR(+VLOOKUP(inicio!B551,padron!$A$2:$H$1999,8,0),"84005541")))</f>
        <v/>
      </c>
      <c r="M551" s="69" t="str">
        <f>+IF(B551="","",+IFERROR(+VLOOKUP(B551,padron!A:C,3,0),"no_cargado"))</f>
        <v/>
      </c>
      <c r="N551" s="67" t="str">
        <f>+IF(C551="","",+IFERROR(+VLOOKUP($C551,materiales!$A$2:$C$101,3,0),"9999"))</f>
        <v/>
      </c>
      <c r="O551" s="67" t="str">
        <f t="shared" si="80"/>
        <v/>
      </c>
      <c r="P551" s="67" t="str">
        <f t="shared" si="81"/>
        <v/>
      </c>
      <c r="Q551" s="67" t="str">
        <f t="shared" si="82"/>
        <v/>
      </c>
      <c r="R551" s="67" t="str">
        <f t="shared" si="83"/>
        <v/>
      </c>
      <c r="S551" s="67" t="str">
        <f t="shared" si="84"/>
        <v/>
      </c>
      <c r="T551" s="67" t="str">
        <f t="shared" ca="1" si="85"/>
        <v/>
      </c>
      <c r="U551" s="67" t="str">
        <f>+IF(M551="","",IFERROR(+VLOOKUP(C551,materiales!$A$2:$D$1000,4,0),"DSZA"))</f>
        <v/>
      </c>
      <c r="V551" s="67" t="str">
        <f t="shared" si="86"/>
        <v/>
      </c>
      <c r="W551" s="69" t="str">
        <f t="shared" si="87"/>
        <v/>
      </c>
      <c r="X551" s="69" t="str">
        <f t="shared" si="88"/>
        <v/>
      </c>
      <c r="Y551" s="70" t="str">
        <f t="shared" si="89"/>
        <v/>
      </c>
      <c r="Z551" s="70" t="str">
        <f>IF(M551="no_cargado",VLOOKUP(B551,NAfiliado_NFarmacia!A:H,8,0),"")</f>
        <v/>
      </c>
      <c r="AA551" s="71"/>
    </row>
    <row r="552" spans="1:27" x14ac:dyDescent="0.55000000000000004">
      <c r="A552" s="50"/>
      <c r="B552" s="49"/>
      <c r="C552" s="48"/>
      <c r="D552" s="49"/>
      <c r="E552" s="49"/>
      <c r="F552" s="49"/>
      <c r="G552" s="66" t="str">
        <f>+IF($B552="","",+IFERROR(+VLOOKUP(B552,padron!$A$2:$E$2000,2,0),+IFERROR(VLOOKUP(B552,NAfiliado_NFarmacia!$A:$J,10,0),"Ingresar Nuevo Afiliado")))</f>
        <v/>
      </c>
      <c r="H552" s="67" t="str">
        <f>+IF(B552="","",+IFERROR(+VLOOKUP($C552,materiales!$A$2:$C$101,2,0),"9999"))</f>
        <v/>
      </c>
      <c r="I552" s="68" t="str">
        <f>+IF($B552="","",+IF(OR($F552="Si",$F552=""),IF(ISERROR(VLOOKUP($B552,padron!$A$3:$M$482,9,0)),+IF(ISERROR(VLOOKUP($B552,NAfiliado_NFarmacia!$A$2:$J$497,5,0)),"Ingresa Farmacia",VLOOKUP($B552,NAfiliado_NFarmacia!$A$2:$J$497,5,0)),VLOOKUP($B552,padron!$A$3:$M$482,9,0)),+IF(ISERROR(VLOOKUP($B552,NAfiliado_NFarmacia!$A$2:$J$497,5,0)),"Ingresa Farmacia",VLOOKUP($B552,NAfiliado_NFarmacia!$A$2:$J$497,5,0))))</f>
        <v/>
      </c>
      <c r="J552" s="68" t="str">
        <f>+IF($B552="","",+IF(OR($F552="Si",$F552=""),IF(ISERROR(VLOOKUP($B552,padron!$A$3:$M$482,10,0)),+IF(ISERROR(VLOOKUP($B552,NAfiliado_NFarmacia!$A$2:$J$497,5,0)),"Ingresa Direccion de Farmacia",VLOOKUP($B552,NAfiliado_NFarmacia!$A$2:$J$497,6,0)),VLOOKUP($B552,padron!$A$3:$M$482,10,0)),+IF(ISERROR(VLOOKUP($B552,NAfiliado_NFarmacia!$A$2:$J$497,6,0)),"Ingresa Direccion de Farmacia",VLOOKUP($B552,NAfiliado_NFarmacia!$A$2:$J$497,6,0))))</f>
        <v/>
      </c>
      <c r="K552" s="68" t="str">
        <f>+IF($B552="","",+IF(OR($F552="Si",$F552=""),IF(ISERROR(VLOOKUP($B552,padron!$A$3:$M$482,10,0)),+IF(ISERROR(VLOOKUP($B552,NAfiliado_NFarmacia!$A$2:$J$497,5,0)),"Ingresa Localidad de Farmacia",VLOOKUP($B552,NAfiliado_NFarmacia!$A$2:$J$497,7,0)),VLOOKUP($B552,padron!$A$3:$M$482,11,0)),+IF(ISERROR(VLOOKUP($B552,NAfiliado_NFarmacia!$A$2:$J$497,7,0)),"Ingresa Localidad de Farmacia",VLOOKUP($B552,NAfiliado_NFarmacia!$A$2:$J$497,7,0))))</f>
        <v/>
      </c>
      <c r="L552" s="69" t="str">
        <f>+IF(B552="","",IF(F552="No","84005541",+IFERROR(+VLOOKUP(inicio!B552,padron!$A$2:$H$1999,8,0),"84005541")))</f>
        <v/>
      </c>
      <c r="M552" s="69" t="str">
        <f>+IF(B552="","",+IFERROR(+VLOOKUP(B552,padron!A:C,3,0),"no_cargado"))</f>
        <v/>
      </c>
      <c r="N552" s="67" t="str">
        <f>+IF(C552="","",+IFERROR(+VLOOKUP($C552,materiales!$A$2:$C$101,3,0),"9999"))</f>
        <v/>
      </c>
      <c r="O552" s="67" t="str">
        <f t="shared" si="80"/>
        <v/>
      </c>
      <c r="P552" s="67" t="str">
        <f t="shared" si="81"/>
        <v/>
      </c>
      <c r="Q552" s="67" t="str">
        <f t="shared" si="82"/>
        <v/>
      </c>
      <c r="R552" s="67" t="str">
        <f t="shared" si="83"/>
        <v/>
      </c>
      <c r="S552" s="67" t="str">
        <f t="shared" si="84"/>
        <v/>
      </c>
      <c r="T552" s="67" t="str">
        <f t="shared" ca="1" si="85"/>
        <v/>
      </c>
      <c r="U552" s="67" t="str">
        <f>+IF(M552="","",IFERROR(+VLOOKUP(C552,materiales!$A$2:$D$1000,4,0),"DSZA"))</f>
        <v/>
      </c>
      <c r="V552" s="67" t="str">
        <f t="shared" si="86"/>
        <v/>
      </c>
      <c r="W552" s="69" t="str">
        <f t="shared" si="87"/>
        <v/>
      </c>
      <c r="X552" s="69" t="str">
        <f t="shared" si="88"/>
        <v/>
      </c>
      <c r="Y552" s="70" t="str">
        <f t="shared" si="89"/>
        <v/>
      </c>
      <c r="Z552" s="70" t="str">
        <f>IF(M552="no_cargado",VLOOKUP(B552,NAfiliado_NFarmacia!A:H,8,0),"")</f>
        <v/>
      </c>
      <c r="AA552" s="71"/>
    </row>
    <row r="553" spans="1:27" x14ac:dyDescent="0.55000000000000004">
      <c r="A553" s="50"/>
      <c r="B553" s="49"/>
      <c r="C553" s="48"/>
      <c r="D553" s="49"/>
      <c r="E553" s="49"/>
      <c r="F553" s="49"/>
      <c r="G553" s="66" t="str">
        <f>+IF($B553="","",+IFERROR(+VLOOKUP(B553,padron!$A$2:$E$2000,2,0),+IFERROR(VLOOKUP(B553,NAfiliado_NFarmacia!$A:$J,10,0),"Ingresar Nuevo Afiliado")))</f>
        <v/>
      </c>
      <c r="H553" s="67" t="str">
        <f>+IF(B553="","",+IFERROR(+VLOOKUP($C553,materiales!$A$2:$C$101,2,0),"9999"))</f>
        <v/>
      </c>
      <c r="I553" s="68" t="str">
        <f>+IF($B553="","",+IF(OR($F553="Si",$F553=""),IF(ISERROR(VLOOKUP($B553,padron!$A$3:$M$482,9,0)),+IF(ISERROR(VLOOKUP($B553,NAfiliado_NFarmacia!$A$2:$J$497,5,0)),"Ingresa Farmacia",VLOOKUP($B553,NAfiliado_NFarmacia!$A$2:$J$497,5,0)),VLOOKUP($B553,padron!$A$3:$M$482,9,0)),+IF(ISERROR(VLOOKUP($B553,NAfiliado_NFarmacia!$A$2:$J$497,5,0)),"Ingresa Farmacia",VLOOKUP($B553,NAfiliado_NFarmacia!$A$2:$J$497,5,0))))</f>
        <v/>
      </c>
      <c r="J553" s="68" t="str">
        <f>+IF($B553="","",+IF(OR($F553="Si",$F553=""),IF(ISERROR(VLOOKUP($B553,padron!$A$3:$M$482,10,0)),+IF(ISERROR(VLOOKUP($B553,NAfiliado_NFarmacia!$A$2:$J$497,5,0)),"Ingresa Direccion de Farmacia",VLOOKUP($B553,NAfiliado_NFarmacia!$A$2:$J$497,6,0)),VLOOKUP($B553,padron!$A$3:$M$482,10,0)),+IF(ISERROR(VLOOKUP($B553,NAfiliado_NFarmacia!$A$2:$J$497,6,0)),"Ingresa Direccion de Farmacia",VLOOKUP($B553,NAfiliado_NFarmacia!$A$2:$J$497,6,0))))</f>
        <v/>
      </c>
      <c r="K553" s="68" t="str">
        <f>+IF($B553="","",+IF(OR($F553="Si",$F553=""),IF(ISERROR(VLOOKUP($B553,padron!$A$3:$M$482,10,0)),+IF(ISERROR(VLOOKUP($B553,NAfiliado_NFarmacia!$A$2:$J$497,5,0)),"Ingresa Localidad de Farmacia",VLOOKUP($B553,NAfiliado_NFarmacia!$A$2:$J$497,7,0)),VLOOKUP($B553,padron!$A$3:$M$482,11,0)),+IF(ISERROR(VLOOKUP($B553,NAfiliado_NFarmacia!$A$2:$J$497,7,0)),"Ingresa Localidad de Farmacia",VLOOKUP($B553,NAfiliado_NFarmacia!$A$2:$J$497,7,0))))</f>
        <v/>
      </c>
      <c r="L553" s="69" t="str">
        <f>+IF(B553="","",IF(F553="No","84005541",+IFERROR(+VLOOKUP(inicio!B553,padron!$A$2:$H$1999,8,0),"84005541")))</f>
        <v/>
      </c>
      <c r="M553" s="69" t="str">
        <f>+IF(B553="","",+IFERROR(+VLOOKUP(B553,padron!A:C,3,0),"no_cargado"))</f>
        <v/>
      </c>
      <c r="N553" s="67" t="str">
        <f>+IF(C553="","",+IFERROR(+VLOOKUP($C553,materiales!$A$2:$C$101,3,0),"9999"))</f>
        <v/>
      </c>
      <c r="O553" s="67" t="str">
        <f t="shared" si="80"/>
        <v/>
      </c>
      <c r="P553" s="67" t="str">
        <f t="shared" si="81"/>
        <v/>
      </c>
      <c r="Q553" s="67" t="str">
        <f t="shared" si="82"/>
        <v/>
      </c>
      <c r="R553" s="67" t="str">
        <f t="shared" si="83"/>
        <v/>
      </c>
      <c r="S553" s="67" t="str">
        <f t="shared" si="84"/>
        <v/>
      </c>
      <c r="T553" s="67" t="str">
        <f t="shared" ca="1" si="85"/>
        <v/>
      </c>
      <c r="U553" s="67" t="str">
        <f>+IF(M553="","",IFERROR(+VLOOKUP(C553,materiales!$A$2:$D$1000,4,0),"DSZA"))</f>
        <v/>
      </c>
      <c r="V553" s="67" t="str">
        <f t="shared" si="86"/>
        <v/>
      </c>
      <c r="W553" s="69" t="str">
        <f t="shared" si="87"/>
        <v/>
      </c>
      <c r="X553" s="69" t="str">
        <f t="shared" si="88"/>
        <v/>
      </c>
      <c r="Y553" s="70" t="str">
        <f t="shared" si="89"/>
        <v/>
      </c>
      <c r="Z553" s="70" t="str">
        <f>IF(M553="no_cargado",VLOOKUP(B553,NAfiliado_NFarmacia!A:H,8,0),"")</f>
        <v/>
      </c>
      <c r="AA553" s="71"/>
    </row>
    <row r="554" spans="1:27" x14ac:dyDescent="0.55000000000000004">
      <c r="A554" s="50"/>
      <c r="B554" s="49"/>
      <c r="C554" s="48"/>
      <c r="D554" s="49"/>
      <c r="E554" s="49"/>
      <c r="F554" s="49"/>
      <c r="G554" s="66" t="str">
        <f>+IF($B554="","",+IFERROR(+VLOOKUP(B554,padron!$A$2:$E$2000,2,0),+IFERROR(VLOOKUP(B554,NAfiliado_NFarmacia!$A:$J,10,0),"Ingresar Nuevo Afiliado")))</f>
        <v/>
      </c>
      <c r="H554" s="67" t="str">
        <f>+IF(B554="","",+IFERROR(+VLOOKUP($C554,materiales!$A$2:$C$101,2,0),"9999"))</f>
        <v/>
      </c>
      <c r="I554" s="68" t="str">
        <f>+IF($B554="","",+IF(OR($F554="Si",$F554=""),IF(ISERROR(VLOOKUP($B554,padron!$A$3:$M$482,9,0)),+IF(ISERROR(VLOOKUP($B554,NAfiliado_NFarmacia!$A$2:$J$497,5,0)),"Ingresa Farmacia",VLOOKUP($B554,NAfiliado_NFarmacia!$A$2:$J$497,5,0)),VLOOKUP($B554,padron!$A$3:$M$482,9,0)),+IF(ISERROR(VLOOKUP($B554,NAfiliado_NFarmacia!$A$2:$J$497,5,0)),"Ingresa Farmacia",VLOOKUP($B554,NAfiliado_NFarmacia!$A$2:$J$497,5,0))))</f>
        <v/>
      </c>
      <c r="J554" s="68" t="str">
        <f>+IF($B554="","",+IF(OR($F554="Si",$F554=""),IF(ISERROR(VLOOKUP($B554,padron!$A$3:$M$482,10,0)),+IF(ISERROR(VLOOKUP($B554,NAfiliado_NFarmacia!$A$2:$J$497,5,0)),"Ingresa Direccion de Farmacia",VLOOKUP($B554,NAfiliado_NFarmacia!$A$2:$J$497,6,0)),VLOOKUP($B554,padron!$A$3:$M$482,10,0)),+IF(ISERROR(VLOOKUP($B554,NAfiliado_NFarmacia!$A$2:$J$497,6,0)),"Ingresa Direccion de Farmacia",VLOOKUP($B554,NAfiliado_NFarmacia!$A$2:$J$497,6,0))))</f>
        <v/>
      </c>
      <c r="K554" s="68" t="str">
        <f>+IF($B554="","",+IF(OR($F554="Si",$F554=""),IF(ISERROR(VLOOKUP($B554,padron!$A$3:$M$482,10,0)),+IF(ISERROR(VLOOKUP($B554,NAfiliado_NFarmacia!$A$2:$J$497,5,0)),"Ingresa Localidad de Farmacia",VLOOKUP($B554,NAfiliado_NFarmacia!$A$2:$J$497,7,0)),VLOOKUP($B554,padron!$A$3:$M$482,11,0)),+IF(ISERROR(VLOOKUP($B554,NAfiliado_NFarmacia!$A$2:$J$497,7,0)),"Ingresa Localidad de Farmacia",VLOOKUP($B554,NAfiliado_NFarmacia!$A$2:$J$497,7,0))))</f>
        <v/>
      </c>
      <c r="L554" s="69" t="str">
        <f>+IF(B554="","",IF(F554="No","84005541",+IFERROR(+VLOOKUP(inicio!B554,padron!$A$2:$H$1999,8,0),"84005541")))</f>
        <v/>
      </c>
      <c r="M554" s="69" t="str">
        <f>+IF(B554="","",+IFERROR(+VLOOKUP(B554,padron!A:C,3,0),"no_cargado"))</f>
        <v/>
      </c>
      <c r="N554" s="67" t="str">
        <f>+IF(C554="","",+IFERROR(+VLOOKUP($C554,materiales!$A$2:$C$101,3,0),"9999"))</f>
        <v/>
      </c>
      <c r="O554" s="67" t="str">
        <f t="shared" si="80"/>
        <v/>
      </c>
      <c r="P554" s="67" t="str">
        <f t="shared" si="81"/>
        <v/>
      </c>
      <c r="Q554" s="67" t="str">
        <f t="shared" si="82"/>
        <v/>
      </c>
      <c r="R554" s="67" t="str">
        <f t="shared" si="83"/>
        <v/>
      </c>
      <c r="S554" s="67" t="str">
        <f t="shared" si="84"/>
        <v/>
      </c>
      <c r="T554" s="67" t="str">
        <f t="shared" ca="1" si="85"/>
        <v/>
      </c>
      <c r="U554" s="67" t="str">
        <f>+IF(M554="","",IFERROR(+VLOOKUP(C554,materiales!$A$2:$D$1000,4,0),"DSZA"))</f>
        <v/>
      </c>
      <c r="V554" s="67" t="str">
        <f t="shared" si="86"/>
        <v/>
      </c>
      <c r="W554" s="69" t="str">
        <f t="shared" si="87"/>
        <v/>
      </c>
      <c r="X554" s="69" t="str">
        <f t="shared" si="88"/>
        <v/>
      </c>
      <c r="Y554" s="70" t="str">
        <f t="shared" si="89"/>
        <v/>
      </c>
      <c r="Z554" s="70" t="str">
        <f>IF(M554="no_cargado",VLOOKUP(B554,NAfiliado_NFarmacia!A:H,8,0),"")</f>
        <v/>
      </c>
      <c r="AA554" s="71"/>
    </row>
    <row r="555" spans="1:27" x14ac:dyDescent="0.55000000000000004">
      <c r="A555" s="50"/>
      <c r="B555" s="49"/>
      <c r="C555" s="48"/>
      <c r="D555" s="49"/>
      <c r="E555" s="49"/>
      <c r="F555" s="49"/>
      <c r="G555" s="66" t="str">
        <f>+IF($B555="","",+IFERROR(+VLOOKUP(B555,padron!$A$2:$E$2000,2,0),+IFERROR(VLOOKUP(B555,NAfiliado_NFarmacia!$A:$J,10,0),"Ingresar Nuevo Afiliado")))</f>
        <v/>
      </c>
      <c r="H555" s="67" t="str">
        <f>+IF(B555="","",+IFERROR(+VLOOKUP($C555,materiales!$A$2:$C$101,2,0),"9999"))</f>
        <v/>
      </c>
      <c r="I555" s="68" t="str">
        <f>+IF($B555="","",+IF(OR($F555="Si",$F555=""),IF(ISERROR(VLOOKUP($B555,padron!$A$3:$M$482,9,0)),+IF(ISERROR(VLOOKUP($B555,NAfiliado_NFarmacia!$A$2:$J$497,5,0)),"Ingresa Farmacia",VLOOKUP($B555,NAfiliado_NFarmacia!$A$2:$J$497,5,0)),VLOOKUP($B555,padron!$A$3:$M$482,9,0)),+IF(ISERROR(VLOOKUP($B555,NAfiliado_NFarmacia!$A$2:$J$497,5,0)),"Ingresa Farmacia",VLOOKUP($B555,NAfiliado_NFarmacia!$A$2:$J$497,5,0))))</f>
        <v/>
      </c>
      <c r="J555" s="68" t="str">
        <f>+IF($B555="","",+IF(OR($F555="Si",$F555=""),IF(ISERROR(VLOOKUP($B555,padron!$A$3:$M$482,10,0)),+IF(ISERROR(VLOOKUP($B555,NAfiliado_NFarmacia!$A$2:$J$497,5,0)),"Ingresa Direccion de Farmacia",VLOOKUP($B555,NAfiliado_NFarmacia!$A$2:$J$497,6,0)),VLOOKUP($B555,padron!$A$3:$M$482,10,0)),+IF(ISERROR(VLOOKUP($B555,NAfiliado_NFarmacia!$A$2:$J$497,6,0)),"Ingresa Direccion de Farmacia",VLOOKUP($B555,NAfiliado_NFarmacia!$A$2:$J$497,6,0))))</f>
        <v/>
      </c>
      <c r="K555" s="68" t="str">
        <f>+IF($B555="","",+IF(OR($F555="Si",$F555=""),IF(ISERROR(VLOOKUP($B555,padron!$A$3:$M$482,10,0)),+IF(ISERROR(VLOOKUP($B555,NAfiliado_NFarmacia!$A$2:$J$497,5,0)),"Ingresa Localidad de Farmacia",VLOOKUP($B555,NAfiliado_NFarmacia!$A$2:$J$497,7,0)),VLOOKUP($B555,padron!$A$3:$M$482,11,0)),+IF(ISERROR(VLOOKUP($B555,NAfiliado_NFarmacia!$A$2:$J$497,7,0)),"Ingresa Localidad de Farmacia",VLOOKUP($B555,NAfiliado_NFarmacia!$A$2:$J$497,7,0))))</f>
        <v/>
      </c>
      <c r="L555" s="69" t="str">
        <f>+IF(B555="","",IF(F555="No","84005541",+IFERROR(+VLOOKUP(inicio!B555,padron!$A$2:$H$1999,8,0),"84005541")))</f>
        <v/>
      </c>
      <c r="M555" s="69" t="str">
        <f>+IF(B555="","",+IFERROR(+VLOOKUP(B555,padron!A:C,3,0),"no_cargado"))</f>
        <v/>
      </c>
      <c r="N555" s="67" t="str">
        <f>+IF(C555="","",+IFERROR(+VLOOKUP($C555,materiales!$A$2:$C$101,3,0),"9999"))</f>
        <v/>
      </c>
      <c r="O555" s="67" t="str">
        <f t="shared" si="80"/>
        <v/>
      </c>
      <c r="P555" s="67" t="str">
        <f t="shared" si="81"/>
        <v/>
      </c>
      <c r="Q555" s="67" t="str">
        <f t="shared" si="82"/>
        <v/>
      </c>
      <c r="R555" s="67" t="str">
        <f t="shared" si="83"/>
        <v/>
      </c>
      <c r="S555" s="67" t="str">
        <f t="shared" si="84"/>
        <v/>
      </c>
      <c r="T555" s="67" t="str">
        <f t="shared" ca="1" si="85"/>
        <v/>
      </c>
      <c r="U555" s="67" t="str">
        <f>+IF(M555="","",IFERROR(+VLOOKUP(C555,materiales!$A$2:$D$1000,4,0),"DSZA"))</f>
        <v/>
      </c>
      <c r="V555" s="67" t="str">
        <f t="shared" si="86"/>
        <v/>
      </c>
      <c r="W555" s="69" t="str">
        <f t="shared" si="87"/>
        <v/>
      </c>
      <c r="X555" s="69" t="str">
        <f t="shared" si="88"/>
        <v/>
      </c>
      <c r="Y555" s="70" t="str">
        <f t="shared" si="89"/>
        <v/>
      </c>
      <c r="Z555" s="70" t="str">
        <f>IF(M555="no_cargado",VLOOKUP(B555,NAfiliado_NFarmacia!A:H,8,0),"")</f>
        <v/>
      </c>
      <c r="AA555" s="71"/>
    </row>
    <row r="556" spans="1:27" x14ac:dyDescent="0.55000000000000004">
      <c r="A556" s="50"/>
      <c r="B556" s="49"/>
      <c r="C556" s="48"/>
      <c r="D556" s="49"/>
      <c r="E556" s="49"/>
      <c r="F556" s="49"/>
      <c r="G556" s="66" t="str">
        <f>+IF($B556="","",+IFERROR(+VLOOKUP(B556,padron!$A$2:$E$2000,2,0),+IFERROR(VLOOKUP(B556,NAfiliado_NFarmacia!$A:$J,10,0),"Ingresar Nuevo Afiliado")))</f>
        <v/>
      </c>
      <c r="H556" s="67" t="str">
        <f>+IF(B556="","",+IFERROR(+VLOOKUP($C556,materiales!$A$2:$C$101,2,0),"9999"))</f>
        <v/>
      </c>
      <c r="I556" s="68" t="str">
        <f>+IF($B556="","",+IF(OR($F556="Si",$F556=""),IF(ISERROR(VLOOKUP($B556,padron!$A$3:$M$482,9,0)),+IF(ISERROR(VLOOKUP($B556,NAfiliado_NFarmacia!$A$2:$J$497,5,0)),"Ingresa Farmacia",VLOOKUP($B556,NAfiliado_NFarmacia!$A$2:$J$497,5,0)),VLOOKUP($B556,padron!$A$3:$M$482,9,0)),+IF(ISERROR(VLOOKUP($B556,NAfiliado_NFarmacia!$A$2:$J$497,5,0)),"Ingresa Farmacia",VLOOKUP($B556,NAfiliado_NFarmacia!$A$2:$J$497,5,0))))</f>
        <v/>
      </c>
      <c r="J556" s="68" t="str">
        <f>+IF($B556="","",+IF(OR($F556="Si",$F556=""),IF(ISERROR(VLOOKUP($B556,padron!$A$3:$M$482,10,0)),+IF(ISERROR(VLOOKUP($B556,NAfiliado_NFarmacia!$A$2:$J$497,5,0)),"Ingresa Direccion de Farmacia",VLOOKUP($B556,NAfiliado_NFarmacia!$A$2:$J$497,6,0)),VLOOKUP($B556,padron!$A$3:$M$482,10,0)),+IF(ISERROR(VLOOKUP($B556,NAfiliado_NFarmacia!$A$2:$J$497,6,0)),"Ingresa Direccion de Farmacia",VLOOKUP($B556,NAfiliado_NFarmacia!$A$2:$J$497,6,0))))</f>
        <v/>
      </c>
      <c r="K556" s="68" t="str">
        <f>+IF($B556="","",+IF(OR($F556="Si",$F556=""),IF(ISERROR(VLOOKUP($B556,padron!$A$3:$M$482,10,0)),+IF(ISERROR(VLOOKUP($B556,NAfiliado_NFarmacia!$A$2:$J$497,5,0)),"Ingresa Localidad de Farmacia",VLOOKUP($B556,NAfiliado_NFarmacia!$A$2:$J$497,7,0)),VLOOKUP($B556,padron!$A$3:$M$482,11,0)),+IF(ISERROR(VLOOKUP($B556,NAfiliado_NFarmacia!$A$2:$J$497,7,0)),"Ingresa Localidad de Farmacia",VLOOKUP($B556,NAfiliado_NFarmacia!$A$2:$J$497,7,0))))</f>
        <v/>
      </c>
      <c r="L556" s="69" t="str">
        <f>+IF(B556="","",IF(F556="No","84005541",+IFERROR(+VLOOKUP(inicio!B556,padron!$A$2:$H$1999,8,0),"84005541")))</f>
        <v/>
      </c>
      <c r="M556" s="69" t="str">
        <f>+IF(B556="","",+IFERROR(+VLOOKUP(B556,padron!A:C,3,0),"no_cargado"))</f>
        <v/>
      </c>
      <c r="N556" s="67" t="str">
        <f>+IF(C556="","",+IFERROR(+VLOOKUP($C556,materiales!$A$2:$C$101,3,0),"9999"))</f>
        <v/>
      </c>
      <c r="O556" s="67" t="str">
        <f t="shared" si="80"/>
        <v/>
      </c>
      <c r="P556" s="67" t="str">
        <f t="shared" si="81"/>
        <v/>
      </c>
      <c r="Q556" s="67" t="str">
        <f t="shared" si="82"/>
        <v/>
      </c>
      <c r="R556" s="67" t="str">
        <f t="shared" si="83"/>
        <v/>
      </c>
      <c r="S556" s="67" t="str">
        <f t="shared" si="84"/>
        <v/>
      </c>
      <c r="T556" s="67" t="str">
        <f t="shared" ca="1" si="85"/>
        <v/>
      </c>
      <c r="U556" s="67" t="str">
        <f>+IF(M556="","",IFERROR(+VLOOKUP(C556,materiales!$A$2:$D$1000,4,0),"DSZA"))</f>
        <v/>
      </c>
      <c r="V556" s="67" t="str">
        <f t="shared" si="86"/>
        <v/>
      </c>
      <c r="W556" s="69" t="str">
        <f t="shared" si="87"/>
        <v/>
      </c>
      <c r="X556" s="69" t="str">
        <f t="shared" si="88"/>
        <v/>
      </c>
      <c r="Y556" s="70" t="str">
        <f t="shared" si="89"/>
        <v/>
      </c>
      <c r="Z556" s="70" t="str">
        <f>IF(M556="no_cargado",VLOOKUP(B556,NAfiliado_NFarmacia!A:H,8,0),"")</f>
        <v/>
      </c>
      <c r="AA556" s="71"/>
    </row>
    <row r="557" spans="1:27" x14ac:dyDescent="0.55000000000000004">
      <c r="A557" s="50"/>
      <c r="B557" s="49"/>
      <c r="C557" s="48"/>
      <c r="D557" s="49"/>
      <c r="E557" s="49"/>
      <c r="F557" s="49"/>
      <c r="G557" s="66" t="str">
        <f>+IF($B557="","",+IFERROR(+VLOOKUP(B557,padron!$A$2:$E$2000,2,0),+IFERROR(VLOOKUP(B557,NAfiliado_NFarmacia!$A:$J,10,0),"Ingresar Nuevo Afiliado")))</f>
        <v/>
      </c>
      <c r="H557" s="67" t="str">
        <f>+IF(B557="","",+IFERROR(+VLOOKUP($C557,materiales!$A$2:$C$101,2,0),"9999"))</f>
        <v/>
      </c>
      <c r="I557" s="68" t="str">
        <f>+IF($B557="","",+IF(OR($F557="Si",$F557=""),IF(ISERROR(VLOOKUP($B557,padron!$A$3:$M$482,9,0)),+IF(ISERROR(VLOOKUP($B557,NAfiliado_NFarmacia!$A$2:$J$497,5,0)),"Ingresa Farmacia",VLOOKUP($B557,NAfiliado_NFarmacia!$A$2:$J$497,5,0)),VLOOKUP($B557,padron!$A$3:$M$482,9,0)),+IF(ISERROR(VLOOKUP($B557,NAfiliado_NFarmacia!$A$2:$J$497,5,0)),"Ingresa Farmacia",VLOOKUP($B557,NAfiliado_NFarmacia!$A$2:$J$497,5,0))))</f>
        <v/>
      </c>
      <c r="J557" s="68" t="str">
        <f>+IF($B557="","",+IF(OR($F557="Si",$F557=""),IF(ISERROR(VLOOKUP($B557,padron!$A$3:$M$482,10,0)),+IF(ISERROR(VLOOKUP($B557,NAfiliado_NFarmacia!$A$2:$J$497,5,0)),"Ingresa Direccion de Farmacia",VLOOKUP($B557,NAfiliado_NFarmacia!$A$2:$J$497,6,0)),VLOOKUP($B557,padron!$A$3:$M$482,10,0)),+IF(ISERROR(VLOOKUP($B557,NAfiliado_NFarmacia!$A$2:$J$497,6,0)),"Ingresa Direccion de Farmacia",VLOOKUP($B557,NAfiliado_NFarmacia!$A$2:$J$497,6,0))))</f>
        <v/>
      </c>
      <c r="K557" s="68" t="str">
        <f>+IF($B557="","",+IF(OR($F557="Si",$F557=""),IF(ISERROR(VLOOKUP($B557,padron!$A$3:$M$482,10,0)),+IF(ISERROR(VLOOKUP($B557,NAfiliado_NFarmacia!$A$2:$J$497,5,0)),"Ingresa Localidad de Farmacia",VLOOKUP($B557,NAfiliado_NFarmacia!$A$2:$J$497,7,0)),VLOOKUP($B557,padron!$A$3:$M$482,11,0)),+IF(ISERROR(VLOOKUP($B557,NAfiliado_NFarmacia!$A$2:$J$497,7,0)),"Ingresa Localidad de Farmacia",VLOOKUP($B557,NAfiliado_NFarmacia!$A$2:$J$497,7,0))))</f>
        <v/>
      </c>
      <c r="L557" s="69" t="str">
        <f>+IF(B557="","",IF(F557="No","84005541",+IFERROR(+VLOOKUP(inicio!B557,padron!$A$2:$H$1999,8,0),"84005541")))</f>
        <v/>
      </c>
      <c r="M557" s="69" t="str">
        <f>+IF(B557="","",+IFERROR(+VLOOKUP(B557,padron!A:C,3,0),"no_cargado"))</f>
        <v/>
      </c>
      <c r="N557" s="67" t="str">
        <f>+IF(C557="","",+IFERROR(+VLOOKUP($C557,materiales!$A$2:$C$101,3,0),"9999"))</f>
        <v/>
      </c>
      <c r="O557" s="67" t="str">
        <f t="shared" si="80"/>
        <v/>
      </c>
      <c r="P557" s="67" t="str">
        <f t="shared" si="81"/>
        <v/>
      </c>
      <c r="Q557" s="67" t="str">
        <f t="shared" si="82"/>
        <v/>
      </c>
      <c r="R557" s="67" t="str">
        <f t="shared" si="83"/>
        <v/>
      </c>
      <c r="S557" s="67" t="str">
        <f t="shared" si="84"/>
        <v/>
      </c>
      <c r="T557" s="67" t="str">
        <f t="shared" ca="1" si="85"/>
        <v/>
      </c>
      <c r="U557" s="67" t="str">
        <f>+IF(M557="","",IFERROR(+VLOOKUP(C557,materiales!$A$2:$D$1000,4,0),"DSZA"))</f>
        <v/>
      </c>
      <c r="V557" s="67" t="str">
        <f t="shared" si="86"/>
        <v/>
      </c>
      <c r="W557" s="69" t="str">
        <f t="shared" si="87"/>
        <v/>
      </c>
      <c r="X557" s="69" t="str">
        <f t="shared" si="88"/>
        <v/>
      </c>
      <c r="Y557" s="70" t="str">
        <f t="shared" si="89"/>
        <v/>
      </c>
      <c r="Z557" s="70" t="str">
        <f>IF(M557="no_cargado",VLOOKUP(B557,NAfiliado_NFarmacia!A:H,8,0),"")</f>
        <v/>
      </c>
      <c r="AA557" s="71"/>
    </row>
    <row r="558" spans="1:27" x14ac:dyDescent="0.55000000000000004">
      <c r="A558" s="50"/>
      <c r="B558" s="49"/>
      <c r="C558" s="48"/>
      <c r="D558" s="49"/>
      <c r="E558" s="49"/>
      <c r="F558" s="49"/>
      <c r="G558" s="66" t="str">
        <f>+IF($B558="","",+IFERROR(+VLOOKUP(B558,padron!$A$2:$E$2000,2,0),+IFERROR(VLOOKUP(B558,NAfiliado_NFarmacia!$A:$J,10,0),"Ingresar Nuevo Afiliado")))</f>
        <v/>
      </c>
      <c r="H558" s="67" t="str">
        <f>+IF(B558="","",+IFERROR(+VLOOKUP($C558,materiales!$A$2:$C$101,2,0),"9999"))</f>
        <v/>
      </c>
      <c r="I558" s="68" t="str">
        <f>+IF($B558="","",+IF(OR($F558="Si",$F558=""),IF(ISERROR(VLOOKUP($B558,padron!$A$3:$M$482,9,0)),+IF(ISERROR(VLOOKUP($B558,NAfiliado_NFarmacia!$A$2:$J$497,5,0)),"Ingresa Farmacia",VLOOKUP($B558,NAfiliado_NFarmacia!$A$2:$J$497,5,0)),VLOOKUP($B558,padron!$A$3:$M$482,9,0)),+IF(ISERROR(VLOOKUP($B558,NAfiliado_NFarmacia!$A$2:$J$497,5,0)),"Ingresa Farmacia",VLOOKUP($B558,NAfiliado_NFarmacia!$A$2:$J$497,5,0))))</f>
        <v/>
      </c>
      <c r="J558" s="68" t="str">
        <f>+IF($B558="","",+IF(OR($F558="Si",$F558=""),IF(ISERROR(VLOOKUP($B558,padron!$A$3:$M$482,10,0)),+IF(ISERROR(VLOOKUP($B558,NAfiliado_NFarmacia!$A$2:$J$497,5,0)),"Ingresa Direccion de Farmacia",VLOOKUP($B558,NAfiliado_NFarmacia!$A$2:$J$497,6,0)),VLOOKUP($B558,padron!$A$3:$M$482,10,0)),+IF(ISERROR(VLOOKUP($B558,NAfiliado_NFarmacia!$A$2:$J$497,6,0)),"Ingresa Direccion de Farmacia",VLOOKUP($B558,NAfiliado_NFarmacia!$A$2:$J$497,6,0))))</f>
        <v/>
      </c>
      <c r="K558" s="68" t="str">
        <f>+IF($B558="","",+IF(OR($F558="Si",$F558=""),IF(ISERROR(VLOOKUP($B558,padron!$A$3:$M$482,10,0)),+IF(ISERROR(VLOOKUP($B558,NAfiliado_NFarmacia!$A$2:$J$497,5,0)),"Ingresa Localidad de Farmacia",VLOOKUP($B558,NAfiliado_NFarmacia!$A$2:$J$497,7,0)),VLOOKUP($B558,padron!$A$3:$M$482,11,0)),+IF(ISERROR(VLOOKUP($B558,NAfiliado_NFarmacia!$A$2:$J$497,7,0)),"Ingresa Localidad de Farmacia",VLOOKUP($B558,NAfiliado_NFarmacia!$A$2:$J$497,7,0))))</f>
        <v/>
      </c>
      <c r="L558" s="69" t="str">
        <f>+IF(B558="","",IF(F558="No","84005541",+IFERROR(+VLOOKUP(inicio!B558,padron!$A$2:$H$1999,8,0),"84005541")))</f>
        <v/>
      </c>
      <c r="M558" s="69" t="str">
        <f>+IF(B558="","",+IFERROR(+VLOOKUP(B558,padron!A:C,3,0),"no_cargado"))</f>
        <v/>
      </c>
      <c r="N558" s="67" t="str">
        <f>+IF(C558="","",+IFERROR(+VLOOKUP($C558,materiales!$A$2:$C$101,3,0),"9999"))</f>
        <v/>
      </c>
      <c r="O558" s="67" t="str">
        <f t="shared" si="80"/>
        <v/>
      </c>
      <c r="P558" s="67" t="str">
        <f t="shared" si="81"/>
        <v/>
      </c>
      <c r="Q558" s="67" t="str">
        <f t="shared" si="82"/>
        <v/>
      </c>
      <c r="R558" s="67" t="str">
        <f t="shared" si="83"/>
        <v/>
      </c>
      <c r="S558" s="67" t="str">
        <f t="shared" si="84"/>
        <v/>
      </c>
      <c r="T558" s="67" t="str">
        <f t="shared" ca="1" si="85"/>
        <v/>
      </c>
      <c r="U558" s="67" t="str">
        <f>+IF(M558="","",IFERROR(+VLOOKUP(C558,materiales!$A$2:$D$1000,4,0),"DSZA"))</f>
        <v/>
      </c>
      <c r="V558" s="67" t="str">
        <f t="shared" si="86"/>
        <v/>
      </c>
      <c r="W558" s="69" t="str">
        <f t="shared" si="87"/>
        <v/>
      </c>
      <c r="X558" s="69" t="str">
        <f t="shared" si="88"/>
        <v/>
      </c>
      <c r="Y558" s="70" t="str">
        <f t="shared" si="89"/>
        <v/>
      </c>
      <c r="Z558" s="70" t="str">
        <f>IF(M558="no_cargado",VLOOKUP(B558,NAfiliado_NFarmacia!A:H,8,0),"")</f>
        <v/>
      </c>
      <c r="AA558" s="71"/>
    </row>
    <row r="559" spans="1:27" x14ac:dyDescent="0.55000000000000004">
      <c r="A559" s="50"/>
      <c r="B559" s="49"/>
      <c r="C559" s="48"/>
      <c r="D559" s="49"/>
      <c r="E559" s="49"/>
      <c r="F559" s="49"/>
      <c r="G559" s="66" t="str">
        <f>+IF($B559="","",+IFERROR(+VLOOKUP(B559,padron!$A$2:$E$2000,2,0),+IFERROR(VLOOKUP(B559,NAfiliado_NFarmacia!$A:$J,10,0),"Ingresar Nuevo Afiliado")))</f>
        <v/>
      </c>
      <c r="H559" s="67" t="str">
        <f>+IF(B559="","",+IFERROR(+VLOOKUP($C559,materiales!$A$2:$C$101,2,0),"9999"))</f>
        <v/>
      </c>
      <c r="I559" s="68" t="str">
        <f>+IF($B559="","",+IF(OR($F559="Si",$F559=""),IF(ISERROR(VLOOKUP($B559,padron!$A$3:$M$482,9,0)),+IF(ISERROR(VLOOKUP($B559,NAfiliado_NFarmacia!$A$2:$J$497,5,0)),"Ingresa Farmacia",VLOOKUP($B559,NAfiliado_NFarmacia!$A$2:$J$497,5,0)),VLOOKUP($B559,padron!$A$3:$M$482,9,0)),+IF(ISERROR(VLOOKUP($B559,NAfiliado_NFarmacia!$A$2:$J$497,5,0)),"Ingresa Farmacia",VLOOKUP($B559,NAfiliado_NFarmacia!$A$2:$J$497,5,0))))</f>
        <v/>
      </c>
      <c r="J559" s="68" t="str">
        <f>+IF($B559="","",+IF(OR($F559="Si",$F559=""),IF(ISERROR(VLOOKUP($B559,padron!$A$3:$M$482,10,0)),+IF(ISERROR(VLOOKUP($B559,NAfiliado_NFarmacia!$A$2:$J$497,5,0)),"Ingresa Direccion de Farmacia",VLOOKUP($B559,NAfiliado_NFarmacia!$A$2:$J$497,6,0)),VLOOKUP($B559,padron!$A$3:$M$482,10,0)),+IF(ISERROR(VLOOKUP($B559,NAfiliado_NFarmacia!$A$2:$J$497,6,0)),"Ingresa Direccion de Farmacia",VLOOKUP($B559,NAfiliado_NFarmacia!$A$2:$J$497,6,0))))</f>
        <v/>
      </c>
      <c r="K559" s="68" t="str">
        <f>+IF($B559="","",+IF(OR($F559="Si",$F559=""),IF(ISERROR(VLOOKUP($B559,padron!$A$3:$M$482,10,0)),+IF(ISERROR(VLOOKUP($B559,NAfiliado_NFarmacia!$A$2:$J$497,5,0)),"Ingresa Localidad de Farmacia",VLOOKUP($B559,NAfiliado_NFarmacia!$A$2:$J$497,7,0)),VLOOKUP($B559,padron!$A$3:$M$482,11,0)),+IF(ISERROR(VLOOKUP($B559,NAfiliado_NFarmacia!$A$2:$J$497,7,0)),"Ingresa Localidad de Farmacia",VLOOKUP($B559,NAfiliado_NFarmacia!$A$2:$J$497,7,0))))</f>
        <v/>
      </c>
      <c r="L559" s="69" t="str">
        <f>+IF(B559="","",IF(F559="No","84005541",+IFERROR(+VLOOKUP(inicio!B559,padron!$A$2:$H$1999,8,0),"84005541")))</f>
        <v/>
      </c>
      <c r="M559" s="69" t="str">
        <f>+IF(B559="","",+IFERROR(+VLOOKUP(B559,padron!A:C,3,0),"no_cargado"))</f>
        <v/>
      </c>
      <c r="N559" s="67" t="str">
        <f>+IF(C559="","",+IFERROR(+VLOOKUP($C559,materiales!$A$2:$C$101,3,0),"9999"))</f>
        <v/>
      </c>
      <c r="O559" s="67" t="str">
        <f t="shared" si="80"/>
        <v/>
      </c>
      <c r="P559" s="67" t="str">
        <f t="shared" si="81"/>
        <v/>
      </c>
      <c r="Q559" s="67" t="str">
        <f t="shared" si="82"/>
        <v/>
      </c>
      <c r="R559" s="67" t="str">
        <f t="shared" si="83"/>
        <v/>
      </c>
      <c r="S559" s="67" t="str">
        <f t="shared" si="84"/>
        <v/>
      </c>
      <c r="T559" s="67" t="str">
        <f t="shared" ca="1" si="85"/>
        <v/>
      </c>
      <c r="U559" s="67" t="str">
        <f>+IF(M559="","",IFERROR(+VLOOKUP(C559,materiales!$A$2:$D$1000,4,0),"DSZA"))</f>
        <v/>
      </c>
      <c r="V559" s="67" t="str">
        <f t="shared" si="86"/>
        <v/>
      </c>
      <c r="W559" s="69" t="str">
        <f t="shared" si="87"/>
        <v/>
      </c>
      <c r="X559" s="69" t="str">
        <f t="shared" si="88"/>
        <v/>
      </c>
      <c r="Y559" s="70" t="str">
        <f t="shared" si="89"/>
        <v/>
      </c>
      <c r="Z559" s="70" t="str">
        <f>IF(M559="no_cargado",VLOOKUP(B559,NAfiliado_NFarmacia!A:H,8,0),"")</f>
        <v/>
      </c>
      <c r="AA559" s="71"/>
    </row>
    <row r="560" spans="1:27" x14ac:dyDescent="0.55000000000000004">
      <c r="A560" s="50"/>
      <c r="B560" s="49"/>
      <c r="C560" s="48"/>
      <c r="D560" s="49"/>
      <c r="E560" s="49"/>
      <c r="F560" s="49"/>
      <c r="G560" s="66" t="str">
        <f>+IF($B560="","",+IFERROR(+VLOOKUP(B560,padron!$A$2:$E$2000,2,0),+IFERROR(VLOOKUP(B560,NAfiliado_NFarmacia!$A:$J,10,0),"Ingresar Nuevo Afiliado")))</f>
        <v/>
      </c>
      <c r="H560" s="67" t="str">
        <f>+IF(B560="","",+IFERROR(+VLOOKUP($C560,materiales!$A$2:$C$101,2,0),"9999"))</f>
        <v/>
      </c>
      <c r="I560" s="68" t="str">
        <f>+IF($B560="","",+IF(OR($F560="Si",$F560=""),IF(ISERROR(VLOOKUP($B560,padron!$A$3:$M$482,9,0)),+IF(ISERROR(VLOOKUP($B560,NAfiliado_NFarmacia!$A$2:$J$497,5,0)),"Ingresa Farmacia",VLOOKUP($B560,NAfiliado_NFarmacia!$A$2:$J$497,5,0)),VLOOKUP($B560,padron!$A$3:$M$482,9,0)),+IF(ISERROR(VLOOKUP($B560,NAfiliado_NFarmacia!$A$2:$J$497,5,0)),"Ingresa Farmacia",VLOOKUP($B560,NAfiliado_NFarmacia!$A$2:$J$497,5,0))))</f>
        <v/>
      </c>
      <c r="J560" s="68" t="str">
        <f>+IF($B560="","",+IF(OR($F560="Si",$F560=""),IF(ISERROR(VLOOKUP($B560,padron!$A$3:$M$482,10,0)),+IF(ISERROR(VLOOKUP($B560,NAfiliado_NFarmacia!$A$2:$J$497,5,0)),"Ingresa Direccion de Farmacia",VLOOKUP($B560,NAfiliado_NFarmacia!$A$2:$J$497,6,0)),VLOOKUP($B560,padron!$A$3:$M$482,10,0)),+IF(ISERROR(VLOOKUP($B560,NAfiliado_NFarmacia!$A$2:$J$497,6,0)),"Ingresa Direccion de Farmacia",VLOOKUP($B560,NAfiliado_NFarmacia!$A$2:$J$497,6,0))))</f>
        <v/>
      </c>
      <c r="K560" s="68" t="str">
        <f>+IF($B560="","",+IF(OR($F560="Si",$F560=""),IF(ISERROR(VLOOKUP($B560,padron!$A$3:$M$482,10,0)),+IF(ISERROR(VLOOKUP($B560,NAfiliado_NFarmacia!$A$2:$J$497,5,0)),"Ingresa Localidad de Farmacia",VLOOKUP($B560,NAfiliado_NFarmacia!$A$2:$J$497,7,0)),VLOOKUP($B560,padron!$A$3:$M$482,11,0)),+IF(ISERROR(VLOOKUP($B560,NAfiliado_NFarmacia!$A$2:$J$497,7,0)),"Ingresa Localidad de Farmacia",VLOOKUP($B560,NAfiliado_NFarmacia!$A$2:$J$497,7,0))))</f>
        <v/>
      </c>
      <c r="L560" s="69" t="str">
        <f>+IF(B560="","",IF(F560="No","84005541",+IFERROR(+VLOOKUP(inicio!B560,padron!$A$2:$H$1999,8,0),"84005541")))</f>
        <v/>
      </c>
      <c r="M560" s="69" t="str">
        <f>+IF(B560="","",+IFERROR(+VLOOKUP(B560,padron!A:C,3,0),"no_cargado"))</f>
        <v/>
      </c>
      <c r="N560" s="67" t="str">
        <f>+IF(C560="","",+IFERROR(+VLOOKUP($C560,materiales!$A$2:$C$101,3,0),"9999"))</f>
        <v/>
      </c>
      <c r="O560" s="67" t="str">
        <f t="shared" si="80"/>
        <v/>
      </c>
      <c r="P560" s="67" t="str">
        <f t="shared" si="81"/>
        <v/>
      </c>
      <c r="Q560" s="67" t="str">
        <f t="shared" si="82"/>
        <v/>
      </c>
      <c r="R560" s="67" t="str">
        <f t="shared" si="83"/>
        <v/>
      </c>
      <c r="S560" s="67" t="str">
        <f t="shared" si="84"/>
        <v/>
      </c>
      <c r="T560" s="67" t="str">
        <f t="shared" ca="1" si="85"/>
        <v/>
      </c>
      <c r="U560" s="67" t="str">
        <f>+IF(M560="","",IFERROR(+VLOOKUP(C560,materiales!$A$2:$D$1000,4,0),"DSZA"))</f>
        <v/>
      </c>
      <c r="V560" s="67" t="str">
        <f t="shared" si="86"/>
        <v/>
      </c>
      <c r="W560" s="69" t="str">
        <f t="shared" si="87"/>
        <v/>
      </c>
      <c r="X560" s="69" t="str">
        <f t="shared" si="88"/>
        <v/>
      </c>
      <c r="Y560" s="70" t="str">
        <f t="shared" si="89"/>
        <v/>
      </c>
      <c r="Z560" s="70" t="str">
        <f>IF(M560="no_cargado",VLOOKUP(B560,NAfiliado_NFarmacia!A:H,8,0),"")</f>
        <v/>
      </c>
      <c r="AA560" s="71"/>
    </row>
    <row r="561" spans="1:27" x14ac:dyDescent="0.55000000000000004">
      <c r="A561" s="50"/>
      <c r="B561" s="49"/>
      <c r="C561" s="48"/>
      <c r="D561" s="49"/>
      <c r="E561" s="49"/>
      <c r="F561" s="49"/>
      <c r="G561" s="66" t="str">
        <f>+IF($B561="","",+IFERROR(+VLOOKUP(B561,padron!$A$2:$E$2000,2,0),+IFERROR(VLOOKUP(B561,NAfiliado_NFarmacia!$A:$J,10,0),"Ingresar Nuevo Afiliado")))</f>
        <v/>
      </c>
      <c r="H561" s="67" t="str">
        <f>+IF(B561="","",+IFERROR(+VLOOKUP($C561,materiales!$A$2:$C$101,2,0),"9999"))</f>
        <v/>
      </c>
      <c r="I561" s="68" t="str">
        <f>+IF($B561="","",+IF(OR($F561="Si",$F561=""),IF(ISERROR(VLOOKUP($B561,padron!$A$3:$M$482,9,0)),+IF(ISERROR(VLOOKUP($B561,NAfiliado_NFarmacia!$A$2:$J$497,5,0)),"Ingresa Farmacia",VLOOKUP($B561,NAfiliado_NFarmacia!$A$2:$J$497,5,0)),VLOOKUP($B561,padron!$A$3:$M$482,9,0)),+IF(ISERROR(VLOOKUP($B561,NAfiliado_NFarmacia!$A$2:$J$497,5,0)),"Ingresa Farmacia",VLOOKUP($B561,NAfiliado_NFarmacia!$A$2:$J$497,5,0))))</f>
        <v/>
      </c>
      <c r="J561" s="68" t="str">
        <f>+IF($B561="","",+IF(OR($F561="Si",$F561=""),IF(ISERROR(VLOOKUP($B561,padron!$A$3:$M$482,10,0)),+IF(ISERROR(VLOOKUP($B561,NAfiliado_NFarmacia!$A$2:$J$497,5,0)),"Ingresa Direccion de Farmacia",VLOOKUP($B561,NAfiliado_NFarmacia!$A$2:$J$497,6,0)),VLOOKUP($B561,padron!$A$3:$M$482,10,0)),+IF(ISERROR(VLOOKUP($B561,NAfiliado_NFarmacia!$A$2:$J$497,6,0)),"Ingresa Direccion de Farmacia",VLOOKUP($B561,NAfiliado_NFarmacia!$A$2:$J$497,6,0))))</f>
        <v/>
      </c>
      <c r="K561" s="68" t="str">
        <f>+IF($B561="","",+IF(OR($F561="Si",$F561=""),IF(ISERROR(VLOOKUP($B561,padron!$A$3:$M$482,10,0)),+IF(ISERROR(VLOOKUP($B561,NAfiliado_NFarmacia!$A$2:$J$497,5,0)),"Ingresa Localidad de Farmacia",VLOOKUP($B561,NAfiliado_NFarmacia!$A$2:$J$497,7,0)),VLOOKUP($B561,padron!$A$3:$M$482,11,0)),+IF(ISERROR(VLOOKUP($B561,NAfiliado_NFarmacia!$A$2:$J$497,7,0)),"Ingresa Localidad de Farmacia",VLOOKUP($B561,NAfiliado_NFarmacia!$A$2:$J$497,7,0))))</f>
        <v/>
      </c>
      <c r="L561" s="69" t="str">
        <f>+IF(B561="","",IF(F561="No","84005541",+IFERROR(+VLOOKUP(inicio!B561,padron!$A$2:$H$1999,8,0),"84005541")))</f>
        <v/>
      </c>
      <c r="M561" s="69" t="str">
        <f>+IF(B561="","",+IFERROR(+VLOOKUP(B561,padron!A:C,3,0),"no_cargado"))</f>
        <v/>
      </c>
      <c r="N561" s="67" t="str">
        <f>+IF(C561="","",+IFERROR(+VLOOKUP($C561,materiales!$A$2:$C$101,3,0),"9999"))</f>
        <v/>
      </c>
      <c r="O561" s="67" t="str">
        <f t="shared" si="80"/>
        <v/>
      </c>
      <c r="P561" s="67" t="str">
        <f t="shared" si="81"/>
        <v/>
      </c>
      <c r="Q561" s="67" t="str">
        <f t="shared" si="82"/>
        <v/>
      </c>
      <c r="R561" s="67" t="str">
        <f t="shared" si="83"/>
        <v/>
      </c>
      <c r="S561" s="67" t="str">
        <f t="shared" si="84"/>
        <v/>
      </c>
      <c r="T561" s="67" t="str">
        <f t="shared" ca="1" si="85"/>
        <v/>
      </c>
      <c r="U561" s="67" t="str">
        <f>+IF(M561="","",IFERROR(+VLOOKUP(C561,materiales!$A$2:$D$1000,4,0),"DSZA"))</f>
        <v/>
      </c>
      <c r="V561" s="67" t="str">
        <f t="shared" si="86"/>
        <v/>
      </c>
      <c r="W561" s="69" t="str">
        <f t="shared" si="87"/>
        <v/>
      </c>
      <c r="X561" s="69" t="str">
        <f t="shared" si="88"/>
        <v/>
      </c>
      <c r="Y561" s="70" t="str">
        <f t="shared" si="89"/>
        <v/>
      </c>
      <c r="Z561" s="70" t="str">
        <f>IF(M561="no_cargado",VLOOKUP(B561,NAfiliado_NFarmacia!A:H,8,0),"")</f>
        <v/>
      </c>
      <c r="AA561" s="71"/>
    </row>
    <row r="562" spans="1:27" x14ac:dyDescent="0.55000000000000004">
      <c r="A562" s="50"/>
      <c r="B562" s="49"/>
      <c r="C562" s="48"/>
      <c r="D562" s="49"/>
      <c r="E562" s="49"/>
      <c r="F562" s="49"/>
      <c r="G562" s="66" t="str">
        <f>+IF($B562="","",+IFERROR(+VLOOKUP(B562,padron!$A$2:$E$2000,2,0),+IFERROR(VLOOKUP(B562,NAfiliado_NFarmacia!$A:$J,10,0),"Ingresar Nuevo Afiliado")))</f>
        <v/>
      </c>
      <c r="H562" s="67" t="str">
        <f>+IF(B562="","",+IFERROR(+VLOOKUP($C562,materiales!$A$2:$C$101,2,0),"9999"))</f>
        <v/>
      </c>
      <c r="I562" s="68" t="str">
        <f>+IF($B562="","",+IF(OR($F562="Si",$F562=""),IF(ISERROR(VLOOKUP($B562,padron!$A$3:$M$482,9,0)),+IF(ISERROR(VLOOKUP($B562,NAfiliado_NFarmacia!$A$2:$J$497,5,0)),"Ingresa Farmacia",VLOOKUP($B562,NAfiliado_NFarmacia!$A$2:$J$497,5,0)),VLOOKUP($B562,padron!$A$3:$M$482,9,0)),+IF(ISERROR(VLOOKUP($B562,NAfiliado_NFarmacia!$A$2:$J$497,5,0)),"Ingresa Farmacia",VLOOKUP($B562,NAfiliado_NFarmacia!$A$2:$J$497,5,0))))</f>
        <v/>
      </c>
      <c r="J562" s="68" t="str">
        <f>+IF($B562="","",+IF(OR($F562="Si",$F562=""),IF(ISERROR(VLOOKUP($B562,padron!$A$3:$M$482,10,0)),+IF(ISERROR(VLOOKUP($B562,NAfiliado_NFarmacia!$A$2:$J$497,5,0)),"Ingresa Direccion de Farmacia",VLOOKUP($B562,NAfiliado_NFarmacia!$A$2:$J$497,6,0)),VLOOKUP($B562,padron!$A$3:$M$482,10,0)),+IF(ISERROR(VLOOKUP($B562,NAfiliado_NFarmacia!$A$2:$J$497,6,0)),"Ingresa Direccion de Farmacia",VLOOKUP($B562,NAfiliado_NFarmacia!$A$2:$J$497,6,0))))</f>
        <v/>
      </c>
      <c r="K562" s="68" t="str">
        <f>+IF($B562="","",+IF(OR($F562="Si",$F562=""),IF(ISERROR(VLOOKUP($B562,padron!$A$3:$M$482,10,0)),+IF(ISERROR(VLOOKUP($B562,NAfiliado_NFarmacia!$A$2:$J$497,5,0)),"Ingresa Localidad de Farmacia",VLOOKUP($B562,NAfiliado_NFarmacia!$A$2:$J$497,7,0)),VLOOKUP($B562,padron!$A$3:$M$482,11,0)),+IF(ISERROR(VLOOKUP($B562,NAfiliado_NFarmacia!$A$2:$J$497,7,0)),"Ingresa Localidad de Farmacia",VLOOKUP($B562,NAfiliado_NFarmacia!$A$2:$J$497,7,0))))</f>
        <v/>
      </c>
      <c r="L562" s="69" t="str">
        <f>+IF(B562="","",IF(F562="No","84005541",+IFERROR(+VLOOKUP(inicio!B562,padron!$A$2:$H$1999,8,0),"84005541")))</f>
        <v/>
      </c>
      <c r="M562" s="69" t="str">
        <f>+IF(B562="","",+IFERROR(+VLOOKUP(B562,padron!A:C,3,0),"no_cargado"))</f>
        <v/>
      </c>
      <c r="N562" s="67" t="str">
        <f>+IF(C562="","",+IFERROR(+VLOOKUP($C562,materiales!$A$2:$C$101,3,0),"9999"))</f>
        <v/>
      </c>
      <c r="O562" s="67" t="str">
        <f t="shared" si="80"/>
        <v/>
      </c>
      <c r="P562" s="67" t="str">
        <f t="shared" si="81"/>
        <v/>
      </c>
      <c r="Q562" s="67" t="str">
        <f t="shared" si="82"/>
        <v/>
      </c>
      <c r="R562" s="67" t="str">
        <f t="shared" si="83"/>
        <v/>
      </c>
      <c r="S562" s="67" t="str">
        <f t="shared" si="84"/>
        <v/>
      </c>
      <c r="T562" s="67" t="str">
        <f t="shared" ca="1" si="85"/>
        <v/>
      </c>
      <c r="U562" s="67" t="str">
        <f>+IF(M562="","",IFERROR(+VLOOKUP(C562,materiales!$A$2:$D$1000,4,0),"DSZA"))</f>
        <v/>
      </c>
      <c r="V562" s="67" t="str">
        <f t="shared" si="86"/>
        <v/>
      </c>
      <c r="W562" s="69" t="str">
        <f t="shared" si="87"/>
        <v/>
      </c>
      <c r="X562" s="69" t="str">
        <f t="shared" si="88"/>
        <v/>
      </c>
      <c r="Y562" s="70" t="str">
        <f t="shared" si="89"/>
        <v/>
      </c>
      <c r="Z562" s="70" t="str">
        <f>IF(M562="no_cargado",VLOOKUP(B562,NAfiliado_NFarmacia!A:H,8,0),"")</f>
        <v/>
      </c>
      <c r="AA562" s="71"/>
    </row>
    <row r="563" spans="1:27" x14ac:dyDescent="0.55000000000000004">
      <c r="A563" s="50"/>
      <c r="B563" s="49"/>
      <c r="C563" s="48"/>
      <c r="D563" s="49"/>
      <c r="E563" s="49"/>
      <c r="F563" s="49"/>
      <c r="G563" s="66" t="str">
        <f>+IF($B563="","",+IFERROR(+VLOOKUP(B563,padron!$A$2:$E$2000,2,0),+IFERROR(VLOOKUP(B563,NAfiliado_NFarmacia!$A:$J,10,0),"Ingresar Nuevo Afiliado")))</f>
        <v/>
      </c>
      <c r="H563" s="67" t="str">
        <f>+IF(B563="","",+IFERROR(+VLOOKUP($C563,materiales!$A$2:$C$101,2,0),"9999"))</f>
        <v/>
      </c>
      <c r="I563" s="68" t="str">
        <f>+IF($B563="","",+IF(OR($F563="Si",$F563=""),IF(ISERROR(VLOOKUP($B563,padron!$A$3:$M$482,9,0)),+IF(ISERROR(VLOOKUP($B563,NAfiliado_NFarmacia!$A$2:$J$497,5,0)),"Ingresa Farmacia",VLOOKUP($B563,NAfiliado_NFarmacia!$A$2:$J$497,5,0)),VLOOKUP($B563,padron!$A$3:$M$482,9,0)),+IF(ISERROR(VLOOKUP($B563,NAfiliado_NFarmacia!$A$2:$J$497,5,0)),"Ingresa Farmacia",VLOOKUP($B563,NAfiliado_NFarmacia!$A$2:$J$497,5,0))))</f>
        <v/>
      </c>
      <c r="J563" s="68" t="str">
        <f>+IF($B563="","",+IF(OR($F563="Si",$F563=""),IF(ISERROR(VLOOKUP($B563,padron!$A$3:$M$482,10,0)),+IF(ISERROR(VLOOKUP($B563,NAfiliado_NFarmacia!$A$2:$J$497,5,0)),"Ingresa Direccion de Farmacia",VLOOKUP($B563,NAfiliado_NFarmacia!$A$2:$J$497,6,0)),VLOOKUP($B563,padron!$A$3:$M$482,10,0)),+IF(ISERROR(VLOOKUP($B563,NAfiliado_NFarmacia!$A$2:$J$497,6,0)),"Ingresa Direccion de Farmacia",VLOOKUP($B563,NAfiliado_NFarmacia!$A$2:$J$497,6,0))))</f>
        <v/>
      </c>
      <c r="K563" s="68" t="str">
        <f>+IF($B563="","",+IF(OR($F563="Si",$F563=""),IF(ISERROR(VLOOKUP($B563,padron!$A$3:$M$482,10,0)),+IF(ISERROR(VLOOKUP($B563,NAfiliado_NFarmacia!$A$2:$J$497,5,0)),"Ingresa Localidad de Farmacia",VLOOKUP($B563,NAfiliado_NFarmacia!$A$2:$J$497,7,0)),VLOOKUP($B563,padron!$A$3:$M$482,11,0)),+IF(ISERROR(VLOOKUP($B563,NAfiliado_NFarmacia!$A$2:$J$497,7,0)),"Ingresa Localidad de Farmacia",VLOOKUP($B563,NAfiliado_NFarmacia!$A$2:$J$497,7,0))))</f>
        <v/>
      </c>
      <c r="L563" s="69" t="str">
        <f>+IF(B563="","",IF(F563="No","84005541",+IFERROR(+VLOOKUP(inicio!B563,padron!$A$2:$H$1999,8,0),"84005541")))</f>
        <v/>
      </c>
      <c r="M563" s="69" t="str">
        <f>+IF(B563="","",+IFERROR(+VLOOKUP(B563,padron!A:C,3,0),"no_cargado"))</f>
        <v/>
      </c>
      <c r="N563" s="67" t="str">
        <f>+IF(C563="","",+IFERROR(+VLOOKUP($C563,materiales!$A$2:$C$101,3,0),"9999"))</f>
        <v/>
      </c>
      <c r="O563" s="67" t="str">
        <f t="shared" si="80"/>
        <v/>
      </c>
      <c r="P563" s="67" t="str">
        <f t="shared" si="81"/>
        <v/>
      </c>
      <c r="Q563" s="67" t="str">
        <f t="shared" si="82"/>
        <v/>
      </c>
      <c r="R563" s="67" t="str">
        <f t="shared" si="83"/>
        <v/>
      </c>
      <c r="S563" s="67" t="str">
        <f t="shared" si="84"/>
        <v/>
      </c>
      <c r="T563" s="67" t="str">
        <f t="shared" ca="1" si="85"/>
        <v/>
      </c>
      <c r="U563" s="67" t="str">
        <f>+IF(M563="","",IFERROR(+VLOOKUP(C563,materiales!$A$2:$D$1000,4,0),"DSZA"))</f>
        <v/>
      </c>
      <c r="V563" s="67" t="str">
        <f t="shared" si="86"/>
        <v/>
      </c>
      <c r="W563" s="69" t="str">
        <f t="shared" si="87"/>
        <v/>
      </c>
      <c r="X563" s="69" t="str">
        <f t="shared" si="88"/>
        <v/>
      </c>
      <c r="Y563" s="70" t="str">
        <f t="shared" si="89"/>
        <v/>
      </c>
      <c r="Z563" s="70" t="str">
        <f>IF(M563="no_cargado",VLOOKUP(B563,NAfiliado_NFarmacia!A:H,8,0),"")</f>
        <v/>
      </c>
      <c r="AA563" s="71"/>
    </row>
    <row r="564" spans="1:27" x14ac:dyDescent="0.55000000000000004">
      <c r="A564" s="50"/>
      <c r="B564" s="49"/>
      <c r="C564" s="48"/>
      <c r="D564" s="49"/>
      <c r="E564" s="49"/>
      <c r="F564" s="49"/>
      <c r="G564" s="66" t="str">
        <f>+IF($B564="","",+IFERROR(+VLOOKUP(B564,padron!$A$2:$E$2000,2,0),+IFERROR(VLOOKUP(B564,NAfiliado_NFarmacia!$A:$J,10,0),"Ingresar Nuevo Afiliado")))</f>
        <v/>
      </c>
      <c r="H564" s="67" t="str">
        <f>+IF(B564="","",+IFERROR(+VLOOKUP($C564,materiales!$A$2:$C$101,2,0),"9999"))</f>
        <v/>
      </c>
      <c r="I564" s="68" t="str">
        <f>+IF($B564="","",+IF(OR($F564="Si",$F564=""),IF(ISERROR(VLOOKUP($B564,padron!$A$3:$M$482,9,0)),+IF(ISERROR(VLOOKUP($B564,NAfiliado_NFarmacia!$A$2:$J$497,5,0)),"Ingresa Farmacia",VLOOKUP($B564,NAfiliado_NFarmacia!$A$2:$J$497,5,0)),VLOOKUP($B564,padron!$A$3:$M$482,9,0)),+IF(ISERROR(VLOOKUP($B564,NAfiliado_NFarmacia!$A$2:$J$497,5,0)),"Ingresa Farmacia",VLOOKUP($B564,NAfiliado_NFarmacia!$A$2:$J$497,5,0))))</f>
        <v/>
      </c>
      <c r="J564" s="68" t="str">
        <f>+IF($B564="","",+IF(OR($F564="Si",$F564=""),IF(ISERROR(VLOOKUP($B564,padron!$A$3:$M$482,10,0)),+IF(ISERROR(VLOOKUP($B564,NAfiliado_NFarmacia!$A$2:$J$497,5,0)),"Ingresa Direccion de Farmacia",VLOOKUP($B564,NAfiliado_NFarmacia!$A$2:$J$497,6,0)),VLOOKUP($B564,padron!$A$3:$M$482,10,0)),+IF(ISERROR(VLOOKUP($B564,NAfiliado_NFarmacia!$A$2:$J$497,6,0)),"Ingresa Direccion de Farmacia",VLOOKUP($B564,NAfiliado_NFarmacia!$A$2:$J$497,6,0))))</f>
        <v/>
      </c>
      <c r="K564" s="68" t="str">
        <f>+IF($B564="","",+IF(OR($F564="Si",$F564=""),IF(ISERROR(VLOOKUP($B564,padron!$A$3:$M$482,10,0)),+IF(ISERROR(VLOOKUP($B564,NAfiliado_NFarmacia!$A$2:$J$497,5,0)),"Ingresa Localidad de Farmacia",VLOOKUP($B564,NAfiliado_NFarmacia!$A$2:$J$497,7,0)),VLOOKUP($B564,padron!$A$3:$M$482,11,0)),+IF(ISERROR(VLOOKUP($B564,NAfiliado_NFarmacia!$A$2:$J$497,7,0)),"Ingresa Localidad de Farmacia",VLOOKUP($B564,NAfiliado_NFarmacia!$A$2:$J$497,7,0))))</f>
        <v/>
      </c>
      <c r="L564" s="69" t="str">
        <f>+IF(B564="","",IF(F564="No","84005541",+IFERROR(+VLOOKUP(inicio!B564,padron!$A$2:$H$1999,8,0),"84005541")))</f>
        <v/>
      </c>
      <c r="M564" s="69" t="str">
        <f>+IF(B564="","",+IFERROR(+VLOOKUP(B564,padron!A:C,3,0),"no_cargado"))</f>
        <v/>
      </c>
      <c r="N564" s="67" t="str">
        <f>+IF(C564="","",+IFERROR(+VLOOKUP($C564,materiales!$A$2:$C$101,3,0),"9999"))</f>
        <v/>
      </c>
      <c r="O564" s="67" t="str">
        <f t="shared" si="80"/>
        <v/>
      </c>
      <c r="P564" s="67" t="str">
        <f t="shared" si="81"/>
        <v/>
      </c>
      <c r="Q564" s="67" t="str">
        <f t="shared" si="82"/>
        <v/>
      </c>
      <c r="R564" s="67" t="str">
        <f t="shared" si="83"/>
        <v/>
      </c>
      <c r="S564" s="67" t="str">
        <f t="shared" si="84"/>
        <v/>
      </c>
      <c r="T564" s="67" t="str">
        <f t="shared" ca="1" si="85"/>
        <v/>
      </c>
      <c r="U564" s="67" t="str">
        <f>+IF(M564="","",IFERROR(+VLOOKUP(C564,materiales!$A$2:$D$1000,4,0),"DSZA"))</f>
        <v/>
      </c>
      <c r="V564" s="67" t="str">
        <f t="shared" si="86"/>
        <v/>
      </c>
      <c r="W564" s="69" t="str">
        <f t="shared" si="87"/>
        <v/>
      </c>
      <c r="X564" s="69" t="str">
        <f t="shared" si="88"/>
        <v/>
      </c>
      <c r="Y564" s="70" t="str">
        <f t="shared" si="89"/>
        <v/>
      </c>
      <c r="Z564" s="70" t="str">
        <f>IF(M564="no_cargado",VLOOKUP(B564,NAfiliado_NFarmacia!A:H,8,0),"")</f>
        <v/>
      </c>
      <c r="AA564" s="71"/>
    </row>
    <row r="565" spans="1:27" x14ac:dyDescent="0.55000000000000004">
      <c r="A565" s="50"/>
      <c r="B565" s="49"/>
      <c r="C565" s="48"/>
      <c r="D565" s="49"/>
      <c r="E565" s="49"/>
      <c r="F565" s="49"/>
      <c r="G565" s="66" t="str">
        <f>+IF($B565="","",+IFERROR(+VLOOKUP(B565,padron!$A$2:$E$2000,2,0),+IFERROR(VLOOKUP(B565,NAfiliado_NFarmacia!$A:$J,10,0),"Ingresar Nuevo Afiliado")))</f>
        <v/>
      </c>
      <c r="H565" s="67" t="str">
        <f>+IF(B565="","",+IFERROR(+VLOOKUP($C565,materiales!$A$2:$C$101,2,0),"9999"))</f>
        <v/>
      </c>
      <c r="I565" s="68" t="str">
        <f>+IF($B565="","",+IF(OR($F565="Si",$F565=""),IF(ISERROR(VLOOKUP($B565,padron!$A$3:$M$482,9,0)),+IF(ISERROR(VLOOKUP($B565,NAfiliado_NFarmacia!$A$2:$J$497,5,0)),"Ingresa Farmacia",VLOOKUP($B565,NAfiliado_NFarmacia!$A$2:$J$497,5,0)),VLOOKUP($B565,padron!$A$3:$M$482,9,0)),+IF(ISERROR(VLOOKUP($B565,NAfiliado_NFarmacia!$A$2:$J$497,5,0)),"Ingresa Farmacia",VLOOKUP($B565,NAfiliado_NFarmacia!$A$2:$J$497,5,0))))</f>
        <v/>
      </c>
      <c r="J565" s="68" t="str">
        <f>+IF($B565="","",+IF(OR($F565="Si",$F565=""),IF(ISERROR(VLOOKUP($B565,padron!$A$3:$M$482,10,0)),+IF(ISERROR(VLOOKUP($B565,NAfiliado_NFarmacia!$A$2:$J$497,5,0)),"Ingresa Direccion de Farmacia",VLOOKUP($B565,NAfiliado_NFarmacia!$A$2:$J$497,6,0)),VLOOKUP($B565,padron!$A$3:$M$482,10,0)),+IF(ISERROR(VLOOKUP($B565,NAfiliado_NFarmacia!$A$2:$J$497,6,0)),"Ingresa Direccion de Farmacia",VLOOKUP($B565,NAfiliado_NFarmacia!$A$2:$J$497,6,0))))</f>
        <v/>
      </c>
      <c r="K565" s="68" t="str">
        <f>+IF($B565="","",+IF(OR($F565="Si",$F565=""),IF(ISERROR(VLOOKUP($B565,padron!$A$3:$M$482,10,0)),+IF(ISERROR(VLOOKUP($B565,NAfiliado_NFarmacia!$A$2:$J$497,5,0)),"Ingresa Localidad de Farmacia",VLOOKUP($B565,NAfiliado_NFarmacia!$A$2:$J$497,7,0)),VLOOKUP($B565,padron!$A$3:$M$482,11,0)),+IF(ISERROR(VLOOKUP($B565,NAfiliado_NFarmacia!$A$2:$J$497,7,0)),"Ingresa Localidad de Farmacia",VLOOKUP($B565,NAfiliado_NFarmacia!$A$2:$J$497,7,0))))</f>
        <v/>
      </c>
      <c r="L565" s="69" t="str">
        <f>+IF(B565="","",IF(F565="No","84005541",+IFERROR(+VLOOKUP(inicio!B565,padron!$A$2:$H$1999,8,0),"84005541")))</f>
        <v/>
      </c>
      <c r="M565" s="69" t="str">
        <f>+IF(B565="","",+IFERROR(+VLOOKUP(B565,padron!A:C,3,0),"no_cargado"))</f>
        <v/>
      </c>
      <c r="N565" s="67" t="str">
        <f>+IF(C565="","",+IFERROR(+VLOOKUP($C565,materiales!$A$2:$C$101,3,0),"9999"))</f>
        <v/>
      </c>
      <c r="O565" s="67" t="str">
        <f t="shared" si="80"/>
        <v/>
      </c>
      <c r="P565" s="67" t="str">
        <f t="shared" si="81"/>
        <v/>
      </c>
      <c r="Q565" s="67" t="str">
        <f t="shared" si="82"/>
        <v/>
      </c>
      <c r="R565" s="67" t="str">
        <f t="shared" si="83"/>
        <v/>
      </c>
      <c r="S565" s="67" t="str">
        <f t="shared" si="84"/>
        <v/>
      </c>
      <c r="T565" s="67" t="str">
        <f t="shared" ca="1" si="85"/>
        <v/>
      </c>
      <c r="U565" s="67" t="str">
        <f>+IF(M565="","",IFERROR(+VLOOKUP(C565,materiales!$A$2:$D$1000,4,0),"DSZA"))</f>
        <v/>
      </c>
      <c r="V565" s="67" t="str">
        <f t="shared" si="86"/>
        <v/>
      </c>
      <c r="W565" s="69" t="str">
        <f t="shared" si="87"/>
        <v/>
      </c>
      <c r="X565" s="69" t="str">
        <f t="shared" si="88"/>
        <v/>
      </c>
      <c r="Y565" s="70" t="str">
        <f t="shared" si="89"/>
        <v/>
      </c>
      <c r="Z565" s="70" t="str">
        <f>IF(M565="no_cargado",VLOOKUP(B565,NAfiliado_NFarmacia!A:H,8,0),"")</f>
        <v/>
      </c>
      <c r="AA565" s="71"/>
    </row>
    <row r="566" spans="1:27" x14ac:dyDescent="0.55000000000000004">
      <c r="A566" s="50"/>
      <c r="B566" s="49"/>
      <c r="C566" s="48"/>
      <c r="D566" s="49"/>
      <c r="E566" s="49"/>
      <c r="F566" s="49"/>
      <c r="G566" s="66" t="str">
        <f>+IF($B566="","",+IFERROR(+VLOOKUP(B566,padron!$A$2:$E$2000,2,0),+IFERROR(VLOOKUP(B566,NAfiliado_NFarmacia!$A:$J,10,0),"Ingresar Nuevo Afiliado")))</f>
        <v/>
      </c>
      <c r="H566" s="67" t="str">
        <f>+IF(B566="","",+IFERROR(+VLOOKUP($C566,materiales!$A$2:$C$101,2,0),"9999"))</f>
        <v/>
      </c>
      <c r="I566" s="68" t="str">
        <f>+IF($B566="","",+IF(OR($F566="Si",$F566=""),IF(ISERROR(VLOOKUP($B566,padron!$A$3:$M$482,9,0)),+IF(ISERROR(VLOOKUP($B566,NAfiliado_NFarmacia!$A$2:$J$497,5,0)),"Ingresa Farmacia",VLOOKUP($B566,NAfiliado_NFarmacia!$A$2:$J$497,5,0)),VLOOKUP($B566,padron!$A$3:$M$482,9,0)),+IF(ISERROR(VLOOKUP($B566,NAfiliado_NFarmacia!$A$2:$J$497,5,0)),"Ingresa Farmacia",VLOOKUP($B566,NAfiliado_NFarmacia!$A$2:$J$497,5,0))))</f>
        <v/>
      </c>
      <c r="J566" s="68" t="str">
        <f>+IF($B566="","",+IF(OR($F566="Si",$F566=""),IF(ISERROR(VLOOKUP($B566,padron!$A$3:$M$482,10,0)),+IF(ISERROR(VLOOKUP($B566,NAfiliado_NFarmacia!$A$2:$J$497,5,0)),"Ingresa Direccion de Farmacia",VLOOKUP($B566,NAfiliado_NFarmacia!$A$2:$J$497,6,0)),VLOOKUP($B566,padron!$A$3:$M$482,10,0)),+IF(ISERROR(VLOOKUP($B566,NAfiliado_NFarmacia!$A$2:$J$497,6,0)),"Ingresa Direccion de Farmacia",VLOOKUP($B566,NAfiliado_NFarmacia!$A$2:$J$497,6,0))))</f>
        <v/>
      </c>
      <c r="K566" s="68" t="str">
        <f>+IF($B566="","",+IF(OR($F566="Si",$F566=""),IF(ISERROR(VLOOKUP($B566,padron!$A$3:$M$482,10,0)),+IF(ISERROR(VLOOKUP($B566,NAfiliado_NFarmacia!$A$2:$J$497,5,0)),"Ingresa Localidad de Farmacia",VLOOKUP($B566,NAfiliado_NFarmacia!$A$2:$J$497,7,0)),VLOOKUP($B566,padron!$A$3:$M$482,11,0)),+IF(ISERROR(VLOOKUP($B566,NAfiliado_NFarmacia!$A$2:$J$497,7,0)),"Ingresa Localidad de Farmacia",VLOOKUP($B566,NAfiliado_NFarmacia!$A$2:$J$497,7,0))))</f>
        <v/>
      </c>
      <c r="L566" s="69" t="str">
        <f>+IF(B566="","",IF(F566="No","84005541",+IFERROR(+VLOOKUP(inicio!B566,padron!$A$2:$H$1999,8,0),"84005541")))</f>
        <v/>
      </c>
      <c r="M566" s="69" t="str">
        <f>+IF(B566="","",+IFERROR(+VLOOKUP(B566,padron!A:C,3,0),"no_cargado"))</f>
        <v/>
      </c>
      <c r="N566" s="67" t="str">
        <f>+IF(C566="","",+IFERROR(+VLOOKUP($C566,materiales!$A$2:$C$101,3,0),"9999"))</f>
        <v/>
      </c>
      <c r="O566" s="67" t="str">
        <f t="shared" si="80"/>
        <v/>
      </c>
      <c r="P566" s="67" t="str">
        <f t="shared" si="81"/>
        <v/>
      </c>
      <c r="Q566" s="67" t="str">
        <f t="shared" si="82"/>
        <v/>
      </c>
      <c r="R566" s="67" t="str">
        <f t="shared" si="83"/>
        <v/>
      </c>
      <c r="S566" s="67" t="str">
        <f t="shared" si="84"/>
        <v/>
      </c>
      <c r="T566" s="67" t="str">
        <f t="shared" ca="1" si="85"/>
        <v/>
      </c>
      <c r="U566" s="67" t="str">
        <f>+IF(M566="","",IFERROR(+VLOOKUP(C566,materiales!$A$2:$D$1000,4,0),"DSZA"))</f>
        <v/>
      </c>
      <c r="V566" s="67" t="str">
        <f t="shared" si="86"/>
        <v/>
      </c>
      <c r="W566" s="69" t="str">
        <f t="shared" si="87"/>
        <v/>
      </c>
      <c r="X566" s="69" t="str">
        <f t="shared" si="88"/>
        <v/>
      </c>
      <c r="Y566" s="70" t="str">
        <f t="shared" si="89"/>
        <v/>
      </c>
      <c r="Z566" s="70" t="str">
        <f>IF(M566="no_cargado",VLOOKUP(B566,NAfiliado_NFarmacia!A:H,8,0),"")</f>
        <v/>
      </c>
      <c r="AA566" s="71"/>
    </row>
    <row r="567" spans="1:27" x14ac:dyDescent="0.55000000000000004">
      <c r="A567" s="50"/>
      <c r="B567" s="49"/>
      <c r="C567" s="48"/>
      <c r="D567" s="49"/>
      <c r="E567" s="49"/>
      <c r="F567" s="49"/>
      <c r="G567" s="66" t="str">
        <f>+IF($B567="","",+IFERROR(+VLOOKUP(B567,padron!$A$2:$E$2000,2,0),+IFERROR(VLOOKUP(B567,NAfiliado_NFarmacia!$A:$J,10,0),"Ingresar Nuevo Afiliado")))</f>
        <v/>
      </c>
      <c r="H567" s="67" t="str">
        <f>+IF(B567="","",+IFERROR(+VLOOKUP($C567,materiales!$A$2:$C$101,2,0),"9999"))</f>
        <v/>
      </c>
      <c r="I567" s="68" t="str">
        <f>+IF($B567="","",+IF(OR($F567="Si",$F567=""),IF(ISERROR(VLOOKUP($B567,padron!$A$3:$M$482,9,0)),+IF(ISERROR(VLOOKUP($B567,NAfiliado_NFarmacia!$A$2:$J$497,5,0)),"Ingresa Farmacia",VLOOKUP($B567,NAfiliado_NFarmacia!$A$2:$J$497,5,0)),VLOOKUP($B567,padron!$A$3:$M$482,9,0)),+IF(ISERROR(VLOOKUP($B567,NAfiliado_NFarmacia!$A$2:$J$497,5,0)),"Ingresa Farmacia",VLOOKUP($B567,NAfiliado_NFarmacia!$A$2:$J$497,5,0))))</f>
        <v/>
      </c>
      <c r="J567" s="68" t="str">
        <f>+IF($B567="","",+IF(OR($F567="Si",$F567=""),IF(ISERROR(VLOOKUP($B567,padron!$A$3:$M$482,10,0)),+IF(ISERROR(VLOOKUP($B567,NAfiliado_NFarmacia!$A$2:$J$497,5,0)),"Ingresa Direccion de Farmacia",VLOOKUP($B567,NAfiliado_NFarmacia!$A$2:$J$497,6,0)),VLOOKUP($B567,padron!$A$3:$M$482,10,0)),+IF(ISERROR(VLOOKUP($B567,NAfiliado_NFarmacia!$A$2:$J$497,6,0)),"Ingresa Direccion de Farmacia",VLOOKUP($B567,NAfiliado_NFarmacia!$A$2:$J$497,6,0))))</f>
        <v/>
      </c>
      <c r="K567" s="68" t="str">
        <f>+IF($B567="","",+IF(OR($F567="Si",$F567=""),IF(ISERROR(VLOOKUP($B567,padron!$A$3:$M$482,10,0)),+IF(ISERROR(VLOOKUP($B567,NAfiliado_NFarmacia!$A$2:$J$497,5,0)),"Ingresa Localidad de Farmacia",VLOOKUP($B567,NAfiliado_NFarmacia!$A$2:$J$497,7,0)),VLOOKUP($B567,padron!$A$3:$M$482,11,0)),+IF(ISERROR(VLOOKUP($B567,NAfiliado_NFarmacia!$A$2:$J$497,7,0)),"Ingresa Localidad de Farmacia",VLOOKUP($B567,NAfiliado_NFarmacia!$A$2:$J$497,7,0))))</f>
        <v/>
      </c>
      <c r="L567" s="69" t="str">
        <f>+IF(B567="","",IF(F567="No","84005541",+IFERROR(+VLOOKUP(inicio!B567,padron!$A$2:$H$1999,8,0),"84005541")))</f>
        <v/>
      </c>
      <c r="M567" s="69" t="str">
        <f>+IF(B567="","",+IFERROR(+VLOOKUP(B567,padron!A:C,3,0),"no_cargado"))</f>
        <v/>
      </c>
      <c r="N567" s="67" t="str">
        <f>+IF(C567="","",+IFERROR(+VLOOKUP($C567,materiales!$A$2:$C$101,3,0),"9999"))</f>
        <v/>
      </c>
      <c r="O567" s="67" t="str">
        <f t="shared" si="80"/>
        <v/>
      </c>
      <c r="P567" s="67" t="str">
        <f t="shared" si="81"/>
        <v/>
      </c>
      <c r="Q567" s="67" t="str">
        <f t="shared" si="82"/>
        <v/>
      </c>
      <c r="R567" s="67" t="str">
        <f t="shared" si="83"/>
        <v/>
      </c>
      <c r="S567" s="67" t="str">
        <f t="shared" si="84"/>
        <v/>
      </c>
      <c r="T567" s="67" t="str">
        <f t="shared" ca="1" si="85"/>
        <v/>
      </c>
      <c r="U567" s="67" t="str">
        <f>+IF(M567="","",IFERROR(+VLOOKUP(C567,materiales!$A$2:$D$1000,4,0),"DSZA"))</f>
        <v/>
      </c>
      <c r="V567" s="67" t="str">
        <f t="shared" si="86"/>
        <v/>
      </c>
      <c r="W567" s="69" t="str">
        <f t="shared" si="87"/>
        <v/>
      </c>
      <c r="X567" s="69" t="str">
        <f t="shared" si="88"/>
        <v/>
      </c>
      <c r="Y567" s="70" t="str">
        <f t="shared" si="89"/>
        <v/>
      </c>
      <c r="Z567" s="70" t="str">
        <f>IF(M567="no_cargado",VLOOKUP(B567,NAfiliado_NFarmacia!A:H,8,0),"")</f>
        <v/>
      </c>
      <c r="AA567" s="71"/>
    </row>
    <row r="568" spans="1:27" x14ac:dyDescent="0.55000000000000004">
      <c r="A568" s="50"/>
      <c r="B568" s="49"/>
      <c r="C568" s="48"/>
      <c r="D568" s="49"/>
      <c r="E568" s="49"/>
      <c r="F568" s="49"/>
      <c r="G568" s="66" t="str">
        <f>+IF($B568="","",+IFERROR(+VLOOKUP(B568,padron!$A$2:$E$2000,2,0),+IFERROR(VLOOKUP(B568,NAfiliado_NFarmacia!$A:$J,10,0),"Ingresar Nuevo Afiliado")))</f>
        <v/>
      </c>
      <c r="H568" s="67" t="str">
        <f>+IF(B568="","",+IFERROR(+VLOOKUP($C568,materiales!$A$2:$C$101,2,0),"9999"))</f>
        <v/>
      </c>
      <c r="I568" s="68" t="str">
        <f>+IF($B568="","",+IF(OR($F568="Si",$F568=""),IF(ISERROR(VLOOKUP($B568,padron!$A$3:$M$482,9,0)),+IF(ISERROR(VLOOKUP($B568,NAfiliado_NFarmacia!$A$2:$J$497,5,0)),"Ingresa Farmacia",VLOOKUP($B568,NAfiliado_NFarmacia!$A$2:$J$497,5,0)),VLOOKUP($B568,padron!$A$3:$M$482,9,0)),+IF(ISERROR(VLOOKUP($B568,NAfiliado_NFarmacia!$A$2:$J$497,5,0)),"Ingresa Farmacia",VLOOKUP($B568,NAfiliado_NFarmacia!$A$2:$J$497,5,0))))</f>
        <v/>
      </c>
      <c r="J568" s="68" t="str">
        <f>+IF($B568="","",+IF(OR($F568="Si",$F568=""),IF(ISERROR(VLOOKUP($B568,padron!$A$3:$M$482,10,0)),+IF(ISERROR(VLOOKUP($B568,NAfiliado_NFarmacia!$A$2:$J$497,5,0)),"Ingresa Direccion de Farmacia",VLOOKUP($B568,NAfiliado_NFarmacia!$A$2:$J$497,6,0)),VLOOKUP($B568,padron!$A$3:$M$482,10,0)),+IF(ISERROR(VLOOKUP($B568,NAfiliado_NFarmacia!$A$2:$J$497,6,0)),"Ingresa Direccion de Farmacia",VLOOKUP($B568,NAfiliado_NFarmacia!$A$2:$J$497,6,0))))</f>
        <v/>
      </c>
      <c r="K568" s="68" t="str">
        <f>+IF($B568="","",+IF(OR($F568="Si",$F568=""),IF(ISERROR(VLOOKUP($B568,padron!$A$3:$M$482,10,0)),+IF(ISERROR(VLOOKUP($B568,NAfiliado_NFarmacia!$A$2:$J$497,5,0)),"Ingresa Localidad de Farmacia",VLOOKUP($B568,NAfiliado_NFarmacia!$A$2:$J$497,7,0)),VLOOKUP($B568,padron!$A$3:$M$482,11,0)),+IF(ISERROR(VLOOKUP($B568,NAfiliado_NFarmacia!$A$2:$J$497,7,0)),"Ingresa Localidad de Farmacia",VLOOKUP($B568,NAfiliado_NFarmacia!$A$2:$J$497,7,0))))</f>
        <v/>
      </c>
      <c r="L568" s="69" t="str">
        <f>+IF(B568="","",IF(F568="No","84005541",+IFERROR(+VLOOKUP(inicio!B568,padron!$A$2:$H$1999,8,0),"84005541")))</f>
        <v/>
      </c>
      <c r="M568" s="69" t="str">
        <f>+IF(B568="","",+IFERROR(+VLOOKUP(B568,padron!A:C,3,0),"no_cargado"))</f>
        <v/>
      </c>
      <c r="N568" s="67" t="str">
        <f>+IF(C568="","",+IFERROR(+VLOOKUP($C568,materiales!$A$2:$C$101,3,0),"9999"))</f>
        <v/>
      </c>
      <c r="O568" s="67" t="str">
        <f t="shared" si="80"/>
        <v/>
      </c>
      <c r="P568" s="67" t="str">
        <f t="shared" si="81"/>
        <v/>
      </c>
      <c r="Q568" s="67" t="str">
        <f t="shared" si="82"/>
        <v/>
      </c>
      <c r="R568" s="67" t="str">
        <f t="shared" si="83"/>
        <v/>
      </c>
      <c r="S568" s="67" t="str">
        <f t="shared" si="84"/>
        <v/>
      </c>
      <c r="T568" s="67" t="str">
        <f t="shared" ca="1" si="85"/>
        <v/>
      </c>
      <c r="U568" s="67" t="str">
        <f>+IF(M568="","",IFERROR(+VLOOKUP(C568,materiales!$A$2:$D$1000,4,0),"DSZA"))</f>
        <v/>
      </c>
      <c r="V568" s="67" t="str">
        <f t="shared" si="86"/>
        <v/>
      </c>
      <c r="W568" s="69" t="str">
        <f t="shared" si="87"/>
        <v/>
      </c>
      <c r="X568" s="69" t="str">
        <f t="shared" si="88"/>
        <v/>
      </c>
      <c r="Y568" s="70" t="str">
        <f t="shared" si="89"/>
        <v/>
      </c>
      <c r="Z568" s="70" t="str">
        <f>IF(M568="no_cargado",VLOOKUP(B568,NAfiliado_NFarmacia!A:H,8,0),"")</f>
        <v/>
      </c>
      <c r="AA568" s="71"/>
    </row>
    <row r="569" spans="1:27" x14ac:dyDescent="0.55000000000000004">
      <c r="A569" s="50"/>
      <c r="B569" s="49"/>
      <c r="C569" s="48"/>
      <c r="D569" s="49"/>
      <c r="E569" s="49"/>
      <c r="F569" s="49"/>
      <c r="G569" s="66" t="str">
        <f>+IF($B569="","",+IFERROR(+VLOOKUP(B569,padron!$A$2:$E$2000,2,0),+IFERROR(VLOOKUP(B569,NAfiliado_NFarmacia!$A:$J,10,0),"Ingresar Nuevo Afiliado")))</f>
        <v/>
      </c>
      <c r="H569" s="67" t="str">
        <f>+IF(B569="","",+IFERROR(+VLOOKUP($C569,materiales!$A$2:$C$101,2,0),"9999"))</f>
        <v/>
      </c>
      <c r="I569" s="68" t="str">
        <f>+IF($B569="","",+IF(OR($F569="Si",$F569=""),IF(ISERROR(VLOOKUP($B569,padron!$A$3:$M$482,9,0)),+IF(ISERROR(VLOOKUP($B569,NAfiliado_NFarmacia!$A$2:$J$497,5,0)),"Ingresa Farmacia",VLOOKUP($B569,NAfiliado_NFarmacia!$A$2:$J$497,5,0)),VLOOKUP($B569,padron!$A$3:$M$482,9,0)),+IF(ISERROR(VLOOKUP($B569,NAfiliado_NFarmacia!$A$2:$J$497,5,0)),"Ingresa Farmacia",VLOOKUP($B569,NAfiliado_NFarmacia!$A$2:$J$497,5,0))))</f>
        <v/>
      </c>
      <c r="J569" s="68" t="str">
        <f>+IF($B569="","",+IF(OR($F569="Si",$F569=""),IF(ISERROR(VLOOKUP($B569,padron!$A$3:$M$482,10,0)),+IF(ISERROR(VLOOKUP($B569,NAfiliado_NFarmacia!$A$2:$J$497,5,0)),"Ingresa Direccion de Farmacia",VLOOKUP($B569,NAfiliado_NFarmacia!$A$2:$J$497,6,0)),VLOOKUP($B569,padron!$A$3:$M$482,10,0)),+IF(ISERROR(VLOOKUP($B569,NAfiliado_NFarmacia!$A$2:$J$497,6,0)),"Ingresa Direccion de Farmacia",VLOOKUP($B569,NAfiliado_NFarmacia!$A$2:$J$497,6,0))))</f>
        <v/>
      </c>
      <c r="K569" s="68" t="str">
        <f>+IF($B569="","",+IF(OR($F569="Si",$F569=""),IF(ISERROR(VLOOKUP($B569,padron!$A$3:$M$482,10,0)),+IF(ISERROR(VLOOKUP($B569,NAfiliado_NFarmacia!$A$2:$J$497,5,0)),"Ingresa Localidad de Farmacia",VLOOKUP($B569,NAfiliado_NFarmacia!$A$2:$J$497,7,0)),VLOOKUP($B569,padron!$A$3:$M$482,11,0)),+IF(ISERROR(VLOOKUP($B569,NAfiliado_NFarmacia!$A$2:$J$497,7,0)),"Ingresa Localidad de Farmacia",VLOOKUP($B569,NAfiliado_NFarmacia!$A$2:$J$497,7,0))))</f>
        <v/>
      </c>
      <c r="L569" s="69" t="str">
        <f>+IF(B569="","",IF(F569="No","84005541",+IFERROR(+VLOOKUP(inicio!B569,padron!$A$2:$H$1999,8,0),"84005541")))</f>
        <v/>
      </c>
      <c r="M569" s="69" t="str">
        <f>+IF(B569="","",+IFERROR(+VLOOKUP(B569,padron!A:C,3,0),"no_cargado"))</f>
        <v/>
      </c>
      <c r="N569" s="67" t="str">
        <f>+IF(C569="","",+IFERROR(+VLOOKUP($C569,materiales!$A$2:$C$101,3,0),"9999"))</f>
        <v/>
      </c>
      <c r="O569" s="67" t="str">
        <f t="shared" si="80"/>
        <v/>
      </c>
      <c r="P569" s="67" t="str">
        <f t="shared" si="81"/>
        <v/>
      </c>
      <c r="Q569" s="67" t="str">
        <f t="shared" si="82"/>
        <v/>
      </c>
      <c r="R569" s="67" t="str">
        <f t="shared" si="83"/>
        <v/>
      </c>
      <c r="S569" s="67" t="str">
        <f t="shared" si="84"/>
        <v/>
      </c>
      <c r="T569" s="67" t="str">
        <f t="shared" ca="1" si="85"/>
        <v/>
      </c>
      <c r="U569" s="67" t="str">
        <f>+IF(M569="","",IFERROR(+VLOOKUP(C569,materiales!$A$2:$D$1000,4,0),"DSZA"))</f>
        <v/>
      </c>
      <c r="V569" s="67" t="str">
        <f t="shared" si="86"/>
        <v/>
      </c>
      <c r="W569" s="69" t="str">
        <f t="shared" si="87"/>
        <v/>
      </c>
      <c r="X569" s="69" t="str">
        <f t="shared" si="88"/>
        <v/>
      </c>
      <c r="Y569" s="70" t="str">
        <f t="shared" si="89"/>
        <v/>
      </c>
      <c r="Z569" s="70" t="str">
        <f>IF(M569="no_cargado",VLOOKUP(B569,NAfiliado_NFarmacia!A:H,8,0),"")</f>
        <v/>
      </c>
      <c r="AA569" s="71"/>
    </row>
    <row r="570" spans="1:27" x14ac:dyDescent="0.55000000000000004">
      <c r="A570" s="50"/>
      <c r="B570" s="49"/>
      <c r="C570" s="48"/>
      <c r="D570" s="49"/>
      <c r="E570" s="49"/>
      <c r="F570" s="49"/>
      <c r="G570" s="66" t="str">
        <f>+IF($B570="","",+IFERROR(+VLOOKUP(B570,padron!$A$2:$E$2000,2,0),+IFERROR(VLOOKUP(B570,NAfiliado_NFarmacia!$A:$J,10,0),"Ingresar Nuevo Afiliado")))</f>
        <v/>
      </c>
      <c r="H570" s="67" t="str">
        <f>+IF(B570="","",+IFERROR(+VLOOKUP($C570,materiales!$A$2:$C$101,2,0),"9999"))</f>
        <v/>
      </c>
      <c r="I570" s="68" t="str">
        <f>+IF($B570="","",+IF(OR($F570="Si",$F570=""),IF(ISERROR(VLOOKUP($B570,padron!$A$3:$M$482,9,0)),+IF(ISERROR(VLOOKUP($B570,NAfiliado_NFarmacia!$A$2:$J$497,5,0)),"Ingresa Farmacia",VLOOKUP($B570,NAfiliado_NFarmacia!$A$2:$J$497,5,0)),VLOOKUP($B570,padron!$A$3:$M$482,9,0)),+IF(ISERROR(VLOOKUP($B570,NAfiliado_NFarmacia!$A$2:$J$497,5,0)),"Ingresa Farmacia",VLOOKUP($B570,NAfiliado_NFarmacia!$A$2:$J$497,5,0))))</f>
        <v/>
      </c>
      <c r="J570" s="68" t="str">
        <f>+IF($B570="","",+IF(OR($F570="Si",$F570=""),IF(ISERROR(VLOOKUP($B570,padron!$A$3:$M$482,10,0)),+IF(ISERROR(VLOOKUP($B570,NAfiliado_NFarmacia!$A$2:$J$497,5,0)),"Ingresa Direccion de Farmacia",VLOOKUP($B570,NAfiliado_NFarmacia!$A$2:$J$497,6,0)),VLOOKUP($B570,padron!$A$3:$M$482,10,0)),+IF(ISERROR(VLOOKUP($B570,NAfiliado_NFarmacia!$A$2:$J$497,6,0)),"Ingresa Direccion de Farmacia",VLOOKUP($B570,NAfiliado_NFarmacia!$A$2:$J$497,6,0))))</f>
        <v/>
      </c>
      <c r="K570" s="68" t="str">
        <f>+IF($B570="","",+IF(OR($F570="Si",$F570=""),IF(ISERROR(VLOOKUP($B570,padron!$A$3:$M$482,10,0)),+IF(ISERROR(VLOOKUP($B570,NAfiliado_NFarmacia!$A$2:$J$497,5,0)),"Ingresa Localidad de Farmacia",VLOOKUP($B570,NAfiliado_NFarmacia!$A$2:$J$497,7,0)),VLOOKUP($B570,padron!$A$3:$M$482,11,0)),+IF(ISERROR(VLOOKUP($B570,NAfiliado_NFarmacia!$A$2:$J$497,7,0)),"Ingresa Localidad de Farmacia",VLOOKUP($B570,NAfiliado_NFarmacia!$A$2:$J$497,7,0))))</f>
        <v/>
      </c>
      <c r="L570" s="69" t="str">
        <f>+IF(B570="","",IF(F570="No","84005541",+IFERROR(+VLOOKUP(inicio!B570,padron!$A$2:$H$1999,8,0),"84005541")))</f>
        <v/>
      </c>
      <c r="M570" s="69" t="str">
        <f>+IF(B570="","",+IFERROR(+VLOOKUP(B570,padron!A:C,3,0),"no_cargado"))</f>
        <v/>
      </c>
      <c r="N570" s="67" t="str">
        <f>+IF(C570="","",+IFERROR(+VLOOKUP($C570,materiales!$A$2:$C$101,3,0),"9999"))</f>
        <v/>
      </c>
      <c r="O570" s="67" t="str">
        <f t="shared" si="80"/>
        <v/>
      </c>
      <c r="P570" s="67" t="str">
        <f t="shared" si="81"/>
        <v/>
      </c>
      <c r="Q570" s="67" t="str">
        <f t="shared" si="82"/>
        <v/>
      </c>
      <c r="R570" s="67" t="str">
        <f t="shared" si="83"/>
        <v/>
      </c>
      <c r="S570" s="67" t="str">
        <f t="shared" si="84"/>
        <v/>
      </c>
      <c r="T570" s="67" t="str">
        <f t="shared" ca="1" si="85"/>
        <v/>
      </c>
      <c r="U570" s="67" t="str">
        <f>+IF(M570="","",IFERROR(+VLOOKUP(C570,materiales!$A$2:$D$1000,4,0),"DSZA"))</f>
        <v/>
      </c>
      <c r="V570" s="67" t="str">
        <f t="shared" si="86"/>
        <v/>
      </c>
      <c r="W570" s="69" t="str">
        <f t="shared" si="87"/>
        <v/>
      </c>
      <c r="X570" s="69" t="str">
        <f t="shared" si="88"/>
        <v/>
      </c>
      <c r="Y570" s="70" t="str">
        <f t="shared" si="89"/>
        <v/>
      </c>
      <c r="Z570" s="70" t="str">
        <f>IF(M570="no_cargado",VLOOKUP(B570,NAfiliado_NFarmacia!A:H,8,0),"")</f>
        <v/>
      </c>
      <c r="AA570" s="71"/>
    </row>
    <row r="571" spans="1:27" x14ac:dyDescent="0.55000000000000004">
      <c r="A571" s="50"/>
      <c r="B571" s="49"/>
      <c r="C571" s="48"/>
      <c r="D571" s="49"/>
      <c r="E571" s="49"/>
      <c r="F571" s="49"/>
      <c r="G571" s="66" t="str">
        <f>+IF($B571="","",+IFERROR(+VLOOKUP(B571,padron!$A$2:$E$2000,2,0),+IFERROR(VLOOKUP(B571,NAfiliado_NFarmacia!$A:$J,10,0),"Ingresar Nuevo Afiliado")))</f>
        <v/>
      </c>
      <c r="H571" s="67" t="str">
        <f>+IF(B571="","",+IFERROR(+VLOOKUP($C571,materiales!$A$2:$C$101,2,0),"9999"))</f>
        <v/>
      </c>
      <c r="I571" s="68" t="str">
        <f>+IF($B571="","",+IF(OR($F571="Si",$F571=""),IF(ISERROR(VLOOKUP($B571,padron!$A$3:$M$482,9,0)),+IF(ISERROR(VLOOKUP($B571,NAfiliado_NFarmacia!$A$2:$J$497,5,0)),"Ingresa Farmacia",VLOOKUP($B571,NAfiliado_NFarmacia!$A$2:$J$497,5,0)),VLOOKUP($B571,padron!$A$3:$M$482,9,0)),+IF(ISERROR(VLOOKUP($B571,NAfiliado_NFarmacia!$A$2:$J$497,5,0)),"Ingresa Farmacia",VLOOKUP($B571,NAfiliado_NFarmacia!$A$2:$J$497,5,0))))</f>
        <v/>
      </c>
      <c r="J571" s="68" t="str">
        <f>+IF($B571="","",+IF(OR($F571="Si",$F571=""),IF(ISERROR(VLOOKUP($B571,padron!$A$3:$M$482,10,0)),+IF(ISERROR(VLOOKUP($B571,NAfiliado_NFarmacia!$A$2:$J$497,5,0)),"Ingresa Direccion de Farmacia",VLOOKUP($B571,NAfiliado_NFarmacia!$A$2:$J$497,6,0)),VLOOKUP($B571,padron!$A$3:$M$482,10,0)),+IF(ISERROR(VLOOKUP($B571,NAfiliado_NFarmacia!$A$2:$J$497,6,0)),"Ingresa Direccion de Farmacia",VLOOKUP($B571,NAfiliado_NFarmacia!$A$2:$J$497,6,0))))</f>
        <v/>
      </c>
      <c r="K571" s="68" t="str">
        <f>+IF($B571="","",+IF(OR($F571="Si",$F571=""),IF(ISERROR(VLOOKUP($B571,padron!$A$3:$M$482,10,0)),+IF(ISERROR(VLOOKUP($B571,NAfiliado_NFarmacia!$A$2:$J$497,5,0)),"Ingresa Localidad de Farmacia",VLOOKUP($B571,NAfiliado_NFarmacia!$A$2:$J$497,7,0)),VLOOKUP($B571,padron!$A$3:$M$482,11,0)),+IF(ISERROR(VLOOKUP($B571,NAfiliado_NFarmacia!$A$2:$J$497,7,0)),"Ingresa Localidad de Farmacia",VLOOKUP($B571,NAfiliado_NFarmacia!$A$2:$J$497,7,0))))</f>
        <v/>
      </c>
      <c r="L571" s="69" t="str">
        <f>+IF(B571="","",IF(F571="No","84005541",+IFERROR(+VLOOKUP(inicio!B571,padron!$A$2:$H$1999,8,0),"84005541")))</f>
        <v/>
      </c>
      <c r="M571" s="69" t="str">
        <f>+IF(B571="","",+IFERROR(+VLOOKUP(B571,padron!A:C,3,0),"no_cargado"))</f>
        <v/>
      </c>
      <c r="N571" s="67" t="str">
        <f>+IF(C571="","",+IFERROR(+VLOOKUP($C571,materiales!$A$2:$C$101,3,0),"9999"))</f>
        <v/>
      </c>
      <c r="O571" s="67" t="str">
        <f t="shared" si="80"/>
        <v/>
      </c>
      <c r="P571" s="67" t="str">
        <f t="shared" si="81"/>
        <v/>
      </c>
      <c r="Q571" s="67" t="str">
        <f t="shared" si="82"/>
        <v/>
      </c>
      <c r="R571" s="67" t="str">
        <f t="shared" si="83"/>
        <v/>
      </c>
      <c r="S571" s="67" t="str">
        <f t="shared" si="84"/>
        <v/>
      </c>
      <c r="T571" s="67" t="str">
        <f t="shared" ca="1" si="85"/>
        <v/>
      </c>
      <c r="U571" s="67" t="str">
        <f>+IF(M571="","",IFERROR(+VLOOKUP(C571,materiales!$A$2:$D$1000,4,0),"DSZA"))</f>
        <v/>
      </c>
      <c r="V571" s="67" t="str">
        <f t="shared" si="86"/>
        <v/>
      </c>
      <c r="W571" s="69" t="str">
        <f t="shared" si="87"/>
        <v/>
      </c>
      <c r="X571" s="69" t="str">
        <f t="shared" si="88"/>
        <v/>
      </c>
      <c r="Y571" s="70" t="str">
        <f t="shared" si="89"/>
        <v/>
      </c>
      <c r="Z571" s="70" t="str">
        <f>IF(M571="no_cargado",VLOOKUP(B571,NAfiliado_NFarmacia!A:H,8,0),"")</f>
        <v/>
      </c>
      <c r="AA571" s="71"/>
    </row>
    <row r="572" spans="1:27" x14ac:dyDescent="0.55000000000000004">
      <c r="A572" s="50"/>
      <c r="B572" s="49"/>
      <c r="C572" s="48"/>
      <c r="D572" s="49"/>
      <c r="E572" s="49"/>
      <c r="F572" s="49"/>
      <c r="G572" s="66" t="str">
        <f>+IF($B572="","",+IFERROR(+VLOOKUP(B572,padron!$A$2:$E$2000,2,0),+IFERROR(VLOOKUP(B572,NAfiliado_NFarmacia!$A:$J,10,0),"Ingresar Nuevo Afiliado")))</f>
        <v/>
      </c>
      <c r="H572" s="67" t="str">
        <f>+IF(B572="","",+IFERROR(+VLOOKUP($C572,materiales!$A$2:$C$101,2,0),"9999"))</f>
        <v/>
      </c>
      <c r="I572" s="68" t="str">
        <f>+IF($B572="","",+IF(OR($F572="Si",$F572=""),IF(ISERROR(VLOOKUP($B572,padron!$A$3:$M$482,9,0)),+IF(ISERROR(VLOOKUP($B572,NAfiliado_NFarmacia!$A$2:$J$497,5,0)),"Ingresa Farmacia",VLOOKUP($B572,NAfiliado_NFarmacia!$A$2:$J$497,5,0)),VLOOKUP($B572,padron!$A$3:$M$482,9,0)),+IF(ISERROR(VLOOKUP($B572,NAfiliado_NFarmacia!$A$2:$J$497,5,0)),"Ingresa Farmacia",VLOOKUP($B572,NAfiliado_NFarmacia!$A$2:$J$497,5,0))))</f>
        <v/>
      </c>
      <c r="J572" s="68" t="str">
        <f>+IF($B572="","",+IF(OR($F572="Si",$F572=""),IF(ISERROR(VLOOKUP($B572,padron!$A$3:$M$482,10,0)),+IF(ISERROR(VLOOKUP($B572,NAfiliado_NFarmacia!$A$2:$J$497,5,0)),"Ingresa Direccion de Farmacia",VLOOKUP($B572,NAfiliado_NFarmacia!$A$2:$J$497,6,0)),VLOOKUP($B572,padron!$A$3:$M$482,10,0)),+IF(ISERROR(VLOOKUP($B572,NAfiliado_NFarmacia!$A$2:$J$497,6,0)),"Ingresa Direccion de Farmacia",VLOOKUP($B572,NAfiliado_NFarmacia!$A$2:$J$497,6,0))))</f>
        <v/>
      </c>
      <c r="K572" s="68" t="str">
        <f>+IF($B572="","",+IF(OR($F572="Si",$F572=""),IF(ISERROR(VLOOKUP($B572,padron!$A$3:$M$482,10,0)),+IF(ISERROR(VLOOKUP($B572,NAfiliado_NFarmacia!$A$2:$J$497,5,0)),"Ingresa Localidad de Farmacia",VLOOKUP($B572,NAfiliado_NFarmacia!$A$2:$J$497,7,0)),VLOOKUP($B572,padron!$A$3:$M$482,11,0)),+IF(ISERROR(VLOOKUP($B572,NAfiliado_NFarmacia!$A$2:$J$497,7,0)),"Ingresa Localidad de Farmacia",VLOOKUP($B572,NAfiliado_NFarmacia!$A$2:$J$497,7,0))))</f>
        <v/>
      </c>
      <c r="L572" s="69" t="str">
        <f>+IF(B572="","",IF(F572="No","84005541",+IFERROR(+VLOOKUP(inicio!B572,padron!$A$2:$H$1999,8,0),"84005541")))</f>
        <v/>
      </c>
      <c r="M572" s="69" t="str">
        <f>+IF(B572="","",+IFERROR(+VLOOKUP(B572,padron!A:C,3,0),"no_cargado"))</f>
        <v/>
      </c>
      <c r="N572" s="67" t="str">
        <f>+IF(C572="","",+IFERROR(+VLOOKUP($C572,materiales!$A$2:$C$101,3,0),"9999"))</f>
        <v/>
      </c>
      <c r="O572" s="67" t="str">
        <f t="shared" si="80"/>
        <v/>
      </c>
      <c r="P572" s="67" t="str">
        <f t="shared" si="81"/>
        <v/>
      </c>
      <c r="Q572" s="67" t="str">
        <f t="shared" si="82"/>
        <v/>
      </c>
      <c r="R572" s="67" t="str">
        <f t="shared" si="83"/>
        <v/>
      </c>
      <c r="S572" s="67" t="str">
        <f t="shared" si="84"/>
        <v/>
      </c>
      <c r="T572" s="67" t="str">
        <f t="shared" ca="1" si="85"/>
        <v/>
      </c>
      <c r="U572" s="67" t="str">
        <f>+IF(M572="","",IFERROR(+VLOOKUP(C572,materiales!$A$2:$D$1000,4,0),"DSZA"))</f>
        <v/>
      </c>
      <c r="V572" s="67" t="str">
        <f t="shared" si="86"/>
        <v/>
      </c>
      <c r="W572" s="69" t="str">
        <f t="shared" si="87"/>
        <v/>
      </c>
      <c r="X572" s="69" t="str">
        <f t="shared" si="88"/>
        <v/>
      </c>
      <c r="Y572" s="70" t="str">
        <f t="shared" si="89"/>
        <v/>
      </c>
      <c r="Z572" s="70" t="str">
        <f>IF(M572="no_cargado",VLOOKUP(B572,NAfiliado_NFarmacia!A:H,8,0),"")</f>
        <v/>
      </c>
      <c r="AA572" s="71"/>
    </row>
    <row r="573" spans="1:27" x14ac:dyDescent="0.55000000000000004">
      <c r="A573" s="50"/>
      <c r="B573" s="49"/>
      <c r="C573" s="48"/>
      <c r="D573" s="49"/>
      <c r="E573" s="49"/>
      <c r="F573" s="49"/>
      <c r="G573" s="66" t="str">
        <f>+IF($B573="","",+IFERROR(+VLOOKUP(B573,padron!$A$2:$E$2000,2,0),+IFERROR(VLOOKUP(B573,NAfiliado_NFarmacia!$A:$J,10,0),"Ingresar Nuevo Afiliado")))</f>
        <v/>
      </c>
      <c r="H573" s="67" t="str">
        <f>+IF(B573="","",+IFERROR(+VLOOKUP($C573,materiales!$A$2:$C$101,2,0),"9999"))</f>
        <v/>
      </c>
      <c r="I573" s="68" t="str">
        <f>+IF($B573="","",+IF(OR($F573="Si",$F573=""),IF(ISERROR(VLOOKUP($B573,padron!$A$3:$M$482,9,0)),+IF(ISERROR(VLOOKUP($B573,NAfiliado_NFarmacia!$A$2:$J$497,5,0)),"Ingresa Farmacia",VLOOKUP($B573,NAfiliado_NFarmacia!$A$2:$J$497,5,0)),VLOOKUP($B573,padron!$A$3:$M$482,9,0)),+IF(ISERROR(VLOOKUP($B573,NAfiliado_NFarmacia!$A$2:$J$497,5,0)),"Ingresa Farmacia",VLOOKUP($B573,NAfiliado_NFarmacia!$A$2:$J$497,5,0))))</f>
        <v/>
      </c>
      <c r="J573" s="68" t="str">
        <f>+IF($B573="","",+IF(OR($F573="Si",$F573=""),IF(ISERROR(VLOOKUP($B573,padron!$A$3:$M$482,10,0)),+IF(ISERROR(VLOOKUP($B573,NAfiliado_NFarmacia!$A$2:$J$497,5,0)),"Ingresa Direccion de Farmacia",VLOOKUP($B573,NAfiliado_NFarmacia!$A$2:$J$497,6,0)),VLOOKUP($B573,padron!$A$3:$M$482,10,0)),+IF(ISERROR(VLOOKUP($B573,NAfiliado_NFarmacia!$A$2:$J$497,6,0)),"Ingresa Direccion de Farmacia",VLOOKUP($B573,NAfiliado_NFarmacia!$A$2:$J$497,6,0))))</f>
        <v/>
      </c>
      <c r="K573" s="68" t="str">
        <f>+IF($B573="","",+IF(OR($F573="Si",$F573=""),IF(ISERROR(VLOOKUP($B573,padron!$A$3:$M$482,10,0)),+IF(ISERROR(VLOOKUP($B573,NAfiliado_NFarmacia!$A$2:$J$497,5,0)),"Ingresa Localidad de Farmacia",VLOOKUP($B573,NAfiliado_NFarmacia!$A$2:$J$497,7,0)),VLOOKUP($B573,padron!$A$3:$M$482,11,0)),+IF(ISERROR(VLOOKUP($B573,NAfiliado_NFarmacia!$A$2:$J$497,7,0)),"Ingresa Localidad de Farmacia",VLOOKUP($B573,NAfiliado_NFarmacia!$A$2:$J$497,7,0))))</f>
        <v/>
      </c>
      <c r="L573" s="69" t="str">
        <f>+IF(B573="","",IF(F573="No","84005541",+IFERROR(+VLOOKUP(inicio!B573,padron!$A$2:$H$1999,8,0),"84005541")))</f>
        <v/>
      </c>
      <c r="M573" s="69" t="str">
        <f>+IF(B573="","",+IFERROR(+VLOOKUP(B573,padron!A:C,3,0),"no_cargado"))</f>
        <v/>
      </c>
      <c r="N573" s="67" t="str">
        <f>+IF(C573="","",+IFERROR(+VLOOKUP($C573,materiales!$A$2:$C$101,3,0),"9999"))</f>
        <v/>
      </c>
      <c r="O573" s="67" t="str">
        <f t="shared" si="80"/>
        <v/>
      </c>
      <c r="P573" s="67" t="str">
        <f t="shared" si="81"/>
        <v/>
      </c>
      <c r="Q573" s="67" t="str">
        <f t="shared" si="82"/>
        <v/>
      </c>
      <c r="R573" s="67" t="str">
        <f t="shared" si="83"/>
        <v/>
      </c>
      <c r="S573" s="67" t="str">
        <f t="shared" si="84"/>
        <v/>
      </c>
      <c r="T573" s="67" t="str">
        <f t="shared" ca="1" si="85"/>
        <v/>
      </c>
      <c r="U573" s="67" t="str">
        <f>+IF(M573="","",IFERROR(+VLOOKUP(C573,materiales!$A$2:$D$1000,4,0),"DSZA"))</f>
        <v/>
      </c>
      <c r="V573" s="67" t="str">
        <f t="shared" si="86"/>
        <v/>
      </c>
      <c r="W573" s="69" t="str">
        <f t="shared" si="87"/>
        <v/>
      </c>
      <c r="X573" s="69" t="str">
        <f t="shared" si="88"/>
        <v/>
      </c>
      <c r="Y573" s="70" t="str">
        <f t="shared" si="89"/>
        <v/>
      </c>
      <c r="Z573" s="70" t="str">
        <f>IF(M573="no_cargado",VLOOKUP(B573,NAfiliado_NFarmacia!A:H,8,0),"")</f>
        <v/>
      </c>
      <c r="AA573" s="71"/>
    </row>
    <row r="574" spans="1:27" x14ac:dyDescent="0.55000000000000004">
      <c r="A574" s="50"/>
      <c r="B574" s="49"/>
      <c r="C574" s="48"/>
      <c r="D574" s="49"/>
      <c r="E574" s="49"/>
      <c r="F574" s="49"/>
      <c r="G574" s="66" t="str">
        <f>+IF($B574="","",+IFERROR(+VLOOKUP(B574,padron!$A$2:$E$2000,2,0),+IFERROR(VLOOKUP(B574,NAfiliado_NFarmacia!$A:$J,10,0),"Ingresar Nuevo Afiliado")))</f>
        <v/>
      </c>
      <c r="H574" s="67" t="str">
        <f>+IF(B574="","",+IFERROR(+VLOOKUP($C574,materiales!$A$2:$C$101,2,0),"9999"))</f>
        <v/>
      </c>
      <c r="I574" s="68" t="str">
        <f>+IF($B574="","",+IF(OR($F574="Si",$F574=""),IF(ISERROR(VLOOKUP($B574,padron!$A$3:$M$482,9,0)),+IF(ISERROR(VLOOKUP($B574,NAfiliado_NFarmacia!$A$2:$J$497,5,0)),"Ingresa Farmacia",VLOOKUP($B574,NAfiliado_NFarmacia!$A$2:$J$497,5,0)),VLOOKUP($B574,padron!$A$3:$M$482,9,0)),+IF(ISERROR(VLOOKUP($B574,NAfiliado_NFarmacia!$A$2:$J$497,5,0)),"Ingresa Farmacia",VLOOKUP($B574,NAfiliado_NFarmacia!$A$2:$J$497,5,0))))</f>
        <v/>
      </c>
      <c r="J574" s="68" t="str">
        <f>+IF($B574="","",+IF(OR($F574="Si",$F574=""),IF(ISERROR(VLOOKUP($B574,padron!$A$3:$M$482,10,0)),+IF(ISERROR(VLOOKUP($B574,NAfiliado_NFarmacia!$A$2:$J$497,5,0)),"Ingresa Direccion de Farmacia",VLOOKUP($B574,NAfiliado_NFarmacia!$A$2:$J$497,6,0)),VLOOKUP($B574,padron!$A$3:$M$482,10,0)),+IF(ISERROR(VLOOKUP($B574,NAfiliado_NFarmacia!$A$2:$J$497,6,0)),"Ingresa Direccion de Farmacia",VLOOKUP($B574,NAfiliado_NFarmacia!$A$2:$J$497,6,0))))</f>
        <v/>
      </c>
      <c r="K574" s="68" t="str">
        <f>+IF($B574="","",+IF(OR($F574="Si",$F574=""),IF(ISERROR(VLOOKUP($B574,padron!$A$3:$M$482,10,0)),+IF(ISERROR(VLOOKUP($B574,NAfiliado_NFarmacia!$A$2:$J$497,5,0)),"Ingresa Localidad de Farmacia",VLOOKUP($B574,NAfiliado_NFarmacia!$A$2:$J$497,7,0)),VLOOKUP($B574,padron!$A$3:$M$482,11,0)),+IF(ISERROR(VLOOKUP($B574,NAfiliado_NFarmacia!$A$2:$J$497,7,0)),"Ingresa Localidad de Farmacia",VLOOKUP($B574,NAfiliado_NFarmacia!$A$2:$J$497,7,0))))</f>
        <v/>
      </c>
      <c r="L574" s="69" t="str">
        <f>+IF(B574="","",IF(F574="No","84005541",+IFERROR(+VLOOKUP(inicio!B574,padron!$A$2:$H$1999,8,0),"84005541")))</f>
        <v/>
      </c>
      <c r="M574" s="69" t="str">
        <f>+IF(B574="","",+IFERROR(+VLOOKUP(B574,padron!A:C,3,0),"no_cargado"))</f>
        <v/>
      </c>
      <c r="N574" s="67" t="str">
        <f>+IF(C574="","",+IFERROR(+VLOOKUP($C574,materiales!$A$2:$C$101,3,0),"9999"))</f>
        <v/>
      </c>
      <c r="O574" s="67" t="str">
        <f t="shared" si="80"/>
        <v/>
      </c>
      <c r="P574" s="67" t="str">
        <f t="shared" si="81"/>
        <v/>
      </c>
      <c r="Q574" s="67" t="str">
        <f t="shared" si="82"/>
        <v/>
      </c>
      <c r="R574" s="67" t="str">
        <f t="shared" si="83"/>
        <v/>
      </c>
      <c r="S574" s="67" t="str">
        <f t="shared" si="84"/>
        <v/>
      </c>
      <c r="T574" s="67" t="str">
        <f t="shared" ca="1" si="85"/>
        <v/>
      </c>
      <c r="U574" s="67" t="str">
        <f>+IF(M574="","",IFERROR(+VLOOKUP(C574,materiales!$A$2:$D$1000,4,0),"DSZA"))</f>
        <v/>
      </c>
      <c r="V574" s="67" t="str">
        <f t="shared" si="86"/>
        <v/>
      </c>
      <c r="W574" s="69" t="str">
        <f t="shared" si="87"/>
        <v/>
      </c>
      <c r="X574" s="69" t="str">
        <f t="shared" si="88"/>
        <v/>
      </c>
      <c r="Y574" s="70" t="str">
        <f t="shared" si="89"/>
        <v/>
      </c>
      <c r="Z574" s="70" t="str">
        <f>IF(M574="no_cargado",VLOOKUP(B574,NAfiliado_NFarmacia!A:H,8,0),"")</f>
        <v/>
      </c>
      <c r="AA574" s="71"/>
    </row>
    <row r="575" spans="1:27" x14ac:dyDescent="0.55000000000000004">
      <c r="A575" s="50"/>
      <c r="B575" s="49"/>
      <c r="C575" s="48"/>
      <c r="D575" s="49"/>
      <c r="E575" s="49"/>
      <c r="F575" s="49"/>
      <c r="G575" s="66" t="str">
        <f>+IF($B575="","",+IFERROR(+VLOOKUP(B575,padron!$A$2:$E$2000,2,0),+IFERROR(VLOOKUP(B575,NAfiliado_NFarmacia!$A:$J,10,0),"Ingresar Nuevo Afiliado")))</f>
        <v/>
      </c>
      <c r="H575" s="67" t="str">
        <f>+IF(B575="","",+IFERROR(+VLOOKUP($C575,materiales!$A$2:$C$101,2,0),"9999"))</f>
        <v/>
      </c>
      <c r="I575" s="68" t="str">
        <f>+IF($B575="","",+IF(OR($F575="Si",$F575=""),IF(ISERROR(VLOOKUP($B575,padron!$A$3:$M$482,9,0)),+IF(ISERROR(VLOOKUP($B575,NAfiliado_NFarmacia!$A$2:$J$497,5,0)),"Ingresa Farmacia",VLOOKUP($B575,NAfiliado_NFarmacia!$A$2:$J$497,5,0)),VLOOKUP($B575,padron!$A$3:$M$482,9,0)),+IF(ISERROR(VLOOKUP($B575,NAfiliado_NFarmacia!$A$2:$J$497,5,0)),"Ingresa Farmacia",VLOOKUP($B575,NAfiliado_NFarmacia!$A$2:$J$497,5,0))))</f>
        <v/>
      </c>
      <c r="J575" s="68" t="str">
        <f>+IF($B575="","",+IF(OR($F575="Si",$F575=""),IF(ISERROR(VLOOKUP($B575,padron!$A$3:$M$482,10,0)),+IF(ISERROR(VLOOKUP($B575,NAfiliado_NFarmacia!$A$2:$J$497,5,0)),"Ingresa Direccion de Farmacia",VLOOKUP($B575,NAfiliado_NFarmacia!$A$2:$J$497,6,0)),VLOOKUP($B575,padron!$A$3:$M$482,10,0)),+IF(ISERROR(VLOOKUP($B575,NAfiliado_NFarmacia!$A$2:$J$497,6,0)),"Ingresa Direccion de Farmacia",VLOOKUP($B575,NAfiliado_NFarmacia!$A$2:$J$497,6,0))))</f>
        <v/>
      </c>
      <c r="K575" s="68" t="str">
        <f>+IF($B575="","",+IF(OR($F575="Si",$F575=""),IF(ISERROR(VLOOKUP($B575,padron!$A$3:$M$482,10,0)),+IF(ISERROR(VLOOKUP($B575,NAfiliado_NFarmacia!$A$2:$J$497,5,0)),"Ingresa Localidad de Farmacia",VLOOKUP($B575,NAfiliado_NFarmacia!$A$2:$J$497,7,0)),VLOOKUP($B575,padron!$A$3:$M$482,11,0)),+IF(ISERROR(VLOOKUP($B575,NAfiliado_NFarmacia!$A$2:$J$497,7,0)),"Ingresa Localidad de Farmacia",VLOOKUP($B575,NAfiliado_NFarmacia!$A$2:$J$497,7,0))))</f>
        <v/>
      </c>
      <c r="L575" s="69" t="str">
        <f>+IF(B575="","",IF(F575="No","84005541",+IFERROR(+VLOOKUP(inicio!B575,padron!$A$2:$H$1999,8,0),"84005541")))</f>
        <v/>
      </c>
      <c r="M575" s="69" t="str">
        <f>+IF(B575="","",+IFERROR(+VLOOKUP(B575,padron!A:C,3,0),"no_cargado"))</f>
        <v/>
      </c>
      <c r="N575" s="67" t="str">
        <f>+IF(C575="","",+IFERROR(+VLOOKUP($C575,materiales!$A$2:$C$101,3,0),"9999"))</f>
        <v/>
      </c>
      <c r="O575" s="67" t="str">
        <f t="shared" si="80"/>
        <v/>
      </c>
      <c r="P575" s="67" t="str">
        <f t="shared" si="81"/>
        <v/>
      </c>
      <c r="Q575" s="67" t="str">
        <f t="shared" si="82"/>
        <v/>
      </c>
      <c r="R575" s="67" t="str">
        <f t="shared" si="83"/>
        <v/>
      </c>
      <c r="S575" s="67" t="str">
        <f t="shared" si="84"/>
        <v/>
      </c>
      <c r="T575" s="67" t="str">
        <f t="shared" ca="1" si="85"/>
        <v/>
      </c>
      <c r="U575" s="67" t="str">
        <f>+IF(M575="","",IFERROR(+VLOOKUP(C575,materiales!$A$2:$D$1000,4,0),"DSZA"))</f>
        <v/>
      </c>
      <c r="V575" s="67" t="str">
        <f t="shared" si="86"/>
        <v/>
      </c>
      <c r="W575" s="69" t="str">
        <f t="shared" si="87"/>
        <v/>
      </c>
      <c r="X575" s="69" t="str">
        <f t="shared" si="88"/>
        <v/>
      </c>
      <c r="Y575" s="70" t="str">
        <f t="shared" si="89"/>
        <v/>
      </c>
      <c r="Z575" s="70" t="str">
        <f>IF(M575="no_cargado",VLOOKUP(B575,NAfiliado_NFarmacia!A:H,8,0),"")</f>
        <v/>
      </c>
      <c r="AA575" s="71"/>
    </row>
    <row r="576" spans="1:27" x14ac:dyDescent="0.55000000000000004">
      <c r="A576" s="50"/>
      <c r="B576" s="49"/>
      <c r="C576" s="48"/>
      <c r="D576" s="49"/>
      <c r="E576" s="49"/>
      <c r="F576" s="49"/>
      <c r="G576" s="66" t="str">
        <f>+IF($B576="","",+IFERROR(+VLOOKUP(B576,padron!$A$2:$E$2000,2,0),+IFERROR(VLOOKUP(B576,NAfiliado_NFarmacia!$A:$J,10,0),"Ingresar Nuevo Afiliado")))</f>
        <v/>
      </c>
      <c r="H576" s="67" t="str">
        <f>+IF(B576="","",+IFERROR(+VLOOKUP($C576,materiales!$A$2:$C$101,2,0),"9999"))</f>
        <v/>
      </c>
      <c r="I576" s="68" t="str">
        <f>+IF($B576="","",+IF(OR($F576="Si",$F576=""),IF(ISERROR(VLOOKUP($B576,padron!$A$3:$M$482,9,0)),+IF(ISERROR(VLOOKUP($B576,NAfiliado_NFarmacia!$A$2:$J$497,5,0)),"Ingresa Farmacia",VLOOKUP($B576,NAfiliado_NFarmacia!$A$2:$J$497,5,0)),VLOOKUP($B576,padron!$A$3:$M$482,9,0)),+IF(ISERROR(VLOOKUP($B576,NAfiliado_NFarmacia!$A$2:$J$497,5,0)),"Ingresa Farmacia",VLOOKUP($B576,NAfiliado_NFarmacia!$A$2:$J$497,5,0))))</f>
        <v/>
      </c>
      <c r="J576" s="68" t="str">
        <f>+IF($B576="","",+IF(OR($F576="Si",$F576=""),IF(ISERROR(VLOOKUP($B576,padron!$A$3:$M$482,10,0)),+IF(ISERROR(VLOOKUP($B576,NAfiliado_NFarmacia!$A$2:$J$497,5,0)),"Ingresa Direccion de Farmacia",VLOOKUP($B576,NAfiliado_NFarmacia!$A$2:$J$497,6,0)),VLOOKUP($B576,padron!$A$3:$M$482,10,0)),+IF(ISERROR(VLOOKUP($B576,NAfiliado_NFarmacia!$A$2:$J$497,6,0)),"Ingresa Direccion de Farmacia",VLOOKUP($B576,NAfiliado_NFarmacia!$A$2:$J$497,6,0))))</f>
        <v/>
      </c>
      <c r="K576" s="68" t="str">
        <f>+IF($B576="","",+IF(OR($F576="Si",$F576=""),IF(ISERROR(VLOOKUP($B576,padron!$A$3:$M$482,10,0)),+IF(ISERROR(VLOOKUP($B576,NAfiliado_NFarmacia!$A$2:$J$497,5,0)),"Ingresa Localidad de Farmacia",VLOOKUP($B576,NAfiliado_NFarmacia!$A$2:$J$497,7,0)),VLOOKUP($B576,padron!$A$3:$M$482,11,0)),+IF(ISERROR(VLOOKUP($B576,NAfiliado_NFarmacia!$A$2:$J$497,7,0)),"Ingresa Localidad de Farmacia",VLOOKUP($B576,NAfiliado_NFarmacia!$A$2:$J$497,7,0))))</f>
        <v/>
      </c>
      <c r="L576" s="69" t="str">
        <f>+IF(B576="","",IF(F576="No","84005541",+IFERROR(+VLOOKUP(inicio!B576,padron!$A$2:$H$1999,8,0),"84005541")))</f>
        <v/>
      </c>
      <c r="M576" s="69" t="str">
        <f>+IF(B576="","",+IFERROR(+VLOOKUP(B576,padron!A:C,3,0),"no_cargado"))</f>
        <v/>
      </c>
      <c r="N576" s="67" t="str">
        <f>+IF(C576="","",+IFERROR(+VLOOKUP($C576,materiales!$A$2:$C$101,3,0),"9999"))</f>
        <v/>
      </c>
      <c r="O576" s="67" t="str">
        <f t="shared" si="80"/>
        <v/>
      </c>
      <c r="P576" s="67" t="str">
        <f t="shared" si="81"/>
        <v/>
      </c>
      <c r="Q576" s="67" t="str">
        <f t="shared" si="82"/>
        <v/>
      </c>
      <c r="R576" s="67" t="str">
        <f t="shared" si="83"/>
        <v/>
      </c>
      <c r="S576" s="67" t="str">
        <f t="shared" si="84"/>
        <v/>
      </c>
      <c r="T576" s="67" t="str">
        <f t="shared" ca="1" si="85"/>
        <v/>
      </c>
      <c r="U576" s="67" t="str">
        <f>+IF(M576="","",IFERROR(+VLOOKUP(C576,materiales!$A$2:$D$1000,4,0),"DSZA"))</f>
        <v/>
      </c>
      <c r="V576" s="67" t="str">
        <f t="shared" si="86"/>
        <v/>
      </c>
      <c r="W576" s="69" t="str">
        <f t="shared" si="87"/>
        <v/>
      </c>
      <c r="X576" s="69" t="str">
        <f t="shared" si="88"/>
        <v/>
      </c>
      <c r="Y576" s="70" t="str">
        <f t="shared" si="89"/>
        <v/>
      </c>
      <c r="Z576" s="70" t="str">
        <f>IF(M576="no_cargado",VLOOKUP(B576,NAfiliado_NFarmacia!A:H,8,0),"")</f>
        <v/>
      </c>
      <c r="AA576" s="71"/>
    </row>
    <row r="577" spans="1:27" x14ac:dyDescent="0.55000000000000004">
      <c r="A577" s="50"/>
      <c r="B577" s="49"/>
      <c r="C577" s="48"/>
      <c r="D577" s="49"/>
      <c r="E577" s="49"/>
      <c r="F577" s="49"/>
      <c r="G577" s="66" t="str">
        <f>+IF($B577="","",+IFERROR(+VLOOKUP(B577,padron!$A$2:$E$2000,2,0),+IFERROR(VLOOKUP(B577,NAfiliado_NFarmacia!$A:$J,10,0),"Ingresar Nuevo Afiliado")))</f>
        <v/>
      </c>
      <c r="H577" s="67" t="str">
        <f>+IF(B577="","",+IFERROR(+VLOOKUP($C577,materiales!$A$2:$C$101,2,0),"9999"))</f>
        <v/>
      </c>
      <c r="I577" s="68" t="str">
        <f>+IF($B577="","",+IF(OR($F577="Si",$F577=""),IF(ISERROR(VLOOKUP($B577,padron!$A$3:$M$482,9,0)),+IF(ISERROR(VLOOKUP($B577,NAfiliado_NFarmacia!$A$2:$J$497,5,0)),"Ingresa Farmacia",VLOOKUP($B577,NAfiliado_NFarmacia!$A$2:$J$497,5,0)),VLOOKUP($B577,padron!$A$3:$M$482,9,0)),+IF(ISERROR(VLOOKUP($B577,NAfiliado_NFarmacia!$A$2:$J$497,5,0)),"Ingresa Farmacia",VLOOKUP($B577,NAfiliado_NFarmacia!$A$2:$J$497,5,0))))</f>
        <v/>
      </c>
      <c r="J577" s="68" t="str">
        <f>+IF($B577="","",+IF(OR($F577="Si",$F577=""),IF(ISERROR(VLOOKUP($B577,padron!$A$3:$M$482,10,0)),+IF(ISERROR(VLOOKUP($B577,NAfiliado_NFarmacia!$A$2:$J$497,5,0)),"Ingresa Direccion de Farmacia",VLOOKUP($B577,NAfiliado_NFarmacia!$A$2:$J$497,6,0)),VLOOKUP($B577,padron!$A$3:$M$482,10,0)),+IF(ISERROR(VLOOKUP($B577,NAfiliado_NFarmacia!$A$2:$J$497,6,0)),"Ingresa Direccion de Farmacia",VLOOKUP($B577,NAfiliado_NFarmacia!$A$2:$J$497,6,0))))</f>
        <v/>
      </c>
      <c r="K577" s="68" t="str">
        <f>+IF($B577="","",+IF(OR($F577="Si",$F577=""),IF(ISERROR(VLOOKUP($B577,padron!$A$3:$M$482,10,0)),+IF(ISERROR(VLOOKUP($B577,NAfiliado_NFarmacia!$A$2:$J$497,5,0)),"Ingresa Localidad de Farmacia",VLOOKUP($B577,NAfiliado_NFarmacia!$A$2:$J$497,7,0)),VLOOKUP($B577,padron!$A$3:$M$482,11,0)),+IF(ISERROR(VLOOKUP($B577,NAfiliado_NFarmacia!$A$2:$J$497,7,0)),"Ingresa Localidad de Farmacia",VLOOKUP($B577,NAfiliado_NFarmacia!$A$2:$J$497,7,0))))</f>
        <v/>
      </c>
      <c r="L577" s="69" t="str">
        <f>+IF(B577="","",IF(F577="No","84005541",+IFERROR(+VLOOKUP(inicio!B577,padron!$A$2:$H$1999,8,0),"84005541")))</f>
        <v/>
      </c>
      <c r="M577" s="69" t="str">
        <f>+IF(B577="","",+IFERROR(+VLOOKUP(B577,padron!A:C,3,0),"no_cargado"))</f>
        <v/>
      </c>
      <c r="N577" s="67" t="str">
        <f>+IF(C577="","",+IFERROR(+VLOOKUP($C577,materiales!$A$2:$C$101,3,0),"9999"))</f>
        <v/>
      </c>
      <c r="O577" s="67" t="str">
        <f t="shared" si="80"/>
        <v/>
      </c>
      <c r="P577" s="67" t="str">
        <f t="shared" si="81"/>
        <v/>
      </c>
      <c r="Q577" s="67" t="str">
        <f t="shared" si="82"/>
        <v/>
      </c>
      <c r="R577" s="67" t="str">
        <f t="shared" si="83"/>
        <v/>
      </c>
      <c r="S577" s="67" t="str">
        <f t="shared" si="84"/>
        <v/>
      </c>
      <c r="T577" s="67" t="str">
        <f t="shared" ca="1" si="85"/>
        <v/>
      </c>
      <c r="U577" s="67" t="str">
        <f>+IF(M577="","",IFERROR(+VLOOKUP(C577,materiales!$A$2:$D$1000,4,0),"DSZA"))</f>
        <v/>
      </c>
      <c r="V577" s="67" t="str">
        <f t="shared" si="86"/>
        <v/>
      </c>
      <c r="W577" s="69" t="str">
        <f t="shared" si="87"/>
        <v/>
      </c>
      <c r="X577" s="69" t="str">
        <f t="shared" si="88"/>
        <v/>
      </c>
      <c r="Y577" s="70" t="str">
        <f t="shared" si="89"/>
        <v/>
      </c>
      <c r="Z577" s="70" t="str">
        <f>IF(M577="no_cargado",VLOOKUP(B577,NAfiliado_NFarmacia!A:H,8,0),"")</f>
        <v/>
      </c>
      <c r="AA577" s="71"/>
    </row>
    <row r="578" spans="1:27" x14ac:dyDescent="0.55000000000000004">
      <c r="A578" s="50"/>
      <c r="B578" s="49"/>
      <c r="C578" s="48"/>
      <c r="D578" s="49"/>
      <c r="E578" s="49"/>
      <c r="F578" s="49"/>
      <c r="G578" s="66" t="str">
        <f>+IF($B578="","",+IFERROR(+VLOOKUP(B578,padron!$A$2:$E$2000,2,0),+IFERROR(VLOOKUP(B578,NAfiliado_NFarmacia!$A:$J,10,0),"Ingresar Nuevo Afiliado")))</f>
        <v/>
      </c>
      <c r="H578" s="67" t="str">
        <f>+IF(B578="","",+IFERROR(+VLOOKUP($C578,materiales!$A$2:$C$101,2,0),"9999"))</f>
        <v/>
      </c>
      <c r="I578" s="68" t="str">
        <f>+IF($B578="","",+IF(OR($F578="Si",$F578=""),IF(ISERROR(VLOOKUP($B578,padron!$A$3:$M$482,9,0)),+IF(ISERROR(VLOOKUP($B578,NAfiliado_NFarmacia!$A$2:$J$497,5,0)),"Ingresa Farmacia",VLOOKUP($B578,NAfiliado_NFarmacia!$A$2:$J$497,5,0)),VLOOKUP($B578,padron!$A$3:$M$482,9,0)),+IF(ISERROR(VLOOKUP($B578,NAfiliado_NFarmacia!$A$2:$J$497,5,0)),"Ingresa Farmacia",VLOOKUP($B578,NAfiliado_NFarmacia!$A$2:$J$497,5,0))))</f>
        <v/>
      </c>
      <c r="J578" s="68" t="str">
        <f>+IF($B578="","",+IF(OR($F578="Si",$F578=""),IF(ISERROR(VLOOKUP($B578,padron!$A$3:$M$482,10,0)),+IF(ISERROR(VLOOKUP($B578,NAfiliado_NFarmacia!$A$2:$J$497,5,0)),"Ingresa Direccion de Farmacia",VLOOKUP($B578,NAfiliado_NFarmacia!$A$2:$J$497,6,0)),VLOOKUP($B578,padron!$A$3:$M$482,10,0)),+IF(ISERROR(VLOOKUP($B578,NAfiliado_NFarmacia!$A$2:$J$497,6,0)),"Ingresa Direccion de Farmacia",VLOOKUP($B578,NAfiliado_NFarmacia!$A$2:$J$497,6,0))))</f>
        <v/>
      </c>
      <c r="K578" s="68" t="str">
        <f>+IF($B578="","",+IF(OR($F578="Si",$F578=""),IF(ISERROR(VLOOKUP($B578,padron!$A$3:$M$482,10,0)),+IF(ISERROR(VLOOKUP($B578,NAfiliado_NFarmacia!$A$2:$J$497,5,0)),"Ingresa Localidad de Farmacia",VLOOKUP($B578,NAfiliado_NFarmacia!$A$2:$J$497,7,0)),VLOOKUP($B578,padron!$A$3:$M$482,11,0)),+IF(ISERROR(VLOOKUP($B578,NAfiliado_NFarmacia!$A$2:$J$497,7,0)),"Ingresa Localidad de Farmacia",VLOOKUP($B578,NAfiliado_NFarmacia!$A$2:$J$497,7,0))))</f>
        <v/>
      </c>
      <c r="L578" s="69" t="str">
        <f>+IF(B578="","",IF(F578="No","84005541",+IFERROR(+VLOOKUP(inicio!B578,padron!$A$2:$H$1999,8,0),"84005541")))</f>
        <v/>
      </c>
      <c r="M578" s="69" t="str">
        <f>+IF(B578="","",+IFERROR(+VLOOKUP(B578,padron!A:C,3,0),"no_cargado"))</f>
        <v/>
      </c>
      <c r="N578" s="67" t="str">
        <f>+IF(C578="","",+IFERROR(+VLOOKUP($C578,materiales!$A$2:$C$101,3,0),"9999"))</f>
        <v/>
      </c>
      <c r="O578" s="67" t="str">
        <f t="shared" si="80"/>
        <v/>
      </c>
      <c r="P578" s="67" t="str">
        <f t="shared" si="81"/>
        <v/>
      </c>
      <c r="Q578" s="67" t="str">
        <f t="shared" si="82"/>
        <v/>
      </c>
      <c r="R578" s="67" t="str">
        <f t="shared" si="83"/>
        <v/>
      </c>
      <c r="S578" s="67" t="str">
        <f t="shared" si="84"/>
        <v/>
      </c>
      <c r="T578" s="67" t="str">
        <f t="shared" ca="1" si="85"/>
        <v/>
      </c>
      <c r="U578" s="67" t="str">
        <f>+IF(M578="","",IFERROR(+VLOOKUP(C578,materiales!$A$2:$D$1000,4,0),"DSZA"))</f>
        <v/>
      </c>
      <c r="V578" s="67" t="str">
        <f t="shared" si="86"/>
        <v/>
      </c>
      <c r="W578" s="69" t="str">
        <f t="shared" si="87"/>
        <v/>
      </c>
      <c r="X578" s="69" t="str">
        <f t="shared" si="88"/>
        <v/>
      </c>
      <c r="Y578" s="70" t="str">
        <f t="shared" si="89"/>
        <v/>
      </c>
      <c r="Z578" s="70" t="str">
        <f>IF(M578="no_cargado",VLOOKUP(B578,NAfiliado_NFarmacia!A:H,8,0),"")</f>
        <v/>
      </c>
      <c r="AA578" s="71"/>
    </row>
    <row r="579" spans="1:27" x14ac:dyDescent="0.55000000000000004">
      <c r="A579" s="50"/>
      <c r="B579" s="49"/>
      <c r="C579" s="48"/>
      <c r="D579" s="49"/>
      <c r="E579" s="49"/>
      <c r="F579" s="49"/>
      <c r="G579" s="66" t="str">
        <f>+IF($B579="","",+IFERROR(+VLOOKUP(B579,padron!$A$2:$E$2000,2,0),+IFERROR(VLOOKUP(B579,NAfiliado_NFarmacia!$A:$J,10,0),"Ingresar Nuevo Afiliado")))</f>
        <v/>
      </c>
      <c r="H579" s="67" t="str">
        <f>+IF(B579="","",+IFERROR(+VLOOKUP($C579,materiales!$A$2:$C$101,2,0),"9999"))</f>
        <v/>
      </c>
      <c r="I579" s="68" t="str">
        <f>+IF($B579="","",+IF(OR($F579="Si",$F579=""),IF(ISERROR(VLOOKUP($B579,padron!$A$3:$M$482,9,0)),+IF(ISERROR(VLOOKUP($B579,NAfiliado_NFarmacia!$A$2:$J$497,5,0)),"Ingresa Farmacia",VLOOKUP($B579,NAfiliado_NFarmacia!$A$2:$J$497,5,0)),VLOOKUP($B579,padron!$A$3:$M$482,9,0)),+IF(ISERROR(VLOOKUP($B579,NAfiliado_NFarmacia!$A$2:$J$497,5,0)),"Ingresa Farmacia",VLOOKUP($B579,NAfiliado_NFarmacia!$A$2:$J$497,5,0))))</f>
        <v/>
      </c>
      <c r="J579" s="68" t="str">
        <f>+IF($B579="","",+IF(OR($F579="Si",$F579=""),IF(ISERROR(VLOOKUP($B579,padron!$A$3:$M$482,10,0)),+IF(ISERROR(VLOOKUP($B579,NAfiliado_NFarmacia!$A$2:$J$497,5,0)),"Ingresa Direccion de Farmacia",VLOOKUP($B579,NAfiliado_NFarmacia!$A$2:$J$497,6,0)),VLOOKUP($B579,padron!$A$3:$M$482,10,0)),+IF(ISERROR(VLOOKUP($B579,NAfiliado_NFarmacia!$A$2:$J$497,6,0)),"Ingresa Direccion de Farmacia",VLOOKUP($B579,NAfiliado_NFarmacia!$A$2:$J$497,6,0))))</f>
        <v/>
      </c>
      <c r="K579" s="68" t="str">
        <f>+IF($B579="","",+IF(OR($F579="Si",$F579=""),IF(ISERROR(VLOOKUP($B579,padron!$A$3:$M$482,10,0)),+IF(ISERROR(VLOOKUP($B579,NAfiliado_NFarmacia!$A$2:$J$497,5,0)),"Ingresa Localidad de Farmacia",VLOOKUP($B579,NAfiliado_NFarmacia!$A$2:$J$497,7,0)),VLOOKUP($B579,padron!$A$3:$M$482,11,0)),+IF(ISERROR(VLOOKUP($B579,NAfiliado_NFarmacia!$A$2:$J$497,7,0)),"Ingresa Localidad de Farmacia",VLOOKUP($B579,NAfiliado_NFarmacia!$A$2:$J$497,7,0))))</f>
        <v/>
      </c>
      <c r="L579" s="69" t="str">
        <f>+IF(B579="","",IF(F579="No","84005541",+IFERROR(+VLOOKUP(inicio!B579,padron!$A$2:$H$1999,8,0),"84005541")))</f>
        <v/>
      </c>
      <c r="M579" s="69" t="str">
        <f>+IF(B579="","",+IFERROR(+VLOOKUP(B579,padron!A:C,3,0),"no_cargado"))</f>
        <v/>
      </c>
      <c r="N579" s="67" t="str">
        <f>+IF(C579="","",+IFERROR(+VLOOKUP($C579,materiales!$A$2:$C$101,3,0),"9999"))</f>
        <v/>
      </c>
      <c r="O579" s="67" t="str">
        <f t="shared" si="80"/>
        <v/>
      </c>
      <c r="P579" s="67" t="str">
        <f t="shared" si="81"/>
        <v/>
      </c>
      <c r="Q579" s="67" t="str">
        <f t="shared" si="82"/>
        <v/>
      </c>
      <c r="R579" s="67" t="str">
        <f t="shared" si="83"/>
        <v/>
      </c>
      <c r="S579" s="67" t="str">
        <f t="shared" si="84"/>
        <v/>
      </c>
      <c r="T579" s="67" t="str">
        <f t="shared" ca="1" si="85"/>
        <v/>
      </c>
      <c r="U579" s="67" t="str">
        <f>+IF(M579="","",IFERROR(+VLOOKUP(C579,materiales!$A$2:$D$1000,4,0),"DSZA"))</f>
        <v/>
      </c>
      <c r="V579" s="67" t="str">
        <f t="shared" si="86"/>
        <v/>
      </c>
      <c r="W579" s="69" t="str">
        <f t="shared" si="87"/>
        <v/>
      </c>
      <c r="X579" s="69" t="str">
        <f t="shared" si="88"/>
        <v/>
      </c>
      <c r="Y579" s="70" t="str">
        <f t="shared" si="89"/>
        <v/>
      </c>
      <c r="Z579" s="70" t="str">
        <f>IF(M579="no_cargado",VLOOKUP(B579,NAfiliado_NFarmacia!A:H,8,0),"")</f>
        <v/>
      </c>
      <c r="AA579" s="71"/>
    </row>
    <row r="580" spans="1:27" x14ac:dyDescent="0.55000000000000004">
      <c r="A580" s="50"/>
      <c r="B580" s="49"/>
      <c r="C580" s="48"/>
      <c r="D580" s="49"/>
      <c r="E580" s="49"/>
      <c r="F580" s="49"/>
      <c r="G580" s="66" t="str">
        <f>+IF($B580="","",+IFERROR(+VLOOKUP(B580,padron!$A$2:$E$2000,2,0),+IFERROR(VLOOKUP(B580,NAfiliado_NFarmacia!$A:$J,10,0),"Ingresar Nuevo Afiliado")))</f>
        <v/>
      </c>
      <c r="H580" s="67" t="str">
        <f>+IF(B580="","",+IFERROR(+VLOOKUP($C580,materiales!$A$2:$C$101,2,0),"9999"))</f>
        <v/>
      </c>
      <c r="I580" s="68" t="str">
        <f>+IF($B580="","",+IF(OR($F580="Si",$F580=""),IF(ISERROR(VLOOKUP($B580,padron!$A$3:$M$482,9,0)),+IF(ISERROR(VLOOKUP($B580,NAfiliado_NFarmacia!$A$2:$J$497,5,0)),"Ingresa Farmacia",VLOOKUP($B580,NAfiliado_NFarmacia!$A$2:$J$497,5,0)),VLOOKUP($B580,padron!$A$3:$M$482,9,0)),+IF(ISERROR(VLOOKUP($B580,NAfiliado_NFarmacia!$A$2:$J$497,5,0)),"Ingresa Farmacia",VLOOKUP($B580,NAfiliado_NFarmacia!$A$2:$J$497,5,0))))</f>
        <v/>
      </c>
      <c r="J580" s="68" t="str">
        <f>+IF($B580="","",+IF(OR($F580="Si",$F580=""),IF(ISERROR(VLOOKUP($B580,padron!$A$3:$M$482,10,0)),+IF(ISERROR(VLOOKUP($B580,NAfiliado_NFarmacia!$A$2:$J$497,5,0)),"Ingresa Direccion de Farmacia",VLOOKUP($B580,NAfiliado_NFarmacia!$A$2:$J$497,6,0)),VLOOKUP($B580,padron!$A$3:$M$482,10,0)),+IF(ISERROR(VLOOKUP($B580,NAfiliado_NFarmacia!$A$2:$J$497,6,0)),"Ingresa Direccion de Farmacia",VLOOKUP($B580,NAfiliado_NFarmacia!$A$2:$J$497,6,0))))</f>
        <v/>
      </c>
      <c r="K580" s="68" t="str">
        <f>+IF($B580="","",+IF(OR($F580="Si",$F580=""),IF(ISERROR(VLOOKUP($B580,padron!$A$3:$M$482,10,0)),+IF(ISERROR(VLOOKUP($B580,NAfiliado_NFarmacia!$A$2:$J$497,5,0)),"Ingresa Localidad de Farmacia",VLOOKUP($B580,NAfiliado_NFarmacia!$A$2:$J$497,7,0)),VLOOKUP($B580,padron!$A$3:$M$482,11,0)),+IF(ISERROR(VLOOKUP($B580,NAfiliado_NFarmacia!$A$2:$J$497,7,0)),"Ingresa Localidad de Farmacia",VLOOKUP($B580,NAfiliado_NFarmacia!$A$2:$J$497,7,0))))</f>
        <v/>
      </c>
      <c r="L580" s="69" t="str">
        <f>+IF(B580="","",IF(F580="No","84005541",+IFERROR(+VLOOKUP(inicio!B580,padron!$A$2:$H$1999,8,0),"84005541")))</f>
        <v/>
      </c>
      <c r="M580" s="69" t="str">
        <f>+IF(B580="","",+IFERROR(+VLOOKUP(B580,padron!A:C,3,0),"no_cargado"))</f>
        <v/>
      </c>
      <c r="N580" s="67" t="str">
        <f>+IF(C580="","",+IFERROR(+VLOOKUP($C580,materiales!$A$2:$C$101,3,0),"9999"))</f>
        <v/>
      </c>
      <c r="O580" s="67" t="str">
        <f t="shared" si="80"/>
        <v/>
      </c>
      <c r="P580" s="67" t="str">
        <f t="shared" si="81"/>
        <v/>
      </c>
      <c r="Q580" s="67" t="str">
        <f t="shared" si="82"/>
        <v/>
      </c>
      <c r="R580" s="67" t="str">
        <f t="shared" si="83"/>
        <v/>
      </c>
      <c r="S580" s="67" t="str">
        <f t="shared" si="84"/>
        <v/>
      </c>
      <c r="T580" s="67" t="str">
        <f t="shared" ca="1" si="85"/>
        <v/>
      </c>
      <c r="U580" s="67" t="str">
        <f>+IF(M580="","",IFERROR(+VLOOKUP(C580,materiales!$A$2:$D$1000,4,0),"DSZA"))</f>
        <v/>
      </c>
      <c r="V580" s="67" t="str">
        <f t="shared" si="86"/>
        <v/>
      </c>
      <c r="W580" s="69" t="str">
        <f t="shared" si="87"/>
        <v/>
      </c>
      <c r="X580" s="69" t="str">
        <f t="shared" si="88"/>
        <v/>
      </c>
      <c r="Y580" s="70" t="str">
        <f t="shared" si="89"/>
        <v/>
      </c>
      <c r="Z580" s="70" t="str">
        <f>IF(M580="no_cargado",VLOOKUP(B580,NAfiliado_NFarmacia!A:H,8,0),"")</f>
        <v/>
      </c>
      <c r="AA580" s="71"/>
    </row>
    <row r="581" spans="1:27" x14ac:dyDescent="0.55000000000000004">
      <c r="A581" s="50"/>
      <c r="B581" s="49"/>
      <c r="C581" s="48"/>
      <c r="D581" s="49"/>
      <c r="E581" s="49"/>
      <c r="F581" s="49"/>
      <c r="G581" s="66" t="str">
        <f>+IF($B581="","",+IFERROR(+VLOOKUP(B581,padron!$A$2:$E$2000,2,0),+IFERROR(VLOOKUP(B581,NAfiliado_NFarmacia!$A:$J,10,0),"Ingresar Nuevo Afiliado")))</f>
        <v/>
      </c>
      <c r="H581" s="67" t="str">
        <f>+IF(B581="","",+IFERROR(+VLOOKUP($C581,materiales!$A$2:$C$101,2,0),"9999"))</f>
        <v/>
      </c>
      <c r="I581" s="68" t="str">
        <f>+IF($B581="","",+IF(OR($F581="Si",$F581=""),IF(ISERROR(VLOOKUP($B581,padron!$A$3:$M$482,9,0)),+IF(ISERROR(VLOOKUP($B581,NAfiliado_NFarmacia!$A$2:$J$497,5,0)),"Ingresa Farmacia",VLOOKUP($B581,NAfiliado_NFarmacia!$A$2:$J$497,5,0)),VLOOKUP($B581,padron!$A$3:$M$482,9,0)),+IF(ISERROR(VLOOKUP($B581,NAfiliado_NFarmacia!$A$2:$J$497,5,0)),"Ingresa Farmacia",VLOOKUP($B581,NAfiliado_NFarmacia!$A$2:$J$497,5,0))))</f>
        <v/>
      </c>
      <c r="J581" s="68" t="str">
        <f>+IF($B581="","",+IF(OR($F581="Si",$F581=""),IF(ISERROR(VLOOKUP($B581,padron!$A$3:$M$482,10,0)),+IF(ISERROR(VLOOKUP($B581,NAfiliado_NFarmacia!$A$2:$J$497,5,0)),"Ingresa Direccion de Farmacia",VLOOKUP($B581,NAfiliado_NFarmacia!$A$2:$J$497,6,0)),VLOOKUP($B581,padron!$A$3:$M$482,10,0)),+IF(ISERROR(VLOOKUP($B581,NAfiliado_NFarmacia!$A$2:$J$497,6,0)),"Ingresa Direccion de Farmacia",VLOOKUP($B581,NAfiliado_NFarmacia!$A$2:$J$497,6,0))))</f>
        <v/>
      </c>
      <c r="K581" s="68" t="str">
        <f>+IF($B581="","",+IF(OR($F581="Si",$F581=""),IF(ISERROR(VLOOKUP($B581,padron!$A$3:$M$482,10,0)),+IF(ISERROR(VLOOKUP($B581,NAfiliado_NFarmacia!$A$2:$J$497,5,0)),"Ingresa Localidad de Farmacia",VLOOKUP($B581,NAfiliado_NFarmacia!$A$2:$J$497,7,0)),VLOOKUP($B581,padron!$A$3:$M$482,11,0)),+IF(ISERROR(VLOOKUP($B581,NAfiliado_NFarmacia!$A$2:$J$497,7,0)),"Ingresa Localidad de Farmacia",VLOOKUP($B581,NAfiliado_NFarmacia!$A$2:$J$497,7,0))))</f>
        <v/>
      </c>
      <c r="L581" s="69" t="str">
        <f>+IF(B581="","",IF(F581="No","84005541",+IFERROR(+VLOOKUP(inicio!B581,padron!$A$2:$H$1999,8,0),"84005541")))</f>
        <v/>
      </c>
      <c r="M581" s="69" t="str">
        <f>+IF(B581="","",+IFERROR(+VLOOKUP(B581,padron!A:C,3,0),"no_cargado"))</f>
        <v/>
      </c>
      <c r="N581" s="67" t="str">
        <f>+IF(C581="","",+IFERROR(+VLOOKUP($C581,materiales!$A$2:$C$101,3,0),"9999"))</f>
        <v/>
      </c>
      <c r="O581" s="67" t="str">
        <f t="shared" si="80"/>
        <v/>
      </c>
      <c r="P581" s="67" t="str">
        <f t="shared" si="81"/>
        <v/>
      </c>
      <c r="Q581" s="67" t="str">
        <f t="shared" si="82"/>
        <v/>
      </c>
      <c r="R581" s="67" t="str">
        <f t="shared" si="83"/>
        <v/>
      </c>
      <c r="S581" s="67" t="str">
        <f t="shared" si="84"/>
        <v/>
      </c>
      <c r="T581" s="67" t="str">
        <f t="shared" ca="1" si="85"/>
        <v/>
      </c>
      <c r="U581" s="67" t="str">
        <f>+IF(M581="","",IFERROR(+VLOOKUP(C581,materiales!$A$2:$D$1000,4,0),"DSZA"))</f>
        <v/>
      </c>
      <c r="V581" s="67" t="str">
        <f t="shared" si="86"/>
        <v/>
      </c>
      <c r="W581" s="69" t="str">
        <f t="shared" si="87"/>
        <v/>
      </c>
      <c r="X581" s="69" t="str">
        <f t="shared" si="88"/>
        <v/>
      </c>
      <c r="Y581" s="70" t="str">
        <f t="shared" si="89"/>
        <v/>
      </c>
      <c r="Z581" s="70" t="str">
        <f>IF(M581="no_cargado",VLOOKUP(B581,NAfiliado_NFarmacia!A:H,8,0),"")</f>
        <v/>
      </c>
      <c r="AA581" s="71"/>
    </row>
    <row r="582" spans="1:27" x14ac:dyDescent="0.55000000000000004">
      <c r="A582" s="50"/>
      <c r="B582" s="49"/>
      <c r="C582" s="48"/>
      <c r="D582" s="49"/>
      <c r="E582" s="49"/>
      <c r="F582" s="49"/>
      <c r="G582" s="66" t="str">
        <f>+IF($B582="","",+IFERROR(+VLOOKUP(B582,padron!$A$2:$E$2000,2,0),+IFERROR(VLOOKUP(B582,NAfiliado_NFarmacia!$A:$J,10,0),"Ingresar Nuevo Afiliado")))</f>
        <v/>
      </c>
      <c r="H582" s="67" t="str">
        <f>+IF(B582="","",+IFERROR(+VLOOKUP($C582,materiales!$A$2:$C$101,2,0),"9999"))</f>
        <v/>
      </c>
      <c r="I582" s="68" t="str">
        <f>+IF($B582="","",+IF(OR($F582="Si",$F582=""),IF(ISERROR(VLOOKUP($B582,padron!$A$3:$M$482,9,0)),+IF(ISERROR(VLOOKUP($B582,NAfiliado_NFarmacia!$A$2:$J$497,5,0)),"Ingresa Farmacia",VLOOKUP($B582,NAfiliado_NFarmacia!$A$2:$J$497,5,0)),VLOOKUP($B582,padron!$A$3:$M$482,9,0)),+IF(ISERROR(VLOOKUP($B582,NAfiliado_NFarmacia!$A$2:$J$497,5,0)),"Ingresa Farmacia",VLOOKUP($B582,NAfiliado_NFarmacia!$A$2:$J$497,5,0))))</f>
        <v/>
      </c>
      <c r="J582" s="68" t="str">
        <f>+IF($B582="","",+IF(OR($F582="Si",$F582=""),IF(ISERROR(VLOOKUP($B582,padron!$A$3:$M$482,10,0)),+IF(ISERROR(VLOOKUP($B582,NAfiliado_NFarmacia!$A$2:$J$497,5,0)),"Ingresa Direccion de Farmacia",VLOOKUP($B582,NAfiliado_NFarmacia!$A$2:$J$497,6,0)),VLOOKUP($B582,padron!$A$3:$M$482,10,0)),+IF(ISERROR(VLOOKUP($B582,NAfiliado_NFarmacia!$A$2:$J$497,6,0)),"Ingresa Direccion de Farmacia",VLOOKUP($B582,NAfiliado_NFarmacia!$A$2:$J$497,6,0))))</f>
        <v/>
      </c>
      <c r="K582" s="68" t="str">
        <f>+IF($B582="","",+IF(OR($F582="Si",$F582=""),IF(ISERROR(VLOOKUP($B582,padron!$A$3:$M$482,10,0)),+IF(ISERROR(VLOOKUP($B582,NAfiliado_NFarmacia!$A$2:$J$497,5,0)),"Ingresa Localidad de Farmacia",VLOOKUP($B582,NAfiliado_NFarmacia!$A$2:$J$497,7,0)),VLOOKUP($B582,padron!$A$3:$M$482,11,0)),+IF(ISERROR(VLOOKUP($B582,NAfiliado_NFarmacia!$A$2:$J$497,7,0)),"Ingresa Localidad de Farmacia",VLOOKUP($B582,NAfiliado_NFarmacia!$A$2:$J$497,7,0))))</f>
        <v/>
      </c>
      <c r="L582" s="69" t="str">
        <f>+IF(B582="","",IF(F582="No","84005541",+IFERROR(+VLOOKUP(inicio!B582,padron!$A$2:$H$1999,8,0),"84005541")))</f>
        <v/>
      </c>
      <c r="M582" s="69" t="str">
        <f>+IF(B582="","",+IFERROR(+VLOOKUP(B582,padron!A:C,3,0),"no_cargado"))</f>
        <v/>
      </c>
      <c r="N582" s="67" t="str">
        <f>+IF(C582="","",+IFERROR(+VLOOKUP($C582,materiales!$A$2:$C$101,3,0),"9999"))</f>
        <v/>
      </c>
      <c r="O582" s="67" t="str">
        <f t="shared" si="80"/>
        <v/>
      </c>
      <c r="P582" s="67" t="str">
        <f t="shared" si="81"/>
        <v/>
      </c>
      <c r="Q582" s="67" t="str">
        <f t="shared" si="82"/>
        <v/>
      </c>
      <c r="R582" s="67" t="str">
        <f t="shared" si="83"/>
        <v/>
      </c>
      <c r="S582" s="67" t="str">
        <f t="shared" si="84"/>
        <v/>
      </c>
      <c r="T582" s="67" t="str">
        <f t="shared" ca="1" si="85"/>
        <v/>
      </c>
      <c r="U582" s="67" t="str">
        <f>+IF(M582="","",IFERROR(+VLOOKUP(C582,materiales!$A$2:$D$1000,4,0),"DSZA"))</f>
        <v/>
      </c>
      <c r="V582" s="67" t="str">
        <f t="shared" si="86"/>
        <v/>
      </c>
      <c r="W582" s="69" t="str">
        <f t="shared" si="87"/>
        <v/>
      </c>
      <c r="X582" s="69" t="str">
        <f t="shared" si="88"/>
        <v/>
      </c>
      <c r="Y582" s="70" t="str">
        <f t="shared" si="89"/>
        <v/>
      </c>
      <c r="Z582" s="70" t="str">
        <f>IF(M582="no_cargado",VLOOKUP(B582,NAfiliado_NFarmacia!A:H,8,0),"")</f>
        <v/>
      </c>
      <c r="AA582" s="71"/>
    </row>
    <row r="583" spans="1:27" x14ac:dyDescent="0.55000000000000004">
      <c r="A583" s="50"/>
      <c r="B583" s="49"/>
      <c r="C583" s="48"/>
      <c r="D583" s="49"/>
      <c r="E583" s="49"/>
      <c r="F583" s="49"/>
      <c r="G583" s="66" t="str">
        <f>+IF($B583="","",+IFERROR(+VLOOKUP(B583,padron!$A$2:$E$2000,2,0),+IFERROR(VLOOKUP(B583,NAfiliado_NFarmacia!$A:$J,10,0),"Ingresar Nuevo Afiliado")))</f>
        <v/>
      </c>
      <c r="H583" s="67" t="str">
        <f>+IF(B583="","",+IFERROR(+VLOOKUP($C583,materiales!$A$2:$C$101,2,0),"9999"))</f>
        <v/>
      </c>
      <c r="I583" s="68" t="str">
        <f>+IF($B583="","",+IF(OR($F583="Si",$F583=""),IF(ISERROR(VLOOKUP($B583,padron!$A$3:$M$482,9,0)),+IF(ISERROR(VLOOKUP($B583,NAfiliado_NFarmacia!$A$2:$J$497,5,0)),"Ingresa Farmacia",VLOOKUP($B583,NAfiliado_NFarmacia!$A$2:$J$497,5,0)),VLOOKUP($B583,padron!$A$3:$M$482,9,0)),+IF(ISERROR(VLOOKUP($B583,NAfiliado_NFarmacia!$A$2:$J$497,5,0)),"Ingresa Farmacia",VLOOKUP($B583,NAfiliado_NFarmacia!$A$2:$J$497,5,0))))</f>
        <v/>
      </c>
      <c r="J583" s="68" t="str">
        <f>+IF($B583="","",+IF(OR($F583="Si",$F583=""),IF(ISERROR(VLOOKUP($B583,padron!$A$3:$M$482,10,0)),+IF(ISERROR(VLOOKUP($B583,NAfiliado_NFarmacia!$A$2:$J$497,5,0)),"Ingresa Direccion de Farmacia",VLOOKUP($B583,NAfiliado_NFarmacia!$A$2:$J$497,6,0)),VLOOKUP($B583,padron!$A$3:$M$482,10,0)),+IF(ISERROR(VLOOKUP($B583,NAfiliado_NFarmacia!$A$2:$J$497,6,0)),"Ingresa Direccion de Farmacia",VLOOKUP($B583,NAfiliado_NFarmacia!$A$2:$J$497,6,0))))</f>
        <v/>
      </c>
      <c r="K583" s="68" t="str">
        <f>+IF($B583="","",+IF(OR($F583="Si",$F583=""),IF(ISERROR(VLOOKUP($B583,padron!$A$3:$M$482,10,0)),+IF(ISERROR(VLOOKUP($B583,NAfiliado_NFarmacia!$A$2:$J$497,5,0)),"Ingresa Localidad de Farmacia",VLOOKUP($B583,NAfiliado_NFarmacia!$A$2:$J$497,7,0)),VLOOKUP($B583,padron!$A$3:$M$482,11,0)),+IF(ISERROR(VLOOKUP($B583,NAfiliado_NFarmacia!$A$2:$J$497,7,0)),"Ingresa Localidad de Farmacia",VLOOKUP($B583,NAfiliado_NFarmacia!$A$2:$J$497,7,0))))</f>
        <v/>
      </c>
      <c r="L583" s="69" t="str">
        <f>+IF(B583="","",IF(F583="No","84005541",+IFERROR(+VLOOKUP(inicio!B583,padron!$A$2:$H$1999,8,0),"84005541")))</f>
        <v/>
      </c>
      <c r="M583" s="69" t="str">
        <f>+IF(B583="","",+IFERROR(+VLOOKUP(B583,padron!A:C,3,0),"no_cargado"))</f>
        <v/>
      </c>
      <c r="N583" s="67" t="str">
        <f>+IF(C583="","",+IFERROR(+VLOOKUP($C583,materiales!$A$2:$C$101,3,0),"9999"))</f>
        <v/>
      </c>
      <c r="O583" s="67" t="str">
        <f t="shared" si="80"/>
        <v/>
      </c>
      <c r="P583" s="67" t="str">
        <f t="shared" si="81"/>
        <v/>
      </c>
      <c r="Q583" s="67" t="str">
        <f t="shared" si="82"/>
        <v/>
      </c>
      <c r="R583" s="67" t="str">
        <f t="shared" si="83"/>
        <v/>
      </c>
      <c r="S583" s="67" t="str">
        <f t="shared" si="84"/>
        <v/>
      </c>
      <c r="T583" s="67" t="str">
        <f t="shared" ca="1" si="85"/>
        <v/>
      </c>
      <c r="U583" s="67" t="str">
        <f>+IF(M583="","",IFERROR(+VLOOKUP(C583,materiales!$A$2:$D$1000,4,0),"DSZA"))</f>
        <v/>
      </c>
      <c r="V583" s="67" t="str">
        <f t="shared" si="86"/>
        <v/>
      </c>
      <c r="W583" s="69" t="str">
        <f t="shared" si="87"/>
        <v/>
      </c>
      <c r="X583" s="69" t="str">
        <f t="shared" si="88"/>
        <v/>
      </c>
      <c r="Y583" s="70" t="str">
        <f t="shared" si="89"/>
        <v/>
      </c>
      <c r="Z583" s="70" t="str">
        <f>IF(M583="no_cargado",VLOOKUP(B583,NAfiliado_NFarmacia!A:H,8,0),"")</f>
        <v/>
      </c>
      <c r="AA583" s="71"/>
    </row>
    <row r="584" spans="1:27" x14ac:dyDescent="0.55000000000000004">
      <c r="A584" s="50"/>
      <c r="B584" s="49"/>
      <c r="C584" s="48"/>
      <c r="D584" s="49"/>
      <c r="E584" s="49"/>
      <c r="F584" s="49"/>
      <c r="G584" s="66" t="str">
        <f>+IF($B584="","",+IFERROR(+VLOOKUP(B584,padron!$A$2:$E$2000,2,0),+IFERROR(VLOOKUP(B584,NAfiliado_NFarmacia!$A:$J,10,0),"Ingresar Nuevo Afiliado")))</f>
        <v/>
      </c>
      <c r="H584" s="67" t="str">
        <f>+IF(B584="","",+IFERROR(+VLOOKUP($C584,materiales!$A$2:$C$101,2,0),"9999"))</f>
        <v/>
      </c>
      <c r="I584" s="68" t="str">
        <f>+IF($B584="","",+IF(OR($F584="Si",$F584=""),IF(ISERROR(VLOOKUP($B584,padron!$A$3:$M$482,9,0)),+IF(ISERROR(VLOOKUP($B584,NAfiliado_NFarmacia!$A$2:$J$497,5,0)),"Ingresa Farmacia",VLOOKUP($B584,NAfiliado_NFarmacia!$A$2:$J$497,5,0)),VLOOKUP($B584,padron!$A$3:$M$482,9,0)),+IF(ISERROR(VLOOKUP($B584,NAfiliado_NFarmacia!$A$2:$J$497,5,0)),"Ingresa Farmacia",VLOOKUP($B584,NAfiliado_NFarmacia!$A$2:$J$497,5,0))))</f>
        <v/>
      </c>
      <c r="J584" s="68" t="str">
        <f>+IF($B584="","",+IF(OR($F584="Si",$F584=""),IF(ISERROR(VLOOKUP($B584,padron!$A$3:$M$482,10,0)),+IF(ISERROR(VLOOKUP($B584,NAfiliado_NFarmacia!$A$2:$J$497,5,0)),"Ingresa Direccion de Farmacia",VLOOKUP($B584,NAfiliado_NFarmacia!$A$2:$J$497,6,0)),VLOOKUP($B584,padron!$A$3:$M$482,10,0)),+IF(ISERROR(VLOOKUP($B584,NAfiliado_NFarmacia!$A$2:$J$497,6,0)),"Ingresa Direccion de Farmacia",VLOOKUP($B584,NAfiliado_NFarmacia!$A$2:$J$497,6,0))))</f>
        <v/>
      </c>
      <c r="K584" s="68" t="str">
        <f>+IF($B584="","",+IF(OR($F584="Si",$F584=""),IF(ISERROR(VLOOKUP($B584,padron!$A$3:$M$482,10,0)),+IF(ISERROR(VLOOKUP($B584,NAfiliado_NFarmacia!$A$2:$J$497,5,0)),"Ingresa Localidad de Farmacia",VLOOKUP($B584,NAfiliado_NFarmacia!$A$2:$J$497,7,0)),VLOOKUP($B584,padron!$A$3:$M$482,11,0)),+IF(ISERROR(VLOOKUP($B584,NAfiliado_NFarmacia!$A$2:$J$497,7,0)),"Ingresa Localidad de Farmacia",VLOOKUP($B584,NAfiliado_NFarmacia!$A$2:$J$497,7,0))))</f>
        <v/>
      </c>
      <c r="L584" s="69" t="str">
        <f>+IF(B584="","",IF(F584="No","84005541",+IFERROR(+VLOOKUP(inicio!B584,padron!$A$2:$H$1999,8,0),"84005541")))</f>
        <v/>
      </c>
      <c r="M584" s="69" t="str">
        <f>+IF(B584="","",+IFERROR(+VLOOKUP(B584,padron!A:C,3,0),"no_cargado"))</f>
        <v/>
      </c>
      <c r="N584" s="67" t="str">
        <f>+IF(C584="","",+IFERROR(+VLOOKUP($C584,materiales!$A$2:$C$101,3,0),"9999"))</f>
        <v/>
      </c>
      <c r="O584" s="67" t="str">
        <f t="shared" si="80"/>
        <v/>
      </c>
      <c r="P584" s="67" t="str">
        <f t="shared" si="81"/>
        <v/>
      </c>
      <c r="Q584" s="67" t="str">
        <f t="shared" si="82"/>
        <v/>
      </c>
      <c r="R584" s="67" t="str">
        <f t="shared" si="83"/>
        <v/>
      </c>
      <c r="S584" s="67" t="str">
        <f t="shared" si="84"/>
        <v/>
      </c>
      <c r="T584" s="67" t="str">
        <f t="shared" ca="1" si="85"/>
        <v/>
      </c>
      <c r="U584" s="67" t="str">
        <f>+IF(M584="","",IFERROR(+VLOOKUP(C584,materiales!$A$2:$D$1000,4,0),"DSZA"))</f>
        <v/>
      </c>
      <c r="V584" s="67" t="str">
        <f t="shared" si="86"/>
        <v/>
      </c>
      <c r="W584" s="69" t="str">
        <f t="shared" si="87"/>
        <v/>
      </c>
      <c r="X584" s="69" t="str">
        <f t="shared" si="88"/>
        <v/>
      </c>
      <c r="Y584" s="70" t="str">
        <f t="shared" si="89"/>
        <v/>
      </c>
      <c r="Z584" s="70" t="str">
        <f>IF(M584="no_cargado",VLOOKUP(B584,NAfiliado_NFarmacia!A:H,8,0),"")</f>
        <v/>
      </c>
      <c r="AA584" s="71"/>
    </row>
    <row r="585" spans="1:27" x14ac:dyDescent="0.55000000000000004">
      <c r="A585" s="50"/>
      <c r="B585" s="49"/>
      <c r="C585" s="48"/>
      <c r="D585" s="49"/>
      <c r="E585" s="49"/>
      <c r="F585" s="49"/>
      <c r="G585" s="66" t="str">
        <f>+IF($B585="","",+IFERROR(+VLOOKUP(B585,padron!$A$2:$E$2000,2,0),+IFERROR(VLOOKUP(B585,NAfiliado_NFarmacia!$A:$J,10,0),"Ingresar Nuevo Afiliado")))</f>
        <v/>
      </c>
      <c r="H585" s="67" t="str">
        <f>+IF(B585="","",+IFERROR(+VLOOKUP($C585,materiales!$A$2:$C$101,2,0),"9999"))</f>
        <v/>
      </c>
      <c r="I585" s="68" t="str">
        <f>+IF($B585="","",+IF(OR($F585="Si",$F585=""),IF(ISERROR(VLOOKUP($B585,padron!$A$3:$M$482,9,0)),+IF(ISERROR(VLOOKUP($B585,NAfiliado_NFarmacia!$A$2:$J$497,5,0)),"Ingresa Farmacia",VLOOKUP($B585,NAfiliado_NFarmacia!$A$2:$J$497,5,0)),VLOOKUP($B585,padron!$A$3:$M$482,9,0)),+IF(ISERROR(VLOOKUP($B585,NAfiliado_NFarmacia!$A$2:$J$497,5,0)),"Ingresa Farmacia",VLOOKUP($B585,NAfiliado_NFarmacia!$A$2:$J$497,5,0))))</f>
        <v/>
      </c>
      <c r="J585" s="68" t="str">
        <f>+IF($B585="","",+IF(OR($F585="Si",$F585=""),IF(ISERROR(VLOOKUP($B585,padron!$A$3:$M$482,10,0)),+IF(ISERROR(VLOOKUP($B585,NAfiliado_NFarmacia!$A$2:$J$497,5,0)),"Ingresa Direccion de Farmacia",VLOOKUP($B585,NAfiliado_NFarmacia!$A$2:$J$497,6,0)),VLOOKUP($B585,padron!$A$3:$M$482,10,0)),+IF(ISERROR(VLOOKUP($B585,NAfiliado_NFarmacia!$A$2:$J$497,6,0)),"Ingresa Direccion de Farmacia",VLOOKUP($B585,NAfiliado_NFarmacia!$A$2:$J$497,6,0))))</f>
        <v/>
      </c>
      <c r="K585" s="68" t="str">
        <f>+IF($B585="","",+IF(OR($F585="Si",$F585=""),IF(ISERROR(VLOOKUP($B585,padron!$A$3:$M$482,10,0)),+IF(ISERROR(VLOOKUP($B585,NAfiliado_NFarmacia!$A$2:$J$497,5,0)),"Ingresa Localidad de Farmacia",VLOOKUP($B585,NAfiliado_NFarmacia!$A$2:$J$497,7,0)),VLOOKUP($B585,padron!$A$3:$M$482,11,0)),+IF(ISERROR(VLOOKUP($B585,NAfiliado_NFarmacia!$A$2:$J$497,7,0)),"Ingresa Localidad de Farmacia",VLOOKUP($B585,NAfiliado_NFarmacia!$A$2:$J$497,7,0))))</f>
        <v/>
      </c>
      <c r="L585" s="69" t="str">
        <f>+IF(B585="","",IF(F585="No","84005541",+IFERROR(+VLOOKUP(inicio!B585,padron!$A$2:$H$1999,8,0),"84005541")))</f>
        <v/>
      </c>
      <c r="M585" s="69" t="str">
        <f>+IF(B585="","",+IFERROR(+VLOOKUP(B585,padron!A:C,3,0),"no_cargado"))</f>
        <v/>
      </c>
      <c r="N585" s="67" t="str">
        <f>+IF(C585="","",+IFERROR(+VLOOKUP($C585,materiales!$A$2:$C$101,3,0),"9999"))</f>
        <v/>
      </c>
      <c r="O585" s="67" t="str">
        <f t="shared" si="80"/>
        <v/>
      </c>
      <c r="P585" s="67" t="str">
        <f t="shared" si="81"/>
        <v/>
      </c>
      <c r="Q585" s="67" t="str">
        <f t="shared" si="82"/>
        <v/>
      </c>
      <c r="R585" s="67" t="str">
        <f t="shared" si="83"/>
        <v/>
      </c>
      <c r="S585" s="67" t="str">
        <f t="shared" si="84"/>
        <v/>
      </c>
      <c r="T585" s="67" t="str">
        <f t="shared" ca="1" si="85"/>
        <v/>
      </c>
      <c r="U585" s="67" t="str">
        <f>+IF(M585="","",IFERROR(+VLOOKUP(C585,materiales!$A$2:$D$1000,4,0),"DSZA"))</f>
        <v/>
      </c>
      <c r="V585" s="67" t="str">
        <f t="shared" si="86"/>
        <v/>
      </c>
      <c r="W585" s="69" t="str">
        <f t="shared" si="87"/>
        <v/>
      </c>
      <c r="X585" s="69" t="str">
        <f t="shared" si="88"/>
        <v/>
      </c>
      <c r="Y585" s="70" t="str">
        <f t="shared" si="89"/>
        <v/>
      </c>
      <c r="Z585" s="70" t="str">
        <f>IF(M585="no_cargado",VLOOKUP(B585,NAfiliado_NFarmacia!A:H,8,0),"")</f>
        <v/>
      </c>
      <c r="AA585" s="71"/>
    </row>
    <row r="586" spans="1:27" x14ac:dyDescent="0.55000000000000004">
      <c r="A586" s="50"/>
      <c r="B586" s="49"/>
      <c r="C586" s="48"/>
      <c r="D586" s="49"/>
      <c r="E586" s="49"/>
      <c r="F586" s="49"/>
      <c r="G586" s="66" t="str">
        <f>+IF($B586="","",+IFERROR(+VLOOKUP(B586,padron!$A$2:$E$2000,2,0),+IFERROR(VLOOKUP(B586,NAfiliado_NFarmacia!$A:$J,10,0),"Ingresar Nuevo Afiliado")))</f>
        <v/>
      </c>
      <c r="H586" s="67" t="str">
        <f>+IF(B586="","",+IFERROR(+VLOOKUP($C586,materiales!$A$2:$C$101,2,0),"9999"))</f>
        <v/>
      </c>
      <c r="I586" s="68" t="str">
        <f>+IF($B586="","",+IF(OR($F586="Si",$F586=""),IF(ISERROR(VLOOKUP($B586,padron!$A$3:$M$482,9,0)),+IF(ISERROR(VLOOKUP($B586,NAfiliado_NFarmacia!$A$2:$J$497,5,0)),"Ingresa Farmacia",VLOOKUP($B586,NAfiliado_NFarmacia!$A$2:$J$497,5,0)),VLOOKUP($B586,padron!$A$3:$M$482,9,0)),+IF(ISERROR(VLOOKUP($B586,NAfiliado_NFarmacia!$A$2:$J$497,5,0)),"Ingresa Farmacia",VLOOKUP($B586,NAfiliado_NFarmacia!$A$2:$J$497,5,0))))</f>
        <v/>
      </c>
      <c r="J586" s="68" t="str">
        <f>+IF($B586="","",+IF(OR($F586="Si",$F586=""),IF(ISERROR(VLOOKUP($B586,padron!$A$3:$M$482,10,0)),+IF(ISERROR(VLOOKUP($B586,NAfiliado_NFarmacia!$A$2:$J$497,5,0)),"Ingresa Direccion de Farmacia",VLOOKUP($B586,NAfiliado_NFarmacia!$A$2:$J$497,6,0)),VLOOKUP($B586,padron!$A$3:$M$482,10,0)),+IF(ISERROR(VLOOKUP($B586,NAfiliado_NFarmacia!$A$2:$J$497,6,0)),"Ingresa Direccion de Farmacia",VLOOKUP($B586,NAfiliado_NFarmacia!$A$2:$J$497,6,0))))</f>
        <v/>
      </c>
      <c r="K586" s="68" t="str">
        <f>+IF($B586="","",+IF(OR($F586="Si",$F586=""),IF(ISERROR(VLOOKUP($B586,padron!$A$3:$M$482,10,0)),+IF(ISERROR(VLOOKUP($B586,NAfiliado_NFarmacia!$A$2:$J$497,5,0)),"Ingresa Localidad de Farmacia",VLOOKUP($B586,NAfiliado_NFarmacia!$A$2:$J$497,7,0)),VLOOKUP($B586,padron!$A$3:$M$482,11,0)),+IF(ISERROR(VLOOKUP($B586,NAfiliado_NFarmacia!$A$2:$J$497,7,0)),"Ingresa Localidad de Farmacia",VLOOKUP($B586,NAfiliado_NFarmacia!$A$2:$J$497,7,0))))</f>
        <v/>
      </c>
      <c r="L586" s="69" t="str">
        <f>+IF(B586="","",IF(F586="No","84005541",+IFERROR(+VLOOKUP(inicio!B586,padron!$A$2:$H$1999,8,0),"84005541")))</f>
        <v/>
      </c>
      <c r="M586" s="69" t="str">
        <f>+IF(B586="","",+IFERROR(+VLOOKUP(B586,padron!A:C,3,0),"no_cargado"))</f>
        <v/>
      </c>
      <c r="N586" s="67" t="str">
        <f>+IF(C586="","",+IFERROR(+VLOOKUP($C586,materiales!$A$2:$C$101,3,0),"9999"))</f>
        <v/>
      </c>
      <c r="O586" s="67" t="str">
        <f t="shared" ref="O586:O649" si="90">+IF(D586="","","01")</f>
        <v/>
      </c>
      <c r="P586" s="67" t="str">
        <f t="shared" ref="P586:P649" si="91">+IF(B586="","","CONVENIO 100%")</f>
        <v/>
      </c>
      <c r="Q586" s="67" t="str">
        <f t="shared" ref="Q586:Q649" si="92">+IF(I586="","","ZTRA")</f>
        <v/>
      </c>
      <c r="R586" s="67" t="str">
        <f t="shared" ref="R586:R649" si="93">+IF(J586="","",+IFERROR(+IF(U586="DSZA","ALMA","1004"),"ALMA"))</f>
        <v/>
      </c>
      <c r="S586" s="67" t="str">
        <f t="shared" ref="S586:S649" si="94">+IF(K586="","","40000001")</f>
        <v/>
      </c>
      <c r="T586" s="67" t="str">
        <f t="shared" ref="T586:T649" ca="1" si="95">+IF(L586="","",+DAY(TODAY())&amp;"."&amp;TEXT(+TODAY(),"MM")&amp;"."&amp;+YEAR(TODAY()))</f>
        <v/>
      </c>
      <c r="U586" s="67" t="str">
        <f>+IF(M586="","",IFERROR(+VLOOKUP(C586,materiales!$A$2:$D$1000,4,0),"DSZA"))</f>
        <v/>
      </c>
      <c r="V586" s="67" t="str">
        <f t="shared" ref="V586:V649" si="96">+IF(N586="","","MAN")</f>
        <v/>
      </c>
      <c r="W586" s="69" t="str">
        <f t="shared" ref="W586:W649" si="97">IF(B586="","","02")</f>
        <v/>
      </c>
      <c r="X586" s="69" t="str">
        <f t="shared" ref="X586:X649" si="98">IF(B586="","","01")</f>
        <v/>
      </c>
      <c r="Y586" s="70" t="str">
        <f t="shared" ref="Y586:Y649" si="99">+RIGHT(B586,8)</f>
        <v/>
      </c>
      <c r="Z586" s="70" t="str">
        <f>IF(M586="no_cargado",VLOOKUP(B586,NAfiliado_NFarmacia!A:H,8,0),"")</f>
        <v/>
      </c>
      <c r="AA586" s="71"/>
    </row>
    <row r="587" spans="1:27" x14ac:dyDescent="0.55000000000000004">
      <c r="A587" s="50"/>
      <c r="B587" s="49"/>
      <c r="C587" s="48"/>
      <c r="D587" s="49"/>
      <c r="E587" s="49"/>
      <c r="F587" s="49"/>
      <c r="G587" s="66" t="str">
        <f>+IF($B587="","",+IFERROR(+VLOOKUP(B587,padron!$A$2:$E$2000,2,0),+IFERROR(VLOOKUP(B587,NAfiliado_NFarmacia!$A:$J,10,0),"Ingresar Nuevo Afiliado")))</f>
        <v/>
      </c>
      <c r="H587" s="67" t="str">
        <f>+IF(B587="","",+IFERROR(+VLOOKUP($C587,materiales!$A$2:$C$101,2,0),"9999"))</f>
        <v/>
      </c>
      <c r="I587" s="68" t="str">
        <f>+IF($B587="","",+IF(OR($F587="Si",$F587=""),IF(ISERROR(VLOOKUP($B587,padron!$A$3:$M$482,9,0)),+IF(ISERROR(VLOOKUP($B587,NAfiliado_NFarmacia!$A$2:$J$497,5,0)),"Ingresa Farmacia",VLOOKUP($B587,NAfiliado_NFarmacia!$A$2:$J$497,5,0)),VLOOKUP($B587,padron!$A$3:$M$482,9,0)),+IF(ISERROR(VLOOKUP($B587,NAfiliado_NFarmacia!$A$2:$J$497,5,0)),"Ingresa Farmacia",VLOOKUP($B587,NAfiliado_NFarmacia!$A$2:$J$497,5,0))))</f>
        <v/>
      </c>
      <c r="J587" s="68" t="str">
        <f>+IF($B587="","",+IF(OR($F587="Si",$F587=""),IF(ISERROR(VLOOKUP($B587,padron!$A$3:$M$482,10,0)),+IF(ISERROR(VLOOKUP($B587,NAfiliado_NFarmacia!$A$2:$J$497,5,0)),"Ingresa Direccion de Farmacia",VLOOKUP($B587,NAfiliado_NFarmacia!$A$2:$J$497,6,0)),VLOOKUP($B587,padron!$A$3:$M$482,10,0)),+IF(ISERROR(VLOOKUP($B587,NAfiliado_NFarmacia!$A$2:$J$497,6,0)),"Ingresa Direccion de Farmacia",VLOOKUP($B587,NAfiliado_NFarmacia!$A$2:$J$497,6,0))))</f>
        <v/>
      </c>
      <c r="K587" s="68" t="str">
        <f>+IF($B587="","",+IF(OR($F587="Si",$F587=""),IF(ISERROR(VLOOKUP($B587,padron!$A$3:$M$482,10,0)),+IF(ISERROR(VLOOKUP($B587,NAfiliado_NFarmacia!$A$2:$J$497,5,0)),"Ingresa Localidad de Farmacia",VLOOKUP($B587,NAfiliado_NFarmacia!$A$2:$J$497,7,0)),VLOOKUP($B587,padron!$A$3:$M$482,11,0)),+IF(ISERROR(VLOOKUP($B587,NAfiliado_NFarmacia!$A$2:$J$497,7,0)),"Ingresa Localidad de Farmacia",VLOOKUP($B587,NAfiliado_NFarmacia!$A$2:$J$497,7,0))))</f>
        <v/>
      </c>
      <c r="L587" s="69" t="str">
        <f>+IF(B587="","",IF(F587="No","84005541",+IFERROR(+VLOOKUP(inicio!B587,padron!$A$2:$H$1999,8,0),"84005541")))</f>
        <v/>
      </c>
      <c r="M587" s="69" t="str">
        <f>+IF(B587="","",+IFERROR(+VLOOKUP(B587,padron!A:C,3,0),"no_cargado"))</f>
        <v/>
      </c>
      <c r="N587" s="67" t="str">
        <f>+IF(C587="","",+IFERROR(+VLOOKUP($C587,materiales!$A$2:$C$101,3,0),"9999"))</f>
        <v/>
      </c>
      <c r="O587" s="67" t="str">
        <f t="shared" si="90"/>
        <v/>
      </c>
      <c r="P587" s="67" t="str">
        <f t="shared" si="91"/>
        <v/>
      </c>
      <c r="Q587" s="67" t="str">
        <f t="shared" si="92"/>
        <v/>
      </c>
      <c r="R587" s="67" t="str">
        <f t="shared" si="93"/>
        <v/>
      </c>
      <c r="S587" s="67" t="str">
        <f t="shared" si="94"/>
        <v/>
      </c>
      <c r="T587" s="67" t="str">
        <f t="shared" ca="1" si="95"/>
        <v/>
      </c>
      <c r="U587" s="67" t="str">
        <f>+IF(M587="","",IFERROR(+VLOOKUP(C587,materiales!$A$2:$D$1000,4,0),"DSZA"))</f>
        <v/>
      </c>
      <c r="V587" s="67" t="str">
        <f t="shared" si="96"/>
        <v/>
      </c>
      <c r="W587" s="69" t="str">
        <f t="shared" si="97"/>
        <v/>
      </c>
      <c r="X587" s="69" t="str">
        <f t="shared" si="98"/>
        <v/>
      </c>
      <c r="Y587" s="70" t="str">
        <f t="shared" si="99"/>
        <v/>
      </c>
      <c r="Z587" s="70" t="str">
        <f>IF(M587="no_cargado",VLOOKUP(B587,NAfiliado_NFarmacia!A:H,8,0),"")</f>
        <v/>
      </c>
      <c r="AA587" s="71"/>
    </row>
    <row r="588" spans="1:27" x14ac:dyDescent="0.55000000000000004">
      <c r="A588" s="50"/>
      <c r="B588" s="49"/>
      <c r="C588" s="48"/>
      <c r="D588" s="49"/>
      <c r="E588" s="49"/>
      <c r="F588" s="49"/>
      <c r="G588" s="66" t="str">
        <f>+IF($B588="","",+IFERROR(+VLOOKUP(B588,padron!$A$2:$E$2000,2,0),+IFERROR(VLOOKUP(B588,NAfiliado_NFarmacia!$A:$J,10,0),"Ingresar Nuevo Afiliado")))</f>
        <v/>
      </c>
      <c r="H588" s="67" t="str">
        <f>+IF(B588="","",+IFERROR(+VLOOKUP($C588,materiales!$A$2:$C$101,2,0),"9999"))</f>
        <v/>
      </c>
      <c r="I588" s="68" t="str">
        <f>+IF($B588="","",+IF(OR($F588="Si",$F588=""),IF(ISERROR(VLOOKUP($B588,padron!$A$3:$M$482,9,0)),+IF(ISERROR(VLOOKUP($B588,NAfiliado_NFarmacia!$A$2:$J$497,5,0)),"Ingresa Farmacia",VLOOKUP($B588,NAfiliado_NFarmacia!$A$2:$J$497,5,0)),VLOOKUP($B588,padron!$A$3:$M$482,9,0)),+IF(ISERROR(VLOOKUP($B588,NAfiliado_NFarmacia!$A$2:$J$497,5,0)),"Ingresa Farmacia",VLOOKUP($B588,NAfiliado_NFarmacia!$A$2:$J$497,5,0))))</f>
        <v/>
      </c>
      <c r="J588" s="68" t="str">
        <f>+IF($B588="","",+IF(OR($F588="Si",$F588=""),IF(ISERROR(VLOOKUP($B588,padron!$A$3:$M$482,10,0)),+IF(ISERROR(VLOOKUP($B588,NAfiliado_NFarmacia!$A$2:$J$497,5,0)),"Ingresa Direccion de Farmacia",VLOOKUP($B588,NAfiliado_NFarmacia!$A$2:$J$497,6,0)),VLOOKUP($B588,padron!$A$3:$M$482,10,0)),+IF(ISERROR(VLOOKUP($B588,NAfiliado_NFarmacia!$A$2:$J$497,6,0)),"Ingresa Direccion de Farmacia",VLOOKUP($B588,NAfiliado_NFarmacia!$A$2:$J$497,6,0))))</f>
        <v/>
      </c>
      <c r="K588" s="68" t="str">
        <f>+IF($B588="","",+IF(OR($F588="Si",$F588=""),IF(ISERROR(VLOOKUP($B588,padron!$A$3:$M$482,10,0)),+IF(ISERROR(VLOOKUP($B588,NAfiliado_NFarmacia!$A$2:$J$497,5,0)),"Ingresa Localidad de Farmacia",VLOOKUP($B588,NAfiliado_NFarmacia!$A$2:$J$497,7,0)),VLOOKUP($B588,padron!$A$3:$M$482,11,0)),+IF(ISERROR(VLOOKUP($B588,NAfiliado_NFarmacia!$A$2:$J$497,7,0)),"Ingresa Localidad de Farmacia",VLOOKUP($B588,NAfiliado_NFarmacia!$A$2:$J$497,7,0))))</f>
        <v/>
      </c>
      <c r="L588" s="69" t="str">
        <f>+IF(B588="","",IF(F588="No","84005541",+IFERROR(+VLOOKUP(inicio!B588,padron!$A$2:$H$1999,8,0),"84005541")))</f>
        <v/>
      </c>
      <c r="M588" s="69" t="str">
        <f>+IF(B588="","",+IFERROR(+VLOOKUP(B588,padron!A:C,3,0),"no_cargado"))</f>
        <v/>
      </c>
      <c r="N588" s="67" t="str">
        <f>+IF(C588="","",+IFERROR(+VLOOKUP($C588,materiales!$A$2:$C$101,3,0),"9999"))</f>
        <v/>
      </c>
      <c r="O588" s="67" t="str">
        <f t="shared" si="90"/>
        <v/>
      </c>
      <c r="P588" s="67" t="str">
        <f t="shared" si="91"/>
        <v/>
      </c>
      <c r="Q588" s="67" t="str">
        <f t="shared" si="92"/>
        <v/>
      </c>
      <c r="R588" s="67" t="str">
        <f t="shared" si="93"/>
        <v/>
      </c>
      <c r="S588" s="67" t="str">
        <f t="shared" si="94"/>
        <v/>
      </c>
      <c r="T588" s="67" t="str">
        <f t="shared" ca="1" si="95"/>
        <v/>
      </c>
      <c r="U588" s="67" t="str">
        <f>+IF(M588="","",IFERROR(+VLOOKUP(C588,materiales!$A$2:$D$1000,4,0),"DSZA"))</f>
        <v/>
      </c>
      <c r="V588" s="67" t="str">
        <f t="shared" si="96"/>
        <v/>
      </c>
      <c r="W588" s="69" t="str">
        <f t="shared" si="97"/>
        <v/>
      </c>
      <c r="X588" s="69" t="str">
        <f t="shared" si="98"/>
        <v/>
      </c>
      <c r="Y588" s="70" t="str">
        <f t="shared" si="99"/>
        <v/>
      </c>
      <c r="Z588" s="70" t="str">
        <f>IF(M588="no_cargado",VLOOKUP(B588,NAfiliado_NFarmacia!A:H,8,0),"")</f>
        <v/>
      </c>
      <c r="AA588" s="71"/>
    </row>
    <row r="589" spans="1:27" x14ac:dyDescent="0.55000000000000004">
      <c r="A589" s="50"/>
      <c r="B589" s="49"/>
      <c r="C589" s="48"/>
      <c r="D589" s="49"/>
      <c r="E589" s="49"/>
      <c r="F589" s="49"/>
      <c r="G589" s="66" t="str">
        <f>+IF($B589="","",+IFERROR(+VLOOKUP(B589,padron!$A$2:$E$2000,2,0),+IFERROR(VLOOKUP(B589,NAfiliado_NFarmacia!$A:$J,10,0),"Ingresar Nuevo Afiliado")))</f>
        <v/>
      </c>
      <c r="H589" s="67" t="str">
        <f>+IF(B589="","",+IFERROR(+VLOOKUP($C589,materiales!$A$2:$C$101,2,0),"9999"))</f>
        <v/>
      </c>
      <c r="I589" s="68" t="str">
        <f>+IF($B589="","",+IF(OR($F589="Si",$F589=""),IF(ISERROR(VLOOKUP($B589,padron!$A$3:$M$482,9,0)),+IF(ISERROR(VLOOKUP($B589,NAfiliado_NFarmacia!$A$2:$J$497,5,0)),"Ingresa Farmacia",VLOOKUP($B589,NAfiliado_NFarmacia!$A$2:$J$497,5,0)),VLOOKUP($B589,padron!$A$3:$M$482,9,0)),+IF(ISERROR(VLOOKUP($B589,NAfiliado_NFarmacia!$A$2:$J$497,5,0)),"Ingresa Farmacia",VLOOKUP($B589,NAfiliado_NFarmacia!$A$2:$J$497,5,0))))</f>
        <v/>
      </c>
      <c r="J589" s="68" t="str">
        <f>+IF($B589="","",+IF(OR($F589="Si",$F589=""),IF(ISERROR(VLOOKUP($B589,padron!$A$3:$M$482,10,0)),+IF(ISERROR(VLOOKUP($B589,NAfiliado_NFarmacia!$A$2:$J$497,5,0)),"Ingresa Direccion de Farmacia",VLOOKUP($B589,NAfiliado_NFarmacia!$A$2:$J$497,6,0)),VLOOKUP($B589,padron!$A$3:$M$482,10,0)),+IF(ISERROR(VLOOKUP($B589,NAfiliado_NFarmacia!$A$2:$J$497,6,0)),"Ingresa Direccion de Farmacia",VLOOKUP($B589,NAfiliado_NFarmacia!$A$2:$J$497,6,0))))</f>
        <v/>
      </c>
      <c r="K589" s="68" t="str">
        <f>+IF($B589="","",+IF(OR($F589="Si",$F589=""),IF(ISERROR(VLOOKUP($B589,padron!$A$3:$M$482,10,0)),+IF(ISERROR(VLOOKUP($B589,NAfiliado_NFarmacia!$A$2:$J$497,5,0)),"Ingresa Localidad de Farmacia",VLOOKUP($B589,NAfiliado_NFarmacia!$A$2:$J$497,7,0)),VLOOKUP($B589,padron!$A$3:$M$482,11,0)),+IF(ISERROR(VLOOKUP($B589,NAfiliado_NFarmacia!$A$2:$J$497,7,0)),"Ingresa Localidad de Farmacia",VLOOKUP($B589,NAfiliado_NFarmacia!$A$2:$J$497,7,0))))</f>
        <v/>
      </c>
      <c r="L589" s="69" t="str">
        <f>+IF(B589="","",IF(F589="No","84005541",+IFERROR(+VLOOKUP(inicio!B589,padron!$A$2:$H$1999,8,0),"84005541")))</f>
        <v/>
      </c>
      <c r="M589" s="69" t="str">
        <f>+IF(B589="","",+IFERROR(+VLOOKUP(B589,padron!A:C,3,0),"no_cargado"))</f>
        <v/>
      </c>
      <c r="N589" s="67" t="str">
        <f>+IF(C589="","",+IFERROR(+VLOOKUP($C589,materiales!$A$2:$C$101,3,0),"9999"))</f>
        <v/>
      </c>
      <c r="O589" s="67" t="str">
        <f t="shared" si="90"/>
        <v/>
      </c>
      <c r="P589" s="67" t="str">
        <f t="shared" si="91"/>
        <v/>
      </c>
      <c r="Q589" s="67" t="str">
        <f t="shared" si="92"/>
        <v/>
      </c>
      <c r="R589" s="67" t="str">
        <f t="shared" si="93"/>
        <v/>
      </c>
      <c r="S589" s="67" t="str">
        <f t="shared" si="94"/>
        <v/>
      </c>
      <c r="T589" s="67" t="str">
        <f t="shared" ca="1" si="95"/>
        <v/>
      </c>
      <c r="U589" s="67" t="str">
        <f>+IF(M589="","",IFERROR(+VLOOKUP(C589,materiales!$A$2:$D$1000,4,0),"DSZA"))</f>
        <v/>
      </c>
      <c r="V589" s="67" t="str">
        <f t="shared" si="96"/>
        <v/>
      </c>
      <c r="W589" s="69" t="str">
        <f t="shared" si="97"/>
        <v/>
      </c>
      <c r="X589" s="69" t="str">
        <f t="shared" si="98"/>
        <v/>
      </c>
      <c r="Y589" s="70" t="str">
        <f t="shared" si="99"/>
        <v/>
      </c>
      <c r="Z589" s="70" t="str">
        <f>IF(M589="no_cargado",VLOOKUP(B589,NAfiliado_NFarmacia!A:H,8,0),"")</f>
        <v/>
      </c>
      <c r="AA589" s="71"/>
    </row>
    <row r="590" spans="1:27" x14ac:dyDescent="0.55000000000000004">
      <c r="A590" s="50"/>
      <c r="B590" s="49"/>
      <c r="C590" s="48"/>
      <c r="D590" s="49"/>
      <c r="E590" s="49"/>
      <c r="F590" s="49"/>
      <c r="G590" s="66" t="str">
        <f>+IF($B590="","",+IFERROR(+VLOOKUP(B590,padron!$A$2:$E$2000,2,0),+IFERROR(VLOOKUP(B590,NAfiliado_NFarmacia!$A:$J,10,0),"Ingresar Nuevo Afiliado")))</f>
        <v/>
      </c>
      <c r="H590" s="67" t="str">
        <f>+IF(B590="","",+IFERROR(+VLOOKUP($C590,materiales!$A$2:$C$101,2,0),"9999"))</f>
        <v/>
      </c>
      <c r="I590" s="68" t="str">
        <f>+IF($B590="","",+IF(OR($F590="Si",$F590=""),IF(ISERROR(VLOOKUP($B590,padron!$A$3:$M$482,9,0)),+IF(ISERROR(VLOOKUP($B590,NAfiliado_NFarmacia!$A$2:$J$497,5,0)),"Ingresa Farmacia",VLOOKUP($B590,NAfiliado_NFarmacia!$A$2:$J$497,5,0)),VLOOKUP($B590,padron!$A$3:$M$482,9,0)),+IF(ISERROR(VLOOKUP($B590,NAfiliado_NFarmacia!$A$2:$J$497,5,0)),"Ingresa Farmacia",VLOOKUP($B590,NAfiliado_NFarmacia!$A$2:$J$497,5,0))))</f>
        <v/>
      </c>
      <c r="J590" s="68" t="str">
        <f>+IF($B590="","",+IF(OR($F590="Si",$F590=""),IF(ISERROR(VLOOKUP($B590,padron!$A$3:$M$482,10,0)),+IF(ISERROR(VLOOKUP($B590,NAfiliado_NFarmacia!$A$2:$J$497,5,0)),"Ingresa Direccion de Farmacia",VLOOKUP($B590,NAfiliado_NFarmacia!$A$2:$J$497,6,0)),VLOOKUP($B590,padron!$A$3:$M$482,10,0)),+IF(ISERROR(VLOOKUP($B590,NAfiliado_NFarmacia!$A$2:$J$497,6,0)),"Ingresa Direccion de Farmacia",VLOOKUP($B590,NAfiliado_NFarmacia!$A$2:$J$497,6,0))))</f>
        <v/>
      </c>
      <c r="K590" s="68" t="str">
        <f>+IF($B590="","",+IF(OR($F590="Si",$F590=""),IF(ISERROR(VLOOKUP($B590,padron!$A$3:$M$482,10,0)),+IF(ISERROR(VLOOKUP($B590,NAfiliado_NFarmacia!$A$2:$J$497,5,0)),"Ingresa Localidad de Farmacia",VLOOKUP($B590,NAfiliado_NFarmacia!$A$2:$J$497,7,0)),VLOOKUP($B590,padron!$A$3:$M$482,11,0)),+IF(ISERROR(VLOOKUP($B590,NAfiliado_NFarmacia!$A$2:$J$497,7,0)),"Ingresa Localidad de Farmacia",VLOOKUP($B590,NAfiliado_NFarmacia!$A$2:$J$497,7,0))))</f>
        <v/>
      </c>
      <c r="L590" s="69" t="str">
        <f>+IF(B590="","",IF(F590="No","84005541",+IFERROR(+VLOOKUP(inicio!B590,padron!$A$2:$H$1999,8,0),"84005541")))</f>
        <v/>
      </c>
      <c r="M590" s="69" t="str">
        <f>+IF(B590="","",+IFERROR(+VLOOKUP(B590,padron!A:C,3,0),"no_cargado"))</f>
        <v/>
      </c>
      <c r="N590" s="67" t="str">
        <f>+IF(C590="","",+IFERROR(+VLOOKUP($C590,materiales!$A$2:$C$101,3,0),"9999"))</f>
        <v/>
      </c>
      <c r="O590" s="67" t="str">
        <f t="shared" si="90"/>
        <v/>
      </c>
      <c r="P590" s="67" t="str">
        <f t="shared" si="91"/>
        <v/>
      </c>
      <c r="Q590" s="67" t="str">
        <f t="shared" si="92"/>
        <v/>
      </c>
      <c r="R590" s="67" t="str">
        <f t="shared" si="93"/>
        <v/>
      </c>
      <c r="S590" s="67" t="str">
        <f t="shared" si="94"/>
        <v/>
      </c>
      <c r="T590" s="67" t="str">
        <f t="shared" ca="1" si="95"/>
        <v/>
      </c>
      <c r="U590" s="67" t="str">
        <f>+IF(M590="","",IFERROR(+VLOOKUP(C590,materiales!$A$2:$D$1000,4,0),"DSZA"))</f>
        <v/>
      </c>
      <c r="V590" s="67" t="str">
        <f t="shared" si="96"/>
        <v/>
      </c>
      <c r="W590" s="69" t="str">
        <f t="shared" si="97"/>
        <v/>
      </c>
      <c r="X590" s="69" t="str">
        <f t="shared" si="98"/>
        <v/>
      </c>
      <c r="Y590" s="70" t="str">
        <f t="shared" si="99"/>
        <v/>
      </c>
      <c r="Z590" s="70" t="str">
        <f>IF(M590="no_cargado",VLOOKUP(B590,NAfiliado_NFarmacia!A:H,8,0),"")</f>
        <v/>
      </c>
      <c r="AA590" s="71"/>
    </row>
    <row r="591" spans="1:27" x14ac:dyDescent="0.55000000000000004">
      <c r="A591" s="50"/>
      <c r="B591" s="49"/>
      <c r="C591" s="48"/>
      <c r="D591" s="49"/>
      <c r="E591" s="49"/>
      <c r="F591" s="49"/>
      <c r="G591" s="66" t="str">
        <f>+IF($B591="","",+IFERROR(+VLOOKUP(B591,padron!$A$2:$E$2000,2,0),+IFERROR(VLOOKUP(B591,NAfiliado_NFarmacia!$A:$J,10,0),"Ingresar Nuevo Afiliado")))</f>
        <v/>
      </c>
      <c r="H591" s="67" t="str">
        <f>+IF(B591="","",+IFERROR(+VLOOKUP($C591,materiales!$A$2:$C$101,2,0),"9999"))</f>
        <v/>
      </c>
      <c r="I591" s="68" t="str">
        <f>+IF($B591="","",+IF(OR($F591="Si",$F591=""),IF(ISERROR(VLOOKUP($B591,padron!$A$3:$M$482,9,0)),+IF(ISERROR(VLOOKUP($B591,NAfiliado_NFarmacia!$A$2:$J$497,5,0)),"Ingresa Farmacia",VLOOKUP($B591,NAfiliado_NFarmacia!$A$2:$J$497,5,0)),VLOOKUP($B591,padron!$A$3:$M$482,9,0)),+IF(ISERROR(VLOOKUP($B591,NAfiliado_NFarmacia!$A$2:$J$497,5,0)),"Ingresa Farmacia",VLOOKUP($B591,NAfiliado_NFarmacia!$A$2:$J$497,5,0))))</f>
        <v/>
      </c>
      <c r="J591" s="68" t="str">
        <f>+IF($B591="","",+IF(OR($F591="Si",$F591=""),IF(ISERROR(VLOOKUP($B591,padron!$A$3:$M$482,10,0)),+IF(ISERROR(VLOOKUP($B591,NAfiliado_NFarmacia!$A$2:$J$497,5,0)),"Ingresa Direccion de Farmacia",VLOOKUP($B591,NAfiliado_NFarmacia!$A$2:$J$497,6,0)),VLOOKUP($B591,padron!$A$3:$M$482,10,0)),+IF(ISERROR(VLOOKUP($B591,NAfiliado_NFarmacia!$A$2:$J$497,6,0)),"Ingresa Direccion de Farmacia",VLOOKUP($B591,NAfiliado_NFarmacia!$A$2:$J$497,6,0))))</f>
        <v/>
      </c>
      <c r="K591" s="68" t="str">
        <f>+IF($B591="","",+IF(OR($F591="Si",$F591=""),IF(ISERROR(VLOOKUP($B591,padron!$A$3:$M$482,10,0)),+IF(ISERROR(VLOOKUP($B591,NAfiliado_NFarmacia!$A$2:$J$497,5,0)),"Ingresa Localidad de Farmacia",VLOOKUP($B591,NAfiliado_NFarmacia!$A$2:$J$497,7,0)),VLOOKUP($B591,padron!$A$3:$M$482,11,0)),+IF(ISERROR(VLOOKUP($B591,NAfiliado_NFarmacia!$A$2:$J$497,7,0)),"Ingresa Localidad de Farmacia",VLOOKUP($B591,NAfiliado_NFarmacia!$A$2:$J$497,7,0))))</f>
        <v/>
      </c>
      <c r="L591" s="69" t="str">
        <f>+IF(B591="","",IF(F591="No","84005541",+IFERROR(+VLOOKUP(inicio!B591,padron!$A$2:$H$1999,8,0),"84005541")))</f>
        <v/>
      </c>
      <c r="M591" s="69" t="str">
        <f>+IF(B591="","",+IFERROR(+VLOOKUP(B591,padron!A:C,3,0),"no_cargado"))</f>
        <v/>
      </c>
      <c r="N591" s="67" t="str">
        <f>+IF(C591="","",+IFERROR(+VLOOKUP($C591,materiales!$A$2:$C$101,3,0),"9999"))</f>
        <v/>
      </c>
      <c r="O591" s="67" t="str">
        <f t="shared" si="90"/>
        <v/>
      </c>
      <c r="P591" s="67" t="str">
        <f t="shared" si="91"/>
        <v/>
      </c>
      <c r="Q591" s="67" t="str">
        <f t="shared" si="92"/>
        <v/>
      </c>
      <c r="R591" s="67" t="str">
        <f t="shared" si="93"/>
        <v/>
      </c>
      <c r="S591" s="67" t="str">
        <f t="shared" si="94"/>
        <v/>
      </c>
      <c r="T591" s="67" t="str">
        <f t="shared" ca="1" si="95"/>
        <v/>
      </c>
      <c r="U591" s="67" t="str">
        <f>+IF(M591="","",IFERROR(+VLOOKUP(C591,materiales!$A$2:$D$1000,4,0),"DSZA"))</f>
        <v/>
      </c>
      <c r="V591" s="67" t="str">
        <f t="shared" si="96"/>
        <v/>
      </c>
      <c r="W591" s="69" t="str">
        <f t="shared" si="97"/>
        <v/>
      </c>
      <c r="X591" s="69" t="str">
        <f t="shared" si="98"/>
        <v/>
      </c>
      <c r="Y591" s="70" t="str">
        <f t="shared" si="99"/>
        <v/>
      </c>
      <c r="Z591" s="70" t="str">
        <f>IF(M591="no_cargado",VLOOKUP(B591,NAfiliado_NFarmacia!A:H,8,0),"")</f>
        <v/>
      </c>
      <c r="AA591" s="71"/>
    </row>
    <row r="592" spans="1:27" x14ac:dyDescent="0.55000000000000004">
      <c r="A592" s="50"/>
      <c r="B592" s="49"/>
      <c r="C592" s="48"/>
      <c r="D592" s="49"/>
      <c r="E592" s="49"/>
      <c r="F592" s="49"/>
      <c r="G592" s="66" t="str">
        <f>+IF($B592="","",+IFERROR(+VLOOKUP(B592,padron!$A$2:$E$2000,2,0),+IFERROR(VLOOKUP(B592,NAfiliado_NFarmacia!$A:$J,10,0),"Ingresar Nuevo Afiliado")))</f>
        <v/>
      </c>
      <c r="H592" s="67" t="str">
        <f>+IF(B592="","",+IFERROR(+VLOOKUP($C592,materiales!$A$2:$C$101,2,0),"9999"))</f>
        <v/>
      </c>
      <c r="I592" s="68" t="str">
        <f>+IF($B592="","",+IF(OR($F592="Si",$F592=""),IF(ISERROR(VLOOKUP($B592,padron!$A$3:$M$482,9,0)),+IF(ISERROR(VLOOKUP($B592,NAfiliado_NFarmacia!$A$2:$J$497,5,0)),"Ingresa Farmacia",VLOOKUP($B592,NAfiliado_NFarmacia!$A$2:$J$497,5,0)),VLOOKUP($B592,padron!$A$3:$M$482,9,0)),+IF(ISERROR(VLOOKUP($B592,NAfiliado_NFarmacia!$A$2:$J$497,5,0)),"Ingresa Farmacia",VLOOKUP($B592,NAfiliado_NFarmacia!$A$2:$J$497,5,0))))</f>
        <v/>
      </c>
      <c r="J592" s="68" t="str">
        <f>+IF($B592="","",+IF(OR($F592="Si",$F592=""),IF(ISERROR(VLOOKUP($B592,padron!$A$3:$M$482,10,0)),+IF(ISERROR(VLOOKUP($B592,NAfiliado_NFarmacia!$A$2:$J$497,5,0)),"Ingresa Direccion de Farmacia",VLOOKUP($B592,NAfiliado_NFarmacia!$A$2:$J$497,6,0)),VLOOKUP($B592,padron!$A$3:$M$482,10,0)),+IF(ISERROR(VLOOKUP($B592,NAfiliado_NFarmacia!$A$2:$J$497,6,0)),"Ingresa Direccion de Farmacia",VLOOKUP($B592,NAfiliado_NFarmacia!$A$2:$J$497,6,0))))</f>
        <v/>
      </c>
      <c r="K592" s="68" t="str">
        <f>+IF($B592="","",+IF(OR($F592="Si",$F592=""),IF(ISERROR(VLOOKUP($B592,padron!$A$3:$M$482,10,0)),+IF(ISERROR(VLOOKUP($B592,NAfiliado_NFarmacia!$A$2:$J$497,5,0)),"Ingresa Localidad de Farmacia",VLOOKUP($B592,NAfiliado_NFarmacia!$A$2:$J$497,7,0)),VLOOKUP($B592,padron!$A$3:$M$482,11,0)),+IF(ISERROR(VLOOKUP($B592,NAfiliado_NFarmacia!$A$2:$J$497,7,0)),"Ingresa Localidad de Farmacia",VLOOKUP($B592,NAfiliado_NFarmacia!$A$2:$J$497,7,0))))</f>
        <v/>
      </c>
      <c r="L592" s="69" t="str">
        <f>+IF(B592="","",IF(F592="No","84005541",+IFERROR(+VLOOKUP(inicio!B592,padron!$A$2:$H$1999,8,0),"84005541")))</f>
        <v/>
      </c>
      <c r="M592" s="69" t="str">
        <f>+IF(B592="","",+IFERROR(+VLOOKUP(B592,padron!A:C,3,0),"no_cargado"))</f>
        <v/>
      </c>
      <c r="N592" s="67" t="str">
        <f>+IF(C592="","",+IFERROR(+VLOOKUP($C592,materiales!$A$2:$C$101,3,0),"9999"))</f>
        <v/>
      </c>
      <c r="O592" s="67" t="str">
        <f t="shared" si="90"/>
        <v/>
      </c>
      <c r="P592" s="67" t="str">
        <f t="shared" si="91"/>
        <v/>
      </c>
      <c r="Q592" s="67" t="str">
        <f t="shared" si="92"/>
        <v/>
      </c>
      <c r="R592" s="67" t="str">
        <f t="shared" si="93"/>
        <v/>
      </c>
      <c r="S592" s="67" t="str">
        <f t="shared" si="94"/>
        <v/>
      </c>
      <c r="T592" s="67" t="str">
        <f t="shared" ca="1" si="95"/>
        <v/>
      </c>
      <c r="U592" s="67" t="str">
        <f>+IF(M592="","",IFERROR(+VLOOKUP(C592,materiales!$A$2:$D$1000,4,0),"DSZA"))</f>
        <v/>
      </c>
      <c r="V592" s="67" t="str">
        <f t="shared" si="96"/>
        <v/>
      </c>
      <c r="W592" s="69" t="str">
        <f t="shared" si="97"/>
        <v/>
      </c>
      <c r="X592" s="69" t="str">
        <f t="shared" si="98"/>
        <v/>
      </c>
      <c r="Y592" s="70" t="str">
        <f t="shared" si="99"/>
        <v/>
      </c>
      <c r="Z592" s="70" t="str">
        <f>IF(M592="no_cargado",VLOOKUP(B592,NAfiliado_NFarmacia!A:H,8,0),"")</f>
        <v/>
      </c>
      <c r="AA592" s="71"/>
    </row>
    <row r="593" spans="1:27" x14ac:dyDescent="0.55000000000000004">
      <c r="A593" s="50"/>
      <c r="B593" s="49"/>
      <c r="C593" s="48"/>
      <c r="D593" s="49"/>
      <c r="E593" s="49"/>
      <c r="F593" s="49"/>
      <c r="G593" s="66" t="str">
        <f>+IF($B593="","",+IFERROR(+VLOOKUP(B593,padron!$A$2:$E$2000,2,0),+IFERROR(VLOOKUP(B593,NAfiliado_NFarmacia!$A:$J,10,0),"Ingresar Nuevo Afiliado")))</f>
        <v/>
      </c>
      <c r="H593" s="67" t="str">
        <f>+IF(B593="","",+IFERROR(+VLOOKUP($C593,materiales!$A$2:$C$101,2,0),"9999"))</f>
        <v/>
      </c>
      <c r="I593" s="68" t="str">
        <f>+IF($B593="","",+IF(OR($F593="Si",$F593=""),IF(ISERROR(VLOOKUP($B593,padron!$A$3:$M$482,9,0)),+IF(ISERROR(VLOOKUP($B593,NAfiliado_NFarmacia!$A$2:$J$497,5,0)),"Ingresa Farmacia",VLOOKUP($B593,NAfiliado_NFarmacia!$A$2:$J$497,5,0)),VLOOKUP($B593,padron!$A$3:$M$482,9,0)),+IF(ISERROR(VLOOKUP($B593,NAfiliado_NFarmacia!$A$2:$J$497,5,0)),"Ingresa Farmacia",VLOOKUP($B593,NAfiliado_NFarmacia!$A$2:$J$497,5,0))))</f>
        <v/>
      </c>
      <c r="J593" s="68" t="str">
        <f>+IF($B593="","",+IF(OR($F593="Si",$F593=""),IF(ISERROR(VLOOKUP($B593,padron!$A$3:$M$482,10,0)),+IF(ISERROR(VLOOKUP($B593,NAfiliado_NFarmacia!$A$2:$J$497,5,0)),"Ingresa Direccion de Farmacia",VLOOKUP($B593,NAfiliado_NFarmacia!$A$2:$J$497,6,0)),VLOOKUP($B593,padron!$A$3:$M$482,10,0)),+IF(ISERROR(VLOOKUP($B593,NAfiliado_NFarmacia!$A$2:$J$497,6,0)),"Ingresa Direccion de Farmacia",VLOOKUP($B593,NAfiliado_NFarmacia!$A$2:$J$497,6,0))))</f>
        <v/>
      </c>
      <c r="K593" s="68" t="str">
        <f>+IF($B593="","",+IF(OR($F593="Si",$F593=""),IF(ISERROR(VLOOKUP($B593,padron!$A$3:$M$482,10,0)),+IF(ISERROR(VLOOKUP($B593,NAfiliado_NFarmacia!$A$2:$J$497,5,0)),"Ingresa Localidad de Farmacia",VLOOKUP($B593,NAfiliado_NFarmacia!$A$2:$J$497,7,0)),VLOOKUP($B593,padron!$A$3:$M$482,11,0)),+IF(ISERROR(VLOOKUP($B593,NAfiliado_NFarmacia!$A$2:$J$497,7,0)),"Ingresa Localidad de Farmacia",VLOOKUP($B593,NAfiliado_NFarmacia!$A$2:$J$497,7,0))))</f>
        <v/>
      </c>
      <c r="L593" s="69" t="str">
        <f>+IF(B593="","",IF(F593="No","84005541",+IFERROR(+VLOOKUP(inicio!B593,padron!$A$2:$H$1999,8,0),"84005541")))</f>
        <v/>
      </c>
      <c r="M593" s="69" t="str">
        <f>+IF(B593="","",+IFERROR(+VLOOKUP(B593,padron!A:C,3,0),"no_cargado"))</f>
        <v/>
      </c>
      <c r="N593" s="67" t="str">
        <f>+IF(C593="","",+IFERROR(+VLOOKUP($C593,materiales!$A$2:$C$101,3,0),"9999"))</f>
        <v/>
      </c>
      <c r="O593" s="67" t="str">
        <f t="shared" si="90"/>
        <v/>
      </c>
      <c r="P593" s="67" t="str">
        <f t="shared" si="91"/>
        <v/>
      </c>
      <c r="Q593" s="67" t="str">
        <f t="shared" si="92"/>
        <v/>
      </c>
      <c r="R593" s="67" t="str">
        <f t="shared" si="93"/>
        <v/>
      </c>
      <c r="S593" s="67" t="str">
        <f t="shared" si="94"/>
        <v/>
      </c>
      <c r="T593" s="67" t="str">
        <f t="shared" ca="1" si="95"/>
        <v/>
      </c>
      <c r="U593" s="67" t="str">
        <f>+IF(M593="","",IFERROR(+VLOOKUP(C593,materiales!$A$2:$D$1000,4,0),"DSZA"))</f>
        <v/>
      </c>
      <c r="V593" s="67" t="str">
        <f t="shared" si="96"/>
        <v/>
      </c>
      <c r="W593" s="69" t="str">
        <f t="shared" si="97"/>
        <v/>
      </c>
      <c r="X593" s="69" t="str">
        <f t="shared" si="98"/>
        <v/>
      </c>
      <c r="Y593" s="70" t="str">
        <f t="shared" si="99"/>
        <v/>
      </c>
      <c r="Z593" s="70" t="str">
        <f>IF(M593="no_cargado",VLOOKUP(B593,NAfiliado_NFarmacia!A:H,8,0),"")</f>
        <v/>
      </c>
      <c r="AA593" s="71"/>
    </row>
    <row r="594" spans="1:27" x14ac:dyDescent="0.55000000000000004">
      <c r="A594" s="50"/>
      <c r="B594" s="49"/>
      <c r="C594" s="48"/>
      <c r="D594" s="49"/>
      <c r="E594" s="49"/>
      <c r="F594" s="49"/>
      <c r="G594" s="66" t="str">
        <f>+IF($B594="","",+IFERROR(+VLOOKUP(B594,padron!$A$2:$E$2000,2,0),+IFERROR(VLOOKUP(B594,NAfiliado_NFarmacia!$A:$J,10,0),"Ingresar Nuevo Afiliado")))</f>
        <v/>
      </c>
      <c r="H594" s="67" t="str">
        <f>+IF(B594="","",+IFERROR(+VLOOKUP($C594,materiales!$A$2:$C$101,2,0),"9999"))</f>
        <v/>
      </c>
      <c r="I594" s="68" t="str">
        <f>+IF($B594="","",+IF(OR($F594="Si",$F594=""),IF(ISERROR(VLOOKUP($B594,padron!$A$3:$M$482,9,0)),+IF(ISERROR(VLOOKUP($B594,NAfiliado_NFarmacia!$A$2:$J$497,5,0)),"Ingresa Farmacia",VLOOKUP($B594,NAfiliado_NFarmacia!$A$2:$J$497,5,0)),VLOOKUP($B594,padron!$A$3:$M$482,9,0)),+IF(ISERROR(VLOOKUP($B594,NAfiliado_NFarmacia!$A$2:$J$497,5,0)),"Ingresa Farmacia",VLOOKUP($B594,NAfiliado_NFarmacia!$A$2:$J$497,5,0))))</f>
        <v/>
      </c>
      <c r="J594" s="68" t="str">
        <f>+IF($B594="","",+IF(OR($F594="Si",$F594=""),IF(ISERROR(VLOOKUP($B594,padron!$A$3:$M$482,10,0)),+IF(ISERROR(VLOOKUP($B594,NAfiliado_NFarmacia!$A$2:$J$497,5,0)),"Ingresa Direccion de Farmacia",VLOOKUP($B594,NAfiliado_NFarmacia!$A$2:$J$497,6,0)),VLOOKUP($B594,padron!$A$3:$M$482,10,0)),+IF(ISERROR(VLOOKUP($B594,NAfiliado_NFarmacia!$A$2:$J$497,6,0)),"Ingresa Direccion de Farmacia",VLOOKUP($B594,NAfiliado_NFarmacia!$A$2:$J$497,6,0))))</f>
        <v/>
      </c>
      <c r="K594" s="68" t="str">
        <f>+IF($B594="","",+IF(OR($F594="Si",$F594=""),IF(ISERROR(VLOOKUP($B594,padron!$A$3:$M$482,10,0)),+IF(ISERROR(VLOOKUP($B594,NAfiliado_NFarmacia!$A$2:$J$497,5,0)),"Ingresa Localidad de Farmacia",VLOOKUP($B594,NAfiliado_NFarmacia!$A$2:$J$497,7,0)),VLOOKUP($B594,padron!$A$3:$M$482,11,0)),+IF(ISERROR(VLOOKUP($B594,NAfiliado_NFarmacia!$A$2:$J$497,7,0)),"Ingresa Localidad de Farmacia",VLOOKUP($B594,NAfiliado_NFarmacia!$A$2:$J$497,7,0))))</f>
        <v/>
      </c>
      <c r="L594" s="69" t="str">
        <f>+IF(B594="","",IF(F594="No","84005541",+IFERROR(+VLOOKUP(inicio!B594,padron!$A$2:$H$1999,8,0),"84005541")))</f>
        <v/>
      </c>
      <c r="M594" s="69" t="str">
        <f>+IF(B594="","",+IFERROR(+VLOOKUP(B594,padron!A:C,3,0),"no_cargado"))</f>
        <v/>
      </c>
      <c r="N594" s="67" t="str">
        <f>+IF(C594="","",+IFERROR(+VLOOKUP($C594,materiales!$A$2:$C$101,3,0),"9999"))</f>
        <v/>
      </c>
      <c r="O594" s="67" t="str">
        <f t="shared" si="90"/>
        <v/>
      </c>
      <c r="P594" s="67" t="str">
        <f t="shared" si="91"/>
        <v/>
      </c>
      <c r="Q594" s="67" t="str">
        <f t="shared" si="92"/>
        <v/>
      </c>
      <c r="R594" s="67" t="str">
        <f t="shared" si="93"/>
        <v/>
      </c>
      <c r="S594" s="67" t="str">
        <f t="shared" si="94"/>
        <v/>
      </c>
      <c r="T594" s="67" t="str">
        <f t="shared" ca="1" si="95"/>
        <v/>
      </c>
      <c r="U594" s="67" t="str">
        <f>+IF(M594="","",IFERROR(+VLOOKUP(C594,materiales!$A$2:$D$1000,4,0),"DSZA"))</f>
        <v/>
      </c>
      <c r="V594" s="67" t="str">
        <f t="shared" si="96"/>
        <v/>
      </c>
      <c r="W594" s="69" t="str">
        <f t="shared" si="97"/>
        <v/>
      </c>
      <c r="X594" s="69" t="str">
        <f t="shared" si="98"/>
        <v/>
      </c>
      <c r="Y594" s="70" t="str">
        <f t="shared" si="99"/>
        <v/>
      </c>
      <c r="Z594" s="70" t="str">
        <f>IF(M594="no_cargado",VLOOKUP(B594,NAfiliado_NFarmacia!A:H,8,0),"")</f>
        <v/>
      </c>
      <c r="AA594" s="71"/>
    </row>
    <row r="595" spans="1:27" x14ac:dyDescent="0.55000000000000004">
      <c r="A595" s="50"/>
      <c r="B595" s="49"/>
      <c r="C595" s="48"/>
      <c r="D595" s="49"/>
      <c r="E595" s="49"/>
      <c r="F595" s="49"/>
      <c r="G595" s="66" t="str">
        <f>+IF($B595="","",+IFERROR(+VLOOKUP(B595,padron!$A$2:$E$2000,2,0),+IFERROR(VLOOKUP(B595,NAfiliado_NFarmacia!$A:$J,10,0),"Ingresar Nuevo Afiliado")))</f>
        <v/>
      </c>
      <c r="H595" s="67" t="str">
        <f>+IF(B595="","",+IFERROR(+VLOOKUP($C595,materiales!$A$2:$C$101,2,0),"9999"))</f>
        <v/>
      </c>
      <c r="I595" s="68" t="str">
        <f>+IF($B595="","",+IF(OR($F595="Si",$F595=""),IF(ISERROR(VLOOKUP($B595,padron!$A$3:$M$482,9,0)),+IF(ISERROR(VLOOKUP($B595,NAfiliado_NFarmacia!$A$2:$J$497,5,0)),"Ingresa Farmacia",VLOOKUP($B595,NAfiliado_NFarmacia!$A$2:$J$497,5,0)),VLOOKUP($B595,padron!$A$3:$M$482,9,0)),+IF(ISERROR(VLOOKUP($B595,NAfiliado_NFarmacia!$A$2:$J$497,5,0)),"Ingresa Farmacia",VLOOKUP($B595,NAfiliado_NFarmacia!$A$2:$J$497,5,0))))</f>
        <v/>
      </c>
      <c r="J595" s="68" t="str">
        <f>+IF($B595="","",+IF(OR($F595="Si",$F595=""),IF(ISERROR(VLOOKUP($B595,padron!$A$3:$M$482,10,0)),+IF(ISERROR(VLOOKUP($B595,NAfiliado_NFarmacia!$A$2:$J$497,5,0)),"Ingresa Direccion de Farmacia",VLOOKUP($B595,NAfiliado_NFarmacia!$A$2:$J$497,6,0)),VLOOKUP($B595,padron!$A$3:$M$482,10,0)),+IF(ISERROR(VLOOKUP($B595,NAfiliado_NFarmacia!$A$2:$J$497,6,0)),"Ingresa Direccion de Farmacia",VLOOKUP($B595,NAfiliado_NFarmacia!$A$2:$J$497,6,0))))</f>
        <v/>
      </c>
      <c r="K595" s="68" t="str">
        <f>+IF($B595="","",+IF(OR($F595="Si",$F595=""),IF(ISERROR(VLOOKUP($B595,padron!$A$3:$M$482,10,0)),+IF(ISERROR(VLOOKUP($B595,NAfiliado_NFarmacia!$A$2:$J$497,5,0)),"Ingresa Localidad de Farmacia",VLOOKUP($B595,NAfiliado_NFarmacia!$A$2:$J$497,7,0)),VLOOKUP($B595,padron!$A$3:$M$482,11,0)),+IF(ISERROR(VLOOKUP($B595,NAfiliado_NFarmacia!$A$2:$J$497,7,0)),"Ingresa Localidad de Farmacia",VLOOKUP($B595,NAfiliado_NFarmacia!$A$2:$J$497,7,0))))</f>
        <v/>
      </c>
      <c r="L595" s="69" t="str">
        <f>+IF(B595="","",IF(F595="No","84005541",+IFERROR(+VLOOKUP(inicio!B595,padron!$A$2:$H$1999,8,0),"84005541")))</f>
        <v/>
      </c>
      <c r="M595" s="69" t="str">
        <f>+IF(B595="","",+IFERROR(+VLOOKUP(B595,padron!A:C,3,0),"no_cargado"))</f>
        <v/>
      </c>
      <c r="N595" s="67" t="str">
        <f>+IF(C595="","",+IFERROR(+VLOOKUP($C595,materiales!$A$2:$C$101,3,0),"9999"))</f>
        <v/>
      </c>
      <c r="O595" s="67" t="str">
        <f t="shared" si="90"/>
        <v/>
      </c>
      <c r="P595" s="67" t="str">
        <f t="shared" si="91"/>
        <v/>
      </c>
      <c r="Q595" s="67" t="str">
        <f t="shared" si="92"/>
        <v/>
      </c>
      <c r="R595" s="67" t="str">
        <f t="shared" si="93"/>
        <v/>
      </c>
      <c r="S595" s="67" t="str">
        <f t="shared" si="94"/>
        <v/>
      </c>
      <c r="T595" s="67" t="str">
        <f t="shared" ca="1" si="95"/>
        <v/>
      </c>
      <c r="U595" s="67" t="str">
        <f>+IF(M595="","",IFERROR(+VLOOKUP(C595,materiales!$A$2:$D$1000,4,0),"DSZA"))</f>
        <v/>
      </c>
      <c r="V595" s="67" t="str">
        <f t="shared" si="96"/>
        <v/>
      </c>
      <c r="W595" s="69" t="str">
        <f t="shared" si="97"/>
        <v/>
      </c>
      <c r="X595" s="69" t="str">
        <f t="shared" si="98"/>
        <v/>
      </c>
      <c r="Y595" s="70" t="str">
        <f t="shared" si="99"/>
        <v/>
      </c>
      <c r="Z595" s="70" t="str">
        <f>IF(M595="no_cargado",VLOOKUP(B595,NAfiliado_NFarmacia!A:H,8,0),"")</f>
        <v/>
      </c>
      <c r="AA595" s="71"/>
    </row>
    <row r="596" spans="1:27" x14ac:dyDescent="0.55000000000000004">
      <c r="A596" s="50"/>
      <c r="B596" s="49"/>
      <c r="C596" s="48"/>
      <c r="D596" s="49"/>
      <c r="E596" s="49"/>
      <c r="F596" s="49"/>
      <c r="G596" s="66" t="str">
        <f>+IF($B596="","",+IFERROR(+VLOOKUP(B596,padron!$A$2:$E$2000,2,0),+IFERROR(VLOOKUP(B596,NAfiliado_NFarmacia!$A:$J,10,0),"Ingresar Nuevo Afiliado")))</f>
        <v/>
      </c>
      <c r="H596" s="67" t="str">
        <f>+IF(B596="","",+IFERROR(+VLOOKUP($C596,materiales!$A$2:$C$101,2,0),"9999"))</f>
        <v/>
      </c>
      <c r="I596" s="68" t="str">
        <f>+IF($B596="","",+IF(OR($F596="Si",$F596=""),IF(ISERROR(VLOOKUP($B596,padron!$A$3:$M$482,9,0)),+IF(ISERROR(VLOOKUP($B596,NAfiliado_NFarmacia!$A$2:$J$497,5,0)),"Ingresa Farmacia",VLOOKUP($B596,NAfiliado_NFarmacia!$A$2:$J$497,5,0)),VLOOKUP($B596,padron!$A$3:$M$482,9,0)),+IF(ISERROR(VLOOKUP($B596,NAfiliado_NFarmacia!$A$2:$J$497,5,0)),"Ingresa Farmacia",VLOOKUP($B596,NAfiliado_NFarmacia!$A$2:$J$497,5,0))))</f>
        <v/>
      </c>
      <c r="J596" s="68" t="str">
        <f>+IF($B596="","",+IF(OR($F596="Si",$F596=""),IF(ISERROR(VLOOKUP($B596,padron!$A$3:$M$482,10,0)),+IF(ISERROR(VLOOKUP($B596,NAfiliado_NFarmacia!$A$2:$J$497,5,0)),"Ingresa Direccion de Farmacia",VLOOKUP($B596,NAfiliado_NFarmacia!$A$2:$J$497,6,0)),VLOOKUP($B596,padron!$A$3:$M$482,10,0)),+IF(ISERROR(VLOOKUP($B596,NAfiliado_NFarmacia!$A$2:$J$497,6,0)),"Ingresa Direccion de Farmacia",VLOOKUP($B596,NAfiliado_NFarmacia!$A$2:$J$497,6,0))))</f>
        <v/>
      </c>
      <c r="K596" s="68" t="str">
        <f>+IF($B596="","",+IF(OR($F596="Si",$F596=""),IF(ISERROR(VLOOKUP($B596,padron!$A$3:$M$482,10,0)),+IF(ISERROR(VLOOKUP($B596,NAfiliado_NFarmacia!$A$2:$J$497,5,0)),"Ingresa Localidad de Farmacia",VLOOKUP($B596,NAfiliado_NFarmacia!$A$2:$J$497,7,0)),VLOOKUP($B596,padron!$A$3:$M$482,11,0)),+IF(ISERROR(VLOOKUP($B596,NAfiliado_NFarmacia!$A$2:$J$497,7,0)),"Ingresa Localidad de Farmacia",VLOOKUP($B596,NAfiliado_NFarmacia!$A$2:$J$497,7,0))))</f>
        <v/>
      </c>
      <c r="L596" s="69" t="str">
        <f>+IF(B596="","",IF(F596="No","84005541",+IFERROR(+VLOOKUP(inicio!B596,padron!$A$2:$H$1999,8,0),"84005541")))</f>
        <v/>
      </c>
      <c r="M596" s="69" t="str">
        <f>+IF(B596="","",+IFERROR(+VLOOKUP(B596,padron!A:C,3,0),"no_cargado"))</f>
        <v/>
      </c>
      <c r="N596" s="67" t="str">
        <f>+IF(C596="","",+IFERROR(+VLOOKUP($C596,materiales!$A$2:$C$101,3,0),"9999"))</f>
        <v/>
      </c>
      <c r="O596" s="67" t="str">
        <f t="shared" si="90"/>
        <v/>
      </c>
      <c r="P596" s="67" t="str">
        <f t="shared" si="91"/>
        <v/>
      </c>
      <c r="Q596" s="67" t="str">
        <f t="shared" si="92"/>
        <v/>
      </c>
      <c r="R596" s="67" t="str">
        <f t="shared" si="93"/>
        <v/>
      </c>
      <c r="S596" s="67" t="str">
        <f t="shared" si="94"/>
        <v/>
      </c>
      <c r="T596" s="67" t="str">
        <f t="shared" ca="1" si="95"/>
        <v/>
      </c>
      <c r="U596" s="67" t="str">
        <f>+IF(M596="","",IFERROR(+VLOOKUP(C596,materiales!$A$2:$D$1000,4,0),"DSZA"))</f>
        <v/>
      </c>
      <c r="V596" s="67" t="str">
        <f t="shared" si="96"/>
        <v/>
      </c>
      <c r="W596" s="69" t="str">
        <f t="shared" si="97"/>
        <v/>
      </c>
      <c r="X596" s="69" t="str">
        <f t="shared" si="98"/>
        <v/>
      </c>
      <c r="Y596" s="70" t="str">
        <f t="shared" si="99"/>
        <v/>
      </c>
      <c r="Z596" s="70" t="str">
        <f>IF(M596="no_cargado",VLOOKUP(B596,NAfiliado_NFarmacia!A:H,8,0),"")</f>
        <v/>
      </c>
      <c r="AA596" s="71"/>
    </row>
    <row r="597" spans="1:27" x14ac:dyDescent="0.55000000000000004">
      <c r="A597" s="50"/>
      <c r="B597" s="49"/>
      <c r="C597" s="48"/>
      <c r="D597" s="49"/>
      <c r="E597" s="49"/>
      <c r="F597" s="49"/>
      <c r="G597" s="66" t="str">
        <f>+IF($B597="","",+IFERROR(+VLOOKUP(B597,padron!$A$2:$E$2000,2,0),+IFERROR(VLOOKUP(B597,NAfiliado_NFarmacia!$A:$J,10,0),"Ingresar Nuevo Afiliado")))</f>
        <v/>
      </c>
      <c r="H597" s="67" t="str">
        <f>+IF(B597="","",+IFERROR(+VLOOKUP($C597,materiales!$A$2:$C$101,2,0),"9999"))</f>
        <v/>
      </c>
      <c r="I597" s="68" t="str">
        <f>+IF($B597="","",+IF(OR($F597="Si",$F597=""),IF(ISERROR(VLOOKUP($B597,padron!$A$3:$M$482,9,0)),+IF(ISERROR(VLOOKUP($B597,NAfiliado_NFarmacia!$A$2:$J$497,5,0)),"Ingresa Farmacia",VLOOKUP($B597,NAfiliado_NFarmacia!$A$2:$J$497,5,0)),VLOOKUP($B597,padron!$A$3:$M$482,9,0)),+IF(ISERROR(VLOOKUP($B597,NAfiliado_NFarmacia!$A$2:$J$497,5,0)),"Ingresa Farmacia",VLOOKUP($B597,NAfiliado_NFarmacia!$A$2:$J$497,5,0))))</f>
        <v/>
      </c>
      <c r="J597" s="68" t="str">
        <f>+IF($B597="","",+IF(OR($F597="Si",$F597=""),IF(ISERROR(VLOOKUP($B597,padron!$A$3:$M$482,10,0)),+IF(ISERROR(VLOOKUP($B597,NAfiliado_NFarmacia!$A$2:$J$497,5,0)),"Ingresa Direccion de Farmacia",VLOOKUP($B597,NAfiliado_NFarmacia!$A$2:$J$497,6,0)),VLOOKUP($B597,padron!$A$3:$M$482,10,0)),+IF(ISERROR(VLOOKUP($B597,NAfiliado_NFarmacia!$A$2:$J$497,6,0)),"Ingresa Direccion de Farmacia",VLOOKUP($B597,NAfiliado_NFarmacia!$A$2:$J$497,6,0))))</f>
        <v/>
      </c>
      <c r="K597" s="68" t="str">
        <f>+IF($B597="","",+IF(OR($F597="Si",$F597=""),IF(ISERROR(VLOOKUP($B597,padron!$A$3:$M$482,10,0)),+IF(ISERROR(VLOOKUP($B597,NAfiliado_NFarmacia!$A$2:$J$497,5,0)),"Ingresa Localidad de Farmacia",VLOOKUP($B597,NAfiliado_NFarmacia!$A$2:$J$497,7,0)),VLOOKUP($B597,padron!$A$3:$M$482,11,0)),+IF(ISERROR(VLOOKUP($B597,NAfiliado_NFarmacia!$A$2:$J$497,7,0)),"Ingresa Localidad de Farmacia",VLOOKUP($B597,NAfiliado_NFarmacia!$A$2:$J$497,7,0))))</f>
        <v/>
      </c>
      <c r="L597" s="69" t="str">
        <f>+IF(B597="","",IF(F597="No","84005541",+IFERROR(+VLOOKUP(inicio!B597,padron!$A$2:$H$1999,8,0),"84005541")))</f>
        <v/>
      </c>
      <c r="M597" s="69" t="str">
        <f>+IF(B597="","",+IFERROR(+VLOOKUP(B597,padron!A:C,3,0),"no_cargado"))</f>
        <v/>
      </c>
      <c r="N597" s="67" t="str">
        <f>+IF(C597="","",+IFERROR(+VLOOKUP($C597,materiales!$A$2:$C$101,3,0),"9999"))</f>
        <v/>
      </c>
      <c r="O597" s="67" t="str">
        <f t="shared" si="90"/>
        <v/>
      </c>
      <c r="P597" s="67" t="str">
        <f t="shared" si="91"/>
        <v/>
      </c>
      <c r="Q597" s="67" t="str">
        <f t="shared" si="92"/>
        <v/>
      </c>
      <c r="R597" s="67" t="str">
        <f t="shared" si="93"/>
        <v/>
      </c>
      <c r="S597" s="67" t="str">
        <f t="shared" si="94"/>
        <v/>
      </c>
      <c r="T597" s="67" t="str">
        <f t="shared" ca="1" si="95"/>
        <v/>
      </c>
      <c r="U597" s="67" t="str">
        <f>+IF(M597="","",IFERROR(+VLOOKUP(C597,materiales!$A$2:$D$1000,4,0),"DSZA"))</f>
        <v/>
      </c>
      <c r="V597" s="67" t="str">
        <f t="shared" si="96"/>
        <v/>
      </c>
      <c r="W597" s="69" t="str">
        <f t="shared" si="97"/>
        <v/>
      </c>
      <c r="X597" s="69" t="str">
        <f t="shared" si="98"/>
        <v/>
      </c>
      <c r="Y597" s="70" t="str">
        <f t="shared" si="99"/>
        <v/>
      </c>
      <c r="Z597" s="70" t="str">
        <f>IF(M597="no_cargado",VLOOKUP(B597,NAfiliado_NFarmacia!A:H,8,0),"")</f>
        <v/>
      </c>
      <c r="AA597" s="71"/>
    </row>
    <row r="598" spans="1:27" x14ac:dyDescent="0.55000000000000004">
      <c r="A598" s="50"/>
      <c r="B598" s="49"/>
      <c r="C598" s="48"/>
      <c r="D598" s="49"/>
      <c r="E598" s="49"/>
      <c r="F598" s="49"/>
      <c r="G598" s="66" t="str">
        <f>+IF($B598="","",+IFERROR(+VLOOKUP(B598,padron!$A$2:$E$2000,2,0),+IFERROR(VLOOKUP(B598,NAfiliado_NFarmacia!$A:$J,10,0),"Ingresar Nuevo Afiliado")))</f>
        <v/>
      </c>
      <c r="H598" s="67" t="str">
        <f>+IF(B598="","",+IFERROR(+VLOOKUP($C598,materiales!$A$2:$C$101,2,0),"9999"))</f>
        <v/>
      </c>
      <c r="I598" s="68" t="str">
        <f>+IF($B598="","",+IF(OR($F598="Si",$F598=""),IF(ISERROR(VLOOKUP($B598,padron!$A$3:$M$482,9,0)),+IF(ISERROR(VLOOKUP($B598,NAfiliado_NFarmacia!$A$2:$J$497,5,0)),"Ingresa Farmacia",VLOOKUP($B598,NAfiliado_NFarmacia!$A$2:$J$497,5,0)),VLOOKUP($B598,padron!$A$3:$M$482,9,0)),+IF(ISERROR(VLOOKUP($B598,NAfiliado_NFarmacia!$A$2:$J$497,5,0)),"Ingresa Farmacia",VLOOKUP($B598,NAfiliado_NFarmacia!$A$2:$J$497,5,0))))</f>
        <v/>
      </c>
      <c r="J598" s="68" t="str">
        <f>+IF($B598="","",+IF(OR($F598="Si",$F598=""),IF(ISERROR(VLOOKUP($B598,padron!$A$3:$M$482,10,0)),+IF(ISERROR(VLOOKUP($B598,NAfiliado_NFarmacia!$A$2:$J$497,5,0)),"Ingresa Direccion de Farmacia",VLOOKUP($B598,NAfiliado_NFarmacia!$A$2:$J$497,6,0)),VLOOKUP($B598,padron!$A$3:$M$482,10,0)),+IF(ISERROR(VLOOKUP($B598,NAfiliado_NFarmacia!$A$2:$J$497,6,0)),"Ingresa Direccion de Farmacia",VLOOKUP($B598,NAfiliado_NFarmacia!$A$2:$J$497,6,0))))</f>
        <v/>
      </c>
      <c r="K598" s="68" t="str">
        <f>+IF($B598="","",+IF(OR($F598="Si",$F598=""),IF(ISERROR(VLOOKUP($B598,padron!$A$3:$M$482,10,0)),+IF(ISERROR(VLOOKUP($B598,NAfiliado_NFarmacia!$A$2:$J$497,5,0)),"Ingresa Localidad de Farmacia",VLOOKUP($B598,NAfiliado_NFarmacia!$A$2:$J$497,7,0)),VLOOKUP($B598,padron!$A$3:$M$482,11,0)),+IF(ISERROR(VLOOKUP($B598,NAfiliado_NFarmacia!$A$2:$J$497,7,0)),"Ingresa Localidad de Farmacia",VLOOKUP($B598,NAfiliado_NFarmacia!$A$2:$J$497,7,0))))</f>
        <v/>
      </c>
      <c r="L598" s="69" t="str">
        <f>+IF(B598="","",IF(F598="No","84005541",+IFERROR(+VLOOKUP(inicio!B598,padron!$A$2:$H$1999,8,0),"84005541")))</f>
        <v/>
      </c>
      <c r="M598" s="69" t="str">
        <f>+IF(B598="","",+IFERROR(+VLOOKUP(B598,padron!A:C,3,0),"no_cargado"))</f>
        <v/>
      </c>
      <c r="N598" s="67" t="str">
        <f>+IF(C598="","",+IFERROR(+VLOOKUP($C598,materiales!$A$2:$C$101,3,0),"9999"))</f>
        <v/>
      </c>
      <c r="O598" s="67" t="str">
        <f t="shared" si="90"/>
        <v/>
      </c>
      <c r="P598" s="67" t="str">
        <f t="shared" si="91"/>
        <v/>
      </c>
      <c r="Q598" s="67" t="str">
        <f t="shared" si="92"/>
        <v/>
      </c>
      <c r="R598" s="67" t="str">
        <f t="shared" si="93"/>
        <v/>
      </c>
      <c r="S598" s="67" t="str">
        <f t="shared" si="94"/>
        <v/>
      </c>
      <c r="T598" s="67" t="str">
        <f t="shared" ca="1" si="95"/>
        <v/>
      </c>
      <c r="U598" s="67" t="str">
        <f>+IF(M598="","",IFERROR(+VLOOKUP(C598,materiales!$A$2:$D$1000,4,0),"DSZA"))</f>
        <v/>
      </c>
      <c r="V598" s="67" t="str">
        <f t="shared" si="96"/>
        <v/>
      </c>
      <c r="W598" s="69" t="str">
        <f t="shared" si="97"/>
        <v/>
      </c>
      <c r="X598" s="69" t="str">
        <f t="shared" si="98"/>
        <v/>
      </c>
      <c r="Y598" s="70" t="str">
        <f t="shared" si="99"/>
        <v/>
      </c>
      <c r="Z598" s="70" t="str">
        <f>IF(M598="no_cargado",VLOOKUP(B598,NAfiliado_NFarmacia!A:H,8,0),"")</f>
        <v/>
      </c>
      <c r="AA598" s="71"/>
    </row>
    <row r="599" spans="1:27" x14ac:dyDescent="0.55000000000000004">
      <c r="A599" s="50"/>
      <c r="B599" s="49"/>
      <c r="C599" s="48"/>
      <c r="D599" s="49"/>
      <c r="E599" s="49"/>
      <c r="F599" s="49"/>
      <c r="G599" s="66" t="str">
        <f>+IF($B599="","",+IFERROR(+VLOOKUP(B599,padron!$A$2:$E$2000,2,0),+IFERROR(VLOOKUP(B599,NAfiliado_NFarmacia!$A:$J,10,0),"Ingresar Nuevo Afiliado")))</f>
        <v/>
      </c>
      <c r="H599" s="67" t="str">
        <f>+IF(B599="","",+IFERROR(+VLOOKUP($C599,materiales!$A$2:$C$101,2,0),"9999"))</f>
        <v/>
      </c>
      <c r="I599" s="68" t="str">
        <f>+IF($B599="","",+IF(OR($F599="Si",$F599=""),IF(ISERROR(VLOOKUP($B599,padron!$A$3:$M$482,9,0)),+IF(ISERROR(VLOOKUP($B599,NAfiliado_NFarmacia!$A$2:$J$497,5,0)),"Ingresa Farmacia",VLOOKUP($B599,NAfiliado_NFarmacia!$A$2:$J$497,5,0)),VLOOKUP($B599,padron!$A$3:$M$482,9,0)),+IF(ISERROR(VLOOKUP($B599,NAfiliado_NFarmacia!$A$2:$J$497,5,0)),"Ingresa Farmacia",VLOOKUP($B599,NAfiliado_NFarmacia!$A$2:$J$497,5,0))))</f>
        <v/>
      </c>
      <c r="J599" s="68" t="str">
        <f>+IF($B599="","",+IF(OR($F599="Si",$F599=""),IF(ISERROR(VLOOKUP($B599,padron!$A$3:$M$482,10,0)),+IF(ISERROR(VLOOKUP($B599,NAfiliado_NFarmacia!$A$2:$J$497,5,0)),"Ingresa Direccion de Farmacia",VLOOKUP($B599,NAfiliado_NFarmacia!$A$2:$J$497,6,0)),VLOOKUP($B599,padron!$A$3:$M$482,10,0)),+IF(ISERROR(VLOOKUP($B599,NAfiliado_NFarmacia!$A$2:$J$497,6,0)),"Ingresa Direccion de Farmacia",VLOOKUP($B599,NAfiliado_NFarmacia!$A$2:$J$497,6,0))))</f>
        <v/>
      </c>
      <c r="K599" s="68" t="str">
        <f>+IF($B599="","",+IF(OR($F599="Si",$F599=""),IF(ISERROR(VLOOKUP($B599,padron!$A$3:$M$482,10,0)),+IF(ISERROR(VLOOKUP($B599,NAfiliado_NFarmacia!$A$2:$J$497,5,0)),"Ingresa Localidad de Farmacia",VLOOKUP($B599,NAfiliado_NFarmacia!$A$2:$J$497,7,0)),VLOOKUP($B599,padron!$A$3:$M$482,11,0)),+IF(ISERROR(VLOOKUP($B599,NAfiliado_NFarmacia!$A$2:$J$497,7,0)),"Ingresa Localidad de Farmacia",VLOOKUP($B599,NAfiliado_NFarmacia!$A$2:$J$497,7,0))))</f>
        <v/>
      </c>
      <c r="L599" s="69" t="str">
        <f>+IF(B599="","",IF(F599="No","84005541",+IFERROR(+VLOOKUP(inicio!B599,padron!$A$2:$H$1999,8,0),"84005541")))</f>
        <v/>
      </c>
      <c r="M599" s="69" t="str">
        <f>+IF(B599="","",+IFERROR(+VLOOKUP(B599,padron!A:C,3,0),"no_cargado"))</f>
        <v/>
      </c>
      <c r="N599" s="67" t="str">
        <f>+IF(C599="","",+IFERROR(+VLOOKUP($C599,materiales!$A$2:$C$101,3,0),"9999"))</f>
        <v/>
      </c>
      <c r="O599" s="67" t="str">
        <f t="shared" si="90"/>
        <v/>
      </c>
      <c r="P599" s="67" t="str">
        <f t="shared" si="91"/>
        <v/>
      </c>
      <c r="Q599" s="67" t="str">
        <f t="shared" si="92"/>
        <v/>
      </c>
      <c r="R599" s="67" t="str">
        <f t="shared" si="93"/>
        <v/>
      </c>
      <c r="S599" s="67" t="str">
        <f t="shared" si="94"/>
        <v/>
      </c>
      <c r="T599" s="67" t="str">
        <f t="shared" ca="1" si="95"/>
        <v/>
      </c>
      <c r="U599" s="67" t="str">
        <f>+IF(M599="","",IFERROR(+VLOOKUP(C599,materiales!$A$2:$D$1000,4,0),"DSZA"))</f>
        <v/>
      </c>
      <c r="V599" s="67" t="str">
        <f t="shared" si="96"/>
        <v/>
      </c>
      <c r="W599" s="69" t="str">
        <f t="shared" si="97"/>
        <v/>
      </c>
      <c r="X599" s="69" t="str">
        <f t="shared" si="98"/>
        <v/>
      </c>
      <c r="Y599" s="70" t="str">
        <f t="shared" si="99"/>
        <v/>
      </c>
      <c r="Z599" s="70" t="str">
        <f>IF(M599="no_cargado",VLOOKUP(B599,NAfiliado_NFarmacia!A:H,8,0),"")</f>
        <v/>
      </c>
      <c r="AA599" s="71"/>
    </row>
    <row r="600" spans="1:27" x14ac:dyDescent="0.55000000000000004">
      <c r="A600" s="50"/>
      <c r="B600" s="49"/>
      <c r="C600" s="48"/>
      <c r="D600" s="49"/>
      <c r="E600" s="49"/>
      <c r="F600" s="49"/>
      <c r="G600" s="66" t="str">
        <f>+IF($B600="","",+IFERROR(+VLOOKUP(B600,padron!$A$2:$E$2000,2,0),+IFERROR(VLOOKUP(B600,NAfiliado_NFarmacia!$A:$J,10,0),"Ingresar Nuevo Afiliado")))</f>
        <v/>
      </c>
      <c r="H600" s="67" t="str">
        <f>+IF(B600="","",+IFERROR(+VLOOKUP($C600,materiales!$A$2:$C$101,2,0),"9999"))</f>
        <v/>
      </c>
      <c r="I600" s="68" t="str">
        <f>+IF($B600="","",+IF(OR($F600="Si",$F600=""),IF(ISERROR(VLOOKUP($B600,padron!$A$3:$M$482,9,0)),+IF(ISERROR(VLOOKUP($B600,NAfiliado_NFarmacia!$A$2:$J$497,5,0)),"Ingresa Farmacia",VLOOKUP($B600,NAfiliado_NFarmacia!$A$2:$J$497,5,0)),VLOOKUP($B600,padron!$A$3:$M$482,9,0)),+IF(ISERROR(VLOOKUP($B600,NAfiliado_NFarmacia!$A$2:$J$497,5,0)),"Ingresa Farmacia",VLOOKUP($B600,NAfiliado_NFarmacia!$A$2:$J$497,5,0))))</f>
        <v/>
      </c>
      <c r="J600" s="68" t="str">
        <f>+IF($B600="","",+IF(OR($F600="Si",$F600=""),IF(ISERROR(VLOOKUP($B600,padron!$A$3:$M$482,10,0)),+IF(ISERROR(VLOOKUP($B600,NAfiliado_NFarmacia!$A$2:$J$497,5,0)),"Ingresa Direccion de Farmacia",VLOOKUP($B600,NAfiliado_NFarmacia!$A$2:$J$497,6,0)),VLOOKUP($B600,padron!$A$3:$M$482,10,0)),+IF(ISERROR(VLOOKUP($B600,NAfiliado_NFarmacia!$A$2:$J$497,6,0)),"Ingresa Direccion de Farmacia",VLOOKUP($B600,NAfiliado_NFarmacia!$A$2:$J$497,6,0))))</f>
        <v/>
      </c>
      <c r="K600" s="68" t="str">
        <f>+IF($B600="","",+IF(OR($F600="Si",$F600=""),IF(ISERROR(VLOOKUP($B600,padron!$A$3:$M$482,10,0)),+IF(ISERROR(VLOOKUP($B600,NAfiliado_NFarmacia!$A$2:$J$497,5,0)),"Ingresa Localidad de Farmacia",VLOOKUP($B600,NAfiliado_NFarmacia!$A$2:$J$497,7,0)),VLOOKUP($B600,padron!$A$3:$M$482,11,0)),+IF(ISERROR(VLOOKUP($B600,NAfiliado_NFarmacia!$A$2:$J$497,7,0)),"Ingresa Localidad de Farmacia",VLOOKUP($B600,NAfiliado_NFarmacia!$A$2:$J$497,7,0))))</f>
        <v/>
      </c>
      <c r="L600" s="69" t="str">
        <f>+IF(B600="","",IF(F600="No","84005541",+IFERROR(+VLOOKUP(inicio!B600,padron!$A$2:$H$1999,8,0),"84005541")))</f>
        <v/>
      </c>
      <c r="M600" s="69" t="str">
        <f>+IF(B600="","",+IFERROR(+VLOOKUP(B600,padron!A:C,3,0),"no_cargado"))</f>
        <v/>
      </c>
      <c r="N600" s="67" t="str">
        <f>+IF(C600="","",+IFERROR(+VLOOKUP($C600,materiales!$A$2:$C$101,3,0),"9999"))</f>
        <v/>
      </c>
      <c r="O600" s="67" t="str">
        <f t="shared" si="90"/>
        <v/>
      </c>
      <c r="P600" s="67" t="str">
        <f t="shared" si="91"/>
        <v/>
      </c>
      <c r="Q600" s="67" t="str">
        <f t="shared" si="92"/>
        <v/>
      </c>
      <c r="R600" s="67" t="str">
        <f t="shared" si="93"/>
        <v/>
      </c>
      <c r="S600" s="67" t="str">
        <f t="shared" si="94"/>
        <v/>
      </c>
      <c r="T600" s="67" t="str">
        <f t="shared" ca="1" si="95"/>
        <v/>
      </c>
      <c r="U600" s="67" t="str">
        <f>+IF(M600="","",IFERROR(+VLOOKUP(C600,materiales!$A$2:$D$1000,4,0),"DSZA"))</f>
        <v/>
      </c>
      <c r="V600" s="67" t="str">
        <f t="shared" si="96"/>
        <v/>
      </c>
      <c r="W600" s="69" t="str">
        <f t="shared" si="97"/>
        <v/>
      </c>
      <c r="X600" s="69" t="str">
        <f t="shared" si="98"/>
        <v/>
      </c>
      <c r="Y600" s="70" t="str">
        <f t="shared" si="99"/>
        <v/>
      </c>
      <c r="Z600" s="70" t="str">
        <f>IF(M600="no_cargado",VLOOKUP(B600,NAfiliado_NFarmacia!A:H,8,0),"")</f>
        <v/>
      </c>
      <c r="AA600" s="71"/>
    </row>
    <row r="601" spans="1:27" x14ac:dyDescent="0.55000000000000004">
      <c r="A601" s="50"/>
      <c r="B601" s="49"/>
      <c r="C601" s="48"/>
      <c r="D601" s="49"/>
      <c r="E601" s="49"/>
      <c r="F601" s="49"/>
      <c r="G601" s="66" t="str">
        <f>+IF($B601="","",+IFERROR(+VLOOKUP(B601,padron!$A$2:$E$2000,2,0),+IFERROR(VLOOKUP(B601,NAfiliado_NFarmacia!$A:$J,10,0),"Ingresar Nuevo Afiliado")))</f>
        <v/>
      </c>
      <c r="H601" s="67" t="str">
        <f>+IF(B601="","",+IFERROR(+VLOOKUP($C601,materiales!$A$2:$C$101,2,0),"9999"))</f>
        <v/>
      </c>
      <c r="I601" s="68" t="str">
        <f>+IF($B601="","",+IF(OR($F601="Si",$F601=""),IF(ISERROR(VLOOKUP($B601,padron!$A$3:$M$482,9,0)),+IF(ISERROR(VLOOKUP($B601,NAfiliado_NFarmacia!$A$2:$J$497,5,0)),"Ingresa Farmacia",VLOOKUP($B601,NAfiliado_NFarmacia!$A$2:$J$497,5,0)),VLOOKUP($B601,padron!$A$3:$M$482,9,0)),+IF(ISERROR(VLOOKUP($B601,NAfiliado_NFarmacia!$A$2:$J$497,5,0)),"Ingresa Farmacia",VLOOKUP($B601,NAfiliado_NFarmacia!$A$2:$J$497,5,0))))</f>
        <v/>
      </c>
      <c r="J601" s="68" t="str">
        <f>+IF($B601="","",+IF(OR($F601="Si",$F601=""),IF(ISERROR(VLOOKUP($B601,padron!$A$3:$M$482,10,0)),+IF(ISERROR(VLOOKUP($B601,NAfiliado_NFarmacia!$A$2:$J$497,5,0)),"Ingresa Direccion de Farmacia",VLOOKUP($B601,NAfiliado_NFarmacia!$A$2:$J$497,6,0)),VLOOKUP($B601,padron!$A$3:$M$482,10,0)),+IF(ISERROR(VLOOKUP($B601,NAfiliado_NFarmacia!$A$2:$J$497,6,0)),"Ingresa Direccion de Farmacia",VLOOKUP($B601,NAfiliado_NFarmacia!$A$2:$J$497,6,0))))</f>
        <v/>
      </c>
      <c r="K601" s="68" t="str">
        <f>+IF($B601="","",+IF(OR($F601="Si",$F601=""),IF(ISERROR(VLOOKUP($B601,padron!$A$3:$M$482,10,0)),+IF(ISERROR(VLOOKUP($B601,NAfiliado_NFarmacia!$A$2:$J$497,5,0)),"Ingresa Localidad de Farmacia",VLOOKUP($B601,NAfiliado_NFarmacia!$A$2:$J$497,7,0)),VLOOKUP($B601,padron!$A$3:$M$482,11,0)),+IF(ISERROR(VLOOKUP($B601,NAfiliado_NFarmacia!$A$2:$J$497,7,0)),"Ingresa Localidad de Farmacia",VLOOKUP($B601,NAfiliado_NFarmacia!$A$2:$J$497,7,0))))</f>
        <v/>
      </c>
      <c r="L601" s="69" t="str">
        <f>+IF(B601="","",IF(F601="No","84005541",+IFERROR(+VLOOKUP(inicio!B601,padron!$A$2:$H$1999,8,0),"84005541")))</f>
        <v/>
      </c>
      <c r="M601" s="69" t="str">
        <f>+IF(B601="","",+IFERROR(+VLOOKUP(B601,padron!A:C,3,0),"no_cargado"))</f>
        <v/>
      </c>
      <c r="N601" s="67" t="str">
        <f>+IF(C601="","",+IFERROR(+VLOOKUP($C601,materiales!$A$2:$C$101,3,0),"9999"))</f>
        <v/>
      </c>
      <c r="O601" s="67" t="str">
        <f t="shared" si="90"/>
        <v/>
      </c>
      <c r="P601" s="67" t="str">
        <f t="shared" si="91"/>
        <v/>
      </c>
      <c r="Q601" s="67" t="str">
        <f t="shared" si="92"/>
        <v/>
      </c>
      <c r="R601" s="67" t="str">
        <f t="shared" si="93"/>
        <v/>
      </c>
      <c r="S601" s="67" t="str">
        <f t="shared" si="94"/>
        <v/>
      </c>
      <c r="T601" s="67" t="str">
        <f t="shared" ca="1" si="95"/>
        <v/>
      </c>
      <c r="U601" s="67" t="str">
        <f>+IF(M601="","",IFERROR(+VLOOKUP(C601,materiales!$A$2:$D$1000,4,0),"DSZA"))</f>
        <v/>
      </c>
      <c r="V601" s="67" t="str">
        <f t="shared" si="96"/>
        <v/>
      </c>
      <c r="W601" s="69" t="str">
        <f t="shared" si="97"/>
        <v/>
      </c>
      <c r="X601" s="69" t="str">
        <f t="shared" si="98"/>
        <v/>
      </c>
      <c r="Y601" s="70" t="str">
        <f t="shared" si="99"/>
        <v/>
      </c>
      <c r="Z601" s="70" t="str">
        <f>IF(M601="no_cargado",VLOOKUP(B601,NAfiliado_NFarmacia!A:H,8,0),"")</f>
        <v/>
      </c>
      <c r="AA601" s="71"/>
    </row>
    <row r="602" spans="1:27" x14ac:dyDescent="0.55000000000000004">
      <c r="A602" s="50"/>
      <c r="B602" s="49"/>
      <c r="C602" s="48"/>
      <c r="D602" s="49"/>
      <c r="E602" s="49"/>
      <c r="F602" s="49"/>
      <c r="G602" s="66" t="str">
        <f>+IF($B602="","",+IFERROR(+VLOOKUP(B602,padron!$A$2:$E$2000,2,0),+IFERROR(VLOOKUP(B602,NAfiliado_NFarmacia!$A:$J,10,0),"Ingresar Nuevo Afiliado")))</f>
        <v/>
      </c>
      <c r="H602" s="67" t="str">
        <f>+IF(B602="","",+IFERROR(+VLOOKUP($C602,materiales!$A$2:$C$101,2,0),"9999"))</f>
        <v/>
      </c>
      <c r="I602" s="68" t="str">
        <f>+IF($B602="","",+IF(OR($F602="Si",$F602=""),IF(ISERROR(VLOOKUP($B602,padron!$A$3:$M$482,9,0)),+IF(ISERROR(VLOOKUP($B602,NAfiliado_NFarmacia!$A$2:$J$497,5,0)),"Ingresa Farmacia",VLOOKUP($B602,NAfiliado_NFarmacia!$A$2:$J$497,5,0)),VLOOKUP($B602,padron!$A$3:$M$482,9,0)),+IF(ISERROR(VLOOKUP($B602,NAfiliado_NFarmacia!$A$2:$J$497,5,0)),"Ingresa Farmacia",VLOOKUP($B602,NAfiliado_NFarmacia!$A$2:$J$497,5,0))))</f>
        <v/>
      </c>
      <c r="J602" s="68" t="str">
        <f>+IF($B602="","",+IF(OR($F602="Si",$F602=""),IF(ISERROR(VLOOKUP($B602,padron!$A$3:$M$482,10,0)),+IF(ISERROR(VLOOKUP($B602,NAfiliado_NFarmacia!$A$2:$J$497,5,0)),"Ingresa Direccion de Farmacia",VLOOKUP($B602,NAfiliado_NFarmacia!$A$2:$J$497,6,0)),VLOOKUP($B602,padron!$A$3:$M$482,10,0)),+IF(ISERROR(VLOOKUP($B602,NAfiliado_NFarmacia!$A$2:$J$497,6,0)),"Ingresa Direccion de Farmacia",VLOOKUP($B602,NAfiliado_NFarmacia!$A$2:$J$497,6,0))))</f>
        <v/>
      </c>
      <c r="K602" s="68" t="str">
        <f>+IF($B602="","",+IF(OR($F602="Si",$F602=""),IF(ISERROR(VLOOKUP($B602,padron!$A$3:$M$482,10,0)),+IF(ISERROR(VLOOKUP($B602,NAfiliado_NFarmacia!$A$2:$J$497,5,0)),"Ingresa Localidad de Farmacia",VLOOKUP($B602,NAfiliado_NFarmacia!$A$2:$J$497,7,0)),VLOOKUP($B602,padron!$A$3:$M$482,11,0)),+IF(ISERROR(VLOOKUP($B602,NAfiliado_NFarmacia!$A$2:$J$497,7,0)),"Ingresa Localidad de Farmacia",VLOOKUP($B602,NAfiliado_NFarmacia!$A$2:$J$497,7,0))))</f>
        <v/>
      </c>
      <c r="L602" s="69" t="str">
        <f>+IF(B602="","",IF(F602="No","84005541",+IFERROR(+VLOOKUP(inicio!B602,padron!$A$2:$H$1999,8,0),"84005541")))</f>
        <v/>
      </c>
      <c r="M602" s="69" t="str">
        <f>+IF(B602="","",+IFERROR(+VLOOKUP(B602,padron!A:C,3,0),"no_cargado"))</f>
        <v/>
      </c>
      <c r="N602" s="67" t="str">
        <f>+IF(C602="","",+IFERROR(+VLOOKUP($C602,materiales!$A$2:$C$101,3,0),"9999"))</f>
        <v/>
      </c>
      <c r="O602" s="67" t="str">
        <f t="shared" si="90"/>
        <v/>
      </c>
      <c r="P602" s="67" t="str">
        <f t="shared" si="91"/>
        <v/>
      </c>
      <c r="Q602" s="67" t="str">
        <f t="shared" si="92"/>
        <v/>
      </c>
      <c r="R602" s="67" t="str">
        <f t="shared" si="93"/>
        <v/>
      </c>
      <c r="S602" s="67" t="str">
        <f t="shared" si="94"/>
        <v/>
      </c>
      <c r="T602" s="67" t="str">
        <f t="shared" ca="1" si="95"/>
        <v/>
      </c>
      <c r="U602" s="67" t="str">
        <f>+IF(M602="","",IFERROR(+VLOOKUP(C602,materiales!$A$2:$D$1000,4,0),"DSZA"))</f>
        <v/>
      </c>
      <c r="V602" s="67" t="str">
        <f t="shared" si="96"/>
        <v/>
      </c>
      <c r="W602" s="69" t="str">
        <f t="shared" si="97"/>
        <v/>
      </c>
      <c r="X602" s="69" t="str">
        <f t="shared" si="98"/>
        <v/>
      </c>
      <c r="Y602" s="70" t="str">
        <f t="shared" si="99"/>
        <v/>
      </c>
      <c r="Z602" s="70" t="str">
        <f>IF(M602="no_cargado",VLOOKUP(B602,NAfiliado_NFarmacia!A:H,8,0),"")</f>
        <v/>
      </c>
      <c r="AA602" s="71"/>
    </row>
    <row r="603" spans="1:27" x14ac:dyDescent="0.55000000000000004">
      <c r="A603" s="50"/>
      <c r="B603" s="49"/>
      <c r="C603" s="48"/>
      <c r="D603" s="49"/>
      <c r="E603" s="49"/>
      <c r="F603" s="49"/>
      <c r="G603" s="66" t="str">
        <f>+IF($B603="","",+IFERROR(+VLOOKUP(B603,padron!$A$2:$E$2000,2,0),+IFERROR(VLOOKUP(B603,NAfiliado_NFarmacia!$A:$J,10,0),"Ingresar Nuevo Afiliado")))</f>
        <v/>
      </c>
      <c r="H603" s="67" t="str">
        <f>+IF(B603="","",+IFERROR(+VLOOKUP($C603,materiales!$A$2:$C$101,2,0),"9999"))</f>
        <v/>
      </c>
      <c r="I603" s="68" t="str">
        <f>+IF($B603="","",+IF(OR($F603="Si",$F603=""),IF(ISERROR(VLOOKUP($B603,padron!$A$3:$M$482,9,0)),+IF(ISERROR(VLOOKUP($B603,NAfiliado_NFarmacia!$A$2:$J$497,5,0)),"Ingresa Farmacia",VLOOKUP($B603,NAfiliado_NFarmacia!$A$2:$J$497,5,0)),VLOOKUP($B603,padron!$A$3:$M$482,9,0)),+IF(ISERROR(VLOOKUP($B603,NAfiliado_NFarmacia!$A$2:$J$497,5,0)),"Ingresa Farmacia",VLOOKUP($B603,NAfiliado_NFarmacia!$A$2:$J$497,5,0))))</f>
        <v/>
      </c>
      <c r="J603" s="68" t="str">
        <f>+IF($B603="","",+IF(OR($F603="Si",$F603=""),IF(ISERROR(VLOOKUP($B603,padron!$A$3:$M$482,10,0)),+IF(ISERROR(VLOOKUP($B603,NAfiliado_NFarmacia!$A$2:$J$497,5,0)),"Ingresa Direccion de Farmacia",VLOOKUP($B603,NAfiliado_NFarmacia!$A$2:$J$497,6,0)),VLOOKUP($B603,padron!$A$3:$M$482,10,0)),+IF(ISERROR(VLOOKUP($B603,NAfiliado_NFarmacia!$A$2:$J$497,6,0)),"Ingresa Direccion de Farmacia",VLOOKUP($B603,NAfiliado_NFarmacia!$A$2:$J$497,6,0))))</f>
        <v/>
      </c>
      <c r="K603" s="68" t="str">
        <f>+IF($B603="","",+IF(OR($F603="Si",$F603=""),IF(ISERROR(VLOOKUP($B603,padron!$A$3:$M$482,10,0)),+IF(ISERROR(VLOOKUP($B603,NAfiliado_NFarmacia!$A$2:$J$497,5,0)),"Ingresa Localidad de Farmacia",VLOOKUP($B603,NAfiliado_NFarmacia!$A$2:$J$497,7,0)),VLOOKUP($B603,padron!$A$3:$M$482,11,0)),+IF(ISERROR(VLOOKUP($B603,NAfiliado_NFarmacia!$A$2:$J$497,7,0)),"Ingresa Localidad de Farmacia",VLOOKUP($B603,NAfiliado_NFarmacia!$A$2:$J$497,7,0))))</f>
        <v/>
      </c>
      <c r="L603" s="69" t="str">
        <f>+IF(B603="","",IF(F603="No","84005541",+IFERROR(+VLOOKUP(inicio!B603,padron!$A$2:$H$1999,8,0),"84005541")))</f>
        <v/>
      </c>
      <c r="M603" s="69" t="str">
        <f>+IF(B603="","",+IFERROR(+VLOOKUP(B603,padron!A:C,3,0),"no_cargado"))</f>
        <v/>
      </c>
      <c r="N603" s="67" t="str">
        <f>+IF(C603="","",+IFERROR(+VLOOKUP($C603,materiales!$A$2:$C$101,3,0),"9999"))</f>
        <v/>
      </c>
      <c r="O603" s="67" t="str">
        <f t="shared" si="90"/>
        <v/>
      </c>
      <c r="P603" s="67" t="str">
        <f t="shared" si="91"/>
        <v/>
      </c>
      <c r="Q603" s="67" t="str">
        <f t="shared" si="92"/>
        <v/>
      </c>
      <c r="R603" s="67" t="str">
        <f t="shared" si="93"/>
        <v/>
      </c>
      <c r="S603" s="67" t="str">
        <f t="shared" si="94"/>
        <v/>
      </c>
      <c r="T603" s="67" t="str">
        <f t="shared" ca="1" si="95"/>
        <v/>
      </c>
      <c r="U603" s="67" t="str">
        <f>+IF(M603="","",IFERROR(+VLOOKUP(C603,materiales!$A$2:$D$1000,4,0),"DSZA"))</f>
        <v/>
      </c>
      <c r="V603" s="67" t="str">
        <f t="shared" si="96"/>
        <v/>
      </c>
      <c r="W603" s="69" t="str">
        <f t="shared" si="97"/>
        <v/>
      </c>
      <c r="X603" s="69" t="str">
        <f t="shared" si="98"/>
        <v/>
      </c>
      <c r="Y603" s="70" t="str">
        <f t="shared" si="99"/>
        <v/>
      </c>
      <c r="Z603" s="70" t="str">
        <f>IF(M603="no_cargado",VLOOKUP(B603,NAfiliado_NFarmacia!A:H,8,0),"")</f>
        <v/>
      </c>
      <c r="AA603" s="71"/>
    </row>
    <row r="604" spans="1:27" x14ac:dyDescent="0.55000000000000004">
      <c r="A604" s="50"/>
      <c r="B604" s="49"/>
      <c r="C604" s="48"/>
      <c r="D604" s="49"/>
      <c r="E604" s="49"/>
      <c r="F604" s="49"/>
      <c r="G604" s="66" t="str">
        <f>+IF($B604="","",+IFERROR(+VLOOKUP(B604,padron!$A$2:$E$2000,2,0),+IFERROR(VLOOKUP(B604,NAfiliado_NFarmacia!$A:$J,10,0),"Ingresar Nuevo Afiliado")))</f>
        <v/>
      </c>
      <c r="H604" s="67" t="str">
        <f>+IF(B604="","",+IFERROR(+VLOOKUP($C604,materiales!$A$2:$C$101,2,0),"9999"))</f>
        <v/>
      </c>
      <c r="I604" s="68" t="str">
        <f>+IF($B604="","",+IF(OR($F604="Si",$F604=""),IF(ISERROR(VLOOKUP($B604,padron!$A$3:$M$482,9,0)),+IF(ISERROR(VLOOKUP($B604,NAfiliado_NFarmacia!$A$2:$J$497,5,0)),"Ingresa Farmacia",VLOOKUP($B604,NAfiliado_NFarmacia!$A$2:$J$497,5,0)),VLOOKUP($B604,padron!$A$3:$M$482,9,0)),+IF(ISERROR(VLOOKUP($B604,NAfiliado_NFarmacia!$A$2:$J$497,5,0)),"Ingresa Farmacia",VLOOKUP($B604,NAfiliado_NFarmacia!$A$2:$J$497,5,0))))</f>
        <v/>
      </c>
      <c r="J604" s="68" t="str">
        <f>+IF($B604="","",+IF(OR($F604="Si",$F604=""),IF(ISERROR(VLOOKUP($B604,padron!$A$3:$M$482,10,0)),+IF(ISERROR(VLOOKUP($B604,NAfiliado_NFarmacia!$A$2:$J$497,5,0)),"Ingresa Direccion de Farmacia",VLOOKUP($B604,NAfiliado_NFarmacia!$A$2:$J$497,6,0)),VLOOKUP($B604,padron!$A$3:$M$482,10,0)),+IF(ISERROR(VLOOKUP($B604,NAfiliado_NFarmacia!$A$2:$J$497,6,0)),"Ingresa Direccion de Farmacia",VLOOKUP($B604,NAfiliado_NFarmacia!$A$2:$J$497,6,0))))</f>
        <v/>
      </c>
      <c r="K604" s="68" t="str">
        <f>+IF($B604="","",+IF(OR($F604="Si",$F604=""),IF(ISERROR(VLOOKUP($B604,padron!$A$3:$M$482,10,0)),+IF(ISERROR(VLOOKUP($B604,NAfiliado_NFarmacia!$A$2:$J$497,5,0)),"Ingresa Localidad de Farmacia",VLOOKUP($B604,NAfiliado_NFarmacia!$A$2:$J$497,7,0)),VLOOKUP($B604,padron!$A$3:$M$482,11,0)),+IF(ISERROR(VLOOKUP($B604,NAfiliado_NFarmacia!$A$2:$J$497,7,0)),"Ingresa Localidad de Farmacia",VLOOKUP($B604,NAfiliado_NFarmacia!$A$2:$J$497,7,0))))</f>
        <v/>
      </c>
      <c r="L604" s="69" t="str">
        <f>+IF(B604="","",IF(F604="No","84005541",+IFERROR(+VLOOKUP(inicio!B604,padron!$A$2:$H$1999,8,0),"84005541")))</f>
        <v/>
      </c>
      <c r="M604" s="69" t="str">
        <f>+IF(B604="","",+IFERROR(+VLOOKUP(B604,padron!A:C,3,0),"no_cargado"))</f>
        <v/>
      </c>
      <c r="N604" s="67" t="str">
        <f>+IF(C604="","",+IFERROR(+VLOOKUP($C604,materiales!$A$2:$C$101,3,0),"9999"))</f>
        <v/>
      </c>
      <c r="O604" s="67" t="str">
        <f t="shared" si="90"/>
        <v/>
      </c>
      <c r="P604" s="67" t="str">
        <f t="shared" si="91"/>
        <v/>
      </c>
      <c r="Q604" s="67" t="str">
        <f t="shared" si="92"/>
        <v/>
      </c>
      <c r="R604" s="67" t="str">
        <f t="shared" si="93"/>
        <v/>
      </c>
      <c r="S604" s="67" t="str">
        <f t="shared" si="94"/>
        <v/>
      </c>
      <c r="T604" s="67" t="str">
        <f t="shared" ca="1" si="95"/>
        <v/>
      </c>
      <c r="U604" s="67" t="str">
        <f>+IF(M604="","",IFERROR(+VLOOKUP(C604,materiales!$A$2:$D$1000,4,0),"DSZA"))</f>
        <v/>
      </c>
      <c r="V604" s="67" t="str">
        <f t="shared" si="96"/>
        <v/>
      </c>
      <c r="W604" s="69" t="str">
        <f t="shared" si="97"/>
        <v/>
      </c>
      <c r="X604" s="69" t="str">
        <f t="shared" si="98"/>
        <v/>
      </c>
      <c r="Y604" s="70" t="str">
        <f t="shared" si="99"/>
        <v/>
      </c>
      <c r="Z604" s="70" t="str">
        <f>IF(M604="no_cargado",VLOOKUP(B604,NAfiliado_NFarmacia!A:H,8,0),"")</f>
        <v/>
      </c>
      <c r="AA604" s="71"/>
    </row>
    <row r="605" spans="1:27" x14ac:dyDescent="0.55000000000000004">
      <c r="A605" s="50"/>
      <c r="B605" s="49"/>
      <c r="C605" s="48"/>
      <c r="D605" s="49"/>
      <c r="E605" s="49"/>
      <c r="F605" s="49"/>
      <c r="G605" s="66" t="str">
        <f>+IF($B605="","",+IFERROR(+VLOOKUP(B605,padron!$A$2:$E$2000,2,0),+IFERROR(VLOOKUP(B605,NAfiliado_NFarmacia!$A:$J,10,0),"Ingresar Nuevo Afiliado")))</f>
        <v/>
      </c>
      <c r="H605" s="67" t="str">
        <f>+IF(B605="","",+IFERROR(+VLOOKUP($C605,materiales!$A$2:$C$101,2,0),"9999"))</f>
        <v/>
      </c>
      <c r="I605" s="68" t="str">
        <f>+IF($B605="","",+IF(OR($F605="Si",$F605=""),IF(ISERROR(VLOOKUP($B605,padron!$A$3:$M$482,9,0)),+IF(ISERROR(VLOOKUP($B605,NAfiliado_NFarmacia!$A$2:$J$497,5,0)),"Ingresa Farmacia",VLOOKUP($B605,NAfiliado_NFarmacia!$A$2:$J$497,5,0)),VLOOKUP($B605,padron!$A$3:$M$482,9,0)),+IF(ISERROR(VLOOKUP($B605,NAfiliado_NFarmacia!$A$2:$J$497,5,0)),"Ingresa Farmacia",VLOOKUP($B605,NAfiliado_NFarmacia!$A$2:$J$497,5,0))))</f>
        <v/>
      </c>
      <c r="J605" s="68" t="str">
        <f>+IF($B605="","",+IF(OR($F605="Si",$F605=""),IF(ISERROR(VLOOKUP($B605,padron!$A$3:$M$482,10,0)),+IF(ISERROR(VLOOKUP($B605,NAfiliado_NFarmacia!$A$2:$J$497,5,0)),"Ingresa Direccion de Farmacia",VLOOKUP($B605,NAfiliado_NFarmacia!$A$2:$J$497,6,0)),VLOOKUP($B605,padron!$A$3:$M$482,10,0)),+IF(ISERROR(VLOOKUP($B605,NAfiliado_NFarmacia!$A$2:$J$497,6,0)),"Ingresa Direccion de Farmacia",VLOOKUP($B605,NAfiliado_NFarmacia!$A$2:$J$497,6,0))))</f>
        <v/>
      </c>
      <c r="K605" s="68" t="str">
        <f>+IF($B605="","",+IF(OR($F605="Si",$F605=""),IF(ISERROR(VLOOKUP($B605,padron!$A$3:$M$482,10,0)),+IF(ISERROR(VLOOKUP($B605,NAfiliado_NFarmacia!$A$2:$J$497,5,0)),"Ingresa Localidad de Farmacia",VLOOKUP($B605,NAfiliado_NFarmacia!$A$2:$J$497,7,0)),VLOOKUP($B605,padron!$A$3:$M$482,11,0)),+IF(ISERROR(VLOOKUP($B605,NAfiliado_NFarmacia!$A$2:$J$497,7,0)),"Ingresa Localidad de Farmacia",VLOOKUP($B605,NAfiliado_NFarmacia!$A$2:$J$497,7,0))))</f>
        <v/>
      </c>
      <c r="L605" s="69" t="str">
        <f>+IF(B605="","",IF(F605="No","84005541",+IFERROR(+VLOOKUP(inicio!B605,padron!$A$2:$H$1999,8,0),"84005541")))</f>
        <v/>
      </c>
      <c r="M605" s="69" t="str">
        <f>+IF(B605="","",+IFERROR(+VLOOKUP(B605,padron!A:C,3,0),"no_cargado"))</f>
        <v/>
      </c>
      <c r="N605" s="67" t="str">
        <f>+IF(C605="","",+IFERROR(+VLOOKUP($C605,materiales!$A$2:$C$101,3,0),"9999"))</f>
        <v/>
      </c>
      <c r="O605" s="67" t="str">
        <f t="shared" si="90"/>
        <v/>
      </c>
      <c r="P605" s="67" t="str">
        <f t="shared" si="91"/>
        <v/>
      </c>
      <c r="Q605" s="67" t="str">
        <f t="shared" si="92"/>
        <v/>
      </c>
      <c r="R605" s="67" t="str">
        <f t="shared" si="93"/>
        <v/>
      </c>
      <c r="S605" s="67" t="str">
        <f t="shared" si="94"/>
        <v/>
      </c>
      <c r="T605" s="67" t="str">
        <f t="shared" ca="1" si="95"/>
        <v/>
      </c>
      <c r="U605" s="67" t="str">
        <f>+IF(M605="","",IFERROR(+VLOOKUP(C605,materiales!$A$2:$D$1000,4,0),"DSZA"))</f>
        <v/>
      </c>
      <c r="V605" s="67" t="str">
        <f t="shared" si="96"/>
        <v/>
      </c>
      <c r="W605" s="69" t="str">
        <f t="shared" si="97"/>
        <v/>
      </c>
      <c r="X605" s="69" t="str">
        <f t="shared" si="98"/>
        <v/>
      </c>
      <c r="Y605" s="70" t="str">
        <f t="shared" si="99"/>
        <v/>
      </c>
      <c r="Z605" s="70" t="str">
        <f>IF(M605="no_cargado",VLOOKUP(B605,NAfiliado_NFarmacia!A:H,8,0),"")</f>
        <v/>
      </c>
      <c r="AA605" s="71"/>
    </row>
    <row r="606" spans="1:27" x14ac:dyDescent="0.55000000000000004">
      <c r="A606" s="50"/>
      <c r="B606" s="49"/>
      <c r="C606" s="48"/>
      <c r="D606" s="49"/>
      <c r="E606" s="49"/>
      <c r="F606" s="49"/>
      <c r="G606" s="66" t="str">
        <f>+IF($B606="","",+IFERROR(+VLOOKUP(B606,padron!$A$2:$E$2000,2,0),+IFERROR(VLOOKUP(B606,NAfiliado_NFarmacia!$A:$J,10,0),"Ingresar Nuevo Afiliado")))</f>
        <v/>
      </c>
      <c r="H606" s="67" t="str">
        <f>+IF(B606="","",+IFERROR(+VLOOKUP($C606,materiales!$A$2:$C$101,2,0),"9999"))</f>
        <v/>
      </c>
      <c r="I606" s="68" t="str">
        <f>+IF($B606="","",+IF(OR($F606="Si",$F606=""),IF(ISERROR(VLOOKUP($B606,padron!$A$3:$M$482,9,0)),+IF(ISERROR(VLOOKUP($B606,NAfiliado_NFarmacia!$A$2:$J$497,5,0)),"Ingresa Farmacia",VLOOKUP($B606,NAfiliado_NFarmacia!$A$2:$J$497,5,0)),VLOOKUP($B606,padron!$A$3:$M$482,9,0)),+IF(ISERROR(VLOOKUP($B606,NAfiliado_NFarmacia!$A$2:$J$497,5,0)),"Ingresa Farmacia",VLOOKUP($B606,NAfiliado_NFarmacia!$A$2:$J$497,5,0))))</f>
        <v/>
      </c>
      <c r="J606" s="68" t="str">
        <f>+IF($B606="","",+IF(OR($F606="Si",$F606=""),IF(ISERROR(VLOOKUP($B606,padron!$A$3:$M$482,10,0)),+IF(ISERROR(VLOOKUP($B606,NAfiliado_NFarmacia!$A$2:$J$497,5,0)),"Ingresa Direccion de Farmacia",VLOOKUP($B606,NAfiliado_NFarmacia!$A$2:$J$497,6,0)),VLOOKUP($B606,padron!$A$3:$M$482,10,0)),+IF(ISERROR(VLOOKUP($B606,NAfiliado_NFarmacia!$A$2:$J$497,6,0)),"Ingresa Direccion de Farmacia",VLOOKUP($B606,NAfiliado_NFarmacia!$A$2:$J$497,6,0))))</f>
        <v/>
      </c>
      <c r="K606" s="68" t="str">
        <f>+IF($B606="","",+IF(OR($F606="Si",$F606=""),IF(ISERROR(VLOOKUP($B606,padron!$A$3:$M$482,10,0)),+IF(ISERROR(VLOOKUP($B606,NAfiliado_NFarmacia!$A$2:$J$497,5,0)),"Ingresa Localidad de Farmacia",VLOOKUP($B606,NAfiliado_NFarmacia!$A$2:$J$497,7,0)),VLOOKUP($B606,padron!$A$3:$M$482,11,0)),+IF(ISERROR(VLOOKUP($B606,NAfiliado_NFarmacia!$A$2:$J$497,7,0)),"Ingresa Localidad de Farmacia",VLOOKUP($B606,NAfiliado_NFarmacia!$A$2:$J$497,7,0))))</f>
        <v/>
      </c>
      <c r="L606" s="69" t="str">
        <f>+IF(B606="","",IF(F606="No","84005541",+IFERROR(+VLOOKUP(inicio!B606,padron!$A$2:$H$1999,8,0),"84005541")))</f>
        <v/>
      </c>
      <c r="M606" s="69" t="str">
        <f>+IF(B606="","",+IFERROR(+VLOOKUP(B606,padron!A:C,3,0),"no_cargado"))</f>
        <v/>
      </c>
      <c r="N606" s="67" t="str">
        <f>+IF(C606="","",+IFERROR(+VLOOKUP($C606,materiales!$A$2:$C$101,3,0),"9999"))</f>
        <v/>
      </c>
      <c r="O606" s="67" t="str">
        <f t="shared" si="90"/>
        <v/>
      </c>
      <c r="P606" s="67" t="str">
        <f t="shared" si="91"/>
        <v/>
      </c>
      <c r="Q606" s="67" t="str">
        <f t="shared" si="92"/>
        <v/>
      </c>
      <c r="R606" s="67" t="str">
        <f t="shared" si="93"/>
        <v/>
      </c>
      <c r="S606" s="67" t="str">
        <f t="shared" si="94"/>
        <v/>
      </c>
      <c r="T606" s="67" t="str">
        <f t="shared" ca="1" si="95"/>
        <v/>
      </c>
      <c r="U606" s="67" t="str">
        <f>+IF(M606="","",IFERROR(+VLOOKUP(C606,materiales!$A$2:$D$1000,4,0),"DSZA"))</f>
        <v/>
      </c>
      <c r="V606" s="67" t="str">
        <f t="shared" si="96"/>
        <v/>
      </c>
      <c r="W606" s="69" t="str">
        <f t="shared" si="97"/>
        <v/>
      </c>
      <c r="X606" s="69" t="str">
        <f t="shared" si="98"/>
        <v/>
      </c>
      <c r="Y606" s="70" t="str">
        <f t="shared" si="99"/>
        <v/>
      </c>
      <c r="Z606" s="70" t="str">
        <f>IF(M606="no_cargado",VLOOKUP(B606,NAfiliado_NFarmacia!A:H,8,0),"")</f>
        <v/>
      </c>
      <c r="AA606" s="71"/>
    </row>
    <row r="607" spans="1:27" x14ac:dyDescent="0.55000000000000004">
      <c r="A607" s="50"/>
      <c r="B607" s="49"/>
      <c r="C607" s="48"/>
      <c r="D607" s="49"/>
      <c r="E607" s="49"/>
      <c r="F607" s="49"/>
      <c r="G607" s="66" t="str">
        <f>+IF($B607="","",+IFERROR(+VLOOKUP(B607,padron!$A$2:$E$2000,2,0),+IFERROR(VLOOKUP(B607,NAfiliado_NFarmacia!$A:$J,10,0),"Ingresar Nuevo Afiliado")))</f>
        <v/>
      </c>
      <c r="H607" s="67" t="str">
        <f>+IF(B607="","",+IFERROR(+VLOOKUP($C607,materiales!$A$2:$C$101,2,0),"9999"))</f>
        <v/>
      </c>
      <c r="I607" s="68" t="str">
        <f>+IF($B607="","",+IF(OR($F607="Si",$F607=""),IF(ISERROR(VLOOKUP($B607,padron!$A$3:$M$482,9,0)),+IF(ISERROR(VLOOKUP($B607,NAfiliado_NFarmacia!$A$2:$J$497,5,0)),"Ingresa Farmacia",VLOOKUP($B607,NAfiliado_NFarmacia!$A$2:$J$497,5,0)),VLOOKUP($B607,padron!$A$3:$M$482,9,0)),+IF(ISERROR(VLOOKUP($B607,NAfiliado_NFarmacia!$A$2:$J$497,5,0)),"Ingresa Farmacia",VLOOKUP($B607,NAfiliado_NFarmacia!$A$2:$J$497,5,0))))</f>
        <v/>
      </c>
      <c r="J607" s="68" t="str">
        <f>+IF($B607="","",+IF(OR($F607="Si",$F607=""),IF(ISERROR(VLOOKUP($B607,padron!$A$3:$M$482,10,0)),+IF(ISERROR(VLOOKUP($B607,NAfiliado_NFarmacia!$A$2:$J$497,5,0)),"Ingresa Direccion de Farmacia",VLOOKUP($B607,NAfiliado_NFarmacia!$A$2:$J$497,6,0)),VLOOKUP($B607,padron!$A$3:$M$482,10,0)),+IF(ISERROR(VLOOKUP($B607,NAfiliado_NFarmacia!$A$2:$J$497,6,0)),"Ingresa Direccion de Farmacia",VLOOKUP($B607,NAfiliado_NFarmacia!$A$2:$J$497,6,0))))</f>
        <v/>
      </c>
      <c r="K607" s="68" t="str">
        <f>+IF($B607="","",+IF(OR($F607="Si",$F607=""),IF(ISERROR(VLOOKUP($B607,padron!$A$3:$M$482,10,0)),+IF(ISERROR(VLOOKUP($B607,NAfiliado_NFarmacia!$A$2:$J$497,5,0)),"Ingresa Localidad de Farmacia",VLOOKUP($B607,NAfiliado_NFarmacia!$A$2:$J$497,7,0)),VLOOKUP($B607,padron!$A$3:$M$482,11,0)),+IF(ISERROR(VLOOKUP($B607,NAfiliado_NFarmacia!$A$2:$J$497,7,0)),"Ingresa Localidad de Farmacia",VLOOKUP($B607,NAfiliado_NFarmacia!$A$2:$J$497,7,0))))</f>
        <v/>
      </c>
      <c r="L607" s="69" t="str">
        <f>+IF(B607="","",IF(F607="No","84005541",+IFERROR(+VLOOKUP(inicio!B607,padron!$A$2:$H$1999,8,0),"84005541")))</f>
        <v/>
      </c>
      <c r="M607" s="69" t="str">
        <f>+IF(B607="","",+IFERROR(+VLOOKUP(B607,padron!A:C,3,0),"no_cargado"))</f>
        <v/>
      </c>
      <c r="N607" s="67" t="str">
        <f>+IF(C607="","",+IFERROR(+VLOOKUP($C607,materiales!$A$2:$C$101,3,0),"9999"))</f>
        <v/>
      </c>
      <c r="O607" s="67" t="str">
        <f t="shared" si="90"/>
        <v/>
      </c>
      <c r="P607" s="67" t="str">
        <f t="shared" si="91"/>
        <v/>
      </c>
      <c r="Q607" s="67" t="str">
        <f t="shared" si="92"/>
        <v/>
      </c>
      <c r="R607" s="67" t="str">
        <f t="shared" si="93"/>
        <v/>
      </c>
      <c r="S607" s="67" t="str">
        <f t="shared" si="94"/>
        <v/>
      </c>
      <c r="T607" s="67" t="str">
        <f t="shared" ca="1" si="95"/>
        <v/>
      </c>
      <c r="U607" s="67" t="str">
        <f>+IF(M607="","",IFERROR(+VLOOKUP(C607,materiales!$A$2:$D$1000,4,0),"DSZA"))</f>
        <v/>
      </c>
      <c r="V607" s="67" t="str">
        <f t="shared" si="96"/>
        <v/>
      </c>
      <c r="W607" s="69" t="str">
        <f t="shared" si="97"/>
        <v/>
      </c>
      <c r="X607" s="69" t="str">
        <f t="shared" si="98"/>
        <v/>
      </c>
      <c r="Y607" s="70" t="str">
        <f t="shared" si="99"/>
        <v/>
      </c>
      <c r="Z607" s="70" t="str">
        <f>IF(M607="no_cargado",VLOOKUP(B607,NAfiliado_NFarmacia!A:H,8,0),"")</f>
        <v/>
      </c>
      <c r="AA607" s="71"/>
    </row>
    <row r="608" spans="1:27" x14ac:dyDescent="0.55000000000000004">
      <c r="A608" s="50"/>
      <c r="B608" s="49"/>
      <c r="C608" s="48"/>
      <c r="D608" s="49"/>
      <c r="E608" s="49"/>
      <c r="F608" s="49"/>
      <c r="G608" s="66" t="str">
        <f>+IF($B608="","",+IFERROR(+VLOOKUP(B608,padron!$A$2:$E$2000,2,0),+IFERROR(VLOOKUP(B608,NAfiliado_NFarmacia!$A:$J,10,0),"Ingresar Nuevo Afiliado")))</f>
        <v/>
      </c>
      <c r="H608" s="67" t="str">
        <f>+IF(B608="","",+IFERROR(+VLOOKUP($C608,materiales!$A$2:$C$101,2,0),"9999"))</f>
        <v/>
      </c>
      <c r="I608" s="68" t="str">
        <f>+IF($B608="","",+IF(OR($F608="Si",$F608=""),IF(ISERROR(VLOOKUP($B608,padron!$A$3:$M$482,9,0)),+IF(ISERROR(VLOOKUP($B608,NAfiliado_NFarmacia!$A$2:$J$497,5,0)),"Ingresa Farmacia",VLOOKUP($B608,NAfiliado_NFarmacia!$A$2:$J$497,5,0)),VLOOKUP($B608,padron!$A$3:$M$482,9,0)),+IF(ISERROR(VLOOKUP($B608,NAfiliado_NFarmacia!$A$2:$J$497,5,0)),"Ingresa Farmacia",VLOOKUP($B608,NAfiliado_NFarmacia!$A$2:$J$497,5,0))))</f>
        <v/>
      </c>
      <c r="J608" s="68" t="str">
        <f>+IF($B608="","",+IF(OR($F608="Si",$F608=""),IF(ISERROR(VLOOKUP($B608,padron!$A$3:$M$482,10,0)),+IF(ISERROR(VLOOKUP($B608,NAfiliado_NFarmacia!$A$2:$J$497,5,0)),"Ingresa Direccion de Farmacia",VLOOKUP($B608,NAfiliado_NFarmacia!$A$2:$J$497,6,0)),VLOOKUP($B608,padron!$A$3:$M$482,10,0)),+IF(ISERROR(VLOOKUP($B608,NAfiliado_NFarmacia!$A$2:$J$497,6,0)),"Ingresa Direccion de Farmacia",VLOOKUP($B608,NAfiliado_NFarmacia!$A$2:$J$497,6,0))))</f>
        <v/>
      </c>
      <c r="K608" s="68" t="str">
        <f>+IF($B608="","",+IF(OR($F608="Si",$F608=""),IF(ISERROR(VLOOKUP($B608,padron!$A$3:$M$482,10,0)),+IF(ISERROR(VLOOKUP($B608,NAfiliado_NFarmacia!$A$2:$J$497,5,0)),"Ingresa Localidad de Farmacia",VLOOKUP($B608,NAfiliado_NFarmacia!$A$2:$J$497,7,0)),VLOOKUP($B608,padron!$A$3:$M$482,11,0)),+IF(ISERROR(VLOOKUP($B608,NAfiliado_NFarmacia!$A$2:$J$497,7,0)),"Ingresa Localidad de Farmacia",VLOOKUP($B608,NAfiliado_NFarmacia!$A$2:$J$497,7,0))))</f>
        <v/>
      </c>
      <c r="L608" s="69" t="str">
        <f>+IF(B608="","",IF(F608="No","84005541",+IFERROR(+VLOOKUP(inicio!B608,padron!$A$2:$H$1999,8,0),"84005541")))</f>
        <v/>
      </c>
      <c r="M608" s="69" t="str">
        <f>+IF(B608="","",+IFERROR(+VLOOKUP(B608,padron!A:C,3,0),"no_cargado"))</f>
        <v/>
      </c>
      <c r="N608" s="67" t="str">
        <f>+IF(C608="","",+IFERROR(+VLOOKUP($C608,materiales!$A$2:$C$101,3,0),"9999"))</f>
        <v/>
      </c>
      <c r="O608" s="67" t="str">
        <f t="shared" si="90"/>
        <v/>
      </c>
      <c r="P608" s="67" t="str">
        <f t="shared" si="91"/>
        <v/>
      </c>
      <c r="Q608" s="67" t="str">
        <f t="shared" si="92"/>
        <v/>
      </c>
      <c r="R608" s="67" t="str">
        <f t="shared" si="93"/>
        <v/>
      </c>
      <c r="S608" s="67" t="str">
        <f t="shared" si="94"/>
        <v/>
      </c>
      <c r="T608" s="67" t="str">
        <f t="shared" ca="1" si="95"/>
        <v/>
      </c>
      <c r="U608" s="67" t="str">
        <f>+IF(M608="","",IFERROR(+VLOOKUP(C608,materiales!$A$2:$D$1000,4,0),"DSZA"))</f>
        <v/>
      </c>
      <c r="V608" s="67" t="str">
        <f t="shared" si="96"/>
        <v/>
      </c>
      <c r="W608" s="69" t="str">
        <f t="shared" si="97"/>
        <v/>
      </c>
      <c r="X608" s="69" t="str">
        <f t="shared" si="98"/>
        <v/>
      </c>
      <c r="Y608" s="70" t="str">
        <f t="shared" si="99"/>
        <v/>
      </c>
      <c r="Z608" s="70" t="str">
        <f>IF(M608="no_cargado",VLOOKUP(B608,NAfiliado_NFarmacia!A:H,8,0),"")</f>
        <v/>
      </c>
      <c r="AA608" s="71"/>
    </row>
    <row r="609" spans="1:27" x14ac:dyDescent="0.55000000000000004">
      <c r="A609" s="50"/>
      <c r="B609" s="49"/>
      <c r="C609" s="48"/>
      <c r="D609" s="49"/>
      <c r="E609" s="49"/>
      <c r="F609" s="49"/>
      <c r="G609" s="66" t="str">
        <f>+IF($B609="","",+IFERROR(+VLOOKUP(B609,padron!$A$2:$E$2000,2,0),+IFERROR(VLOOKUP(B609,NAfiliado_NFarmacia!$A:$J,10,0),"Ingresar Nuevo Afiliado")))</f>
        <v/>
      </c>
      <c r="H609" s="67" t="str">
        <f>+IF(B609="","",+IFERROR(+VLOOKUP($C609,materiales!$A$2:$C$101,2,0),"9999"))</f>
        <v/>
      </c>
      <c r="I609" s="68" t="str">
        <f>+IF($B609="","",+IF(OR($F609="Si",$F609=""),IF(ISERROR(VLOOKUP($B609,padron!$A$3:$M$482,9,0)),+IF(ISERROR(VLOOKUP($B609,NAfiliado_NFarmacia!$A$2:$J$497,5,0)),"Ingresa Farmacia",VLOOKUP($B609,NAfiliado_NFarmacia!$A$2:$J$497,5,0)),VLOOKUP($B609,padron!$A$3:$M$482,9,0)),+IF(ISERROR(VLOOKUP($B609,NAfiliado_NFarmacia!$A$2:$J$497,5,0)),"Ingresa Farmacia",VLOOKUP($B609,NAfiliado_NFarmacia!$A$2:$J$497,5,0))))</f>
        <v/>
      </c>
      <c r="J609" s="68" t="str">
        <f>+IF($B609="","",+IF(OR($F609="Si",$F609=""),IF(ISERROR(VLOOKUP($B609,padron!$A$3:$M$482,10,0)),+IF(ISERROR(VLOOKUP($B609,NAfiliado_NFarmacia!$A$2:$J$497,5,0)),"Ingresa Direccion de Farmacia",VLOOKUP($B609,NAfiliado_NFarmacia!$A$2:$J$497,6,0)),VLOOKUP($B609,padron!$A$3:$M$482,10,0)),+IF(ISERROR(VLOOKUP($B609,NAfiliado_NFarmacia!$A$2:$J$497,6,0)),"Ingresa Direccion de Farmacia",VLOOKUP($B609,NAfiliado_NFarmacia!$A$2:$J$497,6,0))))</f>
        <v/>
      </c>
      <c r="K609" s="68" t="str">
        <f>+IF($B609="","",+IF(OR($F609="Si",$F609=""),IF(ISERROR(VLOOKUP($B609,padron!$A$3:$M$482,10,0)),+IF(ISERROR(VLOOKUP($B609,NAfiliado_NFarmacia!$A$2:$J$497,5,0)),"Ingresa Localidad de Farmacia",VLOOKUP($B609,NAfiliado_NFarmacia!$A$2:$J$497,7,0)),VLOOKUP($B609,padron!$A$3:$M$482,11,0)),+IF(ISERROR(VLOOKUP($B609,NAfiliado_NFarmacia!$A$2:$J$497,7,0)),"Ingresa Localidad de Farmacia",VLOOKUP($B609,NAfiliado_NFarmacia!$A$2:$J$497,7,0))))</f>
        <v/>
      </c>
      <c r="L609" s="69" t="str">
        <f>+IF(B609="","",IF(F609="No","84005541",+IFERROR(+VLOOKUP(inicio!B609,padron!$A$2:$H$1999,8,0),"84005541")))</f>
        <v/>
      </c>
      <c r="M609" s="69" t="str">
        <f>+IF(B609="","",+IFERROR(+VLOOKUP(B609,padron!A:C,3,0),"no_cargado"))</f>
        <v/>
      </c>
      <c r="N609" s="67" t="str">
        <f>+IF(C609="","",+IFERROR(+VLOOKUP($C609,materiales!$A$2:$C$101,3,0),"9999"))</f>
        <v/>
      </c>
      <c r="O609" s="67" t="str">
        <f t="shared" si="90"/>
        <v/>
      </c>
      <c r="P609" s="67" t="str">
        <f t="shared" si="91"/>
        <v/>
      </c>
      <c r="Q609" s="67" t="str">
        <f t="shared" si="92"/>
        <v/>
      </c>
      <c r="R609" s="67" t="str">
        <f t="shared" si="93"/>
        <v/>
      </c>
      <c r="S609" s="67" t="str">
        <f t="shared" si="94"/>
        <v/>
      </c>
      <c r="T609" s="67" t="str">
        <f t="shared" ca="1" si="95"/>
        <v/>
      </c>
      <c r="U609" s="67" t="str">
        <f>+IF(M609="","",IFERROR(+VLOOKUP(C609,materiales!$A$2:$D$1000,4,0),"DSZA"))</f>
        <v/>
      </c>
      <c r="V609" s="67" t="str">
        <f t="shared" si="96"/>
        <v/>
      </c>
      <c r="W609" s="69" t="str">
        <f t="shared" si="97"/>
        <v/>
      </c>
      <c r="X609" s="69" t="str">
        <f t="shared" si="98"/>
        <v/>
      </c>
      <c r="Y609" s="70" t="str">
        <f t="shared" si="99"/>
        <v/>
      </c>
      <c r="Z609" s="70" t="str">
        <f>IF(M609="no_cargado",VLOOKUP(B609,NAfiliado_NFarmacia!A:H,8,0),"")</f>
        <v/>
      </c>
      <c r="AA609" s="71"/>
    </row>
    <row r="610" spans="1:27" x14ac:dyDescent="0.55000000000000004">
      <c r="A610" s="50"/>
      <c r="B610" s="49"/>
      <c r="C610" s="48"/>
      <c r="D610" s="49"/>
      <c r="E610" s="49"/>
      <c r="F610" s="49"/>
      <c r="G610" s="66" t="str">
        <f>+IF($B610="","",+IFERROR(+VLOOKUP(B610,padron!$A$2:$E$2000,2,0),+IFERROR(VLOOKUP(B610,NAfiliado_NFarmacia!$A:$J,10,0),"Ingresar Nuevo Afiliado")))</f>
        <v/>
      </c>
      <c r="H610" s="67" t="str">
        <f>+IF(B610="","",+IFERROR(+VLOOKUP($C610,materiales!$A$2:$C$101,2,0),"9999"))</f>
        <v/>
      </c>
      <c r="I610" s="68" t="str">
        <f>+IF($B610="","",+IF(OR($F610="Si",$F610=""),IF(ISERROR(VLOOKUP($B610,padron!$A$3:$M$482,9,0)),+IF(ISERROR(VLOOKUP($B610,NAfiliado_NFarmacia!$A$2:$J$497,5,0)),"Ingresa Farmacia",VLOOKUP($B610,NAfiliado_NFarmacia!$A$2:$J$497,5,0)),VLOOKUP($B610,padron!$A$3:$M$482,9,0)),+IF(ISERROR(VLOOKUP($B610,NAfiliado_NFarmacia!$A$2:$J$497,5,0)),"Ingresa Farmacia",VLOOKUP($B610,NAfiliado_NFarmacia!$A$2:$J$497,5,0))))</f>
        <v/>
      </c>
      <c r="J610" s="68" t="str">
        <f>+IF($B610="","",+IF(OR($F610="Si",$F610=""),IF(ISERROR(VLOOKUP($B610,padron!$A$3:$M$482,10,0)),+IF(ISERROR(VLOOKUP($B610,NAfiliado_NFarmacia!$A$2:$J$497,5,0)),"Ingresa Direccion de Farmacia",VLOOKUP($B610,NAfiliado_NFarmacia!$A$2:$J$497,6,0)),VLOOKUP($B610,padron!$A$3:$M$482,10,0)),+IF(ISERROR(VLOOKUP($B610,NAfiliado_NFarmacia!$A$2:$J$497,6,0)),"Ingresa Direccion de Farmacia",VLOOKUP($B610,NAfiliado_NFarmacia!$A$2:$J$497,6,0))))</f>
        <v/>
      </c>
      <c r="K610" s="68" t="str">
        <f>+IF($B610="","",+IF(OR($F610="Si",$F610=""),IF(ISERROR(VLOOKUP($B610,padron!$A$3:$M$482,10,0)),+IF(ISERROR(VLOOKUP($B610,NAfiliado_NFarmacia!$A$2:$J$497,5,0)),"Ingresa Localidad de Farmacia",VLOOKUP($B610,NAfiliado_NFarmacia!$A$2:$J$497,7,0)),VLOOKUP($B610,padron!$A$3:$M$482,11,0)),+IF(ISERROR(VLOOKUP($B610,NAfiliado_NFarmacia!$A$2:$J$497,7,0)),"Ingresa Localidad de Farmacia",VLOOKUP($B610,NAfiliado_NFarmacia!$A$2:$J$497,7,0))))</f>
        <v/>
      </c>
      <c r="L610" s="69" t="str">
        <f>+IF(B610="","",IF(F610="No","84005541",+IFERROR(+VLOOKUP(inicio!B610,padron!$A$2:$H$1999,8,0),"84005541")))</f>
        <v/>
      </c>
      <c r="M610" s="69" t="str">
        <f>+IF(B610="","",+IFERROR(+VLOOKUP(B610,padron!A:C,3,0),"no_cargado"))</f>
        <v/>
      </c>
      <c r="N610" s="67" t="str">
        <f>+IF(C610="","",+IFERROR(+VLOOKUP($C610,materiales!$A$2:$C$101,3,0),"9999"))</f>
        <v/>
      </c>
      <c r="O610" s="67" t="str">
        <f t="shared" si="90"/>
        <v/>
      </c>
      <c r="P610" s="67" t="str">
        <f t="shared" si="91"/>
        <v/>
      </c>
      <c r="Q610" s="67" t="str">
        <f t="shared" si="92"/>
        <v/>
      </c>
      <c r="R610" s="67" t="str">
        <f t="shared" si="93"/>
        <v/>
      </c>
      <c r="S610" s="67" t="str">
        <f t="shared" si="94"/>
        <v/>
      </c>
      <c r="T610" s="67" t="str">
        <f t="shared" ca="1" si="95"/>
        <v/>
      </c>
      <c r="U610" s="67" t="str">
        <f>+IF(M610="","",IFERROR(+VLOOKUP(C610,materiales!$A$2:$D$1000,4,0),"DSZA"))</f>
        <v/>
      </c>
      <c r="V610" s="67" t="str">
        <f t="shared" si="96"/>
        <v/>
      </c>
      <c r="W610" s="69" t="str">
        <f t="shared" si="97"/>
        <v/>
      </c>
      <c r="X610" s="69" t="str">
        <f t="shared" si="98"/>
        <v/>
      </c>
      <c r="Y610" s="70" t="str">
        <f t="shared" si="99"/>
        <v/>
      </c>
      <c r="Z610" s="70" t="str">
        <f>IF(M610="no_cargado",VLOOKUP(B610,NAfiliado_NFarmacia!A:H,8,0),"")</f>
        <v/>
      </c>
      <c r="AA610" s="71"/>
    </row>
    <row r="611" spans="1:27" x14ac:dyDescent="0.55000000000000004">
      <c r="A611" s="50"/>
      <c r="B611" s="49"/>
      <c r="C611" s="48"/>
      <c r="D611" s="49"/>
      <c r="E611" s="49"/>
      <c r="F611" s="49"/>
      <c r="G611" s="66" t="str">
        <f>+IF($B611="","",+IFERROR(+VLOOKUP(B611,padron!$A$2:$E$2000,2,0),+IFERROR(VLOOKUP(B611,NAfiliado_NFarmacia!$A:$J,10,0),"Ingresar Nuevo Afiliado")))</f>
        <v/>
      </c>
      <c r="H611" s="67" t="str">
        <f>+IF(B611="","",+IFERROR(+VLOOKUP($C611,materiales!$A$2:$C$101,2,0),"9999"))</f>
        <v/>
      </c>
      <c r="I611" s="68" t="str">
        <f>+IF($B611="","",+IF(OR($F611="Si",$F611=""),IF(ISERROR(VLOOKUP($B611,padron!$A$3:$M$482,9,0)),+IF(ISERROR(VLOOKUP($B611,NAfiliado_NFarmacia!$A$2:$J$497,5,0)),"Ingresa Farmacia",VLOOKUP($B611,NAfiliado_NFarmacia!$A$2:$J$497,5,0)),VLOOKUP($B611,padron!$A$3:$M$482,9,0)),+IF(ISERROR(VLOOKUP($B611,NAfiliado_NFarmacia!$A$2:$J$497,5,0)),"Ingresa Farmacia",VLOOKUP($B611,NAfiliado_NFarmacia!$A$2:$J$497,5,0))))</f>
        <v/>
      </c>
      <c r="J611" s="68" t="str">
        <f>+IF($B611="","",+IF(OR($F611="Si",$F611=""),IF(ISERROR(VLOOKUP($B611,padron!$A$3:$M$482,10,0)),+IF(ISERROR(VLOOKUP($B611,NAfiliado_NFarmacia!$A$2:$J$497,5,0)),"Ingresa Direccion de Farmacia",VLOOKUP($B611,NAfiliado_NFarmacia!$A$2:$J$497,6,0)),VLOOKUP($B611,padron!$A$3:$M$482,10,0)),+IF(ISERROR(VLOOKUP($B611,NAfiliado_NFarmacia!$A$2:$J$497,6,0)),"Ingresa Direccion de Farmacia",VLOOKUP($B611,NAfiliado_NFarmacia!$A$2:$J$497,6,0))))</f>
        <v/>
      </c>
      <c r="K611" s="68" t="str">
        <f>+IF($B611="","",+IF(OR($F611="Si",$F611=""),IF(ISERROR(VLOOKUP($B611,padron!$A$3:$M$482,10,0)),+IF(ISERROR(VLOOKUP($B611,NAfiliado_NFarmacia!$A$2:$J$497,5,0)),"Ingresa Localidad de Farmacia",VLOOKUP($B611,NAfiliado_NFarmacia!$A$2:$J$497,7,0)),VLOOKUP($B611,padron!$A$3:$M$482,11,0)),+IF(ISERROR(VLOOKUP($B611,NAfiliado_NFarmacia!$A$2:$J$497,7,0)),"Ingresa Localidad de Farmacia",VLOOKUP($B611,NAfiliado_NFarmacia!$A$2:$J$497,7,0))))</f>
        <v/>
      </c>
      <c r="L611" s="69" t="str">
        <f>+IF(B611="","",IF(F611="No","84005541",+IFERROR(+VLOOKUP(inicio!B611,padron!$A$2:$H$1999,8,0),"84005541")))</f>
        <v/>
      </c>
      <c r="M611" s="69" t="str">
        <f>+IF(B611="","",+IFERROR(+VLOOKUP(B611,padron!A:C,3,0),"no_cargado"))</f>
        <v/>
      </c>
      <c r="N611" s="67" t="str">
        <f>+IF(C611="","",+IFERROR(+VLOOKUP($C611,materiales!$A$2:$C$101,3,0),"9999"))</f>
        <v/>
      </c>
      <c r="O611" s="67" t="str">
        <f t="shared" si="90"/>
        <v/>
      </c>
      <c r="P611" s="67" t="str">
        <f t="shared" si="91"/>
        <v/>
      </c>
      <c r="Q611" s="67" t="str">
        <f t="shared" si="92"/>
        <v/>
      </c>
      <c r="R611" s="67" t="str">
        <f t="shared" si="93"/>
        <v/>
      </c>
      <c r="S611" s="67" t="str">
        <f t="shared" si="94"/>
        <v/>
      </c>
      <c r="T611" s="67" t="str">
        <f t="shared" ca="1" si="95"/>
        <v/>
      </c>
      <c r="U611" s="67" t="str">
        <f>+IF(M611="","",IFERROR(+VLOOKUP(C611,materiales!$A$2:$D$1000,4,0),"DSZA"))</f>
        <v/>
      </c>
      <c r="V611" s="67" t="str">
        <f t="shared" si="96"/>
        <v/>
      </c>
      <c r="W611" s="69" t="str">
        <f t="shared" si="97"/>
        <v/>
      </c>
      <c r="X611" s="69" t="str">
        <f t="shared" si="98"/>
        <v/>
      </c>
      <c r="Y611" s="70" t="str">
        <f t="shared" si="99"/>
        <v/>
      </c>
      <c r="Z611" s="70" t="str">
        <f>IF(M611="no_cargado",VLOOKUP(B611,NAfiliado_NFarmacia!A:H,8,0),"")</f>
        <v/>
      </c>
      <c r="AA611" s="71"/>
    </row>
    <row r="612" spans="1:27" x14ac:dyDescent="0.55000000000000004">
      <c r="A612" s="50"/>
      <c r="B612" s="49"/>
      <c r="C612" s="48"/>
      <c r="D612" s="49"/>
      <c r="E612" s="49"/>
      <c r="F612" s="49"/>
      <c r="G612" s="66" t="str">
        <f>+IF($B612="","",+IFERROR(+VLOOKUP(B612,padron!$A$2:$E$2000,2,0),+IFERROR(VLOOKUP(B612,NAfiliado_NFarmacia!$A:$J,10,0),"Ingresar Nuevo Afiliado")))</f>
        <v/>
      </c>
      <c r="H612" s="67" t="str">
        <f>+IF(B612="","",+IFERROR(+VLOOKUP($C612,materiales!$A$2:$C$101,2,0),"9999"))</f>
        <v/>
      </c>
      <c r="I612" s="68" t="str">
        <f>+IF($B612="","",+IF(OR($F612="Si",$F612=""),IF(ISERROR(VLOOKUP($B612,padron!$A$3:$M$482,9,0)),+IF(ISERROR(VLOOKUP($B612,NAfiliado_NFarmacia!$A$2:$J$497,5,0)),"Ingresa Farmacia",VLOOKUP($B612,NAfiliado_NFarmacia!$A$2:$J$497,5,0)),VLOOKUP($B612,padron!$A$3:$M$482,9,0)),+IF(ISERROR(VLOOKUP($B612,NAfiliado_NFarmacia!$A$2:$J$497,5,0)),"Ingresa Farmacia",VLOOKUP($B612,NAfiliado_NFarmacia!$A$2:$J$497,5,0))))</f>
        <v/>
      </c>
      <c r="J612" s="68" t="str">
        <f>+IF($B612="","",+IF(OR($F612="Si",$F612=""),IF(ISERROR(VLOOKUP($B612,padron!$A$3:$M$482,10,0)),+IF(ISERROR(VLOOKUP($B612,NAfiliado_NFarmacia!$A$2:$J$497,5,0)),"Ingresa Direccion de Farmacia",VLOOKUP($B612,NAfiliado_NFarmacia!$A$2:$J$497,6,0)),VLOOKUP($B612,padron!$A$3:$M$482,10,0)),+IF(ISERROR(VLOOKUP($B612,NAfiliado_NFarmacia!$A$2:$J$497,6,0)),"Ingresa Direccion de Farmacia",VLOOKUP($B612,NAfiliado_NFarmacia!$A$2:$J$497,6,0))))</f>
        <v/>
      </c>
      <c r="K612" s="68" t="str">
        <f>+IF($B612="","",+IF(OR($F612="Si",$F612=""),IF(ISERROR(VLOOKUP($B612,padron!$A$3:$M$482,10,0)),+IF(ISERROR(VLOOKUP($B612,NAfiliado_NFarmacia!$A$2:$J$497,5,0)),"Ingresa Localidad de Farmacia",VLOOKUP($B612,NAfiliado_NFarmacia!$A$2:$J$497,7,0)),VLOOKUP($B612,padron!$A$3:$M$482,11,0)),+IF(ISERROR(VLOOKUP($B612,NAfiliado_NFarmacia!$A$2:$J$497,7,0)),"Ingresa Localidad de Farmacia",VLOOKUP($B612,NAfiliado_NFarmacia!$A$2:$J$497,7,0))))</f>
        <v/>
      </c>
      <c r="L612" s="69" t="str">
        <f>+IF(B612="","",IF(F612="No","84005541",+IFERROR(+VLOOKUP(inicio!B612,padron!$A$2:$H$1999,8,0),"84005541")))</f>
        <v/>
      </c>
      <c r="M612" s="69" t="str">
        <f>+IF(B612="","",+IFERROR(+VLOOKUP(B612,padron!A:C,3,0),"no_cargado"))</f>
        <v/>
      </c>
      <c r="N612" s="67" t="str">
        <f>+IF(C612="","",+IFERROR(+VLOOKUP($C612,materiales!$A$2:$C$101,3,0),"9999"))</f>
        <v/>
      </c>
      <c r="O612" s="67" t="str">
        <f t="shared" si="90"/>
        <v/>
      </c>
      <c r="P612" s="67" t="str">
        <f t="shared" si="91"/>
        <v/>
      </c>
      <c r="Q612" s="67" t="str">
        <f t="shared" si="92"/>
        <v/>
      </c>
      <c r="R612" s="67" t="str">
        <f t="shared" si="93"/>
        <v/>
      </c>
      <c r="S612" s="67" t="str">
        <f t="shared" si="94"/>
        <v/>
      </c>
      <c r="T612" s="67" t="str">
        <f t="shared" ca="1" si="95"/>
        <v/>
      </c>
      <c r="U612" s="67" t="str">
        <f>+IF(M612="","",IFERROR(+VLOOKUP(C612,materiales!$A$2:$D$1000,4,0),"DSZA"))</f>
        <v/>
      </c>
      <c r="V612" s="67" t="str">
        <f t="shared" si="96"/>
        <v/>
      </c>
      <c r="W612" s="69" t="str">
        <f t="shared" si="97"/>
        <v/>
      </c>
      <c r="X612" s="69" t="str">
        <f t="shared" si="98"/>
        <v/>
      </c>
      <c r="Y612" s="70" t="str">
        <f t="shared" si="99"/>
        <v/>
      </c>
      <c r="Z612" s="70" t="str">
        <f>IF(M612="no_cargado",VLOOKUP(B612,NAfiliado_NFarmacia!A:H,8,0),"")</f>
        <v/>
      </c>
      <c r="AA612" s="71"/>
    </row>
    <row r="613" spans="1:27" x14ac:dyDescent="0.55000000000000004">
      <c r="A613" s="50"/>
      <c r="B613" s="49"/>
      <c r="C613" s="48"/>
      <c r="D613" s="49"/>
      <c r="E613" s="49"/>
      <c r="F613" s="49"/>
      <c r="G613" s="66" t="str">
        <f>+IF($B613="","",+IFERROR(+VLOOKUP(B613,padron!$A$2:$E$2000,2,0),+IFERROR(VLOOKUP(B613,NAfiliado_NFarmacia!$A:$J,10,0),"Ingresar Nuevo Afiliado")))</f>
        <v/>
      </c>
      <c r="H613" s="67" t="str">
        <f>+IF(B613="","",+IFERROR(+VLOOKUP($C613,materiales!$A$2:$C$101,2,0),"9999"))</f>
        <v/>
      </c>
      <c r="I613" s="68" t="str">
        <f>+IF($B613="","",+IF(OR($F613="Si",$F613=""),IF(ISERROR(VLOOKUP($B613,padron!$A$3:$M$482,9,0)),+IF(ISERROR(VLOOKUP($B613,NAfiliado_NFarmacia!$A$2:$J$497,5,0)),"Ingresa Farmacia",VLOOKUP($B613,NAfiliado_NFarmacia!$A$2:$J$497,5,0)),VLOOKUP($B613,padron!$A$3:$M$482,9,0)),+IF(ISERROR(VLOOKUP($B613,NAfiliado_NFarmacia!$A$2:$J$497,5,0)),"Ingresa Farmacia",VLOOKUP($B613,NAfiliado_NFarmacia!$A$2:$J$497,5,0))))</f>
        <v/>
      </c>
      <c r="J613" s="68" t="str">
        <f>+IF($B613="","",+IF(OR($F613="Si",$F613=""),IF(ISERROR(VLOOKUP($B613,padron!$A$3:$M$482,10,0)),+IF(ISERROR(VLOOKUP($B613,NAfiliado_NFarmacia!$A$2:$J$497,5,0)),"Ingresa Direccion de Farmacia",VLOOKUP($B613,NAfiliado_NFarmacia!$A$2:$J$497,6,0)),VLOOKUP($B613,padron!$A$3:$M$482,10,0)),+IF(ISERROR(VLOOKUP($B613,NAfiliado_NFarmacia!$A$2:$J$497,6,0)),"Ingresa Direccion de Farmacia",VLOOKUP($B613,NAfiliado_NFarmacia!$A$2:$J$497,6,0))))</f>
        <v/>
      </c>
      <c r="K613" s="68" t="str">
        <f>+IF($B613="","",+IF(OR($F613="Si",$F613=""),IF(ISERROR(VLOOKUP($B613,padron!$A$3:$M$482,10,0)),+IF(ISERROR(VLOOKUP($B613,NAfiliado_NFarmacia!$A$2:$J$497,5,0)),"Ingresa Localidad de Farmacia",VLOOKUP($B613,NAfiliado_NFarmacia!$A$2:$J$497,7,0)),VLOOKUP($B613,padron!$A$3:$M$482,11,0)),+IF(ISERROR(VLOOKUP($B613,NAfiliado_NFarmacia!$A$2:$J$497,7,0)),"Ingresa Localidad de Farmacia",VLOOKUP($B613,NAfiliado_NFarmacia!$A$2:$J$497,7,0))))</f>
        <v/>
      </c>
      <c r="L613" s="69" t="str">
        <f>+IF(B613="","",IF(F613="No","84005541",+IFERROR(+VLOOKUP(inicio!B613,padron!$A$2:$H$1999,8,0),"84005541")))</f>
        <v/>
      </c>
      <c r="M613" s="69" t="str">
        <f>+IF(B613="","",+IFERROR(+VLOOKUP(B613,padron!A:C,3,0),"no_cargado"))</f>
        <v/>
      </c>
      <c r="N613" s="67" t="str">
        <f>+IF(C613="","",+IFERROR(+VLOOKUP($C613,materiales!$A$2:$C$101,3,0),"9999"))</f>
        <v/>
      </c>
      <c r="O613" s="67" t="str">
        <f t="shared" si="90"/>
        <v/>
      </c>
      <c r="P613" s="67" t="str">
        <f t="shared" si="91"/>
        <v/>
      </c>
      <c r="Q613" s="67" t="str">
        <f t="shared" si="92"/>
        <v/>
      </c>
      <c r="R613" s="67" t="str">
        <f t="shared" si="93"/>
        <v/>
      </c>
      <c r="S613" s="67" t="str">
        <f t="shared" si="94"/>
        <v/>
      </c>
      <c r="T613" s="67" t="str">
        <f t="shared" ca="1" si="95"/>
        <v/>
      </c>
      <c r="U613" s="67" t="str">
        <f>+IF(M613="","",IFERROR(+VLOOKUP(C613,materiales!$A$2:$D$1000,4,0),"DSZA"))</f>
        <v/>
      </c>
      <c r="V613" s="67" t="str">
        <f t="shared" si="96"/>
        <v/>
      </c>
      <c r="W613" s="69" t="str">
        <f t="shared" si="97"/>
        <v/>
      </c>
      <c r="X613" s="69" t="str">
        <f t="shared" si="98"/>
        <v/>
      </c>
      <c r="Y613" s="70" t="str">
        <f t="shared" si="99"/>
        <v/>
      </c>
      <c r="Z613" s="70" t="str">
        <f>IF(M613="no_cargado",VLOOKUP(B613,NAfiliado_NFarmacia!A:H,8,0),"")</f>
        <v/>
      </c>
      <c r="AA613" s="71"/>
    </row>
    <row r="614" spans="1:27" x14ac:dyDescent="0.55000000000000004">
      <c r="A614" s="50"/>
      <c r="B614" s="49"/>
      <c r="C614" s="48"/>
      <c r="D614" s="49"/>
      <c r="E614" s="49"/>
      <c r="F614" s="49"/>
      <c r="G614" s="66" t="str">
        <f>+IF($B614="","",+IFERROR(+VLOOKUP(B614,padron!$A$2:$E$2000,2,0),+IFERROR(VLOOKUP(B614,NAfiliado_NFarmacia!$A:$J,10,0),"Ingresar Nuevo Afiliado")))</f>
        <v/>
      </c>
      <c r="H614" s="67" t="str">
        <f>+IF(B614="","",+IFERROR(+VLOOKUP($C614,materiales!$A$2:$C$101,2,0),"9999"))</f>
        <v/>
      </c>
      <c r="I614" s="68" t="str">
        <f>+IF($B614="","",+IF(OR($F614="Si",$F614=""),IF(ISERROR(VLOOKUP($B614,padron!$A$3:$M$482,9,0)),+IF(ISERROR(VLOOKUP($B614,NAfiliado_NFarmacia!$A$2:$J$497,5,0)),"Ingresa Farmacia",VLOOKUP($B614,NAfiliado_NFarmacia!$A$2:$J$497,5,0)),VLOOKUP($B614,padron!$A$3:$M$482,9,0)),+IF(ISERROR(VLOOKUP($B614,NAfiliado_NFarmacia!$A$2:$J$497,5,0)),"Ingresa Farmacia",VLOOKUP($B614,NAfiliado_NFarmacia!$A$2:$J$497,5,0))))</f>
        <v/>
      </c>
      <c r="J614" s="68" t="str">
        <f>+IF($B614="","",+IF(OR($F614="Si",$F614=""),IF(ISERROR(VLOOKUP($B614,padron!$A$3:$M$482,10,0)),+IF(ISERROR(VLOOKUP($B614,NAfiliado_NFarmacia!$A$2:$J$497,5,0)),"Ingresa Direccion de Farmacia",VLOOKUP($B614,NAfiliado_NFarmacia!$A$2:$J$497,6,0)),VLOOKUP($B614,padron!$A$3:$M$482,10,0)),+IF(ISERROR(VLOOKUP($B614,NAfiliado_NFarmacia!$A$2:$J$497,6,0)),"Ingresa Direccion de Farmacia",VLOOKUP($B614,NAfiliado_NFarmacia!$A$2:$J$497,6,0))))</f>
        <v/>
      </c>
      <c r="K614" s="68" t="str">
        <f>+IF($B614="","",+IF(OR($F614="Si",$F614=""),IF(ISERROR(VLOOKUP($B614,padron!$A$3:$M$482,10,0)),+IF(ISERROR(VLOOKUP($B614,NAfiliado_NFarmacia!$A$2:$J$497,5,0)),"Ingresa Localidad de Farmacia",VLOOKUP($B614,NAfiliado_NFarmacia!$A$2:$J$497,7,0)),VLOOKUP($B614,padron!$A$3:$M$482,11,0)),+IF(ISERROR(VLOOKUP($B614,NAfiliado_NFarmacia!$A$2:$J$497,7,0)),"Ingresa Localidad de Farmacia",VLOOKUP($B614,NAfiliado_NFarmacia!$A$2:$J$497,7,0))))</f>
        <v/>
      </c>
      <c r="L614" s="69" t="str">
        <f>+IF(B614="","",IF(F614="No","84005541",+IFERROR(+VLOOKUP(inicio!B614,padron!$A$2:$H$1999,8,0),"84005541")))</f>
        <v/>
      </c>
      <c r="M614" s="69" t="str">
        <f>+IF(B614="","",+IFERROR(+VLOOKUP(B614,padron!A:C,3,0),"no_cargado"))</f>
        <v/>
      </c>
      <c r="N614" s="67" t="str">
        <f>+IF(C614="","",+IFERROR(+VLOOKUP($C614,materiales!$A$2:$C$101,3,0),"9999"))</f>
        <v/>
      </c>
      <c r="O614" s="67" t="str">
        <f t="shared" si="90"/>
        <v/>
      </c>
      <c r="P614" s="67" t="str">
        <f t="shared" si="91"/>
        <v/>
      </c>
      <c r="Q614" s="67" t="str">
        <f t="shared" si="92"/>
        <v/>
      </c>
      <c r="R614" s="67" t="str">
        <f t="shared" si="93"/>
        <v/>
      </c>
      <c r="S614" s="67" t="str">
        <f t="shared" si="94"/>
        <v/>
      </c>
      <c r="T614" s="67" t="str">
        <f t="shared" ca="1" si="95"/>
        <v/>
      </c>
      <c r="U614" s="67" t="str">
        <f>+IF(M614="","",IFERROR(+VLOOKUP(C614,materiales!$A$2:$D$1000,4,0),"DSZA"))</f>
        <v/>
      </c>
      <c r="V614" s="67" t="str">
        <f t="shared" si="96"/>
        <v/>
      </c>
      <c r="W614" s="69" t="str">
        <f t="shared" si="97"/>
        <v/>
      </c>
      <c r="X614" s="69" t="str">
        <f t="shared" si="98"/>
        <v/>
      </c>
      <c r="Y614" s="70" t="str">
        <f t="shared" si="99"/>
        <v/>
      </c>
      <c r="Z614" s="70" t="str">
        <f>IF(M614="no_cargado",VLOOKUP(B614,NAfiliado_NFarmacia!A:H,8,0),"")</f>
        <v/>
      </c>
      <c r="AA614" s="71"/>
    </row>
    <row r="615" spans="1:27" x14ac:dyDescent="0.55000000000000004">
      <c r="A615" s="50"/>
      <c r="B615" s="49"/>
      <c r="C615" s="48"/>
      <c r="D615" s="49"/>
      <c r="E615" s="49"/>
      <c r="F615" s="49"/>
      <c r="G615" s="66" t="str">
        <f>+IF($B615="","",+IFERROR(+VLOOKUP(B615,padron!$A$2:$E$2000,2,0),+IFERROR(VLOOKUP(B615,NAfiliado_NFarmacia!$A:$J,10,0),"Ingresar Nuevo Afiliado")))</f>
        <v/>
      </c>
      <c r="H615" s="67" t="str">
        <f>+IF(B615="","",+IFERROR(+VLOOKUP($C615,materiales!$A$2:$C$101,2,0),"9999"))</f>
        <v/>
      </c>
      <c r="I615" s="68" t="str">
        <f>+IF($B615="","",+IF(OR($F615="Si",$F615=""),IF(ISERROR(VLOOKUP($B615,padron!$A$3:$M$482,9,0)),+IF(ISERROR(VLOOKUP($B615,NAfiliado_NFarmacia!$A$2:$J$497,5,0)),"Ingresa Farmacia",VLOOKUP($B615,NAfiliado_NFarmacia!$A$2:$J$497,5,0)),VLOOKUP($B615,padron!$A$3:$M$482,9,0)),+IF(ISERROR(VLOOKUP($B615,NAfiliado_NFarmacia!$A$2:$J$497,5,0)),"Ingresa Farmacia",VLOOKUP($B615,NAfiliado_NFarmacia!$A$2:$J$497,5,0))))</f>
        <v/>
      </c>
      <c r="J615" s="68" t="str">
        <f>+IF($B615="","",+IF(OR($F615="Si",$F615=""),IF(ISERROR(VLOOKUP($B615,padron!$A$3:$M$482,10,0)),+IF(ISERROR(VLOOKUP($B615,NAfiliado_NFarmacia!$A$2:$J$497,5,0)),"Ingresa Direccion de Farmacia",VLOOKUP($B615,NAfiliado_NFarmacia!$A$2:$J$497,6,0)),VLOOKUP($B615,padron!$A$3:$M$482,10,0)),+IF(ISERROR(VLOOKUP($B615,NAfiliado_NFarmacia!$A$2:$J$497,6,0)),"Ingresa Direccion de Farmacia",VLOOKUP($B615,NAfiliado_NFarmacia!$A$2:$J$497,6,0))))</f>
        <v/>
      </c>
      <c r="K615" s="68" t="str">
        <f>+IF($B615="","",+IF(OR($F615="Si",$F615=""),IF(ISERROR(VLOOKUP($B615,padron!$A$3:$M$482,10,0)),+IF(ISERROR(VLOOKUP($B615,NAfiliado_NFarmacia!$A$2:$J$497,5,0)),"Ingresa Localidad de Farmacia",VLOOKUP($B615,NAfiliado_NFarmacia!$A$2:$J$497,7,0)),VLOOKUP($B615,padron!$A$3:$M$482,11,0)),+IF(ISERROR(VLOOKUP($B615,NAfiliado_NFarmacia!$A$2:$J$497,7,0)),"Ingresa Localidad de Farmacia",VLOOKUP($B615,NAfiliado_NFarmacia!$A$2:$J$497,7,0))))</f>
        <v/>
      </c>
      <c r="L615" s="69" t="str">
        <f>+IF(B615="","",IF(F615="No","84005541",+IFERROR(+VLOOKUP(inicio!B615,padron!$A$2:$H$1999,8,0),"84005541")))</f>
        <v/>
      </c>
      <c r="M615" s="69" t="str">
        <f>+IF(B615="","",+IFERROR(+VLOOKUP(B615,padron!A:C,3,0),"no_cargado"))</f>
        <v/>
      </c>
      <c r="N615" s="67" t="str">
        <f>+IF(C615="","",+IFERROR(+VLOOKUP($C615,materiales!$A$2:$C$101,3,0),"9999"))</f>
        <v/>
      </c>
      <c r="O615" s="67" t="str">
        <f t="shared" si="90"/>
        <v/>
      </c>
      <c r="P615" s="67" t="str">
        <f t="shared" si="91"/>
        <v/>
      </c>
      <c r="Q615" s="67" t="str">
        <f t="shared" si="92"/>
        <v/>
      </c>
      <c r="R615" s="67" t="str">
        <f t="shared" si="93"/>
        <v/>
      </c>
      <c r="S615" s="67" t="str">
        <f t="shared" si="94"/>
        <v/>
      </c>
      <c r="T615" s="67" t="str">
        <f t="shared" ca="1" si="95"/>
        <v/>
      </c>
      <c r="U615" s="67" t="str">
        <f>+IF(M615="","",IFERROR(+VLOOKUP(C615,materiales!$A$2:$D$1000,4,0),"DSZA"))</f>
        <v/>
      </c>
      <c r="V615" s="67" t="str">
        <f t="shared" si="96"/>
        <v/>
      </c>
      <c r="W615" s="69" t="str">
        <f t="shared" si="97"/>
        <v/>
      </c>
      <c r="X615" s="69" t="str">
        <f t="shared" si="98"/>
        <v/>
      </c>
      <c r="Y615" s="70" t="str">
        <f t="shared" si="99"/>
        <v/>
      </c>
      <c r="Z615" s="70" t="str">
        <f>IF(M615="no_cargado",VLOOKUP(B615,NAfiliado_NFarmacia!A:H,8,0),"")</f>
        <v/>
      </c>
      <c r="AA615" s="71"/>
    </row>
    <row r="616" spans="1:27" x14ac:dyDescent="0.55000000000000004">
      <c r="A616" s="50"/>
      <c r="B616" s="49"/>
      <c r="C616" s="48"/>
      <c r="D616" s="49"/>
      <c r="E616" s="49"/>
      <c r="F616" s="49"/>
      <c r="G616" s="66" t="str">
        <f>+IF($B616="","",+IFERROR(+VLOOKUP(B616,padron!$A$2:$E$2000,2,0),+IFERROR(VLOOKUP(B616,NAfiliado_NFarmacia!$A:$J,10,0),"Ingresar Nuevo Afiliado")))</f>
        <v/>
      </c>
      <c r="H616" s="67" t="str">
        <f>+IF(B616="","",+IFERROR(+VLOOKUP($C616,materiales!$A$2:$C$101,2,0),"9999"))</f>
        <v/>
      </c>
      <c r="I616" s="68" t="str">
        <f>+IF($B616="","",+IF(OR($F616="Si",$F616=""),IF(ISERROR(VLOOKUP($B616,padron!$A$3:$M$482,9,0)),+IF(ISERROR(VLOOKUP($B616,NAfiliado_NFarmacia!$A$2:$J$497,5,0)),"Ingresa Farmacia",VLOOKUP($B616,NAfiliado_NFarmacia!$A$2:$J$497,5,0)),VLOOKUP($B616,padron!$A$3:$M$482,9,0)),+IF(ISERROR(VLOOKUP($B616,NAfiliado_NFarmacia!$A$2:$J$497,5,0)),"Ingresa Farmacia",VLOOKUP($B616,NAfiliado_NFarmacia!$A$2:$J$497,5,0))))</f>
        <v/>
      </c>
      <c r="J616" s="68" t="str">
        <f>+IF($B616="","",+IF(OR($F616="Si",$F616=""),IF(ISERROR(VLOOKUP($B616,padron!$A$3:$M$482,10,0)),+IF(ISERROR(VLOOKUP($B616,NAfiliado_NFarmacia!$A$2:$J$497,5,0)),"Ingresa Direccion de Farmacia",VLOOKUP($B616,NAfiliado_NFarmacia!$A$2:$J$497,6,0)),VLOOKUP($B616,padron!$A$3:$M$482,10,0)),+IF(ISERROR(VLOOKUP($B616,NAfiliado_NFarmacia!$A$2:$J$497,6,0)),"Ingresa Direccion de Farmacia",VLOOKUP($B616,NAfiliado_NFarmacia!$A$2:$J$497,6,0))))</f>
        <v/>
      </c>
      <c r="K616" s="68" t="str">
        <f>+IF($B616="","",+IF(OR($F616="Si",$F616=""),IF(ISERROR(VLOOKUP($B616,padron!$A$3:$M$482,10,0)),+IF(ISERROR(VLOOKUP($B616,NAfiliado_NFarmacia!$A$2:$J$497,5,0)),"Ingresa Localidad de Farmacia",VLOOKUP($B616,NAfiliado_NFarmacia!$A$2:$J$497,7,0)),VLOOKUP($B616,padron!$A$3:$M$482,11,0)),+IF(ISERROR(VLOOKUP($B616,NAfiliado_NFarmacia!$A$2:$J$497,7,0)),"Ingresa Localidad de Farmacia",VLOOKUP($B616,NAfiliado_NFarmacia!$A$2:$J$497,7,0))))</f>
        <v/>
      </c>
      <c r="L616" s="69" t="str">
        <f>+IF(B616="","",IF(F616="No","84005541",+IFERROR(+VLOOKUP(inicio!B616,padron!$A$2:$H$1999,8,0),"84005541")))</f>
        <v/>
      </c>
      <c r="M616" s="69" t="str">
        <f>+IF(B616="","",+IFERROR(+VLOOKUP(B616,padron!A:C,3,0),"no_cargado"))</f>
        <v/>
      </c>
      <c r="N616" s="67" t="str">
        <f>+IF(C616="","",+IFERROR(+VLOOKUP($C616,materiales!$A$2:$C$101,3,0),"9999"))</f>
        <v/>
      </c>
      <c r="O616" s="67" t="str">
        <f t="shared" si="90"/>
        <v/>
      </c>
      <c r="P616" s="67" t="str">
        <f t="shared" si="91"/>
        <v/>
      </c>
      <c r="Q616" s="67" t="str">
        <f t="shared" si="92"/>
        <v/>
      </c>
      <c r="R616" s="67" t="str">
        <f t="shared" si="93"/>
        <v/>
      </c>
      <c r="S616" s="67" t="str">
        <f t="shared" si="94"/>
        <v/>
      </c>
      <c r="T616" s="67" t="str">
        <f t="shared" ca="1" si="95"/>
        <v/>
      </c>
      <c r="U616" s="67" t="str">
        <f>+IF(M616="","",IFERROR(+VLOOKUP(C616,materiales!$A$2:$D$1000,4,0),"DSZA"))</f>
        <v/>
      </c>
      <c r="V616" s="67" t="str">
        <f t="shared" si="96"/>
        <v/>
      </c>
      <c r="W616" s="69" t="str">
        <f t="shared" si="97"/>
        <v/>
      </c>
      <c r="X616" s="69" t="str">
        <f t="shared" si="98"/>
        <v/>
      </c>
      <c r="Y616" s="70" t="str">
        <f t="shared" si="99"/>
        <v/>
      </c>
      <c r="Z616" s="70" t="str">
        <f>IF(M616="no_cargado",VLOOKUP(B616,NAfiliado_NFarmacia!A:H,8,0),"")</f>
        <v/>
      </c>
      <c r="AA616" s="71"/>
    </row>
    <row r="617" spans="1:27" x14ac:dyDescent="0.55000000000000004">
      <c r="A617" s="50"/>
      <c r="B617" s="49"/>
      <c r="C617" s="48"/>
      <c r="D617" s="49"/>
      <c r="E617" s="49"/>
      <c r="F617" s="49"/>
      <c r="G617" s="66" t="str">
        <f>+IF($B617="","",+IFERROR(+VLOOKUP(B617,padron!$A$2:$E$2000,2,0),+IFERROR(VLOOKUP(B617,NAfiliado_NFarmacia!$A:$J,10,0),"Ingresar Nuevo Afiliado")))</f>
        <v/>
      </c>
      <c r="H617" s="67" t="str">
        <f>+IF(B617="","",+IFERROR(+VLOOKUP($C617,materiales!$A$2:$C$101,2,0),"9999"))</f>
        <v/>
      </c>
      <c r="I617" s="68" t="str">
        <f>+IF($B617="","",+IF(OR($F617="Si",$F617=""),IF(ISERROR(VLOOKUP($B617,padron!$A$3:$M$482,9,0)),+IF(ISERROR(VLOOKUP($B617,NAfiliado_NFarmacia!$A$2:$J$497,5,0)),"Ingresa Farmacia",VLOOKUP($B617,NAfiliado_NFarmacia!$A$2:$J$497,5,0)),VLOOKUP($B617,padron!$A$3:$M$482,9,0)),+IF(ISERROR(VLOOKUP($B617,NAfiliado_NFarmacia!$A$2:$J$497,5,0)),"Ingresa Farmacia",VLOOKUP($B617,NAfiliado_NFarmacia!$A$2:$J$497,5,0))))</f>
        <v/>
      </c>
      <c r="J617" s="68" t="str">
        <f>+IF($B617="","",+IF(OR($F617="Si",$F617=""),IF(ISERROR(VLOOKUP($B617,padron!$A$3:$M$482,10,0)),+IF(ISERROR(VLOOKUP($B617,NAfiliado_NFarmacia!$A$2:$J$497,5,0)),"Ingresa Direccion de Farmacia",VLOOKUP($B617,NAfiliado_NFarmacia!$A$2:$J$497,6,0)),VLOOKUP($B617,padron!$A$3:$M$482,10,0)),+IF(ISERROR(VLOOKUP($B617,NAfiliado_NFarmacia!$A$2:$J$497,6,0)),"Ingresa Direccion de Farmacia",VLOOKUP($B617,NAfiliado_NFarmacia!$A$2:$J$497,6,0))))</f>
        <v/>
      </c>
      <c r="K617" s="68" t="str">
        <f>+IF($B617="","",+IF(OR($F617="Si",$F617=""),IF(ISERROR(VLOOKUP($B617,padron!$A$3:$M$482,10,0)),+IF(ISERROR(VLOOKUP($B617,NAfiliado_NFarmacia!$A$2:$J$497,5,0)),"Ingresa Localidad de Farmacia",VLOOKUP($B617,NAfiliado_NFarmacia!$A$2:$J$497,7,0)),VLOOKUP($B617,padron!$A$3:$M$482,11,0)),+IF(ISERROR(VLOOKUP($B617,NAfiliado_NFarmacia!$A$2:$J$497,7,0)),"Ingresa Localidad de Farmacia",VLOOKUP($B617,NAfiliado_NFarmacia!$A$2:$J$497,7,0))))</f>
        <v/>
      </c>
      <c r="L617" s="69" t="str">
        <f>+IF(B617="","",IF(F617="No","84005541",+IFERROR(+VLOOKUP(inicio!B617,padron!$A$2:$H$1999,8,0),"84005541")))</f>
        <v/>
      </c>
      <c r="M617" s="69" t="str">
        <f>+IF(B617="","",+IFERROR(+VLOOKUP(B617,padron!A:C,3,0),"no_cargado"))</f>
        <v/>
      </c>
      <c r="N617" s="67" t="str">
        <f>+IF(C617="","",+IFERROR(+VLOOKUP($C617,materiales!$A$2:$C$101,3,0),"9999"))</f>
        <v/>
      </c>
      <c r="O617" s="67" t="str">
        <f t="shared" si="90"/>
        <v/>
      </c>
      <c r="P617" s="67" t="str">
        <f t="shared" si="91"/>
        <v/>
      </c>
      <c r="Q617" s="67" t="str">
        <f t="shared" si="92"/>
        <v/>
      </c>
      <c r="R617" s="67" t="str">
        <f t="shared" si="93"/>
        <v/>
      </c>
      <c r="S617" s="67" t="str">
        <f t="shared" si="94"/>
        <v/>
      </c>
      <c r="T617" s="67" t="str">
        <f t="shared" ca="1" si="95"/>
        <v/>
      </c>
      <c r="U617" s="67" t="str">
        <f>+IF(M617="","",IFERROR(+VLOOKUP(C617,materiales!$A$2:$D$1000,4,0),"DSZA"))</f>
        <v/>
      </c>
      <c r="V617" s="67" t="str">
        <f t="shared" si="96"/>
        <v/>
      </c>
      <c r="W617" s="69" t="str">
        <f t="shared" si="97"/>
        <v/>
      </c>
      <c r="X617" s="69" t="str">
        <f t="shared" si="98"/>
        <v/>
      </c>
      <c r="Y617" s="70" t="str">
        <f t="shared" si="99"/>
        <v/>
      </c>
      <c r="Z617" s="70" t="str">
        <f>IF(M617="no_cargado",VLOOKUP(B617,NAfiliado_NFarmacia!A:H,8,0),"")</f>
        <v/>
      </c>
      <c r="AA617" s="71"/>
    </row>
    <row r="618" spans="1:27" x14ac:dyDescent="0.55000000000000004">
      <c r="A618" s="50"/>
      <c r="B618" s="49"/>
      <c r="C618" s="48"/>
      <c r="D618" s="49"/>
      <c r="E618" s="49"/>
      <c r="F618" s="49"/>
      <c r="G618" s="66" t="str">
        <f>+IF($B618="","",+IFERROR(+VLOOKUP(B618,padron!$A$2:$E$2000,2,0),+IFERROR(VLOOKUP(B618,NAfiliado_NFarmacia!$A:$J,10,0),"Ingresar Nuevo Afiliado")))</f>
        <v/>
      </c>
      <c r="H618" s="67" t="str">
        <f>+IF(B618="","",+IFERROR(+VLOOKUP($C618,materiales!$A$2:$C$101,2,0),"9999"))</f>
        <v/>
      </c>
      <c r="I618" s="68" t="str">
        <f>+IF($B618="","",+IF(OR($F618="Si",$F618=""),IF(ISERROR(VLOOKUP($B618,padron!$A$3:$M$482,9,0)),+IF(ISERROR(VLOOKUP($B618,NAfiliado_NFarmacia!$A$2:$J$497,5,0)),"Ingresa Farmacia",VLOOKUP($B618,NAfiliado_NFarmacia!$A$2:$J$497,5,0)),VLOOKUP($B618,padron!$A$3:$M$482,9,0)),+IF(ISERROR(VLOOKUP($B618,NAfiliado_NFarmacia!$A$2:$J$497,5,0)),"Ingresa Farmacia",VLOOKUP($B618,NAfiliado_NFarmacia!$A$2:$J$497,5,0))))</f>
        <v/>
      </c>
      <c r="J618" s="68" t="str">
        <f>+IF($B618="","",+IF(OR($F618="Si",$F618=""),IF(ISERROR(VLOOKUP($B618,padron!$A$3:$M$482,10,0)),+IF(ISERROR(VLOOKUP($B618,NAfiliado_NFarmacia!$A$2:$J$497,5,0)),"Ingresa Direccion de Farmacia",VLOOKUP($B618,NAfiliado_NFarmacia!$A$2:$J$497,6,0)),VLOOKUP($B618,padron!$A$3:$M$482,10,0)),+IF(ISERROR(VLOOKUP($B618,NAfiliado_NFarmacia!$A$2:$J$497,6,0)),"Ingresa Direccion de Farmacia",VLOOKUP($B618,NAfiliado_NFarmacia!$A$2:$J$497,6,0))))</f>
        <v/>
      </c>
      <c r="K618" s="68" t="str">
        <f>+IF($B618="","",+IF(OR($F618="Si",$F618=""),IF(ISERROR(VLOOKUP($B618,padron!$A$3:$M$482,10,0)),+IF(ISERROR(VLOOKUP($B618,NAfiliado_NFarmacia!$A$2:$J$497,5,0)),"Ingresa Localidad de Farmacia",VLOOKUP($B618,NAfiliado_NFarmacia!$A$2:$J$497,7,0)),VLOOKUP($B618,padron!$A$3:$M$482,11,0)),+IF(ISERROR(VLOOKUP($B618,NAfiliado_NFarmacia!$A$2:$J$497,7,0)),"Ingresa Localidad de Farmacia",VLOOKUP($B618,NAfiliado_NFarmacia!$A$2:$J$497,7,0))))</f>
        <v/>
      </c>
      <c r="L618" s="69" t="str">
        <f>+IF(B618="","",IF(F618="No","84005541",+IFERROR(+VLOOKUP(inicio!B618,padron!$A$2:$H$1999,8,0),"84005541")))</f>
        <v/>
      </c>
      <c r="M618" s="69" t="str">
        <f>+IF(B618="","",+IFERROR(+VLOOKUP(B618,padron!A:C,3,0),"no_cargado"))</f>
        <v/>
      </c>
      <c r="N618" s="67" t="str">
        <f>+IF(C618="","",+IFERROR(+VLOOKUP($C618,materiales!$A$2:$C$101,3,0),"9999"))</f>
        <v/>
      </c>
      <c r="O618" s="67" t="str">
        <f t="shared" si="90"/>
        <v/>
      </c>
      <c r="P618" s="67" t="str">
        <f t="shared" si="91"/>
        <v/>
      </c>
      <c r="Q618" s="67" t="str">
        <f t="shared" si="92"/>
        <v/>
      </c>
      <c r="R618" s="67" t="str">
        <f t="shared" si="93"/>
        <v/>
      </c>
      <c r="S618" s="67" t="str">
        <f t="shared" si="94"/>
        <v/>
      </c>
      <c r="T618" s="67" t="str">
        <f t="shared" ca="1" si="95"/>
        <v/>
      </c>
      <c r="U618" s="67" t="str">
        <f>+IF(M618="","",IFERROR(+VLOOKUP(C618,materiales!$A$2:$D$1000,4,0),"DSZA"))</f>
        <v/>
      </c>
      <c r="V618" s="67" t="str">
        <f t="shared" si="96"/>
        <v/>
      </c>
      <c r="W618" s="69" t="str">
        <f t="shared" si="97"/>
        <v/>
      </c>
      <c r="X618" s="69" t="str">
        <f t="shared" si="98"/>
        <v/>
      </c>
      <c r="Y618" s="70" t="str">
        <f t="shared" si="99"/>
        <v/>
      </c>
      <c r="Z618" s="70" t="str">
        <f>IF(M618="no_cargado",VLOOKUP(B618,NAfiliado_NFarmacia!A:H,8,0),"")</f>
        <v/>
      </c>
      <c r="AA618" s="71"/>
    </row>
    <row r="619" spans="1:27" x14ac:dyDescent="0.55000000000000004">
      <c r="A619" s="50"/>
      <c r="B619" s="49"/>
      <c r="C619" s="48"/>
      <c r="D619" s="49"/>
      <c r="E619" s="49"/>
      <c r="F619" s="49"/>
      <c r="G619" s="66" t="str">
        <f>+IF($B619="","",+IFERROR(+VLOOKUP(B619,padron!$A$2:$E$2000,2,0),+IFERROR(VLOOKUP(B619,NAfiliado_NFarmacia!$A:$J,10,0),"Ingresar Nuevo Afiliado")))</f>
        <v/>
      </c>
      <c r="H619" s="67" t="str">
        <f>+IF(B619="","",+IFERROR(+VLOOKUP($C619,materiales!$A$2:$C$101,2,0),"9999"))</f>
        <v/>
      </c>
      <c r="I619" s="68" t="str">
        <f>+IF($B619="","",+IF(OR($F619="Si",$F619=""),IF(ISERROR(VLOOKUP($B619,padron!$A$3:$M$482,9,0)),+IF(ISERROR(VLOOKUP($B619,NAfiliado_NFarmacia!$A$2:$J$497,5,0)),"Ingresa Farmacia",VLOOKUP($B619,NAfiliado_NFarmacia!$A$2:$J$497,5,0)),VLOOKUP($B619,padron!$A$3:$M$482,9,0)),+IF(ISERROR(VLOOKUP($B619,NAfiliado_NFarmacia!$A$2:$J$497,5,0)),"Ingresa Farmacia",VLOOKUP($B619,NAfiliado_NFarmacia!$A$2:$J$497,5,0))))</f>
        <v/>
      </c>
      <c r="J619" s="68" t="str">
        <f>+IF($B619="","",+IF(OR($F619="Si",$F619=""),IF(ISERROR(VLOOKUP($B619,padron!$A$3:$M$482,10,0)),+IF(ISERROR(VLOOKUP($B619,NAfiliado_NFarmacia!$A$2:$J$497,5,0)),"Ingresa Direccion de Farmacia",VLOOKUP($B619,NAfiliado_NFarmacia!$A$2:$J$497,6,0)),VLOOKUP($B619,padron!$A$3:$M$482,10,0)),+IF(ISERROR(VLOOKUP($B619,NAfiliado_NFarmacia!$A$2:$J$497,6,0)),"Ingresa Direccion de Farmacia",VLOOKUP($B619,NAfiliado_NFarmacia!$A$2:$J$497,6,0))))</f>
        <v/>
      </c>
      <c r="K619" s="68" t="str">
        <f>+IF($B619="","",+IF(OR($F619="Si",$F619=""),IF(ISERROR(VLOOKUP($B619,padron!$A$3:$M$482,10,0)),+IF(ISERROR(VLOOKUP($B619,NAfiliado_NFarmacia!$A$2:$J$497,5,0)),"Ingresa Localidad de Farmacia",VLOOKUP($B619,NAfiliado_NFarmacia!$A$2:$J$497,7,0)),VLOOKUP($B619,padron!$A$3:$M$482,11,0)),+IF(ISERROR(VLOOKUP($B619,NAfiliado_NFarmacia!$A$2:$J$497,7,0)),"Ingresa Localidad de Farmacia",VLOOKUP($B619,NAfiliado_NFarmacia!$A$2:$J$497,7,0))))</f>
        <v/>
      </c>
      <c r="L619" s="69" t="str">
        <f>+IF(B619="","",IF(F619="No","84005541",+IFERROR(+VLOOKUP(inicio!B619,padron!$A$2:$H$1999,8,0),"84005541")))</f>
        <v/>
      </c>
      <c r="M619" s="69" t="str">
        <f>+IF(B619="","",+IFERROR(+VLOOKUP(B619,padron!A:C,3,0),"no_cargado"))</f>
        <v/>
      </c>
      <c r="N619" s="67" t="str">
        <f>+IF(C619="","",+IFERROR(+VLOOKUP($C619,materiales!$A$2:$C$101,3,0),"9999"))</f>
        <v/>
      </c>
      <c r="O619" s="67" t="str">
        <f t="shared" si="90"/>
        <v/>
      </c>
      <c r="P619" s="67" t="str">
        <f t="shared" si="91"/>
        <v/>
      </c>
      <c r="Q619" s="67" t="str">
        <f t="shared" si="92"/>
        <v/>
      </c>
      <c r="R619" s="67" t="str">
        <f t="shared" si="93"/>
        <v/>
      </c>
      <c r="S619" s="67" t="str">
        <f t="shared" si="94"/>
        <v/>
      </c>
      <c r="T619" s="67" t="str">
        <f t="shared" ca="1" si="95"/>
        <v/>
      </c>
      <c r="U619" s="67" t="str">
        <f>+IF(M619="","",IFERROR(+VLOOKUP(C619,materiales!$A$2:$D$1000,4,0),"DSZA"))</f>
        <v/>
      </c>
      <c r="V619" s="67" t="str">
        <f t="shared" si="96"/>
        <v/>
      </c>
      <c r="W619" s="69" t="str">
        <f t="shared" si="97"/>
        <v/>
      </c>
      <c r="X619" s="69" t="str">
        <f t="shared" si="98"/>
        <v/>
      </c>
      <c r="Y619" s="70" t="str">
        <f t="shared" si="99"/>
        <v/>
      </c>
      <c r="Z619" s="70" t="str">
        <f>IF(M619="no_cargado",VLOOKUP(B619,NAfiliado_NFarmacia!A:H,8,0),"")</f>
        <v/>
      </c>
      <c r="AA619" s="71"/>
    </row>
    <row r="620" spans="1:27" x14ac:dyDescent="0.55000000000000004">
      <c r="A620" s="50"/>
      <c r="B620" s="49"/>
      <c r="C620" s="48"/>
      <c r="D620" s="49"/>
      <c r="E620" s="49"/>
      <c r="F620" s="49"/>
      <c r="G620" s="66" t="str">
        <f>+IF($B620="","",+IFERROR(+VLOOKUP(B620,padron!$A$2:$E$2000,2,0),+IFERROR(VLOOKUP(B620,NAfiliado_NFarmacia!$A:$J,10,0),"Ingresar Nuevo Afiliado")))</f>
        <v/>
      </c>
      <c r="H620" s="67" t="str">
        <f>+IF(B620="","",+IFERROR(+VLOOKUP($C620,materiales!$A$2:$C$101,2,0),"9999"))</f>
        <v/>
      </c>
      <c r="I620" s="68" t="str">
        <f>+IF($B620="","",+IF(OR($F620="Si",$F620=""),IF(ISERROR(VLOOKUP($B620,padron!$A$3:$M$482,9,0)),+IF(ISERROR(VLOOKUP($B620,NAfiliado_NFarmacia!$A$2:$J$497,5,0)),"Ingresa Farmacia",VLOOKUP($B620,NAfiliado_NFarmacia!$A$2:$J$497,5,0)),VLOOKUP($B620,padron!$A$3:$M$482,9,0)),+IF(ISERROR(VLOOKUP($B620,NAfiliado_NFarmacia!$A$2:$J$497,5,0)),"Ingresa Farmacia",VLOOKUP($B620,NAfiliado_NFarmacia!$A$2:$J$497,5,0))))</f>
        <v/>
      </c>
      <c r="J620" s="68" t="str">
        <f>+IF($B620="","",+IF(OR($F620="Si",$F620=""),IF(ISERROR(VLOOKUP($B620,padron!$A$3:$M$482,10,0)),+IF(ISERROR(VLOOKUP($B620,NAfiliado_NFarmacia!$A$2:$J$497,5,0)),"Ingresa Direccion de Farmacia",VLOOKUP($B620,NAfiliado_NFarmacia!$A$2:$J$497,6,0)),VLOOKUP($B620,padron!$A$3:$M$482,10,0)),+IF(ISERROR(VLOOKUP($B620,NAfiliado_NFarmacia!$A$2:$J$497,6,0)),"Ingresa Direccion de Farmacia",VLOOKUP($B620,NAfiliado_NFarmacia!$A$2:$J$497,6,0))))</f>
        <v/>
      </c>
      <c r="K620" s="68" t="str">
        <f>+IF($B620="","",+IF(OR($F620="Si",$F620=""),IF(ISERROR(VLOOKUP($B620,padron!$A$3:$M$482,10,0)),+IF(ISERROR(VLOOKUP($B620,NAfiliado_NFarmacia!$A$2:$J$497,5,0)),"Ingresa Localidad de Farmacia",VLOOKUP($B620,NAfiliado_NFarmacia!$A$2:$J$497,7,0)),VLOOKUP($B620,padron!$A$3:$M$482,11,0)),+IF(ISERROR(VLOOKUP($B620,NAfiliado_NFarmacia!$A$2:$J$497,7,0)),"Ingresa Localidad de Farmacia",VLOOKUP($B620,NAfiliado_NFarmacia!$A$2:$J$497,7,0))))</f>
        <v/>
      </c>
      <c r="L620" s="69" t="str">
        <f>+IF(B620="","",IF(F620="No","84005541",+IFERROR(+VLOOKUP(inicio!B620,padron!$A$2:$H$1999,8,0),"84005541")))</f>
        <v/>
      </c>
      <c r="M620" s="69" t="str">
        <f>+IF(B620="","",+IFERROR(+VLOOKUP(B620,padron!A:C,3,0),"no_cargado"))</f>
        <v/>
      </c>
      <c r="N620" s="67" t="str">
        <f>+IF(C620="","",+IFERROR(+VLOOKUP($C620,materiales!$A$2:$C$101,3,0),"9999"))</f>
        <v/>
      </c>
      <c r="O620" s="67" t="str">
        <f t="shared" si="90"/>
        <v/>
      </c>
      <c r="P620" s="67" t="str">
        <f t="shared" si="91"/>
        <v/>
      </c>
      <c r="Q620" s="67" t="str">
        <f t="shared" si="92"/>
        <v/>
      </c>
      <c r="R620" s="67" t="str">
        <f t="shared" si="93"/>
        <v/>
      </c>
      <c r="S620" s="67" t="str">
        <f t="shared" si="94"/>
        <v/>
      </c>
      <c r="T620" s="67" t="str">
        <f t="shared" ca="1" si="95"/>
        <v/>
      </c>
      <c r="U620" s="67" t="str">
        <f>+IF(M620="","",IFERROR(+VLOOKUP(C620,materiales!$A$2:$D$1000,4,0),"DSZA"))</f>
        <v/>
      </c>
      <c r="V620" s="67" t="str">
        <f t="shared" si="96"/>
        <v/>
      </c>
      <c r="W620" s="69" t="str">
        <f t="shared" si="97"/>
        <v/>
      </c>
      <c r="X620" s="69" t="str">
        <f t="shared" si="98"/>
        <v/>
      </c>
      <c r="Y620" s="70" t="str">
        <f t="shared" si="99"/>
        <v/>
      </c>
      <c r="Z620" s="70" t="str">
        <f>IF(M620="no_cargado",VLOOKUP(B620,NAfiliado_NFarmacia!A:H,8,0),"")</f>
        <v/>
      </c>
      <c r="AA620" s="71"/>
    </row>
    <row r="621" spans="1:27" x14ac:dyDescent="0.55000000000000004">
      <c r="A621" s="50"/>
      <c r="B621" s="49"/>
      <c r="C621" s="48"/>
      <c r="D621" s="49"/>
      <c r="E621" s="49"/>
      <c r="F621" s="49"/>
      <c r="G621" s="66" t="str">
        <f>+IF($B621="","",+IFERROR(+VLOOKUP(B621,padron!$A$2:$E$2000,2,0),+IFERROR(VLOOKUP(B621,NAfiliado_NFarmacia!$A:$J,10,0),"Ingresar Nuevo Afiliado")))</f>
        <v/>
      </c>
      <c r="H621" s="67" t="str">
        <f>+IF(B621="","",+IFERROR(+VLOOKUP($C621,materiales!$A$2:$C$101,2,0),"9999"))</f>
        <v/>
      </c>
      <c r="I621" s="68" t="str">
        <f>+IF($B621="","",+IF(OR($F621="Si",$F621=""),IF(ISERROR(VLOOKUP($B621,padron!$A$3:$M$482,9,0)),+IF(ISERROR(VLOOKUP($B621,NAfiliado_NFarmacia!$A$2:$J$497,5,0)),"Ingresa Farmacia",VLOOKUP($B621,NAfiliado_NFarmacia!$A$2:$J$497,5,0)),VLOOKUP($B621,padron!$A$3:$M$482,9,0)),+IF(ISERROR(VLOOKUP($B621,NAfiliado_NFarmacia!$A$2:$J$497,5,0)),"Ingresa Farmacia",VLOOKUP($B621,NAfiliado_NFarmacia!$A$2:$J$497,5,0))))</f>
        <v/>
      </c>
      <c r="J621" s="68" t="str">
        <f>+IF($B621="","",+IF(OR($F621="Si",$F621=""),IF(ISERROR(VLOOKUP($B621,padron!$A$3:$M$482,10,0)),+IF(ISERROR(VLOOKUP($B621,NAfiliado_NFarmacia!$A$2:$J$497,5,0)),"Ingresa Direccion de Farmacia",VLOOKUP($B621,NAfiliado_NFarmacia!$A$2:$J$497,6,0)),VLOOKUP($B621,padron!$A$3:$M$482,10,0)),+IF(ISERROR(VLOOKUP($B621,NAfiliado_NFarmacia!$A$2:$J$497,6,0)),"Ingresa Direccion de Farmacia",VLOOKUP($B621,NAfiliado_NFarmacia!$A$2:$J$497,6,0))))</f>
        <v/>
      </c>
      <c r="K621" s="68" t="str">
        <f>+IF($B621="","",+IF(OR($F621="Si",$F621=""),IF(ISERROR(VLOOKUP($B621,padron!$A$3:$M$482,10,0)),+IF(ISERROR(VLOOKUP($B621,NAfiliado_NFarmacia!$A$2:$J$497,5,0)),"Ingresa Localidad de Farmacia",VLOOKUP($B621,NAfiliado_NFarmacia!$A$2:$J$497,7,0)),VLOOKUP($B621,padron!$A$3:$M$482,11,0)),+IF(ISERROR(VLOOKUP($B621,NAfiliado_NFarmacia!$A$2:$J$497,7,0)),"Ingresa Localidad de Farmacia",VLOOKUP($B621,NAfiliado_NFarmacia!$A$2:$J$497,7,0))))</f>
        <v/>
      </c>
      <c r="L621" s="69" t="str">
        <f>+IF(B621="","",IF(F621="No","84005541",+IFERROR(+VLOOKUP(inicio!B621,padron!$A$2:$H$1999,8,0),"84005541")))</f>
        <v/>
      </c>
      <c r="M621" s="69" t="str">
        <f>+IF(B621="","",+IFERROR(+VLOOKUP(B621,padron!A:C,3,0),"no_cargado"))</f>
        <v/>
      </c>
      <c r="N621" s="67" t="str">
        <f>+IF(C621="","",+IFERROR(+VLOOKUP($C621,materiales!$A$2:$C$101,3,0),"9999"))</f>
        <v/>
      </c>
      <c r="O621" s="67" t="str">
        <f t="shared" si="90"/>
        <v/>
      </c>
      <c r="P621" s="67" t="str">
        <f t="shared" si="91"/>
        <v/>
      </c>
      <c r="Q621" s="67" t="str">
        <f t="shared" si="92"/>
        <v/>
      </c>
      <c r="R621" s="67" t="str">
        <f t="shared" si="93"/>
        <v/>
      </c>
      <c r="S621" s="67" t="str">
        <f t="shared" si="94"/>
        <v/>
      </c>
      <c r="T621" s="67" t="str">
        <f t="shared" ca="1" si="95"/>
        <v/>
      </c>
      <c r="U621" s="67" t="str">
        <f>+IF(M621="","",IFERROR(+VLOOKUP(C621,materiales!$A$2:$D$1000,4,0),"DSZA"))</f>
        <v/>
      </c>
      <c r="V621" s="67" t="str">
        <f t="shared" si="96"/>
        <v/>
      </c>
      <c r="W621" s="69" t="str">
        <f t="shared" si="97"/>
        <v/>
      </c>
      <c r="X621" s="69" t="str">
        <f t="shared" si="98"/>
        <v/>
      </c>
      <c r="Y621" s="70" t="str">
        <f t="shared" si="99"/>
        <v/>
      </c>
      <c r="Z621" s="70" t="str">
        <f>IF(M621="no_cargado",VLOOKUP(B621,NAfiliado_NFarmacia!A:H,8,0),"")</f>
        <v/>
      </c>
      <c r="AA621" s="71"/>
    </row>
    <row r="622" spans="1:27" x14ac:dyDescent="0.55000000000000004">
      <c r="A622" s="50"/>
      <c r="B622" s="49"/>
      <c r="C622" s="48"/>
      <c r="D622" s="49"/>
      <c r="E622" s="49"/>
      <c r="F622" s="49"/>
      <c r="G622" s="66" t="str">
        <f>+IF($B622="","",+IFERROR(+VLOOKUP(B622,padron!$A$2:$E$2000,2,0),+IFERROR(VLOOKUP(B622,NAfiliado_NFarmacia!$A:$J,10,0),"Ingresar Nuevo Afiliado")))</f>
        <v/>
      </c>
      <c r="H622" s="67" t="str">
        <f>+IF(B622="","",+IFERROR(+VLOOKUP($C622,materiales!$A$2:$C$101,2,0),"9999"))</f>
        <v/>
      </c>
      <c r="I622" s="68" t="str">
        <f>+IF($B622="","",+IF(OR($F622="Si",$F622=""),IF(ISERROR(VLOOKUP($B622,padron!$A$3:$M$482,9,0)),+IF(ISERROR(VLOOKUP($B622,NAfiliado_NFarmacia!$A$2:$J$497,5,0)),"Ingresa Farmacia",VLOOKUP($B622,NAfiliado_NFarmacia!$A$2:$J$497,5,0)),VLOOKUP($B622,padron!$A$3:$M$482,9,0)),+IF(ISERROR(VLOOKUP($B622,NAfiliado_NFarmacia!$A$2:$J$497,5,0)),"Ingresa Farmacia",VLOOKUP($B622,NAfiliado_NFarmacia!$A$2:$J$497,5,0))))</f>
        <v/>
      </c>
      <c r="J622" s="68" t="str">
        <f>+IF($B622="","",+IF(OR($F622="Si",$F622=""),IF(ISERROR(VLOOKUP($B622,padron!$A$3:$M$482,10,0)),+IF(ISERROR(VLOOKUP($B622,NAfiliado_NFarmacia!$A$2:$J$497,5,0)),"Ingresa Direccion de Farmacia",VLOOKUP($B622,NAfiliado_NFarmacia!$A$2:$J$497,6,0)),VLOOKUP($B622,padron!$A$3:$M$482,10,0)),+IF(ISERROR(VLOOKUP($B622,NAfiliado_NFarmacia!$A$2:$J$497,6,0)),"Ingresa Direccion de Farmacia",VLOOKUP($B622,NAfiliado_NFarmacia!$A$2:$J$497,6,0))))</f>
        <v/>
      </c>
      <c r="K622" s="68" t="str">
        <f>+IF($B622="","",+IF(OR($F622="Si",$F622=""),IF(ISERROR(VLOOKUP($B622,padron!$A$3:$M$482,10,0)),+IF(ISERROR(VLOOKUP($B622,NAfiliado_NFarmacia!$A$2:$J$497,5,0)),"Ingresa Localidad de Farmacia",VLOOKUP($B622,NAfiliado_NFarmacia!$A$2:$J$497,7,0)),VLOOKUP($B622,padron!$A$3:$M$482,11,0)),+IF(ISERROR(VLOOKUP($B622,NAfiliado_NFarmacia!$A$2:$J$497,7,0)),"Ingresa Localidad de Farmacia",VLOOKUP($B622,NAfiliado_NFarmacia!$A$2:$J$497,7,0))))</f>
        <v/>
      </c>
      <c r="L622" s="69" t="str">
        <f>+IF(B622="","",IF(F622="No","84005541",+IFERROR(+VLOOKUP(inicio!B622,padron!$A$2:$H$1999,8,0),"84005541")))</f>
        <v/>
      </c>
      <c r="M622" s="69" t="str">
        <f>+IF(B622="","",+IFERROR(+VLOOKUP(B622,padron!A:C,3,0),"no_cargado"))</f>
        <v/>
      </c>
      <c r="N622" s="67" t="str">
        <f>+IF(C622="","",+IFERROR(+VLOOKUP($C622,materiales!$A$2:$C$101,3,0),"9999"))</f>
        <v/>
      </c>
      <c r="O622" s="67" t="str">
        <f t="shared" si="90"/>
        <v/>
      </c>
      <c r="P622" s="67" t="str">
        <f t="shared" si="91"/>
        <v/>
      </c>
      <c r="Q622" s="67" t="str">
        <f t="shared" si="92"/>
        <v/>
      </c>
      <c r="R622" s="67" t="str">
        <f t="shared" si="93"/>
        <v/>
      </c>
      <c r="S622" s="67" t="str">
        <f t="shared" si="94"/>
        <v/>
      </c>
      <c r="T622" s="67" t="str">
        <f t="shared" ca="1" si="95"/>
        <v/>
      </c>
      <c r="U622" s="67" t="str">
        <f>+IF(M622="","",IFERROR(+VLOOKUP(C622,materiales!$A$2:$D$1000,4,0),"DSZA"))</f>
        <v/>
      </c>
      <c r="V622" s="67" t="str">
        <f t="shared" si="96"/>
        <v/>
      </c>
      <c r="W622" s="69" t="str">
        <f t="shared" si="97"/>
        <v/>
      </c>
      <c r="X622" s="69" t="str">
        <f t="shared" si="98"/>
        <v/>
      </c>
      <c r="Y622" s="70" t="str">
        <f t="shared" si="99"/>
        <v/>
      </c>
      <c r="Z622" s="70" t="str">
        <f>IF(M622="no_cargado",VLOOKUP(B622,NAfiliado_NFarmacia!A:H,8,0),"")</f>
        <v/>
      </c>
      <c r="AA622" s="71"/>
    </row>
    <row r="623" spans="1:27" x14ac:dyDescent="0.55000000000000004">
      <c r="A623" s="50"/>
      <c r="B623" s="49"/>
      <c r="C623" s="48"/>
      <c r="D623" s="49"/>
      <c r="E623" s="49"/>
      <c r="F623" s="49"/>
      <c r="G623" s="66" t="str">
        <f>+IF($B623="","",+IFERROR(+VLOOKUP(B623,padron!$A$2:$E$2000,2,0),+IFERROR(VLOOKUP(B623,NAfiliado_NFarmacia!$A:$J,10,0),"Ingresar Nuevo Afiliado")))</f>
        <v/>
      </c>
      <c r="H623" s="67" t="str">
        <f>+IF(B623="","",+IFERROR(+VLOOKUP($C623,materiales!$A$2:$C$101,2,0),"9999"))</f>
        <v/>
      </c>
      <c r="I623" s="68" t="str">
        <f>+IF($B623="","",+IF(OR($F623="Si",$F623=""),IF(ISERROR(VLOOKUP($B623,padron!$A$3:$M$482,9,0)),+IF(ISERROR(VLOOKUP($B623,NAfiliado_NFarmacia!$A$2:$J$497,5,0)),"Ingresa Farmacia",VLOOKUP($B623,NAfiliado_NFarmacia!$A$2:$J$497,5,0)),VLOOKUP($B623,padron!$A$3:$M$482,9,0)),+IF(ISERROR(VLOOKUP($B623,NAfiliado_NFarmacia!$A$2:$J$497,5,0)),"Ingresa Farmacia",VLOOKUP($B623,NAfiliado_NFarmacia!$A$2:$J$497,5,0))))</f>
        <v/>
      </c>
      <c r="J623" s="68" t="str">
        <f>+IF($B623="","",+IF(OR($F623="Si",$F623=""),IF(ISERROR(VLOOKUP($B623,padron!$A$3:$M$482,10,0)),+IF(ISERROR(VLOOKUP($B623,NAfiliado_NFarmacia!$A$2:$J$497,5,0)),"Ingresa Direccion de Farmacia",VLOOKUP($B623,NAfiliado_NFarmacia!$A$2:$J$497,6,0)),VLOOKUP($B623,padron!$A$3:$M$482,10,0)),+IF(ISERROR(VLOOKUP($B623,NAfiliado_NFarmacia!$A$2:$J$497,6,0)),"Ingresa Direccion de Farmacia",VLOOKUP($B623,NAfiliado_NFarmacia!$A$2:$J$497,6,0))))</f>
        <v/>
      </c>
      <c r="K623" s="68" t="str">
        <f>+IF($B623="","",+IF(OR($F623="Si",$F623=""),IF(ISERROR(VLOOKUP($B623,padron!$A$3:$M$482,10,0)),+IF(ISERROR(VLOOKUP($B623,NAfiliado_NFarmacia!$A$2:$J$497,5,0)),"Ingresa Localidad de Farmacia",VLOOKUP($B623,NAfiliado_NFarmacia!$A$2:$J$497,7,0)),VLOOKUP($B623,padron!$A$3:$M$482,11,0)),+IF(ISERROR(VLOOKUP($B623,NAfiliado_NFarmacia!$A$2:$J$497,7,0)),"Ingresa Localidad de Farmacia",VLOOKUP($B623,NAfiliado_NFarmacia!$A$2:$J$497,7,0))))</f>
        <v/>
      </c>
      <c r="L623" s="69" t="str">
        <f>+IF(B623="","",IF(F623="No","84005541",+IFERROR(+VLOOKUP(inicio!B623,padron!$A$2:$H$1999,8,0),"84005541")))</f>
        <v/>
      </c>
      <c r="M623" s="69" t="str">
        <f>+IF(B623="","",+IFERROR(+VLOOKUP(B623,padron!A:C,3,0),"no_cargado"))</f>
        <v/>
      </c>
      <c r="N623" s="67" t="str">
        <f>+IF(C623="","",+IFERROR(+VLOOKUP($C623,materiales!$A$2:$C$101,3,0),"9999"))</f>
        <v/>
      </c>
      <c r="O623" s="67" t="str">
        <f t="shared" si="90"/>
        <v/>
      </c>
      <c r="P623" s="67" t="str">
        <f t="shared" si="91"/>
        <v/>
      </c>
      <c r="Q623" s="67" t="str">
        <f t="shared" si="92"/>
        <v/>
      </c>
      <c r="R623" s="67" t="str">
        <f t="shared" si="93"/>
        <v/>
      </c>
      <c r="S623" s="67" t="str">
        <f t="shared" si="94"/>
        <v/>
      </c>
      <c r="T623" s="67" t="str">
        <f t="shared" ca="1" si="95"/>
        <v/>
      </c>
      <c r="U623" s="67" t="str">
        <f>+IF(M623="","",IFERROR(+VLOOKUP(C623,materiales!$A$2:$D$1000,4,0),"DSZA"))</f>
        <v/>
      </c>
      <c r="V623" s="67" t="str">
        <f t="shared" si="96"/>
        <v/>
      </c>
      <c r="W623" s="69" t="str">
        <f t="shared" si="97"/>
        <v/>
      </c>
      <c r="X623" s="69" t="str">
        <f t="shared" si="98"/>
        <v/>
      </c>
      <c r="Y623" s="70" t="str">
        <f t="shared" si="99"/>
        <v/>
      </c>
      <c r="Z623" s="70" t="str">
        <f>IF(M623="no_cargado",VLOOKUP(B623,NAfiliado_NFarmacia!A:H,8,0),"")</f>
        <v/>
      </c>
      <c r="AA623" s="71"/>
    </row>
    <row r="624" spans="1:27" x14ac:dyDescent="0.55000000000000004">
      <c r="A624" s="50"/>
      <c r="B624" s="49"/>
      <c r="C624" s="48"/>
      <c r="D624" s="49"/>
      <c r="E624" s="49"/>
      <c r="F624" s="49"/>
      <c r="G624" s="66" t="str">
        <f>+IF($B624="","",+IFERROR(+VLOOKUP(B624,padron!$A$2:$E$2000,2,0),+IFERROR(VLOOKUP(B624,NAfiliado_NFarmacia!$A:$J,10,0),"Ingresar Nuevo Afiliado")))</f>
        <v/>
      </c>
      <c r="H624" s="67" t="str">
        <f>+IF(B624="","",+IFERROR(+VLOOKUP($C624,materiales!$A$2:$C$101,2,0),"9999"))</f>
        <v/>
      </c>
      <c r="I624" s="68" t="str">
        <f>+IF($B624="","",+IF(OR($F624="Si",$F624=""),IF(ISERROR(VLOOKUP($B624,padron!$A$3:$M$482,9,0)),+IF(ISERROR(VLOOKUP($B624,NAfiliado_NFarmacia!$A$2:$J$497,5,0)),"Ingresa Farmacia",VLOOKUP($B624,NAfiliado_NFarmacia!$A$2:$J$497,5,0)),VLOOKUP($B624,padron!$A$3:$M$482,9,0)),+IF(ISERROR(VLOOKUP($B624,NAfiliado_NFarmacia!$A$2:$J$497,5,0)),"Ingresa Farmacia",VLOOKUP($B624,NAfiliado_NFarmacia!$A$2:$J$497,5,0))))</f>
        <v/>
      </c>
      <c r="J624" s="68" t="str">
        <f>+IF($B624="","",+IF(OR($F624="Si",$F624=""),IF(ISERROR(VLOOKUP($B624,padron!$A$3:$M$482,10,0)),+IF(ISERROR(VLOOKUP($B624,NAfiliado_NFarmacia!$A$2:$J$497,5,0)),"Ingresa Direccion de Farmacia",VLOOKUP($B624,NAfiliado_NFarmacia!$A$2:$J$497,6,0)),VLOOKUP($B624,padron!$A$3:$M$482,10,0)),+IF(ISERROR(VLOOKUP($B624,NAfiliado_NFarmacia!$A$2:$J$497,6,0)),"Ingresa Direccion de Farmacia",VLOOKUP($B624,NAfiliado_NFarmacia!$A$2:$J$497,6,0))))</f>
        <v/>
      </c>
      <c r="K624" s="68" t="str">
        <f>+IF($B624="","",+IF(OR($F624="Si",$F624=""),IF(ISERROR(VLOOKUP($B624,padron!$A$3:$M$482,10,0)),+IF(ISERROR(VLOOKUP($B624,NAfiliado_NFarmacia!$A$2:$J$497,5,0)),"Ingresa Localidad de Farmacia",VLOOKUP($B624,NAfiliado_NFarmacia!$A$2:$J$497,7,0)),VLOOKUP($B624,padron!$A$3:$M$482,11,0)),+IF(ISERROR(VLOOKUP($B624,NAfiliado_NFarmacia!$A$2:$J$497,7,0)),"Ingresa Localidad de Farmacia",VLOOKUP($B624,NAfiliado_NFarmacia!$A$2:$J$497,7,0))))</f>
        <v/>
      </c>
      <c r="L624" s="69" t="str">
        <f>+IF(B624="","",IF(F624="No","84005541",+IFERROR(+VLOOKUP(inicio!B624,padron!$A$2:$H$1999,8,0),"84005541")))</f>
        <v/>
      </c>
      <c r="M624" s="69" t="str">
        <f>+IF(B624="","",+IFERROR(+VLOOKUP(B624,padron!A:C,3,0),"no_cargado"))</f>
        <v/>
      </c>
      <c r="N624" s="67" t="str">
        <f>+IF(C624="","",+IFERROR(+VLOOKUP($C624,materiales!$A$2:$C$101,3,0),"9999"))</f>
        <v/>
      </c>
      <c r="O624" s="67" t="str">
        <f t="shared" si="90"/>
        <v/>
      </c>
      <c r="P624" s="67" t="str">
        <f t="shared" si="91"/>
        <v/>
      </c>
      <c r="Q624" s="67" t="str">
        <f t="shared" si="92"/>
        <v/>
      </c>
      <c r="R624" s="67" t="str">
        <f t="shared" si="93"/>
        <v/>
      </c>
      <c r="S624" s="67" t="str">
        <f t="shared" si="94"/>
        <v/>
      </c>
      <c r="T624" s="67" t="str">
        <f t="shared" ca="1" si="95"/>
        <v/>
      </c>
      <c r="U624" s="67" t="str">
        <f>+IF(M624="","",IFERROR(+VLOOKUP(C624,materiales!$A$2:$D$1000,4,0),"DSZA"))</f>
        <v/>
      </c>
      <c r="V624" s="67" t="str">
        <f t="shared" si="96"/>
        <v/>
      </c>
      <c r="W624" s="69" t="str">
        <f t="shared" si="97"/>
        <v/>
      </c>
      <c r="X624" s="69" t="str">
        <f t="shared" si="98"/>
        <v/>
      </c>
      <c r="Y624" s="70" t="str">
        <f t="shared" si="99"/>
        <v/>
      </c>
      <c r="Z624" s="70" t="str">
        <f>IF(M624="no_cargado",VLOOKUP(B624,NAfiliado_NFarmacia!A:H,8,0),"")</f>
        <v/>
      </c>
      <c r="AA624" s="71"/>
    </row>
    <row r="625" spans="1:27" x14ac:dyDescent="0.55000000000000004">
      <c r="A625" s="50"/>
      <c r="B625" s="49"/>
      <c r="C625" s="48"/>
      <c r="D625" s="49"/>
      <c r="E625" s="49"/>
      <c r="F625" s="49"/>
      <c r="G625" s="66" t="str">
        <f>+IF($B625="","",+IFERROR(+VLOOKUP(B625,padron!$A$2:$E$2000,2,0),+IFERROR(VLOOKUP(B625,NAfiliado_NFarmacia!$A:$J,10,0),"Ingresar Nuevo Afiliado")))</f>
        <v/>
      </c>
      <c r="H625" s="67" t="str">
        <f>+IF(B625="","",+IFERROR(+VLOOKUP($C625,materiales!$A$2:$C$101,2,0),"9999"))</f>
        <v/>
      </c>
      <c r="I625" s="68" t="str">
        <f>+IF($B625="","",+IF(OR($F625="Si",$F625=""),IF(ISERROR(VLOOKUP($B625,padron!$A$3:$M$482,9,0)),+IF(ISERROR(VLOOKUP($B625,NAfiliado_NFarmacia!$A$2:$J$497,5,0)),"Ingresa Farmacia",VLOOKUP($B625,NAfiliado_NFarmacia!$A$2:$J$497,5,0)),VLOOKUP($B625,padron!$A$3:$M$482,9,0)),+IF(ISERROR(VLOOKUP($B625,NAfiliado_NFarmacia!$A$2:$J$497,5,0)),"Ingresa Farmacia",VLOOKUP($B625,NAfiliado_NFarmacia!$A$2:$J$497,5,0))))</f>
        <v/>
      </c>
      <c r="J625" s="68" t="str">
        <f>+IF($B625="","",+IF(OR($F625="Si",$F625=""),IF(ISERROR(VLOOKUP($B625,padron!$A$3:$M$482,10,0)),+IF(ISERROR(VLOOKUP($B625,NAfiliado_NFarmacia!$A$2:$J$497,5,0)),"Ingresa Direccion de Farmacia",VLOOKUP($B625,NAfiliado_NFarmacia!$A$2:$J$497,6,0)),VLOOKUP($B625,padron!$A$3:$M$482,10,0)),+IF(ISERROR(VLOOKUP($B625,NAfiliado_NFarmacia!$A$2:$J$497,6,0)),"Ingresa Direccion de Farmacia",VLOOKUP($B625,NAfiliado_NFarmacia!$A$2:$J$497,6,0))))</f>
        <v/>
      </c>
      <c r="K625" s="68" t="str">
        <f>+IF($B625="","",+IF(OR($F625="Si",$F625=""),IF(ISERROR(VLOOKUP($B625,padron!$A$3:$M$482,10,0)),+IF(ISERROR(VLOOKUP($B625,NAfiliado_NFarmacia!$A$2:$J$497,5,0)),"Ingresa Localidad de Farmacia",VLOOKUP($B625,NAfiliado_NFarmacia!$A$2:$J$497,7,0)),VLOOKUP($B625,padron!$A$3:$M$482,11,0)),+IF(ISERROR(VLOOKUP($B625,NAfiliado_NFarmacia!$A$2:$J$497,7,0)),"Ingresa Localidad de Farmacia",VLOOKUP($B625,NAfiliado_NFarmacia!$A$2:$J$497,7,0))))</f>
        <v/>
      </c>
      <c r="L625" s="69" t="str">
        <f>+IF(B625="","",IF(F625="No","84005541",+IFERROR(+VLOOKUP(inicio!B625,padron!$A$2:$H$1999,8,0),"84005541")))</f>
        <v/>
      </c>
      <c r="M625" s="69" t="str">
        <f>+IF(B625="","",+IFERROR(+VLOOKUP(B625,padron!A:C,3,0),"no_cargado"))</f>
        <v/>
      </c>
      <c r="N625" s="67" t="str">
        <f>+IF(C625="","",+IFERROR(+VLOOKUP($C625,materiales!$A$2:$C$101,3,0),"9999"))</f>
        <v/>
      </c>
      <c r="O625" s="67" t="str">
        <f t="shared" si="90"/>
        <v/>
      </c>
      <c r="P625" s="67" t="str">
        <f t="shared" si="91"/>
        <v/>
      </c>
      <c r="Q625" s="67" t="str">
        <f t="shared" si="92"/>
        <v/>
      </c>
      <c r="R625" s="67" t="str">
        <f t="shared" si="93"/>
        <v/>
      </c>
      <c r="S625" s="67" t="str">
        <f t="shared" si="94"/>
        <v/>
      </c>
      <c r="T625" s="67" t="str">
        <f t="shared" ca="1" si="95"/>
        <v/>
      </c>
      <c r="U625" s="67" t="str">
        <f>+IF(M625="","",IFERROR(+VLOOKUP(C625,materiales!$A$2:$D$1000,4,0),"DSZA"))</f>
        <v/>
      </c>
      <c r="V625" s="67" t="str">
        <f t="shared" si="96"/>
        <v/>
      </c>
      <c r="W625" s="69" t="str">
        <f t="shared" si="97"/>
        <v/>
      </c>
      <c r="X625" s="69" t="str">
        <f t="shared" si="98"/>
        <v/>
      </c>
      <c r="Y625" s="70" t="str">
        <f t="shared" si="99"/>
        <v/>
      </c>
      <c r="Z625" s="70" t="str">
        <f>IF(M625="no_cargado",VLOOKUP(B625,NAfiliado_NFarmacia!A:H,8,0),"")</f>
        <v/>
      </c>
      <c r="AA625" s="71"/>
    </row>
    <row r="626" spans="1:27" x14ac:dyDescent="0.55000000000000004">
      <c r="A626" s="50"/>
      <c r="B626" s="49"/>
      <c r="C626" s="48"/>
      <c r="D626" s="49"/>
      <c r="E626" s="49"/>
      <c r="F626" s="49"/>
      <c r="G626" s="66" t="str">
        <f>+IF($B626="","",+IFERROR(+VLOOKUP(B626,padron!$A$2:$E$2000,2,0),+IFERROR(VLOOKUP(B626,NAfiliado_NFarmacia!$A:$J,10,0),"Ingresar Nuevo Afiliado")))</f>
        <v/>
      </c>
      <c r="H626" s="67" t="str">
        <f>+IF(B626="","",+IFERROR(+VLOOKUP($C626,materiales!$A$2:$C$101,2,0),"9999"))</f>
        <v/>
      </c>
      <c r="I626" s="68" t="str">
        <f>+IF($B626="","",+IF(OR($F626="Si",$F626=""),IF(ISERROR(VLOOKUP($B626,padron!$A$3:$M$482,9,0)),+IF(ISERROR(VLOOKUP($B626,NAfiliado_NFarmacia!$A$2:$J$497,5,0)),"Ingresa Farmacia",VLOOKUP($B626,NAfiliado_NFarmacia!$A$2:$J$497,5,0)),VLOOKUP($B626,padron!$A$3:$M$482,9,0)),+IF(ISERROR(VLOOKUP($B626,NAfiliado_NFarmacia!$A$2:$J$497,5,0)),"Ingresa Farmacia",VLOOKUP($B626,NAfiliado_NFarmacia!$A$2:$J$497,5,0))))</f>
        <v/>
      </c>
      <c r="J626" s="68" t="str">
        <f>+IF($B626="","",+IF(OR($F626="Si",$F626=""),IF(ISERROR(VLOOKUP($B626,padron!$A$3:$M$482,10,0)),+IF(ISERROR(VLOOKUP($B626,NAfiliado_NFarmacia!$A$2:$J$497,5,0)),"Ingresa Direccion de Farmacia",VLOOKUP($B626,NAfiliado_NFarmacia!$A$2:$J$497,6,0)),VLOOKUP($B626,padron!$A$3:$M$482,10,0)),+IF(ISERROR(VLOOKUP($B626,NAfiliado_NFarmacia!$A$2:$J$497,6,0)),"Ingresa Direccion de Farmacia",VLOOKUP($B626,NAfiliado_NFarmacia!$A$2:$J$497,6,0))))</f>
        <v/>
      </c>
      <c r="K626" s="68" t="str">
        <f>+IF($B626="","",+IF(OR($F626="Si",$F626=""),IF(ISERROR(VLOOKUP($B626,padron!$A$3:$M$482,10,0)),+IF(ISERROR(VLOOKUP($B626,NAfiliado_NFarmacia!$A$2:$J$497,5,0)),"Ingresa Localidad de Farmacia",VLOOKUP($B626,NAfiliado_NFarmacia!$A$2:$J$497,7,0)),VLOOKUP($B626,padron!$A$3:$M$482,11,0)),+IF(ISERROR(VLOOKUP($B626,NAfiliado_NFarmacia!$A$2:$J$497,7,0)),"Ingresa Localidad de Farmacia",VLOOKUP($B626,NAfiliado_NFarmacia!$A$2:$J$497,7,0))))</f>
        <v/>
      </c>
      <c r="L626" s="69" t="str">
        <f>+IF(B626="","",IF(F626="No","84005541",+IFERROR(+VLOOKUP(inicio!B626,padron!$A$2:$H$1999,8,0),"84005541")))</f>
        <v/>
      </c>
      <c r="M626" s="69" t="str">
        <f>+IF(B626="","",+IFERROR(+VLOOKUP(B626,padron!A:C,3,0),"no_cargado"))</f>
        <v/>
      </c>
      <c r="N626" s="67" t="str">
        <f>+IF(C626="","",+IFERROR(+VLOOKUP($C626,materiales!$A$2:$C$101,3,0),"9999"))</f>
        <v/>
      </c>
      <c r="O626" s="67" t="str">
        <f t="shared" si="90"/>
        <v/>
      </c>
      <c r="P626" s="67" t="str">
        <f t="shared" si="91"/>
        <v/>
      </c>
      <c r="Q626" s="67" t="str">
        <f t="shared" si="92"/>
        <v/>
      </c>
      <c r="R626" s="67" t="str">
        <f t="shared" si="93"/>
        <v/>
      </c>
      <c r="S626" s="67" t="str">
        <f t="shared" si="94"/>
        <v/>
      </c>
      <c r="T626" s="67" t="str">
        <f t="shared" ca="1" si="95"/>
        <v/>
      </c>
      <c r="U626" s="67" t="str">
        <f>+IF(M626="","",IFERROR(+VLOOKUP(C626,materiales!$A$2:$D$1000,4,0),"DSZA"))</f>
        <v/>
      </c>
      <c r="V626" s="67" t="str">
        <f t="shared" si="96"/>
        <v/>
      </c>
      <c r="W626" s="69" t="str">
        <f t="shared" si="97"/>
        <v/>
      </c>
      <c r="X626" s="69" t="str">
        <f t="shared" si="98"/>
        <v/>
      </c>
      <c r="Y626" s="70" t="str">
        <f t="shared" si="99"/>
        <v/>
      </c>
      <c r="Z626" s="70" t="str">
        <f>IF(M626="no_cargado",VLOOKUP(B626,NAfiliado_NFarmacia!A:H,8,0),"")</f>
        <v/>
      </c>
      <c r="AA626" s="71"/>
    </row>
    <row r="627" spans="1:27" x14ac:dyDescent="0.55000000000000004">
      <c r="A627" s="50"/>
      <c r="B627" s="49"/>
      <c r="C627" s="48"/>
      <c r="D627" s="49"/>
      <c r="E627" s="49"/>
      <c r="F627" s="49"/>
      <c r="G627" s="66" t="str">
        <f>+IF($B627="","",+IFERROR(+VLOOKUP(B627,padron!$A$2:$E$2000,2,0),+IFERROR(VLOOKUP(B627,NAfiliado_NFarmacia!$A:$J,10,0),"Ingresar Nuevo Afiliado")))</f>
        <v/>
      </c>
      <c r="H627" s="67" t="str">
        <f>+IF(B627="","",+IFERROR(+VLOOKUP($C627,materiales!$A$2:$C$101,2,0),"9999"))</f>
        <v/>
      </c>
      <c r="I627" s="68" t="str">
        <f>+IF($B627="","",+IF(OR($F627="Si",$F627=""),IF(ISERROR(VLOOKUP($B627,padron!$A$3:$M$482,9,0)),+IF(ISERROR(VLOOKUP($B627,NAfiliado_NFarmacia!$A$2:$J$497,5,0)),"Ingresa Farmacia",VLOOKUP($B627,NAfiliado_NFarmacia!$A$2:$J$497,5,0)),VLOOKUP($B627,padron!$A$3:$M$482,9,0)),+IF(ISERROR(VLOOKUP($B627,NAfiliado_NFarmacia!$A$2:$J$497,5,0)),"Ingresa Farmacia",VLOOKUP($B627,NAfiliado_NFarmacia!$A$2:$J$497,5,0))))</f>
        <v/>
      </c>
      <c r="J627" s="68" t="str">
        <f>+IF($B627="","",+IF(OR($F627="Si",$F627=""),IF(ISERROR(VLOOKUP($B627,padron!$A$3:$M$482,10,0)),+IF(ISERROR(VLOOKUP($B627,NAfiliado_NFarmacia!$A$2:$J$497,5,0)),"Ingresa Direccion de Farmacia",VLOOKUP($B627,NAfiliado_NFarmacia!$A$2:$J$497,6,0)),VLOOKUP($B627,padron!$A$3:$M$482,10,0)),+IF(ISERROR(VLOOKUP($B627,NAfiliado_NFarmacia!$A$2:$J$497,6,0)),"Ingresa Direccion de Farmacia",VLOOKUP($B627,NAfiliado_NFarmacia!$A$2:$J$497,6,0))))</f>
        <v/>
      </c>
      <c r="K627" s="68" t="str">
        <f>+IF($B627="","",+IF(OR($F627="Si",$F627=""),IF(ISERROR(VLOOKUP($B627,padron!$A$3:$M$482,10,0)),+IF(ISERROR(VLOOKUP($B627,NAfiliado_NFarmacia!$A$2:$J$497,5,0)),"Ingresa Localidad de Farmacia",VLOOKUP($B627,NAfiliado_NFarmacia!$A$2:$J$497,7,0)),VLOOKUP($B627,padron!$A$3:$M$482,11,0)),+IF(ISERROR(VLOOKUP($B627,NAfiliado_NFarmacia!$A$2:$J$497,7,0)),"Ingresa Localidad de Farmacia",VLOOKUP($B627,NAfiliado_NFarmacia!$A$2:$J$497,7,0))))</f>
        <v/>
      </c>
      <c r="L627" s="69" t="str">
        <f>+IF(B627="","",IF(F627="No","84005541",+IFERROR(+VLOOKUP(inicio!B627,padron!$A$2:$H$1999,8,0),"84005541")))</f>
        <v/>
      </c>
      <c r="M627" s="69" t="str">
        <f>+IF(B627="","",+IFERROR(+VLOOKUP(B627,padron!A:C,3,0),"no_cargado"))</f>
        <v/>
      </c>
      <c r="N627" s="67" t="str">
        <f>+IF(C627="","",+IFERROR(+VLOOKUP($C627,materiales!$A$2:$C$101,3,0),"9999"))</f>
        <v/>
      </c>
      <c r="O627" s="67" t="str">
        <f t="shared" si="90"/>
        <v/>
      </c>
      <c r="P627" s="67" t="str">
        <f t="shared" si="91"/>
        <v/>
      </c>
      <c r="Q627" s="67" t="str">
        <f t="shared" si="92"/>
        <v/>
      </c>
      <c r="R627" s="67" t="str">
        <f t="shared" si="93"/>
        <v/>
      </c>
      <c r="S627" s="67" t="str">
        <f t="shared" si="94"/>
        <v/>
      </c>
      <c r="T627" s="67" t="str">
        <f t="shared" ca="1" si="95"/>
        <v/>
      </c>
      <c r="U627" s="67" t="str">
        <f>+IF(M627="","",IFERROR(+VLOOKUP(C627,materiales!$A$2:$D$1000,4,0),"DSZA"))</f>
        <v/>
      </c>
      <c r="V627" s="67" t="str">
        <f t="shared" si="96"/>
        <v/>
      </c>
      <c r="W627" s="69" t="str">
        <f t="shared" si="97"/>
        <v/>
      </c>
      <c r="X627" s="69" t="str">
        <f t="shared" si="98"/>
        <v/>
      </c>
      <c r="Y627" s="70" t="str">
        <f t="shared" si="99"/>
        <v/>
      </c>
      <c r="Z627" s="70" t="str">
        <f>IF(M627="no_cargado",VLOOKUP(B627,NAfiliado_NFarmacia!A:H,8,0),"")</f>
        <v/>
      </c>
      <c r="AA627" s="71"/>
    </row>
    <row r="628" spans="1:27" x14ac:dyDescent="0.55000000000000004">
      <c r="A628" s="50"/>
      <c r="B628" s="49"/>
      <c r="C628" s="48"/>
      <c r="D628" s="49"/>
      <c r="E628" s="49"/>
      <c r="F628" s="49"/>
      <c r="G628" s="66" t="str">
        <f>+IF($B628="","",+IFERROR(+VLOOKUP(B628,padron!$A$2:$E$2000,2,0),+IFERROR(VLOOKUP(B628,NAfiliado_NFarmacia!$A:$J,10,0),"Ingresar Nuevo Afiliado")))</f>
        <v/>
      </c>
      <c r="H628" s="67" t="str">
        <f>+IF(B628="","",+IFERROR(+VLOOKUP($C628,materiales!$A$2:$C$101,2,0),"9999"))</f>
        <v/>
      </c>
      <c r="I628" s="68" t="str">
        <f>+IF($B628="","",+IF(OR($F628="Si",$F628=""),IF(ISERROR(VLOOKUP($B628,padron!$A$3:$M$482,9,0)),+IF(ISERROR(VLOOKUP($B628,NAfiliado_NFarmacia!$A$2:$J$497,5,0)),"Ingresa Farmacia",VLOOKUP($B628,NAfiliado_NFarmacia!$A$2:$J$497,5,0)),VLOOKUP($B628,padron!$A$3:$M$482,9,0)),+IF(ISERROR(VLOOKUP($B628,NAfiliado_NFarmacia!$A$2:$J$497,5,0)),"Ingresa Farmacia",VLOOKUP($B628,NAfiliado_NFarmacia!$A$2:$J$497,5,0))))</f>
        <v/>
      </c>
      <c r="J628" s="68" t="str">
        <f>+IF($B628="","",+IF(OR($F628="Si",$F628=""),IF(ISERROR(VLOOKUP($B628,padron!$A$3:$M$482,10,0)),+IF(ISERROR(VLOOKUP($B628,NAfiliado_NFarmacia!$A$2:$J$497,5,0)),"Ingresa Direccion de Farmacia",VLOOKUP($B628,NAfiliado_NFarmacia!$A$2:$J$497,6,0)),VLOOKUP($B628,padron!$A$3:$M$482,10,0)),+IF(ISERROR(VLOOKUP($B628,NAfiliado_NFarmacia!$A$2:$J$497,6,0)),"Ingresa Direccion de Farmacia",VLOOKUP($B628,NAfiliado_NFarmacia!$A$2:$J$497,6,0))))</f>
        <v/>
      </c>
      <c r="K628" s="68" t="str">
        <f>+IF($B628="","",+IF(OR($F628="Si",$F628=""),IF(ISERROR(VLOOKUP($B628,padron!$A$3:$M$482,10,0)),+IF(ISERROR(VLOOKUP($B628,NAfiliado_NFarmacia!$A$2:$J$497,5,0)),"Ingresa Localidad de Farmacia",VLOOKUP($B628,NAfiliado_NFarmacia!$A$2:$J$497,7,0)),VLOOKUP($B628,padron!$A$3:$M$482,11,0)),+IF(ISERROR(VLOOKUP($B628,NAfiliado_NFarmacia!$A$2:$J$497,7,0)),"Ingresa Localidad de Farmacia",VLOOKUP($B628,NAfiliado_NFarmacia!$A$2:$J$497,7,0))))</f>
        <v/>
      </c>
      <c r="L628" s="69" t="str">
        <f>+IF(B628="","",IF(F628="No","84005541",+IFERROR(+VLOOKUP(inicio!B628,padron!$A$2:$H$1999,8,0),"84005541")))</f>
        <v/>
      </c>
      <c r="M628" s="69" t="str">
        <f>+IF(B628="","",+IFERROR(+VLOOKUP(B628,padron!A:C,3,0),"no_cargado"))</f>
        <v/>
      </c>
      <c r="N628" s="67" t="str">
        <f>+IF(C628="","",+IFERROR(+VLOOKUP($C628,materiales!$A$2:$C$101,3,0),"9999"))</f>
        <v/>
      </c>
      <c r="O628" s="67" t="str">
        <f t="shared" si="90"/>
        <v/>
      </c>
      <c r="P628" s="67" t="str">
        <f t="shared" si="91"/>
        <v/>
      </c>
      <c r="Q628" s="67" t="str">
        <f t="shared" si="92"/>
        <v/>
      </c>
      <c r="R628" s="67" t="str">
        <f t="shared" si="93"/>
        <v/>
      </c>
      <c r="S628" s="67" t="str">
        <f t="shared" si="94"/>
        <v/>
      </c>
      <c r="T628" s="67" t="str">
        <f t="shared" ca="1" si="95"/>
        <v/>
      </c>
      <c r="U628" s="67" t="str">
        <f>+IF(M628="","",IFERROR(+VLOOKUP(C628,materiales!$A$2:$D$1000,4,0),"DSZA"))</f>
        <v/>
      </c>
      <c r="V628" s="67" t="str">
        <f t="shared" si="96"/>
        <v/>
      </c>
      <c r="W628" s="69" t="str">
        <f t="shared" si="97"/>
        <v/>
      </c>
      <c r="X628" s="69" t="str">
        <f t="shared" si="98"/>
        <v/>
      </c>
      <c r="Y628" s="70" t="str">
        <f t="shared" si="99"/>
        <v/>
      </c>
      <c r="Z628" s="70" t="str">
        <f>IF(M628="no_cargado",VLOOKUP(B628,NAfiliado_NFarmacia!A:H,8,0),"")</f>
        <v/>
      </c>
      <c r="AA628" s="71"/>
    </row>
    <row r="629" spans="1:27" x14ac:dyDescent="0.55000000000000004">
      <c r="A629" s="50"/>
      <c r="B629" s="49"/>
      <c r="C629" s="48"/>
      <c r="D629" s="49"/>
      <c r="E629" s="49"/>
      <c r="F629" s="49"/>
      <c r="G629" s="66" t="str">
        <f>+IF($B629="","",+IFERROR(+VLOOKUP(B629,padron!$A$2:$E$2000,2,0),+IFERROR(VLOOKUP(B629,NAfiliado_NFarmacia!$A:$J,10,0),"Ingresar Nuevo Afiliado")))</f>
        <v/>
      </c>
      <c r="H629" s="67" t="str">
        <f>+IF(B629="","",+IFERROR(+VLOOKUP($C629,materiales!$A$2:$C$101,2,0),"9999"))</f>
        <v/>
      </c>
      <c r="I629" s="68" t="str">
        <f>+IF($B629="","",+IF(OR($F629="Si",$F629=""),IF(ISERROR(VLOOKUP($B629,padron!$A$3:$M$482,9,0)),+IF(ISERROR(VLOOKUP($B629,NAfiliado_NFarmacia!$A$2:$J$497,5,0)),"Ingresa Farmacia",VLOOKUP($B629,NAfiliado_NFarmacia!$A$2:$J$497,5,0)),VLOOKUP($B629,padron!$A$3:$M$482,9,0)),+IF(ISERROR(VLOOKUP($B629,NAfiliado_NFarmacia!$A$2:$J$497,5,0)),"Ingresa Farmacia",VLOOKUP($B629,NAfiliado_NFarmacia!$A$2:$J$497,5,0))))</f>
        <v/>
      </c>
      <c r="J629" s="68" t="str">
        <f>+IF($B629="","",+IF(OR($F629="Si",$F629=""),IF(ISERROR(VLOOKUP($B629,padron!$A$3:$M$482,10,0)),+IF(ISERROR(VLOOKUP($B629,NAfiliado_NFarmacia!$A$2:$J$497,5,0)),"Ingresa Direccion de Farmacia",VLOOKUP($B629,NAfiliado_NFarmacia!$A$2:$J$497,6,0)),VLOOKUP($B629,padron!$A$3:$M$482,10,0)),+IF(ISERROR(VLOOKUP($B629,NAfiliado_NFarmacia!$A$2:$J$497,6,0)),"Ingresa Direccion de Farmacia",VLOOKUP($B629,NAfiliado_NFarmacia!$A$2:$J$497,6,0))))</f>
        <v/>
      </c>
      <c r="K629" s="68" t="str">
        <f>+IF($B629="","",+IF(OR($F629="Si",$F629=""),IF(ISERROR(VLOOKUP($B629,padron!$A$3:$M$482,10,0)),+IF(ISERROR(VLOOKUP($B629,NAfiliado_NFarmacia!$A$2:$J$497,5,0)),"Ingresa Localidad de Farmacia",VLOOKUP($B629,NAfiliado_NFarmacia!$A$2:$J$497,7,0)),VLOOKUP($B629,padron!$A$3:$M$482,11,0)),+IF(ISERROR(VLOOKUP($B629,NAfiliado_NFarmacia!$A$2:$J$497,7,0)),"Ingresa Localidad de Farmacia",VLOOKUP($B629,NAfiliado_NFarmacia!$A$2:$J$497,7,0))))</f>
        <v/>
      </c>
      <c r="L629" s="69" t="str">
        <f>+IF(B629="","",IF(F629="No","84005541",+IFERROR(+VLOOKUP(inicio!B629,padron!$A$2:$H$1999,8,0),"84005541")))</f>
        <v/>
      </c>
      <c r="M629" s="69" t="str">
        <f>+IF(B629="","",+IFERROR(+VLOOKUP(B629,padron!A:C,3,0),"no_cargado"))</f>
        <v/>
      </c>
      <c r="N629" s="67" t="str">
        <f>+IF(C629="","",+IFERROR(+VLOOKUP($C629,materiales!$A$2:$C$101,3,0),"9999"))</f>
        <v/>
      </c>
      <c r="O629" s="67" t="str">
        <f t="shared" si="90"/>
        <v/>
      </c>
      <c r="P629" s="67" t="str">
        <f t="shared" si="91"/>
        <v/>
      </c>
      <c r="Q629" s="67" t="str">
        <f t="shared" si="92"/>
        <v/>
      </c>
      <c r="R629" s="67" t="str">
        <f t="shared" si="93"/>
        <v/>
      </c>
      <c r="S629" s="67" t="str">
        <f t="shared" si="94"/>
        <v/>
      </c>
      <c r="T629" s="67" t="str">
        <f t="shared" ca="1" si="95"/>
        <v/>
      </c>
      <c r="U629" s="67" t="str">
        <f>+IF(M629="","",IFERROR(+VLOOKUP(C629,materiales!$A$2:$D$1000,4,0),"DSZA"))</f>
        <v/>
      </c>
      <c r="V629" s="67" t="str">
        <f t="shared" si="96"/>
        <v/>
      </c>
      <c r="W629" s="69" t="str">
        <f t="shared" si="97"/>
        <v/>
      </c>
      <c r="X629" s="69" t="str">
        <f t="shared" si="98"/>
        <v/>
      </c>
      <c r="Y629" s="70" t="str">
        <f t="shared" si="99"/>
        <v/>
      </c>
      <c r="Z629" s="70" t="str">
        <f>IF(M629="no_cargado",VLOOKUP(B629,NAfiliado_NFarmacia!A:H,8,0),"")</f>
        <v/>
      </c>
      <c r="AA629" s="71"/>
    </row>
    <row r="630" spans="1:27" x14ac:dyDescent="0.55000000000000004">
      <c r="A630" s="50"/>
      <c r="B630" s="49"/>
      <c r="C630" s="48"/>
      <c r="D630" s="49"/>
      <c r="E630" s="49"/>
      <c r="F630" s="49"/>
      <c r="G630" s="66" t="str">
        <f>+IF($B630="","",+IFERROR(+VLOOKUP(B630,padron!$A$2:$E$2000,2,0),+IFERROR(VLOOKUP(B630,NAfiliado_NFarmacia!$A:$J,10,0),"Ingresar Nuevo Afiliado")))</f>
        <v/>
      </c>
      <c r="H630" s="67" t="str">
        <f>+IF(B630="","",+IFERROR(+VLOOKUP($C630,materiales!$A$2:$C$101,2,0),"9999"))</f>
        <v/>
      </c>
      <c r="I630" s="68" t="str">
        <f>+IF($B630="","",+IF(OR($F630="Si",$F630=""),IF(ISERROR(VLOOKUP($B630,padron!$A$3:$M$482,9,0)),+IF(ISERROR(VLOOKUP($B630,NAfiliado_NFarmacia!$A$2:$J$497,5,0)),"Ingresa Farmacia",VLOOKUP($B630,NAfiliado_NFarmacia!$A$2:$J$497,5,0)),VLOOKUP($B630,padron!$A$3:$M$482,9,0)),+IF(ISERROR(VLOOKUP($B630,NAfiliado_NFarmacia!$A$2:$J$497,5,0)),"Ingresa Farmacia",VLOOKUP($B630,NAfiliado_NFarmacia!$A$2:$J$497,5,0))))</f>
        <v/>
      </c>
      <c r="J630" s="68" t="str">
        <f>+IF($B630="","",+IF(OR($F630="Si",$F630=""),IF(ISERROR(VLOOKUP($B630,padron!$A$3:$M$482,10,0)),+IF(ISERROR(VLOOKUP($B630,NAfiliado_NFarmacia!$A$2:$J$497,5,0)),"Ingresa Direccion de Farmacia",VLOOKUP($B630,NAfiliado_NFarmacia!$A$2:$J$497,6,0)),VLOOKUP($B630,padron!$A$3:$M$482,10,0)),+IF(ISERROR(VLOOKUP($B630,NAfiliado_NFarmacia!$A$2:$J$497,6,0)),"Ingresa Direccion de Farmacia",VLOOKUP($B630,NAfiliado_NFarmacia!$A$2:$J$497,6,0))))</f>
        <v/>
      </c>
      <c r="K630" s="68" t="str">
        <f>+IF($B630="","",+IF(OR($F630="Si",$F630=""),IF(ISERROR(VLOOKUP($B630,padron!$A$3:$M$482,10,0)),+IF(ISERROR(VLOOKUP($B630,NAfiliado_NFarmacia!$A$2:$J$497,5,0)),"Ingresa Localidad de Farmacia",VLOOKUP($B630,NAfiliado_NFarmacia!$A$2:$J$497,7,0)),VLOOKUP($B630,padron!$A$3:$M$482,11,0)),+IF(ISERROR(VLOOKUP($B630,NAfiliado_NFarmacia!$A$2:$J$497,7,0)),"Ingresa Localidad de Farmacia",VLOOKUP($B630,NAfiliado_NFarmacia!$A$2:$J$497,7,0))))</f>
        <v/>
      </c>
      <c r="L630" s="69" t="str">
        <f>+IF(B630="","",IF(F630="No","84005541",+IFERROR(+VLOOKUP(inicio!B630,padron!$A$2:$H$1999,8,0),"84005541")))</f>
        <v/>
      </c>
      <c r="M630" s="69" t="str">
        <f>+IF(B630="","",+IFERROR(+VLOOKUP(B630,padron!A:C,3,0),"no_cargado"))</f>
        <v/>
      </c>
      <c r="N630" s="67" t="str">
        <f>+IF(C630="","",+IFERROR(+VLOOKUP($C630,materiales!$A$2:$C$101,3,0),"9999"))</f>
        <v/>
      </c>
      <c r="O630" s="67" t="str">
        <f t="shared" si="90"/>
        <v/>
      </c>
      <c r="P630" s="67" t="str">
        <f t="shared" si="91"/>
        <v/>
      </c>
      <c r="Q630" s="67" t="str">
        <f t="shared" si="92"/>
        <v/>
      </c>
      <c r="R630" s="67" t="str">
        <f t="shared" si="93"/>
        <v/>
      </c>
      <c r="S630" s="67" t="str">
        <f t="shared" si="94"/>
        <v/>
      </c>
      <c r="T630" s="67" t="str">
        <f t="shared" ca="1" si="95"/>
        <v/>
      </c>
      <c r="U630" s="67" t="str">
        <f>+IF(M630="","",IFERROR(+VLOOKUP(C630,materiales!$A$2:$D$1000,4,0),"DSZA"))</f>
        <v/>
      </c>
      <c r="V630" s="67" t="str">
        <f t="shared" si="96"/>
        <v/>
      </c>
      <c r="W630" s="69" t="str">
        <f t="shared" si="97"/>
        <v/>
      </c>
      <c r="X630" s="69" t="str">
        <f t="shared" si="98"/>
        <v/>
      </c>
      <c r="Y630" s="70" t="str">
        <f t="shared" si="99"/>
        <v/>
      </c>
      <c r="Z630" s="70" t="str">
        <f>IF(M630="no_cargado",VLOOKUP(B630,NAfiliado_NFarmacia!A:H,8,0),"")</f>
        <v/>
      </c>
      <c r="AA630" s="71"/>
    </row>
    <row r="631" spans="1:27" x14ac:dyDescent="0.55000000000000004">
      <c r="A631" s="50"/>
      <c r="B631" s="49"/>
      <c r="C631" s="48"/>
      <c r="D631" s="49"/>
      <c r="E631" s="49"/>
      <c r="F631" s="49"/>
      <c r="G631" s="66" t="str">
        <f>+IF($B631="","",+IFERROR(+VLOOKUP(B631,padron!$A$2:$E$2000,2,0),+IFERROR(VLOOKUP(B631,NAfiliado_NFarmacia!$A:$J,10,0),"Ingresar Nuevo Afiliado")))</f>
        <v/>
      </c>
      <c r="H631" s="67" t="str">
        <f>+IF(B631="","",+IFERROR(+VLOOKUP($C631,materiales!$A$2:$C$101,2,0),"9999"))</f>
        <v/>
      </c>
      <c r="I631" s="68" t="str">
        <f>+IF($B631="","",+IF(OR($F631="Si",$F631=""),IF(ISERROR(VLOOKUP($B631,padron!$A$3:$M$482,9,0)),+IF(ISERROR(VLOOKUP($B631,NAfiliado_NFarmacia!$A$2:$J$497,5,0)),"Ingresa Farmacia",VLOOKUP($B631,NAfiliado_NFarmacia!$A$2:$J$497,5,0)),VLOOKUP($B631,padron!$A$3:$M$482,9,0)),+IF(ISERROR(VLOOKUP($B631,NAfiliado_NFarmacia!$A$2:$J$497,5,0)),"Ingresa Farmacia",VLOOKUP($B631,NAfiliado_NFarmacia!$A$2:$J$497,5,0))))</f>
        <v/>
      </c>
      <c r="J631" s="68" t="str">
        <f>+IF($B631="","",+IF(OR($F631="Si",$F631=""),IF(ISERROR(VLOOKUP($B631,padron!$A$3:$M$482,10,0)),+IF(ISERROR(VLOOKUP($B631,NAfiliado_NFarmacia!$A$2:$J$497,5,0)),"Ingresa Direccion de Farmacia",VLOOKUP($B631,NAfiliado_NFarmacia!$A$2:$J$497,6,0)),VLOOKUP($B631,padron!$A$3:$M$482,10,0)),+IF(ISERROR(VLOOKUP($B631,NAfiliado_NFarmacia!$A$2:$J$497,6,0)),"Ingresa Direccion de Farmacia",VLOOKUP($B631,NAfiliado_NFarmacia!$A$2:$J$497,6,0))))</f>
        <v/>
      </c>
      <c r="K631" s="68" t="str">
        <f>+IF($B631="","",+IF(OR($F631="Si",$F631=""),IF(ISERROR(VLOOKUP($B631,padron!$A$3:$M$482,10,0)),+IF(ISERROR(VLOOKUP($B631,NAfiliado_NFarmacia!$A$2:$J$497,5,0)),"Ingresa Localidad de Farmacia",VLOOKUP($B631,NAfiliado_NFarmacia!$A$2:$J$497,7,0)),VLOOKUP($B631,padron!$A$3:$M$482,11,0)),+IF(ISERROR(VLOOKUP($B631,NAfiliado_NFarmacia!$A$2:$J$497,7,0)),"Ingresa Localidad de Farmacia",VLOOKUP($B631,NAfiliado_NFarmacia!$A$2:$J$497,7,0))))</f>
        <v/>
      </c>
      <c r="L631" s="69" t="str">
        <f>+IF(B631="","",IF(F631="No","84005541",+IFERROR(+VLOOKUP(inicio!B631,padron!$A$2:$H$1999,8,0),"84005541")))</f>
        <v/>
      </c>
      <c r="M631" s="69" t="str">
        <f>+IF(B631="","",+IFERROR(+VLOOKUP(B631,padron!A:C,3,0),"no_cargado"))</f>
        <v/>
      </c>
      <c r="N631" s="67" t="str">
        <f>+IF(C631="","",+IFERROR(+VLOOKUP($C631,materiales!$A$2:$C$101,3,0),"9999"))</f>
        <v/>
      </c>
      <c r="O631" s="67" t="str">
        <f t="shared" si="90"/>
        <v/>
      </c>
      <c r="P631" s="67" t="str">
        <f t="shared" si="91"/>
        <v/>
      </c>
      <c r="Q631" s="67" t="str">
        <f t="shared" si="92"/>
        <v/>
      </c>
      <c r="R631" s="67" t="str">
        <f t="shared" si="93"/>
        <v/>
      </c>
      <c r="S631" s="67" t="str">
        <f t="shared" si="94"/>
        <v/>
      </c>
      <c r="T631" s="67" t="str">
        <f t="shared" ca="1" si="95"/>
        <v/>
      </c>
      <c r="U631" s="67" t="str">
        <f>+IF(M631="","",IFERROR(+VLOOKUP(C631,materiales!$A$2:$D$1000,4,0),"DSZA"))</f>
        <v/>
      </c>
      <c r="V631" s="67" t="str">
        <f t="shared" si="96"/>
        <v/>
      </c>
      <c r="W631" s="69" t="str">
        <f t="shared" si="97"/>
        <v/>
      </c>
      <c r="X631" s="69" t="str">
        <f t="shared" si="98"/>
        <v/>
      </c>
      <c r="Y631" s="70" t="str">
        <f t="shared" si="99"/>
        <v/>
      </c>
      <c r="Z631" s="70" t="str">
        <f>IF(M631="no_cargado",VLOOKUP(B631,NAfiliado_NFarmacia!A:H,8,0),"")</f>
        <v/>
      </c>
      <c r="AA631" s="71"/>
    </row>
    <row r="632" spans="1:27" x14ac:dyDescent="0.55000000000000004">
      <c r="A632" s="50"/>
      <c r="B632" s="49"/>
      <c r="C632" s="48"/>
      <c r="D632" s="49"/>
      <c r="E632" s="49"/>
      <c r="F632" s="49"/>
      <c r="G632" s="66" t="str">
        <f>+IF($B632="","",+IFERROR(+VLOOKUP(B632,padron!$A$2:$E$2000,2,0),+IFERROR(VLOOKUP(B632,NAfiliado_NFarmacia!$A:$J,10,0),"Ingresar Nuevo Afiliado")))</f>
        <v/>
      </c>
      <c r="H632" s="67" t="str">
        <f>+IF(B632="","",+IFERROR(+VLOOKUP($C632,materiales!$A$2:$C$101,2,0),"9999"))</f>
        <v/>
      </c>
      <c r="I632" s="68" t="str">
        <f>+IF($B632="","",+IF(OR($F632="Si",$F632=""),IF(ISERROR(VLOOKUP($B632,padron!$A$3:$M$482,9,0)),+IF(ISERROR(VLOOKUP($B632,NAfiliado_NFarmacia!$A$2:$J$497,5,0)),"Ingresa Farmacia",VLOOKUP($B632,NAfiliado_NFarmacia!$A$2:$J$497,5,0)),VLOOKUP($B632,padron!$A$3:$M$482,9,0)),+IF(ISERROR(VLOOKUP($B632,NAfiliado_NFarmacia!$A$2:$J$497,5,0)),"Ingresa Farmacia",VLOOKUP($B632,NAfiliado_NFarmacia!$A$2:$J$497,5,0))))</f>
        <v/>
      </c>
      <c r="J632" s="68" t="str">
        <f>+IF($B632="","",+IF(OR($F632="Si",$F632=""),IF(ISERROR(VLOOKUP($B632,padron!$A$3:$M$482,10,0)),+IF(ISERROR(VLOOKUP($B632,NAfiliado_NFarmacia!$A$2:$J$497,5,0)),"Ingresa Direccion de Farmacia",VLOOKUP($B632,NAfiliado_NFarmacia!$A$2:$J$497,6,0)),VLOOKUP($B632,padron!$A$3:$M$482,10,0)),+IF(ISERROR(VLOOKUP($B632,NAfiliado_NFarmacia!$A$2:$J$497,6,0)),"Ingresa Direccion de Farmacia",VLOOKUP($B632,NAfiliado_NFarmacia!$A$2:$J$497,6,0))))</f>
        <v/>
      </c>
      <c r="K632" s="68" t="str">
        <f>+IF($B632="","",+IF(OR($F632="Si",$F632=""),IF(ISERROR(VLOOKUP($B632,padron!$A$3:$M$482,10,0)),+IF(ISERROR(VLOOKUP($B632,NAfiliado_NFarmacia!$A$2:$J$497,5,0)),"Ingresa Localidad de Farmacia",VLOOKUP($B632,NAfiliado_NFarmacia!$A$2:$J$497,7,0)),VLOOKUP($B632,padron!$A$3:$M$482,11,0)),+IF(ISERROR(VLOOKUP($B632,NAfiliado_NFarmacia!$A$2:$J$497,7,0)),"Ingresa Localidad de Farmacia",VLOOKUP($B632,NAfiliado_NFarmacia!$A$2:$J$497,7,0))))</f>
        <v/>
      </c>
      <c r="L632" s="69" t="str">
        <f>+IF(B632="","",IF(F632="No","84005541",+IFERROR(+VLOOKUP(inicio!B632,padron!$A$2:$H$1999,8,0),"84005541")))</f>
        <v/>
      </c>
      <c r="M632" s="69" t="str">
        <f>+IF(B632="","",+IFERROR(+VLOOKUP(B632,padron!A:C,3,0),"no_cargado"))</f>
        <v/>
      </c>
      <c r="N632" s="67" t="str">
        <f>+IF(C632="","",+IFERROR(+VLOOKUP($C632,materiales!$A$2:$C$101,3,0),"9999"))</f>
        <v/>
      </c>
      <c r="O632" s="67" t="str">
        <f t="shared" si="90"/>
        <v/>
      </c>
      <c r="P632" s="67" t="str">
        <f t="shared" si="91"/>
        <v/>
      </c>
      <c r="Q632" s="67" t="str">
        <f t="shared" si="92"/>
        <v/>
      </c>
      <c r="R632" s="67" t="str">
        <f t="shared" si="93"/>
        <v/>
      </c>
      <c r="S632" s="67" t="str">
        <f t="shared" si="94"/>
        <v/>
      </c>
      <c r="T632" s="67" t="str">
        <f t="shared" ca="1" si="95"/>
        <v/>
      </c>
      <c r="U632" s="67" t="str">
        <f>+IF(M632="","",IFERROR(+VLOOKUP(C632,materiales!$A$2:$D$1000,4,0),"DSZA"))</f>
        <v/>
      </c>
      <c r="V632" s="67" t="str">
        <f t="shared" si="96"/>
        <v/>
      </c>
      <c r="W632" s="69" t="str">
        <f t="shared" si="97"/>
        <v/>
      </c>
      <c r="X632" s="69" t="str">
        <f t="shared" si="98"/>
        <v/>
      </c>
      <c r="Y632" s="70" t="str">
        <f t="shared" si="99"/>
        <v/>
      </c>
      <c r="Z632" s="70" t="str">
        <f>IF(M632="no_cargado",VLOOKUP(B632,NAfiliado_NFarmacia!A:H,8,0),"")</f>
        <v/>
      </c>
      <c r="AA632" s="71"/>
    </row>
    <row r="633" spans="1:27" x14ac:dyDescent="0.55000000000000004">
      <c r="A633" s="50"/>
      <c r="B633" s="49"/>
      <c r="C633" s="48"/>
      <c r="D633" s="49"/>
      <c r="E633" s="49"/>
      <c r="F633" s="49"/>
      <c r="G633" s="66" t="str">
        <f>+IF($B633="","",+IFERROR(+VLOOKUP(B633,padron!$A$2:$E$2000,2,0),+IFERROR(VLOOKUP(B633,NAfiliado_NFarmacia!$A:$J,10,0),"Ingresar Nuevo Afiliado")))</f>
        <v/>
      </c>
      <c r="H633" s="67" t="str">
        <f>+IF(B633="","",+IFERROR(+VLOOKUP($C633,materiales!$A$2:$C$101,2,0),"9999"))</f>
        <v/>
      </c>
      <c r="I633" s="68" t="str">
        <f>+IF($B633="","",+IF(OR($F633="Si",$F633=""),IF(ISERROR(VLOOKUP($B633,padron!$A$3:$M$482,9,0)),+IF(ISERROR(VLOOKUP($B633,NAfiliado_NFarmacia!$A$2:$J$497,5,0)),"Ingresa Farmacia",VLOOKUP($B633,NAfiliado_NFarmacia!$A$2:$J$497,5,0)),VLOOKUP($B633,padron!$A$3:$M$482,9,0)),+IF(ISERROR(VLOOKUP($B633,NAfiliado_NFarmacia!$A$2:$J$497,5,0)),"Ingresa Farmacia",VLOOKUP($B633,NAfiliado_NFarmacia!$A$2:$J$497,5,0))))</f>
        <v/>
      </c>
      <c r="J633" s="68" t="str">
        <f>+IF($B633="","",+IF(OR($F633="Si",$F633=""),IF(ISERROR(VLOOKUP($B633,padron!$A$3:$M$482,10,0)),+IF(ISERROR(VLOOKUP($B633,NAfiliado_NFarmacia!$A$2:$J$497,5,0)),"Ingresa Direccion de Farmacia",VLOOKUP($B633,NAfiliado_NFarmacia!$A$2:$J$497,6,0)),VLOOKUP($B633,padron!$A$3:$M$482,10,0)),+IF(ISERROR(VLOOKUP($B633,NAfiliado_NFarmacia!$A$2:$J$497,6,0)),"Ingresa Direccion de Farmacia",VLOOKUP($B633,NAfiliado_NFarmacia!$A$2:$J$497,6,0))))</f>
        <v/>
      </c>
      <c r="K633" s="68" t="str">
        <f>+IF($B633="","",+IF(OR($F633="Si",$F633=""),IF(ISERROR(VLOOKUP($B633,padron!$A$3:$M$482,10,0)),+IF(ISERROR(VLOOKUP($B633,NAfiliado_NFarmacia!$A$2:$J$497,5,0)),"Ingresa Localidad de Farmacia",VLOOKUP($B633,NAfiliado_NFarmacia!$A$2:$J$497,7,0)),VLOOKUP($B633,padron!$A$3:$M$482,11,0)),+IF(ISERROR(VLOOKUP($B633,NAfiliado_NFarmacia!$A$2:$J$497,7,0)),"Ingresa Localidad de Farmacia",VLOOKUP($B633,NAfiliado_NFarmacia!$A$2:$J$497,7,0))))</f>
        <v/>
      </c>
      <c r="L633" s="69" t="str">
        <f>+IF(B633="","",IF(F633="No","84005541",+IFERROR(+VLOOKUP(inicio!B633,padron!$A$2:$H$1999,8,0),"84005541")))</f>
        <v/>
      </c>
      <c r="M633" s="69" t="str">
        <f>+IF(B633="","",+IFERROR(+VLOOKUP(B633,padron!A:C,3,0),"no_cargado"))</f>
        <v/>
      </c>
      <c r="N633" s="67" t="str">
        <f>+IF(C633="","",+IFERROR(+VLOOKUP($C633,materiales!$A$2:$C$101,3,0),"9999"))</f>
        <v/>
      </c>
      <c r="O633" s="67" t="str">
        <f t="shared" si="90"/>
        <v/>
      </c>
      <c r="P633" s="67" t="str">
        <f t="shared" si="91"/>
        <v/>
      </c>
      <c r="Q633" s="67" t="str">
        <f t="shared" si="92"/>
        <v/>
      </c>
      <c r="R633" s="67" t="str">
        <f t="shared" si="93"/>
        <v/>
      </c>
      <c r="S633" s="67" t="str">
        <f t="shared" si="94"/>
        <v/>
      </c>
      <c r="T633" s="67" t="str">
        <f t="shared" ca="1" si="95"/>
        <v/>
      </c>
      <c r="U633" s="67" t="str">
        <f>+IF(M633="","",IFERROR(+VLOOKUP(C633,materiales!$A$2:$D$1000,4,0),"DSZA"))</f>
        <v/>
      </c>
      <c r="V633" s="67" t="str">
        <f t="shared" si="96"/>
        <v/>
      </c>
      <c r="W633" s="69" t="str">
        <f t="shared" si="97"/>
        <v/>
      </c>
      <c r="X633" s="69" t="str">
        <f t="shared" si="98"/>
        <v/>
      </c>
      <c r="Y633" s="70" t="str">
        <f t="shared" si="99"/>
        <v/>
      </c>
      <c r="Z633" s="70" t="str">
        <f>IF(M633="no_cargado",VLOOKUP(B633,NAfiliado_NFarmacia!A:H,8,0),"")</f>
        <v/>
      </c>
      <c r="AA633" s="71"/>
    </row>
    <row r="634" spans="1:27" x14ac:dyDescent="0.55000000000000004">
      <c r="A634" s="50"/>
      <c r="B634" s="49"/>
      <c r="C634" s="48"/>
      <c r="D634" s="49"/>
      <c r="E634" s="49"/>
      <c r="F634" s="49"/>
      <c r="G634" s="66" t="str">
        <f>+IF($B634="","",+IFERROR(+VLOOKUP(B634,padron!$A$2:$E$2000,2,0),+IFERROR(VLOOKUP(B634,NAfiliado_NFarmacia!$A:$J,10,0),"Ingresar Nuevo Afiliado")))</f>
        <v/>
      </c>
      <c r="H634" s="67" t="str">
        <f>+IF(B634="","",+IFERROR(+VLOOKUP($C634,materiales!$A$2:$C$101,2,0),"9999"))</f>
        <v/>
      </c>
      <c r="I634" s="68" t="str">
        <f>+IF($B634="","",+IF(OR($F634="Si",$F634=""),IF(ISERROR(VLOOKUP($B634,padron!$A$3:$M$482,9,0)),+IF(ISERROR(VLOOKUP($B634,NAfiliado_NFarmacia!$A$2:$J$497,5,0)),"Ingresa Farmacia",VLOOKUP($B634,NAfiliado_NFarmacia!$A$2:$J$497,5,0)),VLOOKUP($B634,padron!$A$3:$M$482,9,0)),+IF(ISERROR(VLOOKUP($B634,NAfiliado_NFarmacia!$A$2:$J$497,5,0)),"Ingresa Farmacia",VLOOKUP($B634,NAfiliado_NFarmacia!$A$2:$J$497,5,0))))</f>
        <v/>
      </c>
      <c r="J634" s="68" t="str">
        <f>+IF($B634="","",+IF(OR($F634="Si",$F634=""),IF(ISERROR(VLOOKUP($B634,padron!$A$3:$M$482,10,0)),+IF(ISERROR(VLOOKUP($B634,NAfiliado_NFarmacia!$A$2:$J$497,5,0)),"Ingresa Direccion de Farmacia",VLOOKUP($B634,NAfiliado_NFarmacia!$A$2:$J$497,6,0)),VLOOKUP($B634,padron!$A$3:$M$482,10,0)),+IF(ISERROR(VLOOKUP($B634,NAfiliado_NFarmacia!$A$2:$J$497,6,0)),"Ingresa Direccion de Farmacia",VLOOKUP($B634,NAfiliado_NFarmacia!$A$2:$J$497,6,0))))</f>
        <v/>
      </c>
      <c r="K634" s="68" t="str">
        <f>+IF($B634="","",+IF(OR($F634="Si",$F634=""),IF(ISERROR(VLOOKUP($B634,padron!$A$3:$M$482,10,0)),+IF(ISERROR(VLOOKUP($B634,NAfiliado_NFarmacia!$A$2:$J$497,5,0)),"Ingresa Localidad de Farmacia",VLOOKUP($B634,NAfiliado_NFarmacia!$A$2:$J$497,7,0)),VLOOKUP($B634,padron!$A$3:$M$482,11,0)),+IF(ISERROR(VLOOKUP($B634,NAfiliado_NFarmacia!$A$2:$J$497,7,0)),"Ingresa Localidad de Farmacia",VLOOKUP($B634,NAfiliado_NFarmacia!$A$2:$J$497,7,0))))</f>
        <v/>
      </c>
      <c r="L634" s="69" t="str">
        <f>+IF(B634="","",IF(F634="No","84005541",+IFERROR(+VLOOKUP(inicio!B634,padron!$A$2:$H$1999,8,0),"84005541")))</f>
        <v/>
      </c>
      <c r="M634" s="69" t="str">
        <f>+IF(B634="","",+IFERROR(+VLOOKUP(B634,padron!A:C,3,0),"no_cargado"))</f>
        <v/>
      </c>
      <c r="N634" s="67" t="str">
        <f>+IF(C634="","",+IFERROR(+VLOOKUP($C634,materiales!$A$2:$C$101,3,0),"9999"))</f>
        <v/>
      </c>
      <c r="O634" s="67" t="str">
        <f t="shared" si="90"/>
        <v/>
      </c>
      <c r="P634" s="67" t="str">
        <f t="shared" si="91"/>
        <v/>
      </c>
      <c r="Q634" s="67" t="str">
        <f t="shared" si="92"/>
        <v/>
      </c>
      <c r="R634" s="67" t="str">
        <f t="shared" si="93"/>
        <v/>
      </c>
      <c r="S634" s="67" t="str">
        <f t="shared" si="94"/>
        <v/>
      </c>
      <c r="T634" s="67" t="str">
        <f t="shared" ca="1" si="95"/>
        <v/>
      </c>
      <c r="U634" s="67" t="str">
        <f>+IF(M634="","",IFERROR(+VLOOKUP(C634,materiales!$A$2:$D$1000,4,0),"DSZA"))</f>
        <v/>
      </c>
      <c r="V634" s="67" t="str">
        <f t="shared" si="96"/>
        <v/>
      </c>
      <c r="W634" s="69" t="str">
        <f t="shared" si="97"/>
        <v/>
      </c>
      <c r="X634" s="69" t="str">
        <f t="shared" si="98"/>
        <v/>
      </c>
      <c r="Y634" s="70" t="str">
        <f t="shared" si="99"/>
        <v/>
      </c>
      <c r="Z634" s="70" t="str">
        <f>IF(M634="no_cargado",VLOOKUP(B634,NAfiliado_NFarmacia!A:H,8,0),"")</f>
        <v/>
      </c>
      <c r="AA634" s="71"/>
    </row>
    <row r="635" spans="1:27" x14ac:dyDescent="0.55000000000000004">
      <c r="A635" s="50"/>
      <c r="B635" s="49"/>
      <c r="C635" s="48"/>
      <c r="D635" s="49"/>
      <c r="E635" s="49"/>
      <c r="F635" s="49"/>
      <c r="G635" s="66" t="str">
        <f>+IF($B635="","",+IFERROR(+VLOOKUP(B635,padron!$A$2:$E$2000,2,0),+IFERROR(VLOOKUP(B635,NAfiliado_NFarmacia!$A:$J,10,0),"Ingresar Nuevo Afiliado")))</f>
        <v/>
      </c>
      <c r="H635" s="67" t="str">
        <f>+IF(B635="","",+IFERROR(+VLOOKUP($C635,materiales!$A$2:$C$101,2,0),"9999"))</f>
        <v/>
      </c>
      <c r="I635" s="68" t="str">
        <f>+IF($B635="","",+IF(OR($F635="Si",$F635=""),IF(ISERROR(VLOOKUP($B635,padron!$A$3:$M$482,9,0)),+IF(ISERROR(VLOOKUP($B635,NAfiliado_NFarmacia!$A$2:$J$497,5,0)),"Ingresa Farmacia",VLOOKUP($B635,NAfiliado_NFarmacia!$A$2:$J$497,5,0)),VLOOKUP($B635,padron!$A$3:$M$482,9,0)),+IF(ISERROR(VLOOKUP($B635,NAfiliado_NFarmacia!$A$2:$J$497,5,0)),"Ingresa Farmacia",VLOOKUP($B635,NAfiliado_NFarmacia!$A$2:$J$497,5,0))))</f>
        <v/>
      </c>
      <c r="J635" s="68" t="str">
        <f>+IF($B635="","",+IF(OR($F635="Si",$F635=""),IF(ISERROR(VLOOKUP($B635,padron!$A$3:$M$482,10,0)),+IF(ISERROR(VLOOKUP($B635,NAfiliado_NFarmacia!$A$2:$J$497,5,0)),"Ingresa Direccion de Farmacia",VLOOKUP($B635,NAfiliado_NFarmacia!$A$2:$J$497,6,0)),VLOOKUP($B635,padron!$A$3:$M$482,10,0)),+IF(ISERROR(VLOOKUP($B635,NAfiliado_NFarmacia!$A$2:$J$497,6,0)),"Ingresa Direccion de Farmacia",VLOOKUP($B635,NAfiliado_NFarmacia!$A$2:$J$497,6,0))))</f>
        <v/>
      </c>
      <c r="K635" s="68" t="str">
        <f>+IF($B635="","",+IF(OR($F635="Si",$F635=""),IF(ISERROR(VLOOKUP($B635,padron!$A$3:$M$482,10,0)),+IF(ISERROR(VLOOKUP($B635,NAfiliado_NFarmacia!$A$2:$J$497,5,0)),"Ingresa Localidad de Farmacia",VLOOKUP($B635,NAfiliado_NFarmacia!$A$2:$J$497,7,0)),VLOOKUP($B635,padron!$A$3:$M$482,11,0)),+IF(ISERROR(VLOOKUP($B635,NAfiliado_NFarmacia!$A$2:$J$497,7,0)),"Ingresa Localidad de Farmacia",VLOOKUP($B635,NAfiliado_NFarmacia!$A$2:$J$497,7,0))))</f>
        <v/>
      </c>
      <c r="L635" s="69" t="str">
        <f>+IF(B635="","",IF(F635="No","84005541",+IFERROR(+VLOOKUP(inicio!B635,padron!$A$2:$H$1999,8,0),"84005541")))</f>
        <v/>
      </c>
      <c r="M635" s="69" t="str">
        <f>+IF(B635="","",+IFERROR(+VLOOKUP(B635,padron!A:C,3,0),"no_cargado"))</f>
        <v/>
      </c>
      <c r="N635" s="67" t="str">
        <f>+IF(C635="","",+IFERROR(+VLOOKUP($C635,materiales!$A$2:$C$101,3,0),"9999"))</f>
        <v/>
      </c>
      <c r="O635" s="67" t="str">
        <f t="shared" si="90"/>
        <v/>
      </c>
      <c r="P635" s="67" t="str">
        <f t="shared" si="91"/>
        <v/>
      </c>
      <c r="Q635" s="67" t="str">
        <f t="shared" si="92"/>
        <v/>
      </c>
      <c r="R635" s="67" t="str">
        <f t="shared" si="93"/>
        <v/>
      </c>
      <c r="S635" s="67" t="str">
        <f t="shared" si="94"/>
        <v/>
      </c>
      <c r="T635" s="67" t="str">
        <f t="shared" ca="1" si="95"/>
        <v/>
      </c>
      <c r="U635" s="67" t="str">
        <f>+IF(M635="","",IFERROR(+VLOOKUP(C635,materiales!$A$2:$D$1000,4,0),"DSZA"))</f>
        <v/>
      </c>
      <c r="V635" s="67" t="str">
        <f t="shared" si="96"/>
        <v/>
      </c>
      <c r="W635" s="69" t="str">
        <f t="shared" si="97"/>
        <v/>
      </c>
      <c r="X635" s="69" t="str">
        <f t="shared" si="98"/>
        <v/>
      </c>
      <c r="Y635" s="70" t="str">
        <f t="shared" si="99"/>
        <v/>
      </c>
      <c r="Z635" s="70" t="str">
        <f>IF(M635="no_cargado",VLOOKUP(B635,NAfiliado_NFarmacia!A:H,8,0),"")</f>
        <v/>
      </c>
      <c r="AA635" s="71"/>
    </row>
    <row r="636" spans="1:27" x14ac:dyDescent="0.55000000000000004">
      <c r="A636" s="50"/>
      <c r="B636" s="49"/>
      <c r="C636" s="48"/>
      <c r="D636" s="49"/>
      <c r="E636" s="49"/>
      <c r="F636" s="49"/>
      <c r="G636" s="66" t="str">
        <f>+IF($B636="","",+IFERROR(+VLOOKUP(B636,padron!$A$2:$E$2000,2,0),+IFERROR(VLOOKUP(B636,NAfiliado_NFarmacia!$A:$J,10,0),"Ingresar Nuevo Afiliado")))</f>
        <v/>
      </c>
      <c r="H636" s="67" t="str">
        <f>+IF(B636="","",+IFERROR(+VLOOKUP($C636,materiales!$A$2:$C$101,2,0),"9999"))</f>
        <v/>
      </c>
      <c r="I636" s="68" t="str">
        <f>+IF($B636="","",+IF(OR($F636="Si",$F636=""),IF(ISERROR(VLOOKUP($B636,padron!$A$3:$M$482,9,0)),+IF(ISERROR(VLOOKUP($B636,NAfiliado_NFarmacia!$A$2:$J$497,5,0)),"Ingresa Farmacia",VLOOKUP($B636,NAfiliado_NFarmacia!$A$2:$J$497,5,0)),VLOOKUP($B636,padron!$A$3:$M$482,9,0)),+IF(ISERROR(VLOOKUP($B636,NAfiliado_NFarmacia!$A$2:$J$497,5,0)),"Ingresa Farmacia",VLOOKUP($B636,NAfiliado_NFarmacia!$A$2:$J$497,5,0))))</f>
        <v/>
      </c>
      <c r="J636" s="68" t="str">
        <f>+IF($B636="","",+IF(OR($F636="Si",$F636=""),IF(ISERROR(VLOOKUP($B636,padron!$A$3:$M$482,10,0)),+IF(ISERROR(VLOOKUP($B636,NAfiliado_NFarmacia!$A$2:$J$497,5,0)),"Ingresa Direccion de Farmacia",VLOOKUP($B636,NAfiliado_NFarmacia!$A$2:$J$497,6,0)),VLOOKUP($B636,padron!$A$3:$M$482,10,0)),+IF(ISERROR(VLOOKUP($B636,NAfiliado_NFarmacia!$A$2:$J$497,6,0)),"Ingresa Direccion de Farmacia",VLOOKUP($B636,NAfiliado_NFarmacia!$A$2:$J$497,6,0))))</f>
        <v/>
      </c>
      <c r="K636" s="68" t="str">
        <f>+IF($B636="","",+IF(OR($F636="Si",$F636=""),IF(ISERROR(VLOOKUP($B636,padron!$A$3:$M$482,10,0)),+IF(ISERROR(VLOOKUP($B636,NAfiliado_NFarmacia!$A$2:$J$497,5,0)),"Ingresa Localidad de Farmacia",VLOOKUP($B636,NAfiliado_NFarmacia!$A$2:$J$497,7,0)),VLOOKUP($B636,padron!$A$3:$M$482,11,0)),+IF(ISERROR(VLOOKUP($B636,NAfiliado_NFarmacia!$A$2:$J$497,7,0)),"Ingresa Localidad de Farmacia",VLOOKUP($B636,NAfiliado_NFarmacia!$A$2:$J$497,7,0))))</f>
        <v/>
      </c>
      <c r="L636" s="69" t="str">
        <f>+IF(B636="","",IF(F636="No","84005541",+IFERROR(+VLOOKUP(inicio!B636,padron!$A$2:$H$1999,8,0),"84005541")))</f>
        <v/>
      </c>
      <c r="M636" s="69" t="str">
        <f>+IF(B636="","",+IFERROR(+VLOOKUP(B636,padron!A:C,3,0),"no_cargado"))</f>
        <v/>
      </c>
      <c r="N636" s="67" t="str">
        <f>+IF(C636="","",+IFERROR(+VLOOKUP($C636,materiales!$A$2:$C$101,3,0),"9999"))</f>
        <v/>
      </c>
      <c r="O636" s="67" t="str">
        <f t="shared" si="90"/>
        <v/>
      </c>
      <c r="P636" s="67" t="str">
        <f t="shared" si="91"/>
        <v/>
      </c>
      <c r="Q636" s="67" t="str">
        <f t="shared" si="92"/>
        <v/>
      </c>
      <c r="R636" s="67" t="str">
        <f t="shared" si="93"/>
        <v/>
      </c>
      <c r="S636" s="67" t="str">
        <f t="shared" si="94"/>
        <v/>
      </c>
      <c r="T636" s="67" t="str">
        <f t="shared" ca="1" si="95"/>
        <v/>
      </c>
      <c r="U636" s="67" t="str">
        <f>+IF(M636="","",IFERROR(+VLOOKUP(C636,materiales!$A$2:$D$1000,4,0),"DSZA"))</f>
        <v/>
      </c>
      <c r="V636" s="67" t="str">
        <f t="shared" si="96"/>
        <v/>
      </c>
      <c r="W636" s="69" t="str">
        <f t="shared" si="97"/>
        <v/>
      </c>
      <c r="X636" s="69" t="str">
        <f t="shared" si="98"/>
        <v/>
      </c>
      <c r="Y636" s="70" t="str">
        <f t="shared" si="99"/>
        <v/>
      </c>
      <c r="Z636" s="70" t="str">
        <f>IF(M636="no_cargado",VLOOKUP(B636,NAfiliado_NFarmacia!A:H,8,0),"")</f>
        <v/>
      </c>
      <c r="AA636" s="71"/>
    </row>
    <row r="637" spans="1:27" x14ac:dyDescent="0.55000000000000004">
      <c r="A637" s="50"/>
      <c r="B637" s="49"/>
      <c r="C637" s="48"/>
      <c r="D637" s="49"/>
      <c r="E637" s="49"/>
      <c r="F637" s="49"/>
      <c r="G637" s="66" t="str">
        <f>+IF($B637="","",+IFERROR(+VLOOKUP(B637,padron!$A$2:$E$2000,2,0),+IFERROR(VLOOKUP(B637,NAfiliado_NFarmacia!$A:$J,10,0),"Ingresar Nuevo Afiliado")))</f>
        <v/>
      </c>
      <c r="H637" s="67" t="str">
        <f>+IF(B637="","",+IFERROR(+VLOOKUP($C637,materiales!$A$2:$C$101,2,0),"9999"))</f>
        <v/>
      </c>
      <c r="I637" s="68" t="str">
        <f>+IF($B637="","",+IF(OR($F637="Si",$F637=""),IF(ISERROR(VLOOKUP($B637,padron!$A$3:$M$482,9,0)),+IF(ISERROR(VLOOKUP($B637,NAfiliado_NFarmacia!$A$2:$J$497,5,0)),"Ingresa Farmacia",VLOOKUP($B637,NAfiliado_NFarmacia!$A$2:$J$497,5,0)),VLOOKUP($B637,padron!$A$3:$M$482,9,0)),+IF(ISERROR(VLOOKUP($B637,NAfiliado_NFarmacia!$A$2:$J$497,5,0)),"Ingresa Farmacia",VLOOKUP($B637,NAfiliado_NFarmacia!$A$2:$J$497,5,0))))</f>
        <v/>
      </c>
      <c r="J637" s="68" t="str">
        <f>+IF($B637="","",+IF(OR($F637="Si",$F637=""),IF(ISERROR(VLOOKUP($B637,padron!$A$3:$M$482,10,0)),+IF(ISERROR(VLOOKUP($B637,NAfiliado_NFarmacia!$A$2:$J$497,5,0)),"Ingresa Direccion de Farmacia",VLOOKUP($B637,NAfiliado_NFarmacia!$A$2:$J$497,6,0)),VLOOKUP($B637,padron!$A$3:$M$482,10,0)),+IF(ISERROR(VLOOKUP($B637,NAfiliado_NFarmacia!$A$2:$J$497,6,0)),"Ingresa Direccion de Farmacia",VLOOKUP($B637,NAfiliado_NFarmacia!$A$2:$J$497,6,0))))</f>
        <v/>
      </c>
      <c r="K637" s="68" t="str">
        <f>+IF($B637="","",+IF(OR($F637="Si",$F637=""),IF(ISERROR(VLOOKUP($B637,padron!$A$3:$M$482,10,0)),+IF(ISERROR(VLOOKUP($B637,NAfiliado_NFarmacia!$A$2:$J$497,5,0)),"Ingresa Localidad de Farmacia",VLOOKUP($B637,NAfiliado_NFarmacia!$A$2:$J$497,7,0)),VLOOKUP($B637,padron!$A$3:$M$482,11,0)),+IF(ISERROR(VLOOKUP($B637,NAfiliado_NFarmacia!$A$2:$J$497,7,0)),"Ingresa Localidad de Farmacia",VLOOKUP($B637,NAfiliado_NFarmacia!$A$2:$J$497,7,0))))</f>
        <v/>
      </c>
      <c r="L637" s="69" t="str">
        <f>+IF(B637="","",IF(F637="No","84005541",+IFERROR(+VLOOKUP(inicio!B637,padron!$A$2:$H$1999,8,0),"84005541")))</f>
        <v/>
      </c>
      <c r="M637" s="69" t="str">
        <f>+IF(B637="","",+IFERROR(+VLOOKUP(B637,padron!A:C,3,0),"no_cargado"))</f>
        <v/>
      </c>
      <c r="N637" s="67" t="str">
        <f>+IF(C637="","",+IFERROR(+VLOOKUP($C637,materiales!$A$2:$C$101,3,0),"9999"))</f>
        <v/>
      </c>
      <c r="O637" s="67" t="str">
        <f t="shared" si="90"/>
        <v/>
      </c>
      <c r="P637" s="67" t="str">
        <f t="shared" si="91"/>
        <v/>
      </c>
      <c r="Q637" s="67" t="str">
        <f t="shared" si="92"/>
        <v/>
      </c>
      <c r="R637" s="67" t="str">
        <f t="shared" si="93"/>
        <v/>
      </c>
      <c r="S637" s="67" t="str">
        <f t="shared" si="94"/>
        <v/>
      </c>
      <c r="T637" s="67" t="str">
        <f t="shared" ca="1" si="95"/>
        <v/>
      </c>
      <c r="U637" s="67" t="str">
        <f>+IF(M637="","",IFERROR(+VLOOKUP(C637,materiales!$A$2:$D$1000,4,0),"DSZA"))</f>
        <v/>
      </c>
      <c r="V637" s="67" t="str">
        <f t="shared" si="96"/>
        <v/>
      </c>
      <c r="W637" s="69" t="str">
        <f t="shared" si="97"/>
        <v/>
      </c>
      <c r="X637" s="69" t="str">
        <f t="shared" si="98"/>
        <v/>
      </c>
      <c r="Y637" s="70" t="str">
        <f t="shared" si="99"/>
        <v/>
      </c>
      <c r="Z637" s="70" t="str">
        <f>IF(M637="no_cargado",VLOOKUP(B637,NAfiliado_NFarmacia!A:H,8,0),"")</f>
        <v/>
      </c>
      <c r="AA637" s="71"/>
    </row>
    <row r="638" spans="1:27" x14ac:dyDescent="0.55000000000000004">
      <c r="A638" s="50"/>
      <c r="B638" s="49"/>
      <c r="C638" s="48"/>
      <c r="D638" s="49"/>
      <c r="E638" s="49"/>
      <c r="F638" s="49"/>
      <c r="G638" s="66" t="str">
        <f>+IF($B638="","",+IFERROR(+VLOOKUP(B638,padron!$A$2:$E$2000,2,0),+IFERROR(VLOOKUP(B638,NAfiliado_NFarmacia!$A:$J,10,0),"Ingresar Nuevo Afiliado")))</f>
        <v/>
      </c>
      <c r="H638" s="67" t="str">
        <f>+IF(B638="","",+IFERROR(+VLOOKUP($C638,materiales!$A$2:$C$101,2,0),"9999"))</f>
        <v/>
      </c>
      <c r="I638" s="68" t="str">
        <f>+IF($B638="","",+IF(OR($F638="Si",$F638=""),IF(ISERROR(VLOOKUP($B638,padron!$A$3:$M$482,9,0)),+IF(ISERROR(VLOOKUP($B638,NAfiliado_NFarmacia!$A$2:$J$497,5,0)),"Ingresa Farmacia",VLOOKUP($B638,NAfiliado_NFarmacia!$A$2:$J$497,5,0)),VLOOKUP($B638,padron!$A$3:$M$482,9,0)),+IF(ISERROR(VLOOKUP($B638,NAfiliado_NFarmacia!$A$2:$J$497,5,0)),"Ingresa Farmacia",VLOOKUP($B638,NAfiliado_NFarmacia!$A$2:$J$497,5,0))))</f>
        <v/>
      </c>
      <c r="J638" s="68" t="str">
        <f>+IF($B638="","",+IF(OR($F638="Si",$F638=""),IF(ISERROR(VLOOKUP($B638,padron!$A$3:$M$482,10,0)),+IF(ISERROR(VLOOKUP($B638,NAfiliado_NFarmacia!$A$2:$J$497,5,0)),"Ingresa Direccion de Farmacia",VLOOKUP($B638,NAfiliado_NFarmacia!$A$2:$J$497,6,0)),VLOOKUP($B638,padron!$A$3:$M$482,10,0)),+IF(ISERROR(VLOOKUP($B638,NAfiliado_NFarmacia!$A$2:$J$497,6,0)),"Ingresa Direccion de Farmacia",VLOOKUP($B638,NAfiliado_NFarmacia!$A$2:$J$497,6,0))))</f>
        <v/>
      </c>
      <c r="K638" s="68" t="str">
        <f>+IF($B638="","",+IF(OR($F638="Si",$F638=""),IF(ISERROR(VLOOKUP($B638,padron!$A$3:$M$482,10,0)),+IF(ISERROR(VLOOKUP($B638,NAfiliado_NFarmacia!$A$2:$J$497,5,0)),"Ingresa Localidad de Farmacia",VLOOKUP($B638,NAfiliado_NFarmacia!$A$2:$J$497,7,0)),VLOOKUP($B638,padron!$A$3:$M$482,11,0)),+IF(ISERROR(VLOOKUP($B638,NAfiliado_NFarmacia!$A$2:$J$497,7,0)),"Ingresa Localidad de Farmacia",VLOOKUP($B638,NAfiliado_NFarmacia!$A$2:$J$497,7,0))))</f>
        <v/>
      </c>
      <c r="L638" s="69" t="str">
        <f>+IF(B638="","",IF(F638="No","84005541",+IFERROR(+VLOOKUP(inicio!B638,padron!$A$2:$H$1999,8,0),"84005541")))</f>
        <v/>
      </c>
      <c r="M638" s="69" t="str">
        <f>+IF(B638="","",+IFERROR(+VLOOKUP(B638,padron!A:C,3,0),"no_cargado"))</f>
        <v/>
      </c>
      <c r="N638" s="67" t="str">
        <f>+IF(C638="","",+IFERROR(+VLOOKUP($C638,materiales!$A$2:$C$101,3,0),"9999"))</f>
        <v/>
      </c>
      <c r="O638" s="67" t="str">
        <f t="shared" si="90"/>
        <v/>
      </c>
      <c r="P638" s="67" t="str">
        <f t="shared" si="91"/>
        <v/>
      </c>
      <c r="Q638" s="67" t="str">
        <f t="shared" si="92"/>
        <v/>
      </c>
      <c r="R638" s="67" t="str">
        <f t="shared" si="93"/>
        <v/>
      </c>
      <c r="S638" s="67" t="str">
        <f t="shared" si="94"/>
        <v/>
      </c>
      <c r="T638" s="67" t="str">
        <f t="shared" ca="1" si="95"/>
        <v/>
      </c>
      <c r="U638" s="67" t="str">
        <f>+IF(M638="","",IFERROR(+VLOOKUP(C638,materiales!$A$2:$D$1000,4,0),"DSZA"))</f>
        <v/>
      </c>
      <c r="V638" s="67" t="str">
        <f t="shared" si="96"/>
        <v/>
      </c>
      <c r="W638" s="69" t="str">
        <f t="shared" si="97"/>
        <v/>
      </c>
      <c r="X638" s="69" t="str">
        <f t="shared" si="98"/>
        <v/>
      </c>
      <c r="Y638" s="70" t="str">
        <f t="shared" si="99"/>
        <v/>
      </c>
      <c r="Z638" s="70" t="str">
        <f>IF(M638="no_cargado",VLOOKUP(B638,NAfiliado_NFarmacia!A:H,8,0),"")</f>
        <v/>
      </c>
      <c r="AA638" s="71"/>
    </row>
    <row r="639" spans="1:27" x14ac:dyDescent="0.55000000000000004">
      <c r="A639" s="50"/>
      <c r="B639" s="49"/>
      <c r="C639" s="48"/>
      <c r="D639" s="49"/>
      <c r="E639" s="49"/>
      <c r="F639" s="49"/>
      <c r="G639" s="66" t="str">
        <f>+IF($B639="","",+IFERROR(+VLOOKUP(B639,padron!$A$2:$E$2000,2,0),+IFERROR(VLOOKUP(B639,NAfiliado_NFarmacia!$A:$J,10,0),"Ingresar Nuevo Afiliado")))</f>
        <v/>
      </c>
      <c r="H639" s="67" t="str">
        <f>+IF(B639="","",+IFERROR(+VLOOKUP($C639,materiales!$A$2:$C$101,2,0),"9999"))</f>
        <v/>
      </c>
      <c r="I639" s="68" t="str">
        <f>+IF($B639="","",+IF(OR($F639="Si",$F639=""),IF(ISERROR(VLOOKUP($B639,padron!$A$3:$M$482,9,0)),+IF(ISERROR(VLOOKUP($B639,NAfiliado_NFarmacia!$A$2:$J$497,5,0)),"Ingresa Farmacia",VLOOKUP($B639,NAfiliado_NFarmacia!$A$2:$J$497,5,0)),VLOOKUP($B639,padron!$A$3:$M$482,9,0)),+IF(ISERROR(VLOOKUP($B639,NAfiliado_NFarmacia!$A$2:$J$497,5,0)),"Ingresa Farmacia",VLOOKUP($B639,NAfiliado_NFarmacia!$A$2:$J$497,5,0))))</f>
        <v/>
      </c>
      <c r="J639" s="68" t="str">
        <f>+IF($B639="","",+IF(OR($F639="Si",$F639=""),IF(ISERROR(VLOOKUP($B639,padron!$A$3:$M$482,10,0)),+IF(ISERROR(VLOOKUP($B639,NAfiliado_NFarmacia!$A$2:$J$497,5,0)),"Ingresa Direccion de Farmacia",VLOOKUP($B639,NAfiliado_NFarmacia!$A$2:$J$497,6,0)),VLOOKUP($B639,padron!$A$3:$M$482,10,0)),+IF(ISERROR(VLOOKUP($B639,NAfiliado_NFarmacia!$A$2:$J$497,6,0)),"Ingresa Direccion de Farmacia",VLOOKUP($B639,NAfiliado_NFarmacia!$A$2:$J$497,6,0))))</f>
        <v/>
      </c>
      <c r="K639" s="68" t="str">
        <f>+IF($B639="","",+IF(OR($F639="Si",$F639=""),IF(ISERROR(VLOOKUP($B639,padron!$A$3:$M$482,10,0)),+IF(ISERROR(VLOOKUP($B639,NAfiliado_NFarmacia!$A$2:$J$497,5,0)),"Ingresa Localidad de Farmacia",VLOOKUP($B639,NAfiliado_NFarmacia!$A$2:$J$497,7,0)),VLOOKUP($B639,padron!$A$3:$M$482,11,0)),+IF(ISERROR(VLOOKUP($B639,NAfiliado_NFarmacia!$A$2:$J$497,7,0)),"Ingresa Localidad de Farmacia",VLOOKUP($B639,NAfiliado_NFarmacia!$A$2:$J$497,7,0))))</f>
        <v/>
      </c>
      <c r="L639" s="69" t="str">
        <f>+IF(B639="","",IF(F639="No","84005541",+IFERROR(+VLOOKUP(inicio!B639,padron!$A$2:$H$1999,8,0),"84005541")))</f>
        <v/>
      </c>
      <c r="M639" s="69" t="str">
        <f>+IF(B639="","",+IFERROR(+VLOOKUP(B639,padron!A:C,3,0),"no_cargado"))</f>
        <v/>
      </c>
      <c r="N639" s="67" t="str">
        <f>+IF(C639="","",+IFERROR(+VLOOKUP($C639,materiales!$A$2:$C$101,3,0),"9999"))</f>
        <v/>
      </c>
      <c r="O639" s="67" t="str">
        <f t="shared" si="90"/>
        <v/>
      </c>
      <c r="P639" s="67" t="str">
        <f t="shared" si="91"/>
        <v/>
      </c>
      <c r="Q639" s="67" t="str">
        <f t="shared" si="92"/>
        <v/>
      </c>
      <c r="R639" s="67" t="str">
        <f t="shared" si="93"/>
        <v/>
      </c>
      <c r="S639" s="67" t="str">
        <f t="shared" si="94"/>
        <v/>
      </c>
      <c r="T639" s="67" t="str">
        <f t="shared" ca="1" si="95"/>
        <v/>
      </c>
      <c r="U639" s="67" t="str">
        <f>+IF(M639="","",IFERROR(+VLOOKUP(C639,materiales!$A$2:$D$1000,4,0),"DSZA"))</f>
        <v/>
      </c>
      <c r="V639" s="67" t="str">
        <f t="shared" si="96"/>
        <v/>
      </c>
      <c r="W639" s="69" t="str">
        <f t="shared" si="97"/>
        <v/>
      </c>
      <c r="X639" s="69" t="str">
        <f t="shared" si="98"/>
        <v/>
      </c>
      <c r="Y639" s="70" t="str">
        <f t="shared" si="99"/>
        <v/>
      </c>
      <c r="Z639" s="70" t="str">
        <f>IF(M639="no_cargado",VLOOKUP(B639,NAfiliado_NFarmacia!A:H,8,0),"")</f>
        <v/>
      </c>
      <c r="AA639" s="71"/>
    </row>
    <row r="640" spans="1:27" x14ac:dyDescent="0.55000000000000004">
      <c r="A640" s="50"/>
      <c r="B640" s="49"/>
      <c r="C640" s="48"/>
      <c r="D640" s="49"/>
      <c r="E640" s="49"/>
      <c r="F640" s="49"/>
      <c r="G640" s="66" t="str">
        <f>+IF($B640="","",+IFERROR(+VLOOKUP(B640,padron!$A$2:$E$2000,2,0),+IFERROR(VLOOKUP(B640,NAfiliado_NFarmacia!$A:$J,10,0),"Ingresar Nuevo Afiliado")))</f>
        <v/>
      </c>
      <c r="H640" s="67" t="str">
        <f>+IF(B640="","",+IFERROR(+VLOOKUP($C640,materiales!$A$2:$C$101,2,0),"9999"))</f>
        <v/>
      </c>
      <c r="I640" s="68" t="str">
        <f>+IF($B640="","",+IF(OR($F640="Si",$F640=""),IF(ISERROR(VLOOKUP($B640,padron!$A$3:$M$482,9,0)),+IF(ISERROR(VLOOKUP($B640,NAfiliado_NFarmacia!$A$2:$J$497,5,0)),"Ingresa Farmacia",VLOOKUP($B640,NAfiliado_NFarmacia!$A$2:$J$497,5,0)),VLOOKUP($B640,padron!$A$3:$M$482,9,0)),+IF(ISERROR(VLOOKUP($B640,NAfiliado_NFarmacia!$A$2:$J$497,5,0)),"Ingresa Farmacia",VLOOKUP($B640,NAfiliado_NFarmacia!$A$2:$J$497,5,0))))</f>
        <v/>
      </c>
      <c r="J640" s="68" t="str">
        <f>+IF($B640="","",+IF(OR($F640="Si",$F640=""),IF(ISERROR(VLOOKUP($B640,padron!$A$3:$M$482,10,0)),+IF(ISERROR(VLOOKUP($B640,NAfiliado_NFarmacia!$A$2:$J$497,5,0)),"Ingresa Direccion de Farmacia",VLOOKUP($B640,NAfiliado_NFarmacia!$A$2:$J$497,6,0)),VLOOKUP($B640,padron!$A$3:$M$482,10,0)),+IF(ISERROR(VLOOKUP($B640,NAfiliado_NFarmacia!$A$2:$J$497,6,0)),"Ingresa Direccion de Farmacia",VLOOKUP($B640,NAfiliado_NFarmacia!$A$2:$J$497,6,0))))</f>
        <v/>
      </c>
      <c r="K640" s="68" t="str">
        <f>+IF($B640="","",+IF(OR($F640="Si",$F640=""),IF(ISERROR(VLOOKUP($B640,padron!$A$3:$M$482,10,0)),+IF(ISERROR(VLOOKUP($B640,NAfiliado_NFarmacia!$A$2:$J$497,5,0)),"Ingresa Localidad de Farmacia",VLOOKUP($B640,NAfiliado_NFarmacia!$A$2:$J$497,7,0)),VLOOKUP($B640,padron!$A$3:$M$482,11,0)),+IF(ISERROR(VLOOKUP($B640,NAfiliado_NFarmacia!$A$2:$J$497,7,0)),"Ingresa Localidad de Farmacia",VLOOKUP($B640,NAfiliado_NFarmacia!$A$2:$J$497,7,0))))</f>
        <v/>
      </c>
      <c r="L640" s="69" t="str">
        <f>+IF(B640="","",IF(F640="No","84005541",+IFERROR(+VLOOKUP(inicio!B640,padron!$A$2:$H$1999,8,0),"84005541")))</f>
        <v/>
      </c>
      <c r="M640" s="69" t="str">
        <f>+IF(B640="","",+IFERROR(+VLOOKUP(B640,padron!A:C,3,0),"no_cargado"))</f>
        <v/>
      </c>
      <c r="N640" s="67" t="str">
        <f>+IF(C640="","",+IFERROR(+VLOOKUP($C640,materiales!$A$2:$C$101,3,0),"9999"))</f>
        <v/>
      </c>
      <c r="O640" s="67" t="str">
        <f t="shared" si="90"/>
        <v/>
      </c>
      <c r="P640" s="67" t="str">
        <f t="shared" si="91"/>
        <v/>
      </c>
      <c r="Q640" s="67" t="str">
        <f t="shared" si="92"/>
        <v/>
      </c>
      <c r="R640" s="67" t="str">
        <f t="shared" si="93"/>
        <v/>
      </c>
      <c r="S640" s="67" t="str">
        <f t="shared" si="94"/>
        <v/>
      </c>
      <c r="T640" s="67" t="str">
        <f t="shared" ca="1" si="95"/>
        <v/>
      </c>
      <c r="U640" s="67" t="str">
        <f>+IF(M640="","",IFERROR(+VLOOKUP(C640,materiales!$A$2:$D$1000,4,0),"DSZA"))</f>
        <v/>
      </c>
      <c r="V640" s="67" t="str">
        <f t="shared" si="96"/>
        <v/>
      </c>
      <c r="W640" s="69" t="str">
        <f t="shared" si="97"/>
        <v/>
      </c>
      <c r="X640" s="69" t="str">
        <f t="shared" si="98"/>
        <v/>
      </c>
      <c r="Y640" s="70" t="str">
        <f t="shared" si="99"/>
        <v/>
      </c>
      <c r="Z640" s="70" t="str">
        <f>IF(M640="no_cargado",VLOOKUP(B640,NAfiliado_NFarmacia!A:H,8,0),"")</f>
        <v/>
      </c>
      <c r="AA640" s="71"/>
    </row>
    <row r="641" spans="1:27" x14ac:dyDescent="0.55000000000000004">
      <c r="A641" s="50"/>
      <c r="B641" s="49"/>
      <c r="C641" s="48"/>
      <c r="D641" s="49"/>
      <c r="E641" s="49"/>
      <c r="F641" s="49"/>
      <c r="G641" s="66" t="str">
        <f>+IF($B641="","",+IFERROR(+VLOOKUP(B641,padron!$A$2:$E$2000,2,0),+IFERROR(VLOOKUP(B641,NAfiliado_NFarmacia!$A:$J,10,0),"Ingresar Nuevo Afiliado")))</f>
        <v/>
      </c>
      <c r="H641" s="67" t="str">
        <f>+IF(B641="","",+IFERROR(+VLOOKUP($C641,materiales!$A$2:$C$101,2,0),"9999"))</f>
        <v/>
      </c>
      <c r="I641" s="68" t="str">
        <f>+IF($B641="","",+IF(OR($F641="Si",$F641=""),IF(ISERROR(VLOOKUP($B641,padron!$A$3:$M$482,9,0)),+IF(ISERROR(VLOOKUP($B641,NAfiliado_NFarmacia!$A$2:$J$497,5,0)),"Ingresa Farmacia",VLOOKUP($B641,NAfiliado_NFarmacia!$A$2:$J$497,5,0)),VLOOKUP($B641,padron!$A$3:$M$482,9,0)),+IF(ISERROR(VLOOKUP($B641,NAfiliado_NFarmacia!$A$2:$J$497,5,0)),"Ingresa Farmacia",VLOOKUP($B641,NAfiliado_NFarmacia!$A$2:$J$497,5,0))))</f>
        <v/>
      </c>
      <c r="J641" s="68" t="str">
        <f>+IF($B641="","",+IF(OR($F641="Si",$F641=""),IF(ISERROR(VLOOKUP($B641,padron!$A$3:$M$482,10,0)),+IF(ISERROR(VLOOKUP($B641,NAfiliado_NFarmacia!$A$2:$J$497,5,0)),"Ingresa Direccion de Farmacia",VLOOKUP($B641,NAfiliado_NFarmacia!$A$2:$J$497,6,0)),VLOOKUP($B641,padron!$A$3:$M$482,10,0)),+IF(ISERROR(VLOOKUP($B641,NAfiliado_NFarmacia!$A$2:$J$497,6,0)),"Ingresa Direccion de Farmacia",VLOOKUP($B641,NAfiliado_NFarmacia!$A$2:$J$497,6,0))))</f>
        <v/>
      </c>
      <c r="K641" s="68" t="str">
        <f>+IF($B641="","",+IF(OR($F641="Si",$F641=""),IF(ISERROR(VLOOKUP($B641,padron!$A$3:$M$482,10,0)),+IF(ISERROR(VLOOKUP($B641,NAfiliado_NFarmacia!$A$2:$J$497,5,0)),"Ingresa Localidad de Farmacia",VLOOKUP($B641,NAfiliado_NFarmacia!$A$2:$J$497,7,0)),VLOOKUP($B641,padron!$A$3:$M$482,11,0)),+IF(ISERROR(VLOOKUP($B641,NAfiliado_NFarmacia!$A$2:$J$497,7,0)),"Ingresa Localidad de Farmacia",VLOOKUP($B641,NAfiliado_NFarmacia!$A$2:$J$497,7,0))))</f>
        <v/>
      </c>
      <c r="L641" s="69" t="str">
        <f>+IF(B641="","",IF(F641="No","84005541",+IFERROR(+VLOOKUP(inicio!B641,padron!$A$2:$H$1999,8,0),"84005541")))</f>
        <v/>
      </c>
      <c r="M641" s="69" t="str">
        <f>+IF(B641="","",+IFERROR(+VLOOKUP(B641,padron!A:C,3,0),"no_cargado"))</f>
        <v/>
      </c>
      <c r="N641" s="67" t="str">
        <f>+IF(C641="","",+IFERROR(+VLOOKUP($C641,materiales!$A$2:$C$101,3,0),"9999"))</f>
        <v/>
      </c>
      <c r="O641" s="67" t="str">
        <f t="shared" si="90"/>
        <v/>
      </c>
      <c r="P641" s="67" t="str">
        <f t="shared" si="91"/>
        <v/>
      </c>
      <c r="Q641" s="67" t="str">
        <f t="shared" si="92"/>
        <v/>
      </c>
      <c r="R641" s="67" t="str">
        <f t="shared" si="93"/>
        <v/>
      </c>
      <c r="S641" s="67" t="str">
        <f t="shared" si="94"/>
        <v/>
      </c>
      <c r="T641" s="67" t="str">
        <f t="shared" ca="1" si="95"/>
        <v/>
      </c>
      <c r="U641" s="67" t="str">
        <f>+IF(M641="","",IFERROR(+VLOOKUP(C641,materiales!$A$2:$D$1000,4,0),"DSZA"))</f>
        <v/>
      </c>
      <c r="V641" s="67" t="str">
        <f t="shared" si="96"/>
        <v/>
      </c>
      <c r="W641" s="69" t="str">
        <f t="shared" si="97"/>
        <v/>
      </c>
      <c r="X641" s="69" t="str">
        <f t="shared" si="98"/>
        <v/>
      </c>
      <c r="Y641" s="70" t="str">
        <f t="shared" si="99"/>
        <v/>
      </c>
      <c r="Z641" s="70" t="str">
        <f>IF(M641="no_cargado",VLOOKUP(B641,NAfiliado_NFarmacia!A:H,8,0),"")</f>
        <v/>
      </c>
      <c r="AA641" s="71"/>
    </row>
    <row r="642" spans="1:27" x14ac:dyDescent="0.55000000000000004">
      <c r="A642" s="50"/>
      <c r="B642" s="49"/>
      <c r="C642" s="48"/>
      <c r="D642" s="49"/>
      <c r="E642" s="49"/>
      <c r="F642" s="49"/>
      <c r="G642" s="66" t="str">
        <f>+IF($B642="","",+IFERROR(+VLOOKUP(B642,padron!$A$2:$E$2000,2,0),+IFERROR(VLOOKUP(B642,NAfiliado_NFarmacia!$A:$J,10,0),"Ingresar Nuevo Afiliado")))</f>
        <v/>
      </c>
      <c r="H642" s="67" t="str">
        <f>+IF(B642="","",+IFERROR(+VLOOKUP($C642,materiales!$A$2:$C$101,2,0),"9999"))</f>
        <v/>
      </c>
      <c r="I642" s="68" t="str">
        <f>+IF($B642="","",+IF(OR($F642="Si",$F642=""),IF(ISERROR(VLOOKUP($B642,padron!$A$3:$M$482,9,0)),+IF(ISERROR(VLOOKUP($B642,NAfiliado_NFarmacia!$A$2:$J$497,5,0)),"Ingresa Farmacia",VLOOKUP($B642,NAfiliado_NFarmacia!$A$2:$J$497,5,0)),VLOOKUP($B642,padron!$A$3:$M$482,9,0)),+IF(ISERROR(VLOOKUP($B642,NAfiliado_NFarmacia!$A$2:$J$497,5,0)),"Ingresa Farmacia",VLOOKUP($B642,NAfiliado_NFarmacia!$A$2:$J$497,5,0))))</f>
        <v/>
      </c>
      <c r="J642" s="68" t="str">
        <f>+IF($B642="","",+IF(OR($F642="Si",$F642=""),IF(ISERROR(VLOOKUP($B642,padron!$A$3:$M$482,10,0)),+IF(ISERROR(VLOOKUP($B642,NAfiliado_NFarmacia!$A$2:$J$497,5,0)),"Ingresa Direccion de Farmacia",VLOOKUP($B642,NAfiliado_NFarmacia!$A$2:$J$497,6,0)),VLOOKUP($B642,padron!$A$3:$M$482,10,0)),+IF(ISERROR(VLOOKUP($B642,NAfiliado_NFarmacia!$A$2:$J$497,6,0)),"Ingresa Direccion de Farmacia",VLOOKUP($B642,NAfiliado_NFarmacia!$A$2:$J$497,6,0))))</f>
        <v/>
      </c>
      <c r="K642" s="68" t="str">
        <f>+IF($B642="","",+IF(OR($F642="Si",$F642=""),IF(ISERROR(VLOOKUP($B642,padron!$A$3:$M$482,10,0)),+IF(ISERROR(VLOOKUP($B642,NAfiliado_NFarmacia!$A$2:$J$497,5,0)),"Ingresa Localidad de Farmacia",VLOOKUP($B642,NAfiliado_NFarmacia!$A$2:$J$497,7,0)),VLOOKUP($B642,padron!$A$3:$M$482,11,0)),+IF(ISERROR(VLOOKUP($B642,NAfiliado_NFarmacia!$A$2:$J$497,7,0)),"Ingresa Localidad de Farmacia",VLOOKUP($B642,NAfiliado_NFarmacia!$A$2:$J$497,7,0))))</f>
        <v/>
      </c>
      <c r="L642" s="69" t="str">
        <f>+IF(B642="","",IF(F642="No","84005541",+IFERROR(+VLOOKUP(inicio!B642,padron!$A$2:$H$1999,8,0),"84005541")))</f>
        <v/>
      </c>
      <c r="M642" s="69" t="str">
        <f>+IF(B642="","",+IFERROR(+VLOOKUP(B642,padron!A:C,3,0),"no_cargado"))</f>
        <v/>
      </c>
      <c r="N642" s="67" t="str">
        <f>+IF(C642="","",+IFERROR(+VLOOKUP($C642,materiales!$A$2:$C$101,3,0),"9999"))</f>
        <v/>
      </c>
      <c r="O642" s="67" t="str">
        <f t="shared" si="90"/>
        <v/>
      </c>
      <c r="P642" s="67" t="str">
        <f t="shared" si="91"/>
        <v/>
      </c>
      <c r="Q642" s="67" t="str">
        <f t="shared" si="92"/>
        <v/>
      </c>
      <c r="R642" s="67" t="str">
        <f t="shared" si="93"/>
        <v/>
      </c>
      <c r="S642" s="67" t="str">
        <f t="shared" si="94"/>
        <v/>
      </c>
      <c r="T642" s="67" t="str">
        <f t="shared" ca="1" si="95"/>
        <v/>
      </c>
      <c r="U642" s="67" t="str">
        <f>+IF(M642="","",IFERROR(+VLOOKUP(C642,materiales!$A$2:$D$1000,4,0),"DSZA"))</f>
        <v/>
      </c>
      <c r="V642" s="67" t="str">
        <f t="shared" si="96"/>
        <v/>
      </c>
      <c r="W642" s="69" t="str">
        <f t="shared" si="97"/>
        <v/>
      </c>
      <c r="X642" s="69" t="str">
        <f t="shared" si="98"/>
        <v/>
      </c>
      <c r="Y642" s="70" t="str">
        <f t="shared" si="99"/>
        <v/>
      </c>
      <c r="Z642" s="70" t="str">
        <f>IF(M642="no_cargado",VLOOKUP(B642,NAfiliado_NFarmacia!A:H,8,0),"")</f>
        <v/>
      </c>
      <c r="AA642" s="71"/>
    </row>
    <row r="643" spans="1:27" x14ac:dyDescent="0.55000000000000004">
      <c r="A643" s="50"/>
      <c r="B643" s="49"/>
      <c r="C643" s="48"/>
      <c r="D643" s="49"/>
      <c r="E643" s="49"/>
      <c r="F643" s="49"/>
      <c r="G643" s="66" t="str">
        <f>+IF($B643="","",+IFERROR(+VLOOKUP(B643,padron!$A$2:$E$2000,2,0),+IFERROR(VLOOKUP(B643,NAfiliado_NFarmacia!$A:$J,10,0),"Ingresar Nuevo Afiliado")))</f>
        <v/>
      </c>
      <c r="H643" s="67" t="str">
        <f>+IF(B643="","",+IFERROR(+VLOOKUP($C643,materiales!$A$2:$C$101,2,0),"9999"))</f>
        <v/>
      </c>
      <c r="I643" s="68" t="str">
        <f>+IF($B643="","",+IF(OR($F643="Si",$F643=""),IF(ISERROR(VLOOKUP($B643,padron!$A$3:$M$482,9,0)),+IF(ISERROR(VLOOKUP($B643,NAfiliado_NFarmacia!$A$2:$J$497,5,0)),"Ingresa Farmacia",VLOOKUP($B643,NAfiliado_NFarmacia!$A$2:$J$497,5,0)),VLOOKUP($B643,padron!$A$3:$M$482,9,0)),+IF(ISERROR(VLOOKUP($B643,NAfiliado_NFarmacia!$A$2:$J$497,5,0)),"Ingresa Farmacia",VLOOKUP($B643,NAfiliado_NFarmacia!$A$2:$J$497,5,0))))</f>
        <v/>
      </c>
      <c r="J643" s="68" t="str">
        <f>+IF($B643="","",+IF(OR($F643="Si",$F643=""),IF(ISERROR(VLOOKUP($B643,padron!$A$3:$M$482,10,0)),+IF(ISERROR(VLOOKUP($B643,NAfiliado_NFarmacia!$A$2:$J$497,5,0)),"Ingresa Direccion de Farmacia",VLOOKUP($B643,NAfiliado_NFarmacia!$A$2:$J$497,6,0)),VLOOKUP($B643,padron!$A$3:$M$482,10,0)),+IF(ISERROR(VLOOKUP($B643,NAfiliado_NFarmacia!$A$2:$J$497,6,0)),"Ingresa Direccion de Farmacia",VLOOKUP($B643,NAfiliado_NFarmacia!$A$2:$J$497,6,0))))</f>
        <v/>
      </c>
      <c r="K643" s="68" t="str">
        <f>+IF($B643="","",+IF(OR($F643="Si",$F643=""),IF(ISERROR(VLOOKUP($B643,padron!$A$3:$M$482,10,0)),+IF(ISERROR(VLOOKUP($B643,NAfiliado_NFarmacia!$A$2:$J$497,5,0)),"Ingresa Localidad de Farmacia",VLOOKUP($B643,NAfiliado_NFarmacia!$A$2:$J$497,7,0)),VLOOKUP($B643,padron!$A$3:$M$482,11,0)),+IF(ISERROR(VLOOKUP($B643,NAfiliado_NFarmacia!$A$2:$J$497,7,0)),"Ingresa Localidad de Farmacia",VLOOKUP($B643,NAfiliado_NFarmacia!$A$2:$J$497,7,0))))</f>
        <v/>
      </c>
      <c r="L643" s="69" t="str">
        <f>+IF(B643="","",IF(F643="No","84005541",+IFERROR(+VLOOKUP(inicio!B643,padron!$A$2:$H$1999,8,0),"84005541")))</f>
        <v/>
      </c>
      <c r="M643" s="69" t="str">
        <f>+IF(B643="","",+IFERROR(+VLOOKUP(B643,padron!A:C,3,0),"no_cargado"))</f>
        <v/>
      </c>
      <c r="N643" s="67" t="str">
        <f>+IF(C643="","",+IFERROR(+VLOOKUP($C643,materiales!$A$2:$C$101,3,0),"9999"))</f>
        <v/>
      </c>
      <c r="O643" s="67" t="str">
        <f t="shared" si="90"/>
        <v/>
      </c>
      <c r="P643" s="67" t="str">
        <f t="shared" si="91"/>
        <v/>
      </c>
      <c r="Q643" s="67" t="str">
        <f t="shared" si="92"/>
        <v/>
      </c>
      <c r="R643" s="67" t="str">
        <f t="shared" si="93"/>
        <v/>
      </c>
      <c r="S643" s="67" t="str">
        <f t="shared" si="94"/>
        <v/>
      </c>
      <c r="T643" s="67" t="str">
        <f t="shared" ca="1" si="95"/>
        <v/>
      </c>
      <c r="U643" s="67" t="str">
        <f>+IF(M643="","",IFERROR(+VLOOKUP(C643,materiales!$A$2:$D$1000,4,0),"DSZA"))</f>
        <v/>
      </c>
      <c r="V643" s="67" t="str">
        <f t="shared" si="96"/>
        <v/>
      </c>
      <c r="W643" s="69" t="str">
        <f t="shared" si="97"/>
        <v/>
      </c>
      <c r="X643" s="69" t="str">
        <f t="shared" si="98"/>
        <v/>
      </c>
      <c r="Y643" s="70" t="str">
        <f t="shared" si="99"/>
        <v/>
      </c>
      <c r="Z643" s="70" t="str">
        <f>IF(M643="no_cargado",VLOOKUP(B643,NAfiliado_NFarmacia!A:H,8,0),"")</f>
        <v/>
      </c>
      <c r="AA643" s="71"/>
    </row>
    <row r="644" spans="1:27" x14ac:dyDescent="0.55000000000000004">
      <c r="A644" s="50"/>
      <c r="B644" s="49"/>
      <c r="C644" s="48"/>
      <c r="D644" s="49"/>
      <c r="E644" s="49"/>
      <c r="F644" s="49"/>
      <c r="G644" s="66" t="str">
        <f>+IF($B644="","",+IFERROR(+VLOOKUP(B644,padron!$A$2:$E$2000,2,0),+IFERROR(VLOOKUP(B644,NAfiliado_NFarmacia!$A:$J,10,0),"Ingresar Nuevo Afiliado")))</f>
        <v/>
      </c>
      <c r="H644" s="67" t="str">
        <f>+IF(B644="","",+IFERROR(+VLOOKUP($C644,materiales!$A$2:$C$101,2,0),"9999"))</f>
        <v/>
      </c>
      <c r="I644" s="68" t="str">
        <f>+IF($B644="","",+IF(OR($F644="Si",$F644=""),IF(ISERROR(VLOOKUP($B644,padron!$A$3:$M$482,9,0)),+IF(ISERROR(VLOOKUP($B644,NAfiliado_NFarmacia!$A$2:$J$497,5,0)),"Ingresa Farmacia",VLOOKUP($B644,NAfiliado_NFarmacia!$A$2:$J$497,5,0)),VLOOKUP($B644,padron!$A$3:$M$482,9,0)),+IF(ISERROR(VLOOKUP($B644,NAfiliado_NFarmacia!$A$2:$J$497,5,0)),"Ingresa Farmacia",VLOOKUP($B644,NAfiliado_NFarmacia!$A$2:$J$497,5,0))))</f>
        <v/>
      </c>
      <c r="J644" s="68" t="str">
        <f>+IF($B644="","",+IF(OR($F644="Si",$F644=""),IF(ISERROR(VLOOKUP($B644,padron!$A$3:$M$482,10,0)),+IF(ISERROR(VLOOKUP($B644,NAfiliado_NFarmacia!$A$2:$J$497,5,0)),"Ingresa Direccion de Farmacia",VLOOKUP($B644,NAfiliado_NFarmacia!$A$2:$J$497,6,0)),VLOOKUP($B644,padron!$A$3:$M$482,10,0)),+IF(ISERROR(VLOOKUP($B644,NAfiliado_NFarmacia!$A$2:$J$497,6,0)),"Ingresa Direccion de Farmacia",VLOOKUP($B644,NAfiliado_NFarmacia!$A$2:$J$497,6,0))))</f>
        <v/>
      </c>
      <c r="K644" s="68" t="str">
        <f>+IF($B644="","",+IF(OR($F644="Si",$F644=""),IF(ISERROR(VLOOKUP($B644,padron!$A$3:$M$482,10,0)),+IF(ISERROR(VLOOKUP($B644,NAfiliado_NFarmacia!$A$2:$J$497,5,0)),"Ingresa Localidad de Farmacia",VLOOKUP($B644,NAfiliado_NFarmacia!$A$2:$J$497,7,0)),VLOOKUP($B644,padron!$A$3:$M$482,11,0)),+IF(ISERROR(VLOOKUP($B644,NAfiliado_NFarmacia!$A$2:$J$497,7,0)),"Ingresa Localidad de Farmacia",VLOOKUP($B644,NAfiliado_NFarmacia!$A$2:$J$497,7,0))))</f>
        <v/>
      </c>
      <c r="L644" s="69" t="str">
        <f>+IF(B644="","",IF(F644="No","84005541",+IFERROR(+VLOOKUP(inicio!B644,padron!$A$2:$H$1999,8,0),"84005541")))</f>
        <v/>
      </c>
      <c r="M644" s="69" t="str">
        <f>+IF(B644="","",+IFERROR(+VLOOKUP(B644,padron!A:C,3,0),"no_cargado"))</f>
        <v/>
      </c>
      <c r="N644" s="67" t="str">
        <f>+IF(C644="","",+IFERROR(+VLOOKUP($C644,materiales!$A$2:$C$101,3,0),"9999"))</f>
        <v/>
      </c>
      <c r="O644" s="67" t="str">
        <f t="shared" si="90"/>
        <v/>
      </c>
      <c r="P644" s="67" t="str">
        <f t="shared" si="91"/>
        <v/>
      </c>
      <c r="Q644" s="67" t="str">
        <f t="shared" si="92"/>
        <v/>
      </c>
      <c r="R644" s="67" t="str">
        <f t="shared" si="93"/>
        <v/>
      </c>
      <c r="S644" s="67" t="str">
        <f t="shared" si="94"/>
        <v/>
      </c>
      <c r="T644" s="67" t="str">
        <f t="shared" ca="1" si="95"/>
        <v/>
      </c>
      <c r="U644" s="67" t="str">
        <f>+IF(M644="","",IFERROR(+VLOOKUP(C644,materiales!$A$2:$D$1000,4,0),"DSZA"))</f>
        <v/>
      </c>
      <c r="V644" s="67" t="str">
        <f t="shared" si="96"/>
        <v/>
      </c>
      <c r="W644" s="69" t="str">
        <f t="shared" si="97"/>
        <v/>
      </c>
      <c r="X644" s="69" t="str">
        <f t="shared" si="98"/>
        <v/>
      </c>
      <c r="Y644" s="70" t="str">
        <f t="shared" si="99"/>
        <v/>
      </c>
      <c r="Z644" s="70" t="str">
        <f>IF(M644="no_cargado",VLOOKUP(B644,NAfiliado_NFarmacia!A:H,8,0),"")</f>
        <v/>
      </c>
      <c r="AA644" s="71"/>
    </row>
    <row r="645" spans="1:27" x14ac:dyDescent="0.55000000000000004">
      <c r="A645" s="50"/>
      <c r="B645" s="49"/>
      <c r="C645" s="48"/>
      <c r="D645" s="49"/>
      <c r="E645" s="49"/>
      <c r="F645" s="49"/>
      <c r="G645" s="66" t="str">
        <f>+IF($B645="","",+IFERROR(+VLOOKUP(B645,padron!$A$2:$E$2000,2,0),+IFERROR(VLOOKUP(B645,NAfiliado_NFarmacia!$A:$J,10,0),"Ingresar Nuevo Afiliado")))</f>
        <v/>
      </c>
      <c r="H645" s="67" t="str">
        <f>+IF(B645="","",+IFERROR(+VLOOKUP($C645,materiales!$A$2:$C$101,2,0),"9999"))</f>
        <v/>
      </c>
      <c r="I645" s="68" t="str">
        <f>+IF($B645="","",+IF(OR($F645="Si",$F645=""),IF(ISERROR(VLOOKUP($B645,padron!$A$3:$M$482,9,0)),+IF(ISERROR(VLOOKUP($B645,NAfiliado_NFarmacia!$A$2:$J$497,5,0)),"Ingresa Farmacia",VLOOKUP($B645,NAfiliado_NFarmacia!$A$2:$J$497,5,0)),VLOOKUP($B645,padron!$A$3:$M$482,9,0)),+IF(ISERROR(VLOOKUP($B645,NAfiliado_NFarmacia!$A$2:$J$497,5,0)),"Ingresa Farmacia",VLOOKUP($B645,NAfiliado_NFarmacia!$A$2:$J$497,5,0))))</f>
        <v/>
      </c>
      <c r="J645" s="68" t="str">
        <f>+IF($B645="","",+IF(OR($F645="Si",$F645=""),IF(ISERROR(VLOOKUP($B645,padron!$A$3:$M$482,10,0)),+IF(ISERROR(VLOOKUP($B645,NAfiliado_NFarmacia!$A$2:$J$497,5,0)),"Ingresa Direccion de Farmacia",VLOOKUP($B645,NAfiliado_NFarmacia!$A$2:$J$497,6,0)),VLOOKUP($B645,padron!$A$3:$M$482,10,0)),+IF(ISERROR(VLOOKUP($B645,NAfiliado_NFarmacia!$A$2:$J$497,6,0)),"Ingresa Direccion de Farmacia",VLOOKUP($B645,NAfiliado_NFarmacia!$A$2:$J$497,6,0))))</f>
        <v/>
      </c>
      <c r="K645" s="68" t="str">
        <f>+IF($B645="","",+IF(OR($F645="Si",$F645=""),IF(ISERROR(VLOOKUP($B645,padron!$A$3:$M$482,10,0)),+IF(ISERROR(VLOOKUP($B645,NAfiliado_NFarmacia!$A$2:$J$497,5,0)),"Ingresa Localidad de Farmacia",VLOOKUP($B645,NAfiliado_NFarmacia!$A$2:$J$497,7,0)),VLOOKUP($B645,padron!$A$3:$M$482,11,0)),+IF(ISERROR(VLOOKUP($B645,NAfiliado_NFarmacia!$A$2:$J$497,7,0)),"Ingresa Localidad de Farmacia",VLOOKUP($B645,NAfiliado_NFarmacia!$A$2:$J$497,7,0))))</f>
        <v/>
      </c>
      <c r="L645" s="69" t="str">
        <f>+IF(B645="","",IF(F645="No","84005541",+IFERROR(+VLOOKUP(inicio!B645,padron!$A$2:$H$1999,8,0),"84005541")))</f>
        <v/>
      </c>
      <c r="M645" s="69" t="str">
        <f>+IF(B645="","",+IFERROR(+VLOOKUP(B645,padron!A:C,3,0),"no_cargado"))</f>
        <v/>
      </c>
      <c r="N645" s="67" t="str">
        <f>+IF(C645="","",+IFERROR(+VLOOKUP($C645,materiales!$A$2:$C$101,3,0),"9999"))</f>
        <v/>
      </c>
      <c r="O645" s="67" t="str">
        <f t="shared" si="90"/>
        <v/>
      </c>
      <c r="P645" s="67" t="str">
        <f t="shared" si="91"/>
        <v/>
      </c>
      <c r="Q645" s="67" t="str">
        <f t="shared" si="92"/>
        <v/>
      </c>
      <c r="R645" s="67" t="str">
        <f t="shared" si="93"/>
        <v/>
      </c>
      <c r="S645" s="67" t="str">
        <f t="shared" si="94"/>
        <v/>
      </c>
      <c r="T645" s="67" t="str">
        <f t="shared" ca="1" si="95"/>
        <v/>
      </c>
      <c r="U645" s="67" t="str">
        <f>+IF(M645="","",IFERROR(+VLOOKUP(C645,materiales!$A$2:$D$1000,4,0),"DSZA"))</f>
        <v/>
      </c>
      <c r="V645" s="67" t="str">
        <f t="shared" si="96"/>
        <v/>
      </c>
      <c r="W645" s="69" t="str">
        <f t="shared" si="97"/>
        <v/>
      </c>
      <c r="X645" s="69" t="str">
        <f t="shared" si="98"/>
        <v/>
      </c>
      <c r="Y645" s="70" t="str">
        <f t="shared" si="99"/>
        <v/>
      </c>
      <c r="Z645" s="70" t="str">
        <f>IF(M645="no_cargado",VLOOKUP(B645,NAfiliado_NFarmacia!A:H,8,0),"")</f>
        <v/>
      </c>
      <c r="AA645" s="71"/>
    </row>
    <row r="646" spans="1:27" x14ac:dyDescent="0.55000000000000004">
      <c r="A646" s="50"/>
      <c r="B646" s="49"/>
      <c r="C646" s="48"/>
      <c r="D646" s="49"/>
      <c r="E646" s="49"/>
      <c r="F646" s="49"/>
      <c r="G646" s="66" t="str">
        <f>+IF($B646="","",+IFERROR(+VLOOKUP(B646,padron!$A$2:$E$2000,2,0),+IFERROR(VLOOKUP(B646,NAfiliado_NFarmacia!$A:$J,10,0),"Ingresar Nuevo Afiliado")))</f>
        <v/>
      </c>
      <c r="H646" s="67" t="str">
        <f>+IF(B646="","",+IFERROR(+VLOOKUP($C646,materiales!$A$2:$C$101,2,0),"9999"))</f>
        <v/>
      </c>
      <c r="I646" s="68" t="str">
        <f>+IF($B646="","",+IF(OR($F646="Si",$F646=""),IF(ISERROR(VLOOKUP($B646,padron!$A$3:$M$482,9,0)),+IF(ISERROR(VLOOKUP($B646,NAfiliado_NFarmacia!$A$2:$J$497,5,0)),"Ingresa Farmacia",VLOOKUP($B646,NAfiliado_NFarmacia!$A$2:$J$497,5,0)),VLOOKUP($B646,padron!$A$3:$M$482,9,0)),+IF(ISERROR(VLOOKUP($B646,NAfiliado_NFarmacia!$A$2:$J$497,5,0)),"Ingresa Farmacia",VLOOKUP($B646,NAfiliado_NFarmacia!$A$2:$J$497,5,0))))</f>
        <v/>
      </c>
      <c r="J646" s="68" t="str">
        <f>+IF($B646="","",+IF(OR($F646="Si",$F646=""),IF(ISERROR(VLOOKUP($B646,padron!$A$3:$M$482,10,0)),+IF(ISERROR(VLOOKUP($B646,NAfiliado_NFarmacia!$A$2:$J$497,5,0)),"Ingresa Direccion de Farmacia",VLOOKUP($B646,NAfiliado_NFarmacia!$A$2:$J$497,6,0)),VLOOKUP($B646,padron!$A$3:$M$482,10,0)),+IF(ISERROR(VLOOKUP($B646,NAfiliado_NFarmacia!$A$2:$J$497,6,0)),"Ingresa Direccion de Farmacia",VLOOKUP($B646,NAfiliado_NFarmacia!$A$2:$J$497,6,0))))</f>
        <v/>
      </c>
      <c r="K646" s="68" t="str">
        <f>+IF($B646="","",+IF(OR($F646="Si",$F646=""),IF(ISERROR(VLOOKUP($B646,padron!$A$3:$M$482,10,0)),+IF(ISERROR(VLOOKUP($B646,NAfiliado_NFarmacia!$A$2:$J$497,5,0)),"Ingresa Localidad de Farmacia",VLOOKUP($B646,NAfiliado_NFarmacia!$A$2:$J$497,7,0)),VLOOKUP($B646,padron!$A$3:$M$482,11,0)),+IF(ISERROR(VLOOKUP($B646,NAfiliado_NFarmacia!$A$2:$J$497,7,0)),"Ingresa Localidad de Farmacia",VLOOKUP($B646,NAfiliado_NFarmacia!$A$2:$J$497,7,0))))</f>
        <v/>
      </c>
      <c r="L646" s="69" t="str">
        <f>+IF(B646="","",IF(F646="No","84005541",+IFERROR(+VLOOKUP(inicio!B646,padron!$A$2:$H$1999,8,0),"84005541")))</f>
        <v/>
      </c>
      <c r="M646" s="69" t="str">
        <f>+IF(B646="","",+IFERROR(+VLOOKUP(B646,padron!A:C,3,0),"no_cargado"))</f>
        <v/>
      </c>
      <c r="N646" s="67" t="str">
        <f>+IF(C646="","",+IFERROR(+VLOOKUP($C646,materiales!$A$2:$C$101,3,0),"9999"))</f>
        <v/>
      </c>
      <c r="O646" s="67" t="str">
        <f t="shared" si="90"/>
        <v/>
      </c>
      <c r="P646" s="67" t="str">
        <f t="shared" si="91"/>
        <v/>
      </c>
      <c r="Q646" s="67" t="str">
        <f t="shared" si="92"/>
        <v/>
      </c>
      <c r="R646" s="67" t="str">
        <f t="shared" si="93"/>
        <v/>
      </c>
      <c r="S646" s="67" t="str">
        <f t="shared" si="94"/>
        <v/>
      </c>
      <c r="T646" s="67" t="str">
        <f t="shared" ca="1" si="95"/>
        <v/>
      </c>
      <c r="U646" s="67" t="str">
        <f>+IF(M646="","",IFERROR(+VLOOKUP(C646,materiales!$A$2:$D$1000,4,0),"DSZA"))</f>
        <v/>
      </c>
      <c r="V646" s="67" t="str">
        <f t="shared" si="96"/>
        <v/>
      </c>
      <c r="W646" s="69" t="str">
        <f t="shared" si="97"/>
        <v/>
      </c>
      <c r="X646" s="69" t="str">
        <f t="shared" si="98"/>
        <v/>
      </c>
      <c r="Y646" s="70" t="str">
        <f t="shared" si="99"/>
        <v/>
      </c>
      <c r="Z646" s="70" t="str">
        <f>IF(M646="no_cargado",VLOOKUP(B646,NAfiliado_NFarmacia!A:H,8,0),"")</f>
        <v/>
      </c>
      <c r="AA646" s="71"/>
    </row>
    <row r="647" spans="1:27" x14ac:dyDescent="0.55000000000000004">
      <c r="A647" s="50"/>
      <c r="B647" s="49"/>
      <c r="C647" s="48"/>
      <c r="D647" s="49"/>
      <c r="E647" s="49"/>
      <c r="F647" s="49"/>
      <c r="G647" s="66" t="str">
        <f>+IF($B647="","",+IFERROR(+VLOOKUP(B647,padron!$A$2:$E$2000,2,0),+IFERROR(VLOOKUP(B647,NAfiliado_NFarmacia!$A:$J,10,0),"Ingresar Nuevo Afiliado")))</f>
        <v/>
      </c>
      <c r="H647" s="67" t="str">
        <f>+IF(B647="","",+IFERROR(+VLOOKUP($C647,materiales!$A$2:$C$101,2,0),"9999"))</f>
        <v/>
      </c>
      <c r="I647" s="68" t="str">
        <f>+IF($B647="","",+IF(OR($F647="Si",$F647=""),IF(ISERROR(VLOOKUP($B647,padron!$A$3:$M$482,9,0)),+IF(ISERROR(VLOOKUP($B647,NAfiliado_NFarmacia!$A$2:$J$497,5,0)),"Ingresa Farmacia",VLOOKUP($B647,NAfiliado_NFarmacia!$A$2:$J$497,5,0)),VLOOKUP($B647,padron!$A$3:$M$482,9,0)),+IF(ISERROR(VLOOKUP($B647,NAfiliado_NFarmacia!$A$2:$J$497,5,0)),"Ingresa Farmacia",VLOOKUP($B647,NAfiliado_NFarmacia!$A$2:$J$497,5,0))))</f>
        <v/>
      </c>
      <c r="J647" s="68" t="str">
        <f>+IF($B647="","",+IF(OR($F647="Si",$F647=""),IF(ISERROR(VLOOKUP($B647,padron!$A$3:$M$482,10,0)),+IF(ISERROR(VLOOKUP($B647,NAfiliado_NFarmacia!$A$2:$J$497,5,0)),"Ingresa Direccion de Farmacia",VLOOKUP($B647,NAfiliado_NFarmacia!$A$2:$J$497,6,0)),VLOOKUP($B647,padron!$A$3:$M$482,10,0)),+IF(ISERROR(VLOOKUP($B647,NAfiliado_NFarmacia!$A$2:$J$497,6,0)),"Ingresa Direccion de Farmacia",VLOOKUP($B647,NAfiliado_NFarmacia!$A$2:$J$497,6,0))))</f>
        <v/>
      </c>
      <c r="K647" s="68" t="str">
        <f>+IF($B647="","",+IF(OR($F647="Si",$F647=""),IF(ISERROR(VLOOKUP($B647,padron!$A$3:$M$482,10,0)),+IF(ISERROR(VLOOKUP($B647,NAfiliado_NFarmacia!$A$2:$J$497,5,0)),"Ingresa Localidad de Farmacia",VLOOKUP($B647,NAfiliado_NFarmacia!$A$2:$J$497,7,0)),VLOOKUP($B647,padron!$A$3:$M$482,11,0)),+IF(ISERROR(VLOOKUP($B647,NAfiliado_NFarmacia!$A$2:$J$497,7,0)),"Ingresa Localidad de Farmacia",VLOOKUP($B647,NAfiliado_NFarmacia!$A$2:$J$497,7,0))))</f>
        <v/>
      </c>
      <c r="L647" s="69" t="str">
        <f>+IF(B647="","",IF(F647="No","84005541",+IFERROR(+VLOOKUP(inicio!B647,padron!$A$2:$H$1999,8,0),"84005541")))</f>
        <v/>
      </c>
      <c r="M647" s="69" t="str">
        <f>+IF(B647="","",+IFERROR(+VLOOKUP(B647,padron!A:C,3,0),"no_cargado"))</f>
        <v/>
      </c>
      <c r="N647" s="67" t="str">
        <f>+IF(C647="","",+IFERROR(+VLOOKUP($C647,materiales!$A$2:$C$101,3,0),"9999"))</f>
        <v/>
      </c>
      <c r="O647" s="67" t="str">
        <f t="shared" si="90"/>
        <v/>
      </c>
      <c r="P647" s="67" t="str">
        <f t="shared" si="91"/>
        <v/>
      </c>
      <c r="Q647" s="67" t="str">
        <f t="shared" si="92"/>
        <v/>
      </c>
      <c r="R647" s="67" t="str">
        <f t="shared" si="93"/>
        <v/>
      </c>
      <c r="S647" s="67" t="str">
        <f t="shared" si="94"/>
        <v/>
      </c>
      <c r="T647" s="67" t="str">
        <f t="shared" ca="1" si="95"/>
        <v/>
      </c>
      <c r="U647" s="67" t="str">
        <f>+IF(M647="","",IFERROR(+VLOOKUP(C647,materiales!$A$2:$D$1000,4,0),"DSZA"))</f>
        <v/>
      </c>
      <c r="V647" s="67" t="str">
        <f t="shared" si="96"/>
        <v/>
      </c>
      <c r="W647" s="69" t="str">
        <f t="shared" si="97"/>
        <v/>
      </c>
      <c r="X647" s="69" t="str">
        <f t="shared" si="98"/>
        <v/>
      </c>
      <c r="Y647" s="70" t="str">
        <f t="shared" si="99"/>
        <v/>
      </c>
      <c r="Z647" s="70" t="str">
        <f>IF(M647="no_cargado",VLOOKUP(B647,NAfiliado_NFarmacia!A:H,8,0),"")</f>
        <v/>
      </c>
      <c r="AA647" s="71"/>
    </row>
    <row r="648" spans="1:27" x14ac:dyDescent="0.55000000000000004">
      <c r="A648" s="50"/>
      <c r="B648" s="49"/>
      <c r="C648" s="48"/>
      <c r="D648" s="49"/>
      <c r="E648" s="49"/>
      <c r="F648" s="49"/>
      <c r="G648" s="66" t="str">
        <f>+IF($B648="","",+IFERROR(+VLOOKUP(B648,padron!$A$2:$E$2000,2,0),+IFERROR(VLOOKUP(B648,NAfiliado_NFarmacia!$A:$J,10,0),"Ingresar Nuevo Afiliado")))</f>
        <v/>
      </c>
      <c r="H648" s="67" t="str">
        <f>+IF(B648="","",+IFERROR(+VLOOKUP($C648,materiales!$A$2:$C$101,2,0),"9999"))</f>
        <v/>
      </c>
      <c r="I648" s="68" t="str">
        <f>+IF($B648="","",+IF(OR($F648="Si",$F648=""),IF(ISERROR(VLOOKUP($B648,padron!$A$3:$M$482,9,0)),+IF(ISERROR(VLOOKUP($B648,NAfiliado_NFarmacia!$A$2:$J$497,5,0)),"Ingresa Farmacia",VLOOKUP($B648,NAfiliado_NFarmacia!$A$2:$J$497,5,0)),VLOOKUP($B648,padron!$A$3:$M$482,9,0)),+IF(ISERROR(VLOOKUP($B648,NAfiliado_NFarmacia!$A$2:$J$497,5,0)),"Ingresa Farmacia",VLOOKUP($B648,NAfiliado_NFarmacia!$A$2:$J$497,5,0))))</f>
        <v/>
      </c>
      <c r="J648" s="68" t="str">
        <f>+IF($B648="","",+IF(OR($F648="Si",$F648=""),IF(ISERROR(VLOOKUP($B648,padron!$A$3:$M$482,10,0)),+IF(ISERROR(VLOOKUP($B648,NAfiliado_NFarmacia!$A$2:$J$497,5,0)),"Ingresa Direccion de Farmacia",VLOOKUP($B648,NAfiliado_NFarmacia!$A$2:$J$497,6,0)),VLOOKUP($B648,padron!$A$3:$M$482,10,0)),+IF(ISERROR(VLOOKUP($B648,NAfiliado_NFarmacia!$A$2:$J$497,6,0)),"Ingresa Direccion de Farmacia",VLOOKUP($B648,NAfiliado_NFarmacia!$A$2:$J$497,6,0))))</f>
        <v/>
      </c>
      <c r="K648" s="68" t="str">
        <f>+IF($B648="","",+IF(OR($F648="Si",$F648=""),IF(ISERROR(VLOOKUP($B648,padron!$A$3:$M$482,10,0)),+IF(ISERROR(VLOOKUP($B648,NAfiliado_NFarmacia!$A$2:$J$497,5,0)),"Ingresa Localidad de Farmacia",VLOOKUP($B648,NAfiliado_NFarmacia!$A$2:$J$497,7,0)),VLOOKUP($B648,padron!$A$3:$M$482,11,0)),+IF(ISERROR(VLOOKUP($B648,NAfiliado_NFarmacia!$A$2:$J$497,7,0)),"Ingresa Localidad de Farmacia",VLOOKUP($B648,NAfiliado_NFarmacia!$A$2:$J$497,7,0))))</f>
        <v/>
      </c>
      <c r="L648" s="69" t="str">
        <f>+IF(B648="","",IF(F648="No","84005541",+IFERROR(+VLOOKUP(inicio!B648,padron!$A$2:$H$1999,8,0),"84005541")))</f>
        <v/>
      </c>
      <c r="M648" s="69" t="str">
        <f>+IF(B648="","",+IFERROR(+VLOOKUP(B648,padron!A:C,3,0),"no_cargado"))</f>
        <v/>
      </c>
      <c r="N648" s="67" t="str">
        <f>+IF(C648="","",+IFERROR(+VLOOKUP($C648,materiales!$A$2:$C$101,3,0),"9999"))</f>
        <v/>
      </c>
      <c r="O648" s="67" t="str">
        <f t="shared" si="90"/>
        <v/>
      </c>
      <c r="P648" s="67" t="str">
        <f t="shared" si="91"/>
        <v/>
      </c>
      <c r="Q648" s="67" t="str">
        <f t="shared" si="92"/>
        <v/>
      </c>
      <c r="R648" s="67" t="str">
        <f t="shared" si="93"/>
        <v/>
      </c>
      <c r="S648" s="67" t="str">
        <f t="shared" si="94"/>
        <v/>
      </c>
      <c r="T648" s="67" t="str">
        <f t="shared" ca="1" si="95"/>
        <v/>
      </c>
      <c r="U648" s="67" t="str">
        <f>+IF(M648="","",IFERROR(+VLOOKUP(C648,materiales!$A$2:$D$1000,4,0),"DSZA"))</f>
        <v/>
      </c>
      <c r="V648" s="67" t="str">
        <f t="shared" si="96"/>
        <v/>
      </c>
      <c r="W648" s="69" t="str">
        <f t="shared" si="97"/>
        <v/>
      </c>
      <c r="X648" s="69" t="str">
        <f t="shared" si="98"/>
        <v/>
      </c>
      <c r="Y648" s="70" t="str">
        <f t="shared" si="99"/>
        <v/>
      </c>
      <c r="Z648" s="70" t="str">
        <f>IF(M648="no_cargado",VLOOKUP(B648,NAfiliado_NFarmacia!A:H,8,0),"")</f>
        <v/>
      </c>
      <c r="AA648" s="71"/>
    </row>
    <row r="649" spans="1:27" x14ac:dyDescent="0.55000000000000004">
      <c r="A649" s="50"/>
      <c r="B649" s="49"/>
      <c r="C649" s="48"/>
      <c r="D649" s="49"/>
      <c r="E649" s="49"/>
      <c r="F649" s="49"/>
      <c r="G649" s="66" t="str">
        <f>+IF($B649="","",+IFERROR(+VLOOKUP(B649,padron!$A$2:$E$2000,2,0),+IFERROR(VLOOKUP(B649,NAfiliado_NFarmacia!$A:$J,10,0),"Ingresar Nuevo Afiliado")))</f>
        <v/>
      </c>
      <c r="H649" s="67" t="str">
        <f>+IF(B649="","",+IFERROR(+VLOOKUP($C649,materiales!$A$2:$C$101,2,0),"9999"))</f>
        <v/>
      </c>
      <c r="I649" s="68" t="str">
        <f>+IF($B649="","",+IF(OR($F649="Si",$F649=""),IF(ISERROR(VLOOKUP($B649,padron!$A$3:$M$482,9,0)),+IF(ISERROR(VLOOKUP($B649,NAfiliado_NFarmacia!$A$2:$J$497,5,0)),"Ingresa Farmacia",VLOOKUP($B649,NAfiliado_NFarmacia!$A$2:$J$497,5,0)),VLOOKUP($B649,padron!$A$3:$M$482,9,0)),+IF(ISERROR(VLOOKUP($B649,NAfiliado_NFarmacia!$A$2:$J$497,5,0)),"Ingresa Farmacia",VLOOKUP($B649,NAfiliado_NFarmacia!$A$2:$J$497,5,0))))</f>
        <v/>
      </c>
      <c r="J649" s="68" t="str">
        <f>+IF($B649="","",+IF(OR($F649="Si",$F649=""),IF(ISERROR(VLOOKUP($B649,padron!$A$3:$M$482,10,0)),+IF(ISERROR(VLOOKUP($B649,NAfiliado_NFarmacia!$A$2:$J$497,5,0)),"Ingresa Direccion de Farmacia",VLOOKUP($B649,NAfiliado_NFarmacia!$A$2:$J$497,6,0)),VLOOKUP($B649,padron!$A$3:$M$482,10,0)),+IF(ISERROR(VLOOKUP($B649,NAfiliado_NFarmacia!$A$2:$J$497,6,0)),"Ingresa Direccion de Farmacia",VLOOKUP($B649,NAfiliado_NFarmacia!$A$2:$J$497,6,0))))</f>
        <v/>
      </c>
      <c r="K649" s="68" t="str">
        <f>+IF($B649="","",+IF(OR($F649="Si",$F649=""),IF(ISERROR(VLOOKUP($B649,padron!$A$3:$M$482,10,0)),+IF(ISERROR(VLOOKUP($B649,NAfiliado_NFarmacia!$A$2:$J$497,5,0)),"Ingresa Localidad de Farmacia",VLOOKUP($B649,NAfiliado_NFarmacia!$A$2:$J$497,7,0)),VLOOKUP($B649,padron!$A$3:$M$482,11,0)),+IF(ISERROR(VLOOKUP($B649,NAfiliado_NFarmacia!$A$2:$J$497,7,0)),"Ingresa Localidad de Farmacia",VLOOKUP($B649,NAfiliado_NFarmacia!$A$2:$J$497,7,0))))</f>
        <v/>
      </c>
      <c r="L649" s="69" t="str">
        <f>+IF(B649="","",IF(F649="No","84005541",+IFERROR(+VLOOKUP(inicio!B649,padron!$A$2:$H$1999,8,0),"84005541")))</f>
        <v/>
      </c>
      <c r="M649" s="69" t="str">
        <f>+IF(B649="","",+IFERROR(+VLOOKUP(B649,padron!A:C,3,0),"no_cargado"))</f>
        <v/>
      </c>
      <c r="N649" s="67" t="str">
        <f>+IF(C649="","",+IFERROR(+VLOOKUP($C649,materiales!$A$2:$C$101,3,0),"9999"))</f>
        <v/>
      </c>
      <c r="O649" s="67" t="str">
        <f t="shared" si="90"/>
        <v/>
      </c>
      <c r="P649" s="67" t="str">
        <f t="shared" si="91"/>
        <v/>
      </c>
      <c r="Q649" s="67" t="str">
        <f t="shared" si="92"/>
        <v/>
      </c>
      <c r="R649" s="67" t="str">
        <f t="shared" si="93"/>
        <v/>
      </c>
      <c r="S649" s="67" t="str">
        <f t="shared" si="94"/>
        <v/>
      </c>
      <c r="T649" s="67" t="str">
        <f t="shared" ca="1" si="95"/>
        <v/>
      </c>
      <c r="U649" s="67" t="str">
        <f>+IF(M649="","",IFERROR(+VLOOKUP(C649,materiales!$A$2:$D$1000,4,0),"DSZA"))</f>
        <v/>
      </c>
      <c r="V649" s="67" t="str">
        <f t="shared" si="96"/>
        <v/>
      </c>
      <c r="W649" s="69" t="str">
        <f t="shared" si="97"/>
        <v/>
      </c>
      <c r="X649" s="69" t="str">
        <f t="shared" si="98"/>
        <v/>
      </c>
      <c r="Y649" s="70" t="str">
        <f t="shared" si="99"/>
        <v/>
      </c>
      <c r="Z649" s="70" t="str">
        <f>IF(M649="no_cargado",VLOOKUP(B649,NAfiliado_NFarmacia!A:H,8,0),"")</f>
        <v/>
      </c>
      <c r="AA649" s="71"/>
    </row>
    <row r="650" spans="1:27" x14ac:dyDescent="0.55000000000000004">
      <c r="A650" s="50"/>
      <c r="B650" s="49"/>
      <c r="C650" s="48"/>
      <c r="D650" s="49"/>
      <c r="E650" s="49"/>
      <c r="F650" s="49"/>
      <c r="G650" s="66" t="str">
        <f>+IF($B650="","",+IFERROR(+VLOOKUP(B650,padron!$A$2:$E$2000,2,0),+IFERROR(VLOOKUP(B650,NAfiliado_NFarmacia!$A:$J,10,0),"Ingresar Nuevo Afiliado")))</f>
        <v/>
      </c>
      <c r="H650" s="67" t="str">
        <f>+IF(B650="","",+IFERROR(+VLOOKUP($C650,materiales!$A$2:$C$101,2,0),"9999"))</f>
        <v/>
      </c>
      <c r="I650" s="68" t="str">
        <f>+IF($B650="","",+IF(OR($F650="Si",$F650=""),IF(ISERROR(VLOOKUP($B650,padron!$A$3:$M$482,9,0)),+IF(ISERROR(VLOOKUP($B650,NAfiliado_NFarmacia!$A$2:$J$497,5,0)),"Ingresa Farmacia",VLOOKUP($B650,NAfiliado_NFarmacia!$A$2:$J$497,5,0)),VLOOKUP($B650,padron!$A$3:$M$482,9,0)),+IF(ISERROR(VLOOKUP($B650,NAfiliado_NFarmacia!$A$2:$J$497,5,0)),"Ingresa Farmacia",VLOOKUP($B650,NAfiliado_NFarmacia!$A$2:$J$497,5,0))))</f>
        <v/>
      </c>
      <c r="J650" s="68" t="str">
        <f>+IF($B650="","",+IF(OR($F650="Si",$F650=""),IF(ISERROR(VLOOKUP($B650,padron!$A$3:$M$482,10,0)),+IF(ISERROR(VLOOKUP($B650,NAfiliado_NFarmacia!$A$2:$J$497,5,0)),"Ingresa Direccion de Farmacia",VLOOKUP($B650,NAfiliado_NFarmacia!$A$2:$J$497,6,0)),VLOOKUP($B650,padron!$A$3:$M$482,10,0)),+IF(ISERROR(VLOOKUP($B650,NAfiliado_NFarmacia!$A$2:$J$497,6,0)),"Ingresa Direccion de Farmacia",VLOOKUP($B650,NAfiliado_NFarmacia!$A$2:$J$497,6,0))))</f>
        <v/>
      </c>
      <c r="K650" s="68" t="str">
        <f>+IF($B650="","",+IF(OR($F650="Si",$F650=""),IF(ISERROR(VLOOKUP($B650,padron!$A$3:$M$482,10,0)),+IF(ISERROR(VLOOKUP($B650,NAfiliado_NFarmacia!$A$2:$J$497,5,0)),"Ingresa Localidad de Farmacia",VLOOKUP($B650,NAfiliado_NFarmacia!$A$2:$J$497,7,0)),VLOOKUP($B650,padron!$A$3:$M$482,11,0)),+IF(ISERROR(VLOOKUP($B650,NAfiliado_NFarmacia!$A$2:$J$497,7,0)),"Ingresa Localidad de Farmacia",VLOOKUP($B650,NAfiliado_NFarmacia!$A$2:$J$497,7,0))))</f>
        <v/>
      </c>
      <c r="L650" s="69" t="str">
        <f>+IF(B650="","",IF(F650="No","84005541",+IFERROR(+VLOOKUP(inicio!B650,padron!$A$2:$H$1999,8,0),"84005541")))</f>
        <v/>
      </c>
      <c r="M650" s="69" t="str">
        <f>+IF(B650="","",+IFERROR(+VLOOKUP(B650,padron!A:C,3,0),"no_cargado"))</f>
        <v/>
      </c>
      <c r="N650" s="67" t="str">
        <f>+IF(C650="","",+IFERROR(+VLOOKUP($C650,materiales!$A$2:$C$101,3,0),"9999"))</f>
        <v/>
      </c>
      <c r="O650" s="67" t="str">
        <f t="shared" ref="O650:O700" si="100">+IF(D650="","","01")</f>
        <v/>
      </c>
      <c r="P650" s="67" t="str">
        <f t="shared" ref="P650:P700" si="101">+IF(B650="","","CONVENIO 100%")</f>
        <v/>
      </c>
      <c r="Q650" s="67" t="str">
        <f t="shared" ref="Q650:Q700" si="102">+IF(I650="","","ZTRA")</f>
        <v/>
      </c>
      <c r="R650" s="67" t="str">
        <f t="shared" ref="R650:R700" si="103">+IF(J650="","",+IFERROR(+IF(U650="DSZA","ALMA","1004"),"ALMA"))</f>
        <v/>
      </c>
      <c r="S650" s="67" t="str">
        <f t="shared" ref="S650:S700" si="104">+IF(K650="","","40000001")</f>
        <v/>
      </c>
      <c r="T650" s="67" t="str">
        <f t="shared" ref="T650:T700" ca="1" si="105">+IF(L650="","",+DAY(TODAY())&amp;"."&amp;TEXT(+TODAY(),"MM")&amp;"."&amp;+YEAR(TODAY()))</f>
        <v/>
      </c>
      <c r="U650" s="67" t="str">
        <f>+IF(M650="","",IFERROR(+VLOOKUP(C650,materiales!$A$2:$D$1000,4,0),"DSZA"))</f>
        <v/>
      </c>
      <c r="V650" s="67" t="str">
        <f t="shared" ref="V650:V700" si="106">+IF(N650="","","MAN")</f>
        <v/>
      </c>
      <c r="W650" s="69" t="str">
        <f t="shared" ref="W650:W700" si="107">IF(B650="","","02")</f>
        <v/>
      </c>
      <c r="X650" s="69" t="str">
        <f t="shared" ref="X650:X700" si="108">IF(B650="","","01")</f>
        <v/>
      </c>
      <c r="Y650" s="70" t="str">
        <f t="shared" ref="Y650:Y700" si="109">+RIGHT(B650,8)</f>
        <v/>
      </c>
      <c r="Z650" s="70" t="str">
        <f>IF(M650="no_cargado",VLOOKUP(B650,NAfiliado_NFarmacia!A:H,8,0),"")</f>
        <v/>
      </c>
      <c r="AA650" s="71"/>
    </row>
    <row r="651" spans="1:27" x14ac:dyDescent="0.55000000000000004">
      <c r="A651" s="50"/>
      <c r="B651" s="49"/>
      <c r="C651" s="48"/>
      <c r="D651" s="49"/>
      <c r="E651" s="49"/>
      <c r="F651" s="49"/>
      <c r="G651" s="66" t="str">
        <f>+IF($B651="","",+IFERROR(+VLOOKUP(B651,padron!$A$2:$E$2000,2,0),+IFERROR(VLOOKUP(B651,NAfiliado_NFarmacia!$A:$J,10,0),"Ingresar Nuevo Afiliado")))</f>
        <v/>
      </c>
      <c r="H651" s="67" t="str">
        <f>+IF(B651="","",+IFERROR(+VLOOKUP($C651,materiales!$A$2:$C$101,2,0),"9999"))</f>
        <v/>
      </c>
      <c r="I651" s="68" t="str">
        <f>+IF($B651="","",+IF(OR($F651="Si",$F651=""),IF(ISERROR(VLOOKUP($B651,padron!$A$3:$M$482,9,0)),+IF(ISERROR(VLOOKUP($B651,NAfiliado_NFarmacia!$A$2:$J$497,5,0)),"Ingresa Farmacia",VLOOKUP($B651,NAfiliado_NFarmacia!$A$2:$J$497,5,0)),VLOOKUP($B651,padron!$A$3:$M$482,9,0)),+IF(ISERROR(VLOOKUP($B651,NAfiliado_NFarmacia!$A$2:$J$497,5,0)),"Ingresa Farmacia",VLOOKUP($B651,NAfiliado_NFarmacia!$A$2:$J$497,5,0))))</f>
        <v/>
      </c>
      <c r="J651" s="68" t="str">
        <f>+IF($B651="","",+IF(OR($F651="Si",$F651=""),IF(ISERROR(VLOOKUP($B651,padron!$A$3:$M$482,10,0)),+IF(ISERROR(VLOOKUP($B651,NAfiliado_NFarmacia!$A$2:$J$497,5,0)),"Ingresa Direccion de Farmacia",VLOOKUP($B651,NAfiliado_NFarmacia!$A$2:$J$497,6,0)),VLOOKUP($B651,padron!$A$3:$M$482,10,0)),+IF(ISERROR(VLOOKUP($B651,NAfiliado_NFarmacia!$A$2:$J$497,6,0)),"Ingresa Direccion de Farmacia",VLOOKUP($B651,NAfiliado_NFarmacia!$A$2:$J$497,6,0))))</f>
        <v/>
      </c>
      <c r="K651" s="68" t="str">
        <f>+IF($B651="","",+IF(OR($F651="Si",$F651=""),IF(ISERROR(VLOOKUP($B651,padron!$A$3:$M$482,10,0)),+IF(ISERROR(VLOOKUP($B651,NAfiliado_NFarmacia!$A$2:$J$497,5,0)),"Ingresa Localidad de Farmacia",VLOOKUP($B651,NAfiliado_NFarmacia!$A$2:$J$497,7,0)),VLOOKUP($B651,padron!$A$3:$M$482,11,0)),+IF(ISERROR(VLOOKUP($B651,NAfiliado_NFarmacia!$A$2:$J$497,7,0)),"Ingresa Localidad de Farmacia",VLOOKUP($B651,NAfiliado_NFarmacia!$A$2:$J$497,7,0))))</f>
        <v/>
      </c>
      <c r="L651" s="69" t="str">
        <f>+IF(B651="","",IF(F651="No","84005541",+IFERROR(+VLOOKUP(inicio!B651,padron!$A$2:$H$1999,8,0),"84005541")))</f>
        <v/>
      </c>
      <c r="M651" s="69" t="str">
        <f>+IF(B651="","",+IFERROR(+VLOOKUP(B651,padron!A:C,3,0),"no_cargado"))</f>
        <v/>
      </c>
      <c r="N651" s="67" t="str">
        <f>+IF(C651="","",+IFERROR(+VLOOKUP($C651,materiales!$A$2:$C$101,3,0),"9999"))</f>
        <v/>
      </c>
      <c r="O651" s="67" t="str">
        <f t="shared" si="100"/>
        <v/>
      </c>
      <c r="P651" s="67" t="str">
        <f t="shared" si="101"/>
        <v/>
      </c>
      <c r="Q651" s="67" t="str">
        <f t="shared" si="102"/>
        <v/>
      </c>
      <c r="R651" s="67" t="str">
        <f t="shared" si="103"/>
        <v/>
      </c>
      <c r="S651" s="67" t="str">
        <f t="shared" si="104"/>
        <v/>
      </c>
      <c r="T651" s="67" t="str">
        <f t="shared" ca="1" si="105"/>
        <v/>
      </c>
      <c r="U651" s="67" t="str">
        <f>+IF(M651="","",IFERROR(+VLOOKUP(C651,materiales!$A$2:$D$1000,4,0),"DSZA"))</f>
        <v/>
      </c>
      <c r="V651" s="67" t="str">
        <f t="shared" si="106"/>
        <v/>
      </c>
      <c r="W651" s="69" t="str">
        <f t="shared" si="107"/>
        <v/>
      </c>
      <c r="X651" s="69" t="str">
        <f t="shared" si="108"/>
        <v/>
      </c>
      <c r="Y651" s="70" t="str">
        <f t="shared" si="109"/>
        <v/>
      </c>
      <c r="Z651" s="70" t="str">
        <f>IF(M651="no_cargado",VLOOKUP(B651,NAfiliado_NFarmacia!A:H,8,0),"")</f>
        <v/>
      </c>
      <c r="AA651" s="71"/>
    </row>
    <row r="652" spans="1:27" x14ac:dyDescent="0.55000000000000004">
      <c r="A652" s="50"/>
      <c r="B652" s="49"/>
      <c r="C652" s="48"/>
      <c r="D652" s="49"/>
      <c r="E652" s="49"/>
      <c r="F652" s="49"/>
      <c r="G652" s="66" t="str">
        <f>+IF($B652="","",+IFERROR(+VLOOKUP(B652,padron!$A$2:$E$2000,2,0),+IFERROR(VLOOKUP(B652,NAfiliado_NFarmacia!$A:$J,10,0),"Ingresar Nuevo Afiliado")))</f>
        <v/>
      </c>
      <c r="H652" s="67" t="str">
        <f>+IF(B652="","",+IFERROR(+VLOOKUP($C652,materiales!$A$2:$C$101,2,0),"9999"))</f>
        <v/>
      </c>
      <c r="I652" s="68" t="str">
        <f>+IF($B652="","",+IF(OR($F652="Si",$F652=""),IF(ISERROR(VLOOKUP($B652,padron!$A$3:$M$482,9,0)),+IF(ISERROR(VLOOKUP($B652,NAfiliado_NFarmacia!$A$2:$J$497,5,0)),"Ingresa Farmacia",VLOOKUP($B652,NAfiliado_NFarmacia!$A$2:$J$497,5,0)),VLOOKUP($B652,padron!$A$3:$M$482,9,0)),+IF(ISERROR(VLOOKUP($B652,NAfiliado_NFarmacia!$A$2:$J$497,5,0)),"Ingresa Farmacia",VLOOKUP($B652,NAfiliado_NFarmacia!$A$2:$J$497,5,0))))</f>
        <v/>
      </c>
      <c r="J652" s="68" t="str">
        <f>+IF($B652="","",+IF(OR($F652="Si",$F652=""),IF(ISERROR(VLOOKUP($B652,padron!$A$3:$M$482,10,0)),+IF(ISERROR(VLOOKUP($B652,NAfiliado_NFarmacia!$A$2:$J$497,5,0)),"Ingresa Direccion de Farmacia",VLOOKUP($B652,NAfiliado_NFarmacia!$A$2:$J$497,6,0)),VLOOKUP($B652,padron!$A$3:$M$482,10,0)),+IF(ISERROR(VLOOKUP($B652,NAfiliado_NFarmacia!$A$2:$J$497,6,0)),"Ingresa Direccion de Farmacia",VLOOKUP($B652,NAfiliado_NFarmacia!$A$2:$J$497,6,0))))</f>
        <v/>
      </c>
      <c r="K652" s="68" t="str">
        <f>+IF($B652="","",+IF(OR($F652="Si",$F652=""),IF(ISERROR(VLOOKUP($B652,padron!$A$3:$M$482,10,0)),+IF(ISERROR(VLOOKUP($B652,NAfiliado_NFarmacia!$A$2:$J$497,5,0)),"Ingresa Localidad de Farmacia",VLOOKUP($B652,NAfiliado_NFarmacia!$A$2:$J$497,7,0)),VLOOKUP($B652,padron!$A$3:$M$482,11,0)),+IF(ISERROR(VLOOKUP($B652,NAfiliado_NFarmacia!$A$2:$J$497,7,0)),"Ingresa Localidad de Farmacia",VLOOKUP($B652,NAfiliado_NFarmacia!$A$2:$J$497,7,0))))</f>
        <v/>
      </c>
      <c r="L652" s="69" t="str">
        <f>+IF(B652="","",IF(F652="No","84005541",+IFERROR(+VLOOKUP(inicio!B652,padron!$A$2:$H$1999,8,0),"84005541")))</f>
        <v/>
      </c>
      <c r="M652" s="69" t="str">
        <f>+IF(B652="","",+IFERROR(+VLOOKUP(B652,padron!A:C,3,0),"no_cargado"))</f>
        <v/>
      </c>
      <c r="N652" s="67" t="str">
        <f>+IF(C652="","",+IFERROR(+VLOOKUP($C652,materiales!$A$2:$C$101,3,0),"9999"))</f>
        <v/>
      </c>
      <c r="O652" s="67" t="str">
        <f t="shared" si="100"/>
        <v/>
      </c>
      <c r="P652" s="67" t="str">
        <f t="shared" si="101"/>
        <v/>
      </c>
      <c r="Q652" s="67" t="str">
        <f t="shared" si="102"/>
        <v/>
      </c>
      <c r="R652" s="67" t="str">
        <f t="shared" si="103"/>
        <v/>
      </c>
      <c r="S652" s="67" t="str">
        <f t="shared" si="104"/>
        <v/>
      </c>
      <c r="T652" s="67" t="str">
        <f t="shared" ca="1" si="105"/>
        <v/>
      </c>
      <c r="U652" s="67" t="str">
        <f>+IF(M652="","",IFERROR(+VLOOKUP(C652,materiales!$A$2:$D$1000,4,0),"DSZA"))</f>
        <v/>
      </c>
      <c r="V652" s="67" t="str">
        <f t="shared" si="106"/>
        <v/>
      </c>
      <c r="W652" s="69" t="str">
        <f t="shared" si="107"/>
        <v/>
      </c>
      <c r="X652" s="69" t="str">
        <f t="shared" si="108"/>
        <v/>
      </c>
      <c r="Y652" s="70" t="str">
        <f t="shared" si="109"/>
        <v/>
      </c>
      <c r="Z652" s="70" t="str">
        <f>IF(M652="no_cargado",VLOOKUP(B652,NAfiliado_NFarmacia!A:H,8,0),"")</f>
        <v/>
      </c>
      <c r="AA652" s="71"/>
    </row>
    <row r="653" spans="1:27" x14ac:dyDescent="0.55000000000000004">
      <c r="A653" s="50"/>
      <c r="B653" s="49"/>
      <c r="C653" s="48"/>
      <c r="D653" s="49"/>
      <c r="E653" s="49"/>
      <c r="F653" s="49"/>
      <c r="G653" s="66" t="str">
        <f>+IF($B653="","",+IFERROR(+VLOOKUP(B653,padron!$A$2:$E$2000,2,0),+IFERROR(VLOOKUP(B653,NAfiliado_NFarmacia!$A:$J,10,0),"Ingresar Nuevo Afiliado")))</f>
        <v/>
      </c>
      <c r="H653" s="67" t="str">
        <f>+IF(B653="","",+IFERROR(+VLOOKUP($C653,materiales!$A$2:$C$101,2,0),"9999"))</f>
        <v/>
      </c>
      <c r="I653" s="68" t="str">
        <f>+IF($B653="","",+IF(OR($F653="Si",$F653=""),IF(ISERROR(VLOOKUP($B653,padron!$A$3:$M$482,9,0)),+IF(ISERROR(VLOOKUP($B653,NAfiliado_NFarmacia!$A$2:$J$497,5,0)),"Ingresa Farmacia",VLOOKUP($B653,NAfiliado_NFarmacia!$A$2:$J$497,5,0)),VLOOKUP($B653,padron!$A$3:$M$482,9,0)),+IF(ISERROR(VLOOKUP($B653,NAfiliado_NFarmacia!$A$2:$J$497,5,0)),"Ingresa Farmacia",VLOOKUP($B653,NAfiliado_NFarmacia!$A$2:$J$497,5,0))))</f>
        <v/>
      </c>
      <c r="J653" s="68" t="str">
        <f>+IF($B653="","",+IF(OR($F653="Si",$F653=""),IF(ISERROR(VLOOKUP($B653,padron!$A$3:$M$482,10,0)),+IF(ISERROR(VLOOKUP($B653,NAfiliado_NFarmacia!$A$2:$J$497,5,0)),"Ingresa Direccion de Farmacia",VLOOKUP($B653,NAfiliado_NFarmacia!$A$2:$J$497,6,0)),VLOOKUP($B653,padron!$A$3:$M$482,10,0)),+IF(ISERROR(VLOOKUP($B653,NAfiliado_NFarmacia!$A$2:$J$497,6,0)),"Ingresa Direccion de Farmacia",VLOOKUP($B653,NAfiliado_NFarmacia!$A$2:$J$497,6,0))))</f>
        <v/>
      </c>
      <c r="K653" s="68" t="str">
        <f>+IF($B653="","",+IF(OR($F653="Si",$F653=""),IF(ISERROR(VLOOKUP($B653,padron!$A$3:$M$482,10,0)),+IF(ISERROR(VLOOKUP($B653,NAfiliado_NFarmacia!$A$2:$J$497,5,0)),"Ingresa Localidad de Farmacia",VLOOKUP($B653,NAfiliado_NFarmacia!$A$2:$J$497,7,0)),VLOOKUP($B653,padron!$A$3:$M$482,11,0)),+IF(ISERROR(VLOOKUP($B653,NAfiliado_NFarmacia!$A$2:$J$497,7,0)),"Ingresa Localidad de Farmacia",VLOOKUP($B653,NAfiliado_NFarmacia!$A$2:$J$497,7,0))))</f>
        <v/>
      </c>
      <c r="L653" s="69" t="str">
        <f>+IF(B653="","",IF(F653="No","84005541",+IFERROR(+VLOOKUP(inicio!B653,padron!$A$2:$H$1999,8,0),"84005541")))</f>
        <v/>
      </c>
      <c r="M653" s="69" t="str">
        <f>+IF(B653="","",+IFERROR(+VLOOKUP(B653,padron!A:C,3,0),"no_cargado"))</f>
        <v/>
      </c>
      <c r="N653" s="67" t="str">
        <f>+IF(C653="","",+IFERROR(+VLOOKUP($C653,materiales!$A$2:$C$101,3,0),"9999"))</f>
        <v/>
      </c>
      <c r="O653" s="67" t="str">
        <f t="shared" si="100"/>
        <v/>
      </c>
      <c r="P653" s="67" t="str">
        <f t="shared" si="101"/>
        <v/>
      </c>
      <c r="Q653" s="67" t="str">
        <f t="shared" si="102"/>
        <v/>
      </c>
      <c r="R653" s="67" t="str">
        <f t="shared" si="103"/>
        <v/>
      </c>
      <c r="S653" s="67" t="str">
        <f t="shared" si="104"/>
        <v/>
      </c>
      <c r="T653" s="67" t="str">
        <f t="shared" ca="1" si="105"/>
        <v/>
      </c>
      <c r="U653" s="67" t="str">
        <f>+IF(M653="","",IFERROR(+VLOOKUP(C653,materiales!$A$2:$D$1000,4,0),"DSZA"))</f>
        <v/>
      </c>
      <c r="V653" s="67" t="str">
        <f t="shared" si="106"/>
        <v/>
      </c>
      <c r="W653" s="69" t="str">
        <f t="shared" si="107"/>
        <v/>
      </c>
      <c r="X653" s="69" t="str">
        <f t="shared" si="108"/>
        <v/>
      </c>
      <c r="Y653" s="70" t="str">
        <f t="shared" si="109"/>
        <v/>
      </c>
      <c r="Z653" s="70" t="str">
        <f>IF(M653="no_cargado",VLOOKUP(B653,NAfiliado_NFarmacia!A:H,8,0),"")</f>
        <v/>
      </c>
      <c r="AA653" s="71"/>
    </row>
    <row r="654" spans="1:27" x14ac:dyDescent="0.55000000000000004">
      <c r="A654" s="50"/>
      <c r="B654" s="49"/>
      <c r="C654" s="48"/>
      <c r="D654" s="49"/>
      <c r="E654" s="49"/>
      <c r="F654" s="49"/>
      <c r="G654" s="66" t="str">
        <f>+IF($B654="","",+IFERROR(+VLOOKUP(B654,padron!$A$2:$E$2000,2,0),+IFERROR(VLOOKUP(B654,NAfiliado_NFarmacia!$A:$J,10,0),"Ingresar Nuevo Afiliado")))</f>
        <v/>
      </c>
      <c r="H654" s="67" t="str">
        <f>+IF(B654="","",+IFERROR(+VLOOKUP($C654,materiales!$A$2:$C$101,2,0),"9999"))</f>
        <v/>
      </c>
      <c r="I654" s="68" t="str">
        <f>+IF($B654="","",+IF(OR($F654="Si",$F654=""),IF(ISERROR(VLOOKUP($B654,padron!$A$3:$M$482,9,0)),+IF(ISERROR(VLOOKUP($B654,NAfiliado_NFarmacia!$A$2:$J$497,5,0)),"Ingresa Farmacia",VLOOKUP($B654,NAfiliado_NFarmacia!$A$2:$J$497,5,0)),VLOOKUP($B654,padron!$A$3:$M$482,9,0)),+IF(ISERROR(VLOOKUP($B654,NAfiliado_NFarmacia!$A$2:$J$497,5,0)),"Ingresa Farmacia",VLOOKUP($B654,NAfiliado_NFarmacia!$A$2:$J$497,5,0))))</f>
        <v/>
      </c>
      <c r="J654" s="68" t="str">
        <f>+IF($B654="","",+IF(OR($F654="Si",$F654=""),IF(ISERROR(VLOOKUP($B654,padron!$A$3:$M$482,10,0)),+IF(ISERROR(VLOOKUP($B654,NAfiliado_NFarmacia!$A$2:$J$497,5,0)),"Ingresa Direccion de Farmacia",VLOOKUP($B654,NAfiliado_NFarmacia!$A$2:$J$497,6,0)),VLOOKUP($B654,padron!$A$3:$M$482,10,0)),+IF(ISERROR(VLOOKUP($B654,NAfiliado_NFarmacia!$A$2:$J$497,6,0)),"Ingresa Direccion de Farmacia",VLOOKUP($B654,NAfiliado_NFarmacia!$A$2:$J$497,6,0))))</f>
        <v/>
      </c>
      <c r="K654" s="68" t="str">
        <f>+IF($B654="","",+IF(OR($F654="Si",$F654=""),IF(ISERROR(VLOOKUP($B654,padron!$A$3:$M$482,10,0)),+IF(ISERROR(VLOOKUP($B654,NAfiliado_NFarmacia!$A$2:$J$497,5,0)),"Ingresa Localidad de Farmacia",VLOOKUP($B654,NAfiliado_NFarmacia!$A$2:$J$497,7,0)),VLOOKUP($B654,padron!$A$3:$M$482,11,0)),+IF(ISERROR(VLOOKUP($B654,NAfiliado_NFarmacia!$A$2:$J$497,7,0)),"Ingresa Localidad de Farmacia",VLOOKUP($B654,NAfiliado_NFarmacia!$A$2:$J$497,7,0))))</f>
        <v/>
      </c>
      <c r="L654" s="69" t="str">
        <f>+IF(B654="","",IF(F654="No","84005541",+IFERROR(+VLOOKUP(inicio!B654,padron!$A$2:$H$1999,8,0),"84005541")))</f>
        <v/>
      </c>
      <c r="M654" s="69" t="str">
        <f>+IF(B654="","",+IFERROR(+VLOOKUP(B654,padron!A:C,3,0),"no_cargado"))</f>
        <v/>
      </c>
      <c r="N654" s="67" t="str">
        <f>+IF(C654="","",+IFERROR(+VLOOKUP($C654,materiales!$A$2:$C$101,3,0),"9999"))</f>
        <v/>
      </c>
      <c r="O654" s="67" t="str">
        <f t="shared" si="100"/>
        <v/>
      </c>
      <c r="P654" s="67" t="str">
        <f t="shared" si="101"/>
        <v/>
      </c>
      <c r="Q654" s="67" t="str">
        <f t="shared" si="102"/>
        <v/>
      </c>
      <c r="R654" s="67" t="str">
        <f t="shared" si="103"/>
        <v/>
      </c>
      <c r="S654" s="67" t="str">
        <f t="shared" si="104"/>
        <v/>
      </c>
      <c r="T654" s="67" t="str">
        <f t="shared" ca="1" si="105"/>
        <v/>
      </c>
      <c r="U654" s="67" t="str">
        <f>+IF(M654="","",IFERROR(+VLOOKUP(C654,materiales!$A$2:$D$1000,4,0),"DSZA"))</f>
        <v/>
      </c>
      <c r="V654" s="67" t="str">
        <f t="shared" si="106"/>
        <v/>
      </c>
      <c r="W654" s="69" t="str">
        <f t="shared" si="107"/>
        <v/>
      </c>
      <c r="X654" s="69" t="str">
        <f t="shared" si="108"/>
        <v/>
      </c>
      <c r="Y654" s="70" t="str">
        <f t="shared" si="109"/>
        <v/>
      </c>
      <c r="Z654" s="70" t="str">
        <f>IF(M654="no_cargado",VLOOKUP(B654,NAfiliado_NFarmacia!A:H,8,0),"")</f>
        <v/>
      </c>
      <c r="AA654" s="71"/>
    </row>
    <row r="655" spans="1:27" x14ac:dyDescent="0.55000000000000004">
      <c r="A655" s="50"/>
      <c r="B655" s="49"/>
      <c r="C655" s="48"/>
      <c r="D655" s="49"/>
      <c r="E655" s="49"/>
      <c r="F655" s="49"/>
      <c r="G655" s="66" t="str">
        <f>+IF($B655="","",+IFERROR(+VLOOKUP(B655,padron!$A$2:$E$2000,2,0),+IFERROR(VLOOKUP(B655,NAfiliado_NFarmacia!$A:$J,10,0),"Ingresar Nuevo Afiliado")))</f>
        <v/>
      </c>
      <c r="H655" s="67" t="str">
        <f>+IF(B655="","",+IFERROR(+VLOOKUP($C655,materiales!$A$2:$C$101,2,0),"9999"))</f>
        <v/>
      </c>
      <c r="I655" s="68" t="str">
        <f>+IF($B655="","",+IF(OR($F655="Si",$F655=""),IF(ISERROR(VLOOKUP($B655,padron!$A$3:$M$482,9,0)),+IF(ISERROR(VLOOKUP($B655,NAfiliado_NFarmacia!$A$2:$J$497,5,0)),"Ingresa Farmacia",VLOOKUP($B655,NAfiliado_NFarmacia!$A$2:$J$497,5,0)),VLOOKUP($B655,padron!$A$3:$M$482,9,0)),+IF(ISERROR(VLOOKUP($B655,NAfiliado_NFarmacia!$A$2:$J$497,5,0)),"Ingresa Farmacia",VLOOKUP($B655,NAfiliado_NFarmacia!$A$2:$J$497,5,0))))</f>
        <v/>
      </c>
      <c r="J655" s="68" t="str">
        <f>+IF($B655="","",+IF(OR($F655="Si",$F655=""),IF(ISERROR(VLOOKUP($B655,padron!$A$3:$M$482,10,0)),+IF(ISERROR(VLOOKUP($B655,NAfiliado_NFarmacia!$A$2:$J$497,5,0)),"Ingresa Direccion de Farmacia",VLOOKUP($B655,NAfiliado_NFarmacia!$A$2:$J$497,6,0)),VLOOKUP($B655,padron!$A$3:$M$482,10,0)),+IF(ISERROR(VLOOKUP($B655,NAfiliado_NFarmacia!$A$2:$J$497,6,0)),"Ingresa Direccion de Farmacia",VLOOKUP($B655,NAfiliado_NFarmacia!$A$2:$J$497,6,0))))</f>
        <v/>
      </c>
      <c r="K655" s="68" t="str">
        <f>+IF($B655="","",+IF(OR($F655="Si",$F655=""),IF(ISERROR(VLOOKUP($B655,padron!$A$3:$M$482,10,0)),+IF(ISERROR(VLOOKUP($B655,NAfiliado_NFarmacia!$A$2:$J$497,5,0)),"Ingresa Localidad de Farmacia",VLOOKUP($B655,NAfiliado_NFarmacia!$A$2:$J$497,7,0)),VLOOKUP($B655,padron!$A$3:$M$482,11,0)),+IF(ISERROR(VLOOKUP($B655,NAfiliado_NFarmacia!$A$2:$J$497,7,0)),"Ingresa Localidad de Farmacia",VLOOKUP($B655,NAfiliado_NFarmacia!$A$2:$J$497,7,0))))</f>
        <v/>
      </c>
      <c r="L655" s="69" t="str">
        <f>+IF(B655="","",IF(F655="No","84005541",+IFERROR(+VLOOKUP(inicio!B655,padron!$A$2:$H$1999,8,0),"84005541")))</f>
        <v/>
      </c>
      <c r="M655" s="69" t="str">
        <f>+IF(B655="","",+IFERROR(+VLOOKUP(B655,padron!A:C,3,0),"no_cargado"))</f>
        <v/>
      </c>
      <c r="N655" s="67" t="str">
        <f>+IF(C655="","",+IFERROR(+VLOOKUP($C655,materiales!$A$2:$C$101,3,0),"9999"))</f>
        <v/>
      </c>
      <c r="O655" s="67" t="str">
        <f t="shared" si="100"/>
        <v/>
      </c>
      <c r="P655" s="67" t="str">
        <f t="shared" si="101"/>
        <v/>
      </c>
      <c r="Q655" s="67" t="str">
        <f t="shared" si="102"/>
        <v/>
      </c>
      <c r="R655" s="67" t="str">
        <f t="shared" si="103"/>
        <v/>
      </c>
      <c r="S655" s="67" t="str">
        <f t="shared" si="104"/>
        <v/>
      </c>
      <c r="T655" s="67" t="str">
        <f t="shared" ca="1" si="105"/>
        <v/>
      </c>
      <c r="U655" s="67" t="str">
        <f>+IF(M655="","",IFERROR(+VLOOKUP(C655,materiales!$A$2:$D$1000,4,0),"DSZA"))</f>
        <v/>
      </c>
      <c r="V655" s="67" t="str">
        <f t="shared" si="106"/>
        <v/>
      </c>
      <c r="W655" s="69" t="str">
        <f t="shared" si="107"/>
        <v/>
      </c>
      <c r="X655" s="69" t="str">
        <f t="shared" si="108"/>
        <v/>
      </c>
      <c r="Y655" s="70" t="str">
        <f t="shared" si="109"/>
        <v/>
      </c>
      <c r="Z655" s="70" t="str">
        <f>IF(M655="no_cargado",VLOOKUP(B655,NAfiliado_NFarmacia!A:H,8,0),"")</f>
        <v/>
      </c>
      <c r="AA655" s="71"/>
    </row>
    <row r="656" spans="1:27" x14ac:dyDescent="0.55000000000000004">
      <c r="A656" s="50"/>
      <c r="B656" s="49"/>
      <c r="C656" s="48"/>
      <c r="D656" s="49"/>
      <c r="E656" s="49"/>
      <c r="F656" s="49"/>
      <c r="G656" s="66" t="str">
        <f>+IF($B656="","",+IFERROR(+VLOOKUP(B656,padron!$A$2:$E$2000,2,0),+IFERROR(VLOOKUP(B656,NAfiliado_NFarmacia!$A:$J,10,0),"Ingresar Nuevo Afiliado")))</f>
        <v/>
      </c>
      <c r="H656" s="67" t="str">
        <f>+IF(B656="","",+IFERROR(+VLOOKUP($C656,materiales!$A$2:$C$101,2,0),"9999"))</f>
        <v/>
      </c>
      <c r="I656" s="68" t="str">
        <f>+IF($B656="","",+IF(OR($F656="Si",$F656=""),IF(ISERROR(VLOOKUP($B656,padron!$A$3:$M$482,9,0)),+IF(ISERROR(VLOOKUP($B656,NAfiliado_NFarmacia!$A$2:$J$497,5,0)),"Ingresa Farmacia",VLOOKUP($B656,NAfiliado_NFarmacia!$A$2:$J$497,5,0)),VLOOKUP($B656,padron!$A$3:$M$482,9,0)),+IF(ISERROR(VLOOKUP($B656,NAfiliado_NFarmacia!$A$2:$J$497,5,0)),"Ingresa Farmacia",VLOOKUP($B656,NAfiliado_NFarmacia!$A$2:$J$497,5,0))))</f>
        <v/>
      </c>
      <c r="J656" s="68" t="str">
        <f>+IF($B656="","",+IF(OR($F656="Si",$F656=""),IF(ISERROR(VLOOKUP($B656,padron!$A$3:$M$482,10,0)),+IF(ISERROR(VLOOKUP($B656,NAfiliado_NFarmacia!$A$2:$J$497,5,0)),"Ingresa Direccion de Farmacia",VLOOKUP($B656,NAfiliado_NFarmacia!$A$2:$J$497,6,0)),VLOOKUP($B656,padron!$A$3:$M$482,10,0)),+IF(ISERROR(VLOOKUP($B656,NAfiliado_NFarmacia!$A$2:$J$497,6,0)),"Ingresa Direccion de Farmacia",VLOOKUP($B656,NAfiliado_NFarmacia!$A$2:$J$497,6,0))))</f>
        <v/>
      </c>
      <c r="K656" s="68" t="str">
        <f>+IF($B656="","",+IF(OR($F656="Si",$F656=""),IF(ISERROR(VLOOKUP($B656,padron!$A$3:$M$482,10,0)),+IF(ISERROR(VLOOKUP($B656,NAfiliado_NFarmacia!$A$2:$J$497,5,0)),"Ingresa Localidad de Farmacia",VLOOKUP($B656,NAfiliado_NFarmacia!$A$2:$J$497,7,0)),VLOOKUP($B656,padron!$A$3:$M$482,11,0)),+IF(ISERROR(VLOOKUP($B656,NAfiliado_NFarmacia!$A$2:$J$497,7,0)),"Ingresa Localidad de Farmacia",VLOOKUP($B656,NAfiliado_NFarmacia!$A$2:$J$497,7,0))))</f>
        <v/>
      </c>
      <c r="L656" s="69" t="str">
        <f>+IF(B656="","",IF(F656="No","84005541",+IFERROR(+VLOOKUP(inicio!B656,padron!$A$2:$H$1999,8,0),"84005541")))</f>
        <v/>
      </c>
      <c r="M656" s="69" t="str">
        <f>+IF(B656="","",+IFERROR(+VLOOKUP(B656,padron!A:C,3,0),"no_cargado"))</f>
        <v/>
      </c>
      <c r="N656" s="67" t="str">
        <f>+IF(C656="","",+IFERROR(+VLOOKUP($C656,materiales!$A$2:$C$101,3,0),"9999"))</f>
        <v/>
      </c>
      <c r="O656" s="67" t="str">
        <f t="shared" si="100"/>
        <v/>
      </c>
      <c r="P656" s="67" t="str">
        <f t="shared" si="101"/>
        <v/>
      </c>
      <c r="Q656" s="67" t="str">
        <f t="shared" si="102"/>
        <v/>
      </c>
      <c r="R656" s="67" t="str">
        <f t="shared" si="103"/>
        <v/>
      </c>
      <c r="S656" s="67" t="str">
        <f t="shared" si="104"/>
        <v/>
      </c>
      <c r="T656" s="67" t="str">
        <f t="shared" ca="1" si="105"/>
        <v/>
      </c>
      <c r="U656" s="67" t="str">
        <f>+IF(M656="","",IFERROR(+VLOOKUP(C656,materiales!$A$2:$D$1000,4,0),"DSZA"))</f>
        <v/>
      </c>
      <c r="V656" s="67" t="str">
        <f t="shared" si="106"/>
        <v/>
      </c>
      <c r="W656" s="69" t="str">
        <f t="shared" si="107"/>
        <v/>
      </c>
      <c r="X656" s="69" t="str">
        <f t="shared" si="108"/>
        <v/>
      </c>
      <c r="Y656" s="70" t="str">
        <f t="shared" si="109"/>
        <v/>
      </c>
      <c r="Z656" s="70" t="str">
        <f>IF(M656="no_cargado",VLOOKUP(B656,NAfiliado_NFarmacia!A:H,8,0),"")</f>
        <v/>
      </c>
      <c r="AA656" s="71"/>
    </row>
    <row r="657" spans="1:27" x14ac:dyDescent="0.55000000000000004">
      <c r="A657" s="50"/>
      <c r="B657" s="49"/>
      <c r="C657" s="48"/>
      <c r="D657" s="49"/>
      <c r="E657" s="49"/>
      <c r="F657" s="49"/>
      <c r="G657" s="66" t="str">
        <f>+IF($B657="","",+IFERROR(+VLOOKUP(B657,padron!$A$2:$E$2000,2,0),+IFERROR(VLOOKUP(B657,NAfiliado_NFarmacia!$A:$J,10,0),"Ingresar Nuevo Afiliado")))</f>
        <v/>
      </c>
      <c r="H657" s="67" t="str">
        <f>+IF(B657="","",+IFERROR(+VLOOKUP($C657,materiales!$A$2:$C$101,2,0),"9999"))</f>
        <v/>
      </c>
      <c r="I657" s="68" t="str">
        <f>+IF($B657="","",+IF(OR($F657="Si",$F657=""),IF(ISERROR(VLOOKUP($B657,padron!$A$3:$M$482,9,0)),+IF(ISERROR(VLOOKUP($B657,NAfiliado_NFarmacia!$A$2:$J$497,5,0)),"Ingresa Farmacia",VLOOKUP($B657,NAfiliado_NFarmacia!$A$2:$J$497,5,0)),VLOOKUP($B657,padron!$A$3:$M$482,9,0)),+IF(ISERROR(VLOOKUP($B657,NAfiliado_NFarmacia!$A$2:$J$497,5,0)),"Ingresa Farmacia",VLOOKUP($B657,NAfiliado_NFarmacia!$A$2:$J$497,5,0))))</f>
        <v/>
      </c>
      <c r="J657" s="68" t="str">
        <f>+IF($B657="","",+IF(OR($F657="Si",$F657=""),IF(ISERROR(VLOOKUP($B657,padron!$A$3:$M$482,10,0)),+IF(ISERROR(VLOOKUP($B657,NAfiliado_NFarmacia!$A$2:$J$497,5,0)),"Ingresa Direccion de Farmacia",VLOOKUP($B657,NAfiliado_NFarmacia!$A$2:$J$497,6,0)),VLOOKUP($B657,padron!$A$3:$M$482,10,0)),+IF(ISERROR(VLOOKUP($B657,NAfiliado_NFarmacia!$A$2:$J$497,6,0)),"Ingresa Direccion de Farmacia",VLOOKUP($B657,NAfiliado_NFarmacia!$A$2:$J$497,6,0))))</f>
        <v/>
      </c>
      <c r="K657" s="68" t="str">
        <f>+IF($B657="","",+IF(OR($F657="Si",$F657=""),IF(ISERROR(VLOOKUP($B657,padron!$A$3:$M$482,10,0)),+IF(ISERROR(VLOOKUP($B657,NAfiliado_NFarmacia!$A$2:$J$497,5,0)),"Ingresa Localidad de Farmacia",VLOOKUP($B657,NAfiliado_NFarmacia!$A$2:$J$497,7,0)),VLOOKUP($B657,padron!$A$3:$M$482,11,0)),+IF(ISERROR(VLOOKUP($B657,NAfiliado_NFarmacia!$A$2:$J$497,7,0)),"Ingresa Localidad de Farmacia",VLOOKUP($B657,NAfiliado_NFarmacia!$A$2:$J$497,7,0))))</f>
        <v/>
      </c>
      <c r="L657" s="69" t="str">
        <f>+IF(B657="","",IF(F657="No","84005541",+IFERROR(+VLOOKUP(inicio!B657,padron!$A$2:$H$1999,8,0),"84005541")))</f>
        <v/>
      </c>
      <c r="M657" s="69" t="str">
        <f>+IF(B657="","",+IFERROR(+VLOOKUP(B657,padron!A:C,3,0),"no_cargado"))</f>
        <v/>
      </c>
      <c r="N657" s="67" t="str">
        <f>+IF(C657="","",+IFERROR(+VLOOKUP($C657,materiales!$A$2:$C$101,3,0),"9999"))</f>
        <v/>
      </c>
      <c r="O657" s="67" t="str">
        <f t="shared" si="100"/>
        <v/>
      </c>
      <c r="P657" s="67" t="str">
        <f t="shared" si="101"/>
        <v/>
      </c>
      <c r="Q657" s="67" t="str">
        <f t="shared" si="102"/>
        <v/>
      </c>
      <c r="R657" s="67" t="str">
        <f t="shared" si="103"/>
        <v/>
      </c>
      <c r="S657" s="67" t="str">
        <f t="shared" si="104"/>
        <v/>
      </c>
      <c r="T657" s="67" t="str">
        <f t="shared" ca="1" si="105"/>
        <v/>
      </c>
      <c r="U657" s="67" t="str">
        <f>+IF(M657="","",IFERROR(+VLOOKUP(C657,materiales!$A$2:$D$1000,4,0),"DSZA"))</f>
        <v/>
      </c>
      <c r="V657" s="67" t="str">
        <f t="shared" si="106"/>
        <v/>
      </c>
      <c r="W657" s="69" t="str">
        <f t="shared" si="107"/>
        <v/>
      </c>
      <c r="X657" s="69" t="str">
        <f t="shared" si="108"/>
        <v/>
      </c>
      <c r="Y657" s="70" t="str">
        <f t="shared" si="109"/>
        <v/>
      </c>
      <c r="Z657" s="70" t="str">
        <f>IF(M657="no_cargado",VLOOKUP(B657,NAfiliado_NFarmacia!A:H,8,0),"")</f>
        <v/>
      </c>
      <c r="AA657" s="71"/>
    </row>
    <row r="658" spans="1:27" x14ac:dyDescent="0.55000000000000004">
      <c r="A658" s="50"/>
      <c r="B658" s="49"/>
      <c r="C658" s="48"/>
      <c r="D658" s="49"/>
      <c r="E658" s="49"/>
      <c r="F658" s="49"/>
      <c r="G658" s="66" t="str">
        <f>+IF($B658="","",+IFERROR(+VLOOKUP(B658,padron!$A$2:$E$2000,2,0),+IFERROR(VLOOKUP(B658,NAfiliado_NFarmacia!$A:$J,10,0),"Ingresar Nuevo Afiliado")))</f>
        <v/>
      </c>
      <c r="H658" s="67" t="str">
        <f>+IF(B658="","",+IFERROR(+VLOOKUP($C658,materiales!$A$2:$C$101,2,0),"9999"))</f>
        <v/>
      </c>
      <c r="I658" s="68" t="str">
        <f>+IF($B658="","",+IF(OR($F658="Si",$F658=""),IF(ISERROR(VLOOKUP($B658,padron!$A$3:$M$482,9,0)),+IF(ISERROR(VLOOKUP($B658,NAfiliado_NFarmacia!$A$2:$J$497,5,0)),"Ingresa Farmacia",VLOOKUP($B658,NAfiliado_NFarmacia!$A$2:$J$497,5,0)),VLOOKUP($B658,padron!$A$3:$M$482,9,0)),+IF(ISERROR(VLOOKUP($B658,NAfiliado_NFarmacia!$A$2:$J$497,5,0)),"Ingresa Farmacia",VLOOKUP($B658,NAfiliado_NFarmacia!$A$2:$J$497,5,0))))</f>
        <v/>
      </c>
      <c r="J658" s="68" t="str">
        <f>+IF($B658="","",+IF(OR($F658="Si",$F658=""),IF(ISERROR(VLOOKUP($B658,padron!$A$3:$M$482,10,0)),+IF(ISERROR(VLOOKUP($B658,NAfiliado_NFarmacia!$A$2:$J$497,5,0)),"Ingresa Direccion de Farmacia",VLOOKUP($B658,NAfiliado_NFarmacia!$A$2:$J$497,6,0)),VLOOKUP($B658,padron!$A$3:$M$482,10,0)),+IF(ISERROR(VLOOKUP($B658,NAfiliado_NFarmacia!$A$2:$J$497,6,0)),"Ingresa Direccion de Farmacia",VLOOKUP($B658,NAfiliado_NFarmacia!$A$2:$J$497,6,0))))</f>
        <v/>
      </c>
      <c r="K658" s="68" t="str">
        <f>+IF($B658="","",+IF(OR($F658="Si",$F658=""),IF(ISERROR(VLOOKUP($B658,padron!$A$3:$M$482,10,0)),+IF(ISERROR(VLOOKUP($B658,NAfiliado_NFarmacia!$A$2:$J$497,5,0)),"Ingresa Localidad de Farmacia",VLOOKUP($B658,NAfiliado_NFarmacia!$A$2:$J$497,7,0)),VLOOKUP($B658,padron!$A$3:$M$482,11,0)),+IF(ISERROR(VLOOKUP($B658,NAfiliado_NFarmacia!$A$2:$J$497,7,0)),"Ingresa Localidad de Farmacia",VLOOKUP($B658,NAfiliado_NFarmacia!$A$2:$J$497,7,0))))</f>
        <v/>
      </c>
      <c r="L658" s="69" t="str">
        <f>+IF(B658="","",IF(F658="No","84005541",+IFERROR(+VLOOKUP(inicio!B658,padron!$A$2:$H$1999,8,0),"84005541")))</f>
        <v/>
      </c>
      <c r="M658" s="69" t="str">
        <f>+IF(B658="","",+IFERROR(+VLOOKUP(B658,padron!A:C,3,0),"no_cargado"))</f>
        <v/>
      </c>
      <c r="N658" s="67" t="str">
        <f>+IF(C658="","",+IFERROR(+VLOOKUP($C658,materiales!$A$2:$C$101,3,0),"9999"))</f>
        <v/>
      </c>
      <c r="O658" s="67" t="str">
        <f t="shared" si="100"/>
        <v/>
      </c>
      <c r="P658" s="67" t="str">
        <f t="shared" si="101"/>
        <v/>
      </c>
      <c r="Q658" s="67" t="str">
        <f t="shared" si="102"/>
        <v/>
      </c>
      <c r="R658" s="67" t="str">
        <f t="shared" si="103"/>
        <v/>
      </c>
      <c r="S658" s="67" t="str">
        <f t="shared" si="104"/>
        <v/>
      </c>
      <c r="T658" s="67" t="str">
        <f t="shared" ca="1" si="105"/>
        <v/>
      </c>
      <c r="U658" s="67" t="str">
        <f>+IF(M658="","",IFERROR(+VLOOKUP(C658,materiales!$A$2:$D$1000,4,0),"DSZA"))</f>
        <v/>
      </c>
      <c r="V658" s="67" t="str">
        <f t="shared" si="106"/>
        <v/>
      </c>
      <c r="W658" s="69" t="str">
        <f t="shared" si="107"/>
        <v/>
      </c>
      <c r="X658" s="69" t="str">
        <f t="shared" si="108"/>
        <v/>
      </c>
      <c r="Y658" s="70" t="str">
        <f t="shared" si="109"/>
        <v/>
      </c>
      <c r="Z658" s="70" t="str">
        <f>IF(M658="no_cargado",VLOOKUP(B658,NAfiliado_NFarmacia!A:H,8,0),"")</f>
        <v/>
      </c>
      <c r="AA658" s="71"/>
    </row>
    <row r="659" spans="1:27" x14ac:dyDescent="0.55000000000000004">
      <c r="A659" s="50"/>
      <c r="B659" s="49"/>
      <c r="C659" s="48"/>
      <c r="D659" s="49"/>
      <c r="E659" s="49"/>
      <c r="F659" s="49"/>
      <c r="G659" s="66" t="str">
        <f>+IF($B659="","",+IFERROR(+VLOOKUP(B659,padron!$A$2:$E$2000,2,0),+IFERROR(VLOOKUP(B659,NAfiliado_NFarmacia!$A:$J,10,0),"Ingresar Nuevo Afiliado")))</f>
        <v/>
      </c>
      <c r="H659" s="67" t="str">
        <f>+IF(B659="","",+IFERROR(+VLOOKUP($C659,materiales!$A$2:$C$101,2,0),"9999"))</f>
        <v/>
      </c>
      <c r="I659" s="68" t="str">
        <f>+IF($B659="","",+IF(OR($F659="Si",$F659=""),IF(ISERROR(VLOOKUP($B659,padron!$A$3:$M$482,9,0)),+IF(ISERROR(VLOOKUP($B659,NAfiliado_NFarmacia!$A$2:$J$497,5,0)),"Ingresa Farmacia",VLOOKUP($B659,NAfiliado_NFarmacia!$A$2:$J$497,5,0)),VLOOKUP($B659,padron!$A$3:$M$482,9,0)),+IF(ISERROR(VLOOKUP($B659,NAfiliado_NFarmacia!$A$2:$J$497,5,0)),"Ingresa Farmacia",VLOOKUP($B659,NAfiliado_NFarmacia!$A$2:$J$497,5,0))))</f>
        <v/>
      </c>
      <c r="J659" s="68" t="str">
        <f>+IF($B659="","",+IF(OR($F659="Si",$F659=""),IF(ISERROR(VLOOKUP($B659,padron!$A$3:$M$482,10,0)),+IF(ISERROR(VLOOKUP($B659,NAfiliado_NFarmacia!$A$2:$J$497,5,0)),"Ingresa Direccion de Farmacia",VLOOKUP($B659,NAfiliado_NFarmacia!$A$2:$J$497,6,0)),VLOOKUP($B659,padron!$A$3:$M$482,10,0)),+IF(ISERROR(VLOOKUP($B659,NAfiliado_NFarmacia!$A$2:$J$497,6,0)),"Ingresa Direccion de Farmacia",VLOOKUP($B659,NAfiliado_NFarmacia!$A$2:$J$497,6,0))))</f>
        <v/>
      </c>
      <c r="K659" s="68" t="str">
        <f>+IF($B659="","",+IF(OR($F659="Si",$F659=""),IF(ISERROR(VLOOKUP($B659,padron!$A$3:$M$482,10,0)),+IF(ISERROR(VLOOKUP($B659,NAfiliado_NFarmacia!$A$2:$J$497,5,0)),"Ingresa Localidad de Farmacia",VLOOKUP($B659,NAfiliado_NFarmacia!$A$2:$J$497,7,0)),VLOOKUP($B659,padron!$A$3:$M$482,11,0)),+IF(ISERROR(VLOOKUP($B659,NAfiliado_NFarmacia!$A$2:$J$497,7,0)),"Ingresa Localidad de Farmacia",VLOOKUP($B659,NAfiliado_NFarmacia!$A$2:$J$497,7,0))))</f>
        <v/>
      </c>
      <c r="L659" s="69" t="str">
        <f>+IF(B659="","",IF(F659="No","84005541",+IFERROR(+VLOOKUP(inicio!B659,padron!$A$2:$H$1999,8,0),"84005541")))</f>
        <v/>
      </c>
      <c r="M659" s="69" t="str">
        <f>+IF(B659="","",+IFERROR(+VLOOKUP(B659,padron!A:C,3,0),"no_cargado"))</f>
        <v/>
      </c>
      <c r="N659" s="67" t="str">
        <f>+IF(C659="","",+IFERROR(+VLOOKUP($C659,materiales!$A$2:$C$101,3,0),"9999"))</f>
        <v/>
      </c>
      <c r="O659" s="67" t="str">
        <f t="shared" si="100"/>
        <v/>
      </c>
      <c r="P659" s="67" t="str">
        <f t="shared" si="101"/>
        <v/>
      </c>
      <c r="Q659" s="67" t="str">
        <f t="shared" si="102"/>
        <v/>
      </c>
      <c r="R659" s="67" t="str">
        <f t="shared" si="103"/>
        <v/>
      </c>
      <c r="S659" s="67" t="str">
        <f t="shared" si="104"/>
        <v/>
      </c>
      <c r="T659" s="67" t="str">
        <f t="shared" ca="1" si="105"/>
        <v/>
      </c>
      <c r="U659" s="67" t="str">
        <f>+IF(M659="","",IFERROR(+VLOOKUP(C659,materiales!$A$2:$D$1000,4,0),"DSZA"))</f>
        <v/>
      </c>
      <c r="V659" s="67" t="str">
        <f t="shared" si="106"/>
        <v/>
      </c>
      <c r="W659" s="69" t="str">
        <f t="shared" si="107"/>
        <v/>
      </c>
      <c r="X659" s="69" t="str">
        <f t="shared" si="108"/>
        <v/>
      </c>
      <c r="Y659" s="70" t="str">
        <f t="shared" si="109"/>
        <v/>
      </c>
      <c r="Z659" s="70" t="str">
        <f>IF(M659="no_cargado",VLOOKUP(B659,NAfiliado_NFarmacia!A:H,8,0),"")</f>
        <v/>
      </c>
      <c r="AA659" s="71"/>
    </row>
    <row r="660" spans="1:27" x14ac:dyDescent="0.55000000000000004">
      <c r="A660" s="50"/>
      <c r="B660" s="49"/>
      <c r="C660" s="48"/>
      <c r="D660" s="49"/>
      <c r="E660" s="49"/>
      <c r="F660" s="49"/>
      <c r="G660" s="66" t="str">
        <f>+IF($B660="","",+IFERROR(+VLOOKUP(B660,padron!$A$2:$E$2000,2,0),+IFERROR(VLOOKUP(B660,NAfiliado_NFarmacia!$A:$J,10,0),"Ingresar Nuevo Afiliado")))</f>
        <v/>
      </c>
      <c r="H660" s="67" t="str">
        <f>+IF(B660="","",+IFERROR(+VLOOKUP($C660,materiales!$A$2:$C$101,2,0),"9999"))</f>
        <v/>
      </c>
      <c r="I660" s="68" t="str">
        <f>+IF($B660="","",+IF(OR($F660="Si",$F660=""),IF(ISERROR(VLOOKUP($B660,padron!$A$3:$M$482,9,0)),+IF(ISERROR(VLOOKUP($B660,NAfiliado_NFarmacia!$A$2:$J$497,5,0)),"Ingresa Farmacia",VLOOKUP($B660,NAfiliado_NFarmacia!$A$2:$J$497,5,0)),VLOOKUP($B660,padron!$A$3:$M$482,9,0)),+IF(ISERROR(VLOOKUP($B660,NAfiliado_NFarmacia!$A$2:$J$497,5,0)),"Ingresa Farmacia",VLOOKUP($B660,NAfiliado_NFarmacia!$A$2:$J$497,5,0))))</f>
        <v/>
      </c>
      <c r="J660" s="68" t="str">
        <f>+IF($B660="","",+IF(OR($F660="Si",$F660=""),IF(ISERROR(VLOOKUP($B660,padron!$A$3:$M$482,10,0)),+IF(ISERROR(VLOOKUP($B660,NAfiliado_NFarmacia!$A$2:$J$497,5,0)),"Ingresa Direccion de Farmacia",VLOOKUP($B660,NAfiliado_NFarmacia!$A$2:$J$497,6,0)),VLOOKUP($B660,padron!$A$3:$M$482,10,0)),+IF(ISERROR(VLOOKUP($B660,NAfiliado_NFarmacia!$A$2:$J$497,6,0)),"Ingresa Direccion de Farmacia",VLOOKUP($B660,NAfiliado_NFarmacia!$A$2:$J$497,6,0))))</f>
        <v/>
      </c>
      <c r="K660" s="68" t="str">
        <f>+IF($B660="","",+IF(OR($F660="Si",$F660=""),IF(ISERROR(VLOOKUP($B660,padron!$A$3:$M$482,10,0)),+IF(ISERROR(VLOOKUP($B660,NAfiliado_NFarmacia!$A$2:$J$497,5,0)),"Ingresa Localidad de Farmacia",VLOOKUP($B660,NAfiliado_NFarmacia!$A$2:$J$497,7,0)),VLOOKUP($B660,padron!$A$3:$M$482,11,0)),+IF(ISERROR(VLOOKUP($B660,NAfiliado_NFarmacia!$A$2:$J$497,7,0)),"Ingresa Localidad de Farmacia",VLOOKUP($B660,NAfiliado_NFarmacia!$A$2:$J$497,7,0))))</f>
        <v/>
      </c>
      <c r="L660" s="69" t="str">
        <f>+IF(B660="","",IF(F660="No","84005541",+IFERROR(+VLOOKUP(inicio!B660,padron!$A$2:$H$1999,8,0),"84005541")))</f>
        <v/>
      </c>
      <c r="M660" s="69" t="str">
        <f>+IF(B660="","",+IFERROR(+VLOOKUP(B660,padron!A:C,3,0),"no_cargado"))</f>
        <v/>
      </c>
      <c r="N660" s="67" t="str">
        <f>+IF(C660="","",+IFERROR(+VLOOKUP($C660,materiales!$A$2:$C$101,3,0),"9999"))</f>
        <v/>
      </c>
      <c r="O660" s="67" t="str">
        <f t="shared" si="100"/>
        <v/>
      </c>
      <c r="P660" s="67" t="str">
        <f t="shared" si="101"/>
        <v/>
      </c>
      <c r="Q660" s="67" t="str">
        <f t="shared" si="102"/>
        <v/>
      </c>
      <c r="R660" s="67" t="str">
        <f t="shared" si="103"/>
        <v/>
      </c>
      <c r="S660" s="67" t="str">
        <f t="shared" si="104"/>
        <v/>
      </c>
      <c r="T660" s="67" t="str">
        <f t="shared" ca="1" si="105"/>
        <v/>
      </c>
      <c r="U660" s="67" t="str">
        <f>+IF(M660="","",IFERROR(+VLOOKUP(C660,materiales!$A$2:$D$1000,4,0),"DSZA"))</f>
        <v/>
      </c>
      <c r="V660" s="67" t="str">
        <f t="shared" si="106"/>
        <v/>
      </c>
      <c r="W660" s="69" t="str">
        <f t="shared" si="107"/>
        <v/>
      </c>
      <c r="X660" s="69" t="str">
        <f t="shared" si="108"/>
        <v/>
      </c>
      <c r="Y660" s="70" t="str">
        <f t="shared" si="109"/>
        <v/>
      </c>
      <c r="Z660" s="70" t="str">
        <f>IF(M660="no_cargado",VLOOKUP(B660,NAfiliado_NFarmacia!A:H,8,0),"")</f>
        <v/>
      </c>
      <c r="AA660" s="71"/>
    </row>
    <row r="661" spans="1:27" x14ac:dyDescent="0.55000000000000004">
      <c r="A661" s="50"/>
      <c r="B661" s="49"/>
      <c r="C661" s="48"/>
      <c r="D661" s="49"/>
      <c r="E661" s="49"/>
      <c r="F661" s="49"/>
      <c r="G661" s="66" t="str">
        <f>+IF($B661="","",+IFERROR(+VLOOKUP(B661,padron!$A$2:$E$2000,2,0),+IFERROR(VLOOKUP(B661,NAfiliado_NFarmacia!$A:$J,10,0),"Ingresar Nuevo Afiliado")))</f>
        <v/>
      </c>
      <c r="H661" s="67" t="str">
        <f>+IF(B661="","",+IFERROR(+VLOOKUP($C661,materiales!$A$2:$C$101,2,0),"9999"))</f>
        <v/>
      </c>
      <c r="I661" s="68" t="str">
        <f>+IF($B661="","",+IF(OR($F661="Si",$F661=""),IF(ISERROR(VLOOKUP($B661,padron!$A$3:$M$482,9,0)),+IF(ISERROR(VLOOKUP($B661,NAfiliado_NFarmacia!$A$2:$J$497,5,0)),"Ingresa Farmacia",VLOOKUP($B661,NAfiliado_NFarmacia!$A$2:$J$497,5,0)),VLOOKUP($B661,padron!$A$3:$M$482,9,0)),+IF(ISERROR(VLOOKUP($B661,NAfiliado_NFarmacia!$A$2:$J$497,5,0)),"Ingresa Farmacia",VLOOKUP($B661,NAfiliado_NFarmacia!$A$2:$J$497,5,0))))</f>
        <v/>
      </c>
      <c r="J661" s="68" t="str">
        <f>+IF($B661="","",+IF(OR($F661="Si",$F661=""),IF(ISERROR(VLOOKUP($B661,padron!$A$3:$M$482,10,0)),+IF(ISERROR(VLOOKUP($B661,NAfiliado_NFarmacia!$A$2:$J$497,5,0)),"Ingresa Direccion de Farmacia",VLOOKUP($B661,NAfiliado_NFarmacia!$A$2:$J$497,6,0)),VLOOKUP($B661,padron!$A$3:$M$482,10,0)),+IF(ISERROR(VLOOKUP($B661,NAfiliado_NFarmacia!$A$2:$J$497,6,0)),"Ingresa Direccion de Farmacia",VLOOKUP($B661,NAfiliado_NFarmacia!$A$2:$J$497,6,0))))</f>
        <v/>
      </c>
      <c r="K661" s="68" t="str">
        <f>+IF($B661="","",+IF(OR($F661="Si",$F661=""),IF(ISERROR(VLOOKUP($B661,padron!$A$3:$M$482,10,0)),+IF(ISERROR(VLOOKUP($B661,NAfiliado_NFarmacia!$A$2:$J$497,5,0)),"Ingresa Localidad de Farmacia",VLOOKUP($B661,NAfiliado_NFarmacia!$A$2:$J$497,7,0)),VLOOKUP($B661,padron!$A$3:$M$482,11,0)),+IF(ISERROR(VLOOKUP($B661,NAfiliado_NFarmacia!$A$2:$J$497,7,0)),"Ingresa Localidad de Farmacia",VLOOKUP($B661,NAfiliado_NFarmacia!$A$2:$J$497,7,0))))</f>
        <v/>
      </c>
      <c r="L661" s="69" t="str">
        <f>+IF(B661="","",IF(F661="No","84005541",+IFERROR(+VLOOKUP(inicio!B661,padron!$A$2:$H$1999,8,0),"84005541")))</f>
        <v/>
      </c>
      <c r="M661" s="69" t="str">
        <f>+IF(B661="","",+IFERROR(+VLOOKUP(B661,padron!A:C,3,0),"no_cargado"))</f>
        <v/>
      </c>
      <c r="N661" s="67" t="str">
        <f>+IF(C661="","",+IFERROR(+VLOOKUP($C661,materiales!$A$2:$C$101,3,0),"9999"))</f>
        <v/>
      </c>
      <c r="O661" s="67" t="str">
        <f t="shared" si="100"/>
        <v/>
      </c>
      <c r="P661" s="67" t="str">
        <f t="shared" si="101"/>
        <v/>
      </c>
      <c r="Q661" s="67" t="str">
        <f t="shared" si="102"/>
        <v/>
      </c>
      <c r="R661" s="67" t="str">
        <f t="shared" si="103"/>
        <v/>
      </c>
      <c r="S661" s="67" t="str">
        <f t="shared" si="104"/>
        <v/>
      </c>
      <c r="T661" s="67" t="str">
        <f t="shared" ca="1" si="105"/>
        <v/>
      </c>
      <c r="U661" s="67" t="str">
        <f>+IF(M661="","",IFERROR(+VLOOKUP(C661,materiales!$A$2:$D$1000,4,0),"DSZA"))</f>
        <v/>
      </c>
      <c r="V661" s="67" t="str">
        <f t="shared" si="106"/>
        <v/>
      </c>
      <c r="W661" s="69" t="str">
        <f t="shared" si="107"/>
        <v/>
      </c>
      <c r="X661" s="69" t="str">
        <f t="shared" si="108"/>
        <v/>
      </c>
      <c r="Y661" s="70" t="str">
        <f t="shared" si="109"/>
        <v/>
      </c>
      <c r="Z661" s="70" t="str">
        <f>IF(M661="no_cargado",VLOOKUP(B661,NAfiliado_NFarmacia!A:H,8,0),"")</f>
        <v/>
      </c>
      <c r="AA661" s="71"/>
    </row>
    <row r="662" spans="1:27" x14ac:dyDescent="0.55000000000000004">
      <c r="A662" s="50"/>
      <c r="B662" s="49"/>
      <c r="C662" s="48"/>
      <c r="D662" s="49"/>
      <c r="E662" s="49"/>
      <c r="F662" s="49"/>
      <c r="G662" s="66" t="str">
        <f>+IF($B662="","",+IFERROR(+VLOOKUP(B662,padron!$A$2:$E$2000,2,0),+IFERROR(VLOOKUP(B662,NAfiliado_NFarmacia!$A:$J,10,0),"Ingresar Nuevo Afiliado")))</f>
        <v/>
      </c>
      <c r="H662" s="67" t="str">
        <f>+IF(B662="","",+IFERROR(+VLOOKUP($C662,materiales!$A$2:$C$101,2,0),"9999"))</f>
        <v/>
      </c>
      <c r="I662" s="68" t="str">
        <f>+IF($B662="","",+IF(OR($F662="Si",$F662=""),IF(ISERROR(VLOOKUP($B662,padron!$A$3:$M$482,9,0)),+IF(ISERROR(VLOOKUP($B662,NAfiliado_NFarmacia!$A$2:$J$497,5,0)),"Ingresa Farmacia",VLOOKUP($B662,NAfiliado_NFarmacia!$A$2:$J$497,5,0)),VLOOKUP($B662,padron!$A$3:$M$482,9,0)),+IF(ISERROR(VLOOKUP($B662,NAfiliado_NFarmacia!$A$2:$J$497,5,0)),"Ingresa Farmacia",VLOOKUP($B662,NAfiliado_NFarmacia!$A$2:$J$497,5,0))))</f>
        <v/>
      </c>
      <c r="J662" s="68" t="str">
        <f>+IF($B662="","",+IF(OR($F662="Si",$F662=""),IF(ISERROR(VLOOKUP($B662,padron!$A$3:$M$482,10,0)),+IF(ISERROR(VLOOKUP($B662,NAfiliado_NFarmacia!$A$2:$J$497,5,0)),"Ingresa Direccion de Farmacia",VLOOKUP($B662,NAfiliado_NFarmacia!$A$2:$J$497,6,0)),VLOOKUP($B662,padron!$A$3:$M$482,10,0)),+IF(ISERROR(VLOOKUP($B662,NAfiliado_NFarmacia!$A$2:$J$497,6,0)),"Ingresa Direccion de Farmacia",VLOOKUP($B662,NAfiliado_NFarmacia!$A$2:$J$497,6,0))))</f>
        <v/>
      </c>
      <c r="K662" s="68" t="str">
        <f>+IF($B662="","",+IF(OR($F662="Si",$F662=""),IF(ISERROR(VLOOKUP($B662,padron!$A$3:$M$482,10,0)),+IF(ISERROR(VLOOKUP($B662,NAfiliado_NFarmacia!$A$2:$J$497,5,0)),"Ingresa Localidad de Farmacia",VLOOKUP($B662,NAfiliado_NFarmacia!$A$2:$J$497,7,0)),VLOOKUP($B662,padron!$A$3:$M$482,11,0)),+IF(ISERROR(VLOOKUP($B662,NAfiliado_NFarmacia!$A$2:$J$497,7,0)),"Ingresa Localidad de Farmacia",VLOOKUP($B662,NAfiliado_NFarmacia!$A$2:$J$497,7,0))))</f>
        <v/>
      </c>
      <c r="L662" s="69" t="str">
        <f>+IF(B662="","",IF(F662="No","84005541",+IFERROR(+VLOOKUP(inicio!B662,padron!$A$2:$H$1999,8,0),"84005541")))</f>
        <v/>
      </c>
      <c r="M662" s="69" t="str">
        <f>+IF(B662="","",+IFERROR(+VLOOKUP(B662,padron!A:C,3,0),"no_cargado"))</f>
        <v/>
      </c>
      <c r="N662" s="67" t="str">
        <f>+IF(C662="","",+IFERROR(+VLOOKUP($C662,materiales!$A$2:$C$101,3,0),"9999"))</f>
        <v/>
      </c>
      <c r="O662" s="67" t="str">
        <f t="shared" si="100"/>
        <v/>
      </c>
      <c r="P662" s="67" t="str">
        <f t="shared" si="101"/>
        <v/>
      </c>
      <c r="Q662" s="67" t="str">
        <f t="shared" si="102"/>
        <v/>
      </c>
      <c r="R662" s="67" t="str">
        <f t="shared" si="103"/>
        <v/>
      </c>
      <c r="S662" s="67" t="str">
        <f t="shared" si="104"/>
        <v/>
      </c>
      <c r="T662" s="67" t="str">
        <f t="shared" ca="1" si="105"/>
        <v/>
      </c>
      <c r="U662" s="67" t="str">
        <f>+IF(M662="","",IFERROR(+VLOOKUP(C662,materiales!$A$2:$D$1000,4,0),"DSZA"))</f>
        <v/>
      </c>
      <c r="V662" s="67" t="str">
        <f t="shared" si="106"/>
        <v/>
      </c>
      <c r="W662" s="69" t="str">
        <f t="shared" si="107"/>
        <v/>
      </c>
      <c r="X662" s="69" t="str">
        <f t="shared" si="108"/>
        <v/>
      </c>
      <c r="Y662" s="70" t="str">
        <f t="shared" si="109"/>
        <v/>
      </c>
      <c r="Z662" s="70" t="str">
        <f>IF(M662="no_cargado",VLOOKUP(B662,NAfiliado_NFarmacia!A:H,8,0),"")</f>
        <v/>
      </c>
      <c r="AA662" s="71"/>
    </row>
    <row r="663" spans="1:27" x14ac:dyDescent="0.55000000000000004">
      <c r="A663" s="50"/>
      <c r="B663" s="49"/>
      <c r="C663" s="48"/>
      <c r="D663" s="49"/>
      <c r="E663" s="49"/>
      <c r="F663" s="49"/>
      <c r="G663" s="66" t="str">
        <f>+IF($B663="","",+IFERROR(+VLOOKUP(B663,padron!$A$2:$E$2000,2,0),+IFERROR(VLOOKUP(B663,NAfiliado_NFarmacia!$A:$J,10,0),"Ingresar Nuevo Afiliado")))</f>
        <v/>
      </c>
      <c r="H663" s="67" t="str">
        <f>+IF(B663="","",+IFERROR(+VLOOKUP($C663,materiales!$A$2:$C$101,2,0),"9999"))</f>
        <v/>
      </c>
      <c r="I663" s="68" t="str">
        <f>+IF($B663="","",+IF(OR($F663="Si",$F663=""),IF(ISERROR(VLOOKUP($B663,padron!$A$3:$M$482,9,0)),+IF(ISERROR(VLOOKUP($B663,NAfiliado_NFarmacia!$A$2:$J$497,5,0)),"Ingresa Farmacia",VLOOKUP($B663,NAfiliado_NFarmacia!$A$2:$J$497,5,0)),VLOOKUP($B663,padron!$A$3:$M$482,9,0)),+IF(ISERROR(VLOOKUP($B663,NAfiliado_NFarmacia!$A$2:$J$497,5,0)),"Ingresa Farmacia",VLOOKUP($B663,NAfiliado_NFarmacia!$A$2:$J$497,5,0))))</f>
        <v/>
      </c>
      <c r="J663" s="68" t="str">
        <f>+IF($B663="","",+IF(OR($F663="Si",$F663=""),IF(ISERROR(VLOOKUP($B663,padron!$A$3:$M$482,10,0)),+IF(ISERROR(VLOOKUP($B663,NAfiliado_NFarmacia!$A$2:$J$497,5,0)),"Ingresa Direccion de Farmacia",VLOOKUP($B663,NAfiliado_NFarmacia!$A$2:$J$497,6,0)),VLOOKUP($B663,padron!$A$3:$M$482,10,0)),+IF(ISERROR(VLOOKUP($B663,NAfiliado_NFarmacia!$A$2:$J$497,6,0)),"Ingresa Direccion de Farmacia",VLOOKUP($B663,NAfiliado_NFarmacia!$A$2:$J$497,6,0))))</f>
        <v/>
      </c>
      <c r="K663" s="68" t="str">
        <f>+IF($B663="","",+IF(OR($F663="Si",$F663=""),IF(ISERROR(VLOOKUP($B663,padron!$A$3:$M$482,10,0)),+IF(ISERROR(VLOOKUP($B663,NAfiliado_NFarmacia!$A$2:$J$497,5,0)),"Ingresa Localidad de Farmacia",VLOOKUP($B663,NAfiliado_NFarmacia!$A$2:$J$497,7,0)),VLOOKUP($B663,padron!$A$3:$M$482,11,0)),+IF(ISERROR(VLOOKUP($B663,NAfiliado_NFarmacia!$A$2:$J$497,7,0)),"Ingresa Localidad de Farmacia",VLOOKUP($B663,NAfiliado_NFarmacia!$A$2:$J$497,7,0))))</f>
        <v/>
      </c>
      <c r="L663" s="69" t="str">
        <f>+IF(B663="","",IF(F663="No","84005541",+IFERROR(+VLOOKUP(inicio!B663,padron!$A$2:$H$1999,8,0),"84005541")))</f>
        <v/>
      </c>
      <c r="M663" s="69" t="str">
        <f>+IF(B663="","",+IFERROR(+VLOOKUP(B663,padron!A:C,3,0),"no_cargado"))</f>
        <v/>
      </c>
      <c r="N663" s="67" t="str">
        <f>+IF(C663="","",+IFERROR(+VLOOKUP($C663,materiales!$A$2:$C$101,3,0),"9999"))</f>
        <v/>
      </c>
      <c r="O663" s="67" t="str">
        <f t="shared" si="100"/>
        <v/>
      </c>
      <c r="P663" s="67" t="str">
        <f t="shared" si="101"/>
        <v/>
      </c>
      <c r="Q663" s="67" t="str">
        <f t="shared" si="102"/>
        <v/>
      </c>
      <c r="R663" s="67" t="str">
        <f t="shared" si="103"/>
        <v/>
      </c>
      <c r="S663" s="67" t="str">
        <f t="shared" si="104"/>
        <v/>
      </c>
      <c r="T663" s="67" t="str">
        <f t="shared" ca="1" si="105"/>
        <v/>
      </c>
      <c r="U663" s="67" t="str">
        <f>+IF(M663="","",IFERROR(+VLOOKUP(C663,materiales!$A$2:$D$1000,4,0),"DSZA"))</f>
        <v/>
      </c>
      <c r="V663" s="67" t="str">
        <f t="shared" si="106"/>
        <v/>
      </c>
      <c r="W663" s="69" t="str">
        <f t="shared" si="107"/>
        <v/>
      </c>
      <c r="X663" s="69" t="str">
        <f t="shared" si="108"/>
        <v/>
      </c>
      <c r="Y663" s="70" t="str">
        <f t="shared" si="109"/>
        <v/>
      </c>
      <c r="Z663" s="70" t="str">
        <f>IF(M663="no_cargado",VLOOKUP(B663,NAfiliado_NFarmacia!A:H,8,0),"")</f>
        <v/>
      </c>
      <c r="AA663" s="71"/>
    </row>
    <row r="664" spans="1:27" x14ac:dyDescent="0.55000000000000004">
      <c r="A664" s="50"/>
      <c r="B664" s="49"/>
      <c r="C664" s="48"/>
      <c r="D664" s="49"/>
      <c r="E664" s="49"/>
      <c r="F664" s="49"/>
      <c r="G664" s="66" t="str">
        <f>+IF($B664="","",+IFERROR(+VLOOKUP(B664,padron!$A$2:$E$2000,2,0),+IFERROR(VLOOKUP(B664,NAfiliado_NFarmacia!$A:$J,10,0),"Ingresar Nuevo Afiliado")))</f>
        <v/>
      </c>
      <c r="H664" s="67" t="str">
        <f>+IF(B664="","",+IFERROR(+VLOOKUP($C664,materiales!$A$2:$C$101,2,0),"9999"))</f>
        <v/>
      </c>
      <c r="I664" s="68" t="str">
        <f>+IF($B664="","",+IF(OR($F664="Si",$F664=""),IF(ISERROR(VLOOKUP($B664,padron!$A$3:$M$482,9,0)),+IF(ISERROR(VLOOKUP($B664,NAfiliado_NFarmacia!$A$2:$J$497,5,0)),"Ingresa Farmacia",VLOOKUP($B664,NAfiliado_NFarmacia!$A$2:$J$497,5,0)),VLOOKUP($B664,padron!$A$3:$M$482,9,0)),+IF(ISERROR(VLOOKUP($B664,NAfiliado_NFarmacia!$A$2:$J$497,5,0)),"Ingresa Farmacia",VLOOKUP($B664,NAfiliado_NFarmacia!$A$2:$J$497,5,0))))</f>
        <v/>
      </c>
      <c r="J664" s="68" t="str">
        <f>+IF($B664="","",+IF(OR($F664="Si",$F664=""),IF(ISERROR(VLOOKUP($B664,padron!$A$3:$M$482,10,0)),+IF(ISERROR(VLOOKUP($B664,NAfiliado_NFarmacia!$A$2:$J$497,5,0)),"Ingresa Direccion de Farmacia",VLOOKUP($B664,NAfiliado_NFarmacia!$A$2:$J$497,6,0)),VLOOKUP($B664,padron!$A$3:$M$482,10,0)),+IF(ISERROR(VLOOKUP($B664,NAfiliado_NFarmacia!$A$2:$J$497,6,0)),"Ingresa Direccion de Farmacia",VLOOKUP($B664,NAfiliado_NFarmacia!$A$2:$J$497,6,0))))</f>
        <v/>
      </c>
      <c r="K664" s="68" t="str">
        <f>+IF($B664="","",+IF(OR($F664="Si",$F664=""),IF(ISERROR(VLOOKUP($B664,padron!$A$3:$M$482,10,0)),+IF(ISERROR(VLOOKUP($B664,NAfiliado_NFarmacia!$A$2:$J$497,5,0)),"Ingresa Localidad de Farmacia",VLOOKUP($B664,NAfiliado_NFarmacia!$A$2:$J$497,7,0)),VLOOKUP($B664,padron!$A$3:$M$482,11,0)),+IF(ISERROR(VLOOKUP($B664,NAfiliado_NFarmacia!$A$2:$J$497,7,0)),"Ingresa Localidad de Farmacia",VLOOKUP($B664,NAfiliado_NFarmacia!$A$2:$J$497,7,0))))</f>
        <v/>
      </c>
      <c r="L664" s="69" t="str">
        <f>+IF(B664="","",IF(F664="No","84005541",+IFERROR(+VLOOKUP(inicio!B664,padron!$A$2:$H$1999,8,0),"84005541")))</f>
        <v/>
      </c>
      <c r="M664" s="69" t="str">
        <f>+IF(B664="","",+IFERROR(+VLOOKUP(B664,padron!A:C,3,0),"no_cargado"))</f>
        <v/>
      </c>
      <c r="N664" s="67" t="str">
        <f>+IF(C664="","",+IFERROR(+VLOOKUP($C664,materiales!$A$2:$C$101,3,0),"9999"))</f>
        <v/>
      </c>
      <c r="O664" s="67" t="str">
        <f t="shared" si="100"/>
        <v/>
      </c>
      <c r="P664" s="67" t="str">
        <f t="shared" si="101"/>
        <v/>
      </c>
      <c r="Q664" s="67" t="str">
        <f t="shared" si="102"/>
        <v/>
      </c>
      <c r="R664" s="67" t="str">
        <f t="shared" si="103"/>
        <v/>
      </c>
      <c r="S664" s="67" t="str">
        <f t="shared" si="104"/>
        <v/>
      </c>
      <c r="T664" s="67" t="str">
        <f t="shared" ca="1" si="105"/>
        <v/>
      </c>
      <c r="U664" s="67" t="str">
        <f>+IF(M664="","",IFERROR(+VLOOKUP(C664,materiales!$A$2:$D$1000,4,0),"DSZA"))</f>
        <v/>
      </c>
      <c r="V664" s="67" t="str">
        <f t="shared" si="106"/>
        <v/>
      </c>
      <c r="W664" s="69" t="str">
        <f t="shared" si="107"/>
        <v/>
      </c>
      <c r="X664" s="69" t="str">
        <f t="shared" si="108"/>
        <v/>
      </c>
      <c r="Y664" s="70" t="str">
        <f t="shared" si="109"/>
        <v/>
      </c>
      <c r="Z664" s="70" t="str">
        <f>IF(M664="no_cargado",VLOOKUP(B664,NAfiliado_NFarmacia!A:H,8,0),"")</f>
        <v/>
      </c>
      <c r="AA664" s="71"/>
    </row>
    <row r="665" spans="1:27" x14ac:dyDescent="0.55000000000000004">
      <c r="A665" s="50"/>
      <c r="B665" s="49"/>
      <c r="C665" s="48"/>
      <c r="D665" s="49"/>
      <c r="E665" s="49"/>
      <c r="F665" s="49"/>
      <c r="G665" s="66" t="str">
        <f>+IF($B665="","",+IFERROR(+VLOOKUP(B665,padron!$A$2:$E$2000,2,0),+IFERROR(VLOOKUP(B665,NAfiliado_NFarmacia!$A:$J,10,0),"Ingresar Nuevo Afiliado")))</f>
        <v/>
      </c>
      <c r="H665" s="67" t="str">
        <f>+IF(B665="","",+IFERROR(+VLOOKUP($C665,materiales!$A$2:$C$101,2,0),"9999"))</f>
        <v/>
      </c>
      <c r="I665" s="68" t="str">
        <f>+IF($B665="","",+IF(OR($F665="Si",$F665=""),IF(ISERROR(VLOOKUP($B665,padron!$A$3:$M$482,9,0)),+IF(ISERROR(VLOOKUP($B665,NAfiliado_NFarmacia!$A$2:$J$497,5,0)),"Ingresa Farmacia",VLOOKUP($B665,NAfiliado_NFarmacia!$A$2:$J$497,5,0)),VLOOKUP($B665,padron!$A$3:$M$482,9,0)),+IF(ISERROR(VLOOKUP($B665,NAfiliado_NFarmacia!$A$2:$J$497,5,0)),"Ingresa Farmacia",VLOOKUP($B665,NAfiliado_NFarmacia!$A$2:$J$497,5,0))))</f>
        <v/>
      </c>
      <c r="J665" s="68" t="str">
        <f>+IF($B665="","",+IF(OR($F665="Si",$F665=""),IF(ISERROR(VLOOKUP($B665,padron!$A$3:$M$482,10,0)),+IF(ISERROR(VLOOKUP($B665,NAfiliado_NFarmacia!$A$2:$J$497,5,0)),"Ingresa Direccion de Farmacia",VLOOKUP($B665,NAfiliado_NFarmacia!$A$2:$J$497,6,0)),VLOOKUP($B665,padron!$A$3:$M$482,10,0)),+IF(ISERROR(VLOOKUP($B665,NAfiliado_NFarmacia!$A$2:$J$497,6,0)),"Ingresa Direccion de Farmacia",VLOOKUP($B665,NAfiliado_NFarmacia!$A$2:$J$497,6,0))))</f>
        <v/>
      </c>
      <c r="K665" s="68" t="str">
        <f>+IF($B665="","",+IF(OR($F665="Si",$F665=""),IF(ISERROR(VLOOKUP($B665,padron!$A$3:$M$482,10,0)),+IF(ISERROR(VLOOKUP($B665,NAfiliado_NFarmacia!$A$2:$J$497,5,0)),"Ingresa Localidad de Farmacia",VLOOKUP($B665,NAfiliado_NFarmacia!$A$2:$J$497,7,0)),VLOOKUP($B665,padron!$A$3:$M$482,11,0)),+IF(ISERROR(VLOOKUP($B665,NAfiliado_NFarmacia!$A$2:$J$497,7,0)),"Ingresa Localidad de Farmacia",VLOOKUP($B665,NAfiliado_NFarmacia!$A$2:$J$497,7,0))))</f>
        <v/>
      </c>
      <c r="L665" s="69" t="str">
        <f>+IF(B665="","",IF(F665="No","84005541",+IFERROR(+VLOOKUP(inicio!B665,padron!$A$2:$H$1999,8,0),"84005541")))</f>
        <v/>
      </c>
      <c r="M665" s="69" t="str">
        <f>+IF(B665="","",+IFERROR(+VLOOKUP(B665,padron!A:C,3,0),"no_cargado"))</f>
        <v/>
      </c>
      <c r="N665" s="67" t="str">
        <f>+IF(C665="","",+IFERROR(+VLOOKUP($C665,materiales!$A$2:$C$101,3,0),"9999"))</f>
        <v/>
      </c>
      <c r="O665" s="67" t="str">
        <f t="shared" si="100"/>
        <v/>
      </c>
      <c r="P665" s="67" t="str">
        <f t="shared" si="101"/>
        <v/>
      </c>
      <c r="Q665" s="67" t="str">
        <f t="shared" si="102"/>
        <v/>
      </c>
      <c r="R665" s="67" t="str">
        <f t="shared" si="103"/>
        <v/>
      </c>
      <c r="S665" s="67" t="str">
        <f t="shared" si="104"/>
        <v/>
      </c>
      <c r="T665" s="67" t="str">
        <f t="shared" ca="1" si="105"/>
        <v/>
      </c>
      <c r="U665" s="67" t="str">
        <f>+IF(M665="","",IFERROR(+VLOOKUP(C665,materiales!$A$2:$D$1000,4,0),"DSZA"))</f>
        <v/>
      </c>
      <c r="V665" s="67" t="str">
        <f t="shared" si="106"/>
        <v/>
      </c>
      <c r="W665" s="69" t="str">
        <f t="shared" si="107"/>
        <v/>
      </c>
      <c r="X665" s="69" t="str">
        <f t="shared" si="108"/>
        <v/>
      </c>
      <c r="Y665" s="70" t="str">
        <f t="shared" si="109"/>
        <v/>
      </c>
      <c r="Z665" s="70" t="str">
        <f>IF(M665="no_cargado",VLOOKUP(B665,NAfiliado_NFarmacia!A:H,8,0),"")</f>
        <v/>
      </c>
      <c r="AA665" s="71"/>
    </row>
    <row r="666" spans="1:27" x14ac:dyDescent="0.55000000000000004">
      <c r="A666" s="50"/>
      <c r="B666" s="49"/>
      <c r="C666" s="48"/>
      <c r="D666" s="49"/>
      <c r="E666" s="49"/>
      <c r="F666" s="49"/>
      <c r="G666" s="66" t="str">
        <f>+IF($B666="","",+IFERROR(+VLOOKUP(B666,padron!$A$2:$E$2000,2,0),+IFERROR(VLOOKUP(B666,NAfiliado_NFarmacia!$A:$J,10,0),"Ingresar Nuevo Afiliado")))</f>
        <v/>
      </c>
      <c r="H666" s="67" t="str">
        <f>+IF(B666="","",+IFERROR(+VLOOKUP($C666,materiales!$A$2:$C$101,2,0),"9999"))</f>
        <v/>
      </c>
      <c r="I666" s="68" t="str">
        <f>+IF($B666="","",+IF(OR($F666="Si",$F666=""),IF(ISERROR(VLOOKUP($B666,padron!$A$3:$M$482,9,0)),+IF(ISERROR(VLOOKUP($B666,NAfiliado_NFarmacia!$A$2:$J$497,5,0)),"Ingresa Farmacia",VLOOKUP($B666,NAfiliado_NFarmacia!$A$2:$J$497,5,0)),VLOOKUP($B666,padron!$A$3:$M$482,9,0)),+IF(ISERROR(VLOOKUP($B666,NAfiliado_NFarmacia!$A$2:$J$497,5,0)),"Ingresa Farmacia",VLOOKUP($B666,NAfiliado_NFarmacia!$A$2:$J$497,5,0))))</f>
        <v/>
      </c>
      <c r="J666" s="68" t="str">
        <f>+IF($B666="","",+IF(OR($F666="Si",$F666=""),IF(ISERROR(VLOOKUP($B666,padron!$A$3:$M$482,10,0)),+IF(ISERROR(VLOOKUP($B666,NAfiliado_NFarmacia!$A$2:$J$497,5,0)),"Ingresa Direccion de Farmacia",VLOOKUP($B666,NAfiliado_NFarmacia!$A$2:$J$497,6,0)),VLOOKUP($B666,padron!$A$3:$M$482,10,0)),+IF(ISERROR(VLOOKUP($B666,NAfiliado_NFarmacia!$A$2:$J$497,6,0)),"Ingresa Direccion de Farmacia",VLOOKUP($B666,NAfiliado_NFarmacia!$A$2:$J$497,6,0))))</f>
        <v/>
      </c>
      <c r="K666" s="68" t="str">
        <f>+IF($B666="","",+IF(OR($F666="Si",$F666=""),IF(ISERROR(VLOOKUP($B666,padron!$A$3:$M$482,10,0)),+IF(ISERROR(VLOOKUP($B666,NAfiliado_NFarmacia!$A$2:$J$497,5,0)),"Ingresa Localidad de Farmacia",VLOOKUP($B666,NAfiliado_NFarmacia!$A$2:$J$497,7,0)),VLOOKUP($B666,padron!$A$3:$M$482,11,0)),+IF(ISERROR(VLOOKUP($B666,NAfiliado_NFarmacia!$A$2:$J$497,7,0)),"Ingresa Localidad de Farmacia",VLOOKUP($B666,NAfiliado_NFarmacia!$A$2:$J$497,7,0))))</f>
        <v/>
      </c>
      <c r="L666" s="69" t="str">
        <f>+IF(B666="","",IF(F666="No","84005541",+IFERROR(+VLOOKUP(inicio!B666,padron!$A$2:$H$1999,8,0),"84005541")))</f>
        <v/>
      </c>
      <c r="M666" s="69" t="str">
        <f>+IF(B666="","",+IFERROR(+VLOOKUP(B666,padron!A:C,3,0),"no_cargado"))</f>
        <v/>
      </c>
      <c r="N666" s="67" t="str">
        <f>+IF(C666="","",+IFERROR(+VLOOKUP($C666,materiales!$A$2:$C$101,3,0),"9999"))</f>
        <v/>
      </c>
      <c r="O666" s="67" t="str">
        <f t="shared" si="100"/>
        <v/>
      </c>
      <c r="P666" s="67" t="str">
        <f t="shared" si="101"/>
        <v/>
      </c>
      <c r="Q666" s="67" t="str">
        <f t="shared" si="102"/>
        <v/>
      </c>
      <c r="R666" s="67" t="str">
        <f t="shared" si="103"/>
        <v/>
      </c>
      <c r="S666" s="67" t="str">
        <f t="shared" si="104"/>
        <v/>
      </c>
      <c r="T666" s="67" t="str">
        <f t="shared" ca="1" si="105"/>
        <v/>
      </c>
      <c r="U666" s="67" t="str">
        <f>+IF(M666="","",IFERROR(+VLOOKUP(C666,materiales!$A$2:$D$1000,4,0),"DSZA"))</f>
        <v/>
      </c>
      <c r="V666" s="67" t="str">
        <f t="shared" si="106"/>
        <v/>
      </c>
      <c r="W666" s="69" t="str">
        <f t="shared" si="107"/>
        <v/>
      </c>
      <c r="X666" s="69" t="str">
        <f t="shared" si="108"/>
        <v/>
      </c>
      <c r="Y666" s="70" t="str">
        <f t="shared" si="109"/>
        <v/>
      </c>
      <c r="Z666" s="70" t="str">
        <f>IF(M666="no_cargado",VLOOKUP(B666,NAfiliado_NFarmacia!A:H,8,0),"")</f>
        <v/>
      </c>
      <c r="AA666" s="71"/>
    </row>
    <row r="667" spans="1:27" x14ac:dyDescent="0.55000000000000004">
      <c r="A667" s="50"/>
      <c r="B667" s="49"/>
      <c r="C667" s="48"/>
      <c r="D667" s="49"/>
      <c r="E667" s="49"/>
      <c r="F667" s="49"/>
      <c r="G667" s="66" t="str">
        <f>+IF($B667="","",+IFERROR(+VLOOKUP(B667,padron!$A$2:$E$2000,2,0),+IFERROR(VLOOKUP(B667,NAfiliado_NFarmacia!$A:$J,10,0),"Ingresar Nuevo Afiliado")))</f>
        <v/>
      </c>
      <c r="H667" s="67" t="str">
        <f>+IF(B667="","",+IFERROR(+VLOOKUP($C667,materiales!$A$2:$C$101,2,0),"9999"))</f>
        <v/>
      </c>
      <c r="I667" s="68" t="str">
        <f>+IF($B667="","",+IF(OR($F667="Si",$F667=""),IF(ISERROR(VLOOKUP($B667,padron!$A$3:$M$482,9,0)),+IF(ISERROR(VLOOKUP($B667,NAfiliado_NFarmacia!$A$2:$J$497,5,0)),"Ingresa Farmacia",VLOOKUP($B667,NAfiliado_NFarmacia!$A$2:$J$497,5,0)),VLOOKUP($B667,padron!$A$3:$M$482,9,0)),+IF(ISERROR(VLOOKUP($B667,NAfiliado_NFarmacia!$A$2:$J$497,5,0)),"Ingresa Farmacia",VLOOKUP($B667,NAfiliado_NFarmacia!$A$2:$J$497,5,0))))</f>
        <v/>
      </c>
      <c r="J667" s="68" t="str">
        <f>+IF($B667="","",+IF(OR($F667="Si",$F667=""),IF(ISERROR(VLOOKUP($B667,padron!$A$3:$M$482,10,0)),+IF(ISERROR(VLOOKUP($B667,NAfiliado_NFarmacia!$A$2:$J$497,5,0)),"Ingresa Direccion de Farmacia",VLOOKUP($B667,NAfiliado_NFarmacia!$A$2:$J$497,6,0)),VLOOKUP($B667,padron!$A$3:$M$482,10,0)),+IF(ISERROR(VLOOKUP($B667,NAfiliado_NFarmacia!$A$2:$J$497,6,0)),"Ingresa Direccion de Farmacia",VLOOKUP($B667,NAfiliado_NFarmacia!$A$2:$J$497,6,0))))</f>
        <v/>
      </c>
      <c r="K667" s="68" t="str">
        <f>+IF($B667="","",+IF(OR($F667="Si",$F667=""),IF(ISERROR(VLOOKUP($B667,padron!$A$3:$M$482,10,0)),+IF(ISERROR(VLOOKUP($B667,NAfiliado_NFarmacia!$A$2:$J$497,5,0)),"Ingresa Localidad de Farmacia",VLOOKUP($B667,NAfiliado_NFarmacia!$A$2:$J$497,7,0)),VLOOKUP($B667,padron!$A$3:$M$482,11,0)),+IF(ISERROR(VLOOKUP($B667,NAfiliado_NFarmacia!$A$2:$J$497,7,0)),"Ingresa Localidad de Farmacia",VLOOKUP($B667,NAfiliado_NFarmacia!$A$2:$J$497,7,0))))</f>
        <v/>
      </c>
      <c r="L667" s="69" t="str">
        <f>+IF(B667="","",IF(F667="No","84005541",+IFERROR(+VLOOKUP(inicio!B667,padron!$A$2:$H$1999,8,0),"84005541")))</f>
        <v/>
      </c>
      <c r="M667" s="69" t="str">
        <f>+IF(B667="","",+IFERROR(+VLOOKUP(B667,padron!A:C,3,0),"no_cargado"))</f>
        <v/>
      </c>
      <c r="N667" s="67" t="str">
        <f>+IF(C667="","",+IFERROR(+VLOOKUP($C667,materiales!$A$2:$C$101,3,0),"9999"))</f>
        <v/>
      </c>
      <c r="O667" s="67" t="str">
        <f t="shared" si="100"/>
        <v/>
      </c>
      <c r="P667" s="67" t="str">
        <f t="shared" si="101"/>
        <v/>
      </c>
      <c r="Q667" s="67" t="str">
        <f t="shared" si="102"/>
        <v/>
      </c>
      <c r="R667" s="67" t="str">
        <f t="shared" si="103"/>
        <v/>
      </c>
      <c r="S667" s="67" t="str">
        <f t="shared" si="104"/>
        <v/>
      </c>
      <c r="T667" s="67" t="str">
        <f t="shared" ca="1" si="105"/>
        <v/>
      </c>
      <c r="U667" s="67" t="str">
        <f>+IF(M667="","",IFERROR(+VLOOKUP(C667,materiales!$A$2:$D$1000,4,0),"DSZA"))</f>
        <v/>
      </c>
      <c r="V667" s="67" t="str">
        <f t="shared" si="106"/>
        <v/>
      </c>
      <c r="W667" s="69" t="str">
        <f t="shared" si="107"/>
        <v/>
      </c>
      <c r="X667" s="69" t="str">
        <f t="shared" si="108"/>
        <v/>
      </c>
      <c r="Y667" s="70" t="str">
        <f t="shared" si="109"/>
        <v/>
      </c>
      <c r="Z667" s="70" t="str">
        <f>IF(M667="no_cargado",VLOOKUP(B667,NAfiliado_NFarmacia!A:H,8,0),"")</f>
        <v/>
      </c>
      <c r="AA667" s="71"/>
    </row>
    <row r="668" spans="1:27" x14ac:dyDescent="0.55000000000000004">
      <c r="A668" s="50"/>
      <c r="B668" s="49"/>
      <c r="C668" s="48"/>
      <c r="D668" s="49"/>
      <c r="E668" s="49"/>
      <c r="F668" s="49"/>
      <c r="G668" s="66" t="str">
        <f>+IF($B668="","",+IFERROR(+VLOOKUP(B668,padron!$A$2:$E$2000,2,0),+IFERROR(VLOOKUP(B668,NAfiliado_NFarmacia!$A:$J,10,0),"Ingresar Nuevo Afiliado")))</f>
        <v/>
      </c>
      <c r="H668" s="67" t="str">
        <f>+IF(B668="","",+IFERROR(+VLOOKUP($C668,materiales!$A$2:$C$101,2,0),"9999"))</f>
        <v/>
      </c>
      <c r="I668" s="68" t="str">
        <f>+IF($B668="","",+IF(OR($F668="Si",$F668=""),IF(ISERROR(VLOOKUP($B668,padron!$A$3:$M$482,9,0)),+IF(ISERROR(VLOOKUP($B668,NAfiliado_NFarmacia!$A$2:$J$497,5,0)),"Ingresa Farmacia",VLOOKUP($B668,NAfiliado_NFarmacia!$A$2:$J$497,5,0)),VLOOKUP($B668,padron!$A$3:$M$482,9,0)),+IF(ISERROR(VLOOKUP($B668,NAfiliado_NFarmacia!$A$2:$J$497,5,0)),"Ingresa Farmacia",VLOOKUP($B668,NAfiliado_NFarmacia!$A$2:$J$497,5,0))))</f>
        <v/>
      </c>
      <c r="J668" s="68" t="str">
        <f>+IF($B668="","",+IF(OR($F668="Si",$F668=""),IF(ISERROR(VLOOKUP($B668,padron!$A$3:$M$482,10,0)),+IF(ISERROR(VLOOKUP($B668,NAfiliado_NFarmacia!$A$2:$J$497,5,0)),"Ingresa Direccion de Farmacia",VLOOKUP($B668,NAfiliado_NFarmacia!$A$2:$J$497,6,0)),VLOOKUP($B668,padron!$A$3:$M$482,10,0)),+IF(ISERROR(VLOOKUP($B668,NAfiliado_NFarmacia!$A$2:$J$497,6,0)),"Ingresa Direccion de Farmacia",VLOOKUP($B668,NAfiliado_NFarmacia!$A$2:$J$497,6,0))))</f>
        <v/>
      </c>
      <c r="K668" s="68" t="str">
        <f>+IF($B668="","",+IF(OR($F668="Si",$F668=""),IF(ISERROR(VLOOKUP($B668,padron!$A$3:$M$482,10,0)),+IF(ISERROR(VLOOKUP($B668,NAfiliado_NFarmacia!$A$2:$J$497,5,0)),"Ingresa Localidad de Farmacia",VLOOKUP($B668,NAfiliado_NFarmacia!$A$2:$J$497,7,0)),VLOOKUP($B668,padron!$A$3:$M$482,11,0)),+IF(ISERROR(VLOOKUP($B668,NAfiliado_NFarmacia!$A$2:$J$497,7,0)),"Ingresa Localidad de Farmacia",VLOOKUP($B668,NAfiliado_NFarmacia!$A$2:$J$497,7,0))))</f>
        <v/>
      </c>
      <c r="L668" s="69" t="str">
        <f>+IF(B668="","",IF(F668="No","84005541",+IFERROR(+VLOOKUP(inicio!B668,padron!$A$2:$H$1999,8,0),"84005541")))</f>
        <v/>
      </c>
      <c r="M668" s="69" t="str">
        <f>+IF(B668="","",+IFERROR(+VLOOKUP(B668,padron!A:C,3,0),"no_cargado"))</f>
        <v/>
      </c>
      <c r="N668" s="67" t="str">
        <f>+IF(C668="","",+IFERROR(+VLOOKUP($C668,materiales!$A$2:$C$101,3,0),"9999"))</f>
        <v/>
      </c>
      <c r="O668" s="67" t="str">
        <f t="shared" si="100"/>
        <v/>
      </c>
      <c r="P668" s="67" t="str">
        <f t="shared" si="101"/>
        <v/>
      </c>
      <c r="Q668" s="67" t="str">
        <f t="shared" si="102"/>
        <v/>
      </c>
      <c r="R668" s="67" t="str">
        <f t="shared" si="103"/>
        <v/>
      </c>
      <c r="S668" s="67" t="str">
        <f t="shared" si="104"/>
        <v/>
      </c>
      <c r="T668" s="67" t="str">
        <f t="shared" ca="1" si="105"/>
        <v/>
      </c>
      <c r="U668" s="67" t="str">
        <f>+IF(M668="","",IFERROR(+VLOOKUP(C668,materiales!$A$2:$D$1000,4,0),"DSZA"))</f>
        <v/>
      </c>
      <c r="V668" s="67" t="str">
        <f t="shared" si="106"/>
        <v/>
      </c>
      <c r="W668" s="69" t="str">
        <f t="shared" si="107"/>
        <v/>
      </c>
      <c r="X668" s="69" t="str">
        <f t="shared" si="108"/>
        <v/>
      </c>
      <c r="Y668" s="70" t="str">
        <f t="shared" si="109"/>
        <v/>
      </c>
      <c r="Z668" s="70" t="str">
        <f>IF(M668="no_cargado",VLOOKUP(B668,NAfiliado_NFarmacia!A:H,8,0),"")</f>
        <v/>
      </c>
      <c r="AA668" s="71"/>
    </row>
    <row r="669" spans="1:27" x14ac:dyDescent="0.55000000000000004">
      <c r="A669" s="50"/>
      <c r="B669" s="49"/>
      <c r="C669" s="48"/>
      <c r="D669" s="49"/>
      <c r="E669" s="49"/>
      <c r="F669" s="49"/>
      <c r="G669" s="66" t="str">
        <f>+IF($B669="","",+IFERROR(+VLOOKUP(B669,padron!$A$2:$E$2000,2,0),+IFERROR(VLOOKUP(B669,NAfiliado_NFarmacia!$A:$J,10,0),"Ingresar Nuevo Afiliado")))</f>
        <v/>
      </c>
      <c r="H669" s="67" t="str">
        <f>+IF(B669="","",+IFERROR(+VLOOKUP($C669,materiales!$A$2:$C$101,2,0),"9999"))</f>
        <v/>
      </c>
      <c r="I669" s="68" t="str">
        <f>+IF($B669="","",+IF(OR($F669="Si",$F669=""),IF(ISERROR(VLOOKUP($B669,padron!$A$3:$M$482,9,0)),+IF(ISERROR(VLOOKUP($B669,NAfiliado_NFarmacia!$A$2:$J$497,5,0)),"Ingresa Farmacia",VLOOKUP($B669,NAfiliado_NFarmacia!$A$2:$J$497,5,0)),VLOOKUP($B669,padron!$A$3:$M$482,9,0)),+IF(ISERROR(VLOOKUP($B669,NAfiliado_NFarmacia!$A$2:$J$497,5,0)),"Ingresa Farmacia",VLOOKUP($B669,NAfiliado_NFarmacia!$A$2:$J$497,5,0))))</f>
        <v/>
      </c>
      <c r="J669" s="68" t="str">
        <f>+IF($B669="","",+IF(OR($F669="Si",$F669=""),IF(ISERROR(VLOOKUP($B669,padron!$A$3:$M$482,10,0)),+IF(ISERROR(VLOOKUP($B669,NAfiliado_NFarmacia!$A$2:$J$497,5,0)),"Ingresa Direccion de Farmacia",VLOOKUP($B669,NAfiliado_NFarmacia!$A$2:$J$497,6,0)),VLOOKUP($B669,padron!$A$3:$M$482,10,0)),+IF(ISERROR(VLOOKUP($B669,NAfiliado_NFarmacia!$A$2:$J$497,6,0)),"Ingresa Direccion de Farmacia",VLOOKUP($B669,NAfiliado_NFarmacia!$A$2:$J$497,6,0))))</f>
        <v/>
      </c>
      <c r="K669" s="68" t="str">
        <f>+IF($B669="","",+IF(OR($F669="Si",$F669=""),IF(ISERROR(VLOOKUP($B669,padron!$A$3:$M$482,10,0)),+IF(ISERROR(VLOOKUP($B669,NAfiliado_NFarmacia!$A$2:$J$497,5,0)),"Ingresa Localidad de Farmacia",VLOOKUP($B669,NAfiliado_NFarmacia!$A$2:$J$497,7,0)),VLOOKUP($B669,padron!$A$3:$M$482,11,0)),+IF(ISERROR(VLOOKUP($B669,NAfiliado_NFarmacia!$A$2:$J$497,7,0)),"Ingresa Localidad de Farmacia",VLOOKUP($B669,NAfiliado_NFarmacia!$A$2:$J$497,7,0))))</f>
        <v/>
      </c>
      <c r="L669" s="69" t="str">
        <f>+IF(B669="","",IF(F669="No","84005541",+IFERROR(+VLOOKUP(inicio!B669,padron!$A$2:$H$1999,8,0),"84005541")))</f>
        <v/>
      </c>
      <c r="M669" s="69" t="str">
        <f>+IF(B669="","",+IFERROR(+VLOOKUP(B669,padron!A:C,3,0),"no_cargado"))</f>
        <v/>
      </c>
      <c r="N669" s="67" t="str">
        <f>+IF(C669="","",+IFERROR(+VLOOKUP($C669,materiales!$A$2:$C$101,3,0),"9999"))</f>
        <v/>
      </c>
      <c r="O669" s="67" t="str">
        <f t="shared" si="100"/>
        <v/>
      </c>
      <c r="P669" s="67" t="str">
        <f t="shared" si="101"/>
        <v/>
      </c>
      <c r="Q669" s="67" t="str">
        <f t="shared" si="102"/>
        <v/>
      </c>
      <c r="R669" s="67" t="str">
        <f t="shared" si="103"/>
        <v/>
      </c>
      <c r="S669" s="67" t="str">
        <f t="shared" si="104"/>
        <v/>
      </c>
      <c r="T669" s="67" t="str">
        <f t="shared" ca="1" si="105"/>
        <v/>
      </c>
      <c r="U669" s="67" t="str">
        <f>+IF(M669="","",IFERROR(+VLOOKUP(C669,materiales!$A$2:$D$1000,4,0),"DSZA"))</f>
        <v/>
      </c>
      <c r="V669" s="67" t="str">
        <f t="shared" si="106"/>
        <v/>
      </c>
      <c r="W669" s="69" t="str">
        <f t="shared" si="107"/>
        <v/>
      </c>
      <c r="X669" s="69" t="str">
        <f t="shared" si="108"/>
        <v/>
      </c>
      <c r="Y669" s="70" t="str">
        <f t="shared" si="109"/>
        <v/>
      </c>
      <c r="Z669" s="70" t="str">
        <f>IF(M669="no_cargado",VLOOKUP(B669,NAfiliado_NFarmacia!A:H,8,0),"")</f>
        <v/>
      </c>
      <c r="AA669" s="71"/>
    </row>
    <row r="670" spans="1:27" x14ac:dyDescent="0.55000000000000004">
      <c r="A670" s="50"/>
      <c r="B670" s="49"/>
      <c r="C670" s="48"/>
      <c r="D670" s="49"/>
      <c r="E670" s="49"/>
      <c r="F670" s="49"/>
      <c r="G670" s="66" t="str">
        <f>+IF($B670="","",+IFERROR(+VLOOKUP(B670,padron!$A$2:$E$2000,2,0),+IFERROR(VLOOKUP(B670,NAfiliado_NFarmacia!$A:$J,10,0),"Ingresar Nuevo Afiliado")))</f>
        <v/>
      </c>
      <c r="H670" s="67" t="str">
        <f>+IF(B670="","",+IFERROR(+VLOOKUP($C670,materiales!$A$2:$C$101,2,0),"9999"))</f>
        <v/>
      </c>
      <c r="I670" s="68" t="str">
        <f>+IF($B670="","",+IF(OR($F670="Si",$F670=""),IF(ISERROR(VLOOKUP($B670,padron!$A$3:$M$482,9,0)),+IF(ISERROR(VLOOKUP($B670,NAfiliado_NFarmacia!$A$2:$J$497,5,0)),"Ingresa Farmacia",VLOOKUP($B670,NAfiliado_NFarmacia!$A$2:$J$497,5,0)),VLOOKUP($B670,padron!$A$3:$M$482,9,0)),+IF(ISERROR(VLOOKUP($B670,NAfiliado_NFarmacia!$A$2:$J$497,5,0)),"Ingresa Farmacia",VLOOKUP($B670,NAfiliado_NFarmacia!$A$2:$J$497,5,0))))</f>
        <v/>
      </c>
      <c r="J670" s="68" t="str">
        <f>+IF($B670="","",+IF(OR($F670="Si",$F670=""),IF(ISERROR(VLOOKUP($B670,padron!$A$3:$M$482,10,0)),+IF(ISERROR(VLOOKUP($B670,NAfiliado_NFarmacia!$A$2:$J$497,5,0)),"Ingresa Direccion de Farmacia",VLOOKUP($B670,NAfiliado_NFarmacia!$A$2:$J$497,6,0)),VLOOKUP($B670,padron!$A$3:$M$482,10,0)),+IF(ISERROR(VLOOKUP($B670,NAfiliado_NFarmacia!$A$2:$J$497,6,0)),"Ingresa Direccion de Farmacia",VLOOKUP($B670,NAfiliado_NFarmacia!$A$2:$J$497,6,0))))</f>
        <v/>
      </c>
      <c r="K670" s="68" t="str">
        <f>+IF($B670="","",+IF(OR($F670="Si",$F670=""),IF(ISERROR(VLOOKUP($B670,padron!$A$3:$M$482,10,0)),+IF(ISERROR(VLOOKUP($B670,NAfiliado_NFarmacia!$A$2:$J$497,5,0)),"Ingresa Localidad de Farmacia",VLOOKUP($B670,NAfiliado_NFarmacia!$A$2:$J$497,7,0)),VLOOKUP($B670,padron!$A$3:$M$482,11,0)),+IF(ISERROR(VLOOKUP($B670,NAfiliado_NFarmacia!$A$2:$J$497,7,0)),"Ingresa Localidad de Farmacia",VLOOKUP($B670,NAfiliado_NFarmacia!$A$2:$J$497,7,0))))</f>
        <v/>
      </c>
      <c r="L670" s="69" t="str">
        <f>+IF(B670="","",IF(F670="No","84005541",+IFERROR(+VLOOKUP(inicio!B670,padron!$A$2:$H$1999,8,0),"84005541")))</f>
        <v/>
      </c>
      <c r="M670" s="69" t="str">
        <f>+IF(B670="","",+IFERROR(+VLOOKUP(B670,padron!A:C,3,0),"no_cargado"))</f>
        <v/>
      </c>
      <c r="N670" s="67" t="str">
        <f>+IF(C670="","",+IFERROR(+VLOOKUP($C670,materiales!$A$2:$C$101,3,0),"9999"))</f>
        <v/>
      </c>
      <c r="O670" s="67" t="str">
        <f t="shared" si="100"/>
        <v/>
      </c>
      <c r="P670" s="67" t="str">
        <f t="shared" si="101"/>
        <v/>
      </c>
      <c r="Q670" s="67" t="str">
        <f t="shared" si="102"/>
        <v/>
      </c>
      <c r="R670" s="67" t="str">
        <f t="shared" si="103"/>
        <v/>
      </c>
      <c r="S670" s="67" t="str">
        <f t="shared" si="104"/>
        <v/>
      </c>
      <c r="T670" s="67" t="str">
        <f t="shared" ca="1" si="105"/>
        <v/>
      </c>
      <c r="U670" s="67" t="str">
        <f>+IF(M670="","",IFERROR(+VLOOKUP(C670,materiales!$A$2:$D$1000,4,0),"DSZA"))</f>
        <v/>
      </c>
      <c r="V670" s="67" t="str">
        <f t="shared" si="106"/>
        <v/>
      </c>
      <c r="W670" s="69" t="str">
        <f t="shared" si="107"/>
        <v/>
      </c>
      <c r="X670" s="69" t="str">
        <f t="shared" si="108"/>
        <v/>
      </c>
      <c r="Y670" s="70" t="str">
        <f t="shared" si="109"/>
        <v/>
      </c>
      <c r="Z670" s="70" t="str">
        <f>IF(M670="no_cargado",VLOOKUP(B670,NAfiliado_NFarmacia!A:H,8,0),"")</f>
        <v/>
      </c>
      <c r="AA670" s="71"/>
    </row>
    <row r="671" spans="1:27" x14ac:dyDescent="0.55000000000000004">
      <c r="A671" s="50"/>
      <c r="B671" s="49"/>
      <c r="C671" s="48"/>
      <c r="D671" s="49"/>
      <c r="E671" s="49"/>
      <c r="F671" s="49"/>
      <c r="G671" s="66" t="str">
        <f>+IF($B671="","",+IFERROR(+VLOOKUP(B671,padron!$A$2:$E$2000,2,0),+IFERROR(VLOOKUP(B671,NAfiliado_NFarmacia!$A:$J,10,0),"Ingresar Nuevo Afiliado")))</f>
        <v/>
      </c>
      <c r="H671" s="67" t="str">
        <f>+IF(B671="","",+IFERROR(+VLOOKUP($C671,materiales!$A$2:$C$101,2,0),"9999"))</f>
        <v/>
      </c>
      <c r="I671" s="68" t="str">
        <f>+IF($B671="","",+IF(OR($F671="Si",$F671=""),IF(ISERROR(VLOOKUP($B671,padron!$A$3:$M$482,9,0)),+IF(ISERROR(VLOOKUP($B671,NAfiliado_NFarmacia!$A$2:$J$497,5,0)),"Ingresa Farmacia",VLOOKUP($B671,NAfiliado_NFarmacia!$A$2:$J$497,5,0)),VLOOKUP($B671,padron!$A$3:$M$482,9,0)),+IF(ISERROR(VLOOKUP($B671,NAfiliado_NFarmacia!$A$2:$J$497,5,0)),"Ingresa Farmacia",VLOOKUP($B671,NAfiliado_NFarmacia!$A$2:$J$497,5,0))))</f>
        <v/>
      </c>
      <c r="J671" s="68" t="str">
        <f>+IF($B671="","",+IF(OR($F671="Si",$F671=""),IF(ISERROR(VLOOKUP($B671,padron!$A$3:$M$482,10,0)),+IF(ISERROR(VLOOKUP($B671,NAfiliado_NFarmacia!$A$2:$J$497,5,0)),"Ingresa Direccion de Farmacia",VLOOKUP($B671,NAfiliado_NFarmacia!$A$2:$J$497,6,0)),VLOOKUP($B671,padron!$A$3:$M$482,10,0)),+IF(ISERROR(VLOOKUP($B671,NAfiliado_NFarmacia!$A$2:$J$497,6,0)),"Ingresa Direccion de Farmacia",VLOOKUP($B671,NAfiliado_NFarmacia!$A$2:$J$497,6,0))))</f>
        <v/>
      </c>
      <c r="K671" s="68" t="str">
        <f>+IF($B671="","",+IF(OR($F671="Si",$F671=""),IF(ISERROR(VLOOKUP($B671,padron!$A$3:$M$482,10,0)),+IF(ISERROR(VLOOKUP($B671,NAfiliado_NFarmacia!$A$2:$J$497,5,0)),"Ingresa Localidad de Farmacia",VLOOKUP($B671,NAfiliado_NFarmacia!$A$2:$J$497,7,0)),VLOOKUP($B671,padron!$A$3:$M$482,11,0)),+IF(ISERROR(VLOOKUP($B671,NAfiliado_NFarmacia!$A$2:$J$497,7,0)),"Ingresa Localidad de Farmacia",VLOOKUP($B671,NAfiliado_NFarmacia!$A$2:$J$497,7,0))))</f>
        <v/>
      </c>
      <c r="L671" s="69" t="str">
        <f>+IF(B671="","",IF(F671="No","84005541",+IFERROR(+VLOOKUP(inicio!B671,padron!$A$2:$H$1999,8,0),"84005541")))</f>
        <v/>
      </c>
      <c r="M671" s="69" t="str">
        <f>+IF(B671="","",+IFERROR(+VLOOKUP(B671,padron!A:C,3,0),"no_cargado"))</f>
        <v/>
      </c>
      <c r="N671" s="67" t="str">
        <f>+IF(C671="","",+IFERROR(+VLOOKUP($C671,materiales!$A$2:$C$101,3,0),"9999"))</f>
        <v/>
      </c>
      <c r="O671" s="67" t="str">
        <f t="shared" si="100"/>
        <v/>
      </c>
      <c r="P671" s="67" t="str">
        <f t="shared" si="101"/>
        <v/>
      </c>
      <c r="Q671" s="67" t="str">
        <f t="shared" si="102"/>
        <v/>
      </c>
      <c r="R671" s="67" t="str">
        <f t="shared" si="103"/>
        <v/>
      </c>
      <c r="S671" s="67" t="str">
        <f t="shared" si="104"/>
        <v/>
      </c>
      <c r="T671" s="67" t="str">
        <f t="shared" ca="1" si="105"/>
        <v/>
      </c>
      <c r="U671" s="67" t="str">
        <f>+IF(M671="","",IFERROR(+VLOOKUP(C671,materiales!$A$2:$D$1000,4,0),"DSZA"))</f>
        <v/>
      </c>
      <c r="V671" s="67" t="str">
        <f t="shared" si="106"/>
        <v/>
      </c>
      <c r="W671" s="69" t="str">
        <f t="shared" si="107"/>
        <v/>
      </c>
      <c r="X671" s="69" t="str">
        <f t="shared" si="108"/>
        <v/>
      </c>
      <c r="Y671" s="70" t="str">
        <f t="shared" si="109"/>
        <v/>
      </c>
      <c r="Z671" s="70" t="str">
        <f>IF(M671="no_cargado",VLOOKUP(B671,NAfiliado_NFarmacia!A:H,8,0),"")</f>
        <v/>
      </c>
      <c r="AA671" s="71"/>
    </row>
    <row r="672" spans="1:27" x14ac:dyDescent="0.55000000000000004">
      <c r="A672" s="50"/>
      <c r="B672" s="49"/>
      <c r="C672" s="48"/>
      <c r="D672" s="49"/>
      <c r="E672" s="49"/>
      <c r="F672" s="49"/>
      <c r="G672" s="66" t="str">
        <f>+IF($B672="","",+IFERROR(+VLOOKUP(B672,padron!$A$2:$E$2000,2,0),+IFERROR(VLOOKUP(B672,NAfiliado_NFarmacia!$A:$J,10,0),"Ingresar Nuevo Afiliado")))</f>
        <v/>
      </c>
      <c r="H672" s="67" t="str">
        <f>+IF(B672="","",+IFERROR(+VLOOKUP($C672,materiales!$A$2:$C$101,2,0),"9999"))</f>
        <v/>
      </c>
      <c r="I672" s="68" t="str">
        <f>+IF($B672="","",+IF(OR($F672="Si",$F672=""),IF(ISERROR(VLOOKUP($B672,padron!$A$3:$M$482,9,0)),+IF(ISERROR(VLOOKUP($B672,NAfiliado_NFarmacia!$A$2:$J$497,5,0)),"Ingresa Farmacia",VLOOKUP($B672,NAfiliado_NFarmacia!$A$2:$J$497,5,0)),VLOOKUP($B672,padron!$A$3:$M$482,9,0)),+IF(ISERROR(VLOOKUP($B672,NAfiliado_NFarmacia!$A$2:$J$497,5,0)),"Ingresa Farmacia",VLOOKUP($B672,NAfiliado_NFarmacia!$A$2:$J$497,5,0))))</f>
        <v/>
      </c>
      <c r="J672" s="68" t="str">
        <f>+IF($B672="","",+IF(OR($F672="Si",$F672=""),IF(ISERROR(VLOOKUP($B672,padron!$A$3:$M$482,10,0)),+IF(ISERROR(VLOOKUP($B672,NAfiliado_NFarmacia!$A$2:$J$497,5,0)),"Ingresa Direccion de Farmacia",VLOOKUP($B672,NAfiliado_NFarmacia!$A$2:$J$497,6,0)),VLOOKUP($B672,padron!$A$3:$M$482,10,0)),+IF(ISERROR(VLOOKUP($B672,NAfiliado_NFarmacia!$A$2:$J$497,6,0)),"Ingresa Direccion de Farmacia",VLOOKUP($B672,NAfiliado_NFarmacia!$A$2:$J$497,6,0))))</f>
        <v/>
      </c>
      <c r="K672" s="68" t="str">
        <f>+IF($B672="","",+IF(OR($F672="Si",$F672=""),IF(ISERROR(VLOOKUP($B672,padron!$A$3:$M$482,10,0)),+IF(ISERROR(VLOOKUP($B672,NAfiliado_NFarmacia!$A$2:$J$497,5,0)),"Ingresa Localidad de Farmacia",VLOOKUP($B672,NAfiliado_NFarmacia!$A$2:$J$497,7,0)),VLOOKUP($B672,padron!$A$3:$M$482,11,0)),+IF(ISERROR(VLOOKUP($B672,NAfiliado_NFarmacia!$A$2:$J$497,7,0)),"Ingresa Localidad de Farmacia",VLOOKUP($B672,NAfiliado_NFarmacia!$A$2:$J$497,7,0))))</f>
        <v/>
      </c>
      <c r="L672" s="69" t="str">
        <f>+IF(B672="","",IF(F672="No","84005541",+IFERROR(+VLOOKUP(inicio!B672,padron!$A$2:$H$1999,8,0),"84005541")))</f>
        <v/>
      </c>
      <c r="M672" s="69" t="str">
        <f>+IF(B672="","",+IFERROR(+VLOOKUP(B672,padron!A:C,3,0),"no_cargado"))</f>
        <v/>
      </c>
      <c r="N672" s="67" t="str">
        <f>+IF(C672="","",+IFERROR(+VLOOKUP($C672,materiales!$A$2:$C$101,3,0),"9999"))</f>
        <v/>
      </c>
      <c r="O672" s="67" t="str">
        <f t="shared" si="100"/>
        <v/>
      </c>
      <c r="P672" s="67" t="str">
        <f t="shared" si="101"/>
        <v/>
      </c>
      <c r="Q672" s="67" t="str">
        <f t="shared" si="102"/>
        <v/>
      </c>
      <c r="R672" s="67" t="str">
        <f t="shared" si="103"/>
        <v/>
      </c>
      <c r="S672" s="67" t="str">
        <f t="shared" si="104"/>
        <v/>
      </c>
      <c r="T672" s="67" t="str">
        <f t="shared" ca="1" si="105"/>
        <v/>
      </c>
      <c r="U672" s="67" t="str">
        <f>+IF(M672="","",IFERROR(+VLOOKUP(C672,materiales!$A$2:$D$1000,4,0),"DSZA"))</f>
        <v/>
      </c>
      <c r="V672" s="67" t="str">
        <f t="shared" si="106"/>
        <v/>
      </c>
      <c r="W672" s="69" t="str">
        <f t="shared" si="107"/>
        <v/>
      </c>
      <c r="X672" s="69" t="str">
        <f t="shared" si="108"/>
        <v/>
      </c>
      <c r="Y672" s="70" t="str">
        <f t="shared" si="109"/>
        <v/>
      </c>
      <c r="Z672" s="70" t="str">
        <f>IF(M672="no_cargado",VLOOKUP(B672,NAfiliado_NFarmacia!A:H,8,0),"")</f>
        <v/>
      </c>
      <c r="AA672" s="71"/>
    </row>
    <row r="673" spans="1:27" x14ac:dyDescent="0.55000000000000004">
      <c r="A673" s="50"/>
      <c r="B673" s="49"/>
      <c r="C673" s="48"/>
      <c r="D673" s="49"/>
      <c r="E673" s="49"/>
      <c r="F673" s="49"/>
      <c r="G673" s="66" t="str">
        <f>+IF($B673="","",+IFERROR(+VLOOKUP(B673,padron!$A$2:$E$2000,2,0),+IFERROR(VLOOKUP(B673,NAfiliado_NFarmacia!$A:$J,10,0),"Ingresar Nuevo Afiliado")))</f>
        <v/>
      </c>
      <c r="H673" s="67" t="str">
        <f>+IF(B673="","",+IFERROR(+VLOOKUP($C673,materiales!$A$2:$C$101,2,0),"9999"))</f>
        <v/>
      </c>
      <c r="I673" s="68" t="str">
        <f>+IF($B673="","",+IF(OR($F673="Si",$F673=""),IF(ISERROR(VLOOKUP($B673,padron!$A$3:$M$482,9,0)),+IF(ISERROR(VLOOKUP($B673,NAfiliado_NFarmacia!$A$2:$J$497,5,0)),"Ingresa Farmacia",VLOOKUP($B673,NAfiliado_NFarmacia!$A$2:$J$497,5,0)),VLOOKUP($B673,padron!$A$3:$M$482,9,0)),+IF(ISERROR(VLOOKUP($B673,NAfiliado_NFarmacia!$A$2:$J$497,5,0)),"Ingresa Farmacia",VLOOKUP($B673,NAfiliado_NFarmacia!$A$2:$J$497,5,0))))</f>
        <v/>
      </c>
      <c r="J673" s="68" t="str">
        <f>+IF($B673="","",+IF(OR($F673="Si",$F673=""),IF(ISERROR(VLOOKUP($B673,padron!$A$3:$M$482,10,0)),+IF(ISERROR(VLOOKUP($B673,NAfiliado_NFarmacia!$A$2:$J$497,5,0)),"Ingresa Direccion de Farmacia",VLOOKUP($B673,NAfiliado_NFarmacia!$A$2:$J$497,6,0)),VLOOKUP($B673,padron!$A$3:$M$482,10,0)),+IF(ISERROR(VLOOKUP($B673,NAfiliado_NFarmacia!$A$2:$J$497,6,0)),"Ingresa Direccion de Farmacia",VLOOKUP($B673,NAfiliado_NFarmacia!$A$2:$J$497,6,0))))</f>
        <v/>
      </c>
      <c r="K673" s="68" t="str">
        <f>+IF($B673="","",+IF(OR($F673="Si",$F673=""),IF(ISERROR(VLOOKUP($B673,padron!$A$3:$M$482,10,0)),+IF(ISERROR(VLOOKUP($B673,NAfiliado_NFarmacia!$A$2:$J$497,5,0)),"Ingresa Localidad de Farmacia",VLOOKUP($B673,NAfiliado_NFarmacia!$A$2:$J$497,7,0)),VLOOKUP($B673,padron!$A$3:$M$482,11,0)),+IF(ISERROR(VLOOKUP($B673,NAfiliado_NFarmacia!$A$2:$J$497,7,0)),"Ingresa Localidad de Farmacia",VLOOKUP($B673,NAfiliado_NFarmacia!$A$2:$J$497,7,0))))</f>
        <v/>
      </c>
      <c r="L673" s="69" t="str">
        <f>+IF(B673="","",IF(F673="No","84005541",+IFERROR(+VLOOKUP(inicio!B673,padron!$A$2:$H$1999,8,0),"84005541")))</f>
        <v/>
      </c>
      <c r="M673" s="69" t="str">
        <f>+IF(B673="","",+IFERROR(+VLOOKUP(B673,padron!A:C,3,0),"no_cargado"))</f>
        <v/>
      </c>
      <c r="N673" s="67" t="str">
        <f>+IF(C673="","",+IFERROR(+VLOOKUP($C673,materiales!$A$2:$C$101,3,0),"9999"))</f>
        <v/>
      </c>
      <c r="O673" s="67" t="str">
        <f t="shared" si="100"/>
        <v/>
      </c>
      <c r="P673" s="67" t="str">
        <f t="shared" si="101"/>
        <v/>
      </c>
      <c r="Q673" s="67" t="str">
        <f t="shared" si="102"/>
        <v/>
      </c>
      <c r="R673" s="67" t="str">
        <f t="shared" si="103"/>
        <v/>
      </c>
      <c r="S673" s="67" t="str">
        <f t="shared" si="104"/>
        <v/>
      </c>
      <c r="T673" s="67" t="str">
        <f t="shared" ca="1" si="105"/>
        <v/>
      </c>
      <c r="U673" s="67" t="str">
        <f>+IF(M673="","",IFERROR(+VLOOKUP(C673,materiales!$A$2:$D$1000,4,0),"DSZA"))</f>
        <v/>
      </c>
      <c r="V673" s="67" t="str">
        <f t="shared" si="106"/>
        <v/>
      </c>
      <c r="W673" s="69" t="str">
        <f t="shared" si="107"/>
        <v/>
      </c>
      <c r="X673" s="69" t="str">
        <f t="shared" si="108"/>
        <v/>
      </c>
      <c r="Y673" s="70" t="str">
        <f t="shared" si="109"/>
        <v/>
      </c>
      <c r="Z673" s="70" t="str">
        <f>IF(M673="no_cargado",VLOOKUP(B673,NAfiliado_NFarmacia!A:H,8,0),"")</f>
        <v/>
      </c>
      <c r="AA673" s="71"/>
    </row>
    <row r="674" spans="1:27" x14ac:dyDescent="0.55000000000000004">
      <c r="A674" s="50"/>
      <c r="B674" s="49"/>
      <c r="C674" s="48"/>
      <c r="D674" s="49"/>
      <c r="E674" s="49"/>
      <c r="F674" s="49"/>
      <c r="G674" s="66" t="str">
        <f>+IF($B674="","",+IFERROR(+VLOOKUP(B674,padron!$A$2:$E$2000,2,0),+IFERROR(VLOOKUP(B674,NAfiliado_NFarmacia!$A:$J,10,0),"Ingresar Nuevo Afiliado")))</f>
        <v/>
      </c>
      <c r="H674" s="67" t="str">
        <f>+IF(B674="","",+IFERROR(+VLOOKUP($C674,materiales!$A$2:$C$101,2,0),"9999"))</f>
        <v/>
      </c>
      <c r="I674" s="68" t="str">
        <f>+IF($B674="","",+IF(OR($F674="Si",$F674=""),IF(ISERROR(VLOOKUP($B674,padron!$A$3:$M$482,9,0)),+IF(ISERROR(VLOOKUP($B674,NAfiliado_NFarmacia!$A$2:$J$497,5,0)),"Ingresa Farmacia",VLOOKUP($B674,NAfiliado_NFarmacia!$A$2:$J$497,5,0)),VLOOKUP($B674,padron!$A$3:$M$482,9,0)),+IF(ISERROR(VLOOKUP($B674,NAfiliado_NFarmacia!$A$2:$J$497,5,0)),"Ingresa Farmacia",VLOOKUP($B674,NAfiliado_NFarmacia!$A$2:$J$497,5,0))))</f>
        <v/>
      </c>
      <c r="J674" s="68" t="str">
        <f>+IF($B674="","",+IF(OR($F674="Si",$F674=""),IF(ISERROR(VLOOKUP($B674,padron!$A$3:$M$482,10,0)),+IF(ISERROR(VLOOKUP($B674,NAfiliado_NFarmacia!$A$2:$J$497,5,0)),"Ingresa Direccion de Farmacia",VLOOKUP($B674,NAfiliado_NFarmacia!$A$2:$J$497,6,0)),VLOOKUP($B674,padron!$A$3:$M$482,10,0)),+IF(ISERROR(VLOOKUP($B674,NAfiliado_NFarmacia!$A$2:$J$497,6,0)),"Ingresa Direccion de Farmacia",VLOOKUP($B674,NAfiliado_NFarmacia!$A$2:$J$497,6,0))))</f>
        <v/>
      </c>
      <c r="K674" s="68" t="str">
        <f>+IF($B674="","",+IF(OR($F674="Si",$F674=""),IF(ISERROR(VLOOKUP($B674,padron!$A$3:$M$482,10,0)),+IF(ISERROR(VLOOKUP($B674,NAfiliado_NFarmacia!$A$2:$J$497,5,0)),"Ingresa Localidad de Farmacia",VLOOKUP($B674,NAfiliado_NFarmacia!$A$2:$J$497,7,0)),VLOOKUP($B674,padron!$A$3:$M$482,11,0)),+IF(ISERROR(VLOOKUP($B674,NAfiliado_NFarmacia!$A$2:$J$497,7,0)),"Ingresa Localidad de Farmacia",VLOOKUP($B674,NAfiliado_NFarmacia!$A$2:$J$497,7,0))))</f>
        <v/>
      </c>
      <c r="L674" s="69" t="str">
        <f>+IF(B674="","",IF(F674="No","84005541",+IFERROR(+VLOOKUP(inicio!B674,padron!$A$2:$H$1999,8,0),"84005541")))</f>
        <v/>
      </c>
      <c r="M674" s="69" t="str">
        <f>+IF(B674="","",+IFERROR(+VLOOKUP(B674,padron!A:C,3,0),"no_cargado"))</f>
        <v/>
      </c>
      <c r="N674" s="67" t="str">
        <f>+IF(C674="","",+IFERROR(+VLOOKUP($C674,materiales!$A$2:$C$101,3,0),"9999"))</f>
        <v/>
      </c>
      <c r="O674" s="67" t="str">
        <f t="shared" si="100"/>
        <v/>
      </c>
      <c r="P674" s="67" t="str">
        <f t="shared" si="101"/>
        <v/>
      </c>
      <c r="Q674" s="67" t="str">
        <f t="shared" si="102"/>
        <v/>
      </c>
      <c r="R674" s="67" t="str">
        <f t="shared" si="103"/>
        <v/>
      </c>
      <c r="S674" s="67" t="str">
        <f t="shared" si="104"/>
        <v/>
      </c>
      <c r="T674" s="67" t="str">
        <f t="shared" ca="1" si="105"/>
        <v/>
      </c>
      <c r="U674" s="67" t="str">
        <f>+IF(M674="","",IFERROR(+VLOOKUP(C674,materiales!$A$2:$D$1000,4,0),"DSZA"))</f>
        <v/>
      </c>
      <c r="V674" s="67" t="str">
        <f t="shared" si="106"/>
        <v/>
      </c>
      <c r="W674" s="69" t="str">
        <f t="shared" si="107"/>
        <v/>
      </c>
      <c r="X674" s="69" t="str">
        <f t="shared" si="108"/>
        <v/>
      </c>
      <c r="Y674" s="70" t="str">
        <f t="shared" si="109"/>
        <v/>
      </c>
      <c r="Z674" s="70" t="str">
        <f>IF(M674="no_cargado",VLOOKUP(B674,NAfiliado_NFarmacia!A:H,8,0),"")</f>
        <v/>
      </c>
      <c r="AA674" s="71"/>
    </row>
    <row r="675" spans="1:27" x14ac:dyDescent="0.55000000000000004">
      <c r="A675" s="50"/>
      <c r="B675" s="49"/>
      <c r="C675" s="48"/>
      <c r="D675" s="49"/>
      <c r="E675" s="49"/>
      <c r="F675" s="49"/>
      <c r="G675" s="66" t="str">
        <f>+IF($B675="","",+IFERROR(+VLOOKUP(B675,padron!$A$2:$E$2000,2,0),+IFERROR(VLOOKUP(B675,NAfiliado_NFarmacia!$A:$J,10,0),"Ingresar Nuevo Afiliado")))</f>
        <v/>
      </c>
      <c r="H675" s="67" t="str">
        <f>+IF(B675="","",+IFERROR(+VLOOKUP($C675,materiales!$A$2:$C$101,2,0),"9999"))</f>
        <v/>
      </c>
      <c r="I675" s="68" t="str">
        <f>+IF($B675="","",+IF(OR($F675="Si",$F675=""),IF(ISERROR(VLOOKUP($B675,padron!$A$3:$M$482,9,0)),+IF(ISERROR(VLOOKUP($B675,NAfiliado_NFarmacia!$A$2:$J$497,5,0)),"Ingresa Farmacia",VLOOKUP($B675,NAfiliado_NFarmacia!$A$2:$J$497,5,0)),VLOOKUP($B675,padron!$A$3:$M$482,9,0)),+IF(ISERROR(VLOOKUP($B675,NAfiliado_NFarmacia!$A$2:$J$497,5,0)),"Ingresa Farmacia",VLOOKUP($B675,NAfiliado_NFarmacia!$A$2:$J$497,5,0))))</f>
        <v/>
      </c>
      <c r="J675" s="68" t="str">
        <f>+IF($B675="","",+IF(OR($F675="Si",$F675=""),IF(ISERROR(VLOOKUP($B675,padron!$A$3:$M$482,10,0)),+IF(ISERROR(VLOOKUP($B675,NAfiliado_NFarmacia!$A$2:$J$497,5,0)),"Ingresa Direccion de Farmacia",VLOOKUP($B675,NAfiliado_NFarmacia!$A$2:$J$497,6,0)),VLOOKUP($B675,padron!$A$3:$M$482,10,0)),+IF(ISERROR(VLOOKUP($B675,NAfiliado_NFarmacia!$A$2:$J$497,6,0)),"Ingresa Direccion de Farmacia",VLOOKUP($B675,NAfiliado_NFarmacia!$A$2:$J$497,6,0))))</f>
        <v/>
      </c>
      <c r="K675" s="68" t="str">
        <f>+IF($B675="","",+IF(OR($F675="Si",$F675=""),IF(ISERROR(VLOOKUP($B675,padron!$A$3:$M$482,10,0)),+IF(ISERROR(VLOOKUP($B675,NAfiliado_NFarmacia!$A$2:$J$497,5,0)),"Ingresa Localidad de Farmacia",VLOOKUP($B675,NAfiliado_NFarmacia!$A$2:$J$497,7,0)),VLOOKUP($B675,padron!$A$3:$M$482,11,0)),+IF(ISERROR(VLOOKUP($B675,NAfiliado_NFarmacia!$A$2:$J$497,7,0)),"Ingresa Localidad de Farmacia",VLOOKUP($B675,NAfiliado_NFarmacia!$A$2:$J$497,7,0))))</f>
        <v/>
      </c>
      <c r="L675" s="69" t="str">
        <f>+IF(B675="","",IF(F675="No","84005541",+IFERROR(+VLOOKUP(inicio!B675,padron!$A$2:$H$1999,8,0),"84005541")))</f>
        <v/>
      </c>
      <c r="M675" s="69" t="str">
        <f>+IF(B675="","",+IFERROR(+VLOOKUP(B675,padron!A:C,3,0),"no_cargado"))</f>
        <v/>
      </c>
      <c r="N675" s="67" t="str">
        <f>+IF(C675="","",+IFERROR(+VLOOKUP($C675,materiales!$A$2:$C$101,3,0),"9999"))</f>
        <v/>
      </c>
      <c r="O675" s="67" t="str">
        <f t="shared" si="100"/>
        <v/>
      </c>
      <c r="P675" s="67" t="str">
        <f t="shared" si="101"/>
        <v/>
      </c>
      <c r="Q675" s="67" t="str">
        <f t="shared" si="102"/>
        <v/>
      </c>
      <c r="R675" s="67" t="str">
        <f t="shared" si="103"/>
        <v/>
      </c>
      <c r="S675" s="67" t="str">
        <f t="shared" si="104"/>
        <v/>
      </c>
      <c r="T675" s="67" t="str">
        <f t="shared" ca="1" si="105"/>
        <v/>
      </c>
      <c r="U675" s="67" t="str">
        <f>+IF(M675="","",IFERROR(+VLOOKUP(C675,materiales!$A$2:$D$1000,4,0),"DSZA"))</f>
        <v/>
      </c>
      <c r="V675" s="67" t="str">
        <f t="shared" si="106"/>
        <v/>
      </c>
      <c r="W675" s="69" t="str">
        <f t="shared" si="107"/>
        <v/>
      </c>
      <c r="X675" s="69" t="str">
        <f t="shared" si="108"/>
        <v/>
      </c>
      <c r="Y675" s="70" t="str">
        <f t="shared" si="109"/>
        <v/>
      </c>
      <c r="Z675" s="70" t="str">
        <f>IF(M675="no_cargado",VLOOKUP(B675,NAfiliado_NFarmacia!A:H,8,0),"")</f>
        <v/>
      </c>
      <c r="AA675" s="71"/>
    </row>
    <row r="676" spans="1:27" x14ac:dyDescent="0.55000000000000004">
      <c r="A676" s="50"/>
      <c r="B676" s="49"/>
      <c r="C676" s="48"/>
      <c r="D676" s="49"/>
      <c r="E676" s="49"/>
      <c r="F676" s="49"/>
      <c r="G676" s="66" t="str">
        <f>+IF($B676="","",+IFERROR(+VLOOKUP(B676,padron!$A$2:$E$2000,2,0),+IFERROR(VLOOKUP(B676,NAfiliado_NFarmacia!$A:$J,10,0),"Ingresar Nuevo Afiliado")))</f>
        <v/>
      </c>
      <c r="H676" s="67" t="str">
        <f>+IF(B676="","",+IFERROR(+VLOOKUP($C676,materiales!$A$2:$C$101,2,0),"9999"))</f>
        <v/>
      </c>
      <c r="I676" s="68" t="str">
        <f>+IF($B676="","",+IF(OR($F676="Si",$F676=""),IF(ISERROR(VLOOKUP($B676,padron!$A$3:$M$482,9,0)),+IF(ISERROR(VLOOKUP($B676,NAfiliado_NFarmacia!$A$2:$J$497,5,0)),"Ingresa Farmacia",VLOOKUP($B676,NAfiliado_NFarmacia!$A$2:$J$497,5,0)),VLOOKUP($B676,padron!$A$3:$M$482,9,0)),+IF(ISERROR(VLOOKUP($B676,NAfiliado_NFarmacia!$A$2:$J$497,5,0)),"Ingresa Farmacia",VLOOKUP($B676,NAfiliado_NFarmacia!$A$2:$J$497,5,0))))</f>
        <v/>
      </c>
      <c r="J676" s="68" t="str">
        <f>+IF($B676="","",+IF(OR($F676="Si",$F676=""),IF(ISERROR(VLOOKUP($B676,padron!$A$3:$M$482,10,0)),+IF(ISERROR(VLOOKUP($B676,NAfiliado_NFarmacia!$A$2:$J$497,5,0)),"Ingresa Direccion de Farmacia",VLOOKUP($B676,NAfiliado_NFarmacia!$A$2:$J$497,6,0)),VLOOKUP($B676,padron!$A$3:$M$482,10,0)),+IF(ISERROR(VLOOKUP($B676,NAfiliado_NFarmacia!$A$2:$J$497,6,0)),"Ingresa Direccion de Farmacia",VLOOKUP($B676,NAfiliado_NFarmacia!$A$2:$J$497,6,0))))</f>
        <v/>
      </c>
      <c r="K676" s="68" t="str">
        <f>+IF($B676="","",+IF(OR($F676="Si",$F676=""),IF(ISERROR(VLOOKUP($B676,padron!$A$3:$M$482,10,0)),+IF(ISERROR(VLOOKUP($B676,NAfiliado_NFarmacia!$A$2:$J$497,5,0)),"Ingresa Localidad de Farmacia",VLOOKUP($B676,NAfiliado_NFarmacia!$A$2:$J$497,7,0)),VLOOKUP($B676,padron!$A$3:$M$482,11,0)),+IF(ISERROR(VLOOKUP($B676,NAfiliado_NFarmacia!$A$2:$J$497,7,0)),"Ingresa Localidad de Farmacia",VLOOKUP($B676,NAfiliado_NFarmacia!$A$2:$J$497,7,0))))</f>
        <v/>
      </c>
      <c r="L676" s="69" t="str">
        <f>+IF(B676="","",IF(F676="No","84005541",+IFERROR(+VLOOKUP(inicio!B676,padron!$A$2:$H$1999,8,0),"84005541")))</f>
        <v/>
      </c>
      <c r="M676" s="69" t="str">
        <f>+IF(B676="","",+IFERROR(+VLOOKUP(B676,padron!A:C,3,0),"no_cargado"))</f>
        <v/>
      </c>
      <c r="N676" s="67" t="str">
        <f>+IF(C676="","",+IFERROR(+VLOOKUP($C676,materiales!$A$2:$C$101,3,0),"9999"))</f>
        <v/>
      </c>
      <c r="O676" s="67" t="str">
        <f t="shared" si="100"/>
        <v/>
      </c>
      <c r="P676" s="67" t="str">
        <f t="shared" si="101"/>
        <v/>
      </c>
      <c r="Q676" s="67" t="str">
        <f t="shared" si="102"/>
        <v/>
      </c>
      <c r="R676" s="67" t="str">
        <f t="shared" si="103"/>
        <v/>
      </c>
      <c r="S676" s="67" t="str">
        <f t="shared" si="104"/>
        <v/>
      </c>
      <c r="T676" s="67" t="str">
        <f t="shared" ca="1" si="105"/>
        <v/>
      </c>
      <c r="U676" s="67" t="str">
        <f>+IF(M676="","",IFERROR(+VLOOKUP(C676,materiales!$A$2:$D$1000,4,0),"DSZA"))</f>
        <v/>
      </c>
      <c r="V676" s="67" t="str">
        <f t="shared" si="106"/>
        <v/>
      </c>
      <c r="W676" s="69" t="str">
        <f t="shared" si="107"/>
        <v/>
      </c>
      <c r="X676" s="69" t="str">
        <f t="shared" si="108"/>
        <v/>
      </c>
      <c r="Y676" s="70" t="str">
        <f t="shared" si="109"/>
        <v/>
      </c>
      <c r="Z676" s="70" t="str">
        <f>IF(M676="no_cargado",VLOOKUP(B676,NAfiliado_NFarmacia!A:H,8,0),"")</f>
        <v/>
      </c>
      <c r="AA676" s="71"/>
    </row>
    <row r="677" spans="1:27" x14ac:dyDescent="0.55000000000000004">
      <c r="A677" s="50"/>
      <c r="B677" s="49"/>
      <c r="C677" s="48"/>
      <c r="D677" s="49"/>
      <c r="E677" s="49"/>
      <c r="F677" s="49"/>
      <c r="G677" s="66" t="str">
        <f>+IF($B677="","",+IFERROR(+VLOOKUP(B677,padron!$A$2:$E$2000,2,0),+IFERROR(VLOOKUP(B677,NAfiliado_NFarmacia!$A:$J,10,0),"Ingresar Nuevo Afiliado")))</f>
        <v/>
      </c>
      <c r="H677" s="67" t="str">
        <f>+IF(B677="","",+IFERROR(+VLOOKUP($C677,materiales!$A$2:$C$101,2,0),"9999"))</f>
        <v/>
      </c>
      <c r="I677" s="68" t="str">
        <f>+IF($B677="","",+IF(OR($F677="Si",$F677=""),IF(ISERROR(VLOOKUP($B677,padron!$A$3:$M$482,9,0)),+IF(ISERROR(VLOOKUP($B677,NAfiliado_NFarmacia!$A$2:$J$497,5,0)),"Ingresa Farmacia",VLOOKUP($B677,NAfiliado_NFarmacia!$A$2:$J$497,5,0)),VLOOKUP($B677,padron!$A$3:$M$482,9,0)),+IF(ISERROR(VLOOKUP($B677,NAfiliado_NFarmacia!$A$2:$J$497,5,0)),"Ingresa Farmacia",VLOOKUP($B677,NAfiliado_NFarmacia!$A$2:$J$497,5,0))))</f>
        <v/>
      </c>
      <c r="J677" s="68" t="str">
        <f>+IF($B677="","",+IF(OR($F677="Si",$F677=""),IF(ISERROR(VLOOKUP($B677,padron!$A$3:$M$482,10,0)),+IF(ISERROR(VLOOKUP($B677,NAfiliado_NFarmacia!$A$2:$J$497,5,0)),"Ingresa Direccion de Farmacia",VLOOKUP($B677,NAfiliado_NFarmacia!$A$2:$J$497,6,0)),VLOOKUP($B677,padron!$A$3:$M$482,10,0)),+IF(ISERROR(VLOOKUP($B677,NAfiliado_NFarmacia!$A$2:$J$497,6,0)),"Ingresa Direccion de Farmacia",VLOOKUP($B677,NAfiliado_NFarmacia!$A$2:$J$497,6,0))))</f>
        <v/>
      </c>
      <c r="K677" s="68" t="str">
        <f>+IF($B677="","",+IF(OR($F677="Si",$F677=""),IF(ISERROR(VLOOKUP($B677,padron!$A$3:$M$482,10,0)),+IF(ISERROR(VLOOKUP($B677,NAfiliado_NFarmacia!$A$2:$J$497,5,0)),"Ingresa Localidad de Farmacia",VLOOKUP($B677,NAfiliado_NFarmacia!$A$2:$J$497,7,0)),VLOOKUP($B677,padron!$A$3:$M$482,11,0)),+IF(ISERROR(VLOOKUP($B677,NAfiliado_NFarmacia!$A$2:$J$497,7,0)),"Ingresa Localidad de Farmacia",VLOOKUP($B677,NAfiliado_NFarmacia!$A$2:$J$497,7,0))))</f>
        <v/>
      </c>
      <c r="L677" s="69" t="str">
        <f>+IF(B677="","",IF(F677="No","84005541",+IFERROR(+VLOOKUP(inicio!B677,padron!$A$2:$H$1999,8,0),"84005541")))</f>
        <v/>
      </c>
      <c r="M677" s="69" t="str">
        <f>+IF(B677="","",+IFERROR(+VLOOKUP(B677,padron!A:C,3,0),"no_cargado"))</f>
        <v/>
      </c>
      <c r="N677" s="67" t="str">
        <f>+IF(C677="","",+IFERROR(+VLOOKUP($C677,materiales!$A$2:$C$101,3,0),"9999"))</f>
        <v/>
      </c>
      <c r="O677" s="67" t="str">
        <f t="shared" si="100"/>
        <v/>
      </c>
      <c r="P677" s="67" t="str">
        <f t="shared" si="101"/>
        <v/>
      </c>
      <c r="Q677" s="67" t="str">
        <f t="shared" si="102"/>
        <v/>
      </c>
      <c r="R677" s="67" t="str">
        <f t="shared" si="103"/>
        <v/>
      </c>
      <c r="S677" s="67" t="str">
        <f t="shared" si="104"/>
        <v/>
      </c>
      <c r="T677" s="67" t="str">
        <f t="shared" ca="1" si="105"/>
        <v/>
      </c>
      <c r="U677" s="67" t="str">
        <f>+IF(M677="","",IFERROR(+VLOOKUP(C677,materiales!$A$2:$D$1000,4,0),"DSZA"))</f>
        <v/>
      </c>
      <c r="V677" s="67" t="str">
        <f t="shared" si="106"/>
        <v/>
      </c>
      <c r="W677" s="69" t="str">
        <f t="shared" si="107"/>
        <v/>
      </c>
      <c r="X677" s="69" t="str">
        <f t="shared" si="108"/>
        <v/>
      </c>
      <c r="Y677" s="70" t="str">
        <f t="shared" si="109"/>
        <v/>
      </c>
      <c r="Z677" s="70" t="str">
        <f>IF(M677="no_cargado",VLOOKUP(B677,NAfiliado_NFarmacia!A:H,8,0),"")</f>
        <v/>
      </c>
      <c r="AA677" s="71"/>
    </row>
    <row r="678" spans="1:27" x14ac:dyDescent="0.55000000000000004">
      <c r="A678" s="50"/>
      <c r="B678" s="49"/>
      <c r="C678" s="48"/>
      <c r="D678" s="49"/>
      <c r="E678" s="49"/>
      <c r="F678" s="49"/>
      <c r="G678" s="66" t="str">
        <f>+IF($B678="","",+IFERROR(+VLOOKUP(B678,padron!$A$2:$E$2000,2,0),+IFERROR(VLOOKUP(B678,NAfiliado_NFarmacia!$A:$J,10,0),"Ingresar Nuevo Afiliado")))</f>
        <v/>
      </c>
      <c r="H678" s="67" t="str">
        <f>+IF(B678="","",+IFERROR(+VLOOKUP($C678,materiales!$A$2:$C$101,2,0),"9999"))</f>
        <v/>
      </c>
      <c r="I678" s="68" t="str">
        <f>+IF($B678="","",+IF(OR($F678="Si",$F678=""),IF(ISERROR(VLOOKUP($B678,padron!$A$3:$M$482,9,0)),+IF(ISERROR(VLOOKUP($B678,NAfiliado_NFarmacia!$A$2:$J$497,5,0)),"Ingresa Farmacia",VLOOKUP($B678,NAfiliado_NFarmacia!$A$2:$J$497,5,0)),VLOOKUP($B678,padron!$A$3:$M$482,9,0)),+IF(ISERROR(VLOOKUP($B678,NAfiliado_NFarmacia!$A$2:$J$497,5,0)),"Ingresa Farmacia",VLOOKUP($B678,NAfiliado_NFarmacia!$A$2:$J$497,5,0))))</f>
        <v/>
      </c>
      <c r="J678" s="68" t="str">
        <f>+IF($B678="","",+IF(OR($F678="Si",$F678=""),IF(ISERROR(VLOOKUP($B678,padron!$A$3:$M$482,10,0)),+IF(ISERROR(VLOOKUP($B678,NAfiliado_NFarmacia!$A$2:$J$497,5,0)),"Ingresa Direccion de Farmacia",VLOOKUP($B678,NAfiliado_NFarmacia!$A$2:$J$497,6,0)),VLOOKUP($B678,padron!$A$3:$M$482,10,0)),+IF(ISERROR(VLOOKUP($B678,NAfiliado_NFarmacia!$A$2:$J$497,6,0)),"Ingresa Direccion de Farmacia",VLOOKUP($B678,NAfiliado_NFarmacia!$A$2:$J$497,6,0))))</f>
        <v/>
      </c>
      <c r="K678" s="68" t="str">
        <f>+IF($B678="","",+IF(OR($F678="Si",$F678=""),IF(ISERROR(VLOOKUP($B678,padron!$A$3:$M$482,10,0)),+IF(ISERROR(VLOOKUP($B678,NAfiliado_NFarmacia!$A$2:$J$497,5,0)),"Ingresa Localidad de Farmacia",VLOOKUP($B678,NAfiliado_NFarmacia!$A$2:$J$497,7,0)),VLOOKUP($B678,padron!$A$3:$M$482,11,0)),+IF(ISERROR(VLOOKUP($B678,NAfiliado_NFarmacia!$A$2:$J$497,7,0)),"Ingresa Localidad de Farmacia",VLOOKUP($B678,NAfiliado_NFarmacia!$A$2:$J$497,7,0))))</f>
        <v/>
      </c>
      <c r="L678" s="69" t="str">
        <f>+IF(B678="","",IF(F678="No","84005541",+IFERROR(+VLOOKUP(inicio!B678,padron!$A$2:$H$1999,8,0),"84005541")))</f>
        <v/>
      </c>
      <c r="M678" s="69" t="str">
        <f>+IF(B678="","",+IFERROR(+VLOOKUP(B678,padron!A:C,3,0),"no_cargado"))</f>
        <v/>
      </c>
      <c r="N678" s="67" t="str">
        <f>+IF(C678="","",+IFERROR(+VLOOKUP($C678,materiales!$A$2:$C$101,3,0),"9999"))</f>
        <v/>
      </c>
      <c r="O678" s="67" t="str">
        <f t="shared" si="100"/>
        <v/>
      </c>
      <c r="P678" s="67" t="str">
        <f t="shared" si="101"/>
        <v/>
      </c>
      <c r="Q678" s="67" t="str">
        <f t="shared" si="102"/>
        <v/>
      </c>
      <c r="R678" s="67" t="str">
        <f t="shared" si="103"/>
        <v/>
      </c>
      <c r="S678" s="67" t="str">
        <f t="shared" si="104"/>
        <v/>
      </c>
      <c r="T678" s="67" t="str">
        <f t="shared" ca="1" si="105"/>
        <v/>
      </c>
      <c r="U678" s="67" t="str">
        <f>+IF(M678="","",IFERROR(+VLOOKUP(C678,materiales!$A$2:$D$1000,4,0),"DSZA"))</f>
        <v/>
      </c>
      <c r="V678" s="67" t="str">
        <f t="shared" si="106"/>
        <v/>
      </c>
      <c r="W678" s="69" t="str">
        <f t="shared" si="107"/>
        <v/>
      </c>
      <c r="X678" s="69" t="str">
        <f t="shared" si="108"/>
        <v/>
      </c>
      <c r="Y678" s="70" t="str">
        <f t="shared" si="109"/>
        <v/>
      </c>
      <c r="Z678" s="70" t="str">
        <f>IF(M678="no_cargado",VLOOKUP(B678,NAfiliado_NFarmacia!A:H,8,0),"")</f>
        <v/>
      </c>
      <c r="AA678" s="71"/>
    </row>
    <row r="679" spans="1:27" x14ac:dyDescent="0.55000000000000004">
      <c r="A679" s="50"/>
      <c r="B679" s="49"/>
      <c r="C679" s="48"/>
      <c r="D679" s="49"/>
      <c r="E679" s="49"/>
      <c r="F679" s="49"/>
      <c r="G679" s="66" t="str">
        <f>+IF($B679="","",+IFERROR(+VLOOKUP(B679,padron!$A$2:$E$2000,2,0),+IFERROR(VLOOKUP(B679,NAfiliado_NFarmacia!$A:$J,10,0),"Ingresar Nuevo Afiliado")))</f>
        <v/>
      </c>
      <c r="H679" s="67" t="str">
        <f>+IF(B679="","",+IFERROR(+VLOOKUP($C679,materiales!$A$2:$C$101,2,0),"9999"))</f>
        <v/>
      </c>
      <c r="I679" s="68" t="str">
        <f>+IF($B679="","",+IF(OR($F679="Si",$F679=""),IF(ISERROR(VLOOKUP($B679,padron!$A$3:$M$482,9,0)),+IF(ISERROR(VLOOKUP($B679,NAfiliado_NFarmacia!$A$2:$J$497,5,0)),"Ingresa Farmacia",VLOOKUP($B679,NAfiliado_NFarmacia!$A$2:$J$497,5,0)),VLOOKUP($B679,padron!$A$3:$M$482,9,0)),+IF(ISERROR(VLOOKUP($B679,NAfiliado_NFarmacia!$A$2:$J$497,5,0)),"Ingresa Farmacia",VLOOKUP($B679,NAfiliado_NFarmacia!$A$2:$J$497,5,0))))</f>
        <v/>
      </c>
      <c r="J679" s="68" t="str">
        <f>+IF($B679="","",+IF(OR($F679="Si",$F679=""),IF(ISERROR(VLOOKUP($B679,padron!$A$3:$M$482,10,0)),+IF(ISERROR(VLOOKUP($B679,NAfiliado_NFarmacia!$A$2:$J$497,5,0)),"Ingresa Direccion de Farmacia",VLOOKUP($B679,NAfiliado_NFarmacia!$A$2:$J$497,6,0)),VLOOKUP($B679,padron!$A$3:$M$482,10,0)),+IF(ISERROR(VLOOKUP($B679,NAfiliado_NFarmacia!$A$2:$J$497,6,0)),"Ingresa Direccion de Farmacia",VLOOKUP($B679,NAfiliado_NFarmacia!$A$2:$J$497,6,0))))</f>
        <v/>
      </c>
      <c r="K679" s="68" t="str">
        <f>+IF($B679="","",+IF(OR($F679="Si",$F679=""),IF(ISERROR(VLOOKUP($B679,padron!$A$3:$M$482,10,0)),+IF(ISERROR(VLOOKUP($B679,NAfiliado_NFarmacia!$A$2:$J$497,5,0)),"Ingresa Localidad de Farmacia",VLOOKUP($B679,NAfiliado_NFarmacia!$A$2:$J$497,7,0)),VLOOKUP($B679,padron!$A$3:$M$482,11,0)),+IF(ISERROR(VLOOKUP($B679,NAfiliado_NFarmacia!$A$2:$J$497,7,0)),"Ingresa Localidad de Farmacia",VLOOKUP($B679,NAfiliado_NFarmacia!$A$2:$J$497,7,0))))</f>
        <v/>
      </c>
      <c r="L679" s="69" t="str">
        <f>+IF(B679="","",IF(F679="No","84005541",+IFERROR(+VLOOKUP(inicio!B679,padron!$A$2:$H$1999,8,0),"84005541")))</f>
        <v/>
      </c>
      <c r="M679" s="69" t="str">
        <f>+IF(B679="","",+IFERROR(+VLOOKUP(B679,padron!A:C,3,0),"no_cargado"))</f>
        <v/>
      </c>
      <c r="N679" s="67" t="str">
        <f>+IF(C679="","",+IFERROR(+VLOOKUP($C679,materiales!$A$2:$C$101,3,0),"9999"))</f>
        <v/>
      </c>
      <c r="O679" s="67" t="str">
        <f t="shared" si="100"/>
        <v/>
      </c>
      <c r="P679" s="67" t="str">
        <f t="shared" si="101"/>
        <v/>
      </c>
      <c r="Q679" s="67" t="str">
        <f t="shared" si="102"/>
        <v/>
      </c>
      <c r="R679" s="67" t="str">
        <f t="shared" si="103"/>
        <v/>
      </c>
      <c r="S679" s="67" t="str">
        <f t="shared" si="104"/>
        <v/>
      </c>
      <c r="T679" s="67" t="str">
        <f t="shared" ca="1" si="105"/>
        <v/>
      </c>
      <c r="U679" s="67" t="str">
        <f>+IF(M679="","",IFERROR(+VLOOKUP(C679,materiales!$A$2:$D$1000,4,0),"DSZA"))</f>
        <v/>
      </c>
      <c r="V679" s="67" t="str">
        <f t="shared" si="106"/>
        <v/>
      </c>
      <c r="W679" s="69" t="str">
        <f t="shared" si="107"/>
        <v/>
      </c>
      <c r="X679" s="69" t="str">
        <f t="shared" si="108"/>
        <v/>
      </c>
      <c r="Y679" s="70" t="str">
        <f t="shared" si="109"/>
        <v/>
      </c>
      <c r="Z679" s="70" t="str">
        <f>IF(M679="no_cargado",VLOOKUP(B679,NAfiliado_NFarmacia!A:H,8,0),"")</f>
        <v/>
      </c>
      <c r="AA679" s="71"/>
    </row>
    <row r="680" spans="1:27" x14ac:dyDescent="0.55000000000000004">
      <c r="A680" s="50"/>
      <c r="B680" s="49"/>
      <c r="C680" s="48"/>
      <c r="D680" s="49"/>
      <c r="E680" s="49"/>
      <c r="F680" s="49"/>
      <c r="G680" s="66" t="str">
        <f>+IF($B680="","",+IFERROR(+VLOOKUP(B680,padron!$A$2:$E$2000,2,0),+IFERROR(VLOOKUP(B680,NAfiliado_NFarmacia!$A:$J,10,0),"Ingresar Nuevo Afiliado")))</f>
        <v/>
      </c>
      <c r="H680" s="67" t="str">
        <f>+IF(B680="","",+IFERROR(+VLOOKUP($C680,materiales!$A$2:$C$101,2,0),"9999"))</f>
        <v/>
      </c>
      <c r="I680" s="68" t="str">
        <f>+IF($B680="","",+IF(OR($F680="Si",$F680=""),IF(ISERROR(VLOOKUP($B680,padron!$A$3:$M$482,9,0)),+IF(ISERROR(VLOOKUP($B680,NAfiliado_NFarmacia!$A$2:$J$497,5,0)),"Ingresa Farmacia",VLOOKUP($B680,NAfiliado_NFarmacia!$A$2:$J$497,5,0)),VLOOKUP($B680,padron!$A$3:$M$482,9,0)),+IF(ISERROR(VLOOKUP($B680,NAfiliado_NFarmacia!$A$2:$J$497,5,0)),"Ingresa Farmacia",VLOOKUP($B680,NAfiliado_NFarmacia!$A$2:$J$497,5,0))))</f>
        <v/>
      </c>
      <c r="J680" s="68" t="str">
        <f>+IF($B680="","",+IF(OR($F680="Si",$F680=""),IF(ISERROR(VLOOKUP($B680,padron!$A$3:$M$482,10,0)),+IF(ISERROR(VLOOKUP($B680,NAfiliado_NFarmacia!$A$2:$J$497,5,0)),"Ingresa Direccion de Farmacia",VLOOKUP($B680,NAfiliado_NFarmacia!$A$2:$J$497,6,0)),VLOOKUP($B680,padron!$A$3:$M$482,10,0)),+IF(ISERROR(VLOOKUP($B680,NAfiliado_NFarmacia!$A$2:$J$497,6,0)),"Ingresa Direccion de Farmacia",VLOOKUP($B680,NAfiliado_NFarmacia!$A$2:$J$497,6,0))))</f>
        <v/>
      </c>
      <c r="K680" s="68" t="str">
        <f>+IF($B680="","",+IF(OR($F680="Si",$F680=""),IF(ISERROR(VLOOKUP($B680,padron!$A$3:$M$482,10,0)),+IF(ISERROR(VLOOKUP($B680,NAfiliado_NFarmacia!$A$2:$J$497,5,0)),"Ingresa Localidad de Farmacia",VLOOKUP($B680,NAfiliado_NFarmacia!$A$2:$J$497,7,0)),VLOOKUP($B680,padron!$A$3:$M$482,11,0)),+IF(ISERROR(VLOOKUP($B680,NAfiliado_NFarmacia!$A$2:$J$497,7,0)),"Ingresa Localidad de Farmacia",VLOOKUP($B680,NAfiliado_NFarmacia!$A$2:$J$497,7,0))))</f>
        <v/>
      </c>
      <c r="L680" s="69" t="str">
        <f>+IF(B680="","",IF(F680="No","84005541",+IFERROR(+VLOOKUP(inicio!B680,padron!$A$2:$H$1999,8,0),"84005541")))</f>
        <v/>
      </c>
      <c r="M680" s="69" t="str">
        <f>+IF(B680="","",+IFERROR(+VLOOKUP(B680,padron!A:C,3,0),"no_cargado"))</f>
        <v/>
      </c>
      <c r="N680" s="67" t="str">
        <f>+IF(C680="","",+IFERROR(+VLOOKUP($C680,materiales!$A$2:$C$101,3,0),"9999"))</f>
        <v/>
      </c>
      <c r="O680" s="67" t="str">
        <f t="shared" si="100"/>
        <v/>
      </c>
      <c r="P680" s="67" t="str">
        <f t="shared" si="101"/>
        <v/>
      </c>
      <c r="Q680" s="67" t="str">
        <f t="shared" si="102"/>
        <v/>
      </c>
      <c r="R680" s="67" t="str">
        <f t="shared" si="103"/>
        <v/>
      </c>
      <c r="S680" s="67" t="str">
        <f t="shared" si="104"/>
        <v/>
      </c>
      <c r="T680" s="67" t="str">
        <f t="shared" ca="1" si="105"/>
        <v/>
      </c>
      <c r="U680" s="67" t="str">
        <f>+IF(M680="","",IFERROR(+VLOOKUP(C680,materiales!$A$2:$D$1000,4,0),"DSZA"))</f>
        <v/>
      </c>
      <c r="V680" s="67" t="str">
        <f t="shared" si="106"/>
        <v/>
      </c>
      <c r="W680" s="69" t="str">
        <f t="shared" si="107"/>
        <v/>
      </c>
      <c r="X680" s="69" t="str">
        <f t="shared" si="108"/>
        <v/>
      </c>
      <c r="Y680" s="70" t="str">
        <f t="shared" si="109"/>
        <v/>
      </c>
      <c r="Z680" s="70" t="str">
        <f>IF(M680="no_cargado",VLOOKUP(B680,NAfiliado_NFarmacia!A:H,8,0),"")</f>
        <v/>
      </c>
      <c r="AA680" s="71"/>
    </row>
    <row r="681" spans="1:27" x14ac:dyDescent="0.55000000000000004">
      <c r="A681" s="50"/>
      <c r="B681" s="49"/>
      <c r="C681" s="48"/>
      <c r="D681" s="49"/>
      <c r="E681" s="49"/>
      <c r="F681" s="49"/>
      <c r="G681" s="66" t="str">
        <f>+IF($B681="","",+IFERROR(+VLOOKUP(B681,padron!$A$2:$E$2000,2,0),+IFERROR(VLOOKUP(B681,NAfiliado_NFarmacia!$A:$J,10,0),"Ingresar Nuevo Afiliado")))</f>
        <v/>
      </c>
      <c r="H681" s="67" t="str">
        <f>+IF(B681="","",+IFERROR(+VLOOKUP($C681,materiales!$A$2:$C$101,2,0),"9999"))</f>
        <v/>
      </c>
      <c r="I681" s="68" t="str">
        <f>+IF($B681="","",+IF(OR($F681="Si",$F681=""),IF(ISERROR(VLOOKUP($B681,padron!$A$3:$M$482,9,0)),+IF(ISERROR(VLOOKUP($B681,NAfiliado_NFarmacia!$A$2:$J$497,5,0)),"Ingresa Farmacia",VLOOKUP($B681,NAfiliado_NFarmacia!$A$2:$J$497,5,0)),VLOOKUP($B681,padron!$A$3:$M$482,9,0)),+IF(ISERROR(VLOOKUP($B681,NAfiliado_NFarmacia!$A$2:$J$497,5,0)),"Ingresa Farmacia",VLOOKUP($B681,NAfiliado_NFarmacia!$A$2:$J$497,5,0))))</f>
        <v/>
      </c>
      <c r="J681" s="68" t="str">
        <f>+IF($B681="","",+IF(OR($F681="Si",$F681=""),IF(ISERROR(VLOOKUP($B681,padron!$A$3:$M$482,10,0)),+IF(ISERROR(VLOOKUP($B681,NAfiliado_NFarmacia!$A$2:$J$497,5,0)),"Ingresa Direccion de Farmacia",VLOOKUP($B681,NAfiliado_NFarmacia!$A$2:$J$497,6,0)),VLOOKUP($B681,padron!$A$3:$M$482,10,0)),+IF(ISERROR(VLOOKUP($B681,NAfiliado_NFarmacia!$A$2:$J$497,6,0)),"Ingresa Direccion de Farmacia",VLOOKUP($B681,NAfiliado_NFarmacia!$A$2:$J$497,6,0))))</f>
        <v/>
      </c>
      <c r="K681" s="68" t="str">
        <f>+IF($B681="","",+IF(OR($F681="Si",$F681=""),IF(ISERROR(VLOOKUP($B681,padron!$A$3:$M$482,10,0)),+IF(ISERROR(VLOOKUP($B681,NAfiliado_NFarmacia!$A$2:$J$497,5,0)),"Ingresa Localidad de Farmacia",VLOOKUP($B681,NAfiliado_NFarmacia!$A$2:$J$497,7,0)),VLOOKUP($B681,padron!$A$3:$M$482,11,0)),+IF(ISERROR(VLOOKUP($B681,NAfiliado_NFarmacia!$A$2:$J$497,7,0)),"Ingresa Localidad de Farmacia",VLOOKUP($B681,NAfiliado_NFarmacia!$A$2:$J$497,7,0))))</f>
        <v/>
      </c>
      <c r="L681" s="69" t="str">
        <f>+IF(B681="","",IF(F681="No","84005541",+IFERROR(+VLOOKUP(inicio!B681,padron!$A$2:$H$1999,8,0),"84005541")))</f>
        <v/>
      </c>
      <c r="M681" s="69" t="str">
        <f>+IF(B681="","",+IFERROR(+VLOOKUP(B681,padron!A:C,3,0),"no_cargado"))</f>
        <v/>
      </c>
      <c r="N681" s="67" t="str">
        <f>+IF(C681="","",+IFERROR(+VLOOKUP($C681,materiales!$A$2:$C$101,3,0),"9999"))</f>
        <v/>
      </c>
      <c r="O681" s="67" t="str">
        <f t="shared" si="100"/>
        <v/>
      </c>
      <c r="P681" s="67" t="str">
        <f t="shared" si="101"/>
        <v/>
      </c>
      <c r="Q681" s="67" t="str">
        <f t="shared" si="102"/>
        <v/>
      </c>
      <c r="R681" s="67" t="str">
        <f t="shared" si="103"/>
        <v/>
      </c>
      <c r="S681" s="67" t="str">
        <f t="shared" si="104"/>
        <v/>
      </c>
      <c r="T681" s="67" t="str">
        <f t="shared" ca="1" si="105"/>
        <v/>
      </c>
      <c r="U681" s="67" t="str">
        <f>+IF(M681="","",IFERROR(+VLOOKUP(C681,materiales!$A$2:$D$1000,4,0),"DSZA"))</f>
        <v/>
      </c>
      <c r="V681" s="67" t="str">
        <f t="shared" si="106"/>
        <v/>
      </c>
      <c r="W681" s="69" t="str">
        <f t="shared" si="107"/>
        <v/>
      </c>
      <c r="X681" s="69" t="str">
        <f t="shared" si="108"/>
        <v/>
      </c>
      <c r="Y681" s="70" t="str">
        <f t="shared" si="109"/>
        <v/>
      </c>
      <c r="Z681" s="70" t="str">
        <f>IF(M681="no_cargado",VLOOKUP(B681,NAfiliado_NFarmacia!A:H,8,0),"")</f>
        <v/>
      </c>
      <c r="AA681" s="71"/>
    </row>
    <row r="682" spans="1:27" x14ac:dyDescent="0.55000000000000004">
      <c r="A682" s="50"/>
      <c r="B682" s="49"/>
      <c r="C682" s="48"/>
      <c r="D682" s="49"/>
      <c r="E682" s="49"/>
      <c r="F682" s="49"/>
      <c r="G682" s="66" t="str">
        <f>+IF($B682="","",+IFERROR(+VLOOKUP(B682,padron!$A$2:$E$2000,2,0),+IFERROR(VLOOKUP(B682,NAfiliado_NFarmacia!$A:$J,10,0),"Ingresar Nuevo Afiliado")))</f>
        <v/>
      </c>
      <c r="H682" s="67" t="str">
        <f>+IF(B682="","",+IFERROR(+VLOOKUP($C682,materiales!$A$2:$C$101,2,0),"9999"))</f>
        <v/>
      </c>
      <c r="I682" s="68" t="str">
        <f>+IF($B682="","",+IF(OR($F682="Si",$F682=""),IF(ISERROR(VLOOKUP($B682,padron!$A$3:$M$482,9,0)),+IF(ISERROR(VLOOKUP($B682,NAfiliado_NFarmacia!$A$2:$J$497,5,0)),"Ingresa Farmacia",VLOOKUP($B682,NAfiliado_NFarmacia!$A$2:$J$497,5,0)),VLOOKUP($B682,padron!$A$3:$M$482,9,0)),+IF(ISERROR(VLOOKUP($B682,NAfiliado_NFarmacia!$A$2:$J$497,5,0)),"Ingresa Farmacia",VLOOKUP($B682,NAfiliado_NFarmacia!$A$2:$J$497,5,0))))</f>
        <v/>
      </c>
      <c r="J682" s="68" t="str">
        <f>+IF($B682="","",+IF(OR($F682="Si",$F682=""),IF(ISERROR(VLOOKUP($B682,padron!$A$3:$M$482,10,0)),+IF(ISERROR(VLOOKUP($B682,NAfiliado_NFarmacia!$A$2:$J$497,5,0)),"Ingresa Direccion de Farmacia",VLOOKUP($B682,NAfiliado_NFarmacia!$A$2:$J$497,6,0)),VLOOKUP($B682,padron!$A$3:$M$482,10,0)),+IF(ISERROR(VLOOKUP($B682,NAfiliado_NFarmacia!$A$2:$J$497,6,0)),"Ingresa Direccion de Farmacia",VLOOKUP($B682,NAfiliado_NFarmacia!$A$2:$J$497,6,0))))</f>
        <v/>
      </c>
      <c r="K682" s="68" t="str">
        <f>+IF($B682="","",+IF(OR($F682="Si",$F682=""),IF(ISERROR(VLOOKUP($B682,padron!$A$3:$M$482,10,0)),+IF(ISERROR(VLOOKUP($B682,NAfiliado_NFarmacia!$A$2:$J$497,5,0)),"Ingresa Localidad de Farmacia",VLOOKUP($B682,NAfiliado_NFarmacia!$A$2:$J$497,7,0)),VLOOKUP($B682,padron!$A$3:$M$482,11,0)),+IF(ISERROR(VLOOKUP($B682,NAfiliado_NFarmacia!$A$2:$J$497,7,0)),"Ingresa Localidad de Farmacia",VLOOKUP($B682,NAfiliado_NFarmacia!$A$2:$J$497,7,0))))</f>
        <v/>
      </c>
      <c r="L682" s="69" t="str">
        <f>+IF(B682="","",IF(F682="No","84005541",+IFERROR(+VLOOKUP(inicio!B682,padron!$A$2:$H$1999,8,0),"84005541")))</f>
        <v/>
      </c>
      <c r="M682" s="69" t="str">
        <f>+IF(B682="","",+IFERROR(+VLOOKUP(B682,padron!A:C,3,0),"no_cargado"))</f>
        <v/>
      </c>
      <c r="N682" s="67" t="str">
        <f>+IF(C682="","",+IFERROR(+VLOOKUP($C682,materiales!$A$2:$C$101,3,0),"9999"))</f>
        <v/>
      </c>
      <c r="O682" s="67" t="str">
        <f t="shared" si="100"/>
        <v/>
      </c>
      <c r="P682" s="67" t="str">
        <f t="shared" si="101"/>
        <v/>
      </c>
      <c r="Q682" s="67" t="str">
        <f t="shared" si="102"/>
        <v/>
      </c>
      <c r="R682" s="67" t="str">
        <f t="shared" si="103"/>
        <v/>
      </c>
      <c r="S682" s="67" t="str">
        <f t="shared" si="104"/>
        <v/>
      </c>
      <c r="T682" s="67" t="str">
        <f t="shared" ca="1" si="105"/>
        <v/>
      </c>
      <c r="U682" s="67" t="str">
        <f>+IF(M682="","",IFERROR(+VLOOKUP(C682,materiales!$A$2:$D$1000,4,0),"DSZA"))</f>
        <v/>
      </c>
      <c r="V682" s="67" t="str">
        <f t="shared" si="106"/>
        <v/>
      </c>
      <c r="W682" s="69" t="str">
        <f t="shared" si="107"/>
        <v/>
      </c>
      <c r="X682" s="69" t="str">
        <f t="shared" si="108"/>
        <v/>
      </c>
      <c r="Y682" s="70" t="str">
        <f t="shared" si="109"/>
        <v/>
      </c>
      <c r="Z682" s="70" t="str">
        <f>IF(M682="no_cargado",VLOOKUP(B682,NAfiliado_NFarmacia!A:H,8,0),"")</f>
        <v/>
      </c>
      <c r="AA682" s="71"/>
    </row>
    <row r="683" spans="1:27" x14ac:dyDescent="0.55000000000000004">
      <c r="A683" s="50"/>
      <c r="B683" s="49"/>
      <c r="C683" s="48"/>
      <c r="D683" s="49"/>
      <c r="E683" s="49"/>
      <c r="F683" s="49"/>
      <c r="G683" s="66" t="str">
        <f>+IF($B683="","",+IFERROR(+VLOOKUP(B683,padron!$A$2:$E$2000,2,0),+IFERROR(VLOOKUP(B683,NAfiliado_NFarmacia!$A:$J,10,0),"Ingresar Nuevo Afiliado")))</f>
        <v/>
      </c>
      <c r="H683" s="67" t="str">
        <f>+IF(B683="","",+IFERROR(+VLOOKUP($C683,materiales!$A$2:$C$101,2,0),"9999"))</f>
        <v/>
      </c>
      <c r="I683" s="68" t="str">
        <f>+IF($B683="","",+IF(OR($F683="Si",$F683=""),IF(ISERROR(VLOOKUP($B683,padron!$A$3:$M$482,9,0)),+IF(ISERROR(VLOOKUP($B683,NAfiliado_NFarmacia!$A$2:$J$497,5,0)),"Ingresa Farmacia",VLOOKUP($B683,NAfiliado_NFarmacia!$A$2:$J$497,5,0)),VLOOKUP($B683,padron!$A$3:$M$482,9,0)),+IF(ISERROR(VLOOKUP($B683,NAfiliado_NFarmacia!$A$2:$J$497,5,0)),"Ingresa Farmacia",VLOOKUP($B683,NAfiliado_NFarmacia!$A$2:$J$497,5,0))))</f>
        <v/>
      </c>
      <c r="J683" s="68" t="str">
        <f>+IF($B683="","",+IF(OR($F683="Si",$F683=""),IF(ISERROR(VLOOKUP($B683,padron!$A$3:$M$482,10,0)),+IF(ISERROR(VLOOKUP($B683,NAfiliado_NFarmacia!$A$2:$J$497,5,0)),"Ingresa Direccion de Farmacia",VLOOKUP($B683,NAfiliado_NFarmacia!$A$2:$J$497,6,0)),VLOOKUP($B683,padron!$A$3:$M$482,10,0)),+IF(ISERROR(VLOOKUP($B683,NAfiliado_NFarmacia!$A$2:$J$497,6,0)),"Ingresa Direccion de Farmacia",VLOOKUP($B683,NAfiliado_NFarmacia!$A$2:$J$497,6,0))))</f>
        <v/>
      </c>
      <c r="K683" s="68" t="str">
        <f>+IF($B683="","",+IF(OR($F683="Si",$F683=""),IF(ISERROR(VLOOKUP($B683,padron!$A$3:$M$482,10,0)),+IF(ISERROR(VLOOKUP($B683,NAfiliado_NFarmacia!$A$2:$J$497,5,0)),"Ingresa Localidad de Farmacia",VLOOKUP($B683,NAfiliado_NFarmacia!$A$2:$J$497,7,0)),VLOOKUP($B683,padron!$A$3:$M$482,11,0)),+IF(ISERROR(VLOOKUP($B683,NAfiliado_NFarmacia!$A$2:$J$497,7,0)),"Ingresa Localidad de Farmacia",VLOOKUP($B683,NAfiliado_NFarmacia!$A$2:$J$497,7,0))))</f>
        <v/>
      </c>
      <c r="L683" s="69" t="str">
        <f>+IF(B683="","",IF(F683="No","84005541",+IFERROR(+VLOOKUP(inicio!B683,padron!$A$2:$H$1999,8,0),"84005541")))</f>
        <v/>
      </c>
      <c r="M683" s="69" t="str">
        <f>+IF(B683="","",+IFERROR(+VLOOKUP(B683,padron!A:C,3,0),"no_cargado"))</f>
        <v/>
      </c>
      <c r="N683" s="67" t="str">
        <f>+IF(C683="","",+IFERROR(+VLOOKUP($C683,materiales!$A$2:$C$101,3,0),"9999"))</f>
        <v/>
      </c>
      <c r="O683" s="67" t="str">
        <f t="shared" si="100"/>
        <v/>
      </c>
      <c r="P683" s="67" t="str">
        <f t="shared" si="101"/>
        <v/>
      </c>
      <c r="Q683" s="67" t="str">
        <f t="shared" si="102"/>
        <v/>
      </c>
      <c r="R683" s="67" t="str">
        <f t="shared" si="103"/>
        <v/>
      </c>
      <c r="S683" s="67" t="str">
        <f t="shared" si="104"/>
        <v/>
      </c>
      <c r="T683" s="67" t="str">
        <f t="shared" ca="1" si="105"/>
        <v/>
      </c>
      <c r="U683" s="67" t="str">
        <f>+IF(M683="","",IFERROR(+VLOOKUP(C683,materiales!$A$2:$D$1000,4,0),"DSZA"))</f>
        <v/>
      </c>
      <c r="V683" s="67" t="str">
        <f t="shared" si="106"/>
        <v/>
      </c>
      <c r="W683" s="69" t="str">
        <f t="shared" si="107"/>
        <v/>
      </c>
      <c r="X683" s="69" t="str">
        <f t="shared" si="108"/>
        <v/>
      </c>
      <c r="Y683" s="70" t="str">
        <f t="shared" si="109"/>
        <v/>
      </c>
      <c r="Z683" s="70" t="str">
        <f>IF(M683="no_cargado",VLOOKUP(B683,NAfiliado_NFarmacia!A:H,8,0),"")</f>
        <v/>
      </c>
      <c r="AA683" s="71"/>
    </row>
    <row r="684" spans="1:27" x14ac:dyDescent="0.55000000000000004">
      <c r="A684" s="50"/>
      <c r="B684" s="49"/>
      <c r="C684" s="48"/>
      <c r="D684" s="49"/>
      <c r="E684" s="49"/>
      <c r="F684" s="49"/>
      <c r="G684" s="66" t="str">
        <f>+IF($B684="","",+IFERROR(+VLOOKUP(B684,padron!$A$2:$E$2000,2,0),+IFERROR(VLOOKUP(B684,NAfiliado_NFarmacia!$A:$J,10,0),"Ingresar Nuevo Afiliado")))</f>
        <v/>
      </c>
      <c r="H684" s="67" t="str">
        <f>+IF(B684="","",+IFERROR(+VLOOKUP($C684,materiales!$A$2:$C$101,2,0),"9999"))</f>
        <v/>
      </c>
      <c r="I684" s="68" t="str">
        <f>+IF($B684="","",+IF(OR($F684="Si",$F684=""),IF(ISERROR(VLOOKUP($B684,padron!$A$3:$M$482,9,0)),+IF(ISERROR(VLOOKUP($B684,NAfiliado_NFarmacia!$A$2:$J$497,5,0)),"Ingresa Farmacia",VLOOKUP($B684,NAfiliado_NFarmacia!$A$2:$J$497,5,0)),VLOOKUP($B684,padron!$A$3:$M$482,9,0)),+IF(ISERROR(VLOOKUP($B684,NAfiliado_NFarmacia!$A$2:$J$497,5,0)),"Ingresa Farmacia",VLOOKUP($B684,NAfiliado_NFarmacia!$A$2:$J$497,5,0))))</f>
        <v/>
      </c>
      <c r="J684" s="68" t="str">
        <f>+IF($B684="","",+IF(OR($F684="Si",$F684=""),IF(ISERROR(VLOOKUP($B684,padron!$A$3:$M$482,10,0)),+IF(ISERROR(VLOOKUP($B684,NAfiliado_NFarmacia!$A$2:$J$497,5,0)),"Ingresa Direccion de Farmacia",VLOOKUP($B684,NAfiliado_NFarmacia!$A$2:$J$497,6,0)),VLOOKUP($B684,padron!$A$3:$M$482,10,0)),+IF(ISERROR(VLOOKUP($B684,NAfiliado_NFarmacia!$A$2:$J$497,6,0)),"Ingresa Direccion de Farmacia",VLOOKUP($B684,NAfiliado_NFarmacia!$A$2:$J$497,6,0))))</f>
        <v/>
      </c>
      <c r="K684" s="68" t="str">
        <f>+IF($B684="","",+IF(OR($F684="Si",$F684=""),IF(ISERROR(VLOOKUP($B684,padron!$A$3:$M$482,10,0)),+IF(ISERROR(VLOOKUP($B684,NAfiliado_NFarmacia!$A$2:$J$497,5,0)),"Ingresa Localidad de Farmacia",VLOOKUP($B684,NAfiliado_NFarmacia!$A$2:$J$497,7,0)),VLOOKUP($B684,padron!$A$3:$M$482,11,0)),+IF(ISERROR(VLOOKUP($B684,NAfiliado_NFarmacia!$A$2:$J$497,7,0)),"Ingresa Localidad de Farmacia",VLOOKUP($B684,NAfiliado_NFarmacia!$A$2:$J$497,7,0))))</f>
        <v/>
      </c>
      <c r="L684" s="69" t="str">
        <f>+IF(B684="","",IF(F684="No","84005541",+IFERROR(+VLOOKUP(inicio!B684,padron!$A$2:$H$1999,8,0),"84005541")))</f>
        <v/>
      </c>
      <c r="M684" s="69" t="str">
        <f>+IF(B684="","",+IFERROR(+VLOOKUP(B684,padron!A:C,3,0),"no_cargado"))</f>
        <v/>
      </c>
      <c r="N684" s="67" t="str">
        <f>+IF(C684="","",+IFERROR(+VLOOKUP($C684,materiales!$A$2:$C$101,3,0),"9999"))</f>
        <v/>
      </c>
      <c r="O684" s="67" t="str">
        <f t="shared" si="100"/>
        <v/>
      </c>
      <c r="P684" s="67" t="str">
        <f t="shared" si="101"/>
        <v/>
      </c>
      <c r="Q684" s="67" t="str">
        <f t="shared" si="102"/>
        <v/>
      </c>
      <c r="R684" s="67" t="str">
        <f t="shared" si="103"/>
        <v/>
      </c>
      <c r="S684" s="67" t="str">
        <f t="shared" si="104"/>
        <v/>
      </c>
      <c r="T684" s="67" t="str">
        <f t="shared" ca="1" si="105"/>
        <v/>
      </c>
      <c r="U684" s="67" t="str">
        <f>+IF(M684="","",IFERROR(+VLOOKUP(C684,materiales!$A$2:$D$1000,4,0),"DSZA"))</f>
        <v/>
      </c>
      <c r="V684" s="67" t="str">
        <f t="shared" si="106"/>
        <v/>
      </c>
      <c r="W684" s="69" t="str">
        <f t="shared" si="107"/>
        <v/>
      </c>
      <c r="X684" s="69" t="str">
        <f t="shared" si="108"/>
        <v/>
      </c>
      <c r="Y684" s="70" t="str">
        <f t="shared" si="109"/>
        <v/>
      </c>
      <c r="Z684" s="70" t="str">
        <f>IF(M684="no_cargado",VLOOKUP(B684,NAfiliado_NFarmacia!A:H,8,0),"")</f>
        <v/>
      </c>
      <c r="AA684" s="71"/>
    </row>
    <row r="685" spans="1:27" x14ac:dyDescent="0.55000000000000004">
      <c r="A685" s="50"/>
      <c r="B685" s="49"/>
      <c r="C685" s="48"/>
      <c r="D685" s="49"/>
      <c r="E685" s="49"/>
      <c r="F685" s="49"/>
      <c r="G685" s="66" t="str">
        <f>+IF($B685="","",+IFERROR(+VLOOKUP(B685,padron!$A$2:$E$2000,2,0),+IFERROR(VLOOKUP(B685,NAfiliado_NFarmacia!$A:$J,10,0),"Ingresar Nuevo Afiliado")))</f>
        <v/>
      </c>
      <c r="H685" s="67" t="str">
        <f>+IF(B685="","",+IFERROR(+VLOOKUP($C685,materiales!$A$2:$C$101,2,0),"9999"))</f>
        <v/>
      </c>
      <c r="I685" s="68" t="str">
        <f>+IF($B685="","",+IF(OR($F685="Si",$F685=""),IF(ISERROR(VLOOKUP($B685,padron!$A$3:$M$482,9,0)),+IF(ISERROR(VLOOKUP($B685,NAfiliado_NFarmacia!$A$2:$J$497,5,0)),"Ingresa Farmacia",VLOOKUP($B685,NAfiliado_NFarmacia!$A$2:$J$497,5,0)),VLOOKUP($B685,padron!$A$3:$M$482,9,0)),+IF(ISERROR(VLOOKUP($B685,NAfiliado_NFarmacia!$A$2:$J$497,5,0)),"Ingresa Farmacia",VLOOKUP($B685,NAfiliado_NFarmacia!$A$2:$J$497,5,0))))</f>
        <v/>
      </c>
      <c r="J685" s="68" t="str">
        <f>+IF($B685="","",+IF(OR($F685="Si",$F685=""),IF(ISERROR(VLOOKUP($B685,padron!$A$3:$M$482,10,0)),+IF(ISERROR(VLOOKUP($B685,NAfiliado_NFarmacia!$A$2:$J$497,5,0)),"Ingresa Direccion de Farmacia",VLOOKUP($B685,NAfiliado_NFarmacia!$A$2:$J$497,6,0)),VLOOKUP($B685,padron!$A$3:$M$482,10,0)),+IF(ISERROR(VLOOKUP($B685,NAfiliado_NFarmacia!$A$2:$J$497,6,0)),"Ingresa Direccion de Farmacia",VLOOKUP($B685,NAfiliado_NFarmacia!$A$2:$J$497,6,0))))</f>
        <v/>
      </c>
      <c r="K685" s="68" t="str">
        <f>+IF($B685="","",+IF(OR($F685="Si",$F685=""),IF(ISERROR(VLOOKUP($B685,padron!$A$3:$M$482,10,0)),+IF(ISERROR(VLOOKUP($B685,NAfiliado_NFarmacia!$A$2:$J$497,5,0)),"Ingresa Localidad de Farmacia",VLOOKUP($B685,NAfiliado_NFarmacia!$A$2:$J$497,7,0)),VLOOKUP($B685,padron!$A$3:$M$482,11,0)),+IF(ISERROR(VLOOKUP($B685,NAfiliado_NFarmacia!$A$2:$J$497,7,0)),"Ingresa Localidad de Farmacia",VLOOKUP($B685,NAfiliado_NFarmacia!$A$2:$J$497,7,0))))</f>
        <v/>
      </c>
      <c r="L685" s="69" t="str">
        <f>+IF(B685="","",IF(F685="No","84005541",+IFERROR(+VLOOKUP(inicio!B685,padron!$A$2:$H$1999,8,0),"84005541")))</f>
        <v/>
      </c>
      <c r="M685" s="69" t="str">
        <f>+IF(B685="","",+IFERROR(+VLOOKUP(B685,padron!A:C,3,0),"no_cargado"))</f>
        <v/>
      </c>
      <c r="N685" s="67" t="str">
        <f>+IF(C685="","",+IFERROR(+VLOOKUP($C685,materiales!$A$2:$C$101,3,0),"9999"))</f>
        <v/>
      </c>
      <c r="O685" s="67" t="str">
        <f t="shared" si="100"/>
        <v/>
      </c>
      <c r="P685" s="67" t="str">
        <f t="shared" si="101"/>
        <v/>
      </c>
      <c r="Q685" s="67" t="str">
        <f t="shared" si="102"/>
        <v/>
      </c>
      <c r="R685" s="67" t="str">
        <f t="shared" si="103"/>
        <v/>
      </c>
      <c r="S685" s="67" t="str">
        <f t="shared" si="104"/>
        <v/>
      </c>
      <c r="T685" s="67" t="str">
        <f t="shared" ca="1" si="105"/>
        <v/>
      </c>
      <c r="U685" s="67" t="str">
        <f>+IF(M685="","",IFERROR(+VLOOKUP(C685,materiales!$A$2:$D$1000,4,0),"DSZA"))</f>
        <v/>
      </c>
      <c r="V685" s="67" t="str">
        <f t="shared" si="106"/>
        <v/>
      </c>
      <c r="W685" s="69" t="str">
        <f t="shared" si="107"/>
        <v/>
      </c>
      <c r="X685" s="69" t="str">
        <f t="shared" si="108"/>
        <v/>
      </c>
      <c r="Y685" s="70" t="str">
        <f t="shared" si="109"/>
        <v/>
      </c>
      <c r="Z685" s="70" t="str">
        <f>IF(M685="no_cargado",VLOOKUP(B685,NAfiliado_NFarmacia!A:H,8,0),"")</f>
        <v/>
      </c>
      <c r="AA685" s="71"/>
    </row>
    <row r="686" spans="1:27" x14ac:dyDescent="0.55000000000000004">
      <c r="A686" s="50"/>
      <c r="B686" s="49"/>
      <c r="C686" s="48"/>
      <c r="D686" s="49"/>
      <c r="E686" s="49"/>
      <c r="F686" s="49"/>
      <c r="G686" s="66" t="str">
        <f>+IF($B686="","",+IFERROR(+VLOOKUP(B686,padron!$A$2:$E$2000,2,0),+IFERROR(VLOOKUP(B686,NAfiliado_NFarmacia!$A:$J,10,0),"Ingresar Nuevo Afiliado")))</f>
        <v/>
      </c>
      <c r="H686" s="67" t="str">
        <f>+IF(B686="","",+IFERROR(+VLOOKUP($C686,materiales!$A$2:$C$101,2,0),"9999"))</f>
        <v/>
      </c>
      <c r="I686" s="68" t="str">
        <f>+IF($B686="","",+IF(OR($F686="Si",$F686=""),IF(ISERROR(VLOOKUP($B686,padron!$A$3:$M$482,9,0)),+IF(ISERROR(VLOOKUP($B686,NAfiliado_NFarmacia!$A$2:$J$497,5,0)),"Ingresa Farmacia",VLOOKUP($B686,NAfiliado_NFarmacia!$A$2:$J$497,5,0)),VLOOKUP($B686,padron!$A$3:$M$482,9,0)),+IF(ISERROR(VLOOKUP($B686,NAfiliado_NFarmacia!$A$2:$J$497,5,0)),"Ingresa Farmacia",VLOOKUP($B686,NAfiliado_NFarmacia!$A$2:$J$497,5,0))))</f>
        <v/>
      </c>
      <c r="J686" s="68" t="str">
        <f>+IF($B686="","",+IF(OR($F686="Si",$F686=""),IF(ISERROR(VLOOKUP($B686,padron!$A$3:$M$482,10,0)),+IF(ISERROR(VLOOKUP($B686,NAfiliado_NFarmacia!$A$2:$J$497,5,0)),"Ingresa Direccion de Farmacia",VLOOKUP($B686,NAfiliado_NFarmacia!$A$2:$J$497,6,0)),VLOOKUP($B686,padron!$A$3:$M$482,10,0)),+IF(ISERROR(VLOOKUP($B686,NAfiliado_NFarmacia!$A$2:$J$497,6,0)),"Ingresa Direccion de Farmacia",VLOOKUP($B686,NAfiliado_NFarmacia!$A$2:$J$497,6,0))))</f>
        <v/>
      </c>
      <c r="K686" s="68" t="str">
        <f>+IF($B686="","",+IF(OR($F686="Si",$F686=""),IF(ISERROR(VLOOKUP($B686,padron!$A$3:$M$482,10,0)),+IF(ISERROR(VLOOKUP($B686,NAfiliado_NFarmacia!$A$2:$J$497,5,0)),"Ingresa Localidad de Farmacia",VLOOKUP($B686,NAfiliado_NFarmacia!$A$2:$J$497,7,0)),VLOOKUP($B686,padron!$A$3:$M$482,11,0)),+IF(ISERROR(VLOOKUP($B686,NAfiliado_NFarmacia!$A$2:$J$497,7,0)),"Ingresa Localidad de Farmacia",VLOOKUP($B686,NAfiliado_NFarmacia!$A$2:$J$497,7,0))))</f>
        <v/>
      </c>
      <c r="L686" s="69" t="str">
        <f>+IF(B686="","",IF(F686="No","84005541",+IFERROR(+VLOOKUP(inicio!B686,padron!$A$2:$H$1999,8,0),"84005541")))</f>
        <v/>
      </c>
      <c r="M686" s="69" t="str">
        <f>+IF(B686="","",+IFERROR(+VLOOKUP(B686,padron!A:C,3,0),"no_cargado"))</f>
        <v/>
      </c>
      <c r="N686" s="67" t="str">
        <f>+IF(C686="","",+IFERROR(+VLOOKUP($C686,materiales!$A$2:$C$101,3,0),"9999"))</f>
        <v/>
      </c>
      <c r="O686" s="67" t="str">
        <f t="shared" si="100"/>
        <v/>
      </c>
      <c r="P686" s="67" t="str">
        <f t="shared" si="101"/>
        <v/>
      </c>
      <c r="Q686" s="67" t="str">
        <f t="shared" si="102"/>
        <v/>
      </c>
      <c r="R686" s="67" t="str">
        <f t="shared" si="103"/>
        <v/>
      </c>
      <c r="S686" s="67" t="str">
        <f t="shared" si="104"/>
        <v/>
      </c>
      <c r="T686" s="67" t="str">
        <f t="shared" ca="1" si="105"/>
        <v/>
      </c>
      <c r="U686" s="67" t="str">
        <f>+IF(M686="","",IFERROR(+VLOOKUP(C686,materiales!$A$2:$D$1000,4,0),"DSZA"))</f>
        <v/>
      </c>
      <c r="V686" s="67" t="str">
        <f t="shared" si="106"/>
        <v/>
      </c>
      <c r="W686" s="69" t="str">
        <f t="shared" si="107"/>
        <v/>
      </c>
      <c r="X686" s="69" t="str">
        <f t="shared" si="108"/>
        <v/>
      </c>
      <c r="Y686" s="70" t="str">
        <f t="shared" si="109"/>
        <v/>
      </c>
      <c r="Z686" s="70" t="str">
        <f>IF(M686="no_cargado",VLOOKUP(B686,NAfiliado_NFarmacia!A:H,8,0),"")</f>
        <v/>
      </c>
      <c r="AA686" s="71"/>
    </row>
    <row r="687" spans="1:27" x14ac:dyDescent="0.55000000000000004">
      <c r="A687" s="50"/>
      <c r="B687" s="49"/>
      <c r="C687" s="48"/>
      <c r="D687" s="49"/>
      <c r="E687" s="49"/>
      <c r="F687" s="49"/>
      <c r="G687" s="66" t="str">
        <f>+IF($B687="","",+IFERROR(+VLOOKUP(B687,padron!$A$2:$E$2000,2,0),+IFERROR(VLOOKUP(B687,NAfiliado_NFarmacia!$A:$J,10,0),"Ingresar Nuevo Afiliado")))</f>
        <v/>
      </c>
      <c r="H687" s="67" t="str">
        <f>+IF(B687="","",+IFERROR(+VLOOKUP($C687,materiales!$A$2:$C$101,2,0),"9999"))</f>
        <v/>
      </c>
      <c r="I687" s="68" t="str">
        <f>+IF($B687="","",+IF(OR($F687="Si",$F687=""),IF(ISERROR(VLOOKUP($B687,padron!$A$3:$M$482,9,0)),+IF(ISERROR(VLOOKUP($B687,NAfiliado_NFarmacia!$A$2:$J$497,5,0)),"Ingresa Farmacia",VLOOKUP($B687,NAfiliado_NFarmacia!$A$2:$J$497,5,0)),VLOOKUP($B687,padron!$A$3:$M$482,9,0)),+IF(ISERROR(VLOOKUP($B687,NAfiliado_NFarmacia!$A$2:$J$497,5,0)),"Ingresa Farmacia",VLOOKUP($B687,NAfiliado_NFarmacia!$A$2:$J$497,5,0))))</f>
        <v/>
      </c>
      <c r="J687" s="68" t="str">
        <f>+IF($B687="","",+IF(OR($F687="Si",$F687=""),IF(ISERROR(VLOOKUP($B687,padron!$A$3:$M$482,10,0)),+IF(ISERROR(VLOOKUP($B687,NAfiliado_NFarmacia!$A$2:$J$497,5,0)),"Ingresa Direccion de Farmacia",VLOOKUP($B687,NAfiliado_NFarmacia!$A$2:$J$497,6,0)),VLOOKUP($B687,padron!$A$3:$M$482,10,0)),+IF(ISERROR(VLOOKUP($B687,NAfiliado_NFarmacia!$A$2:$J$497,6,0)),"Ingresa Direccion de Farmacia",VLOOKUP($B687,NAfiliado_NFarmacia!$A$2:$J$497,6,0))))</f>
        <v/>
      </c>
      <c r="K687" s="68" t="str">
        <f>+IF($B687="","",+IF(OR($F687="Si",$F687=""),IF(ISERROR(VLOOKUP($B687,padron!$A$3:$M$482,10,0)),+IF(ISERROR(VLOOKUP($B687,NAfiliado_NFarmacia!$A$2:$J$497,5,0)),"Ingresa Localidad de Farmacia",VLOOKUP($B687,NAfiliado_NFarmacia!$A$2:$J$497,7,0)),VLOOKUP($B687,padron!$A$3:$M$482,11,0)),+IF(ISERROR(VLOOKUP($B687,NAfiliado_NFarmacia!$A$2:$J$497,7,0)),"Ingresa Localidad de Farmacia",VLOOKUP($B687,NAfiliado_NFarmacia!$A$2:$J$497,7,0))))</f>
        <v/>
      </c>
      <c r="L687" s="69" t="str">
        <f>+IF(B687="","",IF(F687="No","84005541",+IFERROR(+VLOOKUP(inicio!B687,padron!$A$2:$H$1999,8,0),"84005541")))</f>
        <v/>
      </c>
      <c r="M687" s="69" t="str">
        <f>+IF(B687="","",+IFERROR(+VLOOKUP(B687,padron!A:C,3,0),"no_cargado"))</f>
        <v/>
      </c>
      <c r="N687" s="67" t="str">
        <f>+IF(C687="","",+IFERROR(+VLOOKUP($C687,materiales!$A$2:$C$101,3,0),"9999"))</f>
        <v/>
      </c>
      <c r="O687" s="67" t="str">
        <f t="shared" si="100"/>
        <v/>
      </c>
      <c r="P687" s="67" t="str">
        <f t="shared" si="101"/>
        <v/>
      </c>
      <c r="Q687" s="67" t="str">
        <f t="shared" si="102"/>
        <v/>
      </c>
      <c r="R687" s="67" t="str">
        <f t="shared" si="103"/>
        <v/>
      </c>
      <c r="S687" s="67" t="str">
        <f t="shared" si="104"/>
        <v/>
      </c>
      <c r="T687" s="67" t="str">
        <f t="shared" ca="1" si="105"/>
        <v/>
      </c>
      <c r="U687" s="67" t="str">
        <f>+IF(M687="","",IFERROR(+VLOOKUP(C687,materiales!$A$2:$D$1000,4,0),"DSZA"))</f>
        <v/>
      </c>
      <c r="V687" s="67" t="str">
        <f t="shared" si="106"/>
        <v/>
      </c>
      <c r="W687" s="69" t="str">
        <f t="shared" si="107"/>
        <v/>
      </c>
      <c r="X687" s="69" t="str">
        <f t="shared" si="108"/>
        <v/>
      </c>
      <c r="Y687" s="70" t="str">
        <f t="shared" si="109"/>
        <v/>
      </c>
      <c r="Z687" s="70" t="str">
        <f>IF(M687="no_cargado",VLOOKUP(B687,NAfiliado_NFarmacia!A:H,8,0),"")</f>
        <v/>
      </c>
      <c r="AA687" s="71"/>
    </row>
    <row r="688" spans="1:27" x14ac:dyDescent="0.55000000000000004">
      <c r="A688" s="50"/>
      <c r="B688" s="49"/>
      <c r="C688" s="48"/>
      <c r="D688" s="49"/>
      <c r="E688" s="49"/>
      <c r="F688" s="49"/>
      <c r="G688" s="66" t="str">
        <f>+IF($B688="","",+IFERROR(+VLOOKUP(B688,padron!$A$2:$E$2000,2,0),+IFERROR(VLOOKUP(B688,NAfiliado_NFarmacia!$A:$J,10,0),"Ingresar Nuevo Afiliado")))</f>
        <v/>
      </c>
      <c r="H688" s="67" t="str">
        <f>+IF(B688="","",+IFERROR(+VLOOKUP($C688,materiales!$A$2:$C$101,2,0),"9999"))</f>
        <v/>
      </c>
      <c r="I688" s="68" t="str">
        <f>+IF($B688="","",+IF(OR($F688="Si",$F688=""),IF(ISERROR(VLOOKUP($B688,padron!$A$3:$M$482,9,0)),+IF(ISERROR(VLOOKUP($B688,NAfiliado_NFarmacia!$A$2:$J$497,5,0)),"Ingresa Farmacia",VLOOKUP($B688,NAfiliado_NFarmacia!$A$2:$J$497,5,0)),VLOOKUP($B688,padron!$A$3:$M$482,9,0)),+IF(ISERROR(VLOOKUP($B688,NAfiliado_NFarmacia!$A$2:$J$497,5,0)),"Ingresa Farmacia",VLOOKUP($B688,NAfiliado_NFarmacia!$A$2:$J$497,5,0))))</f>
        <v/>
      </c>
      <c r="J688" s="68" t="str">
        <f>+IF($B688="","",+IF(OR($F688="Si",$F688=""),IF(ISERROR(VLOOKUP($B688,padron!$A$3:$M$482,10,0)),+IF(ISERROR(VLOOKUP($B688,NAfiliado_NFarmacia!$A$2:$J$497,5,0)),"Ingresa Direccion de Farmacia",VLOOKUP($B688,NAfiliado_NFarmacia!$A$2:$J$497,6,0)),VLOOKUP($B688,padron!$A$3:$M$482,10,0)),+IF(ISERROR(VLOOKUP($B688,NAfiliado_NFarmacia!$A$2:$J$497,6,0)),"Ingresa Direccion de Farmacia",VLOOKUP($B688,NAfiliado_NFarmacia!$A$2:$J$497,6,0))))</f>
        <v/>
      </c>
      <c r="K688" s="68" t="str">
        <f>+IF($B688="","",+IF(OR($F688="Si",$F688=""),IF(ISERROR(VLOOKUP($B688,padron!$A$3:$M$482,10,0)),+IF(ISERROR(VLOOKUP($B688,NAfiliado_NFarmacia!$A$2:$J$497,5,0)),"Ingresa Localidad de Farmacia",VLOOKUP($B688,NAfiliado_NFarmacia!$A$2:$J$497,7,0)),VLOOKUP($B688,padron!$A$3:$M$482,11,0)),+IF(ISERROR(VLOOKUP($B688,NAfiliado_NFarmacia!$A$2:$J$497,7,0)),"Ingresa Localidad de Farmacia",VLOOKUP($B688,NAfiliado_NFarmacia!$A$2:$J$497,7,0))))</f>
        <v/>
      </c>
      <c r="L688" s="69" t="str">
        <f>+IF(B688="","",IF(F688="No","84005541",+IFERROR(+VLOOKUP(inicio!B688,padron!$A$2:$H$1999,8,0),"84005541")))</f>
        <v/>
      </c>
      <c r="M688" s="69" t="str">
        <f>+IF(B688="","",+IFERROR(+VLOOKUP(B688,padron!A:C,3,0),"no_cargado"))</f>
        <v/>
      </c>
      <c r="N688" s="67" t="str">
        <f>+IF(C688="","",+IFERROR(+VLOOKUP($C688,materiales!$A$2:$C$101,3,0),"9999"))</f>
        <v/>
      </c>
      <c r="O688" s="67" t="str">
        <f t="shared" si="100"/>
        <v/>
      </c>
      <c r="P688" s="67" t="str">
        <f t="shared" si="101"/>
        <v/>
      </c>
      <c r="Q688" s="67" t="str">
        <f t="shared" si="102"/>
        <v/>
      </c>
      <c r="R688" s="67" t="str">
        <f t="shared" si="103"/>
        <v/>
      </c>
      <c r="S688" s="67" t="str">
        <f t="shared" si="104"/>
        <v/>
      </c>
      <c r="T688" s="67" t="str">
        <f t="shared" ca="1" si="105"/>
        <v/>
      </c>
      <c r="U688" s="67" t="str">
        <f>+IF(M688="","",IFERROR(+VLOOKUP(C688,materiales!$A$2:$D$1000,4,0),"DSZA"))</f>
        <v/>
      </c>
      <c r="V688" s="67" t="str">
        <f t="shared" si="106"/>
        <v/>
      </c>
      <c r="W688" s="69" t="str">
        <f t="shared" si="107"/>
        <v/>
      </c>
      <c r="X688" s="69" t="str">
        <f t="shared" si="108"/>
        <v/>
      </c>
      <c r="Y688" s="70" t="str">
        <f t="shared" si="109"/>
        <v/>
      </c>
      <c r="Z688" s="70" t="str">
        <f>IF(M688="no_cargado",VLOOKUP(B688,NAfiliado_NFarmacia!A:H,8,0),"")</f>
        <v/>
      </c>
      <c r="AA688" s="71"/>
    </row>
    <row r="689" spans="1:27" x14ac:dyDescent="0.55000000000000004">
      <c r="A689" s="50"/>
      <c r="B689" s="49"/>
      <c r="C689" s="48"/>
      <c r="D689" s="49"/>
      <c r="E689" s="49"/>
      <c r="F689" s="49"/>
      <c r="G689" s="66" t="str">
        <f>+IF($B689="","",+IFERROR(+VLOOKUP(B689,padron!$A$2:$E$2000,2,0),+IFERROR(VLOOKUP(B689,NAfiliado_NFarmacia!$A:$J,10,0),"Ingresar Nuevo Afiliado")))</f>
        <v/>
      </c>
      <c r="H689" s="67" t="str">
        <f>+IF(B689="","",+IFERROR(+VLOOKUP($C689,materiales!$A$2:$C$101,2,0),"9999"))</f>
        <v/>
      </c>
      <c r="I689" s="68" t="str">
        <f>+IF($B689="","",+IF(OR($F689="Si",$F689=""),IF(ISERROR(VLOOKUP($B689,padron!$A$3:$M$482,9,0)),+IF(ISERROR(VLOOKUP($B689,NAfiliado_NFarmacia!$A$2:$J$497,5,0)),"Ingresa Farmacia",VLOOKUP($B689,NAfiliado_NFarmacia!$A$2:$J$497,5,0)),VLOOKUP($B689,padron!$A$3:$M$482,9,0)),+IF(ISERROR(VLOOKUP($B689,NAfiliado_NFarmacia!$A$2:$J$497,5,0)),"Ingresa Farmacia",VLOOKUP($B689,NAfiliado_NFarmacia!$A$2:$J$497,5,0))))</f>
        <v/>
      </c>
      <c r="J689" s="68" t="str">
        <f>+IF($B689="","",+IF(OR($F689="Si",$F689=""),IF(ISERROR(VLOOKUP($B689,padron!$A$3:$M$482,10,0)),+IF(ISERROR(VLOOKUP($B689,NAfiliado_NFarmacia!$A$2:$J$497,5,0)),"Ingresa Direccion de Farmacia",VLOOKUP($B689,NAfiliado_NFarmacia!$A$2:$J$497,6,0)),VLOOKUP($B689,padron!$A$3:$M$482,10,0)),+IF(ISERROR(VLOOKUP($B689,NAfiliado_NFarmacia!$A$2:$J$497,6,0)),"Ingresa Direccion de Farmacia",VLOOKUP($B689,NAfiliado_NFarmacia!$A$2:$J$497,6,0))))</f>
        <v/>
      </c>
      <c r="K689" s="68" t="str">
        <f>+IF($B689="","",+IF(OR($F689="Si",$F689=""),IF(ISERROR(VLOOKUP($B689,padron!$A$3:$M$482,10,0)),+IF(ISERROR(VLOOKUP($B689,NAfiliado_NFarmacia!$A$2:$J$497,5,0)),"Ingresa Localidad de Farmacia",VLOOKUP($B689,NAfiliado_NFarmacia!$A$2:$J$497,7,0)),VLOOKUP($B689,padron!$A$3:$M$482,11,0)),+IF(ISERROR(VLOOKUP($B689,NAfiliado_NFarmacia!$A$2:$J$497,7,0)),"Ingresa Localidad de Farmacia",VLOOKUP($B689,NAfiliado_NFarmacia!$A$2:$J$497,7,0))))</f>
        <v/>
      </c>
      <c r="L689" s="69" t="str">
        <f>+IF(B689="","",IF(F689="No","84005541",+IFERROR(+VLOOKUP(inicio!B689,padron!$A$2:$H$1999,8,0),"84005541")))</f>
        <v/>
      </c>
      <c r="M689" s="69" t="str">
        <f>+IF(B689="","",+IFERROR(+VLOOKUP(B689,padron!A:C,3,0),"no_cargado"))</f>
        <v/>
      </c>
      <c r="N689" s="67" t="str">
        <f>+IF(C689="","",+IFERROR(+VLOOKUP($C689,materiales!$A$2:$C$101,3,0),"9999"))</f>
        <v/>
      </c>
      <c r="O689" s="67" t="str">
        <f t="shared" si="100"/>
        <v/>
      </c>
      <c r="P689" s="67" t="str">
        <f t="shared" si="101"/>
        <v/>
      </c>
      <c r="Q689" s="67" t="str">
        <f t="shared" si="102"/>
        <v/>
      </c>
      <c r="R689" s="67" t="str">
        <f t="shared" si="103"/>
        <v/>
      </c>
      <c r="S689" s="67" t="str">
        <f t="shared" si="104"/>
        <v/>
      </c>
      <c r="T689" s="67" t="str">
        <f t="shared" ca="1" si="105"/>
        <v/>
      </c>
      <c r="U689" s="67" t="str">
        <f>+IF(M689="","",IFERROR(+VLOOKUP(C689,materiales!$A$2:$D$1000,4,0),"DSZA"))</f>
        <v/>
      </c>
      <c r="V689" s="67" t="str">
        <f t="shared" si="106"/>
        <v/>
      </c>
      <c r="W689" s="69" t="str">
        <f t="shared" si="107"/>
        <v/>
      </c>
      <c r="X689" s="69" t="str">
        <f t="shared" si="108"/>
        <v/>
      </c>
      <c r="Y689" s="70" t="str">
        <f t="shared" si="109"/>
        <v/>
      </c>
      <c r="Z689" s="70" t="str">
        <f>IF(M689="no_cargado",VLOOKUP(B689,NAfiliado_NFarmacia!A:H,8,0),"")</f>
        <v/>
      </c>
      <c r="AA689" s="71"/>
    </row>
    <row r="690" spans="1:27" x14ac:dyDescent="0.55000000000000004">
      <c r="A690" s="50"/>
      <c r="B690" s="49"/>
      <c r="C690" s="48"/>
      <c r="D690" s="49"/>
      <c r="E690" s="49"/>
      <c r="F690" s="49"/>
      <c r="G690" s="66" t="str">
        <f>+IF($B690="","",+IFERROR(+VLOOKUP(B690,padron!$A$2:$E$2000,2,0),+IFERROR(VLOOKUP(B690,NAfiliado_NFarmacia!$A:$J,10,0),"Ingresar Nuevo Afiliado")))</f>
        <v/>
      </c>
      <c r="H690" s="67" t="str">
        <f>+IF(B690="","",+IFERROR(+VLOOKUP($C690,materiales!$A$2:$C$101,2,0),"9999"))</f>
        <v/>
      </c>
      <c r="I690" s="68" t="str">
        <f>+IF($B690="","",+IF(OR($F690="Si",$F690=""),IF(ISERROR(VLOOKUP($B690,padron!$A$3:$M$482,9,0)),+IF(ISERROR(VLOOKUP($B690,NAfiliado_NFarmacia!$A$2:$J$497,5,0)),"Ingresa Farmacia",VLOOKUP($B690,NAfiliado_NFarmacia!$A$2:$J$497,5,0)),VLOOKUP($B690,padron!$A$3:$M$482,9,0)),+IF(ISERROR(VLOOKUP($B690,NAfiliado_NFarmacia!$A$2:$J$497,5,0)),"Ingresa Farmacia",VLOOKUP($B690,NAfiliado_NFarmacia!$A$2:$J$497,5,0))))</f>
        <v/>
      </c>
      <c r="J690" s="68" t="str">
        <f>+IF($B690="","",+IF(OR($F690="Si",$F690=""),IF(ISERROR(VLOOKUP($B690,padron!$A$3:$M$482,10,0)),+IF(ISERROR(VLOOKUP($B690,NAfiliado_NFarmacia!$A$2:$J$497,5,0)),"Ingresa Direccion de Farmacia",VLOOKUP($B690,NAfiliado_NFarmacia!$A$2:$J$497,6,0)),VLOOKUP($B690,padron!$A$3:$M$482,10,0)),+IF(ISERROR(VLOOKUP($B690,NAfiliado_NFarmacia!$A$2:$J$497,6,0)),"Ingresa Direccion de Farmacia",VLOOKUP($B690,NAfiliado_NFarmacia!$A$2:$J$497,6,0))))</f>
        <v/>
      </c>
      <c r="K690" s="68" t="str">
        <f>+IF($B690="","",+IF(OR($F690="Si",$F690=""),IF(ISERROR(VLOOKUP($B690,padron!$A$3:$M$482,10,0)),+IF(ISERROR(VLOOKUP($B690,NAfiliado_NFarmacia!$A$2:$J$497,5,0)),"Ingresa Localidad de Farmacia",VLOOKUP($B690,NAfiliado_NFarmacia!$A$2:$J$497,7,0)),VLOOKUP($B690,padron!$A$3:$M$482,11,0)),+IF(ISERROR(VLOOKUP($B690,NAfiliado_NFarmacia!$A$2:$J$497,7,0)),"Ingresa Localidad de Farmacia",VLOOKUP($B690,NAfiliado_NFarmacia!$A$2:$J$497,7,0))))</f>
        <v/>
      </c>
      <c r="L690" s="69" t="str">
        <f>+IF(B690="","",IF(F690="No","84005541",+IFERROR(+VLOOKUP(inicio!B690,padron!$A$2:$H$1999,8,0),"84005541")))</f>
        <v/>
      </c>
      <c r="M690" s="69" t="str">
        <f>+IF(B690="","",+IFERROR(+VLOOKUP(B690,padron!A:C,3,0),"no_cargado"))</f>
        <v/>
      </c>
      <c r="N690" s="67" t="str">
        <f>+IF(C690="","",+IFERROR(+VLOOKUP($C690,materiales!$A$2:$C$101,3,0),"9999"))</f>
        <v/>
      </c>
      <c r="O690" s="67" t="str">
        <f t="shared" si="100"/>
        <v/>
      </c>
      <c r="P690" s="67" t="str">
        <f t="shared" si="101"/>
        <v/>
      </c>
      <c r="Q690" s="67" t="str">
        <f t="shared" si="102"/>
        <v/>
      </c>
      <c r="R690" s="67" t="str">
        <f t="shared" si="103"/>
        <v/>
      </c>
      <c r="S690" s="67" t="str">
        <f t="shared" si="104"/>
        <v/>
      </c>
      <c r="T690" s="67" t="str">
        <f t="shared" ca="1" si="105"/>
        <v/>
      </c>
      <c r="U690" s="67" t="str">
        <f>+IF(M690="","",IFERROR(+VLOOKUP(C690,materiales!$A$2:$D$1000,4,0),"DSZA"))</f>
        <v/>
      </c>
      <c r="V690" s="67" t="str">
        <f t="shared" si="106"/>
        <v/>
      </c>
      <c r="W690" s="69" t="str">
        <f t="shared" si="107"/>
        <v/>
      </c>
      <c r="X690" s="69" t="str">
        <f t="shared" si="108"/>
        <v/>
      </c>
      <c r="Y690" s="70" t="str">
        <f t="shared" si="109"/>
        <v/>
      </c>
      <c r="Z690" s="70" t="str">
        <f>IF(M690="no_cargado",VLOOKUP(B690,NAfiliado_NFarmacia!A:H,8,0),"")</f>
        <v/>
      </c>
      <c r="AA690" s="71"/>
    </row>
    <row r="691" spans="1:27" x14ac:dyDescent="0.55000000000000004">
      <c r="A691" s="50"/>
      <c r="B691" s="49"/>
      <c r="C691" s="48"/>
      <c r="D691" s="49"/>
      <c r="E691" s="49"/>
      <c r="F691" s="49"/>
      <c r="G691" s="66" t="str">
        <f>+IF($B691="","",+IFERROR(+VLOOKUP(B691,padron!$A$2:$E$2000,2,0),+IFERROR(VLOOKUP(B691,NAfiliado_NFarmacia!$A:$J,10,0),"Ingresar Nuevo Afiliado")))</f>
        <v/>
      </c>
      <c r="H691" s="67" t="str">
        <f>+IF(B691="","",+IFERROR(+VLOOKUP($C691,materiales!$A$2:$C$101,2,0),"9999"))</f>
        <v/>
      </c>
      <c r="I691" s="68" t="str">
        <f>+IF($B691="","",+IF(OR($F691="Si",$F691=""),IF(ISERROR(VLOOKUP($B691,padron!$A$3:$M$482,9,0)),+IF(ISERROR(VLOOKUP($B691,NAfiliado_NFarmacia!$A$2:$J$497,5,0)),"Ingresa Farmacia",VLOOKUP($B691,NAfiliado_NFarmacia!$A$2:$J$497,5,0)),VLOOKUP($B691,padron!$A$3:$M$482,9,0)),+IF(ISERROR(VLOOKUP($B691,NAfiliado_NFarmacia!$A$2:$J$497,5,0)),"Ingresa Farmacia",VLOOKUP($B691,NAfiliado_NFarmacia!$A$2:$J$497,5,0))))</f>
        <v/>
      </c>
      <c r="J691" s="68" t="str">
        <f>+IF($B691="","",+IF(OR($F691="Si",$F691=""),IF(ISERROR(VLOOKUP($B691,padron!$A$3:$M$482,10,0)),+IF(ISERROR(VLOOKUP($B691,NAfiliado_NFarmacia!$A$2:$J$497,5,0)),"Ingresa Direccion de Farmacia",VLOOKUP($B691,NAfiliado_NFarmacia!$A$2:$J$497,6,0)),VLOOKUP($B691,padron!$A$3:$M$482,10,0)),+IF(ISERROR(VLOOKUP($B691,NAfiliado_NFarmacia!$A$2:$J$497,6,0)),"Ingresa Direccion de Farmacia",VLOOKUP($B691,NAfiliado_NFarmacia!$A$2:$J$497,6,0))))</f>
        <v/>
      </c>
      <c r="K691" s="68" t="str">
        <f>+IF($B691="","",+IF(OR($F691="Si",$F691=""),IF(ISERROR(VLOOKUP($B691,padron!$A$3:$M$482,10,0)),+IF(ISERROR(VLOOKUP($B691,NAfiliado_NFarmacia!$A$2:$J$497,5,0)),"Ingresa Localidad de Farmacia",VLOOKUP($B691,NAfiliado_NFarmacia!$A$2:$J$497,7,0)),VLOOKUP($B691,padron!$A$3:$M$482,11,0)),+IF(ISERROR(VLOOKUP($B691,NAfiliado_NFarmacia!$A$2:$J$497,7,0)),"Ingresa Localidad de Farmacia",VLOOKUP($B691,NAfiliado_NFarmacia!$A$2:$J$497,7,0))))</f>
        <v/>
      </c>
      <c r="L691" s="69" t="str">
        <f>+IF(B691="","",IF(F691="No","84005541",+IFERROR(+VLOOKUP(inicio!B691,padron!$A$2:$H$1999,8,0),"84005541")))</f>
        <v/>
      </c>
      <c r="M691" s="69" t="str">
        <f>+IF(B691="","",+IFERROR(+VLOOKUP(B691,padron!A:C,3,0),"no_cargado"))</f>
        <v/>
      </c>
      <c r="N691" s="67" t="str">
        <f>+IF(C691="","",+IFERROR(+VLOOKUP($C691,materiales!$A$2:$C$101,3,0),"9999"))</f>
        <v/>
      </c>
      <c r="O691" s="67" t="str">
        <f t="shared" si="100"/>
        <v/>
      </c>
      <c r="P691" s="67" t="str">
        <f t="shared" si="101"/>
        <v/>
      </c>
      <c r="Q691" s="67" t="str">
        <f t="shared" si="102"/>
        <v/>
      </c>
      <c r="R691" s="67" t="str">
        <f t="shared" si="103"/>
        <v/>
      </c>
      <c r="S691" s="67" t="str">
        <f t="shared" si="104"/>
        <v/>
      </c>
      <c r="T691" s="67" t="str">
        <f t="shared" ca="1" si="105"/>
        <v/>
      </c>
      <c r="U691" s="67" t="str">
        <f>+IF(M691="","",IFERROR(+VLOOKUP(C691,materiales!$A$2:$D$1000,4,0),"DSZA"))</f>
        <v/>
      </c>
      <c r="V691" s="67" t="str">
        <f t="shared" si="106"/>
        <v/>
      </c>
      <c r="W691" s="69" t="str">
        <f t="shared" si="107"/>
        <v/>
      </c>
      <c r="X691" s="69" t="str">
        <f t="shared" si="108"/>
        <v/>
      </c>
      <c r="Y691" s="70" t="str">
        <f t="shared" si="109"/>
        <v/>
      </c>
      <c r="Z691" s="70" t="str">
        <f>IF(M691="no_cargado",VLOOKUP(B691,NAfiliado_NFarmacia!A:H,8,0),"")</f>
        <v/>
      </c>
      <c r="AA691" s="71"/>
    </row>
    <row r="692" spans="1:27" x14ac:dyDescent="0.55000000000000004">
      <c r="A692" s="50"/>
      <c r="B692" s="49"/>
      <c r="C692" s="48"/>
      <c r="D692" s="49"/>
      <c r="E692" s="49"/>
      <c r="F692" s="49"/>
      <c r="G692" s="66" t="str">
        <f>+IF($B692="","",+IFERROR(+VLOOKUP(B692,padron!$A$2:$E$2000,2,0),+IFERROR(VLOOKUP(B692,NAfiliado_NFarmacia!$A:$J,10,0),"Ingresar Nuevo Afiliado")))</f>
        <v/>
      </c>
      <c r="H692" s="67" t="str">
        <f>+IF(B692="","",+IFERROR(+VLOOKUP($C692,materiales!$A$2:$C$101,2,0),"9999"))</f>
        <v/>
      </c>
      <c r="I692" s="68" t="str">
        <f>+IF($B692="","",+IF(OR($F692="Si",$F692=""),IF(ISERROR(VLOOKUP($B692,padron!$A$3:$M$482,9,0)),+IF(ISERROR(VLOOKUP($B692,NAfiliado_NFarmacia!$A$2:$J$497,5,0)),"Ingresa Farmacia",VLOOKUP($B692,NAfiliado_NFarmacia!$A$2:$J$497,5,0)),VLOOKUP($B692,padron!$A$3:$M$482,9,0)),+IF(ISERROR(VLOOKUP($B692,NAfiliado_NFarmacia!$A$2:$J$497,5,0)),"Ingresa Farmacia",VLOOKUP($B692,NAfiliado_NFarmacia!$A$2:$J$497,5,0))))</f>
        <v/>
      </c>
      <c r="J692" s="68" t="str">
        <f>+IF($B692="","",+IF(OR($F692="Si",$F692=""),IF(ISERROR(VLOOKUP($B692,padron!$A$3:$M$482,10,0)),+IF(ISERROR(VLOOKUP($B692,NAfiliado_NFarmacia!$A$2:$J$497,5,0)),"Ingresa Direccion de Farmacia",VLOOKUP($B692,NAfiliado_NFarmacia!$A$2:$J$497,6,0)),VLOOKUP($B692,padron!$A$3:$M$482,10,0)),+IF(ISERROR(VLOOKUP($B692,NAfiliado_NFarmacia!$A$2:$J$497,6,0)),"Ingresa Direccion de Farmacia",VLOOKUP($B692,NAfiliado_NFarmacia!$A$2:$J$497,6,0))))</f>
        <v/>
      </c>
      <c r="K692" s="68" t="str">
        <f>+IF($B692="","",+IF(OR($F692="Si",$F692=""),IF(ISERROR(VLOOKUP($B692,padron!$A$3:$M$482,10,0)),+IF(ISERROR(VLOOKUP($B692,NAfiliado_NFarmacia!$A$2:$J$497,5,0)),"Ingresa Localidad de Farmacia",VLOOKUP($B692,NAfiliado_NFarmacia!$A$2:$J$497,7,0)),VLOOKUP($B692,padron!$A$3:$M$482,11,0)),+IF(ISERROR(VLOOKUP($B692,NAfiliado_NFarmacia!$A$2:$J$497,7,0)),"Ingresa Localidad de Farmacia",VLOOKUP($B692,NAfiliado_NFarmacia!$A$2:$J$497,7,0))))</f>
        <v/>
      </c>
      <c r="L692" s="69" t="str">
        <f>+IF(B692="","",IF(F692="No","84005541",+IFERROR(+VLOOKUP(inicio!B692,padron!$A$2:$H$1999,8,0),"84005541")))</f>
        <v/>
      </c>
      <c r="M692" s="69" t="str">
        <f>+IF(B692="","",+IFERROR(+VLOOKUP(B692,padron!A:C,3,0),"no_cargado"))</f>
        <v/>
      </c>
      <c r="N692" s="67" t="str">
        <f>+IF(C692="","",+IFERROR(+VLOOKUP($C692,materiales!$A$2:$C$101,3,0),"9999"))</f>
        <v/>
      </c>
      <c r="O692" s="67" t="str">
        <f t="shared" si="100"/>
        <v/>
      </c>
      <c r="P692" s="67" t="str">
        <f t="shared" si="101"/>
        <v/>
      </c>
      <c r="Q692" s="67" t="str">
        <f t="shared" si="102"/>
        <v/>
      </c>
      <c r="R692" s="67" t="str">
        <f t="shared" si="103"/>
        <v/>
      </c>
      <c r="S692" s="67" t="str">
        <f t="shared" si="104"/>
        <v/>
      </c>
      <c r="T692" s="67" t="str">
        <f t="shared" ca="1" si="105"/>
        <v/>
      </c>
      <c r="U692" s="67" t="str">
        <f>+IF(M692="","",IFERROR(+VLOOKUP(C692,materiales!$A$2:$D$1000,4,0),"DSZA"))</f>
        <v/>
      </c>
      <c r="V692" s="67" t="str">
        <f t="shared" si="106"/>
        <v/>
      </c>
      <c r="W692" s="69" t="str">
        <f t="shared" si="107"/>
        <v/>
      </c>
      <c r="X692" s="69" t="str">
        <f t="shared" si="108"/>
        <v/>
      </c>
      <c r="Y692" s="70" t="str">
        <f t="shared" si="109"/>
        <v/>
      </c>
      <c r="Z692" s="70" t="str">
        <f>IF(M692="no_cargado",VLOOKUP(B692,NAfiliado_NFarmacia!A:H,8,0),"")</f>
        <v/>
      </c>
      <c r="AA692" s="71"/>
    </row>
    <row r="693" spans="1:27" x14ac:dyDescent="0.55000000000000004">
      <c r="A693" s="50"/>
      <c r="B693" s="49"/>
      <c r="C693" s="48"/>
      <c r="D693" s="49"/>
      <c r="E693" s="49"/>
      <c r="F693" s="49"/>
      <c r="G693" s="66" t="str">
        <f>+IF($B693="","",+IFERROR(+VLOOKUP(B693,padron!$A$2:$E$2000,2,0),+IFERROR(VLOOKUP(B693,NAfiliado_NFarmacia!$A:$J,10,0),"Ingresar Nuevo Afiliado")))</f>
        <v/>
      </c>
      <c r="H693" s="67" t="str">
        <f>+IF(B693="","",+IFERROR(+VLOOKUP($C693,materiales!$A$2:$C$101,2,0),"9999"))</f>
        <v/>
      </c>
      <c r="I693" s="68" t="str">
        <f>+IF($B693="","",+IF(OR($F693="Si",$F693=""),IF(ISERROR(VLOOKUP($B693,padron!$A$3:$M$482,9,0)),+IF(ISERROR(VLOOKUP($B693,NAfiliado_NFarmacia!$A$2:$J$497,5,0)),"Ingresa Farmacia",VLOOKUP($B693,NAfiliado_NFarmacia!$A$2:$J$497,5,0)),VLOOKUP($B693,padron!$A$3:$M$482,9,0)),+IF(ISERROR(VLOOKUP($B693,NAfiliado_NFarmacia!$A$2:$J$497,5,0)),"Ingresa Farmacia",VLOOKUP($B693,NAfiliado_NFarmacia!$A$2:$J$497,5,0))))</f>
        <v/>
      </c>
      <c r="J693" s="68" t="str">
        <f>+IF($B693="","",+IF(OR($F693="Si",$F693=""),IF(ISERROR(VLOOKUP($B693,padron!$A$3:$M$482,10,0)),+IF(ISERROR(VLOOKUP($B693,NAfiliado_NFarmacia!$A$2:$J$497,5,0)),"Ingresa Direccion de Farmacia",VLOOKUP($B693,NAfiliado_NFarmacia!$A$2:$J$497,6,0)),VLOOKUP($B693,padron!$A$3:$M$482,10,0)),+IF(ISERROR(VLOOKUP($B693,NAfiliado_NFarmacia!$A$2:$J$497,6,0)),"Ingresa Direccion de Farmacia",VLOOKUP($B693,NAfiliado_NFarmacia!$A$2:$J$497,6,0))))</f>
        <v/>
      </c>
      <c r="K693" s="68" t="str">
        <f>+IF($B693="","",+IF(OR($F693="Si",$F693=""),IF(ISERROR(VLOOKUP($B693,padron!$A$3:$M$482,10,0)),+IF(ISERROR(VLOOKUP($B693,NAfiliado_NFarmacia!$A$2:$J$497,5,0)),"Ingresa Localidad de Farmacia",VLOOKUP($B693,NAfiliado_NFarmacia!$A$2:$J$497,7,0)),VLOOKUP($B693,padron!$A$3:$M$482,11,0)),+IF(ISERROR(VLOOKUP($B693,NAfiliado_NFarmacia!$A$2:$J$497,7,0)),"Ingresa Localidad de Farmacia",VLOOKUP($B693,NAfiliado_NFarmacia!$A$2:$J$497,7,0))))</f>
        <v/>
      </c>
      <c r="L693" s="69" t="str">
        <f>+IF(B693="","",IF(F693="No","84005541",+IFERROR(+VLOOKUP(inicio!B693,padron!$A$2:$H$1999,8,0),"84005541")))</f>
        <v/>
      </c>
      <c r="M693" s="69" t="str">
        <f>+IF(B693="","",+IFERROR(+VLOOKUP(B693,padron!A:C,3,0),"no_cargado"))</f>
        <v/>
      </c>
      <c r="N693" s="67" t="str">
        <f>+IF(C693="","",+IFERROR(+VLOOKUP($C693,materiales!$A$2:$C$101,3,0),"9999"))</f>
        <v/>
      </c>
      <c r="O693" s="67" t="str">
        <f t="shared" si="100"/>
        <v/>
      </c>
      <c r="P693" s="67" t="str">
        <f t="shared" si="101"/>
        <v/>
      </c>
      <c r="Q693" s="67" t="str">
        <f t="shared" si="102"/>
        <v/>
      </c>
      <c r="R693" s="67" t="str">
        <f t="shared" si="103"/>
        <v/>
      </c>
      <c r="S693" s="67" t="str">
        <f t="shared" si="104"/>
        <v/>
      </c>
      <c r="T693" s="67" t="str">
        <f t="shared" ca="1" si="105"/>
        <v/>
      </c>
      <c r="U693" s="67" t="str">
        <f>+IF(M693="","",IFERROR(+VLOOKUP(C693,materiales!$A$2:$D$1000,4,0),"DSZA"))</f>
        <v/>
      </c>
      <c r="V693" s="67" t="str">
        <f t="shared" si="106"/>
        <v/>
      </c>
      <c r="W693" s="69" t="str">
        <f t="shared" si="107"/>
        <v/>
      </c>
      <c r="X693" s="69" t="str">
        <f t="shared" si="108"/>
        <v/>
      </c>
      <c r="Y693" s="70" t="str">
        <f t="shared" si="109"/>
        <v/>
      </c>
      <c r="Z693" s="70" t="str">
        <f>IF(M693="no_cargado",VLOOKUP(B693,NAfiliado_NFarmacia!A:H,8,0),"")</f>
        <v/>
      </c>
      <c r="AA693" s="71"/>
    </row>
    <row r="694" spans="1:27" x14ac:dyDescent="0.55000000000000004">
      <c r="A694" s="50"/>
      <c r="B694" s="49"/>
      <c r="C694" s="48"/>
      <c r="D694" s="49"/>
      <c r="E694" s="49"/>
      <c r="F694" s="49"/>
      <c r="G694" s="66" t="str">
        <f>+IF($B694="","",+IFERROR(+VLOOKUP(B694,padron!$A$2:$E$2000,2,0),+IFERROR(VLOOKUP(B694,NAfiliado_NFarmacia!$A:$J,10,0),"Ingresar Nuevo Afiliado")))</f>
        <v/>
      </c>
      <c r="H694" s="67" t="str">
        <f>+IF(B694="","",+IFERROR(+VLOOKUP($C694,materiales!$A$2:$C$101,2,0),"9999"))</f>
        <v/>
      </c>
      <c r="I694" s="68" t="str">
        <f>+IF($B694="","",+IF(OR($F694="Si",$F694=""),IF(ISERROR(VLOOKUP($B694,padron!$A$3:$M$482,9,0)),+IF(ISERROR(VLOOKUP($B694,NAfiliado_NFarmacia!$A$2:$J$497,5,0)),"Ingresa Farmacia",VLOOKUP($B694,NAfiliado_NFarmacia!$A$2:$J$497,5,0)),VLOOKUP($B694,padron!$A$3:$M$482,9,0)),+IF(ISERROR(VLOOKUP($B694,NAfiliado_NFarmacia!$A$2:$J$497,5,0)),"Ingresa Farmacia",VLOOKUP($B694,NAfiliado_NFarmacia!$A$2:$J$497,5,0))))</f>
        <v/>
      </c>
      <c r="J694" s="68" t="str">
        <f>+IF($B694="","",+IF(OR($F694="Si",$F694=""),IF(ISERROR(VLOOKUP($B694,padron!$A$3:$M$482,10,0)),+IF(ISERROR(VLOOKUP($B694,NAfiliado_NFarmacia!$A$2:$J$497,5,0)),"Ingresa Direccion de Farmacia",VLOOKUP($B694,NAfiliado_NFarmacia!$A$2:$J$497,6,0)),VLOOKUP($B694,padron!$A$3:$M$482,10,0)),+IF(ISERROR(VLOOKUP($B694,NAfiliado_NFarmacia!$A$2:$J$497,6,0)),"Ingresa Direccion de Farmacia",VLOOKUP($B694,NAfiliado_NFarmacia!$A$2:$J$497,6,0))))</f>
        <v/>
      </c>
      <c r="K694" s="68" t="str">
        <f>+IF($B694="","",+IF(OR($F694="Si",$F694=""),IF(ISERROR(VLOOKUP($B694,padron!$A$3:$M$482,10,0)),+IF(ISERROR(VLOOKUP($B694,NAfiliado_NFarmacia!$A$2:$J$497,5,0)),"Ingresa Localidad de Farmacia",VLOOKUP($B694,NAfiliado_NFarmacia!$A$2:$J$497,7,0)),VLOOKUP($B694,padron!$A$3:$M$482,11,0)),+IF(ISERROR(VLOOKUP($B694,NAfiliado_NFarmacia!$A$2:$J$497,7,0)),"Ingresa Localidad de Farmacia",VLOOKUP($B694,NAfiliado_NFarmacia!$A$2:$J$497,7,0))))</f>
        <v/>
      </c>
      <c r="L694" s="69" t="str">
        <f>+IF(B694="","",IF(F694="No","84005541",+IFERROR(+VLOOKUP(inicio!B694,padron!$A$2:$H$1999,8,0),"84005541")))</f>
        <v/>
      </c>
      <c r="M694" s="69" t="str">
        <f>+IF(B694="","",+IFERROR(+VLOOKUP(B694,padron!A:C,3,0),"no_cargado"))</f>
        <v/>
      </c>
      <c r="N694" s="67" t="str">
        <f>+IF(C694="","",+IFERROR(+VLOOKUP($C694,materiales!$A$2:$C$101,3,0),"9999"))</f>
        <v/>
      </c>
      <c r="O694" s="67" t="str">
        <f t="shared" si="100"/>
        <v/>
      </c>
      <c r="P694" s="67" t="str">
        <f t="shared" si="101"/>
        <v/>
      </c>
      <c r="Q694" s="67" t="str">
        <f t="shared" si="102"/>
        <v/>
      </c>
      <c r="R694" s="67" t="str">
        <f t="shared" si="103"/>
        <v/>
      </c>
      <c r="S694" s="67" t="str">
        <f t="shared" si="104"/>
        <v/>
      </c>
      <c r="T694" s="67" t="str">
        <f t="shared" ca="1" si="105"/>
        <v/>
      </c>
      <c r="U694" s="67" t="str">
        <f>+IF(M694="","",IFERROR(+VLOOKUP(C694,materiales!$A$2:$D$1000,4,0),"DSZA"))</f>
        <v/>
      </c>
      <c r="V694" s="67" t="str">
        <f t="shared" si="106"/>
        <v/>
      </c>
      <c r="W694" s="69" t="str">
        <f t="shared" si="107"/>
        <v/>
      </c>
      <c r="X694" s="69" t="str">
        <f t="shared" si="108"/>
        <v/>
      </c>
      <c r="Y694" s="70" t="str">
        <f t="shared" si="109"/>
        <v/>
      </c>
      <c r="Z694" s="70" t="str">
        <f>IF(M694="no_cargado",VLOOKUP(B694,NAfiliado_NFarmacia!A:H,8,0),"")</f>
        <v/>
      </c>
      <c r="AA694" s="71"/>
    </row>
    <row r="695" spans="1:27" x14ac:dyDescent="0.55000000000000004">
      <c r="A695" s="50"/>
      <c r="B695" s="49"/>
      <c r="C695" s="48"/>
      <c r="D695" s="49"/>
      <c r="E695" s="49"/>
      <c r="F695" s="49"/>
      <c r="G695" s="66" t="str">
        <f>+IF($B695="","",+IFERROR(+VLOOKUP(B695,padron!$A$2:$E$2000,2,0),+IFERROR(VLOOKUP(B695,NAfiliado_NFarmacia!$A:$J,10,0),"Ingresar Nuevo Afiliado")))</f>
        <v/>
      </c>
      <c r="H695" s="67" t="str">
        <f>+IF(B695="","",+IFERROR(+VLOOKUP($C695,materiales!$A$2:$C$101,2,0),"9999"))</f>
        <v/>
      </c>
      <c r="I695" s="68" t="str">
        <f>+IF($B695="","",+IF(OR($F695="Si",$F695=""),IF(ISERROR(VLOOKUP($B695,padron!$A$3:$M$482,9,0)),+IF(ISERROR(VLOOKUP($B695,NAfiliado_NFarmacia!$A$2:$J$497,5,0)),"Ingresa Farmacia",VLOOKUP($B695,NAfiliado_NFarmacia!$A$2:$J$497,5,0)),VLOOKUP($B695,padron!$A$3:$M$482,9,0)),+IF(ISERROR(VLOOKUP($B695,NAfiliado_NFarmacia!$A$2:$J$497,5,0)),"Ingresa Farmacia",VLOOKUP($B695,NAfiliado_NFarmacia!$A$2:$J$497,5,0))))</f>
        <v/>
      </c>
      <c r="J695" s="68" t="str">
        <f>+IF($B695="","",+IF(OR($F695="Si",$F695=""),IF(ISERROR(VLOOKUP($B695,padron!$A$3:$M$482,10,0)),+IF(ISERROR(VLOOKUP($B695,NAfiliado_NFarmacia!$A$2:$J$497,5,0)),"Ingresa Direccion de Farmacia",VLOOKUP($B695,NAfiliado_NFarmacia!$A$2:$J$497,6,0)),VLOOKUP($B695,padron!$A$3:$M$482,10,0)),+IF(ISERROR(VLOOKUP($B695,NAfiliado_NFarmacia!$A$2:$J$497,6,0)),"Ingresa Direccion de Farmacia",VLOOKUP($B695,NAfiliado_NFarmacia!$A$2:$J$497,6,0))))</f>
        <v/>
      </c>
      <c r="K695" s="68" t="str">
        <f>+IF($B695="","",+IF(OR($F695="Si",$F695=""),IF(ISERROR(VLOOKUP($B695,padron!$A$3:$M$482,10,0)),+IF(ISERROR(VLOOKUP($B695,NAfiliado_NFarmacia!$A$2:$J$497,5,0)),"Ingresa Localidad de Farmacia",VLOOKUP($B695,NAfiliado_NFarmacia!$A$2:$J$497,7,0)),VLOOKUP($B695,padron!$A$3:$M$482,11,0)),+IF(ISERROR(VLOOKUP($B695,NAfiliado_NFarmacia!$A$2:$J$497,7,0)),"Ingresa Localidad de Farmacia",VLOOKUP($B695,NAfiliado_NFarmacia!$A$2:$J$497,7,0))))</f>
        <v/>
      </c>
      <c r="L695" s="69" t="str">
        <f>+IF(B695="","",IF(F695="No","84005541",+IFERROR(+VLOOKUP(inicio!B695,padron!$A$2:$H$1999,8,0),"84005541")))</f>
        <v/>
      </c>
      <c r="M695" s="69" t="str">
        <f>+IF(B695="","",+IFERROR(+VLOOKUP(B695,padron!A:C,3,0),"no_cargado"))</f>
        <v/>
      </c>
      <c r="N695" s="67" t="str">
        <f>+IF(C695="","",+IFERROR(+VLOOKUP($C695,materiales!$A$2:$C$101,3,0),"9999"))</f>
        <v/>
      </c>
      <c r="O695" s="67" t="str">
        <f t="shared" si="100"/>
        <v/>
      </c>
      <c r="P695" s="67" t="str">
        <f t="shared" si="101"/>
        <v/>
      </c>
      <c r="Q695" s="67" t="str">
        <f t="shared" si="102"/>
        <v/>
      </c>
      <c r="R695" s="67" t="str">
        <f t="shared" si="103"/>
        <v/>
      </c>
      <c r="S695" s="67" t="str">
        <f t="shared" si="104"/>
        <v/>
      </c>
      <c r="T695" s="67" t="str">
        <f t="shared" ca="1" si="105"/>
        <v/>
      </c>
      <c r="U695" s="67" t="str">
        <f>+IF(M695="","",IFERROR(+VLOOKUP(C695,materiales!$A$2:$D$1000,4,0),"DSZA"))</f>
        <v/>
      </c>
      <c r="V695" s="67" t="str">
        <f t="shared" si="106"/>
        <v/>
      </c>
      <c r="W695" s="69" t="str">
        <f t="shared" si="107"/>
        <v/>
      </c>
      <c r="X695" s="69" t="str">
        <f t="shared" si="108"/>
        <v/>
      </c>
      <c r="Y695" s="70" t="str">
        <f t="shared" si="109"/>
        <v/>
      </c>
      <c r="Z695" s="70" t="str">
        <f>IF(M695="no_cargado",VLOOKUP(B695,NAfiliado_NFarmacia!A:H,8,0),"")</f>
        <v/>
      </c>
      <c r="AA695" s="71"/>
    </row>
    <row r="696" spans="1:27" x14ac:dyDescent="0.55000000000000004">
      <c r="A696" s="50"/>
      <c r="B696" s="49"/>
      <c r="C696" s="48"/>
      <c r="D696" s="49"/>
      <c r="E696" s="49"/>
      <c r="F696" s="49"/>
      <c r="G696" s="66" t="str">
        <f>+IF($B696="","",+IFERROR(+VLOOKUP(B696,padron!$A$2:$E$2000,2,0),+IFERROR(VLOOKUP(B696,NAfiliado_NFarmacia!$A:$J,10,0),"Ingresar Nuevo Afiliado")))</f>
        <v/>
      </c>
      <c r="H696" s="67" t="str">
        <f>+IF(B696="","",+IFERROR(+VLOOKUP($C696,materiales!$A$2:$C$101,2,0),"9999"))</f>
        <v/>
      </c>
      <c r="I696" s="68" t="str">
        <f>+IF($B696="","",+IF(OR($F696="Si",$F696=""),IF(ISERROR(VLOOKUP($B696,padron!$A$3:$M$482,9,0)),+IF(ISERROR(VLOOKUP($B696,NAfiliado_NFarmacia!$A$2:$J$497,5,0)),"Ingresa Farmacia",VLOOKUP($B696,NAfiliado_NFarmacia!$A$2:$J$497,5,0)),VLOOKUP($B696,padron!$A$3:$M$482,9,0)),+IF(ISERROR(VLOOKUP($B696,NAfiliado_NFarmacia!$A$2:$J$497,5,0)),"Ingresa Farmacia",VLOOKUP($B696,NAfiliado_NFarmacia!$A$2:$J$497,5,0))))</f>
        <v/>
      </c>
      <c r="J696" s="68" t="str">
        <f>+IF($B696="","",+IF(OR($F696="Si",$F696=""),IF(ISERROR(VLOOKUP($B696,padron!$A$3:$M$482,10,0)),+IF(ISERROR(VLOOKUP($B696,NAfiliado_NFarmacia!$A$2:$J$497,5,0)),"Ingresa Direccion de Farmacia",VLOOKUP($B696,NAfiliado_NFarmacia!$A$2:$J$497,6,0)),VLOOKUP($B696,padron!$A$3:$M$482,10,0)),+IF(ISERROR(VLOOKUP($B696,NAfiliado_NFarmacia!$A$2:$J$497,6,0)),"Ingresa Direccion de Farmacia",VLOOKUP($B696,NAfiliado_NFarmacia!$A$2:$J$497,6,0))))</f>
        <v/>
      </c>
      <c r="K696" s="68" t="str">
        <f>+IF($B696="","",+IF(OR($F696="Si",$F696=""),IF(ISERROR(VLOOKUP($B696,padron!$A$3:$M$482,10,0)),+IF(ISERROR(VLOOKUP($B696,NAfiliado_NFarmacia!$A$2:$J$497,5,0)),"Ingresa Localidad de Farmacia",VLOOKUP($B696,NAfiliado_NFarmacia!$A$2:$J$497,7,0)),VLOOKUP($B696,padron!$A$3:$M$482,11,0)),+IF(ISERROR(VLOOKUP($B696,NAfiliado_NFarmacia!$A$2:$J$497,7,0)),"Ingresa Localidad de Farmacia",VLOOKUP($B696,NAfiliado_NFarmacia!$A$2:$J$497,7,0))))</f>
        <v/>
      </c>
      <c r="L696" s="69" t="str">
        <f>+IF(B696="","",IF(F696="No","84005541",+IFERROR(+VLOOKUP(inicio!B696,padron!$A$2:$H$1999,8,0),"84005541")))</f>
        <v/>
      </c>
      <c r="M696" s="69" t="str">
        <f>+IF(B696="","",+IFERROR(+VLOOKUP(B696,padron!A:C,3,0),"no_cargado"))</f>
        <v/>
      </c>
      <c r="N696" s="67" t="str">
        <f>+IF(C696="","",+IFERROR(+VLOOKUP($C696,materiales!$A$2:$C$101,3,0),"9999"))</f>
        <v/>
      </c>
      <c r="O696" s="67" t="str">
        <f t="shared" si="100"/>
        <v/>
      </c>
      <c r="P696" s="67" t="str">
        <f t="shared" si="101"/>
        <v/>
      </c>
      <c r="Q696" s="67" t="str">
        <f t="shared" si="102"/>
        <v/>
      </c>
      <c r="R696" s="67" t="str">
        <f t="shared" si="103"/>
        <v/>
      </c>
      <c r="S696" s="67" t="str">
        <f t="shared" si="104"/>
        <v/>
      </c>
      <c r="T696" s="67" t="str">
        <f t="shared" ca="1" si="105"/>
        <v/>
      </c>
      <c r="U696" s="67" t="str">
        <f>+IF(M696="","",IFERROR(+VLOOKUP(C696,materiales!$A$2:$D$1000,4,0),"DSZA"))</f>
        <v/>
      </c>
      <c r="V696" s="67" t="str">
        <f t="shared" si="106"/>
        <v/>
      </c>
      <c r="W696" s="69" t="str">
        <f t="shared" si="107"/>
        <v/>
      </c>
      <c r="X696" s="69" t="str">
        <f t="shared" si="108"/>
        <v/>
      </c>
      <c r="Y696" s="70" t="str">
        <f t="shared" si="109"/>
        <v/>
      </c>
      <c r="Z696" s="70" t="str">
        <f>IF(M696="no_cargado",VLOOKUP(B696,NAfiliado_NFarmacia!A:H,8,0),"")</f>
        <v/>
      </c>
      <c r="AA696" s="71"/>
    </row>
    <row r="697" spans="1:27" x14ac:dyDescent="0.55000000000000004">
      <c r="A697" s="50"/>
      <c r="B697" s="49"/>
      <c r="C697" s="48"/>
      <c r="D697" s="49"/>
      <c r="E697" s="49"/>
      <c r="F697" s="49"/>
      <c r="G697" s="66" t="str">
        <f>+IF($B697="","",+IFERROR(+VLOOKUP(B697,padron!$A$2:$E$2000,2,0),+IFERROR(VLOOKUP(B697,NAfiliado_NFarmacia!$A:$J,10,0),"Ingresar Nuevo Afiliado")))</f>
        <v/>
      </c>
      <c r="H697" s="67" t="str">
        <f>+IF(B697="","",+IFERROR(+VLOOKUP($C697,materiales!$A$2:$C$101,2,0),"9999"))</f>
        <v/>
      </c>
      <c r="I697" s="68" t="str">
        <f>+IF($B697="","",+IF(OR($F697="Si",$F697=""),IF(ISERROR(VLOOKUP($B697,padron!$A$3:$M$482,9,0)),+IF(ISERROR(VLOOKUP($B697,NAfiliado_NFarmacia!$A$2:$J$497,5,0)),"Ingresa Farmacia",VLOOKUP($B697,NAfiliado_NFarmacia!$A$2:$J$497,5,0)),VLOOKUP($B697,padron!$A$3:$M$482,9,0)),+IF(ISERROR(VLOOKUP($B697,NAfiliado_NFarmacia!$A$2:$J$497,5,0)),"Ingresa Farmacia",VLOOKUP($B697,NAfiliado_NFarmacia!$A$2:$J$497,5,0))))</f>
        <v/>
      </c>
      <c r="J697" s="68" t="str">
        <f>+IF($B697="","",+IF(OR($F697="Si",$F697=""),IF(ISERROR(VLOOKUP($B697,padron!$A$3:$M$482,10,0)),+IF(ISERROR(VLOOKUP($B697,NAfiliado_NFarmacia!$A$2:$J$497,5,0)),"Ingresa Direccion de Farmacia",VLOOKUP($B697,NAfiliado_NFarmacia!$A$2:$J$497,6,0)),VLOOKUP($B697,padron!$A$3:$M$482,10,0)),+IF(ISERROR(VLOOKUP($B697,NAfiliado_NFarmacia!$A$2:$J$497,6,0)),"Ingresa Direccion de Farmacia",VLOOKUP($B697,NAfiliado_NFarmacia!$A$2:$J$497,6,0))))</f>
        <v/>
      </c>
      <c r="K697" s="68" t="str">
        <f>+IF($B697="","",+IF(OR($F697="Si",$F697=""),IF(ISERROR(VLOOKUP($B697,padron!$A$3:$M$482,10,0)),+IF(ISERROR(VLOOKUP($B697,NAfiliado_NFarmacia!$A$2:$J$497,5,0)),"Ingresa Localidad de Farmacia",VLOOKUP($B697,NAfiliado_NFarmacia!$A$2:$J$497,7,0)),VLOOKUP($B697,padron!$A$3:$M$482,11,0)),+IF(ISERROR(VLOOKUP($B697,NAfiliado_NFarmacia!$A$2:$J$497,7,0)),"Ingresa Localidad de Farmacia",VLOOKUP($B697,NAfiliado_NFarmacia!$A$2:$J$497,7,0))))</f>
        <v/>
      </c>
      <c r="L697" s="69" t="str">
        <f>+IF(B697="","",IF(F697="No","84005541",+IFERROR(+VLOOKUP(inicio!B697,padron!$A$2:$H$1999,8,0),"84005541")))</f>
        <v/>
      </c>
      <c r="M697" s="69" t="str">
        <f>+IF(B697="","",+IFERROR(+VLOOKUP(B697,padron!A:C,3,0),"no_cargado"))</f>
        <v/>
      </c>
      <c r="N697" s="67" t="str">
        <f>+IF(C697="","",+IFERROR(+VLOOKUP($C697,materiales!$A$2:$C$101,3,0),"9999"))</f>
        <v/>
      </c>
      <c r="O697" s="67" t="str">
        <f t="shared" si="100"/>
        <v/>
      </c>
      <c r="P697" s="67" t="str">
        <f t="shared" si="101"/>
        <v/>
      </c>
      <c r="Q697" s="67" t="str">
        <f t="shared" si="102"/>
        <v/>
      </c>
      <c r="R697" s="67" t="str">
        <f t="shared" si="103"/>
        <v/>
      </c>
      <c r="S697" s="67" t="str">
        <f t="shared" si="104"/>
        <v/>
      </c>
      <c r="T697" s="67" t="str">
        <f t="shared" ca="1" si="105"/>
        <v/>
      </c>
      <c r="U697" s="67" t="str">
        <f>+IF(M697="","",IFERROR(+VLOOKUP(C697,materiales!$A$2:$D$1000,4,0),"DSZA"))</f>
        <v/>
      </c>
      <c r="V697" s="67" t="str">
        <f t="shared" si="106"/>
        <v/>
      </c>
      <c r="W697" s="69" t="str">
        <f t="shared" si="107"/>
        <v/>
      </c>
      <c r="X697" s="69" t="str">
        <f t="shared" si="108"/>
        <v/>
      </c>
      <c r="Y697" s="70" t="str">
        <f t="shared" si="109"/>
        <v/>
      </c>
      <c r="Z697" s="70" t="str">
        <f>IF(M697="no_cargado",VLOOKUP(B697,NAfiliado_NFarmacia!A:H,8,0),"")</f>
        <v/>
      </c>
      <c r="AA697" s="71"/>
    </row>
    <row r="698" spans="1:27" x14ac:dyDescent="0.55000000000000004">
      <c r="A698" s="50"/>
      <c r="B698" s="49"/>
      <c r="C698" s="48"/>
      <c r="D698" s="49"/>
      <c r="E698" s="49"/>
      <c r="F698" s="49"/>
      <c r="G698" s="66" t="str">
        <f>+IF($B698="","",+IFERROR(+VLOOKUP(B698,padron!$A$2:$E$2000,2,0),+IFERROR(VLOOKUP(B698,NAfiliado_NFarmacia!$A:$J,10,0),"Ingresar Nuevo Afiliado")))</f>
        <v/>
      </c>
      <c r="H698" s="67" t="str">
        <f>+IF(B698="","",+IFERROR(+VLOOKUP($C698,materiales!$A$2:$C$101,2,0),"9999"))</f>
        <v/>
      </c>
      <c r="I698" s="68" t="str">
        <f>+IF($B698="","",+IF(OR($F698="Si",$F698=""),IF(ISERROR(VLOOKUP($B698,padron!$A$3:$M$482,9,0)),+IF(ISERROR(VLOOKUP($B698,NAfiliado_NFarmacia!$A$2:$J$497,5,0)),"Ingresa Farmacia",VLOOKUP($B698,NAfiliado_NFarmacia!$A$2:$J$497,5,0)),VLOOKUP($B698,padron!$A$3:$M$482,9,0)),+IF(ISERROR(VLOOKUP($B698,NAfiliado_NFarmacia!$A$2:$J$497,5,0)),"Ingresa Farmacia",VLOOKUP($B698,NAfiliado_NFarmacia!$A$2:$J$497,5,0))))</f>
        <v/>
      </c>
      <c r="J698" s="68" t="str">
        <f>+IF($B698="","",+IF(OR($F698="Si",$F698=""),IF(ISERROR(VLOOKUP($B698,padron!$A$3:$M$482,10,0)),+IF(ISERROR(VLOOKUP($B698,NAfiliado_NFarmacia!$A$2:$J$497,5,0)),"Ingresa Direccion de Farmacia",VLOOKUP($B698,NAfiliado_NFarmacia!$A$2:$J$497,6,0)),VLOOKUP($B698,padron!$A$3:$M$482,10,0)),+IF(ISERROR(VLOOKUP($B698,NAfiliado_NFarmacia!$A$2:$J$497,6,0)),"Ingresa Direccion de Farmacia",VLOOKUP($B698,NAfiliado_NFarmacia!$A$2:$J$497,6,0))))</f>
        <v/>
      </c>
      <c r="K698" s="68" t="str">
        <f>+IF($B698="","",+IF(OR($F698="Si",$F698=""),IF(ISERROR(VLOOKUP($B698,padron!$A$3:$M$482,10,0)),+IF(ISERROR(VLOOKUP($B698,NAfiliado_NFarmacia!$A$2:$J$497,5,0)),"Ingresa Localidad de Farmacia",VLOOKUP($B698,NAfiliado_NFarmacia!$A$2:$J$497,7,0)),VLOOKUP($B698,padron!$A$3:$M$482,11,0)),+IF(ISERROR(VLOOKUP($B698,NAfiliado_NFarmacia!$A$2:$J$497,7,0)),"Ingresa Localidad de Farmacia",VLOOKUP($B698,NAfiliado_NFarmacia!$A$2:$J$497,7,0))))</f>
        <v/>
      </c>
      <c r="L698" s="69" t="str">
        <f>+IF(B698="","",IF(F698="No","84005541",+IFERROR(+VLOOKUP(inicio!B698,padron!$A$2:$H$1999,8,0),"84005541")))</f>
        <v/>
      </c>
      <c r="M698" s="69" t="str">
        <f>+IF(B698="","",+IFERROR(+VLOOKUP(B698,padron!A:C,3,0),"no_cargado"))</f>
        <v/>
      </c>
      <c r="N698" s="67" t="str">
        <f>+IF(C698="","",+IFERROR(+VLOOKUP($C698,materiales!$A$2:$C$101,3,0),"9999"))</f>
        <v/>
      </c>
      <c r="O698" s="67" t="str">
        <f t="shared" si="100"/>
        <v/>
      </c>
      <c r="P698" s="67" t="str">
        <f t="shared" si="101"/>
        <v/>
      </c>
      <c r="Q698" s="67" t="str">
        <f t="shared" si="102"/>
        <v/>
      </c>
      <c r="R698" s="67" t="str">
        <f t="shared" si="103"/>
        <v/>
      </c>
      <c r="S698" s="67" t="str">
        <f t="shared" si="104"/>
        <v/>
      </c>
      <c r="T698" s="67" t="str">
        <f t="shared" ca="1" si="105"/>
        <v/>
      </c>
      <c r="U698" s="67" t="str">
        <f>+IF(M698="","",IFERROR(+VLOOKUP(C698,materiales!$A$2:$D$1000,4,0),"DSZA"))</f>
        <v/>
      </c>
      <c r="V698" s="67" t="str">
        <f t="shared" si="106"/>
        <v/>
      </c>
      <c r="W698" s="69" t="str">
        <f t="shared" si="107"/>
        <v/>
      </c>
      <c r="X698" s="69" t="str">
        <f t="shared" si="108"/>
        <v/>
      </c>
      <c r="Y698" s="70" t="str">
        <f t="shared" si="109"/>
        <v/>
      </c>
      <c r="Z698" s="70" t="str">
        <f>IF(M698="no_cargado",VLOOKUP(B698,NAfiliado_NFarmacia!A:H,8,0),"")</f>
        <v/>
      </c>
      <c r="AA698" s="71"/>
    </row>
    <row r="699" spans="1:27" x14ac:dyDescent="0.55000000000000004">
      <c r="G699" s="66" t="str">
        <f>+IF($B699="","",+IFERROR(+VLOOKUP(B699,padron!$A$2:$E$2000,2,0),+IFERROR(VLOOKUP(B699,NAfiliado_NFarmacia!$A:$J,10,0),"Ingresar Nuevo Afiliado")))</f>
        <v/>
      </c>
      <c r="H699" s="67" t="str">
        <f>+IF(B699="","",+IFERROR(+VLOOKUP($C699,materiales!$A$2:$C$101,2,0),"9999"))</f>
        <v/>
      </c>
      <c r="I699" s="68" t="str">
        <f>+IF($B699="","",+IF(OR($F699="Si",$F699=""),IF(ISERROR(VLOOKUP($B699,padron!$A$3:$M$482,9,0)),+IF(ISERROR(VLOOKUP($B699,NAfiliado_NFarmacia!$A$2:$J$497,5,0)),"Ingresa Farmacia",VLOOKUP($B699,NAfiliado_NFarmacia!$A$2:$J$497,5,0)),VLOOKUP($B699,padron!$A$3:$M$482,9,0)),+IF(ISERROR(VLOOKUP($B699,NAfiliado_NFarmacia!$A$2:$J$497,5,0)),"Ingresa Farmacia",VLOOKUP($B699,NAfiliado_NFarmacia!$A$2:$J$497,5,0))))</f>
        <v/>
      </c>
      <c r="J699" s="68" t="str">
        <f>+IF($B699="","",+IF(OR($F699="Si",$F699=""),IF(ISERROR(VLOOKUP($B699,padron!$A$3:$M$482,10,0)),+IF(ISERROR(VLOOKUP($B699,NAfiliado_NFarmacia!$A$2:$J$497,5,0)),"Ingresa Direccion de Farmacia",VLOOKUP($B699,NAfiliado_NFarmacia!$A$2:$J$497,6,0)),VLOOKUP($B699,padron!$A$3:$M$482,10,0)),+IF(ISERROR(VLOOKUP($B699,NAfiliado_NFarmacia!$A$2:$J$497,6,0)),"Ingresa Direccion de Farmacia",VLOOKUP($B699,NAfiliado_NFarmacia!$A$2:$J$497,6,0))))</f>
        <v/>
      </c>
      <c r="K699" s="68" t="str">
        <f>+IF($B699="","",+IF(OR($F699="Si",$F699=""),IF(ISERROR(VLOOKUP($B699,padron!$A$3:$M$482,10,0)),+IF(ISERROR(VLOOKUP($B699,NAfiliado_NFarmacia!$A$2:$J$497,5,0)),"Ingresa Localidad de Farmacia",VLOOKUP($B699,NAfiliado_NFarmacia!$A$2:$J$497,7,0)),VLOOKUP($B699,padron!$A$3:$M$482,11,0)),+IF(ISERROR(VLOOKUP($B699,NAfiliado_NFarmacia!$A$2:$J$497,7,0)),"Ingresa Localidad de Farmacia",VLOOKUP($B699,NAfiliado_NFarmacia!$A$2:$J$497,7,0))))</f>
        <v/>
      </c>
      <c r="L699" s="69" t="str">
        <f>+IF(B699="","",IF(F699="No","84005541",+IFERROR(+VLOOKUP(inicio!B699,padron!$A$2:$H$1999,8,0),"84005541")))</f>
        <v/>
      </c>
      <c r="M699" s="69" t="str">
        <f>+IF(B699="","",+IFERROR(+VLOOKUP(B699,padron!A:C,3,0),"no_cargado"))</f>
        <v/>
      </c>
      <c r="N699" s="67" t="str">
        <f>+IF(C699="","",+IFERROR(+VLOOKUP($C699,materiales!$A$2:$C$101,3,0),"9999"))</f>
        <v/>
      </c>
      <c r="O699" s="67" t="str">
        <f t="shared" si="100"/>
        <v/>
      </c>
      <c r="P699" s="67" t="str">
        <f t="shared" si="101"/>
        <v/>
      </c>
      <c r="Q699" s="67" t="str">
        <f t="shared" si="102"/>
        <v/>
      </c>
      <c r="R699" s="67" t="str">
        <f t="shared" si="103"/>
        <v/>
      </c>
      <c r="S699" s="67" t="str">
        <f t="shared" si="104"/>
        <v/>
      </c>
      <c r="T699" s="67" t="str">
        <f t="shared" ca="1" si="105"/>
        <v/>
      </c>
      <c r="U699" s="67" t="str">
        <f>+IF(M699="","",IFERROR(+VLOOKUP(C699,materiales!$A$2:$D$1000,4,0),"DSZA"))</f>
        <v/>
      </c>
      <c r="V699" s="67" t="str">
        <f t="shared" si="106"/>
        <v/>
      </c>
      <c r="W699" s="69" t="str">
        <f t="shared" si="107"/>
        <v/>
      </c>
      <c r="X699" s="69" t="str">
        <f t="shared" si="108"/>
        <v/>
      </c>
      <c r="Y699" s="70" t="str">
        <f t="shared" si="109"/>
        <v/>
      </c>
      <c r="Z699" s="70" t="str">
        <f>IF(M699="no_cargado",VLOOKUP(B699,NAfiliado_NFarmacia!A:H,8,0),"")</f>
        <v/>
      </c>
      <c r="AA699" s="71"/>
    </row>
    <row r="700" spans="1:27" x14ac:dyDescent="0.55000000000000004">
      <c r="G700" s="66" t="str">
        <f>+IF($B700="","",+IFERROR(+VLOOKUP(B700,padron!$A$2:$E$2000,2,0),+IFERROR(VLOOKUP(B700,NAfiliado_NFarmacia!$A:$J,10,0),"Ingresar Nuevo Afiliado")))</f>
        <v/>
      </c>
      <c r="H700" s="67" t="str">
        <f>+IF(B700="","",+IFERROR(+VLOOKUP($C700,materiales!$A$2:$C$101,2,0),"9999"))</f>
        <v/>
      </c>
      <c r="I700" s="68" t="str">
        <f>+IF($B700="","",+IF(OR($F700="Si",$F700=""),IF(ISERROR(VLOOKUP($B700,padron!$A$3:$M$482,9,0)),+IF(ISERROR(VLOOKUP($B700,NAfiliado_NFarmacia!$A$2:$J$497,5,0)),"Ingresa Farmacia",VLOOKUP($B700,NAfiliado_NFarmacia!$A$2:$J$497,5,0)),VLOOKUP($B700,padron!$A$3:$M$482,9,0)),+IF(ISERROR(VLOOKUP($B700,NAfiliado_NFarmacia!$A$2:$J$497,5,0)),"Ingresa Farmacia",VLOOKUP($B700,NAfiliado_NFarmacia!$A$2:$J$497,5,0))))</f>
        <v/>
      </c>
      <c r="J700" s="68" t="str">
        <f>+IF($B700="","",+IF(OR($F700="Si",$F700=""),IF(ISERROR(VLOOKUP($B700,padron!$A$3:$M$482,10,0)),+IF(ISERROR(VLOOKUP($B700,NAfiliado_NFarmacia!$A$2:$J$497,5,0)),"Ingresa Direccion de Farmacia",VLOOKUP($B700,NAfiliado_NFarmacia!$A$2:$J$497,6,0)),VLOOKUP($B700,padron!$A$3:$M$482,10,0)),+IF(ISERROR(VLOOKUP($B700,NAfiliado_NFarmacia!$A$2:$J$497,6,0)),"Ingresa Direccion de Farmacia",VLOOKUP($B700,NAfiliado_NFarmacia!$A$2:$J$497,6,0))))</f>
        <v/>
      </c>
      <c r="K700" s="68" t="str">
        <f>+IF($B700="","",+IF(OR($F700="Si",$F700=""),IF(ISERROR(VLOOKUP($B700,padron!$A$3:$M$482,10,0)),+IF(ISERROR(VLOOKUP($B700,NAfiliado_NFarmacia!$A$2:$J$497,5,0)),"Ingresa Localidad de Farmacia",VLOOKUP($B700,NAfiliado_NFarmacia!$A$2:$J$497,7,0)),VLOOKUP($B700,padron!$A$3:$M$482,11,0)),+IF(ISERROR(VLOOKUP($B700,NAfiliado_NFarmacia!$A$2:$J$497,7,0)),"Ingresa Localidad de Farmacia",VLOOKUP($B700,NAfiliado_NFarmacia!$A$2:$J$497,7,0))))</f>
        <v/>
      </c>
      <c r="L700" s="69" t="str">
        <f>+IF(B700="","",IF(F700="No","84005541",+IFERROR(+VLOOKUP(inicio!B700,padron!$A$2:$H$1999,8,0),"84005541")))</f>
        <v/>
      </c>
      <c r="M700" s="69" t="str">
        <f>+IF(B700="","",+IFERROR(+VLOOKUP(B700,padron!A:C,3,0),"no_cargado"))</f>
        <v/>
      </c>
      <c r="N700" s="67" t="str">
        <f>+IF(C700="","",+IFERROR(+VLOOKUP($C700,materiales!$A$2:$C$101,3,0),"9999"))</f>
        <v/>
      </c>
      <c r="O700" s="67" t="str">
        <f t="shared" si="100"/>
        <v/>
      </c>
      <c r="P700" s="67" t="str">
        <f t="shared" si="101"/>
        <v/>
      </c>
      <c r="Q700" s="67" t="str">
        <f t="shared" si="102"/>
        <v/>
      </c>
      <c r="R700" s="67" t="str">
        <f t="shared" si="103"/>
        <v/>
      </c>
      <c r="S700" s="67" t="str">
        <f t="shared" si="104"/>
        <v/>
      </c>
      <c r="T700" s="67" t="str">
        <f t="shared" ca="1" si="105"/>
        <v/>
      </c>
      <c r="U700" s="67" t="str">
        <f>+IF(M700="","",IFERROR(+VLOOKUP(C700,materiales!$A$2:$D$1000,4,0),"DSZA"))</f>
        <v/>
      </c>
      <c r="V700" s="67" t="str">
        <f t="shared" si="106"/>
        <v/>
      </c>
      <c r="W700" s="69" t="str">
        <f t="shared" si="107"/>
        <v/>
      </c>
      <c r="X700" s="69" t="str">
        <f t="shared" si="108"/>
        <v/>
      </c>
      <c r="Y700" s="70" t="str">
        <f t="shared" si="109"/>
        <v/>
      </c>
      <c r="Z700" s="70" t="str">
        <f>IF(M700="no_cargado",VLOOKUP(B700,NAfiliado_NFarmacia!A:H,8,0),"")</f>
        <v/>
      </c>
      <c r="AA700" s="71"/>
    </row>
    <row r="701" spans="1:27" x14ac:dyDescent="0.55000000000000004">
      <c r="G701" s="66" t="str">
        <f>+IF($B701="","",+IFERROR(+VLOOKUP(B701,padron!$A$2:$E$2000,2,0),+IFERROR(VLOOKUP(B701,NAfiliado_NFarmacia!$A:$J,10,0),"Ingresar Nuevo Afiliado")))</f>
        <v/>
      </c>
      <c r="H701" s="70"/>
      <c r="I701" s="70"/>
      <c r="J701" s="70"/>
      <c r="K701" s="70"/>
      <c r="L701" s="69" t="str">
        <f>+IF(B701="","",IF(F701="No","84005541",+IFERROR(+VLOOKUP(inicio!B701,padron!$A$2:$H$1999,8,0),"84005541")))</f>
        <v/>
      </c>
      <c r="M701" s="70"/>
      <c r="N701" s="70"/>
      <c r="O701" s="72"/>
      <c r="P701" s="70"/>
      <c r="Q701" s="70"/>
      <c r="R701" s="70"/>
      <c r="S701" s="70"/>
      <c r="T701" s="70"/>
      <c r="U701" s="70"/>
      <c r="V701" s="70"/>
      <c r="W701" s="69" t="str">
        <f t="shared" ref="W701:W763" si="110">IF(B701="","","02")</f>
        <v/>
      </c>
      <c r="X701" s="69" t="str">
        <f t="shared" ref="X701:X763" si="111">IF(B701="","","01")</f>
        <v/>
      </c>
      <c r="Y701" s="70"/>
      <c r="Z701" s="70" t="str">
        <f>IF(M701="no_cargado",VLOOKUP(B701,NAfiliado_NFarmacia!A:H,8,0),"")</f>
        <v/>
      </c>
      <c r="AA701" s="70"/>
    </row>
    <row r="702" spans="1:27" x14ac:dyDescent="0.55000000000000004">
      <c r="G702" s="66" t="str">
        <f>+IF($B702="","",+IFERROR(+VLOOKUP(B702,padron!$A$2:$E$2000,2,0),+IFERROR(VLOOKUP(B702,NAfiliado_NFarmacia!$A:$J,10,0),"Ingresar Nuevo Afiliado")))</f>
        <v/>
      </c>
      <c r="H702" s="70"/>
      <c r="I702" s="70"/>
      <c r="J702" s="70"/>
      <c r="K702" s="70"/>
      <c r="L702" s="69" t="str">
        <f>+IF(B702="","",IF(F702="No","84005541",+IFERROR(+VLOOKUP(inicio!B702,padron!$A$2:$H$1999,8,0),"84005541")))</f>
        <v/>
      </c>
      <c r="M702" s="70"/>
      <c r="N702" s="70"/>
      <c r="O702" s="72"/>
      <c r="P702" s="70"/>
      <c r="Q702" s="70"/>
      <c r="R702" s="70"/>
      <c r="S702" s="70"/>
      <c r="T702" s="70"/>
      <c r="U702" s="70"/>
      <c r="V702" s="70"/>
      <c r="W702" s="69" t="str">
        <f t="shared" si="110"/>
        <v/>
      </c>
      <c r="X702" s="69" t="str">
        <f t="shared" si="111"/>
        <v/>
      </c>
      <c r="Y702" s="70"/>
      <c r="Z702" s="70" t="str">
        <f>IF(M702="no_cargado",VLOOKUP(B702,NAfiliado_NFarmacia!A:H,8,0),"")</f>
        <v/>
      </c>
      <c r="AA702" s="70"/>
    </row>
    <row r="703" spans="1:27" x14ac:dyDescent="0.55000000000000004">
      <c r="G703" s="66" t="str">
        <f>+IF($B703="","",+IFERROR(+VLOOKUP(B703,padron!$A$2:$E$2000,2,0),+IFERROR(VLOOKUP(B703,NAfiliado_NFarmacia!$A:$J,10,0),"Ingresar Nuevo Afiliado")))</f>
        <v/>
      </c>
      <c r="H703" s="70"/>
      <c r="I703" s="70"/>
      <c r="J703" s="70"/>
      <c r="K703" s="70"/>
      <c r="L703" s="69" t="str">
        <f>+IF(B703="","",IF(F703="No","84005541",+IFERROR(+VLOOKUP(inicio!B703,padron!$A$2:$H$1999,8,0),"84005541")))</f>
        <v/>
      </c>
      <c r="M703" s="70"/>
      <c r="N703" s="70"/>
      <c r="O703" s="72"/>
      <c r="P703" s="70"/>
      <c r="Q703" s="70"/>
      <c r="R703" s="70"/>
      <c r="S703" s="70"/>
      <c r="T703" s="70"/>
      <c r="U703" s="70"/>
      <c r="V703" s="70"/>
      <c r="W703" s="69" t="str">
        <f t="shared" si="110"/>
        <v/>
      </c>
      <c r="X703" s="69" t="str">
        <f t="shared" si="111"/>
        <v/>
      </c>
      <c r="Y703" s="70"/>
      <c r="Z703" s="70" t="str">
        <f>IF(M703="no_cargado",VLOOKUP(B703,NAfiliado_NFarmacia!A:H,8,0),"")</f>
        <v/>
      </c>
      <c r="AA703" s="70"/>
    </row>
    <row r="704" spans="1:27" x14ac:dyDescent="0.55000000000000004">
      <c r="G704" s="66" t="str">
        <f>+IF($B704="","",+IFERROR(+VLOOKUP(B704,padron!$A$2:$E$2000,2,0),+IFERROR(VLOOKUP(B704,NAfiliado_NFarmacia!$A:$J,10,0),"Ingresar Nuevo Afiliado")))</f>
        <v/>
      </c>
      <c r="H704" s="70"/>
      <c r="I704" s="70"/>
      <c r="J704" s="70"/>
      <c r="K704" s="70"/>
      <c r="L704" s="69" t="str">
        <f>+IF(B704="","",IF(F704="No","84005541",+IFERROR(+VLOOKUP(inicio!B704,padron!$A$2:$H$1999,8,0),"84005541")))</f>
        <v/>
      </c>
      <c r="M704" s="70"/>
      <c r="N704" s="70"/>
      <c r="O704" s="72"/>
      <c r="P704" s="70"/>
      <c r="Q704" s="70"/>
      <c r="R704" s="70"/>
      <c r="S704" s="70"/>
      <c r="T704" s="70"/>
      <c r="U704" s="70"/>
      <c r="V704" s="70"/>
      <c r="W704" s="69" t="str">
        <f t="shared" si="110"/>
        <v/>
      </c>
      <c r="X704" s="69" t="str">
        <f t="shared" si="111"/>
        <v/>
      </c>
      <c r="Y704" s="70"/>
      <c r="Z704" s="70" t="str">
        <f>IF(M704="no_cargado",VLOOKUP(B704,NAfiliado_NFarmacia!A:H,8,0),"")</f>
        <v/>
      </c>
      <c r="AA704" s="70"/>
    </row>
    <row r="705" spans="7:27" x14ac:dyDescent="0.55000000000000004">
      <c r="G705" s="66" t="str">
        <f>+IF($B705="","",+IFERROR(+VLOOKUP(B705,padron!$A$2:$E$2000,2,0),+IFERROR(VLOOKUP(B705,NAfiliado_NFarmacia!$A:$J,10,0),"Ingresar Nuevo Afiliado")))</f>
        <v/>
      </c>
      <c r="H705" s="70"/>
      <c r="I705" s="70"/>
      <c r="J705" s="70"/>
      <c r="K705" s="70"/>
      <c r="L705" s="69" t="str">
        <f>+IF(B705="","",IF(F705="No","84005541",+IFERROR(+VLOOKUP(inicio!B705,padron!$A$2:$H$1999,8,0),"84005541")))</f>
        <v/>
      </c>
      <c r="M705" s="70"/>
      <c r="N705" s="70"/>
      <c r="O705" s="72"/>
      <c r="P705" s="70"/>
      <c r="Q705" s="70"/>
      <c r="R705" s="70"/>
      <c r="S705" s="70"/>
      <c r="T705" s="70"/>
      <c r="U705" s="70"/>
      <c r="V705" s="70"/>
      <c r="W705" s="69" t="str">
        <f t="shared" si="110"/>
        <v/>
      </c>
      <c r="X705" s="69" t="str">
        <f t="shared" si="111"/>
        <v/>
      </c>
      <c r="Y705" s="70"/>
      <c r="Z705" s="70" t="str">
        <f>IF(M705="no_cargado",VLOOKUP(B705,NAfiliado_NFarmacia!A:H,8,0),"")</f>
        <v/>
      </c>
      <c r="AA705" s="70"/>
    </row>
    <row r="706" spans="7:27" x14ac:dyDescent="0.55000000000000004">
      <c r="G706" s="66" t="str">
        <f>+IF($B706="","",+IFERROR(+VLOOKUP(B706,padron!$A$2:$E$2000,2,0),+IFERROR(VLOOKUP(B706,NAfiliado_NFarmacia!$A:$J,10,0),"Ingresar Nuevo Afiliado")))</f>
        <v/>
      </c>
      <c r="H706" s="70"/>
      <c r="I706" s="70"/>
      <c r="J706" s="70"/>
      <c r="K706" s="70"/>
      <c r="L706" s="69" t="str">
        <f>+IF(B706="","",IF(F706="No","84005541",+IFERROR(+VLOOKUP(inicio!B706,padron!$A$2:$H$1999,8,0),"84005541")))</f>
        <v/>
      </c>
      <c r="M706" s="70"/>
      <c r="N706" s="70"/>
      <c r="O706" s="72"/>
      <c r="P706" s="70"/>
      <c r="Q706" s="70"/>
      <c r="R706" s="70"/>
      <c r="S706" s="70"/>
      <c r="T706" s="70"/>
      <c r="U706" s="70"/>
      <c r="V706" s="70"/>
      <c r="W706" s="69" t="str">
        <f t="shared" si="110"/>
        <v/>
      </c>
      <c r="X706" s="69" t="str">
        <f t="shared" si="111"/>
        <v/>
      </c>
      <c r="Y706" s="70"/>
      <c r="Z706" s="70" t="str">
        <f>IF(M706="no_cargado",VLOOKUP(B706,NAfiliado_NFarmacia!A:H,8,0),"")</f>
        <v/>
      </c>
      <c r="AA706" s="70"/>
    </row>
    <row r="707" spans="7:27" x14ac:dyDescent="0.55000000000000004">
      <c r="G707" s="66" t="str">
        <f>+IF($B707="","",+IFERROR(+VLOOKUP(B707,padron!$A$2:$E$2000,2,0),+IFERROR(VLOOKUP(B707,NAfiliado_NFarmacia!$A:$J,10,0),"Ingresar Nuevo Afiliado")))</f>
        <v/>
      </c>
      <c r="H707" s="70"/>
      <c r="I707" s="70"/>
      <c r="J707" s="70"/>
      <c r="K707" s="70"/>
      <c r="L707" s="69" t="str">
        <f>+IF(B707="","",IF(F707="No","84005541",+IFERROR(+VLOOKUP(inicio!B707,padron!$A$2:$H$1999,8,0),"84005541")))</f>
        <v/>
      </c>
      <c r="M707" s="70"/>
      <c r="N707" s="70"/>
      <c r="O707" s="72"/>
      <c r="P707" s="70"/>
      <c r="Q707" s="70"/>
      <c r="R707" s="70"/>
      <c r="S707" s="70"/>
      <c r="T707" s="70"/>
      <c r="U707" s="70"/>
      <c r="V707" s="70"/>
      <c r="W707" s="69" t="str">
        <f t="shared" si="110"/>
        <v/>
      </c>
      <c r="X707" s="69" t="str">
        <f t="shared" si="111"/>
        <v/>
      </c>
      <c r="Y707" s="70"/>
      <c r="Z707" s="70" t="str">
        <f>IF(M707="no_cargado",VLOOKUP(B707,NAfiliado_NFarmacia!A:H,8,0),"")</f>
        <v/>
      </c>
      <c r="AA707" s="70"/>
    </row>
    <row r="708" spans="7:27" x14ac:dyDescent="0.55000000000000004">
      <c r="G708" s="66" t="str">
        <f>+IF($B708="","",+IFERROR(+VLOOKUP(B708,padron!$A$2:$E$2000,2,0),+IFERROR(VLOOKUP(B708,NAfiliado_NFarmacia!$A:$J,10,0),"Ingresar Nuevo Afiliado")))</f>
        <v/>
      </c>
      <c r="H708" s="70"/>
      <c r="I708" s="70"/>
      <c r="J708" s="70"/>
      <c r="K708" s="70"/>
      <c r="L708" s="69" t="str">
        <f>+IF(B708="","",IF(F708="No","84005541",+IFERROR(+VLOOKUP(inicio!B708,padron!$A$2:$H$1999,8,0),"84005541")))</f>
        <v/>
      </c>
      <c r="M708" s="70"/>
      <c r="N708" s="70"/>
      <c r="O708" s="72"/>
      <c r="P708" s="70"/>
      <c r="Q708" s="70"/>
      <c r="R708" s="70"/>
      <c r="S708" s="70"/>
      <c r="T708" s="70"/>
      <c r="U708" s="70"/>
      <c r="V708" s="70"/>
      <c r="W708" s="69" t="str">
        <f t="shared" si="110"/>
        <v/>
      </c>
      <c r="X708" s="69" t="str">
        <f t="shared" si="111"/>
        <v/>
      </c>
      <c r="Y708" s="70"/>
      <c r="Z708" s="70" t="str">
        <f>IF(M708="no_cargado",VLOOKUP(B708,NAfiliado_NFarmacia!A:H,8,0),"")</f>
        <v/>
      </c>
      <c r="AA708" s="70"/>
    </row>
    <row r="709" spans="7:27" x14ac:dyDescent="0.55000000000000004">
      <c r="G709" s="66" t="str">
        <f>+IF($B709="","",+IFERROR(+VLOOKUP(B709,padron!$A$2:$E$2000,2,0),+IFERROR(VLOOKUP(B709,NAfiliado_NFarmacia!$A:$J,10,0),"Ingresar Nuevo Afiliado")))</f>
        <v/>
      </c>
      <c r="H709" s="70"/>
      <c r="I709" s="70"/>
      <c r="J709" s="70"/>
      <c r="K709" s="70"/>
      <c r="L709" s="69" t="str">
        <f>+IF(B709="","",IF(F709="No","84005541",+IFERROR(+VLOOKUP(inicio!B709,padron!$A$2:$H$1999,8,0),"84005541")))</f>
        <v/>
      </c>
      <c r="M709" s="70"/>
      <c r="N709" s="70"/>
      <c r="O709" s="72"/>
      <c r="P709" s="70"/>
      <c r="Q709" s="70"/>
      <c r="R709" s="70"/>
      <c r="S709" s="70"/>
      <c r="T709" s="70"/>
      <c r="U709" s="70"/>
      <c r="V709" s="70"/>
      <c r="W709" s="69" t="str">
        <f t="shared" si="110"/>
        <v/>
      </c>
      <c r="X709" s="69" t="str">
        <f t="shared" si="111"/>
        <v/>
      </c>
      <c r="Y709" s="70"/>
      <c r="Z709" s="70" t="str">
        <f>IF(M709="no_cargado",VLOOKUP(B709,NAfiliado_NFarmacia!A:H,8,0),"")</f>
        <v/>
      </c>
      <c r="AA709" s="70"/>
    </row>
    <row r="710" spans="7:27" x14ac:dyDescent="0.55000000000000004">
      <c r="G710" s="66" t="str">
        <f>+IF($B710="","",+IFERROR(+VLOOKUP(B710,padron!$A$2:$E$2000,2,0),+IFERROR(VLOOKUP(B710,NAfiliado_NFarmacia!$A:$J,10,0),"Ingresar Nuevo Afiliado")))</f>
        <v/>
      </c>
      <c r="H710" s="70"/>
      <c r="I710" s="70"/>
      <c r="J710" s="70"/>
      <c r="K710" s="70"/>
      <c r="L710" s="69" t="str">
        <f>+IF(B710="","",IF(F710="No","84005541",+IFERROR(+VLOOKUP(inicio!B710,padron!$A$2:$H$1999,8,0),"84005541")))</f>
        <v/>
      </c>
      <c r="M710" s="70"/>
      <c r="N710" s="70"/>
      <c r="O710" s="72"/>
      <c r="P710" s="70"/>
      <c r="Q710" s="70"/>
      <c r="R710" s="70"/>
      <c r="S710" s="70"/>
      <c r="T710" s="70"/>
      <c r="U710" s="70"/>
      <c r="V710" s="70"/>
      <c r="W710" s="69" t="str">
        <f t="shared" si="110"/>
        <v/>
      </c>
      <c r="X710" s="69" t="str">
        <f t="shared" si="111"/>
        <v/>
      </c>
      <c r="Y710" s="70"/>
      <c r="Z710" s="70" t="str">
        <f>IF(M710="no_cargado",VLOOKUP(B710,NAfiliado_NFarmacia!A:H,8,0),"")</f>
        <v/>
      </c>
      <c r="AA710" s="70"/>
    </row>
    <row r="711" spans="7:27" x14ac:dyDescent="0.55000000000000004">
      <c r="G711" s="66" t="str">
        <f>+IF($B711="","",+IFERROR(+VLOOKUP(B711,padron!$A$2:$E$2000,2,0),+IFERROR(VLOOKUP(B711,NAfiliado_NFarmacia!$A:$J,10,0),"Ingresar Nuevo Afiliado")))</f>
        <v/>
      </c>
      <c r="H711" s="70"/>
      <c r="I711" s="70"/>
      <c r="J711" s="70"/>
      <c r="K711" s="70"/>
      <c r="L711" s="69" t="str">
        <f>+IF(B711="","",IF(F711="No","84005541",+IFERROR(+VLOOKUP(inicio!B711,padron!$A$2:$H$1999,8,0),"84005541")))</f>
        <v/>
      </c>
      <c r="M711" s="70"/>
      <c r="N711" s="70"/>
      <c r="O711" s="72"/>
      <c r="P711" s="70"/>
      <c r="Q711" s="70"/>
      <c r="R711" s="70"/>
      <c r="S711" s="70"/>
      <c r="T711" s="70"/>
      <c r="U711" s="70"/>
      <c r="V711" s="70"/>
      <c r="W711" s="69" t="str">
        <f t="shared" si="110"/>
        <v/>
      </c>
      <c r="X711" s="69" t="str">
        <f t="shared" si="111"/>
        <v/>
      </c>
      <c r="Y711" s="70"/>
      <c r="Z711" s="70" t="str">
        <f>IF(M711="no_cargado",VLOOKUP(B711,NAfiliado_NFarmacia!A:H,8,0),"")</f>
        <v/>
      </c>
      <c r="AA711" s="70"/>
    </row>
    <row r="712" spans="7:27" x14ac:dyDescent="0.55000000000000004">
      <c r="G712" s="66" t="str">
        <f>+IF($B712="","",+IFERROR(+VLOOKUP(B712,padron!$A$2:$E$2000,2,0),+IFERROR(VLOOKUP(B712,NAfiliado_NFarmacia!$A:$J,10,0),"Ingresar Nuevo Afiliado")))</f>
        <v/>
      </c>
      <c r="H712" s="70"/>
      <c r="I712" s="70"/>
      <c r="J712" s="70"/>
      <c r="K712" s="70"/>
      <c r="L712" s="69" t="str">
        <f>+IF(B712="","",IF(F712="No","84005541",+IFERROR(+VLOOKUP(inicio!B712,padron!$A$2:$H$1999,8,0),"84005541")))</f>
        <v/>
      </c>
      <c r="M712" s="70"/>
      <c r="N712" s="70"/>
      <c r="O712" s="72"/>
      <c r="P712" s="70"/>
      <c r="Q712" s="70"/>
      <c r="R712" s="70"/>
      <c r="S712" s="70"/>
      <c r="T712" s="70"/>
      <c r="U712" s="70"/>
      <c r="V712" s="70"/>
      <c r="W712" s="69" t="str">
        <f t="shared" si="110"/>
        <v/>
      </c>
      <c r="X712" s="69" t="str">
        <f t="shared" si="111"/>
        <v/>
      </c>
      <c r="Y712" s="70"/>
      <c r="Z712" s="70" t="str">
        <f>IF(M712="no_cargado",VLOOKUP(B712,NAfiliado_NFarmacia!A:H,8,0),"")</f>
        <v/>
      </c>
      <c r="AA712" s="70"/>
    </row>
    <row r="713" spans="7:27" x14ac:dyDescent="0.55000000000000004">
      <c r="G713" s="66" t="str">
        <f>+IF($B713="","",+IFERROR(+VLOOKUP(B713,padron!$A$2:$E$2000,2,0),+IFERROR(VLOOKUP(B713,NAfiliado_NFarmacia!$A:$J,10,0),"Ingresar Nuevo Afiliado")))</f>
        <v/>
      </c>
      <c r="H713" s="70"/>
      <c r="I713" s="70"/>
      <c r="J713" s="70"/>
      <c r="K713" s="70"/>
      <c r="L713" s="69" t="str">
        <f>+IF(B713="","",IF(F713="No","84005541",+IFERROR(+VLOOKUP(inicio!B713,padron!$A$2:$H$1999,8,0),"84005541")))</f>
        <v/>
      </c>
      <c r="M713" s="70"/>
      <c r="N713" s="70"/>
      <c r="O713" s="72"/>
      <c r="P713" s="70"/>
      <c r="Q713" s="70"/>
      <c r="R713" s="70"/>
      <c r="S713" s="70"/>
      <c r="T713" s="70"/>
      <c r="U713" s="70"/>
      <c r="V713" s="70"/>
      <c r="W713" s="69" t="str">
        <f t="shared" si="110"/>
        <v/>
      </c>
      <c r="X713" s="69" t="str">
        <f t="shared" si="111"/>
        <v/>
      </c>
      <c r="Y713" s="70"/>
      <c r="Z713" s="70" t="str">
        <f>IF(M713="no_cargado",VLOOKUP(B713,NAfiliado_NFarmacia!A:H,8,0),"")</f>
        <v/>
      </c>
      <c r="AA713" s="70"/>
    </row>
    <row r="714" spans="7:27" x14ac:dyDescent="0.55000000000000004">
      <c r="G714" s="66" t="str">
        <f>+IF($B714="","",+IFERROR(+VLOOKUP(B714,padron!$A$2:$E$2000,2,0),+IFERROR(VLOOKUP(B714,NAfiliado_NFarmacia!$A:$J,10,0),"Ingresar Nuevo Afiliado")))</f>
        <v/>
      </c>
      <c r="H714" s="70"/>
      <c r="I714" s="70"/>
      <c r="J714" s="70"/>
      <c r="K714" s="70"/>
      <c r="L714" s="69" t="str">
        <f>+IF(B714="","",IF(F714="No","84005541",+IFERROR(+VLOOKUP(inicio!B714,padron!$A$2:$H$1999,8,0),"84005541")))</f>
        <v/>
      </c>
      <c r="M714" s="70"/>
      <c r="N714" s="70"/>
      <c r="O714" s="72"/>
      <c r="P714" s="70"/>
      <c r="Q714" s="70"/>
      <c r="R714" s="70"/>
      <c r="S714" s="70"/>
      <c r="T714" s="70"/>
      <c r="U714" s="70"/>
      <c r="V714" s="70"/>
      <c r="W714" s="69" t="str">
        <f t="shared" si="110"/>
        <v/>
      </c>
      <c r="X714" s="69" t="str">
        <f t="shared" si="111"/>
        <v/>
      </c>
      <c r="Y714" s="70"/>
      <c r="Z714" s="70" t="str">
        <f>IF(M714="no_cargado",VLOOKUP(B714,NAfiliado_NFarmacia!A:H,8,0),"")</f>
        <v/>
      </c>
      <c r="AA714" s="70"/>
    </row>
    <row r="715" spans="7:27" x14ac:dyDescent="0.55000000000000004">
      <c r="G715" s="66" t="str">
        <f>+IF($B715="","",+IFERROR(+VLOOKUP(B715,padron!$A$2:$E$2000,2,0),+IFERROR(VLOOKUP(B715,NAfiliado_NFarmacia!$A:$J,10,0),"Ingresar Nuevo Afiliado")))</f>
        <v/>
      </c>
      <c r="H715" s="70"/>
      <c r="I715" s="70"/>
      <c r="J715" s="70"/>
      <c r="K715" s="70"/>
      <c r="L715" s="69" t="str">
        <f>+IF(B715="","",IF(F715="No","84005541",+IFERROR(+VLOOKUP(inicio!B715,padron!$A$2:$H$1999,8,0),"84005541")))</f>
        <v/>
      </c>
      <c r="M715" s="70"/>
      <c r="N715" s="70"/>
      <c r="O715" s="72"/>
      <c r="P715" s="70"/>
      <c r="Q715" s="70"/>
      <c r="R715" s="70"/>
      <c r="S715" s="70"/>
      <c r="T715" s="70"/>
      <c r="U715" s="70"/>
      <c r="V715" s="70"/>
      <c r="W715" s="69" t="str">
        <f t="shared" si="110"/>
        <v/>
      </c>
      <c r="X715" s="69" t="str">
        <f t="shared" si="111"/>
        <v/>
      </c>
      <c r="Y715" s="70"/>
      <c r="Z715" s="70" t="str">
        <f>IF(M715="no_cargado",VLOOKUP(B715,NAfiliado_NFarmacia!A:H,8,0),"")</f>
        <v/>
      </c>
      <c r="AA715" s="70"/>
    </row>
    <row r="716" spans="7:27" x14ac:dyDescent="0.55000000000000004">
      <c r="G716" s="66" t="str">
        <f>+IF($B716="","",+IFERROR(+VLOOKUP(B716,padron!$A$2:$E$2000,2,0),+IFERROR(VLOOKUP(B716,NAfiliado_NFarmacia!$A:$J,10,0),"Ingresar Nuevo Afiliado")))</f>
        <v/>
      </c>
      <c r="H716" s="70"/>
      <c r="I716" s="70"/>
      <c r="J716" s="70"/>
      <c r="K716" s="70"/>
      <c r="L716" s="69" t="str">
        <f>+IF(B716="","",IF(F716="No","84005541",+IFERROR(+VLOOKUP(inicio!B716,padron!$A$2:$H$1999,8,0),"84005541")))</f>
        <v/>
      </c>
      <c r="M716" s="70"/>
      <c r="N716" s="70"/>
      <c r="O716" s="72"/>
      <c r="P716" s="70"/>
      <c r="Q716" s="70"/>
      <c r="R716" s="70"/>
      <c r="S716" s="70"/>
      <c r="T716" s="70"/>
      <c r="U716" s="70"/>
      <c r="V716" s="70"/>
      <c r="W716" s="69" t="str">
        <f t="shared" si="110"/>
        <v/>
      </c>
      <c r="X716" s="69" t="str">
        <f t="shared" si="111"/>
        <v/>
      </c>
      <c r="Y716" s="70"/>
      <c r="Z716" s="70" t="str">
        <f>IF(M716="no_cargado",VLOOKUP(B716,NAfiliado_NFarmacia!A:H,8,0),"")</f>
        <v/>
      </c>
      <c r="AA716" s="70"/>
    </row>
    <row r="717" spans="7:27" x14ac:dyDescent="0.55000000000000004">
      <c r="G717" s="66" t="str">
        <f>+IF($B717="","",+IFERROR(+VLOOKUP(B717,padron!$A$2:$E$2000,2,0),+IFERROR(VLOOKUP(B717,NAfiliado_NFarmacia!$A:$J,10,0),"Ingresar Nuevo Afiliado")))</f>
        <v/>
      </c>
      <c r="H717" s="70"/>
      <c r="I717" s="70"/>
      <c r="J717" s="70"/>
      <c r="K717" s="70"/>
      <c r="L717" s="69" t="str">
        <f>+IF(B717="","",IF(F717="No","84005541",+IFERROR(+VLOOKUP(inicio!B717,padron!$A$2:$H$1999,8,0),"84005541")))</f>
        <v/>
      </c>
      <c r="M717" s="70"/>
      <c r="N717" s="70"/>
      <c r="O717" s="72"/>
      <c r="P717" s="70"/>
      <c r="Q717" s="70"/>
      <c r="R717" s="70"/>
      <c r="S717" s="70"/>
      <c r="T717" s="70"/>
      <c r="U717" s="70"/>
      <c r="V717" s="70"/>
      <c r="W717" s="69" t="str">
        <f t="shared" si="110"/>
        <v/>
      </c>
      <c r="X717" s="69" t="str">
        <f t="shared" si="111"/>
        <v/>
      </c>
      <c r="Y717" s="70"/>
      <c r="Z717" s="70" t="str">
        <f>IF(M717="no_cargado",VLOOKUP(B717,NAfiliado_NFarmacia!A:H,8,0),"")</f>
        <v/>
      </c>
      <c r="AA717" s="70"/>
    </row>
    <row r="718" spans="7:27" x14ac:dyDescent="0.55000000000000004">
      <c r="G718" s="66" t="str">
        <f>+IF($B718="","",+IFERROR(+VLOOKUP(B718,padron!$A$2:$E$2000,2,0),+IFERROR(VLOOKUP(B718,NAfiliado_NFarmacia!$A:$J,10,0),"Ingresar Nuevo Afiliado")))</f>
        <v/>
      </c>
      <c r="H718" s="70"/>
      <c r="I718" s="70"/>
      <c r="J718" s="70"/>
      <c r="K718" s="70"/>
      <c r="L718" s="69" t="str">
        <f>+IF(B718="","",IF(F718="No","84005541",+IFERROR(+VLOOKUP(inicio!B718,padron!$A$2:$H$1999,8,0),"84005541")))</f>
        <v/>
      </c>
      <c r="M718" s="70"/>
      <c r="N718" s="70"/>
      <c r="O718" s="72"/>
      <c r="P718" s="70"/>
      <c r="Q718" s="70"/>
      <c r="R718" s="70"/>
      <c r="S718" s="70"/>
      <c r="T718" s="70"/>
      <c r="U718" s="70"/>
      <c r="V718" s="70"/>
      <c r="W718" s="69" t="str">
        <f t="shared" si="110"/>
        <v/>
      </c>
      <c r="X718" s="69" t="str">
        <f t="shared" si="111"/>
        <v/>
      </c>
      <c r="Y718" s="70"/>
      <c r="Z718" s="70" t="str">
        <f>IF(M718="no_cargado",VLOOKUP(B718,NAfiliado_NFarmacia!A:H,8,0),"")</f>
        <v/>
      </c>
      <c r="AA718" s="70"/>
    </row>
    <row r="719" spans="7:27" x14ac:dyDescent="0.55000000000000004">
      <c r="G719" s="66" t="str">
        <f>+IF($B719="","",+IFERROR(+VLOOKUP(B719,padron!$A$2:$E$2000,2,0),+IFERROR(VLOOKUP(B719,NAfiliado_NFarmacia!$A:$J,10,0),"Ingresar Nuevo Afiliado")))</f>
        <v/>
      </c>
      <c r="H719" s="70"/>
      <c r="I719" s="70"/>
      <c r="J719" s="70"/>
      <c r="K719" s="70"/>
      <c r="L719" s="69" t="str">
        <f>+IF(B719="","",IF(F719="No","84005541",+IFERROR(+VLOOKUP(inicio!B719,padron!$A$2:$H$1999,8,0),"84005541")))</f>
        <v/>
      </c>
      <c r="M719" s="70"/>
      <c r="N719" s="70"/>
      <c r="O719" s="72"/>
      <c r="P719" s="70"/>
      <c r="Q719" s="70"/>
      <c r="R719" s="70"/>
      <c r="S719" s="70"/>
      <c r="T719" s="70"/>
      <c r="U719" s="70"/>
      <c r="V719" s="70"/>
      <c r="W719" s="69" t="str">
        <f t="shared" si="110"/>
        <v/>
      </c>
      <c r="X719" s="69" t="str">
        <f t="shared" si="111"/>
        <v/>
      </c>
      <c r="Y719" s="70"/>
      <c r="Z719" s="70" t="str">
        <f>IF(M719="no_cargado",VLOOKUP(B719,NAfiliado_NFarmacia!A:H,8,0),"")</f>
        <v/>
      </c>
      <c r="AA719" s="70"/>
    </row>
    <row r="720" spans="7:27" x14ac:dyDescent="0.55000000000000004">
      <c r="G720" s="66" t="str">
        <f>+IF($B720="","",+IFERROR(+VLOOKUP(B720,padron!$A$2:$E$2000,2,0),+IFERROR(VLOOKUP(B720,NAfiliado_NFarmacia!$A:$J,10,0),"Ingresar Nuevo Afiliado")))</f>
        <v/>
      </c>
      <c r="H720" s="70"/>
      <c r="I720" s="70"/>
      <c r="J720" s="70"/>
      <c r="K720" s="70"/>
      <c r="L720" s="69" t="str">
        <f>+IF(B720="","",IF(F720="No","84005541",+IFERROR(+VLOOKUP(inicio!B720,padron!$A$2:$H$1999,8,0),"84005541")))</f>
        <v/>
      </c>
      <c r="M720" s="70"/>
      <c r="N720" s="70"/>
      <c r="O720" s="72"/>
      <c r="P720" s="70"/>
      <c r="Q720" s="70"/>
      <c r="R720" s="70"/>
      <c r="S720" s="70"/>
      <c r="T720" s="70"/>
      <c r="U720" s="70"/>
      <c r="V720" s="70"/>
      <c r="W720" s="69" t="str">
        <f t="shared" si="110"/>
        <v/>
      </c>
      <c r="X720" s="69" t="str">
        <f t="shared" si="111"/>
        <v/>
      </c>
      <c r="Y720" s="70"/>
      <c r="Z720" s="70" t="str">
        <f>IF(M720="no_cargado",VLOOKUP(B720,NAfiliado_NFarmacia!A:H,8,0),"")</f>
        <v/>
      </c>
      <c r="AA720" s="70"/>
    </row>
    <row r="721" spans="7:27" x14ac:dyDescent="0.55000000000000004">
      <c r="G721" s="66" t="str">
        <f>+IF($B721="","",+IFERROR(+VLOOKUP(B721,padron!$A$2:$E$2000,2,0),+IFERROR(VLOOKUP(B721,NAfiliado_NFarmacia!$A:$J,10,0),"Ingresar Nuevo Afiliado")))</f>
        <v/>
      </c>
      <c r="H721" s="70"/>
      <c r="I721" s="70"/>
      <c r="J721" s="70"/>
      <c r="K721" s="70"/>
      <c r="L721" s="69" t="str">
        <f>+IF(B721="","",IF(F721="No","84005541",+IFERROR(+VLOOKUP(inicio!B721,padron!$A$2:$H$1999,8,0),"84005541")))</f>
        <v/>
      </c>
      <c r="M721" s="70"/>
      <c r="N721" s="70"/>
      <c r="O721" s="72"/>
      <c r="P721" s="70"/>
      <c r="Q721" s="70"/>
      <c r="R721" s="70"/>
      <c r="S721" s="70"/>
      <c r="T721" s="70"/>
      <c r="U721" s="70"/>
      <c r="V721" s="70"/>
      <c r="W721" s="69" t="str">
        <f t="shared" si="110"/>
        <v/>
      </c>
      <c r="X721" s="69" t="str">
        <f t="shared" si="111"/>
        <v/>
      </c>
      <c r="Y721" s="70"/>
      <c r="Z721" s="70" t="str">
        <f>IF(M721="no_cargado",VLOOKUP(B721,NAfiliado_NFarmacia!A:H,8,0),"")</f>
        <v/>
      </c>
      <c r="AA721" s="70"/>
    </row>
    <row r="722" spans="7:27" x14ac:dyDescent="0.55000000000000004">
      <c r="G722" s="66" t="str">
        <f>+IF($B722="","",+IFERROR(+VLOOKUP(B722,padron!$A$2:$E$2000,2,0),+IFERROR(VLOOKUP(B722,NAfiliado_NFarmacia!$A:$J,10,0),"Ingresar Nuevo Afiliado")))</f>
        <v/>
      </c>
      <c r="H722" s="70"/>
      <c r="I722" s="70"/>
      <c r="J722" s="70"/>
      <c r="K722" s="70"/>
      <c r="L722" s="69" t="str">
        <f>+IF(B722="","",IF(F722="No","84005541",+IFERROR(+VLOOKUP(inicio!B722,padron!$A$2:$H$1999,8,0),"84005541")))</f>
        <v/>
      </c>
      <c r="M722" s="70"/>
      <c r="N722" s="70"/>
      <c r="O722" s="72"/>
      <c r="P722" s="70"/>
      <c r="Q722" s="70"/>
      <c r="R722" s="70"/>
      <c r="S722" s="70"/>
      <c r="T722" s="70"/>
      <c r="U722" s="70"/>
      <c r="V722" s="70"/>
      <c r="W722" s="69" t="str">
        <f t="shared" si="110"/>
        <v/>
      </c>
      <c r="X722" s="69" t="str">
        <f t="shared" si="111"/>
        <v/>
      </c>
      <c r="Y722" s="70"/>
      <c r="Z722" s="70" t="str">
        <f>IF(M722="no_cargado",VLOOKUP(B722,NAfiliado_NFarmacia!A:H,8,0),"")</f>
        <v/>
      </c>
      <c r="AA722" s="70"/>
    </row>
    <row r="723" spans="7:27" x14ac:dyDescent="0.55000000000000004">
      <c r="G723" s="66" t="str">
        <f>+IF($B723="","",+IFERROR(+VLOOKUP(B723,padron!$A$2:$E$2000,2,0),+IFERROR(VLOOKUP(B723,NAfiliado_NFarmacia!$A:$J,10,0),"Ingresar Nuevo Afiliado")))</f>
        <v/>
      </c>
      <c r="H723" s="70"/>
      <c r="I723" s="70"/>
      <c r="J723" s="70"/>
      <c r="K723" s="70"/>
      <c r="L723" s="69" t="str">
        <f>+IF(B723="","",IF(F723="No","84005541",+IFERROR(+VLOOKUP(inicio!B723,padron!$A$2:$H$1999,8,0),"84005541")))</f>
        <v/>
      </c>
      <c r="M723" s="70"/>
      <c r="N723" s="70"/>
      <c r="O723" s="72"/>
      <c r="P723" s="70"/>
      <c r="Q723" s="70"/>
      <c r="R723" s="70"/>
      <c r="S723" s="70"/>
      <c r="T723" s="70"/>
      <c r="U723" s="70"/>
      <c r="V723" s="70"/>
      <c r="W723" s="69" t="str">
        <f t="shared" si="110"/>
        <v/>
      </c>
      <c r="X723" s="69" t="str">
        <f t="shared" si="111"/>
        <v/>
      </c>
      <c r="Y723" s="70"/>
      <c r="Z723" s="70" t="str">
        <f>IF(M723="no_cargado",VLOOKUP(B723,NAfiliado_NFarmacia!A:H,8,0),"")</f>
        <v/>
      </c>
      <c r="AA723" s="70"/>
    </row>
    <row r="724" spans="7:27" x14ac:dyDescent="0.55000000000000004">
      <c r="G724" s="66" t="str">
        <f>+IF($B724="","",+IFERROR(+VLOOKUP(B724,padron!$A$2:$E$2000,2,0),+IFERROR(VLOOKUP(B724,NAfiliado_NFarmacia!$A:$J,10,0),"Ingresar Nuevo Afiliado")))</f>
        <v/>
      </c>
      <c r="H724" s="70"/>
      <c r="I724" s="70"/>
      <c r="J724" s="70"/>
      <c r="K724" s="70"/>
      <c r="L724" s="69" t="str">
        <f>+IF(B724="","",IF(F724="No","84005541",+IFERROR(+VLOOKUP(inicio!B724,padron!$A$2:$H$1999,8,0),"84005541")))</f>
        <v/>
      </c>
      <c r="M724" s="70"/>
      <c r="N724" s="70"/>
      <c r="O724" s="72"/>
      <c r="P724" s="70"/>
      <c r="Q724" s="70"/>
      <c r="R724" s="70"/>
      <c r="S724" s="70"/>
      <c r="T724" s="70"/>
      <c r="U724" s="70"/>
      <c r="V724" s="70"/>
      <c r="W724" s="69" t="str">
        <f t="shared" si="110"/>
        <v/>
      </c>
      <c r="X724" s="69" t="str">
        <f t="shared" si="111"/>
        <v/>
      </c>
      <c r="Y724" s="70"/>
      <c r="Z724" s="70" t="str">
        <f>IF(M724="no_cargado",VLOOKUP(B724,NAfiliado_NFarmacia!A:H,8,0),"")</f>
        <v/>
      </c>
      <c r="AA724" s="70"/>
    </row>
    <row r="725" spans="7:27" x14ac:dyDescent="0.55000000000000004">
      <c r="G725" s="66" t="str">
        <f>+IF($B725="","",+IFERROR(+VLOOKUP(B725,padron!$A$2:$E$2000,2,0),+IFERROR(VLOOKUP(B725,NAfiliado_NFarmacia!$A:$J,10,0),"Ingresar Nuevo Afiliado")))</f>
        <v/>
      </c>
      <c r="H725" s="70"/>
      <c r="I725" s="70"/>
      <c r="J725" s="70"/>
      <c r="K725" s="70"/>
      <c r="L725" s="69" t="str">
        <f>+IF(B725="","",IF(F725="No","84005541",+IFERROR(+VLOOKUP(inicio!B725,padron!$A$2:$H$1999,8,0),"84005541")))</f>
        <v/>
      </c>
      <c r="M725" s="70"/>
      <c r="N725" s="70"/>
      <c r="O725" s="72"/>
      <c r="P725" s="70"/>
      <c r="Q725" s="70"/>
      <c r="R725" s="70"/>
      <c r="S725" s="70"/>
      <c r="T725" s="70"/>
      <c r="U725" s="70"/>
      <c r="V725" s="70"/>
      <c r="W725" s="69" t="str">
        <f t="shared" si="110"/>
        <v/>
      </c>
      <c r="X725" s="69" t="str">
        <f t="shared" si="111"/>
        <v/>
      </c>
      <c r="Y725" s="70"/>
      <c r="Z725" s="70" t="str">
        <f>IF(M725="no_cargado",VLOOKUP(B725,NAfiliado_NFarmacia!A:H,8,0),"")</f>
        <v/>
      </c>
      <c r="AA725" s="70"/>
    </row>
    <row r="726" spans="7:27" x14ac:dyDescent="0.55000000000000004">
      <c r="G726" s="66" t="str">
        <f>+IF($B726="","",+IFERROR(+VLOOKUP(B726,padron!$A$2:$E$2000,2,0),+IFERROR(VLOOKUP(B726,NAfiliado_NFarmacia!$A:$J,10,0),"Ingresar Nuevo Afiliado")))</f>
        <v/>
      </c>
      <c r="H726" s="70"/>
      <c r="I726" s="70"/>
      <c r="J726" s="70"/>
      <c r="K726" s="70"/>
      <c r="L726" s="69" t="str">
        <f>+IF(B726="","",IF(F726="No","84005541",+IFERROR(+VLOOKUP(inicio!B726,padron!$A$2:$H$1999,8,0),"84005541")))</f>
        <v/>
      </c>
      <c r="M726" s="70"/>
      <c r="N726" s="70"/>
      <c r="O726" s="72"/>
      <c r="P726" s="70"/>
      <c r="Q726" s="70"/>
      <c r="R726" s="70"/>
      <c r="S726" s="70"/>
      <c r="T726" s="70"/>
      <c r="U726" s="70"/>
      <c r="V726" s="70"/>
      <c r="W726" s="69" t="str">
        <f t="shared" si="110"/>
        <v/>
      </c>
      <c r="X726" s="69" t="str">
        <f t="shared" si="111"/>
        <v/>
      </c>
      <c r="Y726" s="70"/>
      <c r="Z726" s="70" t="str">
        <f>IF(M726="no_cargado",VLOOKUP(B726,NAfiliado_NFarmacia!A:H,8,0),"")</f>
        <v/>
      </c>
      <c r="AA726" s="70"/>
    </row>
    <row r="727" spans="7:27" x14ac:dyDescent="0.55000000000000004">
      <c r="G727" s="66" t="str">
        <f>+IF($B727="","",+IFERROR(+VLOOKUP(B727,padron!$A$2:$E$2000,2,0),+IFERROR(VLOOKUP(B727,NAfiliado_NFarmacia!$A:$J,10,0),"Ingresar Nuevo Afiliado")))</f>
        <v/>
      </c>
      <c r="H727" s="70"/>
      <c r="I727" s="70"/>
      <c r="J727" s="70"/>
      <c r="K727" s="70"/>
      <c r="L727" s="69" t="str">
        <f>+IF(B727="","",IF(F727="No","84005541",+IFERROR(+VLOOKUP(inicio!B727,padron!$A$2:$H$1999,8,0),"84005541")))</f>
        <v/>
      </c>
      <c r="M727" s="70"/>
      <c r="N727" s="70"/>
      <c r="O727" s="72"/>
      <c r="P727" s="70"/>
      <c r="Q727" s="70"/>
      <c r="R727" s="70"/>
      <c r="S727" s="70"/>
      <c r="T727" s="70"/>
      <c r="U727" s="70"/>
      <c r="V727" s="70"/>
      <c r="W727" s="69" t="str">
        <f t="shared" si="110"/>
        <v/>
      </c>
      <c r="X727" s="69" t="str">
        <f t="shared" si="111"/>
        <v/>
      </c>
      <c r="Y727" s="70"/>
      <c r="Z727" s="70" t="str">
        <f>IF(M727="no_cargado",VLOOKUP(B727,NAfiliado_NFarmacia!A:H,8,0),"")</f>
        <v/>
      </c>
      <c r="AA727" s="70"/>
    </row>
    <row r="728" spans="7:27" x14ac:dyDescent="0.55000000000000004">
      <c r="G728" s="66" t="str">
        <f>+IF($B728="","",+IFERROR(+VLOOKUP(B728,padron!$A$2:$E$2000,2,0),+IFERROR(VLOOKUP(B728,NAfiliado_NFarmacia!$A:$J,10,0),"Ingresar Nuevo Afiliado")))</f>
        <v/>
      </c>
      <c r="H728" s="70"/>
      <c r="I728" s="70"/>
      <c r="J728" s="70"/>
      <c r="K728" s="70"/>
      <c r="L728" s="69" t="str">
        <f>+IF(B728="","",IF(F728="No","84005541",+IFERROR(+VLOOKUP(inicio!B728,padron!$A$2:$H$1999,8,0),"84005541")))</f>
        <v/>
      </c>
      <c r="M728" s="70"/>
      <c r="N728" s="70"/>
      <c r="O728" s="72"/>
      <c r="P728" s="70"/>
      <c r="Q728" s="70"/>
      <c r="R728" s="70"/>
      <c r="S728" s="70"/>
      <c r="T728" s="70"/>
      <c r="U728" s="70"/>
      <c r="V728" s="70"/>
      <c r="W728" s="69" t="str">
        <f t="shared" si="110"/>
        <v/>
      </c>
      <c r="X728" s="69" t="str">
        <f t="shared" si="111"/>
        <v/>
      </c>
      <c r="Y728" s="70"/>
      <c r="Z728" s="70" t="str">
        <f>IF(M728="no_cargado",VLOOKUP(B728,NAfiliado_NFarmacia!A:H,8,0),"")</f>
        <v/>
      </c>
      <c r="AA728" s="70"/>
    </row>
    <row r="729" spans="7:27" x14ac:dyDescent="0.55000000000000004">
      <c r="G729" s="66" t="str">
        <f>+IF($B729="","",+IFERROR(+VLOOKUP(B729,padron!$A$2:$E$2000,2,0),+IFERROR(VLOOKUP(B729,NAfiliado_NFarmacia!$A:$J,10,0),"Ingresar Nuevo Afiliado")))</f>
        <v/>
      </c>
      <c r="H729" s="70"/>
      <c r="I729" s="70"/>
      <c r="J729" s="70"/>
      <c r="K729" s="70"/>
      <c r="L729" s="69" t="str">
        <f>+IF(B729="","",IF(F729="No","84005541",+IFERROR(+VLOOKUP(inicio!B729,padron!$A$2:$H$1999,8,0),"84005541")))</f>
        <v/>
      </c>
      <c r="M729" s="70"/>
      <c r="N729" s="70"/>
      <c r="O729" s="72"/>
      <c r="P729" s="70"/>
      <c r="Q729" s="70"/>
      <c r="R729" s="70"/>
      <c r="S729" s="70"/>
      <c r="T729" s="70"/>
      <c r="U729" s="70"/>
      <c r="V729" s="70"/>
      <c r="W729" s="69" t="str">
        <f t="shared" si="110"/>
        <v/>
      </c>
      <c r="X729" s="69" t="str">
        <f t="shared" si="111"/>
        <v/>
      </c>
      <c r="Y729" s="70"/>
      <c r="Z729" s="70" t="str">
        <f>IF(M729="no_cargado",VLOOKUP(B729,NAfiliado_NFarmacia!A:H,8,0),"")</f>
        <v/>
      </c>
      <c r="AA729" s="70"/>
    </row>
    <row r="730" spans="7:27" x14ac:dyDescent="0.55000000000000004">
      <c r="G730" s="66" t="str">
        <f>+IF($B730="","",+IFERROR(+VLOOKUP(B730,padron!$A$2:$E$2000,2,0),+IFERROR(VLOOKUP(B730,NAfiliado_NFarmacia!$A:$J,10,0),"Ingresar Nuevo Afiliado")))</f>
        <v/>
      </c>
      <c r="H730" s="70"/>
      <c r="I730" s="70"/>
      <c r="J730" s="70"/>
      <c r="K730" s="70"/>
      <c r="L730" s="69" t="str">
        <f>+IF(B730="","",IF(F730="No","84005541",+IFERROR(+VLOOKUP(inicio!B730,padron!$A$2:$H$1999,8,0),"84005541")))</f>
        <v/>
      </c>
      <c r="M730" s="70"/>
      <c r="N730" s="70"/>
      <c r="O730" s="72"/>
      <c r="P730" s="70"/>
      <c r="Q730" s="70"/>
      <c r="R730" s="70"/>
      <c r="S730" s="70"/>
      <c r="T730" s="70"/>
      <c r="U730" s="70"/>
      <c r="V730" s="70"/>
      <c r="W730" s="69" t="str">
        <f t="shared" si="110"/>
        <v/>
      </c>
      <c r="X730" s="69" t="str">
        <f t="shared" si="111"/>
        <v/>
      </c>
      <c r="Y730" s="70"/>
      <c r="Z730" s="70" t="str">
        <f>IF(M730="no_cargado",VLOOKUP(B730,NAfiliado_NFarmacia!A:H,8,0),"")</f>
        <v/>
      </c>
      <c r="AA730" s="70"/>
    </row>
    <row r="731" spans="7:27" x14ac:dyDescent="0.55000000000000004">
      <c r="G731" s="66" t="str">
        <f>+IF($B731="","",+IFERROR(+VLOOKUP(B731,padron!$A$2:$E$2000,2,0),+IFERROR(VLOOKUP(B731,NAfiliado_NFarmacia!$A:$J,10,0),"Ingresar Nuevo Afiliado")))</f>
        <v/>
      </c>
      <c r="H731" s="70"/>
      <c r="I731" s="70"/>
      <c r="J731" s="70"/>
      <c r="K731" s="70"/>
      <c r="L731" s="69" t="str">
        <f>+IF(B731="","",IF(F731="No","84005541",+IFERROR(+VLOOKUP(inicio!B731,padron!$A$2:$H$1999,8,0),"84005541")))</f>
        <v/>
      </c>
      <c r="M731" s="70"/>
      <c r="N731" s="70"/>
      <c r="O731" s="72"/>
      <c r="P731" s="70"/>
      <c r="Q731" s="70"/>
      <c r="R731" s="70"/>
      <c r="S731" s="70"/>
      <c r="T731" s="70"/>
      <c r="U731" s="70"/>
      <c r="V731" s="70"/>
      <c r="W731" s="69" t="str">
        <f t="shared" si="110"/>
        <v/>
      </c>
      <c r="X731" s="69" t="str">
        <f t="shared" si="111"/>
        <v/>
      </c>
      <c r="Y731" s="70"/>
      <c r="Z731" s="70" t="str">
        <f>IF(M731="no_cargado",VLOOKUP(B731,NAfiliado_NFarmacia!A:H,8,0),"")</f>
        <v/>
      </c>
      <c r="AA731" s="70"/>
    </row>
    <row r="732" spans="7:27" x14ac:dyDescent="0.55000000000000004">
      <c r="G732" s="66" t="str">
        <f>+IF($B732="","",+IFERROR(+VLOOKUP(B732,padron!$A$2:$E$2000,2,0),+IFERROR(VLOOKUP(B732,NAfiliado_NFarmacia!$A:$J,10,0),"Ingresar Nuevo Afiliado")))</f>
        <v/>
      </c>
      <c r="H732" s="70"/>
      <c r="I732" s="70"/>
      <c r="J732" s="70"/>
      <c r="K732" s="70"/>
      <c r="L732" s="69" t="str">
        <f>+IF(B732="","",IF(F732="No","84005541",+IFERROR(+VLOOKUP(inicio!B732,padron!$A$2:$H$1999,8,0),"84005541")))</f>
        <v/>
      </c>
      <c r="M732" s="70"/>
      <c r="N732" s="70"/>
      <c r="O732" s="72"/>
      <c r="P732" s="70"/>
      <c r="Q732" s="70"/>
      <c r="R732" s="70"/>
      <c r="S732" s="70"/>
      <c r="T732" s="70"/>
      <c r="U732" s="70"/>
      <c r="V732" s="70"/>
      <c r="W732" s="69" t="str">
        <f t="shared" si="110"/>
        <v/>
      </c>
      <c r="X732" s="69" t="str">
        <f t="shared" si="111"/>
        <v/>
      </c>
      <c r="Y732" s="70"/>
      <c r="Z732" s="70" t="str">
        <f>IF(M732="no_cargado",VLOOKUP(B732,NAfiliado_NFarmacia!A:H,8,0),"")</f>
        <v/>
      </c>
      <c r="AA732" s="70"/>
    </row>
    <row r="733" spans="7:27" x14ac:dyDescent="0.55000000000000004">
      <c r="G733" s="66" t="str">
        <f>+IF($B733="","",+IFERROR(+VLOOKUP(B733,padron!$A$2:$E$2000,2,0),+IFERROR(VLOOKUP(B733,NAfiliado_NFarmacia!$A:$J,10,0),"Ingresar Nuevo Afiliado")))</f>
        <v/>
      </c>
      <c r="H733" s="70"/>
      <c r="I733" s="70"/>
      <c r="J733" s="70"/>
      <c r="K733" s="70"/>
      <c r="L733" s="69" t="str">
        <f>+IF(B733="","",IF(F733="No","84005541",+IFERROR(+VLOOKUP(inicio!B733,padron!$A$2:$H$1999,8,0),"84005541")))</f>
        <v/>
      </c>
      <c r="M733" s="70"/>
      <c r="N733" s="70"/>
      <c r="O733" s="72"/>
      <c r="P733" s="70"/>
      <c r="Q733" s="70"/>
      <c r="R733" s="70"/>
      <c r="S733" s="70"/>
      <c r="T733" s="70"/>
      <c r="U733" s="70"/>
      <c r="V733" s="70"/>
      <c r="W733" s="69" t="str">
        <f t="shared" si="110"/>
        <v/>
      </c>
      <c r="X733" s="69" t="str">
        <f t="shared" si="111"/>
        <v/>
      </c>
      <c r="Y733" s="70"/>
      <c r="Z733" s="70" t="str">
        <f>IF(M733="no_cargado",VLOOKUP(B733,NAfiliado_NFarmacia!A:H,8,0),"")</f>
        <v/>
      </c>
      <c r="AA733" s="70"/>
    </row>
    <row r="734" spans="7:27" x14ac:dyDescent="0.55000000000000004">
      <c r="G734" s="66" t="str">
        <f>+IF($B734="","",+IFERROR(+VLOOKUP(B734,padron!$A$2:$E$2000,2,0),+IFERROR(VLOOKUP(B734,NAfiliado_NFarmacia!$A:$J,10,0),"Ingresar Nuevo Afiliado")))</f>
        <v/>
      </c>
      <c r="H734" s="70"/>
      <c r="I734" s="70"/>
      <c r="J734" s="70"/>
      <c r="K734" s="70"/>
      <c r="L734" s="69" t="str">
        <f>+IF(B734="","",IF(F734="No","84005541",+IFERROR(+VLOOKUP(inicio!B734,padron!$A$2:$H$1999,8,0),"84005541")))</f>
        <v/>
      </c>
      <c r="M734" s="70"/>
      <c r="N734" s="70"/>
      <c r="O734" s="72"/>
      <c r="P734" s="70"/>
      <c r="Q734" s="70"/>
      <c r="R734" s="70"/>
      <c r="S734" s="70"/>
      <c r="T734" s="70"/>
      <c r="U734" s="70"/>
      <c r="V734" s="70"/>
      <c r="W734" s="69" t="str">
        <f t="shared" si="110"/>
        <v/>
      </c>
      <c r="X734" s="69" t="str">
        <f t="shared" si="111"/>
        <v/>
      </c>
      <c r="Y734" s="70"/>
      <c r="Z734" s="70" t="str">
        <f>IF(M734="no_cargado",VLOOKUP(B734,NAfiliado_NFarmacia!A:H,8,0),"")</f>
        <v/>
      </c>
      <c r="AA734" s="70"/>
    </row>
    <row r="735" spans="7:27" x14ac:dyDescent="0.55000000000000004">
      <c r="G735" s="66" t="str">
        <f>+IF($B735="","",+IFERROR(+VLOOKUP(B735,padron!$A$2:$E$2000,2,0),+IFERROR(VLOOKUP(B735,NAfiliado_NFarmacia!$A:$J,10,0),"Ingresar Nuevo Afiliado")))</f>
        <v/>
      </c>
      <c r="H735" s="70"/>
      <c r="I735" s="70"/>
      <c r="J735" s="70"/>
      <c r="K735" s="70"/>
      <c r="L735" s="69" t="str">
        <f>+IF(B735="","",IF(F735="No","84005541",+IFERROR(+VLOOKUP(inicio!B735,padron!$A$2:$H$1999,8,0),"84005541")))</f>
        <v/>
      </c>
      <c r="M735" s="70"/>
      <c r="N735" s="70"/>
      <c r="O735" s="72"/>
      <c r="P735" s="70"/>
      <c r="Q735" s="70"/>
      <c r="R735" s="70"/>
      <c r="S735" s="70"/>
      <c r="T735" s="70"/>
      <c r="U735" s="70"/>
      <c r="V735" s="70"/>
      <c r="W735" s="69" t="str">
        <f t="shared" si="110"/>
        <v/>
      </c>
      <c r="X735" s="69" t="str">
        <f t="shared" si="111"/>
        <v/>
      </c>
      <c r="Y735" s="70"/>
      <c r="Z735" s="70" t="str">
        <f>IF(M735="no_cargado",VLOOKUP(B735,NAfiliado_NFarmacia!A:H,8,0),"")</f>
        <v/>
      </c>
      <c r="AA735" s="70"/>
    </row>
    <row r="736" spans="7:27" x14ac:dyDescent="0.55000000000000004">
      <c r="G736" s="66" t="str">
        <f>+IF($B736="","",+IFERROR(+VLOOKUP(B736,padron!$A$2:$E$2000,2,0),+IFERROR(VLOOKUP(B736,NAfiliado_NFarmacia!$A:$J,10,0),"Ingresar Nuevo Afiliado")))</f>
        <v/>
      </c>
      <c r="H736" s="70"/>
      <c r="I736" s="70"/>
      <c r="J736" s="70"/>
      <c r="K736" s="70"/>
      <c r="L736" s="69" t="str">
        <f>+IF(B736="","",IF(F736="No","84005541",+IFERROR(+VLOOKUP(inicio!B736,padron!$A$2:$H$1999,8,0),"84005541")))</f>
        <v/>
      </c>
      <c r="M736" s="70"/>
      <c r="N736" s="70"/>
      <c r="O736" s="72"/>
      <c r="P736" s="70"/>
      <c r="Q736" s="70"/>
      <c r="R736" s="70"/>
      <c r="S736" s="70"/>
      <c r="T736" s="70"/>
      <c r="U736" s="70"/>
      <c r="V736" s="70"/>
      <c r="W736" s="69" t="str">
        <f t="shared" si="110"/>
        <v/>
      </c>
      <c r="X736" s="69" t="str">
        <f t="shared" si="111"/>
        <v/>
      </c>
      <c r="Y736" s="70"/>
      <c r="Z736" s="70" t="str">
        <f>IF(M736="no_cargado",VLOOKUP(B736,NAfiliado_NFarmacia!A:H,8,0),"")</f>
        <v/>
      </c>
      <c r="AA736" s="70"/>
    </row>
    <row r="737" spans="7:27" x14ac:dyDescent="0.55000000000000004">
      <c r="G737" s="66" t="str">
        <f>+IF($B737="","",+IFERROR(+VLOOKUP(B737,padron!$A$2:$E$2000,2,0),+IFERROR(VLOOKUP(B737,NAfiliado_NFarmacia!$A:$J,10,0),"Ingresar Nuevo Afiliado")))</f>
        <v/>
      </c>
      <c r="H737" s="70"/>
      <c r="I737" s="70"/>
      <c r="J737" s="70"/>
      <c r="K737" s="70"/>
      <c r="L737" s="69" t="str">
        <f>+IF(B737="","",IF(F737="No","84005541",+IFERROR(+VLOOKUP(inicio!B737,padron!$A$2:$H$1999,8,0),"84005541")))</f>
        <v/>
      </c>
      <c r="M737" s="70"/>
      <c r="N737" s="70"/>
      <c r="O737" s="72"/>
      <c r="P737" s="70"/>
      <c r="Q737" s="70"/>
      <c r="R737" s="70"/>
      <c r="S737" s="70"/>
      <c r="T737" s="70"/>
      <c r="U737" s="70"/>
      <c r="V737" s="70"/>
      <c r="W737" s="69" t="str">
        <f t="shared" si="110"/>
        <v/>
      </c>
      <c r="X737" s="69" t="str">
        <f t="shared" si="111"/>
        <v/>
      </c>
      <c r="Y737" s="70"/>
      <c r="Z737" s="70" t="str">
        <f>IF(M737="no_cargado",VLOOKUP(B737,NAfiliado_NFarmacia!A:H,8,0),"")</f>
        <v/>
      </c>
      <c r="AA737" s="70"/>
    </row>
    <row r="738" spans="7:27" x14ac:dyDescent="0.55000000000000004">
      <c r="G738" s="66" t="str">
        <f>+IF($B738="","",+IFERROR(+VLOOKUP(B738,padron!$A$2:$E$2000,2,0),+IFERROR(VLOOKUP(B738,NAfiliado_NFarmacia!$A:$J,10,0),"Ingresar Nuevo Afiliado")))</f>
        <v/>
      </c>
      <c r="H738" s="70"/>
      <c r="I738" s="70"/>
      <c r="J738" s="70"/>
      <c r="K738" s="70"/>
      <c r="L738" s="69" t="str">
        <f>+IF(B738="","",IF(F738="No","84005541",+IFERROR(+VLOOKUP(inicio!B738,padron!$A$2:$H$1999,8,0),"84005541")))</f>
        <v/>
      </c>
      <c r="M738" s="70"/>
      <c r="N738" s="70"/>
      <c r="O738" s="72"/>
      <c r="P738" s="70"/>
      <c r="Q738" s="70"/>
      <c r="R738" s="70"/>
      <c r="S738" s="70"/>
      <c r="T738" s="70"/>
      <c r="U738" s="70"/>
      <c r="V738" s="70"/>
      <c r="W738" s="69" t="str">
        <f t="shared" si="110"/>
        <v/>
      </c>
      <c r="X738" s="69" t="str">
        <f t="shared" si="111"/>
        <v/>
      </c>
      <c r="Y738" s="70"/>
      <c r="Z738" s="70" t="str">
        <f>IF(M738="no_cargado",VLOOKUP(B738,NAfiliado_NFarmacia!A:H,8,0),"")</f>
        <v/>
      </c>
      <c r="AA738" s="70"/>
    </row>
    <row r="739" spans="7:27" x14ac:dyDescent="0.55000000000000004">
      <c r="G739" s="66" t="str">
        <f>+IF($B739="","",+IFERROR(+VLOOKUP(B739,padron!$A$2:$E$2000,2,0),+IFERROR(VLOOKUP(B739,NAfiliado_NFarmacia!$A:$J,10,0),"Ingresar Nuevo Afiliado")))</f>
        <v/>
      </c>
      <c r="H739" s="70"/>
      <c r="I739" s="70"/>
      <c r="J739" s="70"/>
      <c r="K739" s="70"/>
      <c r="L739" s="69" t="str">
        <f>+IF(B739="","",IF(F739="No","84005541",+IFERROR(+VLOOKUP(inicio!B739,padron!$A$2:$H$1999,8,0),"84005541")))</f>
        <v/>
      </c>
      <c r="M739" s="70"/>
      <c r="N739" s="70"/>
      <c r="O739" s="72"/>
      <c r="P739" s="70"/>
      <c r="Q739" s="70"/>
      <c r="R739" s="70"/>
      <c r="S739" s="70"/>
      <c r="T739" s="70"/>
      <c r="U739" s="70"/>
      <c r="V739" s="70"/>
      <c r="W739" s="69" t="str">
        <f t="shared" si="110"/>
        <v/>
      </c>
      <c r="X739" s="69" t="str">
        <f t="shared" si="111"/>
        <v/>
      </c>
      <c r="Y739" s="70"/>
      <c r="Z739" s="70" t="str">
        <f>IF(M739="no_cargado",VLOOKUP(B739,NAfiliado_NFarmacia!A:H,8,0),"")</f>
        <v/>
      </c>
      <c r="AA739" s="70"/>
    </row>
    <row r="740" spans="7:27" x14ac:dyDescent="0.55000000000000004">
      <c r="G740" s="66" t="str">
        <f>+IF($B740="","",+IFERROR(+VLOOKUP(B740,padron!$A$2:$E$2000,2,0),+IFERROR(VLOOKUP(B740,NAfiliado_NFarmacia!$A:$J,10,0),"Ingresar Nuevo Afiliado")))</f>
        <v/>
      </c>
      <c r="H740" s="70"/>
      <c r="I740" s="70"/>
      <c r="J740" s="70"/>
      <c r="K740" s="70"/>
      <c r="L740" s="69" t="str">
        <f>+IF(B740="","",IF(F740="No","84005541",+IFERROR(+VLOOKUP(inicio!B740,padron!$A$2:$H$1999,8,0),"84005541")))</f>
        <v/>
      </c>
      <c r="M740" s="70"/>
      <c r="N740" s="70"/>
      <c r="O740" s="72"/>
      <c r="P740" s="70"/>
      <c r="Q740" s="70"/>
      <c r="R740" s="70"/>
      <c r="S740" s="70"/>
      <c r="T740" s="70"/>
      <c r="U740" s="70"/>
      <c r="V740" s="70"/>
      <c r="W740" s="69" t="str">
        <f t="shared" si="110"/>
        <v/>
      </c>
      <c r="X740" s="69" t="str">
        <f t="shared" si="111"/>
        <v/>
      </c>
      <c r="Y740" s="70"/>
      <c r="Z740" s="70" t="str">
        <f>IF(M740="no_cargado",VLOOKUP(B740,NAfiliado_NFarmacia!A:H,8,0),"")</f>
        <v/>
      </c>
      <c r="AA740" s="70"/>
    </row>
    <row r="741" spans="7:27" x14ac:dyDescent="0.55000000000000004">
      <c r="G741" s="66" t="str">
        <f>+IF($B741="","",+IFERROR(+VLOOKUP(B741,padron!$A$2:$E$2000,2,0),+IFERROR(VLOOKUP(B741,NAfiliado_NFarmacia!$A:$J,10,0),"Ingresar Nuevo Afiliado")))</f>
        <v/>
      </c>
      <c r="H741" s="70"/>
      <c r="I741" s="70"/>
      <c r="J741" s="70"/>
      <c r="K741" s="70"/>
      <c r="L741" s="69" t="str">
        <f>+IF(B741="","",IF(F741="No","84005541",+IFERROR(+VLOOKUP(inicio!B741,padron!$A$2:$H$1999,8,0),"84005541")))</f>
        <v/>
      </c>
      <c r="M741" s="70"/>
      <c r="N741" s="70"/>
      <c r="O741" s="72"/>
      <c r="P741" s="70"/>
      <c r="Q741" s="70"/>
      <c r="R741" s="70"/>
      <c r="S741" s="70"/>
      <c r="T741" s="70"/>
      <c r="U741" s="70"/>
      <c r="V741" s="70"/>
      <c r="W741" s="69" t="str">
        <f t="shared" si="110"/>
        <v/>
      </c>
      <c r="X741" s="69" t="str">
        <f t="shared" si="111"/>
        <v/>
      </c>
      <c r="Y741" s="70"/>
      <c r="Z741" s="70" t="str">
        <f>IF(M741="no_cargado",VLOOKUP(B741,NAfiliado_NFarmacia!A:H,8,0),"")</f>
        <v/>
      </c>
      <c r="AA741" s="70"/>
    </row>
    <row r="742" spans="7:27" x14ac:dyDescent="0.55000000000000004">
      <c r="G742" s="66" t="str">
        <f>+IF($B742="","",+IFERROR(+VLOOKUP(B742,padron!$A$2:$E$2000,2,0),+IFERROR(VLOOKUP(B742,NAfiliado_NFarmacia!$A:$J,10,0),"Ingresar Nuevo Afiliado")))</f>
        <v/>
      </c>
      <c r="H742" s="70"/>
      <c r="I742" s="70"/>
      <c r="J742" s="70"/>
      <c r="K742" s="70"/>
      <c r="L742" s="69" t="str">
        <f>+IF(B742="","",IF(F742="No","84005541",+IFERROR(+VLOOKUP(inicio!B742,padron!$A$2:$H$1999,8,0),"84005541")))</f>
        <v/>
      </c>
      <c r="M742" s="70"/>
      <c r="N742" s="70"/>
      <c r="O742" s="72"/>
      <c r="P742" s="70"/>
      <c r="Q742" s="70"/>
      <c r="R742" s="70"/>
      <c r="S742" s="70"/>
      <c r="T742" s="70"/>
      <c r="U742" s="70"/>
      <c r="V742" s="70"/>
      <c r="W742" s="69" t="str">
        <f t="shared" si="110"/>
        <v/>
      </c>
      <c r="X742" s="69" t="str">
        <f t="shared" si="111"/>
        <v/>
      </c>
      <c r="Y742" s="70"/>
      <c r="Z742" s="70" t="str">
        <f>IF(M742="no_cargado",VLOOKUP(B742,NAfiliado_NFarmacia!A:H,8,0),"")</f>
        <v/>
      </c>
      <c r="AA742" s="70"/>
    </row>
    <row r="743" spans="7:27" x14ac:dyDescent="0.55000000000000004">
      <c r="G743" s="66" t="str">
        <f>+IF($B743="","",+IFERROR(+VLOOKUP(B743,padron!$A$2:$E$2000,2,0),+IFERROR(VLOOKUP(B743,NAfiliado_NFarmacia!$A:$J,10,0),"Ingresar Nuevo Afiliado")))</f>
        <v/>
      </c>
      <c r="H743" s="70"/>
      <c r="I743" s="70"/>
      <c r="J743" s="70"/>
      <c r="K743" s="70"/>
      <c r="L743" s="69" t="str">
        <f>+IF(B743="","",IF(F743="No","84005541",+IFERROR(+VLOOKUP(inicio!B743,padron!$A$2:$H$1999,8,0),"84005541")))</f>
        <v/>
      </c>
      <c r="M743" s="70"/>
      <c r="N743" s="70"/>
      <c r="O743" s="72"/>
      <c r="P743" s="70"/>
      <c r="Q743" s="70"/>
      <c r="R743" s="70"/>
      <c r="S743" s="70"/>
      <c r="T743" s="70"/>
      <c r="U743" s="70"/>
      <c r="V743" s="70"/>
      <c r="W743" s="69" t="str">
        <f t="shared" si="110"/>
        <v/>
      </c>
      <c r="X743" s="69" t="str">
        <f t="shared" si="111"/>
        <v/>
      </c>
      <c r="Y743" s="70"/>
      <c r="Z743" s="70" t="str">
        <f>IF(M743="no_cargado",VLOOKUP(B743,NAfiliado_NFarmacia!A:H,8,0),"")</f>
        <v/>
      </c>
      <c r="AA743" s="70"/>
    </row>
    <row r="744" spans="7:27" x14ac:dyDescent="0.55000000000000004">
      <c r="G744" s="66" t="str">
        <f>+IF($B744="","",+IFERROR(+VLOOKUP(B744,padron!$A$2:$E$2000,2,0),+IFERROR(VLOOKUP(B744,NAfiliado_NFarmacia!$A:$J,10,0),"Ingresar Nuevo Afiliado")))</f>
        <v/>
      </c>
      <c r="H744" s="70"/>
      <c r="I744" s="70"/>
      <c r="J744" s="70"/>
      <c r="K744" s="70"/>
      <c r="L744" s="69" t="str">
        <f>+IF(B744="","",IF(F744="No","84005541",+IFERROR(+VLOOKUP(inicio!B744,padron!$A$2:$H$1999,8,0),"84005541")))</f>
        <v/>
      </c>
      <c r="M744" s="70"/>
      <c r="N744" s="70"/>
      <c r="O744" s="72"/>
      <c r="P744" s="70"/>
      <c r="Q744" s="70"/>
      <c r="R744" s="70"/>
      <c r="S744" s="70"/>
      <c r="T744" s="70"/>
      <c r="U744" s="70"/>
      <c r="V744" s="70"/>
      <c r="W744" s="69" t="str">
        <f t="shared" si="110"/>
        <v/>
      </c>
      <c r="X744" s="69" t="str">
        <f t="shared" si="111"/>
        <v/>
      </c>
      <c r="Y744" s="70"/>
      <c r="Z744" s="70" t="str">
        <f>IF(M744="no_cargado",VLOOKUP(B744,NAfiliado_NFarmacia!A:H,8,0),"")</f>
        <v/>
      </c>
      <c r="AA744" s="70"/>
    </row>
    <row r="745" spans="7:27" x14ac:dyDescent="0.55000000000000004">
      <c r="G745" s="66" t="str">
        <f>+IF($B745="","",+IFERROR(+VLOOKUP(B745,padron!$A$2:$E$2000,2,0),+IFERROR(VLOOKUP(B745,NAfiliado_NFarmacia!$A:$J,10,0),"Ingresar Nuevo Afiliado")))</f>
        <v/>
      </c>
      <c r="H745" s="70"/>
      <c r="I745" s="70"/>
      <c r="J745" s="70"/>
      <c r="K745" s="70"/>
      <c r="L745" s="69" t="str">
        <f>+IF(B745="","",IF(F745="No","84005541",+IFERROR(+VLOOKUP(inicio!B745,padron!$A$2:$H$1999,8,0),"84005541")))</f>
        <v/>
      </c>
      <c r="M745" s="70"/>
      <c r="N745" s="70"/>
      <c r="O745" s="72"/>
      <c r="P745" s="70"/>
      <c r="Q745" s="70"/>
      <c r="R745" s="70"/>
      <c r="S745" s="70"/>
      <c r="T745" s="70"/>
      <c r="U745" s="70"/>
      <c r="V745" s="70"/>
      <c r="W745" s="69" t="str">
        <f t="shared" si="110"/>
        <v/>
      </c>
      <c r="X745" s="69" t="str">
        <f t="shared" si="111"/>
        <v/>
      </c>
      <c r="Y745" s="70"/>
      <c r="Z745" s="70" t="str">
        <f>IF(M745="no_cargado",VLOOKUP(B745,NAfiliado_NFarmacia!A:H,8,0),"")</f>
        <v/>
      </c>
      <c r="AA745" s="70"/>
    </row>
    <row r="746" spans="7:27" x14ac:dyDescent="0.55000000000000004">
      <c r="G746" s="66" t="str">
        <f>+IF($B746="","",+IFERROR(+VLOOKUP(B746,padron!$A$2:$E$2000,2,0),+IFERROR(VLOOKUP(B746,NAfiliado_NFarmacia!$A:$J,10,0),"Ingresar Nuevo Afiliado")))</f>
        <v/>
      </c>
      <c r="H746" s="70"/>
      <c r="I746" s="70"/>
      <c r="J746" s="70"/>
      <c r="K746" s="70"/>
      <c r="L746" s="69" t="str">
        <f>+IF(B746="","",IF(F746="No","84005541",+IFERROR(+VLOOKUP(inicio!B746,padron!$A$2:$H$1999,8,0),"84005541")))</f>
        <v/>
      </c>
      <c r="M746" s="70"/>
      <c r="N746" s="70"/>
      <c r="O746" s="72"/>
      <c r="P746" s="70"/>
      <c r="Q746" s="70"/>
      <c r="R746" s="70"/>
      <c r="S746" s="70"/>
      <c r="T746" s="70"/>
      <c r="U746" s="70"/>
      <c r="V746" s="70"/>
      <c r="W746" s="69" t="str">
        <f t="shared" si="110"/>
        <v/>
      </c>
      <c r="X746" s="69" t="str">
        <f t="shared" si="111"/>
        <v/>
      </c>
      <c r="Y746" s="70"/>
      <c r="Z746" s="70" t="str">
        <f>IF(M746="no_cargado",VLOOKUP(B746,NAfiliado_NFarmacia!A:H,8,0),"")</f>
        <v/>
      </c>
      <c r="AA746" s="70"/>
    </row>
    <row r="747" spans="7:27" x14ac:dyDescent="0.55000000000000004">
      <c r="G747" s="66" t="str">
        <f>+IF($B747="","",+IFERROR(+VLOOKUP(B747,padron!$A$2:$E$2000,2,0),+IFERROR(VLOOKUP(B747,NAfiliado_NFarmacia!$A:$J,10,0),"Ingresar Nuevo Afiliado")))</f>
        <v/>
      </c>
      <c r="H747" s="70"/>
      <c r="I747" s="70"/>
      <c r="J747" s="70"/>
      <c r="K747" s="70"/>
      <c r="L747" s="69" t="str">
        <f>+IF(B747="","",IF(F747="No","84005541",+IFERROR(+VLOOKUP(inicio!B747,padron!$A$2:$H$1999,8,0),"84005541")))</f>
        <v/>
      </c>
      <c r="M747" s="70"/>
      <c r="N747" s="70"/>
      <c r="O747" s="72"/>
      <c r="P747" s="70"/>
      <c r="Q747" s="70"/>
      <c r="R747" s="70"/>
      <c r="S747" s="70"/>
      <c r="T747" s="70"/>
      <c r="U747" s="70"/>
      <c r="V747" s="70"/>
      <c r="W747" s="69" t="str">
        <f t="shared" si="110"/>
        <v/>
      </c>
      <c r="X747" s="69" t="str">
        <f t="shared" si="111"/>
        <v/>
      </c>
      <c r="Y747" s="70"/>
      <c r="Z747" s="70" t="str">
        <f>IF(M747="no_cargado",VLOOKUP(B747,NAfiliado_NFarmacia!A:H,8,0),"")</f>
        <v/>
      </c>
      <c r="AA747" s="70"/>
    </row>
    <row r="748" spans="7:27" x14ac:dyDescent="0.55000000000000004">
      <c r="G748" s="66" t="str">
        <f>+IF($B748="","",+IFERROR(+VLOOKUP(B748,padron!$A$2:$E$2000,2,0),+IFERROR(VLOOKUP(B748,NAfiliado_NFarmacia!$A:$J,10,0),"Ingresar Nuevo Afiliado")))</f>
        <v/>
      </c>
      <c r="H748" s="70"/>
      <c r="I748" s="70"/>
      <c r="J748" s="70"/>
      <c r="K748" s="70"/>
      <c r="L748" s="69" t="str">
        <f>+IF(B748="","",IF(F748="No","84005541",+IFERROR(+VLOOKUP(inicio!B748,padron!$A$2:$H$1999,8,0),"84005541")))</f>
        <v/>
      </c>
      <c r="M748" s="70"/>
      <c r="N748" s="70"/>
      <c r="O748" s="72"/>
      <c r="P748" s="70"/>
      <c r="Q748" s="70"/>
      <c r="R748" s="70"/>
      <c r="S748" s="70"/>
      <c r="T748" s="70"/>
      <c r="U748" s="70"/>
      <c r="V748" s="70"/>
      <c r="W748" s="69" t="str">
        <f t="shared" si="110"/>
        <v/>
      </c>
      <c r="X748" s="69" t="str">
        <f t="shared" si="111"/>
        <v/>
      </c>
      <c r="Y748" s="70"/>
      <c r="Z748" s="70" t="str">
        <f>IF(M748="no_cargado",VLOOKUP(B748,NAfiliado_NFarmacia!A:H,8,0),"")</f>
        <v/>
      </c>
      <c r="AA748" s="70"/>
    </row>
    <row r="749" spans="7:27" x14ac:dyDescent="0.55000000000000004">
      <c r="G749" s="66" t="str">
        <f>+IF($B749="","",+IFERROR(+VLOOKUP(B749,padron!$A$2:$E$2000,2,0),+IFERROR(VLOOKUP(B749,NAfiliado_NFarmacia!$A:$J,10,0),"Ingresar Nuevo Afiliado")))</f>
        <v/>
      </c>
      <c r="H749" s="70"/>
      <c r="I749" s="70"/>
      <c r="J749" s="70"/>
      <c r="K749" s="70"/>
      <c r="L749" s="69" t="str">
        <f>+IF(B749="","",IF(F749="No","84005541",+IFERROR(+VLOOKUP(inicio!B749,padron!$A$2:$H$1999,8,0),"84005541")))</f>
        <v/>
      </c>
      <c r="M749" s="70"/>
      <c r="N749" s="70"/>
      <c r="O749" s="72"/>
      <c r="P749" s="70"/>
      <c r="Q749" s="70"/>
      <c r="R749" s="70"/>
      <c r="S749" s="70"/>
      <c r="T749" s="70"/>
      <c r="U749" s="70"/>
      <c r="V749" s="70"/>
      <c r="W749" s="69" t="str">
        <f t="shared" si="110"/>
        <v/>
      </c>
      <c r="X749" s="69" t="str">
        <f t="shared" si="111"/>
        <v/>
      </c>
      <c r="Y749" s="70"/>
      <c r="Z749" s="70" t="str">
        <f>IF(M749="no_cargado",VLOOKUP(B749,NAfiliado_NFarmacia!A:H,8,0),"")</f>
        <v/>
      </c>
      <c r="AA749" s="70"/>
    </row>
    <row r="750" spans="7:27" x14ac:dyDescent="0.55000000000000004">
      <c r="G750" s="66" t="str">
        <f>+IF($B750="","",+IFERROR(+VLOOKUP(B750,padron!$A$2:$E$2000,2,0),+IFERROR(VLOOKUP(B750,NAfiliado_NFarmacia!$A:$J,10,0),"Ingresar Nuevo Afiliado")))</f>
        <v/>
      </c>
      <c r="H750" s="70"/>
      <c r="I750" s="70"/>
      <c r="J750" s="70"/>
      <c r="K750" s="70"/>
      <c r="L750" s="69" t="str">
        <f>+IF(B750="","",IF(F750="No","84005541",+IFERROR(+VLOOKUP(inicio!B750,padron!$A$2:$H$1999,8,0),"84005541")))</f>
        <v/>
      </c>
      <c r="M750" s="70"/>
      <c r="N750" s="70"/>
      <c r="O750" s="72"/>
      <c r="P750" s="70"/>
      <c r="Q750" s="70"/>
      <c r="R750" s="70"/>
      <c r="S750" s="70"/>
      <c r="T750" s="70"/>
      <c r="U750" s="70"/>
      <c r="V750" s="70"/>
      <c r="W750" s="69" t="str">
        <f t="shared" si="110"/>
        <v/>
      </c>
      <c r="X750" s="69" t="str">
        <f t="shared" si="111"/>
        <v/>
      </c>
      <c r="Y750" s="70"/>
      <c r="Z750" s="70" t="str">
        <f>IF(M750="no_cargado",VLOOKUP(B750,NAfiliado_NFarmacia!A:H,8,0),"")</f>
        <v/>
      </c>
      <c r="AA750" s="70"/>
    </row>
    <row r="751" spans="7:27" x14ac:dyDescent="0.55000000000000004">
      <c r="G751" s="66" t="str">
        <f>+IF($B751="","",+IFERROR(+VLOOKUP(B751,padron!$A$2:$E$2000,2,0),+IFERROR(VLOOKUP(B751,NAfiliado_NFarmacia!$A:$J,10,0),"Ingresar Nuevo Afiliado")))</f>
        <v/>
      </c>
      <c r="H751" s="70"/>
      <c r="I751" s="70"/>
      <c r="J751" s="70"/>
      <c r="K751" s="70"/>
      <c r="L751" s="69" t="str">
        <f>+IF(B751="","",IF(F751="No","84005541",+IFERROR(+VLOOKUP(inicio!B751,padron!$A$2:$H$1999,8,0),"84005541")))</f>
        <v/>
      </c>
      <c r="M751" s="70"/>
      <c r="N751" s="70"/>
      <c r="O751" s="72"/>
      <c r="P751" s="70"/>
      <c r="Q751" s="70"/>
      <c r="R751" s="70"/>
      <c r="S751" s="70"/>
      <c r="T751" s="70"/>
      <c r="U751" s="70"/>
      <c r="V751" s="70"/>
      <c r="W751" s="69" t="str">
        <f t="shared" si="110"/>
        <v/>
      </c>
      <c r="X751" s="69" t="str">
        <f t="shared" si="111"/>
        <v/>
      </c>
      <c r="Y751" s="70"/>
      <c r="Z751" s="70" t="str">
        <f>IF(M751="no_cargado",VLOOKUP(B751,NAfiliado_NFarmacia!A:H,8,0),"")</f>
        <v/>
      </c>
      <c r="AA751" s="70"/>
    </row>
    <row r="752" spans="7:27" x14ac:dyDescent="0.55000000000000004">
      <c r="G752" s="66" t="str">
        <f>+IF($B752="","",+IFERROR(+VLOOKUP(B752,padron!$A$2:$E$2000,2,0),+IFERROR(VLOOKUP(B752,NAfiliado_NFarmacia!$A:$J,10,0),"Ingresar Nuevo Afiliado")))</f>
        <v/>
      </c>
      <c r="H752" s="70"/>
      <c r="I752" s="70"/>
      <c r="J752" s="70"/>
      <c r="K752" s="70"/>
      <c r="L752" s="69" t="str">
        <f>+IF(B752="","",IF(F752="No","84005541",+IFERROR(+VLOOKUP(inicio!B752,padron!$A$2:$H$1999,8,0),"84005541")))</f>
        <v/>
      </c>
      <c r="M752" s="70"/>
      <c r="N752" s="70"/>
      <c r="O752" s="72"/>
      <c r="P752" s="70"/>
      <c r="Q752" s="70"/>
      <c r="R752" s="70"/>
      <c r="S752" s="70"/>
      <c r="T752" s="70"/>
      <c r="U752" s="70"/>
      <c r="V752" s="70"/>
      <c r="W752" s="69" t="str">
        <f t="shared" si="110"/>
        <v/>
      </c>
      <c r="X752" s="69" t="str">
        <f t="shared" si="111"/>
        <v/>
      </c>
      <c r="Y752" s="70"/>
      <c r="Z752" s="70" t="str">
        <f>IF(M752="no_cargado",VLOOKUP(B752,NAfiliado_NFarmacia!A:H,8,0),"")</f>
        <v/>
      </c>
      <c r="AA752" s="70"/>
    </row>
    <row r="753" spans="7:27" x14ac:dyDescent="0.55000000000000004">
      <c r="G753" s="66" t="str">
        <f>+IF($B753="","",+IFERROR(+VLOOKUP(B753,padron!$A$2:$E$2000,2,0),+IFERROR(VLOOKUP(B753,NAfiliado_NFarmacia!$A:$J,10,0),"Ingresar Nuevo Afiliado")))</f>
        <v/>
      </c>
      <c r="H753" s="70"/>
      <c r="I753" s="70"/>
      <c r="J753" s="70"/>
      <c r="K753" s="70"/>
      <c r="L753" s="69" t="str">
        <f>+IF(B753="","",IF(F753="No","84005541",+IFERROR(+VLOOKUP(inicio!B753,padron!$A$2:$H$1999,8,0),"84005541")))</f>
        <v/>
      </c>
      <c r="M753" s="70"/>
      <c r="N753" s="70"/>
      <c r="O753" s="72"/>
      <c r="P753" s="70"/>
      <c r="Q753" s="70"/>
      <c r="R753" s="70"/>
      <c r="S753" s="70"/>
      <c r="T753" s="70"/>
      <c r="U753" s="70"/>
      <c r="V753" s="70"/>
      <c r="W753" s="69" t="str">
        <f t="shared" si="110"/>
        <v/>
      </c>
      <c r="X753" s="69" t="str">
        <f t="shared" si="111"/>
        <v/>
      </c>
      <c r="Y753" s="70"/>
      <c r="Z753" s="70" t="str">
        <f>IF(M753="no_cargado",VLOOKUP(B753,NAfiliado_NFarmacia!A:H,8,0),"")</f>
        <v/>
      </c>
      <c r="AA753" s="70"/>
    </row>
    <row r="754" spans="7:27" x14ac:dyDescent="0.55000000000000004">
      <c r="G754" s="66" t="str">
        <f>+IF($B754="","",+IFERROR(+VLOOKUP(B754,padron!$A$2:$E$2000,2,0),+IFERROR(VLOOKUP(B754,NAfiliado_NFarmacia!$A:$J,10,0),"Ingresar Nuevo Afiliado")))</f>
        <v/>
      </c>
      <c r="H754" s="70"/>
      <c r="I754" s="70"/>
      <c r="J754" s="70"/>
      <c r="K754" s="70"/>
      <c r="L754" s="69" t="str">
        <f>+IF(B754="","",IF(F754="No","84005541",+IFERROR(+VLOOKUP(inicio!B754,padron!$A$2:$H$1999,8,0),"84005541")))</f>
        <v/>
      </c>
      <c r="M754" s="70"/>
      <c r="N754" s="70"/>
      <c r="O754" s="72"/>
      <c r="P754" s="70"/>
      <c r="Q754" s="70"/>
      <c r="R754" s="70"/>
      <c r="S754" s="70"/>
      <c r="T754" s="70"/>
      <c r="U754" s="70"/>
      <c r="V754" s="70"/>
      <c r="W754" s="69" t="str">
        <f t="shared" si="110"/>
        <v/>
      </c>
      <c r="X754" s="69" t="str">
        <f t="shared" si="111"/>
        <v/>
      </c>
      <c r="Y754" s="70"/>
      <c r="Z754" s="70" t="str">
        <f>IF(M754="no_cargado",VLOOKUP(B754,NAfiliado_NFarmacia!A:H,8,0),"")</f>
        <v/>
      </c>
      <c r="AA754" s="70"/>
    </row>
    <row r="755" spans="7:27" x14ac:dyDescent="0.55000000000000004">
      <c r="G755" s="66" t="str">
        <f>+IF($B755="","",+IFERROR(+VLOOKUP(B755,padron!$A$2:$E$2000,2,0),+IFERROR(VLOOKUP(B755,NAfiliado_NFarmacia!$A:$J,10,0),"Ingresar Nuevo Afiliado")))</f>
        <v/>
      </c>
      <c r="H755" s="70"/>
      <c r="I755" s="70"/>
      <c r="J755" s="70"/>
      <c r="K755" s="70"/>
      <c r="L755" s="69" t="str">
        <f>+IF(B755="","",IF(F755="No","84005541",+IFERROR(+VLOOKUP(inicio!B755,padron!$A$2:$H$1999,8,0),"84005541")))</f>
        <v/>
      </c>
      <c r="M755" s="70"/>
      <c r="N755" s="70"/>
      <c r="O755" s="72"/>
      <c r="P755" s="70"/>
      <c r="Q755" s="70"/>
      <c r="R755" s="70"/>
      <c r="S755" s="70"/>
      <c r="T755" s="70"/>
      <c r="U755" s="70"/>
      <c r="V755" s="70"/>
      <c r="W755" s="69" t="str">
        <f t="shared" si="110"/>
        <v/>
      </c>
      <c r="X755" s="69" t="str">
        <f t="shared" si="111"/>
        <v/>
      </c>
      <c r="Y755" s="70"/>
      <c r="Z755" s="70" t="str">
        <f>IF(M755="no_cargado",VLOOKUP(B755,NAfiliado_NFarmacia!A:H,8,0),"")</f>
        <v/>
      </c>
      <c r="AA755" s="70"/>
    </row>
    <row r="756" spans="7:27" x14ac:dyDescent="0.55000000000000004">
      <c r="G756" s="66" t="str">
        <f>+IF($B756="","",+IFERROR(+VLOOKUP(B756,padron!$A$2:$E$2000,2,0),+IFERROR(VLOOKUP(B756,NAfiliado_NFarmacia!$A:$J,10,0),"Ingresar Nuevo Afiliado")))</f>
        <v/>
      </c>
      <c r="H756" s="70"/>
      <c r="I756" s="70"/>
      <c r="J756" s="70"/>
      <c r="K756" s="70"/>
      <c r="L756" s="69" t="str">
        <f>+IF(B756="","",IF(F756="No","84005541",+IFERROR(+VLOOKUP(inicio!B756,padron!$A$2:$H$1999,8,0),"84005541")))</f>
        <v/>
      </c>
      <c r="M756" s="70"/>
      <c r="N756" s="70"/>
      <c r="O756" s="72"/>
      <c r="P756" s="70"/>
      <c r="Q756" s="70"/>
      <c r="R756" s="70"/>
      <c r="S756" s="70"/>
      <c r="T756" s="70"/>
      <c r="U756" s="70"/>
      <c r="V756" s="70"/>
      <c r="W756" s="69" t="str">
        <f t="shared" si="110"/>
        <v/>
      </c>
      <c r="X756" s="69" t="str">
        <f t="shared" si="111"/>
        <v/>
      </c>
      <c r="Y756" s="70"/>
      <c r="Z756" s="70" t="str">
        <f>IF(M756="no_cargado",VLOOKUP(B756,NAfiliado_NFarmacia!A:H,8,0),"")</f>
        <v/>
      </c>
      <c r="AA756" s="70"/>
    </row>
    <row r="757" spans="7:27" x14ac:dyDescent="0.55000000000000004">
      <c r="G757" s="66" t="str">
        <f>+IF($B757="","",+IFERROR(+VLOOKUP(B757,padron!$A$2:$E$2000,2,0),+IFERROR(VLOOKUP(B757,NAfiliado_NFarmacia!$A:$J,10,0),"Ingresar Nuevo Afiliado")))</f>
        <v/>
      </c>
      <c r="H757" s="70"/>
      <c r="I757" s="70"/>
      <c r="J757" s="70"/>
      <c r="K757" s="70"/>
      <c r="L757" s="69" t="str">
        <f>+IF(B757="","",IF(F757="No","84005541",+IFERROR(+VLOOKUP(inicio!B757,padron!$A$2:$H$1999,8,0),"84005541")))</f>
        <v/>
      </c>
      <c r="M757" s="70"/>
      <c r="N757" s="70"/>
      <c r="O757" s="72"/>
      <c r="P757" s="70"/>
      <c r="Q757" s="70"/>
      <c r="R757" s="70"/>
      <c r="S757" s="70"/>
      <c r="T757" s="70"/>
      <c r="U757" s="70"/>
      <c r="V757" s="70"/>
      <c r="W757" s="69" t="str">
        <f t="shared" si="110"/>
        <v/>
      </c>
      <c r="X757" s="69" t="str">
        <f t="shared" si="111"/>
        <v/>
      </c>
      <c r="Y757" s="70"/>
      <c r="Z757" s="70" t="str">
        <f>IF(M757="no_cargado",VLOOKUP(B757,NAfiliado_NFarmacia!A:H,8,0),"")</f>
        <v/>
      </c>
      <c r="AA757" s="70"/>
    </row>
    <row r="758" spans="7:27" x14ac:dyDescent="0.55000000000000004">
      <c r="G758" s="66" t="str">
        <f>+IF($B758="","",+IFERROR(+VLOOKUP(B758,padron!$A$2:$E$2000,2,0),+IFERROR(VLOOKUP(B758,NAfiliado_NFarmacia!$A:$J,10,0),"Ingresar Nuevo Afiliado")))</f>
        <v/>
      </c>
      <c r="H758" s="70"/>
      <c r="I758" s="70"/>
      <c r="J758" s="70"/>
      <c r="K758" s="70"/>
      <c r="L758" s="69" t="str">
        <f>+IF(B758="","",IF(F758="No","84005541",+IFERROR(+VLOOKUP(inicio!B758,padron!$A$2:$H$1999,8,0),"84005541")))</f>
        <v/>
      </c>
      <c r="M758" s="70"/>
      <c r="N758" s="70"/>
      <c r="O758" s="72"/>
      <c r="P758" s="70"/>
      <c r="Q758" s="70"/>
      <c r="R758" s="70"/>
      <c r="S758" s="70"/>
      <c r="T758" s="70"/>
      <c r="U758" s="70"/>
      <c r="V758" s="70"/>
      <c r="W758" s="69" t="str">
        <f t="shared" si="110"/>
        <v/>
      </c>
      <c r="X758" s="69" t="str">
        <f t="shared" si="111"/>
        <v/>
      </c>
      <c r="Y758" s="70"/>
      <c r="Z758" s="70" t="str">
        <f>IF(M758="no_cargado",VLOOKUP(B758,NAfiliado_NFarmacia!A:H,8,0),"")</f>
        <v/>
      </c>
      <c r="AA758" s="70"/>
    </row>
    <row r="759" spans="7:27" x14ac:dyDescent="0.55000000000000004">
      <c r="G759" s="66" t="str">
        <f>+IF($B759="","",+IFERROR(+VLOOKUP(B759,padron!$A$2:$E$2000,2,0),+IFERROR(VLOOKUP(B759,NAfiliado_NFarmacia!$A:$J,10,0),"Ingresar Nuevo Afiliado")))</f>
        <v/>
      </c>
      <c r="H759" s="70"/>
      <c r="I759" s="70"/>
      <c r="J759" s="70"/>
      <c r="K759" s="70"/>
      <c r="L759" s="69" t="str">
        <f>+IF(B759="","",IF(F759="No","84005541",+IFERROR(+VLOOKUP(inicio!B759,padron!$A$2:$H$1999,8,0),"84005541")))</f>
        <v/>
      </c>
      <c r="M759" s="70"/>
      <c r="N759" s="70"/>
      <c r="O759" s="72"/>
      <c r="P759" s="70"/>
      <c r="Q759" s="70"/>
      <c r="R759" s="70"/>
      <c r="S759" s="70"/>
      <c r="T759" s="70"/>
      <c r="U759" s="70"/>
      <c r="V759" s="70"/>
      <c r="W759" s="69" t="str">
        <f t="shared" si="110"/>
        <v/>
      </c>
      <c r="X759" s="69" t="str">
        <f t="shared" si="111"/>
        <v/>
      </c>
      <c r="Y759" s="70"/>
      <c r="Z759" s="70" t="str">
        <f>IF(M759="no_cargado",VLOOKUP(B759,NAfiliado_NFarmacia!A:H,8,0),"")</f>
        <v/>
      </c>
      <c r="AA759" s="70"/>
    </row>
    <row r="760" spans="7:27" x14ac:dyDescent="0.55000000000000004">
      <c r="G760" s="66" t="str">
        <f>+IF($B760="","",+IFERROR(+VLOOKUP(B760,padron!$A$2:$E$2000,2,0),+IFERROR(VLOOKUP(B760,NAfiliado_NFarmacia!$A:$J,10,0),"Ingresar Nuevo Afiliado")))</f>
        <v/>
      </c>
      <c r="H760" s="70"/>
      <c r="I760" s="70"/>
      <c r="J760" s="70"/>
      <c r="K760" s="70"/>
      <c r="L760" s="69" t="str">
        <f>+IF(B760="","",IF(F760="No","84005541",+IFERROR(+VLOOKUP(inicio!B760,padron!$A$2:$H$1999,8,0),"84005541")))</f>
        <v/>
      </c>
      <c r="M760" s="70"/>
      <c r="N760" s="70"/>
      <c r="O760" s="72"/>
      <c r="P760" s="70"/>
      <c r="Q760" s="70"/>
      <c r="R760" s="70"/>
      <c r="S760" s="70"/>
      <c r="T760" s="70"/>
      <c r="U760" s="70"/>
      <c r="V760" s="70"/>
      <c r="W760" s="69" t="str">
        <f t="shared" si="110"/>
        <v/>
      </c>
      <c r="X760" s="69" t="str">
        <f t="shared" si="111"/>
        <v/>
      </c>
      <c r="Y760" s="70"/>
      <c r="Z760" s="70" t="str">
        <f>IF(M760="no_cargado",VLOOKUP(B760,NAfiliado_NFarmacia!A:H,8,0),"")</f>
        <v/>
      </c>
      <c r="AA760" s="70"/>
    </row>
    <row r="761" spans="7:27" x14ac:dyDescent="0.55000000000000004">
      <c r="G761" s="66" t="str">
        <f>+IF($B761="","",+IFERROR(+VLOOKUP(B761,padron!$A$2:$E$2000,2,0),+IFERROR(VLOOKUP(B761,NAfiliado_NFarmacia!$A:$J,10,0),"Ingresar Nuevo Afiliado")))</f>
        <v/>
      </c>
      <c r="H761" s="70"/>
      <c r="I761" s="70"/>
      <c r="J761" s="70"/>
      <c r="K761" s="70"/>
      <c r="L761" s="69" t="str">
        <f>+IF(B761="","",IF(F761="No","84005541",+IFERROR(+VLOOKUP(inicio!B761,padron!$A$2:$H$1999,8,0),"84005541")))</f>
        <v/>
      </c>
      <c r="M761" s="70"/>
      <c r="N761" s="70"/>
      <c r="O761" s="72"/>
      <c r="P761" s="70"/>
      <c r="Q761" s="70"/>
      <c r="R761" s="70"/>
      <c r="S761" s="70"/>
      <c r="T761" s="70"/>
      <c r="U761" s="70"/>
      <c r="V761" s="70"/>
      <c r="W761" s="69" t="str">
        <f t="shared" si="110"/>
        <v/>
      </c>
      <c r="X761" s="69" t="str">
        <f t="shared" si="111"/>
        <v/>
      </c>
      <c r="Y761" s="70"/>
      <c r="Z761" s="70" t="str">
        <f>IF(M761="no_cargado",VLOOKUP(B761,NAfiliado_NFarmacia!A:H,8,0),"")</f>
        <v/>
      </c>
      <c r="AA761" s="70"/>
    </row>
    <row r="762" spans="7:27" x14ac:dyDescent="0.55000000000000004">
      <c r="G762" s="66" t="str">
        <f>+IF($B762="","",+IFERROR(+VLOOKUP(B762,padron!$A$2:$E$2000,2,0),+IFERROR(VLOOKUP(B762,NAfiliado_NFarmacia!$A:$J,10,0),"Ingresar Nuevo Afiliado")))</f>
        <v/>
      </c>
      <c r="H762" s="70"/>
      <c r="I762" s="70"/>
      <c r="J762" s="70"/>
      <c r="K762" s="70"/>
      <c r="L762" s="69" t="str">
        <f>+IF(B762="","",IF(F762="No","84005541",+IFERROR(+VLOOKUP(inicio!B762,padron!$A$2:$H$1999,8,0),"84005541")))</f>
        <v/>
      </c>
      <c r="M762" s="70"/>
      <c r="N762" s="70"/>
      <c r="O762" s="72"/>
      <c r="P762" s="70"/>
      <c r="Q762" s="70"/>
      <c r="R762" s="70"/>
      <c r="S762" s="70"/>
      <c r="T762" s="70"/>
      <c r="U762" s="70"/>
      <c r="V762" s="70"/>
      <c r="W762" s="69" t="str">
        <f t="shared" si="110"/>
        <v/>
      </c>
      <c r="X762" s="69" t="str">
        <f t="shared" si="111"/>
        <v/>
      </c>
      <c r="Y762" s="70"/>
      <c r="Z762" s="70" t="str">
        <f>IF(M762="no_cargado",VLOOKUP(B762,NAfiliado_NFarmacia!A:H,8,0),"")</f>
        <v/>
      </c>
      <c r="AA762" s="70"/>
    </row>
    <row r="763" spans="7:27" x14ac:dyDescent="0.55000000000000004">
      <c r="G763" s="66" t="str">
        <f>+IF($B763="","",+IFERROR(+VLOOKUP(B763,padron!$A$2:$E$2000,2,0),+IFERROR(VLOOKUP(B763,NAfiliado_NFarmacia!$A:$J,10,0),"Ingresar Nuevo Afiliado")))</f>
        <v/>
      </c>
      <c r="H763" s="70"/>
      <c r="I763" s="70"/>
      <c r="J763" s="70"/>
      <c r="K763" s="70"/>
      <c r="L763" s="69" t="str">
        <f>+IF(B763="","",IF(F763="No","84005541",+IFERROR(+VLOOKUP(inicio!B763,padron!$A$2:$H$1999,8,0),"84005541")))</f>
        <v/>
      </c>
      <c r="M763" s="70"/>
      <c r="N763" s="70"/>
      <c r="O763" s="72"/>
      <c r="P763" s="70"/>
      <c r="Q763" s="70"/>
      <c r="R763" s="70"/>
      <c r="S763" s="70"/>
      <c r="T763" s="70"/>
      <c r="U763" s="70"/>
      <c r="V763" s="70"/>
      <c r="W763" s="69" t="str">
        <f t="shared" si="110"/>
        <v/>
      </c>
      <c r="X763" s="69" t="str">
        <f t="shared" si="111"/>
        <v/>
      </c>
      <c r="Y763" s="70"/>
      <c r="Z763" s="70" t="str">
        <f>IF(M763="no_cargado",VLOOKUP(B763,NAfiliado_NFarmacia!A:H,8,0),"")</f>
        <v/>
      </c>
      <c r="AA763" s="70"/>
    </row>
    <row r="764" spans="7:27" x14ac:dyDescent="0.55000000000000004">
      <c r="G764" s="66" t="str">
        <f>+IF($B764="","",+IFERROR(+VLOOKUP(B764,padron!$A$2:$E$2000,2,0),+IFERROR(VLOOKUP(B764,NAfiliado_NFarmacia!$A:$J,10,0),"Ingresar Nuevo Afiliado")))</f>
        <v/>
      </c>
      <c r="H764" s="70"/>
      <c r="I764" s="70"/>
      <c r="J764" s="70"/>
      <c r="K764" s="70"/>
      <c r="L764" s="69" t="str">
        <f>+IF(B764="","",IF(F764="No","84005541",+IFERROR(+VLOOKUP(inicio!B764,padron!$A$2:$H$1999,8,0),"84005541")))</f>
        <v/>
      </c>
      <c r="M764" s="70"/>
      <c r="N764" s="70"/>
      <c r="O764" s="72"/>
      <c r="P764" s="70"/>
      <c r="Q764" s="70"/>
      <c r="R764" s="70"/>
      <c r="S764" s="70"/>
      <c r="T764" s="70"/>
      <c r="U764" s="70"/>
      <c r="V764" s="70"/>
      <c r="W764" s="69" t="str">
        <f t="shared" ref="W764:W827" si="112">IF(B764="","","02")</f>
        <v/>
      </c>
      <c r="X764" s="69" t="str">
        <f t="shared" ref="X764:X827" si="113">IF(B764="","","01")</f>
        <v/>
      </c>
      <c r="Y764" s="70"/>
      <c r="Z764" s="70" t="str">
        <f>IF(M764="no_cargado",VLOOKUP(B764,NAfiliado_NFarmacia!A:H,8,0),"")</f>
        <v/>
      </c>
      <c r="AA764" s="70"/>
    </row>
    <row r="765" spans="7:27" x14ac:dyDescent="0.55000000000000004">
      <c r="G765" s="66" t="str">
        <f>+IF($B765="","",+IFERROR(+VLOOKUP(B765,padron!$A$2:$E$2000,2,0),+IFERROR(VLOOKUP(B765,NAfiliado_NFarmacia!$A:$J,10,0),"Ingresar Nuevo Afiliado")))</f>
        <v/>
      </c>
      <c r="H765" s="70"/>
      <c r="I765" s="70"/>
      <c r="J765" s="70"/>
      <c r="K765" s="70"/>
      <c r="L765" s="69" t="str">
        <f>+IF(B765="","",IF(F765="No","84005541",+IFERROR(+VLOOKUP(inicio!B765,padron!$A$2:$H$1999,8,0),"84005541")))</f>
        <v/>
      </c>
      <c r="M765" s="70"/>
      <c r="N765" s="70"/>
      <c r="O765" s="72"/>
      <c r="P765" s="70"/>
      <c r="Q765" s="70"/>
      <c r="R765" s="70"/>
      <c r="S765" s="70"/>
      <c r="T765" s="70"/>
      <c r="U765" s="70"/>
      <c r="V765" s="70"/>
      <c r="W765" s="69" t="str">
        <f t="shared" si="112"/>
        <v/>
      </c>
      <c r="X765" s="69" t="str">
        <f t="shared" si="113"/>
        <v/>
      </c>
      <c r="Y765" s="70"/>
      <c r="Z765" s="70" t="str">
        <f>IF(M765="no_cargado",VLOOKUP(B765,NAfiliado_NFarmacia!A:H,8,0),"")</f>
        <v/>
      </c>
      <c r="AA765" s="70"/>
    </row>
    <row r="766" spans="7:27" x14ac:dyDescent="0.55000000000000004">
      <c r="G766" s="66" t="str">
        <f>+IF($B766="","",+IFERROR(+VLOOKUP(B766,padron!$A$2:$E$2000,2,0),+IFERROR(VLOOKUP(B766,NAfiliado_NFarmacia!$A:$J,10,0),"Ingresar Nuevo Afiliado")))</f>
        <v/>
      </c>
      <c r="H766" s="70"/>
      <c r="I766" s="70"/>
      <c r="J766" s="70"/>
      <c r="K766" s="70"/>
      <c r="L766" s="69" t="str">
        <f>+IF(B766="","",IF(F766="No","84005541",+IFERROR(+VLOOKUP(inicio!B766,padron!$A$2:$H$1999,8,0),"84005541")))</f>
        <v/>
      </c>
      <c r="M766" s="70"/>
      <c r="N766" s="70"/>
      <c r="O766" s="72"/>
      <c r="P766" s="70"/>
      <c r="Q766" s="70"/>
      <c r="R766" s="70"/>
      <c r="S766" s="70"/>
      <c r="T766" s="70"/>
      <c r="U766" s="70"/>
      <c r="V766" s="70"/>
      <c r="W766" s="69" t="str">
        <f t="shared" si="112"/>
        <v/>
      </c>
      <c r="X766" s="69" t="str">
        <f t="shared" si="113"/>
        <v/>
      </c>
      <c r="Y766" s="70"/>
      <c r="Z766" s="70" t="str">
        <f>IF(M766="no_cargado",VLOOKUP(B766,NAfiliado_NFarmacia!A:H,8,0),"")</f>
        <v/>
      </c>
      <c r="AA766" s="70"/>
    </row>
    <row r="767" spans="7:27" x14ac:dyDescent="0.55000000000000004">
      <c r="G767" s="66" t="str">
        <f>+IF($B767="","",+IFERROR(+VLOOKUP(B767,padron!$A$2:$E$2000,2,0),+IFERROR(VLOOKUP(B767,NAfiliado_NFarmacia!$A:$J,10,0),"Ingresar Nuevo Afiliado")))</f>
        <v/>
      </c>
      <c r="H767" s="70"/>
      <c r="I767" s="70"/>
      <c r="J767" s="70"/>
      <c r="K767" s="70"/>
      <c r="L767" s="69" t="str">
        <f>+IF(B767="","",IF(F767="No","84005541",+IFERROR(+VLOOKUP(inicio!B767,padron!$A$2:$H$1999,8,0),"84005541")))</f>
        <v/>
      </c>
      <c r="M767" s="70"/>
      <c r="N767" s="70"/>
      <c r="O767" s="72"/>
      <c r="P767" s="70"/>
      <c r="Q767" s="70"/>
      <c r="R767" s="70"/>
      <c r="S767" s="70"/>
      <c r="T767" s="70"/>
      <c r="U767" s="70"/>
      <c r="V767" s="70"/>
      <c r="W767" s="69" t="str">
        <f t="shared" si="112"/>
        <v/>
      </c>
      <c r="X767" s="69" t="str">
        <f t="shared" si="113"/>
        <v/>
      </c>
      <c r="Y767" s="70"/>
      <c r="Z767" s="70" t="str">
        <f>IF(M767="no_cargado",VLOOKUP(B767,NAfiliado_NFarmacia!A:H,8,0),"")</f>
        <v/>
      </c>
      <c r="AA767" s="70"/>
    </row>
    <row r="768" spans="7:27" x14ac:dyDescent="0.55000000000000004">
      <c r="G768" s="66" t="str">
        <f>+IF($B768="","",+IFERROR(+VLOOKUP(B768,padron!$A$2:$E$2000,2,0),+IFERROR(VLOOKUP(B768,NAfiliado_NFarmacia!$A:$J,10,0),"Ingresar Nuevo Afiliado")))</f>
        <v/>
      </c>
      <c r="H768" s="70"/>
      <c r="I768" s="70"/>
      <c r="J768" s="70"/>
      <c r="K768" s="70"/>
      <c r="L768" s="69" t="str">
        <f>+IF(B768="","",IF(F768="No","84005541",+IFERROR(+VLOOKUP(inicio!B768,padron!$A$2:$H$1999,8,0),"84005541")))</f>
        <v/>
      </c>
      <c r="M768" s="70"/>
      <c r="N768" s="70"/>
      <c r="O768" s="72"/>
      <c r="P768" s="70"/>
      <c r="Q768" s="70"/>
      <c r="R768" s="70"/>
      <c r="S768" s="70"/>
      <c r="T768" s="70"/>
      <c r="U768" s="70"/>
      <c r="V768" s="70"/>
      <c r="W768" s="69" t="str">
        <f t="shared" si="112"/>
        <v/>
      </c>
      <c r="X768" s="69" t="str">
        <f t="shared" si="113"/>
        <v/>
      </c>
      <c r="Y768" s="70"/>
      <c r="Z768" s="70" t="str">
        <f>IF(M768="no_cargado",VLOOKUP(B768,NAfiliado_NFarmacia!A:H,8,0),"")</f>
        <v/>
      </c>
      <c r="AA768" s="70"/>
    </row>
    <row r="769" spans="7:27" x14ac:dyDescent="0.55000000000000004">
      <c r="G769" s="66" t="str">
        <f>+IF($B769="","",+IFERROR(+VLOOKUP(B769,padron!$A$2:$E$2000,2,0),+IFERROR(VLOOKUP(B769,NAfiliado_NFarmacia!$A:$J,10,0),"Ingresar Nuevo Afiliado")))</f>
        <v/>
      </c>
      <c r="H769" s="70"/>
      <c r="I769" s="70"/>
      <c r="J769" s="70"/>
      <c r="K769" s="70"/>
      <c r="L769" s="69" t="str">
        <f>+IF(B769="","",IF(F769="No","84005541",+IFERROR(+VLOOKUP(inicio!B769,padron!$A$2:$H$1999,8,0),"84005541")))</f>
        <v/>
      </c>
      <c r="M769" s="70"/>
      <c r="N769" s="70"/>
      <c r="O769" s="72"/>
      <c r="P769" s="70"/>
      <c r="Q769" s="70"/>
      <c r="R769" s="70"/>
      <c r="S769" s="70"/>
      <c r="T769" s="70"/>
      <c r="U769" s="70"/>
      <c r="V769" s="70"/>
      <c r="W769" s="69" t="str">
        <f t="shared" si="112"/>
        <v/>
      </c>
      <c r="X769" s="69" t="str">
        <f t="shared" si="113"/>
        <v/>
      </c>
      <c r="Y769" s="70"/>
      <c r="Z769" s="70" t="str">
        <f>IF(M769="no_cargado",VLOOKUP(B769,NAfiliado_NFarmacia!A:H,8,0),"")</f>
        <v/>
      </c>
      <c r="AA769" s="70"/>
    </row>
    <row r="770" spans="7:27" x14ac:dyDescent="0.55000000000000004">
      <c r="G770" s="66" t="str">
        <f>+IF($B770="","",+IFERROR(+VLOOKUP(B770,padron!$A$2:$E$2000,2,0),+IFERROR(VLOOKUP(B770,NAfiliado_NFarmacia!$A:$J,10,0),"Ingresar Nuevo Afiliado")))</f>
        <v/>
      </c>
      <c r="H770" s="70"/>
      <c r="I770" s="70"/>
      <c r="J770" s="70"/>
      <c r="K770" s="70"/>
      <c r="L770" s="69" t="str">
        <f>+IF(B770="","",IF(F770="No","84005541",+IFERROR(+VLOOKUP(inicio!B770,padron!$A$2:$H$1999,8,0),"84005541")))</f>
        <v/>
      </c>
      <c r="M770" s="70"/>
      <c r="N770" s="70"/>
      <c r="O770" s="72"/>
      <c r="P770" s="70"/>
      <c r="Q770" s="70"/>
      <c r="R770" s="70"/>
      <c r="S770" s="70"/>
      <c r="T770" s="70"/>
      <c r="U770" s="70"/>
      <c r="V770" s="70"/>
      <c r="W770" s="69" t="str">
        <f t="shared" si="112"/>
        <v/>
      </c>
      <c r="X770" s="69" t="str">
        <f t="shared" si="113"/>
        <v/>
      </c>
      <c r="Y770" s="70"/>
      <c r="Z770" s="70" t="str">
        <f>IF(M770="no_cargado",VLOOKUP(B770,NAfiliado_NFarmacia!A:H,8,0),"")</f>
        <v/>
      </c>
      <c r="AA770" s="70"/>
    </row>
    <row r="771" spans="7:27" x14ac:dyDescent="0.55000000000000004">
      <c r="G771" s="66" t="str">
        <f>+IF($B771="","",+IFERROR(+VLOOKUP(B771,padron!$A$2:$E$2000,2,0),+IFERROR(VLOOKUP(B771,NAfiliado_NFarmacia!$A:$J,10,0),"Ingresar Nuevo Afiliado")))</f>
        <v/>
      </c>
      <c r="H771" s="70"/>
      <c r="I771" s="70"/>
      <c r="J771" s="70"/>
      <c r="K771" s="70"/>
      <c r="L771" s="69" t="str">
        <f>+IF(B771="","",IF(F771="No","84005541",+IFERROR(+VLOOKUP(inicio!B771,padron!$A$2:$H$1999,8,0),"84005541")))</f>
        <v/>
      </c>
      <c r="M771" s="70"/>
      <c r="N771" s="70"/>
      <c r="O771" s="72"/>
      <c r="P771" s="70"/>
      <c r="Q771" s="70"/>
      <c r="R771" s="70"/>
      <c r="S771" s="70"/>
      <c r="T771" s="70"/>
      <c r="U771" s="70"/>
      <c r="V771" s="70"/>
      <c r="W771" s="69" t="str">
        <f t="shared" si="112"/>
        <v/>
      </c>
      <c r="X771" s="69" t="str">
        <f t="shared" si="113"/>
        <v/>
      </c>
      <c r="Y771" s="70"/>
      <c r="Z771" s="70" t="str">
        <f>IF(M771="no_cargado",VLOOKUP(B771,NAfiliado_NFarmacia!A:H,8,0),"")</f>
        <v/>
      </c>
      <c r="AA771" s="70"/>
    </row>
    <row r="772" spans="7:27" x14ac:dyDescent="0.55000000000000004">
      <c r="G772" s="66" t="str">
        <f>+IF($B772="","",+IFERROR(+VLOOKUP(B772,padron!$A$2:$E$2000,2,0),+IFERROR(VLOOKUP(B772,NAfiliado_NFarmacia!$A:$J,10,0),"Ingresar Nuevo Afiliado")))</f>
        <v/>
      </c>
      <c r="H772" s="70"/>
      <c r="I772" s="70"/>
      <c r="J772" s="70"/>
      <c r="K772" s="70"/>
      <c r="L772" s="69" t="str">
        <f>+IF(B772="","",IF(F772="No","84005541",+IFERROR(+VLOOKUP(inicio!B772,padron!$A$2:$H$1999,8,0),"84005541")))</f>
        <v/>
      </c>
      <c r="M772" s="70"/>
      <c r="N772" s="70"/>
      <c r="O772" s="72"/>
      <c r="P772" s="70"/>
      <c r="Q772" s="70"/>
      <c r="R772" s="70"/>
      <c r="S772" s="70"/>
      <c r="T772" s="70"/>
      <c r="U772" s="70"/>
      <c r="V772" s="70"/>
      <c r="W772" s="69" t="str">
        <f t="shared" si="112"/>
        <v/>
      </c>
      <c r="X772" s="69" t="str">
        <f t="shared" si="113"/>
        <v/>
      </c>
      <c r="Y772" s="70"/>
      <c r="Z772" s="70" t="str">
        <f>IF(M772="no_cargado",VLOOKUP(B772,NAfiliado_NFarmacia!A:H,8,0),"")</f>
        <v/>
      </c>
      <c r="AA772" s="70"/>
    </row>
    <row r="773" spans="7:27" x14ac:dyDescent="0.55000000000000004">
      <c r="G773" s="66" t="str">
        <f>+IF($B773="","",+IFERROR(+VLOOKUP(B773,padron!$A$2:$E$2000,2,0),+IFERROR(VLOOKUP(B773,NAfiliado_NFarmacia!$A:$J,10,0),"Ingresar Nuevo Afiliado")))</f>
        <v/>
      </c>
      <c r="H773" s="70"/>
      <c r="I773" s="70"/>
      <c r="J773" s="70"/>
      <c r="K773" s="70"/>
      <c r="L773" s="69" t="str">
        <f>+IF(B773="","",IF(F773="No","84005541",+IFERROR(+VLOOKUP(inicio!B773,padron!$A$2:$H$1999,8,0),"84005541")))</f>
        <v/>
      </c>
      <c r="M773" s="70"/>
      <c r="N773" s="70"/>
      <c r="O773" s="72"/>
      <c r="P773" s="70"/>
      <c r="Q773" s="70"/>
      <c r="R773" s="70"/>
      <c r="S773" s="70"/>
      <c r="T773" s="70"/>
      <c r="U773" s="70"/>
      <c r="V773" s="70"/>
      <c r="W773" s="69" t="str">
        <f t="shared" si="112"/>
        <v/>
      </c>
      <c r="X773" s="69" t="str">
        <f t="shared" si="113"/>
        <v/>
      </c>
      <c r="Y773" s="70"/>
      <c r="Z773" s="70" t="str">
        <f>IF(M773="no_cargado",VLOOKUP(B773,NAfiliado_NFarmacia!A:H,8,0),"")</f>
        <v/>
      </c>
      <c r="AA773" s="70"/>
    </row>
    <row r="774" spans="7:27" x14ac:dyDescent="0.55000000000000004">
      <c r="G774" s="66" t="str">
        <f>+IF($B774="","",+IFERROR(+VLOOKUP(B774,padron!$A$2:$E$2000,2,0),+IFERROR(VLOOKUP(B774,NAfiliado_NFarmacia!$A:$J,10,0),"Ingresar Nuevo Afiliado")))</f>
        <v/>
      </c>
      <c r="H774" s="70"/>
      <c r="I774" s="70"/>
      <c r="J774" s="70"/>
      <c r="K774" s="70"/>
      <c r="L774" s="69" t="str">
        <f>+IF(B774="","",IF(F774="No","84005541",+IFERROR(+VLOOKUP(inicio!B774,padron!$A$2:$H$1999,8,0),"84005541")))</f>
        <v/>
      </c>
      <c r="M774" s="70"/>
      <c r="N774" s="70"/>
      <c r="O774" s="72"/>
      <c r="P774" s="70"/>
      <c r="Q774" s="70"/>
      <c r="R774" s="70"/>
      <c r="S774" s="70"/>
      <c r="T774" s="70"/>
      <c r="U774" s="70"/>
      <c r="V774" s="70"/>
      <c r="W774" s="69" t="str">
        <f t="shared" si="112"/>
        <v/>
      </c>
      <c r="X774" s="69" t="str">
        <f t="shared" si="113"/>
        <v/>
      </c>
      <c r="Y774" s="70"/>
      <c r="Z774" s="70" t="str">
        <f>IF(M774="no_cargado",VLOOKUP(B774,NAfiliado_NFarmacia!A:H,8,0),"")</f>
        <v/>
      </c>
      <c r="AA774" s="70"/>
    </row>
    <row r="775" spans="7:27" x14ac:dyDescent="0.55000000000000004">
      <c r="G775" s="66" t="str">
        <f>+IF($B775="","",+IFERROR(+VLOOKUP(B775,padron!$A$2:$E$2000,2,0),+IFERROR(VLOOKUP(B775,NAfiliado_NFarmacia!$A:$J,10,0),"Ingresar Nuevo Afiliado")))</f>
        <v/>
      </c>
      <c r="H775" s="70"/>
      <c r="I775" s="70"/>
      <c r="J775" s="70"/>
      <c r="K775" s="70"/>
      <c r="L775" s="69" t="str">
        <f>+IF(B775="","",IF(F775="No","84005541",+IFERROR(+VLOOKUP(inicio!B775,padron!$A$2:$H$1999,8,0),"84005541")))</f>
        <v/>
      </c>
      <c r="M775" s="70"/>
      <c r="N775" s="70"/>
      <c r="O775" s="72"/>
      <c r="P775" s="70"/>
      <c r="Q775" s="70"/>
      <c r="R775" s="70"/>
      <c r="S775" s="70"/>
      <c r="T775" s="70"/>
      <c r="U775" s="70"/>
      <c r="V775" s="70"/>
      <c r="W775" s="69" t="str">
        <f t="shared" si="112"/>
        <v/>
      </c>
      <c r="X775" s="69" t="str">
        <f t="shared" si="113"/>
        <v/>
      </c>
      <c r="Y775" s="70"/>
      <c r="Z775" s="70" t="str">
        <f>IF(M775="no_cargado",VLOOKUP(B775,NAfiliado_NFarmacia!A:H,8,0),"")</f>
        <v/>
      </c>
      <c r="AA775" s="70"/>
    </row>
    <row r="776" spans="7:27" x14ac:dyDescent="0.55000000000000004">
      <c r="G776" s="66" t="str">
        <f>+IF($B776="","",+IFERROR(+VLOOKUP(B776,padron!$A$2:$E$2000,2,0),+IFERROR(VLOOKUP(B776,NAfiliado_NFarmacia!$A:$J,10,0),"Ingresar Nuevo Afiliado")))</f>
        <v/>
      </c>
      <c r="H776" s="70"/>
      <c r="I776" s="70"/>
      <c r="J776" s="70"/>
      <c r="K776" s="70"/>
      <c r="L776" s="69" t="str">
        <f>+IF(B776="","",IF(F776="No","84005541",+IFERROR(+VLOOKUP(inicio!B776,padron!$A$2:$H$1999,8,0),"84005541")))</f>
        <v/>
      </c>
      <c r="M776" s="70"/>
      <c r="N776" s="70"/>
      <c r="O776" s="72"/>
      <c r="P776" s="70"/>
      <c r="Q776" s="70"/>
      <c r="R776" s="70"/>
      <c r="S776" s="70"/>
      <c r="T776" s="70"/>
      <c r="U776" s="70"/>
      <c r="V776" s="70"/>
      <c r="W776" s="69" t="str">
        <f t="shared" si="112"/>
        <v/>
      </c>
      <c r="X776" s="69" t="str">
        <f t="shared" si="113"/>
        <v/>
      </c>
      <c r="Y776" s="70"/>
      <c r="Z776" s="70" t="str">
        <f>IF(M776="no_cargado",VLOOKUP(B776,NAfiliado_NFarmacia!A:H,8,0),"")</f>
        <v/>
      </c>
      <c r="AA776" s="70"/>
    </row>
    <row r="777" spans="7:27" x14ac:dyDescent="0.55000000000000004">
      <c r="G777" s="66" t="str">
        <f>+IF($B777="","",+IFERROR(+VLOOKUP(B777,padron!$A$2:$E$2000,2,0),+IFERROR(VLOOKUP(B777,NAfiliado_NFarmacia!$A:$J,10,0),"Ingresar Nuevo Afiliado")))</f>
        <v/>
      </c>
      <c r="H777" s="70"/>
      <c r="I777" s="70"/>
      <c r="J777" s="70"/>
      <c r="K777" s="70"/>
      <c r="L777" s="69" t="str">
        <f>+IF(B777="","",IF(F777="No","84005541",+IFERROR(+VLOOKUP(inicio!B777,padron!$A$2:$H$1999,8,0),"84005541")))</f>
        <v/>
      </c>
      <c r="M777" s="70"/>
      <c r="N777" s="70"/>
      <c r="O777" s="72"/>
      <c r="P777" s="70"/>
      <c r="Q777" s="70"/>
      <c r="R777" s="70"/>
      <c r="S777" s="70"/>
      <c r="T777" s="70"/>
      <c r="U777" s="70"/>
      <c r="V777" s="70"/>
      <c r="W777" s="69" t="str">
        <f t="shared" si="112"/>
        <v/>
      </c>
      <c r="X777" s="69" t="str">
        <f t="shared" si="113"/>
        <v/>
      </c>
      <c r="Y777" s="70"/>
      <c r="Z777" s="70" t="str">
        <f>IF(M777="no_cargado",VLOOKUP(B777,NAfiliado_NFarmacia!A:H,8,0),"")</f>
        <v/>
      </c>
      <c r="AA777" s="70"/>
    </row>
    <row r="778" spans="7:27" x14ac:dyDescent="0.55000000000000004">
      <c r="G778" s="66" t="str">
        <f>+IF($B778="","",+IFERROR(+VLOOKUP(B778,padron!$A$2:$E$2000,2,0),+IFERROR(VLOOKUP(B778,NAfiliado_NFarmacia!$A:$J,10,0),"Ingresar Nuevo Afiliado")))</f>
        <v/>
      </c>
      <c r="H778" s="70"/>
      <c r="I778" s="70"/>
      <c r="J778" s="70"/>
      <c r="K778" s="70"/>
      <c r="L778" s="69" t="str">
        <f>+IF(B778="","",IF(F778="No","84005541",+IFERROR(+VLOOKUP(inicio!B778,padron!$A$2:$H$1999,8,0),"84005541")))</f>
        <v/>
      </c>
      <c r="M778" s="70"/>
      <c r="N778" s="70"/>
      <c r="O778" s="72"/>
      <c r="P778" s="70"/>
      <c r="Q778" s="70"/>
      <c r="R778" s="70"/>
      <c r="S778" s="70"/>
      <c r="T778" s="70"/>
      <c r="U778" s="70"/>
      <c r="V778" s="70"/>
      <c r="W778" s="69" t="str">
        <f t="shared" si="112"/>
        <v/>
      </c>
      <c r="X778" s="69" t="str">
        <f t="shared" si="113"/>
        <v/>
      </c>
      <c r="Y778" s="70"/>
      <c r="Z778" s="70" t="str">
        <f>IF(M778="no_cargado",VLOOKUP(B778,NAfiliado_NFarmacia!A:H,8,0),"")</f>
        <v/>
      </c>
      <c r="AA778" s="70"/>
    </row>
    <row r="779" spans="7:27" x14ac:dyDescent="0.55000000000000004">
      <c r="G779" s="66" t="str">
        <f>+IF($B779="","",+IFERROR(+VLOOKUP(B779,padron!$A$2:$E$2000,2,0),+IFERROR(VLOOKUP(B779,NAfiliado_NFarmacia!$A:$J,10,0),"Ingresar Nuevo Afiliado")))</f>
        <v/>
      </c>
      <c r="H779" s="70"/>
      <c r="I779" s="70"/>
      <c r="J779" s="70"/>
      <c r="K779" s="70"/>
      <c r="L779" s="69" t="str">
        <f>+IF(B779="","",IF(F779="No","84005541",+IFERROR(+VLOOKUP(inicio!B779,padron!$A$2:$H$1999,8,0),"84005541")))</f>
        <v/>
      </c>
      <c r="M779" s="70"/>
      <c r="N779" s="70"/>
      <c r="O779" s="72"/>
      <c r="P779" s="70"/>
      <c r="Q779" s="70"/>
      <c r="R779" s="70"/>
      <c r="S779" s="70"/>
      <c r="T779" s="70"/>
      <c r="U779" s="70"/>
      <c r="V779" s="70"/>
      <c r="W779" s="69" t="str">
        <f t="shared" si="112"/>
        <v/>
      </c>
      <c r="X779" s="69" t="str">
        <f t="shared" si="113"/>
        <v/>
      </c>
      <c r="Y779" s="70"/>
      <c r="Z779" s="70" t="str">
        <f>IF(M779="no_cargado",VLOOKUP(B779,NAfiliado_NFarmacia!A:H,8,0),"")</f>
        <v/>
      </c>
      <c r="AA779" s="70"/>
    </row>
    <row r="780" spans="7:27" x14ac:dyDescent="0.55000000000000004">
      <c r="G780" s="66" t="str">
        <f>+IF($B780="","",+IFERROR(+VLOOKUP(B780,padron!$A$2:$E$2000,2,0),+IFERROR(VLOOKUP(B780,NAfiliado_NFarmacia!$A:$J,10,0),"Ingresar Nuevo Afiliado")))</f>
        <v/>
      </c>
      <c r="H780" s="70"/>
      <c r="I780" s="70"/>
      <c r="J780" s="70"/>
      <c r="K780" s="70"/>
      <c r="L780" s="69" t="str">
        <f>+IF(B780="","",IF(F780="No","84005541",+IFERROR(+VLOOKUP(inicio!B780,padron!$A$2:$H$1999,8,0),"84005541")))</f>
        <v/>
      </c>
      <c r="M780" s="70"/>
      <c r="N780" s="70"/>
      <c r="O780" s="72"/>
      <c r="P780" s="70"/>
      <c r="Q780" s="70"/>
      <c r="R780" s="70"/>
      <c r="S780" s="70"/>
      <c r="T780" s="70"/>
      <c r="U780" s="70"/>
      <c r="V780" s="70"/>
      <c r="W780" s="69" t="str">
        <f t="shared" si="112"/>
        <v/>
      </c>
      <c r="X780" s="69" t="str">
        <f t="shared" si="113"/>
        <v/>
      </c>
      <c r="Y780" s="70"/>
      <c r="Z780" s="70" t="str">
        <f>IF(M780="no_cargado",VLOOKUP(B780,NAfiliado_NFarmacia!A:H,8,0),"")</f>
        <v/>
      </c>
      <c r="AA780" s="70"/>
    </row>
    <row r="781" spans="7:27" x14ac:dyDescent="0.55000000000000004">
      <c r="G781" s="66" t="str">
        <f>+IF($B781="","",+IFERROR(+VLOOKUP(B781,padron!$A$2:$E$2000,2,0),+IFERROR(VLOOKUP(B781,NAfiliado_NFarmacia!$A:$J,10,0),"Ingresar Nuevo Afiliado")))</f>
        <v/>
      </c>
      <c r="H781" s="70"/>
      <c r="I781" s="70"/>
      <c r="J781" s="70"/>
      <c r="K781" s="70"/>
      <c r="L781" s="69" t="str">
        <f>+IF(B781="","",IF(F781="No","84005541",+IFERROR(+VLOOKUP(inicio!B781,padron!$A$2:$H$1999,8,0),"84005541")))</f>
        <v/>
      </c>
      <c r="M781" s="70"/>
      <c r="N781" s="70"/>
      <c r="O781" s="72"/>
      <c r="P781" s="70"/>
      <c r="Q781" s="70"/>
      <c r="R781" s="70"/>
      <c r="S781" s="70"/>
      <c r="T781" s="70"/>
      <c r="U781" s="70"/>
      <c r="V781" s="70"/>
      <c r="W781" s="69" t="str">
        <f t="shared" si="112"/>
        <v/>
      </c>
      <c r="X781" s="69" t="str">
        <f t="shared" si="113"/>
        <v/>
      </c>
      <c r="Y781" s="70"/>
      <c r="Z781" s="70" t="str">
        <f>IF(M781="no_cargado",VLOOKUP(B781,NAfiliado_NFarmacia!A:H,8,0),"")</f>
        <v/>
      </c>
      <c r="AA781" s="70"/>
    </row>
    <row r="782" spans="7:27" x14ac:dyDescent="0.55000000000000004">
      <c r="G782" s="66" t="str">
        <f>+IF($B782="","",+IFERROR(+VLOOKUP(B782,padron!$A$2:$E$2000,2,0),+IFERROR(VLOOKUP(B782,NAfiliado_NFarmacia!$A:$J,10,0),"Ingresar Nuevo Afiliado")))</f>
        <v/>
      </c>
      <c r="H782" s="70"/>
      <c r="I782" s="70"/>
      <c r="J782" s="70"/>
      <c r="K782" s="70"/>
      <c r="L782" s="69" t="str">
        <f>+IF(B782="","",IF(F782="No","84005541",+IFERROR(+VLOOKUP(inicio!B782,padron!$A$2:$H$1999,8,0),"84005541")))</f>
        <v/>
      </c>
      <c r="M782" s="70"/>
      <c r="N782" s="70"/>
      <c r="O782" s="72"/>
      <c r="P782" s="70"/>
      <c r="Q782" s="70"/>
      <c r="R782" s="70"/>
      <c r="S782" s="70"/>
      <c r="T782" s="70"/>
      <c r="U782" s="70"/>
      <c r="V782" s="70"/>
      <c r="W782" s="69" t="str">
        <f t="shared" si="112"/>
        <v/>
      </c>
      <c r="X782" s="69" t="str">
        <f t="shared" si="113"/>
        <v/>
      </c>
      <c r="Y782" s="70"/>
      <c r="Z782" s="70" t="str">
        <f>IF(M782="no_cargado",VLOOKUP(B782,NAfiliado_NFarmacia!A:H,8,0),"")</f>
        <v/>
      </c>
      <c r="AA782" s="70"/>
    </row>
    <row r="783" spans="7:27" x14ac:dyDescent="0.55000000000000004">
      <c r="G783" s="66" t="str">
        <f>+IF($B783="","",+IFERROR(+VLOOKUP(B783,padron!$A$2:$E$2000,2,0),+IFERROR(VLOOKUP(B783,NAfiliado_NFarmacia!$A:$J,10,0),"Ingresar Nuevo Afiliado")))</f>
        <v/>
      </c>
      <c r="H783" s="70"/>
      <c r="I783" s="70"/>
      <c r="J783" s="70"/>
      <c r="K783" s="70"/>
      <c r="L783" s="69" t="str">
        <f>+IF(B783="","",IF(F783="No","84005541",+IFERROR(+VLOOKUP(inicio!B783,padron!$A$2:$H$1999,8,0),"84005541")))</f>
        <v/>
      </c>
      <c r="M783" s="70"/>
      <c r="N783" s="70"/>
      <c r="O783" s="72"/>
      <c r="P783" s="70"/>
      <c r="Q783" s="70"/>
      <c r="R783" s="70"/>
      <c r="S783" s="70"/>
      <c r="T783" s="70"/>
      <c r="U783" s="70"/>
      <c r="V783" s="70"/>
      <c r="W783" s="69" t="str">
        <f t="shared" si="112"/>
        <v/>
      </c>
      <c r="X783" s="69" t="str">
        <f t="shared" si="113"/>
        <v/>
      </c>
      <c r="Y783" s="70"/>
      <c r="Z783" s="70" t="str">
        <f>IF(M783="no_cargado",VLOOKUP(B783,NAfiliado_NFarmacia!A:H,8,0),"")</f>
        <v/>
      </c>
      <c r="AA783" s="70"/>
    </row>
    <row r="784" spans="7:27" x14ac:dyDescent="0.55000000000000004">
      <c r="G784" s="66" t="str">
        <f>+IF($B784="","",+IFERROR(+VLOOKUP(B784,padron!$A$2:$E$2000,2,0),+IFERROR(VLOOKUP(B784,NAfiliado_NFarmacia!$A:$J,10,0),"Ingresar Nuevo Afiliado")))</f>
        <v/>
      </c>
      <c r="H784" s="70"/>
      <c r="I784" s="70"/>
      <c r="J784" s="70"/>
      <c r="K784" s="70"/>
      <c r="L784" s="69" t="str">
        <f>+IF(B784="","",IF(F784="No","84005541",+IFERROR(+VLOOKUP(inicio!B784,padron!$A$2:$H$1999,8,0),"84005541")))</f>
        <v/>
      </c>
      <c r="M784" s="70"/>
      <c r="N784" s="70"/>
      <c r="O784" s="72"/>
      <c r="P784" s="70"/>
      <c r="Q784" s="70"/>
      <c r="R784" s="70"/>
      <c r="S784" s="70"/>
      <c r="T784" s="70"/>
      <c r="U784" s="70"/>
      <c r="V784" s="70"/>
      <c r="W784" s="69" t="str">
        <f t="shared" si="112"/>
        <v/>
      </c>
      <c r="X784" s="69" t="str">
        <f t="shared" si="113"/>
        <v/>
      </c>
      <c r="Y784" s="70"/>
      <c r="Z784" s="70" t="str">
        <f>IF(M784="no_cargado",VLOOKUP(B784,NAfiliado_NFarmacia!A:H,8,0),"")</f>
        <v/>
      </c>
      <c r="AA784" s="70"/>
    </row>
    <row r="785" spans="7:27" x14ac:dyDescent="0.55000000000000004">
      <c r="G785" s="66" t="str">
        <f>+IF($B785="","",+IFERROR(+VLOOKUP(B785,padron!$A$2:$E$2000,2,0),+IFERROR(VLOOKUP(B785,NAfiliado_NFarmacia!$A:$J,10,0),"Ingresar Nuevo Afiliado")))</f>
        <v/>
      </c>
      <c r="H785" s="70"/>
      <c r="I785" s="70"/>
      <c r="J785" s="70"/>
      <c r="K785" s="70"/>
      <c r="L785" s="69" t="str">
        <f>+IF(B785="","",IF(F785="No","84005541",+IFERROR(+VLOOKUP(inicio!B785,padron!$A$2:$H$1999,8,0),"84005541")))</f>
        <v/>
      </c>
      <c r="M785" s="70"/>
      <c r="N785" s="70"/>
      <c r="O785" s="72"/>
      <c r="P785" s="70"/>
      <c r="Q785" s="70"/>
      <c r="R785" s="70"/>
      <c r="S785" s="70"/>
      <c r="T785" s="70"/>
      <c r="U785" s="70"/>
      <c r="V785" s="70"/>
      <c r="W785" s="69" t="str">
        <f t="shared" si="112"/>
        <v/>
      </c>
      <c r="X785" s="69" t="str">
        <f t="shared" si="113"/>
        <v/>
      </c>
      <c r="Y785" s="70"/>
      <c r="Z785" s="70" t="str">
        <f>IF(M785="no_cargado",VLOOKUP(B785,NAfiliado_NFarmacia!A:H,8,0),"")</f>
        <v/>
      </c>
      <c r="AA785" s="70"/>
    </row>
    <row r="786" spans="7:27" x14ac:dyDescent="0.55000000000000004">
      <c r="G786" s="66" t="str">
        <f>+IF($B786="","",+IFERROR(+VLOOKUP(B786,padron!$A$2:$E$2000,2,0),+IFERROR(VLOOKUP(B786,NAfiliado_NFarmacia!$A:$J,10,0),"Ingresar Nuevo Afiliado")))</f>
        <v/>
      </c>
      <c r="H786" s="70"/>
      <c r="I786" s="70"/>
      <c r="J786" s="70"/>
      <c r="K786" s="70"/>
      <c r="L786" s="69" t="str">
        <f>+IF(B786="","",IF(F786="No","84005541",+IFERROR(+VLOOKUP(inicio!B786,padron!$A$2:$H$1999,8,0),"84005541")))</f>
        <v/>
      </c>
      <c r="M786" s="70"/>
      <c r="N786" s="70"/>
      <c r="O786" s="72"/>
      <c r="P786" s="70"/>
      <c r="Q786" s="70"/>
      <c r="R786" s="70"/>
      <c r="S786" s="70"/>
      <c r="T786" s="70"/>
      <c r="U786" s="70"/>
      <c r="V786" s="70"/>
      <c r="W786" s="69" t="str">
        <f t="shared" si="112"/>
        <v/>
      </c>
      <c r="X786" s="69" t="str">
        <f t="shared" si="113"/>
        <v/>
      </c>
      <c r="Y786" s="70"/>
      <c r="Z786" s="70" t="str">
        <f>IF(M786="no_cargado",VLOOKUP(B786,NAfiliado_NFarmacia!A:H,8,0),"")</f>
        <v/>
      </c>
      <c r="AA786" s="70"/>
    </row>
    <row r="787" spans="7:27" x14ac:dyDescent="0.55000000000000004">
      <c r="G787" s="66" t="str">
        <f>+IF($B787="","",+IFERROR(+VLOOKUP(B787,padron!$A$2:$E$2000,2,0),+IFERROR(VLOOKUP(B787,NAfiliado_NFarmacia!$A:$J,10,0),"Ingresar Nuevo Afiliado")))</f>
        <v/>
      </c>
      <c r="H787" s="70"/>
      <c r="I787" s="70"/>
      <c r="J787" s="70"/>
      <c r="K787" s="70"/>
      <c r="L787" s="69" t="str">
        <f>+IF(B787="","",IF(F787="No","84005541",+IFERROR(+VLOOKUP(inicio!B787,padron!$A$2:$H$1999,8,0),"84005541")))</f>
        <v/>
      </c>
      <c r="M787" s="70"/>
      <c r="N787" s="70"/>
      <c r="O787" s="72"/>
      <c r="P787" s="70"/>
      <c r="Q787" s="70"/>
      <c r="R787" s="70"/>
      <c r="S787" s="70"/>
      <c r="T787" s="70"/>
      <c r="U787" s="70"/>
      <c r="V787" s="70"/>
      <c r="W787" s="69" t="str">
        <f t="shared" si="112"/>
        <v/>
      </c>
      <c r="X787" s="69" t="str">
        <f t="shared" si="113"/>
        <v/>
      </c>
      <c r="Y787" s="70"/>
      <c r="Z787" s="70" t="str">
        <f>IF(M787="no_cargado",VLOOKUP(B787,NAfiliado_NFarmacia!A:H,8,0),"")</f>
        <v/>
      </c>
      <c r="AA787" s="70"/>
    </row>
    <row r="788" spans="7:27" x14ac:dyDescent="0.55000000000000004">
      <c r="G788" s="66" t="str">
        <f>+IF($B788="","",+IFERROR(+VLOOKUP(B788,padron!$A$2:$E$2000,2,0),+IFERROR(VLOOKUP(B788,NAfiliado_NFarmacia!$A:$J,10,0),"Ingresar Nuevo Afiliado")))</f>
        <v/>
      </c>
      <c r="H788" s="70"/>
      <c r="I788" s="70"/>
      <c r="J788" s="70"/>
      <c r="K788" s="70"/>
      <c r="L788" s="69" t="str">
        <f>+IF(B788="","",IF(F788="No","84005541",+IFERROR(+VLOOKUP(inicio!B788,padron!$A$2:$H$1999,8,0),"84005541")))</f>
        <v/>
      </c>
      <c r="M788" s="70"/>
      <c r="N788" s="70"/>
      <c r="O788" s="72"/>
      <c r="P788" s="70"/>
      <c r="Q788" s="70"/>
      <c r="R788" s="70"/>
      <c r="S788" s="70"/>
      <c r="T788" s="70"/>
      <c r="U788" s="70"/>
      <c r="V788" s="70"/>
      <c r="W788" s="69" t="str">
        <f t="shared" si="112"/>
        <v/>
      </c>
      <c r="X788" s="69" t="str">
        <f t="shared" si="113"/>
        <v/>
      </c>
      <c r="Y788" s="70"/>
      <c r="Z788" s="70" t="str">
        <f>IF(M788="no_cargado",VLOOKUP(B788,NAfiliado_NFarmacia!A:H,8,0),"")</f>
        <v/>
      </c>
      <c r="AA788" s="70"/>
    </row>
    <row r="789" spans="7:27" x14ac:dyDescent="0.55000000000000004">
      <c r="G789" s="66" t="str">
        <f>+IF($B789="","",+IFERROR(+VLOOKUP(B789,padron!$A$2:$E$2000,2,0),+IFERROR(VLOOKUP(B789,NAfiliado_NFarmacia!$A:$J,10,0),"Ingresar Nuevo Afiliado")))</f>
        <v/>
      </c>
      <c r="H789" s="70"/>
      <c r="I789" s="70"/>
      <c r="J789" s="70"/>
      <c r="K789" s="70"/>
      <c r="L789" s="69" t="str">
        <f>+IF(B789="","",IF(F789="No","84005541",+IFERROR(+VLOOKUP(inicio!B789,padron!$A$2:$H$1999,8,0),"84005541")))</f>
        <v/>
      </c>
      <c r="M789" s="70"/>
      <c r="N789" s="70"/>
      <c r="O789" s="72"/>
      <c r="P789" s="70"/>
      <c r="Q789" s="70"/>
      <c r="R789" s="70"/>
      <c r="S789" s="70"/>
      <c r="T789" s="70"/>
      <c r="U789" s="70"/>
      <c r="V789" s="70"/>
      <c r="W789" s="69" t="str">
        <f t="shared" si="112"/>
        <v/>
      </c>
      <c r="X789" s="69" t="str">
        <f t="shared" si="113"/>
        <v/>
      </c>
      <c r="Y789" s="70"/>
      <c r="Z789" s="70" t="str">
        <f>IF(M789="no_cargado",VLOOKUP(B789,NAfiliado_NFarmacia!A:H,8,0),"")</f>
        <v/>
      </c>
      <c r="AA789" s="70"/>
    </row>
    <row r="790" spans="7:27" x14ac:dyDescent="0.55000000000000004">
      <c r="G790" s="66" t="str">
        <f>+IF($B790="","",+IFERROR(+VLOOKUP(B790,padron!$A$2:$E$2000,2,0),+IFERROR(VLOOKUP(B790,NAfiliado_NFarmacia!$A:$J,10,0),"Ingresar Nuevo Afiliado")))</f>
        <v/>
      </c>
      <c r="H790" s="70"/>
      <c r="I790" s="70"/>
      <c r="J790" s="70"/>
      <c r="K790" s="70"/>
      <c r="L790" s="69" t="str">
        <f>+IF(B790="","",IF(F790="No","84005541",+IFERROR(+VLOOKUP(inicio!B790,padron!$A$2:$H$1999,8,0),"84005541")))</f>
        <v/>
      </c>
      <c r="M790" s="70"/>
      <c r="N790" s="70"/>
      <c r="O790" s="72"/>
      <c r="P790" s="70"/>
      <c r="Q790" s="70"/>
      <c r="R790" s="70"/>
      <c r="S790" s="70"/>
      <c r="T790" s="70"/>
      <c r="U790" s="70"/>
      <c r="V790" s="70"/>
      <c r="W790" s="69" t="str">
        <f t="shared" si="112"/>
        <v/>
      </c>
      <c r="X790" s="69" t="str">
        <f t="shared" si="113"/>
        <v/>
      </c>
      <c r="Y790" s="70"/>
      <c r="Z790" s="70" t="str">
        <f>IF(M790="no_cargado",VLOOKUP(B790,NAfiliado_NFarmacia!A:H,8,0),"")</f>
        <v/>
      </c>
      <c r="AA790" s="70"/>
    </row>
    <row r="791" spans="7:27" x14ac:dyDescent="0.55000000000000004">
      <c r="G791" s="66" t="str">
        <f>+IF($B791="","",+IFERROR(+VLOOKUP(B791,padron!$A$2:$E$2000,2,0),+IFERROR(VLOOKUP(B791,NAfiliado_NFarmacia!$A:$J,10,0),"Ingresar Nuevo Afiliado")))</f>
        <v/>
      </c>
      <c r="H791" s="70"/>
      <c r="I791" s="70"/>
      <c r="J791" s="70"/>
      <c r="K791" s="70"/>
      <c r="L791" s="69" t="str">
        <f>+IF(B791="","",IF(F791="No","84005541",+IFERROR(+VLOOKUP(inicio!B791,padron!$A$2:$H$1999,8,0),"84005541")))</f>
        <v/>
      </c>
      <c r="M791" s="70"/>
      <c r="N791" s="70"/>
      <c r="O791" s="72"/>
      <c r="P791" s="70"/>
      <c r="Q791" s="70"/>
      <c r="R791" s="70"/>
      <c r="S791" s="70"/>
      <c r="T791" s="70"/>
      <c r="U791" s="70"/>
      <c r="V791" s="70"/>
      <c r="W791" s="69" t="str">
        <f t="shared" si="112"/>
        <v/>
      </c>
      <c r="X791" s="69" t="str">
        <f t="shared" si="113"/>
        <v/>
      </c>
      <c r="Y791" s="70"/>
      <c r="Z791" s="70" t="str">
        <f>IF(M791="no_cargado",VLOOKUP(B791,NAfiliado_NFarmacia!A:H,8,0),"")</f>
        <v/>
      </c>
      <c r="AA791" s="70"/>
    </row>
    <row r="792" spans="7:27" x14ac:dyDescent="0.55000000000000004">
      <c r="G792" s="66" t="str">
        <f>+IF($B792="","",+IFERROR(+VLOOKUP(B792,padron!$A$2:$E$2000,2,0),+IFERROR(VLOOKUP(B792,NAfiliado_NFarmacia!$A:$J,10,0),"Ingresar Nuevo Afiliado")))</f>
        <v/>
      </c>
      <c r="H792" s="70"/>
      <c r="I792" s="70"/>
      <c r="J792" s="70"/>
      <c r="K792" s="70"/>
      <c r="L792" s="69" t="str">
        <f>+IF(B792="","",IF(F792="No","84005541",+IFERROR(+VLOOKUP(inicio!B792,padron!$A$2:$H$1999,8,0),"84005541")))</f>
        <v/>
      </c>
      <c r="M792" s="70"/>
      <c r="N792" s="70"/>
      <c r="O792" s="72"/>
      <c r="P792" s="70"/>
      <c r="Q792" s="70"/>
      <c r="R792" s="70"/>
      <c r="S792" s="70"/>
      <c r="T792" s="70"/>
      <c r="U792" s="70"/>
      <c r="V792" s="70"/>
      <c r="W792" s="69" t="str">
        <f t="shared" si="112"/>
        <v/>
      </c>
      <c r="X792" s="69" t="str">
        <f t="shared" si="113"/>
        <v/>
      </c>
      <c r="Y792" s="70"/>
      <c r="Z792" s="70" t="str">
        <f>IF(M792="no_cargado",VLOOKUP(B792,NAfiliado_NFarmacia!A:H,8,0),"")</f>
        <v/>
      </c>
      <c r="AA792" s="70"/>
    </row>
    <row r="793" spans="7:27" x14ac:dyDescent="0.55000000000000004">
      <c r="G793" s="66" t="str">
        <f>+IF($B793="","",+IFERROR(+VLOOKUP(B793,padron!$A$2:$E$2000,2,0),+IFERROR(VLOOKUP(B793,NAfiliado_NFarmacia!$A:$J,10,0),"Ingresar Nuevo Afiliado")))</f>
        <v/>
      </c>
      <c r="H793" s="70"/>
      <c r="I793" s="70"/>
      <c r="J793" s="70"/>
      <c r="K793" s="70"/>
      <c r="L793" s="69" t="str">
        <f>+IF(B793="","",IF(F793="No","84005541",+IFERROR(+VLOOKUP(inicio!B793,padron!$A$2:$H$1999,8,0),"84005541")))</f>
        <v/>
      </c>
      <c r="M793" s="70"/>
      <c r="N793" s="70"/>
      <c r="O793" s="72"/>
      <c r="P793" s="70"/>
      <c r="Q793" s="70"/>
      <c r="R793" s="70"/>
      <c r="S793" s="70"/>
      <c r="T793" s="70"/>
      <c r="U793" s="70"/>
      <c r="V793" s="70"/>
      <c r="W793" s="69" t="str">
        <f t="shared" si="112"/>
        <v/>
      </c>
      <c r="X793" s="69" t="str">
        <f t="shared" si="113"/>
        <v/>
      </c>
      <c r="Y793" s="70"/>
      <c r="Z793" s="70" t="str">
        <f>IF(M793="no_cargado",VLOOKUP(B793,NAfiliado_NFarmacia!A:H,8,0),"")</f>
        <v/>
      </c>
      <c r="AA793" s="70"/>
    </row>
    <row r="794" spans="7:27" x14ac:dyDescent="0.55000000000000004">
      <c r="G794" s="66" t="str">
        <f>+IF($B794="","",+IFERROR(+VLOOKUP(B794,padron!$A$2:$E$2000,2,0),+IFERROR(VLOOKUP(B794,NAfiliado_NFarmacia!$A:$J,10,0),"Ingresar Nuevo Afiliado")))</f>
        <v/>
      </c>
      <c r="H794" s="70"/>
      <c r="I794" s="70"/>
      <c r="J794" s="70"/>
      <c r="K794" s="70"/>
      <c r="L794" s="69" t="str">
        <f>+IF(B794="","",IF(F794="No","84005541",+IFERROR(+VLOOKUP(inicio!B794,padron!$A$2:$H$1999,8,0),"84005541")))</f>
        <v/>
      </c>
      <c r="M794" s="70"/>
      <c r="N794" s="70"/>
      <c r="O794" s="72"/>
      <c r="P794" s="70"/>
      <c r="Q794" s="70"/>
      <c r="R794" s="70"/>
      <c r="S794" s="70"/>
      <c r="T794" s="70"/>
      <c r="U794" s="70"/>
      <c r="V794" s="70"/>
      <c r="W794" s="69" t="str">
        <f t="shared" si="112"/>
        <v/>
      </c>
      <c r="X794" s="69" t="str">
        <f t="shared" si="113"/>
        <v/>
      </c>
      <c r="Y794" s="70"/>
      <c r="Z794" s="70" t="str">
        <f>IF(M794="no_cargado",VLOOKUP(B794,NAfiliado_NFarmacia!A:H,8,0),"")</f>
        <v/>
      </c>
      <c r="AA794" s="70"/>
    </row>
    <row r="795" spans="7:27" x14ac:dyDescent="0.55000000000000004">
      <c r="G795" s="66" t="str">
        <f>+IF($B795="","",+IFERROR(+VLOOKUP(B795,padron!$A$2:$E$2000,2,0),+IFERROR(VLOOKUP(B795,NAfiliado_NFarmacia!$A:$J,10,0),"Ingresar Nuevo Afiliado")))</f>
        <v/>
      </c>
      <c r="H795" s="70"/>
      <c r="I795" s="70"/>
      <c r="J795" s="70"/>
      <c r="K795" s="70"/>
      <c r="L795" s="69" t="str">
        <f>+IF(B795="","",IF(F795="No","84005541",+IFERROR(+VLOOKUP(inicio!B795,padron!$A$2:$H$1999,8,0),"84005541")))</f>
        <v/>
      </c>
      <c r="M795" s="70"/>
      <c r="N795" s="70"/>
      <c r="O795" s="72"/>
      <c r="P795" s="70"/>
      <c r="Q795" s="70"/>
      <c r="R795" s="70"/>
      <c r="S795" s="70"/>
      <c r="T795" s="70"/>
      <c r="U795" s="70"/>
      <c r="V795" s="70"/>
      <c r="W795" s="69" t="str">
        <f t="shared" si="112"/>
        <v/>
      </c>
      <c r="X795" s="69" t="str">
        <f t="shared" si="113"/>
        <v/>
      </c>
      <c r="Y795" s="70"/>
      <c r="Z795" s="70" t="str">
        <f>IF(M795="no_cargado",VLOOKUP(B795,NAfiliado_NFarmacia!A:H,8,0),"")</f>
        <v/>
      </c>
      <c r="AA795" s="70"/>
    </row>
    <row r="796" spans="7:27" x14ac:dyDescent="0.55000000000000004">
      <c r="G796" s="66" t="str">
        <f>+IF($B796="","",+IFERROR(+VLOOKUP(B796,padron!$A$2:$E$2000,2,0),+IFERROR(VLOOKUP(B796,NAfiliado_NFarmacia!$A:$J,10,0),"Ingresar Nuevo Afiliado")))</f>
        <v/>
      </c>
      <c r="H796" s="70"/>
      <c r="I796" s="70"/>
      <c r="J796" s="70"/>
      <c r="K796" s="70"/>
      <c r="L796" s="69" t="str">
        <f>+IF(B796="","",IF(F796="No","84005541",+IFERROR(+VLOOKUP(inicio!B796,padron!$A$2:$H$1999,8,0),"84005541")))</f>
        <v/>
      </c>
      <c r="M796" s="70"/>
      <c r="N796" s="70"/>
      <c r="O796" s="72"/>
      <c r="P796" s="70"/>
      <c r="Q796" s="70"/>
      <c r="R796" s="70"/>
      <c r="S796" s="70"/>
      <c r="T796" s="70"/>
      <c r="U796" s="70"/>
      <c r="V796" s="70"/>
      <c r="W796" s="69" t="str">
        <f t="shared" si="112"/>
        <v/>
      </c>
      <c r="X796" s="69" t="str">
        <f t="shared" si="113"/>
        <v/>
      </c>
      <c r="Y796" s="70"/>
      <c r="Z796" s="70" t="str">
        <f>IF(M796="no_cargado",VLOOKUP(B796,NAfiliado_NFarmacia!A:H,8,0),"")</f>
        <v/>
      </c>
      <c r="AA796" s="70"/>
    </row>
    <row r="797" spans="7:27" x14ac:dyDescent="0.55000000000000004">
      <c r="G797" s="66" t="str">
        <f>+IF($B797="","",+IFERROR(+VLOOKUP(B797,padron!$A$2:$E$2000,2,0),+IFERROR(VLOOKUP(B797,NAfiliado_NFarmacia!$A:$J,10,0),"Ingresar Nuevo Afiliado")))</f>
        <v/>
      </c>
      <c r="H797" s="70"/>
      <c r="I797" s="70"/>
      <c r="J797" s="70"/>
      <c r="K797" s="70"/>
      <c r="L797" s="69" t="str">
        <f>+IF(B797="","",IF(F797="No","84005541",+IFERROR(+VLOOKUP(inicio!B797,padron!$A$2:$H$1999,8,0),"84005541")))</f>
        <v/>
      </c>
      <c r="M797" s="70"/>
      <c r="N797" s="70"/>
      <c r="O797" s="72"/>
      <c r="P797" s="70"/>
      <c r="Q797" s="70"/>
      <c r="R797" s="70"/>
      <c r="S797" s="70"/>
      <c r="T797" s="70"/>
      <c r="U797" s="70"/>
      <c r="V797" s="70"/>
      <c r="W797" s="69" t="str">
        <f t="shared" si="112"/>
        <v/>
      </c>
      <c r="X797" s="69" t="str">
        <f t="shared" si="113"/>
        <v/>
      </c>
      <c r="Y797" s="70"/>
      <c r="Z797" s="70" t="str">
        <f>IF(M797="no_cargado",VLOOKUP(B797,NAfiliado_NFarmacia!A:H,8,0),"")</f>
        <v/>
      </c>
      <c r="AA797" s="70"/>
    </row>
    <row r="798" spans="7:27" x14ac:dyDescent="0.55000000000000004">
      <c r="G798" s="66" t="str">
        <f>+IF($B798="","",+IFERROR(+VLOOKUP(B798,padron!$A$2:$E$2000,2,0),+IFERROR(VLOOKUP(B798,NAfiliado_NFarmacia!$A:$J,10,0),"Ingresar Nuevo Afiliado")))</f>
        <v/>
      </c>
      <c r="H798" s="70"/>
      <c r="I798" s="70"/>
      <c r="J798" s="70"/>
      <c r="K798" s="70"/>
      <c r="L798" s="69" t="str">
        <f>+IF(B798="","",IF(F798="No","84005541",+IFERROR(+VLOOKUP(inicio!B798,padron!$A$2:$H$1999,8,0),"84005541")))</f>
        <v/>
      </c>
      <c r="M798" s="70"/>
      <c r="N798" s="70"/>
      <c r="O798" s="72"/>
      <c r="P798" s="70"/>
      <c r="Q798" s="70"/>
      <c r="R798" s="70"/>
      <c r="S798" s="70"/>
      <c r="T798" s="70"/>
      <c r="U798" s="70"/>
      <c r="V798" s="70"/>
      <c r="W798" s="69" t="str">
        <f t="shared" si="112"/>
        <v/>
      </c>
      <c r="X798" s="69" t="str">
        <f t="shared" si="113"/>
        <v/>
      </c>
      <c r="Y798" s="70"/>
      <c r="Z798" s="70" t="str">
        <f>IF(M798="no_cargado",VLOOKUP(B798,NAfiliado_NFarmacia!A:H,8,0),"")</f>
        <v/>
      </c>
      <c r="AA798" s="70"/>
    </row>
    <row r="799" spans="7:27" x14ac:dyDescent="0.55000000000000004">
      <c r="G799" s="66" t="str">
        <f>+IF($B799="","",+IFERROR(+VLOOKUP(B799,padron!$A$2:$E$2000,2,0),+IFERROR(VLOOKUP(B799,NAfiliado_NFarmacia!$A:$J,10,0),"Ingresar Nuevo Afiliado")))</f>
        <v/>
      </c>
      <c r="H799" s="70"/>
      <c r="I799" s="70"/>
      <c r="J799" s="70"/>
      <c r="K799" s="70"/>
      <c r="L799" s="69" t="str">
        <f>+IF(B799="","",IF(F799="No","84005541",+IFERROR(+VLOOKUP(inicio!B799,padron!$A$2:$H$1999,8,0),"84005541")))</f>
        <v/>
      </c>
      <c r="M799" s="70"/>
      <c r="N799" s="70"/>
      <c r="O799" s="72"/>
      <c r="P799" s="70"/>
      <c r="Q799" s="70"/>
      <c r="R799" s="70"/>
      <c r="S799" s="70"/>
      <c r="T799" s="70"/>
      <c r="U799" s="70"/>
      <c r="V799" s="70"/>
      <c r="W799" s="69" t="str">
        <f t="shared" si="112"/>
        <v/>
      </c>
      <c r="X799" s="69" t="str">
        <f t="shared" si="113"/>
        <v/>
      </c>
      <c r="Y799" s="70"/>
      <c r="Z799" s="70" t="str">
        <f>IF(M799="no_cargado",VLOOKUP(B799,NAfiliado_NFarmacia!A:H,8,0),"")</f>
        <v/>
      </c>
      <c r="AA799" s="70"/>
    </row>
    <row r="800" spans="7:27" x14ac:dyDescent="0.55000000000000004">
      <c r="G800" s="66" t="str">
        <f>+IF($B800="","",+IFERROR(+VLOOKUP(B800,padron!$A$2:$E$2000,2,0),+IFERROR(VLOOKUP(B800,NAfiliado_NFarmacia!$A:$J,10,0),"Ingresar Nuevo Afiliado")))</f>
        <v/>
      </c>
      <c r="H800" s="70"/>
      <c r="I800" s="70"/>
      <c r="J800" s="70"/>
      <c r="K800" s="70"/>
      <c r="L800" s="69" t="str">
        <f>+IF(B800="","",IF(F800="No","84005541",+IFERROR(+VLOOKUP(inicio!B800,padron!$A$2:$H$1999,8,0),"84005541")))</f>
        <v/>
      </c>
      <c r="M800" s="70"/>
      <c r="N800" s="70"/>
      <c r="O800" s="72"/>
      <c r="P800" s="70"/>
      <c r="Q800" s="70"/>
      <c r="R800" s="70"/>
      <c r="S800" s="70"/>
      <c r="T800" s="70"/>
      <c r="U800" s="70"/>
      <c r="V800" s="70"/>
      <c r="W800" s="69" t="str">
        <f t="shared" si="112"/>
        <v/>
      </c>
      <c r="X800" s="69" t="str">
        <f t="shared" si="113"/>
        <v/>
      </c>
      <c r="Y800" s="70"/>
      <c r="Z800" s="70" t="str">
        <f>IF(M800="no_cargado",VLOOKUP(B800,NAfiliado_NFarmacia!A:H,8,0),"")</f>
        <v/>
      </c>
      <c r="AA800" s="70"/>
    </row>
    <row r="801" spans="7:27" x14ac:dyDescent="0.55000000000000004">
      <c r="G801" s="66" t="str">
        <f>+IF($B801="","",+IFERROR(+VLOOKUP(B801,padron!$A$2:$E$2000,2,0),+IFERROR(VLOOKUP(B801,NAfiliado_NFarmacia!$A:$J,10,0),"Ingresar Nuevo Afiliado")))</f>
        <v/>
      </c>
      <c r="H801" s="70"/>
      <c r="I801" s="70"/>
      <c r="J801" s="70"/>
      <c r="K801" s="70"/>
      <c r="L801" s="69" t="str">
        <f>+IF(B801="","",IF(F801="No","84005541",+IFERROR(+VLOOKUP(inicio!B801,padron!$A$2:$H$1999,8,0),"84005541")))</f>
        <v/>
      </c>
      <c r="M801" s="70"/>
      <c r="N801" s="70"/>
      <c r="O801" s="72"/>
      <c r="P801" s="70"/>
      <c r="Q801" s="70"/>
      <c r="R801" s="70"/>
      <c r="S801" s="70"/>
      <c r="T801" s="70"/>
      <c r="U801" s="70"/>
      <c r="V801" s="70"/>
      <c r="W801" s="69" t="str">
        <f t="shared" si="112"/>
        <v/>
      </c>
      <c r="X801" s="69" t="str">
        <f t="shared" si="113"/>
        <v/>
      </c>
      <c r="Y801" s="70"/>
      <c r="Z801" s="70" t="str">
        <f>IF(M801="no_cargado",VLOOKUP(B801,NAfiliado_NFarmacia!A:H,8,0),"")</f>
        <v/>
      </c>
      <c r="AA801" s="70"/>
    </row>
    <row r="802" spans="7:27" x14ac:dyDescent="0.55000000000000004">
      <c r="G802" s="66" t="str">
        <f>+IF($B802="","",+IFERROR(+VLOOKUP(B802,padron!$A$2:$E$2000,2,0),+IFERROR(VLOOKUP(B802,NAfiliado_NFarmacia!$A:$J,10,0),"Ingresar Nuevo Afiliado")))</f>
        <v/>
      </c>
      <c r="H802" s="70"/>
      <c r="I802" s="70"/>
      <c r="J802" s="70"/>
      <c r="K802" s="70"/>
      <c r="L802" s="69" t="str">
        <f>+IF(B802="","",IF(F802="No","84005541",+IFERROR(+VLOOKUP(inicio!B802,padron!$A$2:$H$1999,8,0),"84005541")))</f>
        <v/>
      </c>
      <c r="M802" s="70"/>
      <c r="N802" s="70"/>
      <c r="O802" s="72"/>
      <c r="P802" s="70"/>
      <c r="Q802" s="70"/>
      <c r="R802" s="70"/>
      <c r="S802" s="70"/>
      <c r="T802" s="70"/>
      <c r="U802" s="70"/>
      <c r="V802" s="70"/>
      <c r="W802" s="69" t="str">
        <f t="shared" si="112"/>
        <v/>
      </c>
      <c r="X802" s="69" t="str">
        <f t="shared" si="113"/>
        <v/>
      </c>
      <c r="Y802" s="70"/>
      <c r="Z802" s="70" t="str">
        <f>IF(M802="no_cargado",VLOOKUP(B802,NAfiliado_NFarmacia!A:H,8,0),"")</f>
        <v/>
      </c>
      <c r="AA802" s="70"/>
    </row>
    <row r="803" spans="7:27" x14ac:dyDescent="0.55000000000000004">
      <c r="G803" s="66" t="str">
        <f>+IF($B803="","",+IFERROR(+VLOOKUP(B803,padron!$A$2:$E$2000,2,0),+IFERROR(VLOOKUP(B803,NAfiliado_NFarmacia!$A:$J,10,0),"Ingresar Nuevo Afiliado")))</f>
        <v/>
      </c>
      <c r="H803" s="70"/>
      <c r="I803" s="70"/>
      <c r="J803" s="70"/>
      <c r="K803" s="70"/>
      <c r="L803" s="69" t="str">
        <f>+IF(B803="","",IF(F803="No","84005541",+IFERROR(+VLOOKUP(inicio!B803,padron!$A$2:$H$1999,8,0),"84005541")))</f>
        <v/>
      </c>
      <c r="M803" s="70"/>
      <c r="N803" s="70"/>
      <c r="O803" s="72"/>
      <c r="P803" s="70"/>
      <c r="Q803" s="70"/>
      <c r="R803" s="70"/>
      <c r="S803" s="70"/>
      <c r="T803" s="70"/>
      <c r="U803" s="70"/>
      <c r="V803" s="70"/>
      <c r="W803" s="69" t="str">
        <f t="shared" si="112"/>
        <v/>
      </c>
      <c r="X803" s="69" t="str">
        <f t="shared" si="113"/>
        <v/>
      </c>
      <c r="Y803" s="70"/>
      <c r="Z803" s="70" t="str">
        <f>IF(M803="no_cargado",VLOOKUP(B803,NAfiliado_NFarmacia!A:H,8,0),"")</f>
        <v/>
      </c>
      <c r="AA803" s="70"/>
    </row>
    <row r="804" spans="7:27" x14ac:dyDescent="0.55000000000000004">
      <c r="G804" s="66" t="str">
        <f>+IF($B804="","",+IFERROR(+VLOOKUP(B804,padron!$A$2:$E$2000,2,0),+IFERROR(VLOOKUP(B804,NAfiliado_NFarmacia!$A:$J,10,0),"Ingresar Nuevo Afiliado")))</f>
        <v/>
      </c>
      <c r="H804" s="70"/>
      <c r="I804" s="70"/>
      <c r="J804" s="70"/>
      <c r="K804" s="70"/>
      <c r="L804" s="69" t="str">
        <f>+IF(B804="","",IF(F804="No","84005541",+IFERROR(+VLOOKUP(inicio!B804,padron!$A$2:$H$1999,8,0),"84005541")))</f>
        <v/>
      </c>
      <c r="M804" s="70"/>
      <c r="N804" s="70"/>
      <c r="O804" s="72"/>
      <c r="P804" s="70"/>
      <c r="Q804" s="70"/>
      <c r="R804" s="70"/>
      <c r="S804" s="70"/>
      <c r="T804" s="70"/>
      <c r="U804" s="70"/>
      <c r="V804" s="70"/>
      <c r="W804" s="69" t="str">
        <f t="shared" si="112"/>
        <v/>
      </c>
      <c r="X804" s="69" t="str">
        <f t="shared" si="113"/>
        <v/>
      </c>
      <c r="Y804" s="70"/>
      <c r="Z804" s="70" t="str">
        <f>IF(M804="no_cargado",VLOOKUP(B804,NAfiliado_NFarmacia!A:H,8,0),"")</f>
        <v/>
      </c>
      <c r="AA804" s="70"/>
    </row>
    <row r="805" spans="7:27" x14ac:dyDescent="0.55000000000000004">
      <c r="G805" s="66" t="str">
        <f>+IF($B805="","",+IFERROR(+VLOOKUP(B805,padron!$A$2:$E$2000,2,0),+IFERROR(VLOOKUP(B805,NAfiliado_NFarmacia!$A:$J,10,0),"Ingresar Nuevo Afiliado")))</f>
        <v/>
      </c>
      <c r="H805" s="70"/>
      <c r="I805" s="70"/>
      <c r="J805" s="70"/>
      <c r="K805" s="70"/>
      <c r="L805" s="69" t="str">
        <f>+IF(B805="","",IF(F805="No","84005541",+IFERROR(+VLOOKUP(inicio!B805,padron!$A$2:$H$1999,8,0),"84005541")))</f>
        <v/>
      </c>
      <c r="M805" s="70"/>
      <c r="N805" s="70"/>
      <c r="O805" s="72"/>
      <c r="P805" s="70"/>
      <c r="Q805" s="70"/>
      <c r="R805" s="70"/>
      <c r="S805" s="70"/>
      <c r="T805" s="70"/>
      <c r="U805" s="70"/>
      <c r="V805" s="70"/>
      <c r="W805" s="69" t="str">
        <f t="shared" si="112"/>
        <v/>
      </c>
      <c r="X805" s="69" t="str">
        <f t="shared" si="113"/>
        <v/>
      </c>
      <c r="Y805" s="70"/>
      <c r="Z805" s="70" t="str">
        <f>IF(M805="no_cargado",VLOOKUP(B805,NAfiliado_NFarmacia!A:H,8,0),"")</f>
        <v/>
      </c>
      <c r="AA805" s="70"/>
    </row>
    <row r="806" spans="7:27" x14ac:dyDescent="0.55000000000000004">
      <c r="G806" s="66" t="str">
        <f>+IF($B806="","",+IFERROR(+VLOOKUP(B806,padron!$A$2:$E$2000,2,0),+IFERROR(VLOOKUP(B806,NAfiliado_NFarmacia!$A:$J,10,0),"Ingresar Nuevo Afiliado")))</f>
        <v/>
      </c>
      <c r="H806" s="70"/>
      <c r="I806" s="70"/>
      <c r="J806" s="70"/>
      <c r="K806" s="70"/>
      <c r="L806" s="69" t="str">
        <f>+IF(B806="","",IF(F806="No","84005541",+IFERROR(+VLOOKUP(inicio!B806,padron!$A$2:$H$1999,8,0),"84005541")))</f>
        <v/>
      </c>
      <c r="M806" s="70"/>
      <c r="N806" s="70"/>
      <c r="O806" s="72"/>
      <c r="P806" s="70"/>
      <c r="Q806" s="70"/>
      <c r="R806" s="70"/>
      <c r="S806" s="70"/>
      <c r="T806" s="70"/>
      <c r="U806" s="70"/>
      <c r="V806" s="70"/>
      <c r="W806" s="69" t="str">
        <f t="shared" si="112"/>
        <v/>
      </c>
      <c r="X806" s="69" t="str">
        <f t="shared" si="113"/>
        <v/>
      </c>
      <c r="Y806" s="70"/>
      <c r="Z806" s="70" t="str">
        <f>IF(M806="no_cargado",VLOOKUP(B806,NAfiliado_NFarmacia!A:H,8,0),"")</f>
        <v/>
      </c>
      <c r="AA806" s="70"/>
    </row>
    <row r="807" spans="7:27" x14ac:dyDescent="0.55000000000000004">
      <c r="G807" s="66" t="str">
        <f>+IF($B807="","",+IFERROR(+VLOOKUP(B807,padron!$A$2:$E$2000,2,0),+IFERROR(VLOOKUP(B807,NAfiliado_NFarmacia!$A:$J,10,0),"Ingresar Nuevo Afiliado")))</f>
        <v/>
      </c>
      <c r="H807" s="70"/>
      <c r="I807" s="70"/>
      <c r="J807" s="70"/>
      <c r="K807" s="70"/>
      <c r="L807" s="69" t="str">
        <f>+IF(B807="","",IF(F807="No","84005541",+IFERROR(+VLOOKUP(inicio!B807,padron!$A$2:$H$1999,8,0),"84005541")))</f>
        <v/>
      </c>
      <c r="M807" s="70"/>
      <c r="N807" s="70"/>
      <c r="O807" s="72"/>
      <c r="P807" s="70"/>
      <c r="Q807" s="70"/>
      <c r="R807" s="70"/>
      <c r="S807" s="70"/>
      <c r="T807" s="70"/>
      <c r="U807" s="70"/>
      <c r="V807" s="70"/>
      <c r="W807" s="69" t="str">
        <f t="shared" si="112"/>
        <v/>
      </c>
      <c r="X807" s="69" t="str">
        <f t="shared" si="113"/>
        <v/>
      </c>
      <c r="Y807" s="70"/>
      <c r="Z807" s="70" t="str">
        <f>IF(M807="no_cargado",VLOOKUP(B807,NAfiliado_NFarmacia!A:H,8,0),"")</f>
        <v/>
      </c>
      <c r="AA807" s="70"/>
    </row>
    <row r="808" spans="7:27" x14ac:dyDescent="0.55000000000000004">
      <c r="G808" s="66" t="str">
        <f>+IF($B808="","",+IFERROR(+VLOOKUP(B808,padron!$A$2:$E$2000,2,0),+IFERROR(VLOOKUP(B808,NAfiliado_NFarmacia!$A:$J,10,0),"Ingresar Nuevo Afiliado")))</f>
        <v/>
      </c>
      <c r="H808" s="70"/>
      <c r="I808" s="70"/>
      <c r="J808" s="70"/>
      <c r="K808" s="70"/>
      <c r="L808" s="69" t="str">
        <f>+IF(B808="","",IF(F808="No","84005541",+IFERROR(+VLOOKUP(inicio!B808,padron!$A$2:$H$1999,8,0),"84005541")))</f>
        <v/>
      </c>
      <c r="M808" s="70"/>
      <c r="N808" s="70"/>
      <c r="O808" s="72"/>
      <c r="P808" s="70"/>
      <c r="Q808" s="70"/>
      <c r="R808" s="70"/>
      <c r="S808" s="70"/>
      <c r="T808" s="70"/>
      <c r="U808" s="70"/>
      <c r="V808" s="70"/>
      <c r="W808" s="69" t="str">
        <f t="shared" si="112"/>
        <v/>
      </c>
      <c r="X808" s="69" t="str">
        <f t="shared" si="113"/>
        <v/>
      </c>
      <c r="Y808" s="70"/>
      <c r="Z808" s="70" t="str">
        <f>IF(M808="no_cargado",VLOOKUP(B808,NAfiliado_NFarmacia!A:H,8,0),"")</f>
        <v/>
      </c>
      <c r="AA808" s="70"/>
    </row>
    <row r="809" spans="7:27" x14ac:dyDescent="0.55000000000000004">
      <c r="G809" s="66" t="str">
        <f>+IF($B809="","",+IFERROR(+VLOOKUP(B809,padron!$A$2:$E$2000,2,0),+IFERROR(VLOOKUP(B809,NAfiliado_NFarmacia!$A:$J,10,0),"Ingresar Nuevo Afiliado")))</f>
        <v/>
      </c>
      <c r="H809" s="70"/>
      <c r="I809" s="70"/>
      <c r="J809" s="70"/>
      <c r="K809" s="70"/>
      <c r="L809" s="69" t="str">
        <f>+IF(B809="","",IF(F809="No","84005541",+IFERROR(+VLOOKUP(inicio!B809,padron!$A$2:$H$1999,8,0),"84005541")))</f>
        <v/>
      </c>
      <c r="M809" s="70"/>
      <c r="N809" s="70"/>
      <c r="O809" s="72"/>
      <c r="P809" s="70"/>
      <c r="Q809" s="70"/>
      <c r="R809" s="70"/>
      <c r="S809" s="70"/>
      <c r="T809" s="70"/>
      <c r="U809" s="70"/>
      <c r="V809" s="70"/>
      <c r="W809" s="69" t="str">
        <f t="shared" si="112"/>
        <v/>
      </c>
      <c r="X809" s="69" t="str">
        <f t="shared" si="113"/>
        <v/>
      </c>
      <c r="Y809" s="70"/>
      <c r="Z809" s="70" t="str">
        <f>IF(M809="no_cargado",VLOOKUP(B809,NAfiliado_NFarmacia!A:H,8,0),"")</f>
        <v/>
      </c>
      <c r="AA809" s="70"/>
    </row>
    <row r="810" spans="7:27" x14ac:dyDescent="0.55000000000000004">
      <c r="G810" s="66" t="str">
        <f>+IF($B810="","",+IFERROR(+VLOOKUP(B810,padron!$A$2:$E$2000,2,0),+IFERROR(VLOOKUP(B810,NAfiliado_NFarmacia!$A:$J,10,0),"Ingresar Nuevo Afiliado")))</f>
        <v/>
      </c>
      <c r="H810" s="70"/>
      <c r="I810" s="70"/>
      <c r="J810" s="70"/>
      <c r="K810" s="70"/>
      <c r="L810" s="69" t="str">
        <f>+IF(B810="","",IF(F810="No","84005541",+IFERROR(+VLOOKUP(inicio!B810,padron!$A$2:$H$1999,8,0),"84005541")))</f>
        <v/>
      </c>
      <c r="M810" s="70"/>
      <c r="N810" s="70"/>
      <c r="O810" s="72"/>
      <c r="P810" s="70"/>
      <c r="Q810" s="70"/>
      <c r="R810" s="70"/>
      <c r="S810" s="70"/>
      <c r="T810" s="70"/>
      <c r="U810" s="70"/>
      <c r="V810" s="70"/>
      <c r="W810" s="69" t="str">
        <f t="shared" si="112"/>
        <v/>
      </c>
      <c r="X810" s="69" t="str">
        <f t="shared" si="113"/>
        <v/>
      </c>
      <c r="Y810" s="70"/>
      <c r="Z810" s="70" t="str">
        <f>IF(M810="no_cargado",VLOOKUP(B810,NAfiliado_NFarmacia!A:H,8,0),"")</f>
        <v/>
      </c>
      <c r="AA810" s="70"/>
    </row>
    <row r="811" spans="7:27" x14ac:dyDescent="0.55000000000000004">
      <c r="G811" s="66" t="str">
        <f>+IF($B811="","",+IFERROR(+VLOOKUP(B811,padron!$A$2:$E$2000,2,0),+IFERROR(VLOOKUP(B811,NAfiliado_NFarmacia!$A:$J,10,0),"Ingresar Nuevo Afiliado")))</f>
        <v/>
      </c>
      <c r="H811" s="70"/>
      <c r="I811" s="70"/>
      <c r="J811" s="70"/>
      <c r="K811" s="70"/>
      <c r="L811" s="69" t="str">
        <f>+IF(B811="","",IF(F811="No","84005541",+IFERROR(+VLOOKUP(inicio!B811,padron!$A$2:$H$1999,8,0),"84005541")))</f>
        <v/>
      </c>
      <c r="M811" s="70"/>
      <c r="N811" s="70"/>
      <c r="O811" s="72"/>
      <c r="P811" s="70"/>
      <c r="Q811" s="70"/>
      <c r="R811" s="70"/>
      <c r="S811" s="70"/>
      <c r="T811" s="70"/>
      <c r="U811" s="70"/>
      <c r="V811" s="70"/>
      <c r="W811" s="69" t="str">
        <f t="shared" si="112"/>
        <v/>
      </c>
      <c r="X811" s="69" t="str">
        <f t="shared" si="113"/>
        <v/>
      </c>
      <c r="Y811" s="70"/>
      <c r="Z811" s="70" t="str">
        <f>IF(M811="no_cargado",VLOOKUP(B811,NAfiliado_NFarmacia!A:H,8,0),"")</f>
        <v/>
      </c>
      <c r="AA811" s="70"/>
    </row>
    <row r="812" spans="7:27" x14ac:dyDescent="0.55000000000000004">
      <c r="G812" s="66" t="str">
        <f>+IF($B812="","",+IFERROR(+VLOOKUP(B812,padron!$A$2:$E$2000,2,0),+IFERROR(VLOOKUP(B812,NAfiliado_NFarmacia!$A:$J,10,0),"Ingresar Nuevo Afiliado")))</f>
        <v/>
      </c>
      <c r="H812" s="70"/>
      <c r="I812" s="70"/>
      <c r="J812" s="70"/>
      <c r="K812" s="70"/>
      <c r="L812" s="69" t="str">
        <f>+IF(B812="","",IF(F812="No","84005541",+IFERROR(+VLOOKUP(inicio!B812,padron!$A$2:$H$1999,8,0),"84005541")))</f>
        <v/>
      </c>
      <c r="M812" s="70"/>
      <c r="N812" s="70"/>
      <c r="O812" s="72"/>
      <c r="P812" s="70"/>
      <c r="Q812" s="70"/>
      <c r="R812" s="70"/>
      <c r="S812" s="70"/>
      <c r="T812" s="70"/>
      <c r="U812" s="70"/>
      <c r="V812" s="70"/>
      <c r="W812" s="69" t="str">
        <f t="shared" si="112"/>
        <v/>
      </c>
      <c r="X812" s="69" t="str">
        <f t="shared" si="113"/>
        <v/>
      </c>
      <c r="Y812" s="70"/>
      <c r="Z812" s="70" t="str">
        <f>IF(M812="no_cargado",VLOOKUP(B812,NAfiliado_NFarmacia!A:H,8,0),"")</f>
        <v/>
      </c>
      <c r="AA812" s="70"/>
    </row>
    <row r="813" spans="7:27" x14ac:dyDescent="0.55000000000000004">
      <c r="G813" s="66" t="str">
        <f>+IF($B813="","",+IFERROR(+VLOOKUP(B813,padron!$A$2:$E$2000,2,0),+IFERROR(VLOOKUP(B813,NAfiliado_NFarmacia!$A:$J,10,0),"Ingresar Nuevo Afiliado")))</f>
        <v/>
      </c>
      <c r="H813" s="70"/>
      <c r="I813" s="70"/>
      <c r="J813" s="70"/>
      <c r="K813" s="70"/>
      <c r="L813" s="69" t="str">
        <f>+IF(B813="","",IF(F813="No","84005541",+IFERROR(+VLOOKUP(inicio!B813,padron!$A$2:$H$1999,8,0),"84005541")))</f>
        <v/>
      </c>
      <c r="M813" s="70"/>
      <c r="N813" s="70"/>
      <c r="O813" s="72"/>
      <c r="P813" s="70"/>
      <c r="Q813" s="70"/>
      <c r="R813" s="70"/>
      <c r="S813" s="70"/>
      <c r="T813" s="70"/>
      <c r="U813" s="70"/>
      <c r="V813" s="70"/>
      <c r="W813" s="69" t="str">
        <f t="shared" si="112"/>
        <v/>
      </c>
      <c r="X813" s="69" t="str">
        <f t="shared" si="113"/>
        <v/>
      </c>
      <c r="Y813" s="70"/>
      <c r="Z813" s="70" t="str">
        <f>IF(M813="no_cargado",VLOOKUP(B813,NAfiliado_NFarmacia!A:H,8,0),"")</f>
        <v/>
      </c>
      <c r="AA813" s="70"/>
    </row>
    <row r="814" spans="7:27" x14ac:dyDescent="0.55000000000000004">
      <c r="G814" s="66" t="str">
        <f>+IF($B814="","",+IFERROR(+VLOOKUP(B814,padron!$A$2:$E$2000,2,0),+IFERROR(VLOOKUP(B814,NAfiliado_NFarmacia!$A:$J,10,0),"Ingresar Nuevo Afiliado")))</f>
        <v/>
      </c>
      <c r="H814" s="70"/>
      <c r="I814" s="70"/>
      <c r="J814" s="70"/>
      <c r="K814" s="70"/>
      <c r="L814" s="69" t="str">
        <f>+IF(B814="","",IF(F814="No","84005541",+IFERROR(+VLOOKUP(inicio!B814,padron!$A$2:$H$1999,8,0),"84005541")))</f>
        <v/>
      </c>
      <c r="M814" s="70"/>
      <c r="N814" s="70"/>
      <c r="O814" s="72"/>
      <c r="P814" s="70"/>
      <c r="Q814" s="70"/>
      <c r="R814" s="70"/>
      <c r="S814" s="70"/>
      <c r="T814" s="70"/>
      <c r="U814" s="70"/>
      <c r="V814" s="70"/>
      <c r="W814" s="69" t="str">
        <f t="shared" si="112"/>
        <v/>
      </c>
      <c r="X814" s="69" t="str">
        <f t="shared" si="113"/>
        <v/>
      </c>
      <c r="Y814" s="70"/>
      <c r="Z814" s="70" t="str">
        <f>IF(M814="no_cargado",VLOOKUP(B814,NAfiliado_NFarmacia!A:H,8,0),"")</f>
        <v/>
      </c>
      <c r="AA814" s="70"/>
    </row>
    <row r="815" spans="7:27" x14ac:dyDescent="0.55000000000000004">
      <c r="G815" s="66" t="str">
        <f>+IF($B815="","",+IFERROR(+VLOOKUP(B815,padron!$A$2:$E$2000,2,0),+IFERROR(VLOOKUP(B815,NAfiliado_NFarmacia!$A:$J,10,0),"Ingresar Nuevo Afiliado")))</f>
        <v/>
      </c>
      <c r="H815" s="70"/>
      <c r="I815" s="70"/>
      <c r="J815" s="70"/>
      <c r="K815" s="70"/>
      <c r="L815" s="69" t="str">
        <f>+IF(B815="","",IF(F815="No","84005541",+IFERROR(+VLOOKUP(inicio!B815,padron!$A$2:$H$1999,8,0),"84005541")))</f>
        <v/>
      </c>
      <c r="M815" s="70"/>
      <c r="N815" s="70"/>
      <c r="O815" s="72"/>
      <c r="P815" s="70"/>
      <c r="Q815" s="70"/>
      <c r="R815" s="70"/>
      <c r="S815" s="70"/>
      <c r="T815" s="70"/>
      <c r="U815" s="70"/>
      <c r="V815" s="70"/>
      <c r="W815" s="69" t="str">
        <f t="shared" si="112"/>
        <v/>
      </c>
      <c r="X815" s="69" t="str">
        <f t="shared" si="113"/>
        <v/>
      </c>
      <c r="Y815" s="70"/>
      <c r="Z815" s="70" t="str">
        <f>IF(M815="no_cargado",VLOOKUP(B815,NAfiliado_NFarmacia!A:H,8,0),"")</f>
        <v/>
      </c>
      <c r="AA815" s="70"/>
    </row>
    <row r="816" spans="7:27" x14ac:dyDescent="0.55000000000000004">
      <c r="G816" s="66" t="str">
        <f>+IF($B816="","",+IFERROR(+VLOOKUP(B816,padron!$A$2:$E$2000,2,0),+IFERROR(VLOOKUP(B816,NAfiliado_NFarmacia!$A:$J,10,0),"Ingresar Nuevo Afiliado")))</f>
        <v/>
      </c>
      <c r="H816" s="70"/>
      <c r="I816" s="70"/>
      <c r="J816" s="70"/>
      <c r="K816" s="70"/>
      <c r="L816" s="69" t="str">
        <f>+IF(B816="","",IF(F816="No","84005541",+IFERROR(+VLOOKUP(inicio!B816,padron!$A$2:$H$1999,8,0),"84005541")))</f>
        <v/>
      </c>
      <c r="M816" s="70"/>
      <c r="N816" s="70"/>
      <c r="O816" s="72"/>
      <c r="P816" s="70"/>
      <c r="Q816" s="70"/>
      <c r="R816" s="70"/>
      <c r="S816" s="70"/>
      <c r="T816" s="70"/>
      <c r="U816" s="70"/>
      <c r="V816" s="70"/>
      <c r="W816" s="69" t="str">
        <f t="shared" si="112"/>
        <v/>
      </c>
      <c r="X816" s="69" t="str">
        <f t="shared" si="113"/>
        <v/>
      </c>
      <c r="Y816" s="70"/>
      <c r="Z816" s="70" t="str">
        <f>IF(M816="no_cargado",VLOOKUP(B816,NAfiliado_NFarmacia!A:H,8,0),"")</f>
        <v/>
      </c>
      <c r="AA816" s="70"/>
    </row>
    <row r="817" spans="7:27" x14ac:dyDescent="0.55000000000000004">
      <c r="G817" s="66" t="str">
        <f>+IF($B817="","",+IFERROR(+VLOOKUP(B817,padron!$A$2:$E$2000,2,0),+IFERROR(VLOOKUP(B817,NAfiliado_NFarmacia!$A:$J,10,0),"Ingresar Nuevo Afiliado")))</f>
        <v/>
      </c>
      <c r="H817" s="70"/>
      <c r="I817" s="70"/>
      <c r="J817" s="70"/>
      <c r="K817" s="70"/>
      <c r="L817" s="69" t="str">
        <f>+IF(B817="","",IF(F817="No","84005541",+IFERROR(+VLOOKUP(inicio!B817,padron!$A$2:$H$1999,8,0),"84005541")))</f>
        <v/>
      </c>
      <c r="M817" s="70"/>
      <c r="N817" s="70"/>
      <c r="O817" s="72"/>
      <c r="P817" s="70"/>
      <c r="Q817" s="70"/>
      <c r="R817" s="70"/>
      <c r="S817" s="70"/>
      <c r="T817" s="70"/>
      <c r="U817" s="70"/>
      <c r="V817" s="70"/>
      <c r="W817" s="69" t="str">
        <f t="shared" si="112"/>
        <v/>
      </c>
      <c r="X817" s="69" t="str">
        <f t="shared" si="113"/>
        <v/>
      </c>
      <c r="Y817" s="70"/>
      <c r="Z817" s="70" t="str">
        <f>IF(M817="no_cargado",VLOOKUP(B817,NAfiliado_NFarmacia!A:H,8,0),"")</f>
        <v/>
      </c>
      <c r="AA817" s="70"/>
    </row>
    <row r="818" spans="7:27" x14ac:dyDescent="0.55000000000000004">
      <c r="G818" s="66" t="str">
        <f>+IF($B818="","",+IFERROR(+VLOOKUP(B818,padron!$A$2:$E$2000,2,0),+IFERROR(VLOOKUP(B818,NAfiliado_NFarmacia!$A:$J,10,0),"Ingresar Nuevo Afiliado")))</f>
        <v/>
      </c>
      <c r="H818" s="70"/>
      <c r="I818" s="70"/>
      <c r="J818" s="70"/>
      <c r="K818" s="70"/>
      <c r="L818" s="69" t="str">
        <f>+IF(B818="","",IF(F818="No","84005541",+IFERROR(+VLOOKUP(inicio!B818,padron!$A$2:$H$1999,8,0),"84005541")))</f>
        <v/>
      </c>
      <c r="M818" s="70"/>
      <c r="N818" s="70"/>
      <c r="O818" s="72"/>
      <c r="P818" s="70"/>
      <c r="Q818" s="70"/>
      <c r="R818" s="70"/>
      <c r="S818" s="70"/>
      <c r="T818" s="70"/>
      <c r="U818" s="70"/>
      <c r="V818" s="70"/>
      <c r="W818" s="69" t="str">
        <f t="shared" si="112"/>
        <v/>
      </c>
      <c r="X818" s="69" t="str">
        <f t="shared" si="113"/>
        <v/>
      </c>
      <c r="Y818" s="70"/>
      <c r="Z818" s="70" t="str">
        <f>IF(M818="no_cargado",VLOOKUP(B818,NAfiliado_NFarmacia!A:H,8,0),"")</f>
        <v/>
      </c>
      <c r="AA818" s="70"/>
    </row>
    <row r="819" spans="7:27" x14ac:dyDescent="0.55000000000000004">
      <c r="G819" s="66" t="str">
        <f>+IF($B819="","",+IFERROR(+VLOOKUP(B819,padron!$A$2:$E$2000,2,0),+IFERROR(VLOOKUP(B819,NAfiliado_NFarmacia!$A:$J,10,0),"Ingresar Nuevo Afiliado")))</f>
        <v/>
      </c>
      <c r="H819" s="70"/>
      <c r="I819" s="70"/>
      <c r="J819" s="70"/>
      <c r="K819" s="70"/>
      <c r="L819" s="69" t="str">
        <f>+IF(B819="","",IF(F819="No","84005541",+IFERROR(+VLOOKUP(inicio!B819,padron!$A$2:$H$1999,8,0),"84005541")))</f>
        <v/>
      </c>
      <c r="M819" s="70"/>
      <c r="N819" s="70"/>
      <c r="O819" s="72"/>
      <c r="P819" s="70"/>
      <c r="Q819" s="70"/>
      <c r="R819" s="70"/>
      <c r="S819" s="70"/>
      <c r="T819" s="70"/>
      <c r="U819" s="70"/>
      <c r="V819" s="70"/>
      <c r="W819" s="69" t="str">
        <f t="shared" si="112"/>
        <v/>
      </c>
      <c r="X819" s="69" t="str">
        <f t="shared" si="113"/>
        <v/>
      </c>
      <c r="Y819" s="70"/>
      <c r="Z819" s="70" t="str">
        <f>IF(M819="no_cargado",VLOOKUP(B819,NAfiliado_NFarmacia!A:H,8,0),"")</f>
        <v/>
      </c>
      <c r="AA819" s="70"/>
    </row>
    <row r="820" spans="7:27" x14ac:dyDescent="0.55000000000000004">
      <c r="G820" s="66" t="str">
        <f>+IF($B820="","",+IFERROR(+VLOOKUP(B820,padron!$A$2:$E$2000,2,0),+IFERROR(VLOOKUP(B820,NAfiliado_NFarmacia!$A:$J,10,0),"Ingresar Nuevo Afiliado")))</f>
        <v/>
      </c>
      <c r="H820" s="70"/>
      <c r="I820" s="70"/>
      <c r="J820" s="70"/>
      <c r="K820" s="70"/>
      <c r="L820" s="69" t="str">
        <f>+IF(B820="","",IF(F820="No","84005541",+IFERROR(+VLOOKUP(inicio!B820,padron!$A$2:$H$1999,8,0),"84005541")))</f>
        <v/>
      </c>
      <c r="M820" s="70"/>
      <c r="N820" s="70"/>
      <c r="O820" s="72"/>
      <c r="P820" s="70"/>
      <c r="Q820" s="70"/>
      <c r="R820" s="70"/>
      <c r="S820" s="70"/>
      <c r="T820" s="70"/>
      <c r="U820" s="70"/>
      <c r="V820" s="70"/>
      <c r="W820" s="69" t="str">
        <f t="shared" si="112"/>
        <v/>
      </c>
      <c r="X820" s="69" t="str">
        <f t="shared" si="113"/>
        <v/>
      </c>
      <c r="Y820" s="70"/>
      <c r="Z820" s="70" t="str">
        <f>IF(M820="no_cargado",VLOOKUP(B820,NAfiliado_NFarmacia!A:H,8,0),"")</f>
        <v/>
      </c>
      <c r="AA820" s="70"/>
    </row>
    <row r="821" spans="7:27" x14ac:dyDescent="0.55000000000000004">
      <c r="G821" s="66" t="str">
        <f>+IF($B821="","",+IFERROR(+VLOOKUP(B821,padron!$A$2:$E$2000,2,0),+IFERROR(VLOOKUP(B821,NAfiliado_NFarmacia!$A:$J,10,0),"Ingresar Nuevo Afiliado")))</f>
        <v/>
      </c>
      <c r="H821" s="70"/>
      <c r="I821" s="70"/>
      <c r="J821" s="70"/>
      <c r="K821" s="70"/>
      <c r="L821" s="69" t="str">
        <f>+IF(B821="","",IF(F821="No","84005541",+IFERROR(+VLOOKUP(inicio!B821,padron!$A$2:$H$1999,8,0),"84005541")))</f>
        <v/>
      </c>
      <c r="M821" s="70"/>
      <c r="N821" s="70"/>
      <c r="O821" s="72"/>
      <c r="P821" s="70"/>
      <c r="Q821" s="70"/>
      <c r="R821" s="70"/>
      <c r="S821" s="70"/>
      <c r="T821" s="70"/>
      <c r="U821" s="70"/>
      <c r="V821" s="70"/>
      <c r="W821" s="69" t="str">
        <f t="shared" si="112"/>
        <v/>
      </c>
      <c r="X821" s="69" t="str">
        <f t="shared" si="113"/>
        <v/>
      </c>
      <c r="Y821" s="70"/>
      <c r="Z821" s="70" t="str">
        <f>IF(M821="no_cargado",VLOOKUP(B821,NAfiliado_NFarmacia!A:H,8,0),"")</f>
        <v/>
      </c>
      <c r="AA821" s="70"/>
    </row>
    <row r="822" spans="7:27" x14ac:dyDescent="0.55000000000000004">
      <c r="G822" s="66" t="str">
        <f>+IF($B822="","",+IFERROR(+VLOOKUP(B822,padron!$A$2:$E$2000,2,0),+IFERROR(VLOOKUP(B822,NAfiliado_NFarmacia!$A:$J,10,0),"Ingresar Nuevo Afiliado")))</f>
        <v/>
      </c>
      <c r="H822" s="70"/>
      <c r="I822" s="70"/>
      <c r="J822" s="70"/>
      <c r="K822" s="70"/>
      <c r="L822" s="69" t="str">
        <f>+IF(B822="","",IF(F822="No","84005541",+IFERROR(+VLOOKUP(inicio!B822,padron!$A$2:$H$1999,8,0),"84005541")))</f>
        <v/>
      </c>
      <c r="M822" s="70"/>
      <c r="N822" s="70"/>
      <c r="O822" s="72"/>
      <c r="P822" s="70"/>
      <c r="Q822" s="70"/>
      <c r="R822" s="70"/>
      <c r="S822" s="70"/>
      <c r="T822" s="70"/>
      <c r="U822" s="70"/>
      <c r="V822" s="70"/>
      <c r="W822" s="69" t="str">
        <f t="shared" si="112"/>
        <v/>
      </c>
      <c r="X822" s="69" t="str">
        <f t="shared" si="113"/>
        <v/>
      </c>
      <c r="Y822" s="70"/>
      <c r="Z822" s="70" t="str">
        <f>IF(M822="no_cargado",VLOOKUP(B822,NAfiliado_NFarmacia!A:H,8,0),"")</f>
        <v/>
      </c>
      <c r="AA822" s="70"/>
    </row>
    <row r="823" spans="7:27" x14ac:dyDescent="0.55000000000000004">
      <c r="G823" s="66" t="str">
        <f>+IF($B823="","",+IFERROR(+VLOOKUP(B823,padron!$A$2:$E$2000,2,0),+IFERROR(VLOOKUP(B823,NAfiliado_NFarmacia!$A:$J,10,0),"Ingresar Nuevo Afiliado")))</f>
        <v/>
      </c>
      <c r="H823" s="70"/>
      <c r="I823" s="70"/>
      <c r="J823" s="70"/>
      <c r="K823" s="70"/>
      <c r="L823" s="69" t="str">
        <f>+IF(B823="","",IF(F823="No","84005541",+IFERROR(+VLOOKUP(inicio!B823,padron!$A$2:$H$1999,8,0),"84005541")))</f>
        <v/>
      </c>
      <c r="M823" s="70"/>
      <c r="N823" s="70"/>
      <c r="O823" s="72"/>
      <c r="P823" s="70"/>
      <c r="Q823" s="70"/>
      <c r="R823" s="70"/>
      <c r="S823" s="70"/>
      <c r="T823" s="70"/>
      <c r="U823" s="70"/>
      <c r="V823" s="70"/>
      <c r="W823" s="69" t="str">
        <f t="shared" si="112"/>
        <v/>
      </c>
      <c r="X823" s="69" t="str">
        <f t="shared" si="113"/>
        <v/>
      </c>
      <c r="Y823" s="70"/>
      <c r="Z823" s="70" t="str">
        <f>IF(M823="no_cargado",VLOOKUP(B823,NAfiliado_NFarmacia!A:H,8,0),"")</f>
        <v/>
      </c>
      <c r="AA823" s="70"/>
    </row>
    <row r="824" spans="7:27" x14ac:dyDescent="0.55000000000000004">
      <c r="G824" s="66" t="str">
        <f>+IF($B824="","",+IFERROR(+VLOOKUP(B824,padron!$A$2:$E$2000,2,0),+IFERROR(VLOOKUP(B824,NAfiliado_NFarmacia!$A:$J,10,0),"Ingresar Nuevo Afiliado")))</f>
        <v/>
      </c>
      <c r="H824" s="70"/>
      <c r="I824" s="70"/>
      <c r="J824" s="70"/>
      <c r="K824" s="70"/>
      <c r="L824" s="69" t="str">
        <f>+IF(B824="","",IF(F824="No","84005541",+IFERROR(+VLOOKUP(inicio!B824,padron!$A$2:$H$1999,8,0),"84005541")))</f>
        <v/>
      </c>
      <c r="M824" s="70"/>
      <c r="N824" s="70"/>
      <c r="O824" s="72"/>
      <c r="P824" s="70"/>
      <c r="Q824" s="70"/>
      <c r="R824" s="70"/>
      <c r="S824" s="70"/>
      <c r="T824" s="70"/>
      <c r="U824" s="70"/>
      <c r="V824" s="70"/>
      <c r="W824" s="69" t="str">
        <f t="shared" si="112"/>
        <v/>
      </c>
      <c r="X824" s="69" t="str">
        <f t="shared" si="113"/>
        <v/>
      </c>
      <c r="Y824" s="70"/>
      <c r="Z824" s="70" t="str">
        <f>IF(M824="no_cargado",VLOOKUP(B824,NAfiliado_NFarmacia!A:H,8,0),"")</f>
        <v/>
      </c>
      <c r="AA824" s="70"/>
    </row>
    <row r="825" spans="7:27" x14ac:dyDescent="0.55000000000000004">
      <c r="G825" s="66" t="str">
        <f>+IF($B825="","",+IFERROR(+VLOOKUP(B825,padron!$A$2:$E$2000,2,0),+IFERROR(VLOOKUP(B825,NAfiliado_NFarmacia!$A:$J,10,0),"Ingresar Nuevo Afiliado")))</f>
        <v/>
      </c>
      <c r="H825" s="70"/>
      <c r="I825" s="70"/>
      <c r="J825" s="70"/>
      <c r="K825" s="70"/>
      <c r="L825" s="69" t="str">
        <f>+IF(B825="","",IF(F825="No","84005541",+IFERROR(+VLOOKUP(inicio!B825,padron!$A$2:$H$1999,8,0),"84005541")))</f>
        <v/>
      </c>
      <c r="M825" s="70"/>
      <c r="N825" s="70"/>
      <c r="O825" s="72"/>
      <c r="P825" s="70"/>
      <c r="Q825" s="70"/>
      <c r="R825" s="70"/>
      <c r="S825" s="70"/>
      <c r="T825" s="70"/>
      <c r="U825" s="70"/>
      <c r="V825" s="70"/>
      <c r="W825" s="69" t="str">
        <f t="shared" si="112"/>
        <v/>
      </c>
      <c r="X825" s="69" t="str">
        <f t="shared" si="113"/>
        <v/>
      </c>
      <c r="Y825" s="70"/>
      <c r="Z825" s="70" t="str">
        <f>IF(M825="no_cargado",VLOOKUP(B825,NAfiliado_NFarmacia!A:H,8,0),"")</f>
        <v/>
      </c>
      <c r="AA825" s="70"/>
    </row>
    <row r="826" spans="7:27" x14ac:dyDescent="0.55000000000000004">
      <c r="G826" s="66" t="str">
        <f>+IF($B826="","",+IFERROR(+VLOOKUP(B826,padron!$A$2:$E$2000,2,0),+IFERROR(VLOOKUP(B826,NAfiliado_NFarmacia!$A:$J,10,0),"Ingresar Nuevo Afiliado")))</f>
        <v/>
      </c>
      <c r="H826" s="70"/>
      <c r="I826" s="70"/>
      <c r="J826" s="70"/>
      <c r="K826" s="70"/>
      <c r="L826" s="69" t="str">
        <f>+IF(B826="","",IF(F826="No","84005541",+IFERROR(+VLOOKUP(inicio!B826,padron!$A$2:$H$1999,8,0),"84005541")))</f>
        <v/>
      </c>
      <c r="M826" s="70"/>
      <c r="N826" s="70"/>
      <c r="O826" s="72"/>
      <c r="P826" s="70"/>
      <c r="Q826" s="70"/>
      <c r="R826" s="70"/>
      <c r="S826" s="70"/>
      <c r="T826" s="70"/>
      <c r="U826" s="70"/>
      <c r="V826" s="70"/>
      <c r="W826" s="69" t="str">
        <f t="shared" si="112"/>
        <v/>
      </c>
      <c r="X826" s="69" t="str">
        <f t="shared" si="113"/>
        <v/>
      </c>
      <c r="Y826" s="70"/>
      <c r="Z826" s="70" t="str">
        <f>IF(M826="no_cargado",VLOOKUP(B826,NAfiliado_NFarmacia!A:H,8,0),"")</f>
        <v/>
      </c>
      <c r="AA826" s="70"/>
    </row>
    <row r="827" spans="7:27" x14ac:dyDescent="0.55000000000000004">
      <c r="G827" s="66" t="str">
        <f>+IF($B827="","",+IFERROR(+VLOOKUP(B827,padron!$A$2:$E$2000,2,0),+IFERROR(VLOOKUP(B827,NAfiliado_NFarmacia!$A:$J,10,0),"Ingresar Nuevo Afiliado")))</f>
        <v/>
      </c>
      <c r="H827" s="70"/>
      <c r="I827" s="70"/>
      <c r="J827" s="70"/>
      <c r="K827" s="70"/>
      <c r="L827" s="69" t="str">
        <f>+IF(B827="","",IF(F827="No","84005541",+IFERROR(+VLOOKUP(inicio!B827,padron!$A$2:$H$1999,8,0),"84005541")))</f>
        <v/>
      </c>
      <c r="M827" s="70"/>
      <c r="N827" s="70"/>
      <c r="O827" s="72"/>
      <c r="P827" s="70"/>
      <c r="Q827" s="70"/>
      <c r="R827" s="70"/>
      <c r="S827" s="70"/>
      <c r="T827" s="70"/>
      <c r="U827" s="70"/>
      <c r="V827" s="70"/>
      <c r="W827" s="69" t="str">
        <f t="shared" si="112"/>
        <v/>
      </c>
      <c r="X827" s="69" t="str">
        <f t="shared" si="113"/>
        <v/>
      </c>
      <c r="Y827" s="70"/>
      <c r="Z827" s="70" t="str">
        <f>IF(M827="no_cargado",VLOOKUP(B827,NAfiliado_NFarmacia!A:H,8,0),"")</f>
        <v/>
      </c>
      <c r="AA827" s="70"/>
    </row>
    <row r="828" spans="7:27" x14ac:dyDescent="0.55000000000000004">
      <c r="G828" s="66" t="str">
        <f>+IF($B828="","",+IFERROR(+VLOOKUP(B828,padron!$A$2:$E$2000,2,0),+IFERROR(VLOOKUP(B828,NAfiliado_NFarmacia!$A:$J,10,0),"Ingresar Nuevo Afiliado")))</f>
        <v/>
      </c>
      <c r="H828" s="70"/>
      <c r="I828" s="70"/>
      <c r="J828" s="70"/>
      <c r="K828" s="70"/>
      <c r="L828" s="69" t="str">
        <f>+IF(B828="","",IF(F828="No","84005541",+IFERROR(+VLOOKUP(inicio!B828,padron!$A$2:$H$1999,8,0),"84005541")))</f>
        <v/>
      </c>
      <c r="M828" s="70"/>
      <c r="N828" s="70"/>
      <c r="O828" s="72"/>
      <c r="P828" s="70"/>
      <c r="Q828" s="70"/>
      <c r="R828" s="70"/>
      <c r="S828" s="70"/>
      <c r="T828" s="70"/>
      <c r="U828" s="70"/>
      <c r="V828" s="70"/>
      <c r="W828" s="69" t="str">
        <f t="shared" ref="W828:W891" si="114">IF(B828="","","02")</f>
        <v/>
      </c>
      <c r="X828" s="69" t="str">
        <f t="shared" ref="X828:X891" si="115">IF(B828="","","01")</f>
        <v/>
      </c>
      <c r="Y828" s="70"/>
      <c r="Z828" s="70" t="str">
        <f>IF(M828="no_cargado",VLOOKUP(B828,NAfiliado_NFarmacia!A:H,8,0),"")</f>
        <v/>
      </c>
      <c r="AA828" s="70"/>
    </row>
    <row r="829" spans="7:27" x14ac:dyDescent="0.55000000000000004">
      <c r="G829" s="66" t="str">
        <f>+IF($B829="","",+IFERROR(+VLOOKUP(B829,padron!$A$2:$E$2000,2,0),+IFERROR(VLOOKUP(B829,NAfiliado_NFarmacia!$A:$J,10,0),"Ingresar Nuevo Afiliado")))</f>
        <v/>
      </c>
      <c r="H829" s="70"/>
      <c r="I829" s="70"/>
      <c r="J829" s="70"/>
      <c r="K829" s="70"/>
      <c r="L829" s="69" t="str">
        <f>+IF(B829="","",IF(F829="No","84005541",+IFERROR(+VLOOKUP(inicio!B829,padron!$A$2:$H$1999,8,0),"84005541")))</f>
        <v/>
      </c>
      <c r="M829" s="70"/>
      <c r="N829" s="70"/>
      <c r="O829" s="72"/>
      <c r="P829" s="70"/>
      <c r="Q829" s="70"/>
      <c r="R829" s="70"/>
      <c r="S829" s="70"/>
      <c r="T829" s="70"/>
      <c r="U829" s="70"/>
      <c r="V829" s="70"/>
      <c r="W829" s="69" t="str">
        <f t="shared" si="114"/>
        <v/>
      </c>
      <c r="X829" s="69" t="str">
        <f t="shared" si="115"/>
        <v/>
      </c>
      <c r="Y829" s="70"/>
      <c r="Z829" s="70" t="str">
        <f>IF(M829="no_cargado",VLOOKUP(B829,NAfiliado_NFarmacia!A:H,8,0),"")</f>
        <v/>
      </c>
      <c r="AA829" s="70"/>
    </row>
    <row r="830" spans="7:27" x14ac:dyDescent="0.55000000000000004">
      <c r="G830" s="66" t="str">
        <f>+IF($B830="","",+IFERROR(+VLOOKUP(B830,padron!$A$2:$E$2000,2,0),+IFERROR(VLOOKUP(B830,NAfiliado_NFarmacia!$A:$J,10,0),"Ingresar Nuevo Afiliado")))</f>
        <v/>
      </c>
      <c r="H830" s="70"/>
      <c r="I830" s="70"/>
      <c r="J830" s="70"/>
      <c r="K830" s="70"/>
      <c r="L830" s="69" t="str">
        <f>+IF(B830="","",IF(F830="No","84005541",+IFERROR(+VLOOKUP(inicio!B830,padron!$A$2:$H$1999,8,0),"84005541")))</f>
        <v/>
      </c>
      <c r="M830" s="70"/>
      <c r="N830" s="70"/>
      <c r="O830" s="72"/>
      <c r="P830" s="70"/>
      <c r="Q830" s="70"/>
      <c r="R830" s="70"/>
      <c r="S830" s="70"/>
      <c r="T830" s="70"/>
      <c r="U830" s="70"/>
      <c r="V830" s="70"/>
      <c r="W830" s="69" t="str">
        <f t="shared" si="114"/>
        <v/>
      </c>
      <c r="X830" s="69" t="str">
        <f t="shared" si="115"/>
        <v/>
      </c>
      <c r="Y830" s="70"/>
      <c r="Z830" s="70" t="str">
        <f>IF(M830="no_cargado",VLOOKUP(B830,NAfiliado_NFarmacia!A:H,8,0),"")</f>
        <v/>
      </c>
      <c r="AA830" s="70"/>
    </row>
    <row r="831" spans="7:27" x14ac:dyDescent="0.55000000000000004">
      <c r="G831" s="66" t="str">
        <f>+IF($B831="","",+IFERROR(+VLOOKUP(B831,padron!$A$2:$E$2000,2,0),+IFERROR(VLOOKUP(B831,NAfiliado_NFarmacia!$A:$J,10,0),"Ingresar Nuevo Afiliado")))</f>
        <v/>
      </c>
      <c r="H831" s="70"/>
      <c r="I831" s="70"/>
      <c r="J831" s="70"/>
      <c r="K831" s="70"/>
      <c r="L831" s="69" t="str">
        <f>+IF(B831="","",IF(F831="No","84005541",+IFERROR(+VLOOKUP(inicio!B831,padron!$A$2:$H$1999,8,0),"84005541")))</f>
        <v/>
      </c>
      <c r="M831" s="70"/>
      <c r="N831" s="70"/>
      <c r="O831" s="72"/>
      <c r="P831" s="70"/>
      <c r="Q831" s="70"/>
      <c r="R831" s="70"/>
      <c r="S831" s="70"/>
      <c r="T831" s="70"/>
      <c r="U831" s="70"/>
      <c r="V831" s="70"/>
      <c r="W831" s="69" t="str">
        <f t="shared" si="114"/>
        <v/>
      </c>
      <c r="X831" s="69" t="str">
        <f t="shared" si="115"/>
        <v/>
      </c>
      <c r="Y831" s="70"/>
      <c r="Z831" s="70" t="str">
        <f>IF(M831="no_cargado",VLOOKUP(B831,NAfiliado_NFarmacia!A:H,8,0),"")</f>
        <v/>
      </c>
      <c r="AA831" s="70"/>
    </row>
    <row r="832" spans="7:27" x14ac:dyDescent="0.55000000000000004">
      <c r="G832" s="66" t="str">
        <f>+IF($B832="","",+IFERROR(+VLOOKUP(B832,padron!$A$2:$E$2000,2,0),+IFERROR(VLOOKUP(B832,NAfiliado_NFarmacia!$A:$J,10,0),"Ingresar Nuevo Afiliado")))</f>
        <v/>
      </c>
      <c r="H832" s="70"/>
      <c r="I832" s="70"/>
      <c r="J832" s="70"/>
      <c r="K832" s="70"/>
      <c r="L832" s="69" t="str">
        <f>+IF(B832="","",IF(F832="No","84005541",+IFERROR(+VLOOKUP(inicio!B832,padron!$A$2:$H$1999,8,0),"84005541")))</f>
        <v/>
      </c>
      <c r="M832" s="70"/>
      <c r="N832" s="70"/>
      <c r="O832" s="72"/>
      <c r="P832" s="70"/>
      <c r="Q832" s="70"/>
      <c r="R832" s="70"/>
      <c r="S832" s="70"/>
      <c r="T832" s="70"/>
      <c r="U832" s="70"/>
      <c r="V832" s="70"/>
      <c r="W832" s="69" t="str">
        <f t="shared" si="114"/>
        <v/>
      </c>
      <c r="X832" s="69" t="str">
        <f t="shared" si="115"/>
        <v/>
      </c>
      <c r="Y832" s="70"/>
      <c r="Z832" s="70" t="str">
        <f>IF(M832="no_cargado",VLOOKUP(B832,NAfiliado_NFarmacia!A:H,8,0),"")</f>
        <v/>
      </c>
      <c r="AA832" s="70"/>
    </row>
    <row r="833" spans="7:27" x14ac:dyDescent="0.55000000000000004">
      <c r="G833" s="66" t="str">
        <f>+IF($B833="","",+IFERROR(+VLOOKUP(B833,padron!$A$2:$E$2000,2,0),+IFERROR(VLOOKUP(B833,NAfiliado_NFarmacia!$A:$J,10,0),"Ingresar Nuevo Afiliado")))</f>
        <v/>
      </c>
      <c r="H833" s="70"/>
      <c r="I833" s="70"/>
      <c r="J833" s="70"/>
      <c r="K833" s="70"/>
      <c r="L833" s="69" t="str">
        <f>+IF(B833="","",IF(F833="No","84005541",+IFERROR(+VLOOKUP(inicio!B833,padron!$A$2:$H$1999,8,0),"84005541")))</f>
        <v/>
      </c>
      <c r="M833" s="70"/>
      <c r="N833" s="70"/>
      <c r="O833" s="72"/>
      <c r="P833" s="70"/>
      <c r="Q833" s="70"/>
      <c r="R833" s="70"/>
      <c r="S833" s="70"/>
      <c r="T833" s="70"/>
      <c r="U833" s="70"/>
      <c r="V833" s="70"/>
      <c r="W833" s="69" t="str">
        <f t="shared" si="114"/>
        <v/>
      </c>
      <c r="X833" s="69" t="str">
        <f t="shared" si="115"/>
        <v/>
      </c>
      <c r="Y833" s="70"/>
      <c r="Z833" s="70" t="str">
        <f>IF(M833="no_cargado",VLOOKUP(B833,NAfiliado_NFarmacia!A:H,8,0),"")</f>
        <v/>
      </c>
      <c r="AA833" s="70"/>
    </row>
    <row r="834" spans="7:27" x14ac:dyDescent="0.55000000000000004">
      <c r="G834" s="66" t="str">
        <f>+IF($B834="","",+IFERROR(+VLOOKUP(B834,padron!$A$2:$E$2000,2,0),+IFERROR(VLOOKUP(B834,NAfiliado_NFarmacia!$A:$J,10,0),"Ingresar Nuevo Afiliado")))</f>
        <v/>
      </c>
      <c r="H834" s="70"/>
      <c r="I834" s="70"/>
      <c r="J834" s="70"/>
      <c r="K834" s="70"/>
      <c r="L834" s="69" t="str">
        <f>+IF(B834="","",IF(F834="No","84005541",+IFERROR(+VLOOKUP(inicio!B834,padron!$A$2:$H$1999,8,0),"84005541")))</f>
        <v/>
      </c>
      <c r="M834" s="70"/>
      <c r="N834" s="70"/>
      <c r="O834" s="72"/>
      <c r="P834" s="70"/>
      <c r="Q834" s="70"/>
      <c r="R834" s="70"/>
      <c r="S834" s="70"/>
      <c r="T834" s="70"/>
      <c r="U834" s="70"/>
      <c r="V834" s="70"/>
      <c r="W834" s="69" t="str">
        <f t="shared" si="114"/>
        <v/>
      </c>
      <c r="X834" s="69" t="str">
        <f t="shared" si="115"/>
        <v/>
      </c>
      <c r="Y834" s="70"/>
      <c r="Z834" s="70" t="str">
        <f>IF(M834="no_cargado",VLOOKUP(B834,NAfiliado_NFarmacia!A:H,8,0),"")</f>
        <v/>
      </c>
      <c r="AA834" s="70"/>
    </row>
    <row r="835" spans="7:27" x14ac:dyDescent="0.55000000000000004">
      <c r="G835" s="66" t="str">
        <f>+IF($B835="","",+IFERROR(+VLOOKUP(B835,padron!$A$2:$E$2000,2,0),+IFERROR(VLOOKUP(B835,NAfiliado_NFarmacia!$A:$J,10,0),"Ingresar Nuevo Afiliado")))</f>
        <v/>
      </c>
      <c r="H835" s="70"/>
      <c r="I835" s="70"/>
      <c r="J835" s="70"/>
      <c r="K835" s="70"/>
      <c r="L835" s="69" t="str">
        <f>+IF(B835="","",IF(F835="No","84005541",+IFERROR(+VLOOKUP(inicio!B835,padron!$A$2:$H$1999,8,0),"84005541")))</f>
        <v/>
      </c>
      <c r="M835" s="70"/>
      <c r="N835" s="70"/>
      <c r="O835" s="72"/>
      <c r="P835" s="70"/>
      <c r="Q835" s="70"/>
      <c r="R835" s="70"/>
      <c r="S835" s="70"/>
      <c r="T835" s="70"/>
      <c r="U835" s="70"/>
      <c r="V835" s="70"/>
      <c r="W835" s="69" t="str">
        <f t="shared" si="114"/>
        <v/>
      </c>
      <c r="X835" s="69" t="str">
        <f t="shared" si="115"/>
        <v/>
      </c>
      <c r="Y835" s="70"/>
      <c r="Z835" s="70" t="str">
        <f>IF(M835="no_cargado",VLOOKUP(B835,NAfiliado_NFarmacia!A:H,8,0),"")</f>
        <v/>
      </c>
      <c r="AA835" s="70"/>
    </row>
    <row r="836" spans="7:27" x14ac:dyDescent="0.55000000000000004">
      <c r="G836" s="66" t="str">
        <f>+IF($B836="","",+IFERROR(+VLOOKUP(B836,padron!$A$2:$E$2000,2,0),+IFERROR(VLOOKUP(B836,NAfiliado_NFarmacia!$A:$J,10,0),"Ingresar Nuevo Afiliado")))</f>
        <v/>
      </c>
      <c r="H836" s="70"/>
      <c r="I836" s="70"/>
      <c r="J836" s="70"/>
      <c r="K836" s="70"/>
      <c r="L836" s="69" t="str">
        <f>+IF(B836="","",IF(F836="No","84005541",+IFERROR(+VLOOKUP(inicio!B836,padron!$A$2:$H$1999,8,0),"84005541")))</f>
        <v/>
      </c>
      <c r="M836" s="70"/>
      <c r="N836" s="70"/>
      <c r="O836" s="72"/>
      <c r="P836" s="70"/>
      <c r="Q836" s="70"/>
      <c r="R836" s="70"/>
      <c r="S836" s="70"/>
      <c r="T836" s="70"/>
      <c r="U836" s="70"/>
      <c r="V836" s="70"/>
      <c r="W836" s="69" t="str">
        <f t="shared" si="114"/>
        <v/>
      </c>
      <c r="X836" s="69" t="str">
        <f t="shared" si="115"/>
        <v/>
      </c>
      <c r="Y836" s="70"/>
      <c r="Z836" s="70" t="str">
        <f>IF(M836="no_cargado",VLOOKUP(B836,NAfiliado_NFarmacia!A:H,8,0),"")</f>
        <v/>
      </c>
      <c r="AA836" s="70"/>
    </row>
    <row r="837" spans="7:27" x14ac:dyDescent="0.55000000000000004">
      <c r="G837" s="66" t="str">
        <f>+IF($B837="","",+IFERROR(+VLOOKUP(B837,padron!$A$2:$E$2000,2,0),+IFERROR(VLOOKUP(B837,NAfiliado_NFarmacia!$A:$J,10,0),"Ingresar Nuevo Afiliado")))</f>
        <v/>
      </c>
      <c r="H837" s="70"/>
      <c r="I837" s="70"/>
      <c r="J837" s="70"/>
      <c r="K837" s="70"/>
      <c r="L837" s="69" t="str">
        <f>+IF(B837="","",IF(F837="No","84005541",+IFERROR(+VLOOKUP(inicio!B837,padron!$A$2:$H$1999,8,0),"84005541")))</f>
        <v/>
      </c>
      <c r="M837" s="70"/>
      <c r="N837" s="70"/>
      <c r="O837" s="72"/>
      <c r="P837" s="70"/>
      <c r="Q837" s="70"/>
      <c r="R837" s="70"/>
      <c r="S837" s="70"/>
      <c r="T837" s="70"/>
      <c r="U837" s="70"/>
      <c r="V837" s="70"/>
      <c r="W837" s="69" t="str">
        <f t="shared" si="114"/>
        <v/>
      </c>
      <c r="X837" s="69" t="str">
        <f t="shared" si="115"/>
        <v/>
      </c>
      <c r="Y837" s="70"/>
      <c r="Z837" s="70" t="str">
        <f>IF(M837="no_cargado",VLOOKUP(B837,NAfiliado_NFarmacia!A:H,8,0),"")</f>
        <v/>
      </c>
      <c r="AA837" s="70"/>
    </row>
    <row r="838" spans="7:27" x14ac:dyDescent="0.55000000000000004">
      <c r="G838" s="66" t="str">
        <f>+IF($B838="","",+IFERROR(+VLOOKUP(B838,padron!$A$2:$E$2000,2,0),+IFERROR(VLOOKUP(B838,NAfiliado_NFarmacia!$A:$J,10,0),"Ingresar Nuevo Afiliado")))</f>
        <v/>
      </c>
      <c r="H838" s="70"/>
      <c r="I838" s="70"/>
      <c r="J838" s="70"/>
      <c r="K838" s="70"/>
      <c r="L838" s="69" t="str">
        <f>+IF(B838="","",IF(F838="No","84005541",+IFERROR(+VLOOKUP(inicio!B838,padron!$A$2:$H$1999,8,0),"84005541")))</f>
        <v/>
      </c>
      <c r="M838" s="70"/>
      <c r="N838" s="70"/>
      <c r="O838" s="72"/>
      <c r="P838" s="70"/>
      <c r="Q838" s="70"/>
      <c r="R838" s="70"/>
      <c r="S838" s="70"/>
      <c r="T838" s="70"/>
      <c r="U838" s="70"/>
      <c r="V838" s="70"/>
      <c r="W838" s="69" t="str">
        <f t="shared" si="114"/>
        <v/>
      </c>
      <c r="X838" s="69" t="str">
        <f t="shared" si="115"/>
        <v/>
      </c>
      <c r="Y838" s="70"/>
      <c r="Z838" s="70" t="str">
        <f>IF(M838="no_cargado",VLOOKUP(B838,NAfiliado_NFarmacia!A:H,8,0),"")</f>
        <v/>
      </c>
      <c r="AA838" s="70"/>
    </row>
    <row r="839" spans="7:27" x14ac:dyDescent="0.55000000000000004">
      <c r="G839" s="66" t="str">
        <f>+IF($B839="","",+IFERROR(+VLOOKUP(B839,padron!$A$2:$E$2000,2,0),+IFERROR(VLOOKUP(B839,NAfiliado_NFarmacia!$A:$J,10,0),"Ingresar Nuevo Afiliado")))</f>
        <v/>
      </c>
      <c r="H839" s="70"/>
      <c r="I839" s="70"/>
      <c r="J839" s="70"/>
      <c r="K839" s="70"/>
      <c r="L839" s="69" t="str">
        <f>+IF(B839="","",IF(F839="No","84005541",+IFERROR(+VLOOKUP(inicio!B839,padron!$A$2:$H$1999,8,0),"84005541")))</f>
        <v/>
      </c>
      <c r="M839" s="70"/>
      <c r="N839" s="70"/>
      <c r="O839" s="72"/>
      <c r="P839" s="70"/>
      <c r="Q839" s="70"/>
      <c r="R839" s="70"/>
      <c r="S839" s="70"/>
      <c r="T839" s="70"/>
      <c r="U839" s="70"/>
      <c r="V839" s="70"/>
      <c r="W839" s="69" t="str">
        <f t="shared" si="114"/>
        <v/>
      </c>
      <c r="X839" s="69" t="str">
        <f t="shared" si="115"/>
        <v/>
      </c>
      <c r="Y839" s="70"/>
      <c r="Z839" s="70" t="str">
        <f>IF(M839="no_cargado",VLOOKUP(B839,NAfiliado_NFarmacia!A:H,8,0),"")</f>
        <v/>
      </c>
      <c r="AA839" s="70"/>
    </row>
    <row r="840" spans="7:27" x14ac:dyDescent="0.55000000000000004">
      <c r="G840" s="66" t="str">
        <f>+IF($B840="","",+IFERROR(+VLOOKUP(B840,padron!$A$2:$E$2000,2,0),+IFERROR(VLOOKUP(B840,NAfiliado_NFarmacia!$A:$J,10,0),"Ingresar Nuevo Afiliado")))</f>
        <v/>
      </c>
      <c r="H840" s="70"/>
      <c r="I840" s="70"/>
      <c r="J840" s="70"/>
      <c r="K840" s="70"/>
      <c r="L840" s="69" t="str">
        <f>+IF(B840="","",IF(F840="No","84005541",+IFERROR(+VLOOKUP(inicio!B840,padron!$A$2:$H$1999,8,0),"84005541")))</f>
        <v/>
      </c>
      <c r="M840" s="70"/>
      <c r="N840" s="70"/>
      <c r="O840" s="72"/>
      <c r="P840" s="70"/>
      <c r="Q840" s="70"/>
      <c r="R840" s="70"/>
      <c r="S840" s="70"/>
      <c r="T840" s="70"/>
      <c r="U840" s="70"/>
      <c r="V840" s="70"/>
      <c r="W840" s="69" t="str">
        <f t="shared" si="114"/>
        <v/>
      </c>
      <c r="X840" s="69" t="str">
        <f t="shared" si="115"/>
        <v/>
      </c>
      <c r="Y840" s="70"/>
      <c r="Z840" s="70" t="str">
        <f>IF(M840="no_cargado",VLOOKUP(B840,NAfiliado_NFarmacia!A:H,8,0),"")</f>
        <v/>
      </c>
      <c r="AA840" s="70"/>
    </row>
    <row r="841" spans="7:27" x14ac:dyDescent="0.55000000000000004">
      <c r="G841" s="66" t="str">
        <f>+IF($B841="","",+IFERROR(+VLOOKUP(B841,padron!$A$2:$E$2000,2,0),+IFERROR(VLOOKUP(B841,NAfiliado_NFarmacia!$A:$J,10,0),"Ingresar Nuevo Afiliado")))</f>
        <v/>
      </c>
      <c r="H841" s="70"/>
      <c r="I841" s="70"/>
      <c r="J841" s="70"/>
      <c r="K841" s="70"/>
      <c r="L841" s="69" t="str">
        <f>+IF(B841="","",IF(F841="No","84005541",+IFERROR(+VLOOKUP(inicio!B841,padron!$A$2:$H$1999,8,0),"84005541")))</f>
        <v/>
      </c>
      <c r="M841" s="70"/>
      <c r="N841" s="70"/>
      <c r="O841" s="72"/>
      <c r="P841" s="70"/>
      <c r="Q841" s="70"/>
      <c r="R841" s="70"/>
      <c r="S841" s="70"/>
      <c r="T841" s="70"/>
      <c r="U841" s="70"/>
      <c r="V841" s="70"/>
      <c r="W841" s="69" t="str">
        <f t="shared" si="114"/>
        <v/>
      </c>
      <c r="X841" s="69" t="str">
        <f t="shared" si="115"/>
        <v/>
      </c>
      <c r="Y841" s="70"/>
      <c r="Z841" s="70" t="str">
        <f>IF(M841="no_cargado",VLOOKUP(B841,NAfiliado_NFarmacia!A:H,8,0),"")</f>
        <v/>
      </c>
      <c r="AA841" s="70"/>
    </row>
    <row r="842" spans="7:27" x14ac:dyDescent="0.55000000000000004">
      <c r="G842" s="66" t="str">
        <f>+IF($B842="","",+IFERROR(+VLOOKUP(B842,padron!$A$2:$E$2000,2,0),+IFERROR(VLOOKUP(B842,NAfiliado_NFarmacia!$A:$J,10,0),"Ingresar Nuevo Afiliado")))</f>
        <v/>
      </c>
      <c r="H842" s="70"/>
      <c r="I842" s="70"/>
      <c r="J842" s="70"/>
      <c r="K842" s="70"/>
      <c r="L842" s="69" t="str">
        <f>+IF(B842="","",IF(F842="No","84005541",+IFERROR(+VLOOKUP(inicio!B842,padron!$A$2:$H$1999,8,0),"84005541")))</f>
        <v/>
      </c>
      <c r="M842" s="70"/>
      <c r="N842" s="70"/>
      <c r="O842" s="72"/>
      <c r="P842" s="70"/>
      <c r="Q842" s="70"/>
      <c r="R842" s="70"/>
      <c r="S842" s="70"/>
      <c r="T842" s="70"/>
      <c r="U842" s="70"/>
      <c r="V842" s="70"/>
      <c r="W842" s="69" t="str">
        <f t="shared" si="114"/>
        <v/>
      </c>
      <c r="X842" s="69" t="str">
        <f t="shared" si="115"/>
        <v/>
      </c>
      <c r="Y842" s="70"/>
      <c r="Z842" s="70" t="str">
        <f>IF(M842="no_cargado",VLOOKUP(B842,NAfiliado_NFarmacia!A:H,8,0),"")</f>
        <v/>
      </c>
      <c r="AA842" s="70"/>
    </row>
    <row r="843" spans="7:27" x14ac:dyDescent="0.55000000000000004">
      <c r="G843" s="66" t="str">
        <f>+IF($B843="","",+IFERROR(+VLOOKUP(B843,padron!$A$2:$E$2000,2,0),+IFERROR(VLOOKUP(B843,NAfiliado_NFarmacia!$A:$J,10,0),"Ingresar Nuevo Afiliado")))</f>
        <v/>
      </c>
      <c r="H843" s="70"/>
      <c r="I843" s="70"/>
      <c r="J843" s="70"/>
      <c r="K843" s="70"/>
      <c r="L843" s="69" t="str">
        <f>+IF(B843="","",IF(F843="No","84005541",+IFERROR(+VLOOKUP(inicio!B843,padron!$A$2:$H$1999,8,0),"84005541")))</f>
        <v/>
      </c>
      <c r="M843" s="70"/>
      <c r="N843" s="70"/>
      <c r="O843" s="72"/>
      <c r="P843" s="70"/>
      <c r="Q843" s="70"/>
      <c r="R843" s="70"/>
      <c r="S843" s="70"/>
      <c r="T843" s="70"/>
      <c r="U843" s="70"/>
      <c r="V843" s="70"/>
      <c r="W843" s="69" t="str">
        <f t="shared" si="114"/>
        <v/>
      </c>
      <c r="X843" s="69" t="str">
        <f t="shared" si="115"/>
        <v/>
      </c>
      <c r="Y843" s="70"/>
      <c r="Z843" s="70" t="str">
        <f>IF(M843="no_cargado",VLOOKUP(B843,NAfiliado_NFarmacia!A:H,8,0),"")</f>
        <v/>
      </c>
      <c r="AA843" s="70"/>
    </row>
    <row r="844" spans="7:27" x14ac:dyDescent="0.55000000000000004">
      <c r="G844" s="66" t="str">
        <f>+IF($B844="","",+IFERROR(+VLOOKUP(B844,padron!$A$2:$E$2000,2,0),+IFERROR(VLOOKUP(B844,NAfiliado_NFarmacia!$A:$J,10,0),"Ingresar Nuevo Afiliado")))</f>
        <v/>
      </c>
      <c r="H844" s="70"/>
      <c r="I844" s="70"/>
      <c r="J844" s="70"/>
      <c r="K844" s="70"/>
      <c r="L844" s="69" t="str">
        <f>+IF(B844="","",IF(F844="No","84005541",+IFERROR(+VLOOKUP(inicio!B844,padron!$A$2:$H$1999,8,0),"84005541")))</f>
        <v/>
      </c>
      <c r="M844" s="70"/>
      <c r="N844" s="70"/>
      <c r="O844" s="72"/>
      <c r="P844" s="70"/>
      <c r="Q844" s="70"/>
      <c r="R844" s="70"/>
      <c r="S844" s="70"/>
      <c r="T844" s="70"/>
      <c r="U844" s="70"/>
      <c r="V844" s="70"/>
      <c r="W844" s="69" t="str">
        <f t="shared" si="114"/>
        <v/>
      </c>
      <c r="X844" s="69" t="str">
        <f t="shared" si="115"/>
        <v/>
      </c>
      <c r="Y844" s="70"/>
      <c r="Z844" s="70" t="str">
        <f>IF(M844="no_cargado",VLOOKUP(B844,NAfiliado_NFarmacia!A:H,8,0),"")</f>
        <v/>
      </c>
      <c r="AA844" s="70"/>
    </row>
    <row r="845" spans="7:27" x14ac:dyDescent="0.55000000000000004">
      <c r="G845" s="66" t="str">
        <f>+IF($B845="","",+IFERROR(+VLOOKUP(B845,padron!$A$2:$E$2000,2,0),+IFERROR(VLOOKUP(B845,NAfiliado_NFarmacia!$A:$J,10,0),"Ingresar Nuevo Afiliado")))</f>
        <v/>
      </c>
      <c r="H845" s="70"/>
      <c r="I845" s="70"/>
      <c r="J845" s="70"/>
      <c r="K845" s="70"/>
      <c r="L845" s="69" t="str">
        <f>+IF(B845="","",IF(F845="No","84005541",+IFERROR(+VLOOKUP(inicio!B845,padron!$A$2:$H$1999,8,0),"84005541")))</f>
        <v/>
      </c>
      <c r="M845" s="70"/>
      <c r="N845" s="70"/>
      <c r="O845" s="72"/>
      <c r="P845" s="70"/>
      <c r="Q845" s="70"/>
      <c r="R845" s="70"/>
      <c r="S845" s="70"/>
      <c r="T845" s="70"/>
      <c r="U845" s="70"/>
      <c r="V845" s="70"/>
      <c r="W845" s="69" t="str">
        <f t="shared" si="114"/>
        <v/>
      </c>
      <c r="X845" s="69" t="str">
        <f t="shared" si="115"/>
        <v/>
      </c>
      <c r="Y845" s="70"/>
      <c r="Z845" s="70" t="str">
        <f>IF(M845="no_cargado",VLOOKUP(B845,NAfiliado_NFarmacia!A:H,8,0),"")</f>
        <v/>
      </c>
      <c r="AA845" s="70"/>
    </row>
    <row r="846" spans="7:27" x14ac:dyDescent="0.55000000000000004">
      <c r="G846" s="66" t="str">
        <f>+IF($B846="","",+IFERROR(+VLOOKUP(B846,padron!$A$2:$E$2000,2,0),+IFERROR(VLOOKUP(B846,NAfiliado_NFarmacia!$A:$J,10,0),"Ingresar Nuevo Afiliado")))</f>
        <v/>
      </c>
      <c r="H846" s="70"/>
      <c r="I846" s="70"/>
      <c r="J846" s="70"/>
      <c r="K846" s="70"/>
      <c r="L846" s="69" t="str">
        <f>+IF(B846="","",IF(F846="No","84005541",+IFERROR(+VLOOKUP(inicio!B846,padron!$A$2:$H$1999,8,0),"84005541")))</f>
        <v/>
      </c>
      <c r="M846" s="70"/>
      <c r="N846" s="70"/>
      <c r="O846" s="72"/>
      <c r="P846" s="70"/>
      <c r="Q846" s="70"/>
      <c r="R846" s="70"/>
      <c r="S846" s="70"/>
      <c r="T846" s="70"/>
      <c r="U846" s="70"/>
      <c r="V846" s="70"/>
      <c r="W846" s="69" t="str">
        <f t="shared" si="114"/>
        <v/>
      </c>
      <c r="X846" s="69" t="str">
        <f t="shared" si="115"/>
        <v/>
      </c>
      <c r="Y846" s="70"/>
      <c r="Z846" s="70" t="str">
        <f>IF(M846="no_cargado",VLOOKUP(B846,NAfiliado_NFarmacia!A:H,8,0),"")</f>
        <v/>
      </c>
      <c r="AA846" s="70"/>
    </row>
    <row r="847" spans="7:27" x14ac:dyDescent="0.55000000000000004">
      <c r="G847" s="66" t="str">
        <f>+IF($B847="","",+IFERROR(+VLOOKUP(B847,padron!$A$2:$E$2000,2,0),+IFERROR(VLOOKUP(B847,NAfiliado_NFarmacia!$A:$J,10,0),"Ingresar Nuevo Afiliado")))</f>
        <v/>
      </c>
      <c r="H847" s="70"/>
      <c r="I847" s="70"/>
      <c r="J847" s="70"/>
      <c r="K847" s="70"/>
      <c r="L847" s="69" t="str">
        <f>+IF(B847="","",IF(F847="No","84005541",+IFERROR(+VLOOKUP(inicio!B847,padron!$A$2:$H$1999,8,0),"84005541")))</f>
        <v/>
      </c>
      <c r="M847" s="70"/>
      <c r="N847" s="70"/>
      <c r="O847" s="72"/>
      <c r="P847" s="70"/>
      <c r="Q847" s="70"/>
      <c r="R847" s="70"/>
      <c r="S847" s="70"/>
      <c r="T847" s="70"/>
      <c r="U847" s="70"/>
      <c r="V847" s="70"/>
      <c r="W847" s="69" t="str">
        <f t="shared" si="114"/>
        <v/>
      </c>
      <c r="X847" s="69" t="str">
        <f t="shared" si="115"/>
        <v/>
      </c>
      <c r="Y847" s="70"/>
      <c r="Z847" s="70" t="str">
        <f>IF(M847="no_cargado",VLOOKUP(B847,NAfiliado_NFarmacia!A:H,8,0),"")</f>
        <v/>
      </c>
      <c r="AA847" s="70"/>
    </row>
    <row r="848" spans="7:27" x14ac:dyDescent="0.55000000000000004">
      <c r="G848" s="66" t="str">
        <f>+IF($B848="","",+IFERROR(+VLOOKUP(B848,padron!$A$2:$E$2000,2,0),+IFERROR(VLOOKUP(B848,NAfiliado_NFarmacia!$A:$J,10,0),"Ingresar Nuevo Afiliado")))</f>
        <v/>
      </c>
      <c r="H848" s="70"/>
      <c r="I848" s="70"/>
      <c r="J848" s="70"/>
      <c r="K848" s="70"/>
      <c r="L848" s="69" t="str">
        <f>+IF(B848="","",IF(F848="No","84005541",+IFERROR(+VLOOKUP(inicio!B848,padron!$A$2:$H$1999,8,0),"84005541")))</f>
        <v/>
      </c>
      <c r="M848" s="70"/>
      <c r="N848" s="70"/>
      <c r="O848" s="72"/>
      <c r="P848" s="70"/>
      <c r="Q848" s="70"/>
      <c r="R848" s="70"/>
      <c r="S848" s="70"/>
      <c r="T848" s="70"/>
      <c r="U848" s="70"/>
      <c r="V848" s="70"/>
      <c r="W848" s="69" t="str">
        <f t="shared" si="114"/>
        <v/>
      </c>
      <c r="X848" s="69" t="str">
        <f t="shared" si="115"/>
        <v/>
      </c>
      <c r="Y848" s="70"/>
      <c r="Z848" s="70" t="str">
        <f>IF(M848="no_cargado",VLOOKUP(B848,NAfiliado_NFarmacia!A:H,8,0),"")</f>
        <v/>
      </c>
      <c r="AA848" s="70"/>
    </row>
    <row r="849" spans="7:27" x14ac:dyDescent="0.55000000000000004">
      <c r="G849" s="66" t="str">
        <f>+IF($B849="","",+IFERROR(+VLOOKUP(B849,padron!$A$2:$E$2000,2,0),+IFERROR(VLOOKUP(B849,NAfiliado_NFarmacia!$A:$J,10,0),"Ingresar Nuevo Afiliado")))</f>
        <v/>
      </c>
      <c r="H849" s="70"/>
      <c r="I849" s="70"/>
      <c r="J849" s="70"/>
      <c r="K849" s="70"/>
      <c r="L849" s="69" t="str">
        <f>+IF(B849="","",IF(F849="No","84005541",+IFERROR(+VLOOKUP(inicio!B849,padron!$A$2:$H$1999,8,0),"84005541")))</f>
        <v/>
      </c>
      <c r="M849" s="70"/>
      <c r="N849" s="70"/>
      <c r="O849" s="72"/>
      <c r="P849" s="70"/>
      <c r="Q849" s="70"/>
      <c r="R849" s="70"/>
      <c r="S849" s="70"/>
      <c r="T849" s="70"/>
      <c r="U849" s="70"/>
      <c r="V849" s="70"/>
      <c r="W849" s="69" t="str">
        <f t="shared" si="114"/>
        <v/>
      </c>
      <c r="X849" s="69" t="str">
        <f t="shared" si="115"/>
        <v/>
      </c>
      <c r="Y849" s="70"/>
      <c r="Z849" s="70" t="str">
        <f>IF(M849="no_cargado",VLOOKUP(B849,NAfiliado_NFarmacia!A:H,8,0),"")</f>
        <v/>
      </c>
      <c r="AA849" s="70"/>
    </row>
    <row r="850" spans="7:27" x14ac:dyDescent="0.55000000000000004">
      <c r="G850" s="66" t="str">
        <f>+IF($B850="","",+IFERROR(+VLOOKUP(B850,padron!$A$2:$E$2000,2,0),+IFERROR(VLOOKUP(B850,NAfiliado_NFarmacia!$A:$J,10,0),"Ingresar Nuevo Afiliado")))</f>
        <v/>
      </c>
      <c r="H850" s="70"/>
      <c r="I850" s="70"/>
      <c r="J850" s="70"/>
      <c r="K850" s="70"/>
      <c r="L850" s="69" t="str">
        <f>+IF(B850="","",IF(F850="No","84005541",+IFERROR(+VLOOKUP(inicio!B850,padron!$A$2:$H$1999,8,0),"84005541")))</f>
        <v/>
      </c>
      <c r="M850" s="70"/>
      <c r="N850" s="70"/>
      <c r="O850" s="72"/>
      <c r="P850" s="70"/>
      <c r="Q850" s="70"/>
      <c r="R850" s="70"/>
      <c r="S850" s="70"/>
      <c r="T850" s="70"/>
      <c r="U850" s="70"/>
      <c r="V850" s="70"/>
      <c r="W850" s="69" t="str">
        <f t="shared" si="114"/>
        <v/>
      </c>
      <c r="X850" s="69" t="str">
        <f t="shared" si="115"/>
        <v/>
      </c>
      <c r="Y850" s="70"/>
      <c r="Z850" s="70" t="str">
        <f>IF(M850="no_cargado",VLOOKUP(B850,NAfiliado_NFarmacia!A:H,8,0),"")</f>
        <v/>
      </c>
      <c r="AA850" s="70"/>
    </row>
    <row r="851" spans="7:27" x14ac:dyDescent="0.55000000000000004">
      <c r="G851" s="66" t="str">
        <f>+IF($B851="","",+IFERROR(+VLOOKUP(B851,padron!$A$2:$E$2000,2,0),+IFERROR(VLOOKUP(B851,NAfiliado_NFarmacia!$A:$J,10,0),"Ingresar Nuevo Afiliado")))</f>
        <v/>
      </c>
      <c r="H851" s="70"/>
      <c r="I851" s="70"/>
      <c r="J851" s="70"/>
      <c r="K851" s="70"/>
      <c r="L851" s="69" t="str">
        <f>+IF(B851="","",IF(F851="No","84005541",+IFERROR(+VLOOKUP(inicio!B851,padron!$A$2:$H$1999,8,0),"84005541")))</f>
        <v/>
      </c>
      <c r="M851" s="70"/>
      <c r="N851" s="70"/>
      <c r="O851" s="72"/>
      <c r="P851" s="70"/>
      <c r="Q851" s="70"/>
      <c r="R851" s="70"/>
      <c r="S851" s="70"/>
      <c r="T851" s="70"/>
      <c r="U851" s="70"/>
      <c r="V851" s="70"/>
      <c r="W851" s="69" t="str">
        <f t="shared" si="114"/>
        <v/>
      </c>
      <c r="X851" s="69" t="str">
        <f t="shared" si="115"/>
        <v/>
      </c>
      <c r="Y851" s="70"/>
      <c r="Z851" s="70" t="str">
        <f>IF(M851="no_cargado",VLOOKUP(B851,NAfiliado_NFarmacia!A:H,8,0),"")</f>
        <v/>
      </c>
      <c r="AA851" s="70"/>
    </row>
    <row r="852" spans="7:27" x14ac:dyDescent="0.55000000000000004">
      <c r="G852" s="66" t="str">
        <f>+IF($B852="","",+IFERROR(+VLOOKUP(B852,padron!$A$2:$E$2000,2,0),+IFERROR(VLOOKUP(B852,NAfiliado_NFarmacia!$A:$J,10,0),"Ingresar Nuevo Afiliado")))</f>
        <v/>
      </c>
      <c r="H852" s="70"/>
      <c r="I852" s="70"/>
      <c r="J852" s="70"/>
      <c r="K852" s="70"/>
      <c r="L852" s="69" t="str">
        <f>+IF(B852="","",IF(F852="No","84005541",+IFERROR(+VLOOKUP(inicio!B852,padron!$A$2:$H$1999,8,0),"84005541")))</f>
        <v/>
      </c>
      <c r="M852" s="70"/>
      <c r="N852" s="70"/>
      <c r="O852" s="72"/>
      <c r="P852" s="70"/>
      <c r="Q852" s="70"/>
      <c r="R852" s="70"/>
      <c r="S852" s="70"/>
      <c r="T852" s="70"/>
      <c r="U852" s="70"/>
      <c r="V852" s="70"/>
      <c r="W852" s="69" t="str">
        <f t="shared" si="114"/>
        <v/>
      </c>
      <c r="X852" s="69" t="str">
        <f t="shared" si="115"/>
        <v/>
      </c>
      <c r="Y852" s="70"/>
      <c r="Z852" s="70" t="str">
        <f>IF(M852="no_cargado",VLOOKUP(B852,NAfiliado_NFarmacia!A:H,8,0),"")</f>
        <v/>
      </c>
      <c r="AA852" s="70"/>
    </row>
    <row r="853" spans="7:27" x14ac:dyDescent="0.55000000000000004">
      <c r="G853" s="66" t="str">
        <f>+IF($B853="","",+IFERROR(+VLOOKUP(B853,padron!$A$2:$E$2000,2,0),+IFERROR(VLOOKUP(B853,NAfiliado_NFarmacia!$A:$J,10,0),"Ingresar Nuevo Afiliado")))</f>
        <v/>
      </c>
      <c r="H853" s="70"/>
      <c r="I853" s="70"/>
      <c r="J853" s="70"/>
      <c r="K853" s="70"/>
      <c r="L853" s="69" t="str">
        <f>+IF(B853="","",IF(F853="No","84005541",+IFERROR(+VLOOKUP(inicio!B853,padron!$A$2:$H$1999,8,0),"84005541")))</f>
        <v/>
      </c>
      <c r="M853" s="70"/>
      <c r="N853" s="70"/>
      <c r="O853" s="72"/>
      <c r="P853" s="70"/>
      <c r="Q853" s="70"/>
      <c r="R853" s="70"/>
      <c r="S853" s="70"/>
      <c r="T853" s="70"/>
      <c r="U853" s="70"/>
      <c r="V853" s="70"/>
      <c r="W853" s="69" t="str">
        <f t="shared" si="114"/>
        <v/>
      </c>
      <c r="X853" s="69" t="str">
        <f t="shared" si="115"/>
        <v/>
      </c>
      <c r="Y853" s="70"/>
      <c r="Z853" s="70" t="str">
        <f>IF(M853="no_cargado",VLOOKUP(B853,NAfiliado_NFarmacia!A:H,8,0),"")</f>
        <v/>
      </c>
      <c r="AA853" s="70"/>
    </row>
    <row r="854" spans="7:27" x14ac:dyDescent="0.55000000000000004">
      <c r="G854" s="66" t="str">
        <f>+IF($B854="","",+IFERROR(+VLOOKUP(B854,padron!$A$2:$E$2000,2,0),+IFERROR(VLOOKUP(B854,NAfiliado_NFarmacia!$A:$J,10,0),"Ingresar Nuevo Afiliado")))</f>
        <v/>
      </c>
      <c r="H854" s="70"/>
      <c r="I854" s="70"/>
      <c r="J854" s="70"/>
      <c r="K854" s="70"/>
      <c r="L854" s="69" t="str">
        <f>+IF(B854="","",IF(F854="No","84005541",+IFERROR(+VLOOKUP(inicio!B854,padron!$A$2:$H$1999,8,0),"84005541")))</f>
        <v/>
      </c>
      <c r="M854" s="70"/>
      <c r="N854" s="70"/>
      <c r="O854" s="72"/>
      <c r="P854" s="70"/>
      <c r="Q854" s="70"/>
      <c r="R854" s="70"/>
      <c r="S854" s="70"/>
      <c r="T854" s="70"/>
      <c r="U854" s="70"/>
      <c r="V854" s="70"/>
      <c r="W854" s="69" t="str">
        <f t="shared" si="114"/>
        <v/>
      </c>
      <c r="X854" s="69" t="str">
        <f t="shared" si="115"/>
        <v/>
      </c>
      <c r="Y854" s="70"/>
      <c r="Z854" s="70" t="str">
        <f>IF(M854="no_cargado",VLOOKUP(B854,NAfiliado_NFarmacia!A:H,8,0),"")</f>
        <v/>
      </c>
      <c r="AA854" s="70"/>
    </row>
    <row r="855" spans="7:27" x14ac:dyDescent="0.55000000000000004">
      <c r="G855" s="66" t="str">
        <f>+IF($B855="","",+IFERROR(+VLOOKUP(B855,padron!$A$2:$E$2000,2,0),+IFERROR(VLOOKUP(B855,NAfiliado_NFarmacia!$A:$J,10,0),"Ingresar Nuevo Afiliado")))</f>
        <v/>
      </c>
      <c r="H855" s="70"/>
      <c r="I855" s="70"/>
      <c r="J855" s="70"/>
      <c r="K855" s="70"/>
      <c r="L855" s="69" t="str">
        <f>+IF(B855="","",IF(F855="No","84005541",+IFERROR(+VLOOKUP(inicio!B855,padron!$A$2:$H$1999,8,0),"84005541")))</f>
        <v/>
      </c>
      <c r="M855" s="70"/>
      <c r="N855" s="70"/>
      <c r="O855" s="72"/>
      <c r="P855" s="70"/>
      <c r="Q855" s="70"/>
      <c r="R855" s="70"/>
      <c r="S855" s="70"/>
      <c r="T855" s="70"/>
      <c r="U855" s="70"/>
      <c r="V855" s="70"/>
      <c r="W855" s="69" t="str">
        <f t="shared" si="114"/>
        <v/>
      </c>
      <c r="X855" s="69" t="str">
        <f t="shared" si="115"/>
        <v/>
      </c>
      <c r="Y855" s="70"/>
      <c r="Z855" s="70" t="str">
        <f>IF(M855="no_cargado",VLOOKUP(B855,NAfiliado_NFarmacia!A:H,8,0),"")</f>
        <v/>
      </c>
      <c r="AA855" s="70"/>
    </row>
    <row r="856" spans="7:27" x14ac:dyDescent="0.55000000000000004">
      <c r="G856" s="66" t="str">
        <f>+IF($B856="","",+IFERROR(+VLOOKUP(B856,padron!$A$2:$E$2000,2,0),+IFERROR(VLOOKUP(B856,NAfiliado_NFarmacia!$A:$J,10,0),"Ingresar Nuevo Afiliado")))</f>
        <v/>
      </c>
      <c r="H856" s="70"/>
      <c r="I856" s="70"/>
      <c r="J856" s="70"/>
      <c r="K856" s="70"/>
      <c r="L856" s="69" t="str">
        <f>+IF(B856="","",IF(F856="No","84005541",+IFERROR(+VLOOKUP(inicio!B856,padron!$A$2:$H$1999,8,0),"84005541")))</f>
        <v/>
      </c>
      <c r="M856" s="70"/>
      <c r="N856" s="70"/>
      <c r="O856" s="72"/>
      <c r="P856" s="70"/>
      <c r="Q856" s="70"/>
      <c r="R856" s="70"/>
      <c r="S856" s="70"/>
      <c r="T856" s="70"/>
      <c r="U856" s="70"/>
      <c r="V856" s="70"/>
      <c r="W856" s="69" t="str">
        <f t="shared" si="114"/>
        <v/>
      </c>
      <c r="X856" s="69" t="str">
        <f t="shared" si="115"/>
        <v/>
      </c>
      <c r="Y856" s="70"/>
      <c r="Z856" s="70" t="str">
        <f>IF(M856="no_cargado",VLOOKUP(B856,NAfiliado_NFarmacia!A:H,8,0),"")</f>
        <v/>
      </c>
      <c r="AA856" s="70"/>
    </row>
    <row r="857" spans="7:27" x14ac:dyDescent="0.55000000000000004">
      <c r="G857" s="66" t="str">
        <f>+IF($B857="","",+IFERROR(+VLOOKUP(B857,padron!$A$2:$E$2000,2,0),+IFERROR(VLOOKUP(B857,NAfiliado_NFarmacia!$A:$J,10,0),"Ingresar Nuevo Afiliado")))</f>
        <v/>
      </c>
      <c r="H857" s="70"/>
      <c r="I857" s="70"/>
      <c r="J857" s="70"/>
      <c r="K857" s="70"/>
      <c r="L857" s="69" t="str">
        <f>+IF(B857="","",IF(F857="No","84005541",+IFERROR(+VLOOKUP(inicio!B857,padron!$A$2:$H$1999,8,0),"84005541")))</f>
        <v/>
      </c>
      <c r="M857" s="70"/>
      <c r="N857" s="70"/>
      <c r="O857" s="72"/>
      <c r="P857" s="70"/>
      <c r="Q857" s="70"/>
      <c r="R857" s="70"/>
      <c r="S857" s="70"/>
      <c r="T857" s="70"/>
      <c r="U857" s="70"/>
      <c r="V857" s="70"/>
      <c r="W857" s="69" t="str">
        <f t="shared" si="114"/>
        <v/>
      </c>
      <c r="X857" s="69" t="str">
        <f t="shared" si="115"/>
        <v/>
      </c>
      <c r="Y857" s="70"/>
      <c r="Z857" s="70" t="str">
        <f>IF(M857="no_cargado",VLOOKUP(B857,NAfiliado_NFarmacia!A:H,8,0),"")</f>
        <v/>
      </c>
      <c r="AA857" s="70"/>
    </row>
    <row r="858" spans="7:27" x14ac:dyDescent="0.55000000000000004">
      <c r="G858" s="66" t="str">
        <f>+IF($B858="","",+IFERROR(+VLOOKUP(B858,padron!$A$2:$E$2000,2,0),+IFERROR(VLOOKUP(B858,NAfiliado_NFarmacia!$A:$J,10,0),"Ingresar Nuevo Afiliado")))</f>
        <v/>
      </c>
      <c r="H858" s="70"/>
      <c r="I858" s="70"/>
      <c r="J858" s="70"/>
      <c r="K858" s="70"/>
      <c r="L858" s="69" t="str">
        <f>+IF(B858="","",IF(F858="No","84005541",+IFERROR(+VLOOKUP(inicio!B858,padron!$A$2:$H$1999,8,0),"84005541")))</f>
        <v/>
      </c>
      <c r="M858" s="70"/>
      <c r="N858" s="70"/>
      <c r="O858" s="72"/>
      <c r="P858" s="70"/>
      <c r="Q858" s="70"/>
      <c r="R858" s="70"/>
      <c r="S858" s="70"/>
      <c r="T858" s="70"/>
      <c r="U858" s="70"/>
      <c r="V858" s="70"/>
      <c r="W858" s="69" t="str">
        <f t="shared" si="114"/>
        <v/>
      </c>
      <c r="X858" s="69" t="str">
        <f t="shared" si="115"/>
        <v/>
      </c>
      <c r="Y858" s="70"/>
      <c r="Z858" s="70" t="str">
        <f>IF(M858="no_cargado",VLOOKUP(B858,NAfiliado_NFarmacia!A:H,8,0),"")</f>
        <v/>
      </c>
      <c r="AA858" s="70"/>
    </row>
    <row r="859" spans="7:27" x14ac:dyDescent="0.55000000000000004">
      <c r="G859" s="66" t="str">
        <f>+IF($B859="","",+IFERROR(+VLOOKUP(B859,padron!$A$2:$E$2000,2,0),+IFERROR(VLOOKUP(B859,NAfiliado_NFarmacia!$A:$J,10,0),"Ingresar Nuevo Afiliado")))</f>
        <v/>
      </c>
      <c r="H859" s="70"/>
      <c r="I859" s="70"/>
      <c r="J859" s="70"/>
      <c r="K859" s="70"/>
      <c r="L859" s="69" t="str">
        <f>+IF(B859="","",IF(F859="No","84005541",+IFERROR(+VLOOKUP(inicio!B859,padron!$A$2:$H$1999,8,0),"84005541")))</f>
        <v/>
      </c>
      <c r="M859" s="70"/>
      <c r="N859" s="70"/>
      <c r="O859" s="72"/>
      <c r="P859" s="70"/>
      <c r="Q859" s="70"/>
      <c r="R859" s="70"/>
      <c r="S859" s="70"/>
      <c r="T859" s="70"/>
      <c r="U859" s="70"/>
      <c r="V859" s="70"/>
      <c r="W859" s="69" t="str">
        <f t="shared" si="114"/>
        <v/>
      </c>
      <c r="X859" s="69" t="str">
        <f t="shared" si="115"/>
        <v/>
      </c>
      <c r="Y859" s="70"/>
      <c r="Z859" s="70" t="str">
        <f>IF(M859="no_cargado",VLOOKUP(B859,NAfiliado_NFarmacia!A:H,8,0),"")</f>
        <v/>
      </c>
      <c r="AA859" s="70"/>
    </row>
    <row r="860" spans="7:27" x14ac:dyDescent="0.55000000000000004">
      <c r="G860" s="66" t="str">
        <f>+IF($B860="","",+IFERROR(+VLOOKUP(B860,padron!$A$2:$E$2000,2,0),+IFERROR(VLOOKUP(B860,NAfiliado_NFarmacia!$A:$J,10,0),"Ingresar Nuevo Afiliado")))</f>
        <v/>
      </c>
      <c r="H860" s="70"/>
      <c r="I860" s="70"/>
      <c r="J860" s="70"/>
      <c r="K860" s="70"/>
      <c r="L860" s="69" t="str">
        <f>+IF(B860="","",IF(F860="No","84005541",+IFERROR(+VLOOKUP(inicio!B860,padron!$A$2:$H$1999,8,0),"84005541")))</f>
        <v/>
      </c>
      <c r="M860" s="70"/>
      <c r="N860" s="70"/>
      <c r="O860" s="72"/>
      <c r="P860" s="70"/>
      <c r="Q860" s="70"/>
      <c r="R860" s="70"/>
      <c r="S860" s="70"/>
      <c r="T860" s="70"/>
      <c r="U860" s="70"/>
      <c r="V860" s="70"/>
      <c r="W860" s="69" t="str">
        <f t="shared" si="114"/>
        <v/>
      </c>
      <c r="X860" s="69" t="str">
        <f t="shared" si="115"/>
        <v/>
      </c>
      <c r="Y860" s="70"/>
      <c r="Z860" s="70" t="str">
        <f>IF(M860="no_cargado",VLOOKUP(B860,NAfiliado_NFarmacia!A:H,8,0),"")</f>
        <v/>
      </c>
      <c r="AA860" s="70"/>
    </row>
    <row r="861" spans="7:27" x14ac:dyDescent="0.55000000000000004">
      <c r="G861" s="66" t="str">
        <f>+IF($B861="","",+IFERROR(+VLOOKUP(B861,padron!$A$2:$E$2000,2,0),+IFERROR(VLOOKUP(B861,NAfiliado_NFarmacia!$A:$J,10,0),"Ingresar Nuevo Afiliado")))</f>
        <v/>
      </c>
      <c r="H861" s="70"/>
      <c r="I861" s="70"/>
      <c r="J861" s="70"/>
      <c r="K861" s="70"/>
      <c r="L861" s="69" t="str">
        <f>+IF(B861="","",IF(F861="No","84005541",+IFERROR(+VLOOKUP(inicio!B861,padron!$A$2:$H$1999,8,0),"84005541")))</f>
        <v/>
      </c>
      <c r="M861" s="70"/>
      <c r="N861" s="70"/>
      <c r="O861" s="72"/>
      <c r="P861" s="70"/>
      <c r="Q861" s="70"/>
      <c r="R861" s="70"/>
      <c r="S861" s="70"/>
      <c r="T861" s="70"/>
      <c r="U861" s="70"/>
      <c r="V861" s="70"/>
      <c r="W861" s="69" t="str">
        <f t="shared" si="114"/>
        <v/>
      </c>
      <c r="X861" s="69" t="str">
        <f t="shared" si="115"/>
        <v/>
      </c>
      <c r="Y861" s="70"/>
      <c r="Z861" s="70" t="str">
        <f>IF(M861="no_cargado",VLOOKUP(B861,NAfiliado_NFarmacia!A:H,8,0),"")</f>
        <v/>
      </c>
      <c r="AA861" s="70"/>
    </row>
    <row r="862" spans="7:27" x14ac:dyDescent="0.55000000000000004">
      <c r="G862" s="66" t="str">
        <f>+IF($B862="","",+IFERROR(+VLOOKUP(B862,padron!$A$2:$E$2000,2,0),+IFERROR(VLOOKUP(B862,NAfiliado_NFarmacia!$A:$J,10,0),"Ingresar Nuevo Afiliado")))</f>
        <v/>
      </c>
      <c r="H862" s="70"/>
      <c r="I862" s="70"/>
      <c r="J862" s="70"/>
      <c r="K862" s="70"/>
      <c r="L862" s="69" t="str">
        <f>+IF(B862="","",IF(F862="No","84005541",+IFERROR(+VLOOKUP(inicio!B862,padron!$A$2:$H$1999,8,0),"84005541")))</f>
        <v/>
      </c>
      <c r="M862" s="70"/>
      <c r="N862" s="70"/>
      <c r="O862" s="72"/>
      <c r="P862" s="70"/>
      <c r="Q862" s="70"/>
      <c r="R862" s="70"/>
      <c r="S862" s="70"/>
      <c r="T862" s="70"/>
      <c r="U862" s="70"/>
      <c r="V862" s="70"/>
      <c r="W862" s="69" t="str">
        <f t="shared" si="114"/>
        <v/>
      </c>
      <c r="X862" s="69" t="str">
        <f t="shared" si="115"/>
        <v/>
      </c>
      <c r="Y862" s="70"/>
      <c r="Z862" s="70" t="str">
        <f>IF(M862="no_cargado",VLOOKUP(B862,NAfiliado_NFarmacia!A:H,8,0),"")</f>
        <v/>
      </c>
      <c r="AA862" s="70"/>
    </row>
    <row r="863" spans="7:27" x14ac:dyDescent="0.55000000000000004">
      <c r="G863" s="66" t="str">
        <f>+IF($B863="","",+IFERROR(+VLOOKUP(B863,padron!$A$2:$E$2000,2,0),+IFERROR(VLOOKUP(B863,NAfiliado_NFarmacia!$A:$J,10,0),"Ingresar Nuevo Afiliado")))</f>
        <v/>
      </c>
      <c r="H863" s="70"/>
      <c r="I863" s="70"/>
      <c r="J863" s="70"/>
      <c r="K863" s="70"/>
      <c r="L863" s="69" t="str">
        <f>+IF(B863="","",IF(F863="No","84005541",+IFERROR(+VLOOKUP(inicio!B863,padron!$A$2:$H$1999,8,0),"84005541")))</f>
        <v/>
      </c>
      <c r="M863" s="70"/>
      <c r="N863" s="70"/>
      <c r="O863" s="72"/>
      <c r="P863" s="70"/>
      <c r="Q863" s="70"/>
      <c r="R863" s="70"/>
      <c r="S863" s="70"/>
      <c r="T863" s="70"/>
      <c r="U863" s="70"/>
      <c r="V863" s="70"/>
      <c r="W863" s="69" t="str">
        <f t="shared" si="114"/>
        <v/>
      </c>
      <c r="X863" s="69" t="str">
        <f t="shared" si="115"/>
        <v/>
      </c>
      <c r="Y863" s="70"/>
      <c r="Z863" s="70" t="str">
        <f>IF(M863="no_cargado",VLOOKUP(B863,NAfiliado_NFarmacia!A:H,8,0),"")</f>
        <v/>
      </c>
      <c r="AA863" s="70"/>
    </row>
    <row r="864" spans="7:27" x14ac:dyDescent="0.55000000000000004">
      <c r="G864" s="66" t="str">
        <f>+IF($B864="","",+IFERROR(+VLOOKUP(B864,padron!$A$2:$E$2000,2,0),+IFERROR(VLOOKUP(B864,NAfiliado_NFarmacia!$A:$J,10,0),"Ingresar Nuevo Afiliado")))</f>
        <v/>
      </c>
      <c r="H864" s="70"/>
      <c r="I864" s="70"/>
      <c r="J864" s="70"/>
      <c r="K864" s="70"/>
      <c r="L864" s="69" t="str">
        <f>+IF(B864="","",IF(F864="No","84005541",+IFERROR(+VLOOKUP(inicio!B864,padron!$A$2:$H$1999,8,0),"84005541")))</f>
        <v/>
      </c>
      <c r="M864" s="70"/>
      <c r="N864" s="70"/>
      <c r="O864" s="72"/>
      <c r="P864" s="70"/>
      <c r="Q864" s="70"/>
      <c r="R864" s="70"/>
      <c r="S864" s="70"/>
      <c r="T864" s="70"/>
      <c r="U864" s="70"/>
      <c r="V864" s="70"/>
      <c r="W864" s="69" t="str">
        <f t="shared" si="114"/>
        <v/>
      </c>
      <c r="X864" s="69" t="str">
        <f t="shared" si="115"/>
        <v/>
      </c>
      <c r="Y864" s="70"/>
      <c r="Z864" s="70" t="str">
        <f>IF(M864="no_cargado",VLOOKUP(B864,NAfiliado_NFarmacia!A:H,8,0),"")</f>
        <v/>
      </c>
      <c r="AA864" s="70"/>
    </row>
    <row r="865" spans="7:27" x14ac:dyDescent="0.55000000000000004">
      <c r="G865" s="66" t="str">
        <f>+IF($B865="","",+IFERROR(+VLOOKUP(B865,padron!$A$2:$E$2000,2,0),+IFERROR(VLOOKUP(B865,NAfiliado_NFarmacia!$A:$J,10,0),"Ingresar Nuevo Afiliado")))</f>
        <v/>
      </c>
      <c r="H865" s="70"/>
      <c r="I865" s="70"/>
      <c r="J865" s="70"/>
      <c r="K865" s="70"/>
      <c r="L865" s="69" t="str">
        <f>+IF(B865="","",IF(F865="No","84005541",+IFERROR(+VLOOKUP(inicio!B865,padron!$A$2:$H$1999,8,0),"84005541")))</f>
        <v/>
      </c>
      <c r="M865" s="70"/>
      <c r="N865" s="70"/>
      <c r="O865" s="72"/>
      <c r="P865" s="70"/>
      <c r="Q865" s="70"/>
      <c r="R865" s="70"/>
      <c r="S865" s="70"/>
      <c r="T865" s="70"/>
      <c r="U865" s="70"/>
      <c r="V865" s="70"/>
      <c r="W865" s="69" t="str">
        <f t="shared" si="114"/>
        <v/>
      </c>
      <c r="X865" s="69" t="str">
        <f t="shared" si="115"/>
        <v/>
      </c>
      <c r="Y865" s="70"/>
      <c r="Z865" s="70" t="str">
        <f>IF(M865="no_cargado",VLOOKUP(B865,NAfiliado_NFarmacia!A:H,8,0),"")</f>
        <v/>
      </c>
      <c r="AA865" s="70"/>
    </row>
    <row r="866" spans="7:27" x14ac:dyDescent="0.55000000000000004">
      <c r="G866" s="66" t="str">
        <f>+IF($B866="","",+IFERROR(+VLOOKUP(B866,padron!$A$2:$E$2000,2,0),+IFERROR(VLOOKUP(B866,NAfiliado_NFarmacia!$A:$J,10,0),"Ingresar Nuevo Afiliado")))</f>
        <v/>
      </c>
      <c r="H866" s="70"/>
      <c r="I866" s="70"/>
      <c r="J866" s="70"/>
      <c r="K866" s="70"/>
      <c r="L866" s="69" t="str">
        <f>+IF(B866="","",IF(F866="No","84005541",+IFERROR(+VLOOKUP(inicio!B866,padron!$A$2:$H$1999,8,0),"84005541")))</f>
        <v/>
      </c>
      <c r="M866" s="70"/>
      <c r="N866" s="70"/>
      <c r="O866" s="72"/>
      <c r="P866" s="70"/>
      <c r="Q866" s="70"/>
      <c r="R866" s="70"/>
      <c r="S866" s="70"/>
      <c r="T866" s="70"/>
      <c r="U866" s="70"/>
      <c r="V866" s="70"/>
      <c r="W866" s="69" t="str">
        <f t="shared" si="114"/>
        <v/>
      </c>
      <c r="X866" s="69" t="str">
        <f t="shared" si="115"/>
        <v/>
      </c>
      <c r="Y866" s="70"/>
      <c r="Z866" s="70" t="str">
        <f>IF(M866="no_cargado",VLOOKUP(B866,NAfiliado_NFarmacia!A:H,8,0),"")</f>
        <v/>
      </c>
      <c r="AA866" s="70"/>
    </row>
    <row r="867" spans="7:27" x14ac:dyDescent="0.55000000000000004">
      <c r="G867" s="66" t="str">
        <f>+IF($B867="","",+IFERROR(+VLOOKUP(B867,padron!$A$2:$E$2000,2,0),+IFERROR(VLOOKUP(B867,NAfiliado_NFarmacia!$A:$J,10,0),"Ingresar Nuevo Afiliado")))</f>
        <v/>
      </c>
      <c r="H867" s="70"/>
      <c r="I867" s="70"/>
      <c r="J867" s="70"/>
      <c r="K867" s="70"/>
      <c r="L867" s="69" t="str">
        <f>+IF(B867="","",IF(F867="No","84005541",+IFERROR(+VLOOKUP(inicio!B867,padron!$A$2:$H$1999,8,0),"84005541")))</f>
        <v/>
      </c>
      <c r="M867" s="70"/>
      <c r="N867" s="70"/>
      <c r="O867" s="72"/>
      <c r="P867" s="70"/>
      <c r="Q867" s="70"/>
      <c r="R867" s="70"/>
      <c r="S867" s="70"/>
      <c r="T867" s="70"/>
      <c r="U867" s="70"/>
      <c r="V867" s="70"/>
      <c r="W867" s="69" t="str">
        <f t="shared" si="114"/>
        <v/>
      </c>
      <c r="X867" s="69" t="str">
        <f t="shared" si="115"/>
        <v/>
      </c>
      <c r="Y867" s="70"/>
      <c r="Z867" s="70" t="str">
        <f>IF(M867="no_cargado",VLOOKUP(B867,NAfiliado_NFarmacia!A:H,8,0),"")</f>
        <v/>
      </c>
      <c r="AA867" s="70"/>
    </row>
    <row r="868" spans="7:27" x14ac:dyDescent="0.55000000000000004">
      <c r="G868" s="66" t="str">
        <f>+IF($B868="","",+IFERROR(+VLOOKUP(B868,padron!$A$2:$E$2000,2,0),+IFERROR(VLOOKUP(B868,NAfiliado_NFarmacia!$A:$J,10,0),"Ingresar Nuevo Afiliado")))</f>
        <v/>
      </c>
      <c r="H868" s="70"/>
      <c r="I868" s="70"/>
      <c r="J868" s="70"/>
      <c r="K868" s="70"/>
      <c r="L868" s="69" t="str">
        <f>+IF(B868="","",IF(F868="No","84005541",+IFERROR(+VLOOKUP(inicio!B868,padron!$A$2:$H$1999,8,0),"84005541")))</f>
        <v/>
      </c>
      <c r="M868" s="70"/>
      <c r="N868" s="70"/>
      <c r="O868" s="72"/>
      <c r="P868" s="70"/>
      <c r="Q868" s="70"/>
      <c r="R868" s="70"/>
      <c r="S868" s="70"/>
      <c r="T868" s="70"/>
      <c r="U868" s="70"/>
      <c r="V868" s="70"/>
      <c r="W868" s="69" t="str">
        <f t="shared" si="114"/>
        <v/>
      </c>
      <c r="X868" s="69" t="str">
        <f t="shared" si="115"/>
        <v/>
      </c>
      <c r="Y868" s="70"/>
      <c r="Z868" s="70" t="str">
        <f>IF(M868="no_cargado",VLOOKUP(B868,NAfiliado_NFarmacia!A:H,8,0),"")</f>
        <v/>
      </c>
      <c r="AA868" s="70"/>
    </row>
    <row r="869" spans="7:27" x14ac:dyDescent="0.55000000000000004">
      <c r="G869" s="66" t="str">
        <f>+IF($B869="","",+IFERROR(+VLOOKUP(B869,padron!$A$2:$E$2000,2,0),+IFERROR(VLOOKUP(B869,NAfiliado_NFarmacia!$A:$J,10,0),"Ingresar Nuevo Afiliado")))</f>
        <v/>
      </c>
      <c r="H869" s="70"/>
      <c r="I869" s="70"/>
      <c r="J869" s="70"/>
      <c r="K869" s="70"/>
      <c r="L869" s="69" t="str">
        <f>+IF(B869="","",IF(F869="No","84005541",+IFERROR(+VLOOKUP(inicio!B869,padron!$A$2:$H$1999,8,0),"84005541")))</f>
        <v/>
      </c>
      <c r="M869" s="70"/>
      <c r="N869" s="70"/>
      <c r="O869" s="72"/>
      <c r="P869" s="70"/>
      <c r="Q869" s="70"/>
      <c r="R869" s="70"/>
      <c r="S869" s="70"/>
      <c r="T869" s="70"/>
      <c r="U869" s="70"/>
      <c r="V869" s="70"/>
      <c r="W869" s="69" t="str">
        <f t="shared" si="114"/>
        <v/>
      </c>
      <c r="X869" s="69" t="str">
        <f t="shared" si="115"/>
        <v/>
      </c>
      <c r="Y869" s="70"/>
      <c r="Z869" s="70" t="str">
        <f>IF(M869="no_cargado",VLOOKUP(B869,NAfiliado_NFarmacia!A:H,8,0),"")</f>
        <v/>
      </c>
      <c r="AA869" s="70"/>
    </row>
    <row r="870" spans="7:27" x14ac:dyDescent="0.55000000000000004">
      <c r="G870" s="66" t="str">
        <f>+IF($B870="","",+IFERROR(+VLOOKUP(B870,padron!$A$2:$E$2000,2,0),+IFERROR(VLOOKUP(B870,NAfiliado_NFarmacia!$A:$J,10,0),"Ingresar Nuevo Afiliado")))</f>
        <v/>
      </c>
      <c r="H870" s="70"/>
      <c r="I870" s="70"/>
      <c r="J870" s="70"/>
      <c r="K870" s="70"/>
      <c r="L870" s="69" t="str">
        <f>+IF(B870="","",IF(F870="No","84005541",+IFERROR(+VLOOKUP(inicio!B870,padron!$A$2:$H$1999,8,0),"84005541")))</f>
        <v/>
      </c>
      <c r="M870" s="70"/>
      <c r="N870" s="70"/>
      <c r="O870" s="72"/>
      <c r="P870" s="70"/>
      <c r="Q870" s="70"/>
      <c r="R870" s="70"/>
      <c r="S870" s="70"/>
      <c r="T870" s="70"/>
      <c r="U870" s="70"/>
      <c r="V870" s="70"/>
      <c r="W870" s="69" t="str">
        <f t="shared" si="114"/>
        <v/>
      </c>
      <c r="X870" s="69" t="str">
        <f t="shared" si="115"/>
        <v/>
      </c>
      <c r="Y870" s="70"/>
      <c r="Z870" s="70" t="str">
        <f>IF(M870="no_cargado",VLOOKUP(B870,NAfiliado_NFarmacia!A:H,8,0),"")</f>
        <v/>
      </c>
      <c r="AA870" s="70"/>
    </row>
    <row r="871" spans="7:27" x14ac:dyDescent="0.55000000000000004">
      <c r="G871" s="66" t="str">
        <f>+IF($B871="","",+IFERROR(+VLOOKUP(B871,padron!$A$2:$E$2000,2,0),+IFERROR(VLOOKUP(B871,NAfiliado_NFarmacia!$A:$J,10,0),"Ingresar Nuevo Afiliado")))</f>
        <v/>
      </c>
      <c r="H871" s="70"/>
      <c r="I871" s="70"/>
      <c r="J871" s="70"/>
      <c r="K871" s="70"/>
      <c r="L871" s="69" t="str">
        <f>+IF(B871="","",IF(F871="No","84005541",+IFERROR(+VLOOKUP(inicio!B871,padron!$A$2:$H$1999,8,0),"84005541")))</f>
        <v/>
      </c>
      <c r="M871" s="70"/>
      <c r="N871" s="70"/>
      <c r="O871" s="72"/>
      <c r="P871" s="70"/>
      <c r="Q871" s="70"/>
      <c r="R871" s="70"/>
      <c r="S871" s="70"/>
      <c r="T871" s="70"/>
      <c r="U871" s="70"/>
      <c r="V871" s="70"/>
      <c r="W871" s="69" t="str">
        <f t="shared" si="114"/>
        <v/>
      </c>
      <c r="X871" s="69" t="str">
        <f t="shared" si="115"/>
        <v/>
      </c>
      <c r="Y871" s="70"/>
      <c r="Z871" s="70" t="str">
        <f>IF(M871="no_cargado",VLOOKUP(B871,NAfiliado_NFarmacia!A:H,8,0),"")</f>
        <v/>
      </c>
      <c r="AA871" s="70"/>
    </row>
    <row r="872" spans="7:27" x14ac:dyDescent="0.55000000000000004">
      <c r="G872" s="66" t="str">
        <f>+IF($B872="","",+IFERROR(+VLOOKUP(B872,padron!$A$2:$E$2000,2,0),+IFERROR(VLOOKUP(B872,NAfiliado_NFarmacia!$A:$J,10,0),"Ingresar Nuevo Afiliado")))</f>
        <v/>
      </c>
      <c r="H872" s="70"/>
      <c r="I872" s="70"/>
      <c r="J872" s="70"/>
      <c r="K872" s="70"/>
      <c r="L872" s="69" t="str">
        <f>+IF(B872="","",IF(F872="No","84005541",+IFERROR(+VLOOKUP(inicio!B872,padron!$A$2:$H$1999,8,0),"84005541")))</f>
        <v/>
      </c>
      <c r="M872" s="70"/>
      <c r="N872" s="70"/>
      <c r="O872" s="72"/>
      <c r="P872" s="70"/>
      <c r="Q872" s="70"/>
      <c r="R872" s="70"/>
      <c r="S872" s="70"/>
      <c r="T872" s="70"/>
      <c r="U872" s="70"/>
      <c r="V872" s="70"/>
      <c r="W872" s="69" t="str">
        <f t="shared" si="114"/>
        <v/>
      </c>
      <c r="X872" s="69" t="str">
        <f t="shared" si="115"/>
        <v/>
      </c>
      <c r="Y872" s="70"/>
      <c r="Z872" s="70" t="str">
        <f>IF(M872="no_cargado",VLOOKUP(B872,NAfiliado_NFarmacia!A:H,8,0),"")</f>
        <v/>
      </c>
      <c r="AA872" s="70"/>
    </row>
    <row r="873" spans="7:27" x14ac:dyDescent="0.55000000000000004">
      <c r="G873" s="66" t="str">
        <f>+IF($B873="","",+IFERROR(+VLOOKUP(B873,padron!$A$2:$E$2000,2,0),+IFERROR(VLOOKUP(B873,NAfiliado_NFarmacia!$A:$J,10,0),"Ingresar Nuevo Afiliado")))</f>
        <v/>
      </c>
      <c r="H873" s="70"/>
      <c r="I873" s="70"/>
      <c r="J873" s="70"/>
      <c r="K873" s="70"/>
      <c r="L873" s="69" t="str">
        <f>+IF(B873="","",IF(F873="No","84005541",+IFERROR(+VLOOKUP(inicio!B873,padron!$A$2:$H$1999,8,0),"84005541")))</f>
        <v/>
      </c>
      <c r="M873" s="70"/>
      <c r="N873" s="70"/>
      <c r="O873" s="72"/>
      <c r="P873" s="70"/>
      <c r="Q873" s="70"/>
      <c r="R873" s="70"/>
      <c r="S873" s="70"/>
      <c r="T873" s="70"/>
      <c r="U873" s="70"/>
      <c r="V873" s="70"/>
      <c r="W873" s="69" t="str">
        <f t="shared" si="114"/>
        <v/>
      </c>
      <c r="X873" s="69" t="str">
        <f t="shared" si="115"/>
        <v/>
      </c>
      <c r="Y873" s="70"/>
      <c r="Z873" s="70" t="str">
        <f>IF(M873="no_cargado",VLOOKUP(B873,NAfiliado_NFarmacia!A:H,8,0),"")</f>
        <v/>
      </c>
      <c r="AA873" s="70"/>
    </row>
    <row r="874" spans="7:27" x14ac:dyDescent="0.55000000000000004">
      <c r="G874" s="66" t="str">
        <f>+IF($B874="","",+IFERROR(+VLOOKUP(B874,padron!$A$2:$E$2000,2,0),+IFERROR(VLOOKUP(B874,NAfiliado_NFarmacia!$A:$J,10,0),"Ingresar Nuevo Afiliado")))</f>
        <v/>
      </c>
      <c r="H874" s="70"/>
      <c r="I874" s="70"/>
      <c r="J874" s="70"/>
      <c r="K874" s="70"/>
      <c r="L874" s="69" t="str">
        <f>+IF(B874="","",IF(F874="No","84005541",+IFERROR(+VLOOKUP(inicio!B874,padron!$A$2:$H$1999,8,0),"84005541")))</f>
        <v/>
      </c>
      <c r="M874" s="70"/>
      <c r="N874" s="70"/>
      <c r="O874" s="72"/>
      <c r="P874" s="70"/>
      <c r="Q874" s="70"/>
      <c r="R874" s="70"/>
      <c r="S874" s="70"/>
      <c r="T874" s="70"/>
      <c r="U874" s="70"/>
      <c r="V874" s="70"/>
      <c r="W874" s="69" t="str">
        <f t="shared" si="114"/>
        <v/>
      </c>
      <c r="X874" s="69" t="str">
        <f t="shared" si="115"/>
        <v/>
      </c>
      <c r="Y874" s="70"/>
      <c r="Z874" s="70" t="str">
        <f>IF(M874="no_cargado",VLOOKUP(B874,NAfiliado_NFarmacia!A:H,8,0),"")</f>
        <v/>
      </c>
      <c r="AA874" s="70"/>
    </row>
    <row r="875" spans="7:27" x14ac:dyDescent="0.55000000000000004">
      <c r="G875" s="66" t="str">
        <f>+IF($B875="","",+IFERROR(+VLOOKUP(B875,padron!$A$2:$E$2000,2,0),+IFERROR(VLOOKUP(B875,NAfiliado_NFarmacia!$A:$J,10,0),"Ingresar Nuevo Afiliado")))</f>
        <v/>
      </c>
      <c r="H875" s="70"/>
      <c r="I875" s="70"/>
      <c r="J875" s="70"/>
      <c r="K875" s="70"/>
      <c r="L875" s="69" t="str">
        <f>+IF(B875="","",IF(F875="No","84005541",+IFERROR(+VLOOKUP(inicio!B875,padron!$A$2:$H$1999,8,0),"84005541")))</f>
        <v/>
      </c>
      <c r="M875" s="70"/>
      <c r="N875" s="70"/>
      <c r="O875" s="72"/>
      <c r="P875" s="70"/>
      <c r="Q875" s="70"/>
      <c r="R875" s="70"/>
      <c r="S875" s="70"/>
      <c r="T875" s="70"/>
      <c r="U875" s="70"/>
      <c r="V875" s="70"/>
      <c r="W875" s="69" t="str">
        <f t="shared" si="114"/>
        <v/>
      </c>
      <c r="X875" s="69" t="str">
        <f t="shared" si="115"/>
        <v/>
      </c>
      <c r="Y875" s="70"/>
      <c r="Z875" s="70" t="str">
        <f>IF(M875="no_cargado",VLOOKUP(B875,NAfiliado_NFarmacia!A:H,8,0),"")</f>
        <v/>
      </c>
      <c r="AA875" s="70"/>
    </row>
    <row r="876" spans="7:27" x14ac:dyDescent="0.55000000000000004">
      <c r="G876" s="66" t="str">
        <f>+IF($B876="","",+IFERROR(+VLOOKUP(B876,padron!$A$2:$E$2000,2,0),+IFERROR(VLOOKUP(B876,NAfiliado_NFarmacia!$A:$J,10,0),"Ingresar Nuevo Afiliado")))</f>
        <v/>
      </c>
      <c r="H876" s="70"/>
      <c r="I876" s="70"/>
      <c r="J876" s="70"/>
      <c r="K876" s="70"/>
      <c r="L876" s="69" t="str">
        <f>+IF(B876="","",IF(F876="No","84005541",+IFERROR(+VLOOKUP(inicio!B876,padron!$A$2:$H$1999,8,0),"84005541")))</f>
        <v/>
      </c>
      <c r="M876" s="70"/>
      <c r="N876" s="70"/>
      <c r="O876" s="72"/>
      <c r="P876" s="70"/>
      <c r="Q876" s="70"/>
      <c r="R876" s="70"/>
      <c r="S876" s="70"/>
      <c r="T876" s="70"/>
      <c r="U876" s="70"/>
      <c r="V876" s="70"/>
      <c r="W876" s="69" t="str">
        <f t="shared" si="114"/>
        <v/>
      </c>
      <c r="X876" s="69" t="str">
        <f t="shared" si="115"/>
        <v/>
      </c>
      <c r="Y876" s="70"/>
      <c r="Z876" s="70" t="str">
        <f>IF(M876="no_cargado",VLOOKUP(B876,NAfiliado_NFarmacia!A:H,8,0),"")</f>
        <v/>
      </c>
      <c r="AA876" s="70"/>
    </row>
    <row r="877" spans="7:27" x14ac:dyDescent="0.55000000000000004">
      <c r="G877" s="66" t="str">
        <f>+IF($B877="","",+IFERROR(+VLOOKUP(B877,padron!$A$2:$E$2000,2,0),+IFERROR(VLOOKUP(B877,NAfiliado_NFarmacia!$A:$J,10,0),"Ingresar Nuevo Afiliado")))</f>
        <v/>
      </c>
      <c r="H877" s="70"/>
      <c r="I877" s="70"/>
      <c r="J877" s="70"/>
      <c r="K877" s="70"/>
      <c r="L877" s="69" t="str">
        <f>+IF(B877="","",IF(F877="No","84005541",+IFERROR(+VLOOKUP(inicio!B877,padron!$A$2:$H$1999,8,0),"84005541")))</f>
        <v/>
      </c>
      <c r="M877" s="70"/>
      <c r="N877" s="70"/>
      <c r="O877" s="72"/>
      <c r="P877" s="70"/>
      <c r="Q877" s="70"/>
      <c r="R877" s="70"/>
      <c r="S877" s="70"/>
      <c r="T877" s="70"/>
      <c r="U877" s="70"/>
      <c r="V877" s="70"/>
      <c r="W877" s="69" t="str">
        <f t="shared" si="114"/>
        <v/>
      </c>
      <c r="X877" s="69" t="str">
        <f t="shared" si="115"/>
        <v/>
      </c>
      <c r="Y877" s="70"/>
      <c r="Z877" s="70" t="str">
        <f>IF(M877="no_cargado",VLOOKUP(B877,NAfiliado_NFarmacia!A:H,8,0),"")</f>
        <v/>
      </c>
      <c r="AA877" s="70"/>
    </row>
    <row r="878" spans="7:27" x14ac:dyDescent="0.55000000000000004">
      <c r="G878" s="66" t="str">
        <f>+IF($B878="","",+IFERROR(+VLOOKUP(B878,padron!$A$2:$E$2000,2,0),+IFERROR(VLOOKUP(B878,NAfiliado_NFarmacia!$A:$J,10,0),"Ingresar Nuevo Afiliado")))</f>
        <v/>
      </c>
      <c r="H878" s="70"/>
      <c r="I878" s="70"/>
      <c r="J878" s="70"/>
      <c r="K878" s="70"/>
      <c r="L878" s="69" t="str">
        <f>+IF(B878="","",IF(F878="No","84005541",+IFERROR(+VLOOKUP(inicio!B878,padron!$A$2:$H$1999,8,0),"84005541")))</f>
        <v/>
      </c>
      <c r="M878" s="70"/>
      <c r="N878" s="70"/>
      <c r="O878" s="72"/>
      <c r="P878" s="70"/>
      <c r="Q878" s="70"/>
      <c r="R878" s="70"/>
      <c r="S878" s="70"/>
      <c r="T878" s="70"/>
      <c r="U878" s="70"/>
      <c r="V878" s="70"/>
      <c r="W878" s="69" t="str">
        <f t="shared" si="114"/>
        <v/>
      </c>
      <c r="X878" s="69" t="str">
        <f t="shared" si="115"/>
        <v/>
      </c>
      <c r="Y878" s="70"/>
      <c r="Z878" s="70" t="str">
        <f>IF(M878="no_cargado",VLOOKUP(B878,NAfiliado_NFarmacia!A:H,8,0),"")</f>
        <v/>
      </c>
      <c r="AA878" s="70"/>
    </row>
    <row r="879" spans="7:27" x14ac:dyDescent="0.55000000000000004">
      <c r="G879" s="66" t="str">
        <f>+IF($B879="","",+IFERROR(+VLOOKUP(B879,padron!$A$2:$E$2000,2,0),+IFERROR(VLOOKUP(B879,NAfiliado_NFarmacia!$A:$J,10,0),"Ingresar Nuevo Afiliado")))</f>
        <v/>
      </c>
      <c r="H879" s="70"/>
      <c r="I879" s="70"/>
      <c r="J879" s="70"/>
      <c r="K879" s="70"/>
      <c r="L879" s="69" t="str">
        <f>+IF(B879="","",IF(F879="No","84005541",+IFERROR(+VLOOKUP(inicio!B879,padron!$A$2:$H$1999,8,0),"84005541")))</f>
        <v/>
      </c>
      <c r="M879" s="70"/>
      <c r="N879" s="70"/>
      <c r="O879" s="72"/>
      <c r="P879" s="70"/>
      <c r="Q879" s="70"/>
      <c r="R879" s="70"/>
      <c r="S879" s="70"/>
      <c r="T879" s="70"/>
      <c r="U879" s="70"/>
      <c r="V879" s="70"/>
      <c r="W879" s="69" t="str">
        <f t="shared" si="114"/>
        <v/>
      </c>
      <c r="X879" s="69" t="str">
        <f t="shared" si="115"/>
        <v/>
      </c>
      <c r="Y879" s="70"/>
      <c r="Z879" s="70" t="str">
        <f>IF(M879="no_cargado",VLOOKUP(B879,NAfiliado_NFarmacia!A:H,8,0),"")</f>
        <v/>
      </c>
      <c r="AA879" s="70"/>
    </row>
    <row r="880" spans="7:27" x14ac:dyDescent="0.55000000000000004">
      <c r="G880" s="66" t="str">
        <f>+IF($B880="","",+IFERROR(+VLOOKUP(B880,padron!$A$2:$E$2000,2,0),+IFERROR(VLOOKUP(B880,NAfiliado_NFarmacia!$A:$J,10,0),"Ingresar Nuevo Afiliado")))</f>
        <v/>
      </c>
      <c r="H880" s="70"/>
      <c r="I880" s="70"/>
      <c r="J880" s="70"/>
      <c r="K880" s="70"/>
      <c r="L880" s="69" t="str">
        <f>+IF(B880="","",IF(F880="No","84005541",+IFERROR(+VLOOKUP(inicio!B880,padron!$A$2:$H$1999,8,0),"84005541")))</f>
        <v/>
      </c>
      <c r="M880" s="70"/>
      <c r="N880" s="70"/>
      <c r="O880" s="72"/>
      <c r="P880" s="70"/>
      <c r="Q880" s="70"/>
      <c r="R880" s="70"/>
      <c r="S880" s="70"/>
      <c r="T880" s="70"/>
      <c r="U880" s="70"/>
      <c r="V880" s="70"/>
      <c r="W880" s="69" t="str">
        <f t="shared" si="114"/>
        <v/>
      </c>
      <c r="X880" s="69" t="str">
        <f t="shared" si="115"/>
        <v/>
      </c>
      <c r="Y880" s="70"/>
      <c r="Z880" s="70" t="str">
        <f>IF(M880="no_cargado",VLOOKUP(B880,NAfiliado_NFarmacia!A:H,8,0),"")</f>
        <v/>
      </c>
      <c r="AA880" s="70"/>
    </row>
    <row r="881" spans="7:27" x14ac:dyDescent="0.55000000000000004">
      <c r="G881" s="66" t="str">
        <f>+IF($B881="","",+IFERROR(+VLOOKUP(B881,padron!$A$2:$E$2000,2,0),+IFERROR(VLOOKUP(B881,NAfiliado_NFarmacia!$A:$J,10,0),"Ingresar Nuevo Afiliado")))</f>
        <v/>
      </c>
      <c r="H881" s="70"/>
      <c r="I881" s="70"/>
      <c r="J881" s="70"/>
      <c r="K881" s="70"/>
      <c r="L881" s="69" t="str">
        <f>+IF(B881="","",IF(F881="No","84005541",+IFERROR(+VLOOKUP(inicio!B881,padron!$A$2:$H$1999,8,0),"84005541")))</f>
        <v/>
      </c>
      <c r="M881" s="70"/>
      <c r="N881" s="70"/>
      <c r="O881" s="72"/>
      <c r="P881" s="70"/>
      <c r="Q881" s="70"/>
      <c r="R881" s="70"/>
      <c r="S881" s="70"/>
      <c r="T881" s="70"/>
      <c r="U881" s="70"/>
      <c r="V881" s="70"/>
      <c r="W881" s="69" t="str">
        <f t="shared" si="114"/>
        <v/>
      </c>
      <c r="X881" s="69" t="str">
        <f t="shared" si="115"/>
        <v/>
      </c>
      <c r="Y881" s="70"/>
      <c r="Z881" s="70" t="str">
        <f>IF(M881="no_cargado",VLOOKUP(B881,NAfiliado_NFarmacia!A:H,8,0),"")</f>
        <v/>
      </c>
      <c r="AA881" s="70"/>
    </row>
    <row r="882" spans="7:27" x14ac:dyDescent="0.55000000000000004">
      <c r="G882" s="66" t="str">
        <f>+IF($B882="","",+IFERROR(+VLOOKUP(B882,padron!$A$2:$E$2000,2,0),+IFERROR(VLOOKUP(B882,NAfiliado_NFarmacia!$A:$J,10,0),"Ingresar Nuevo Afiliado")))</f>
        <v/>
      </c>
      <c r="H882" s="70"/>
      <c r="I882" s="70"/>
      <c r="J882" s="70"/>
      <c r="K882" s="70"/>
      <c r="L882" s="69" t="str">
        <f>+IF(B882="","",IF(F882="No","84005541",+IFERROR(+VLOOKUP(inicio!B882,padron!$A$2:$H$1999,8,0),"84005541")))</f>
        <v/>
      </c>
      <c r="M882" s="70"/>
      <c r="N882" s="70"/>
      <c r="O882" s="72"/>
      <c r="P882" s="70"/>
      <c r="Q882" s="70"/>
      <c r="R882" s="70"/>
      <c r="S882" s="70"/>
      <c r="T882" s="70"/>
      <c r="U882" s="70"/>
      <c r="V882" s="70"/>
      <c r="W882" s="69" t="str">
        <f t="shared" si="114"/>
        <v/>
      </c>
      <c r="X882" s="69" t="str">
        <f t="shared" si="115"/>
        <v/>
      </c>
      <c r="Y882" s="70"/>
      <c r="Z882" s="70" t="str">
        <f>IF(M882="no_cargado",VLOOKUP(B882,NAfiliado_NFarmacia!A:H,8,0),"")</f>
        <v/>
      </c>
      <c r="AA882" s="70"/>
    </row>
    <row r="883" spans="7:27" x14ac:dyDescent="0.55000000000000004">
      <c r="G883" s="66" t="str">
        <f>+IF($B883="","",+IFERROR(+VLOOKUP(B883,padron!$A$2:$E$2000,2,0),+IFERROR(VLOOKUP(B883,NAfiliado_NFarmacia!$A:$J,10,0),"Ingresar Nuevo Afiliado")))</f>
        <v/>
      </c>
      <c r="H883" s="70"/>
      <c r="I883" s="70"/>
      <c r="J883" s="70"/>
      <c r="K883" s="70"/>
      <c r="L883" s="69" t="str">
        <f>+IF(B883="","",IF(F883="No","84005541",+IFERROR(+VLOOKUP(inicio!B883,padron!$A$2:$H$1999,8,0),"84005541")))</f>
        <v/>
      </c>
      <c r="M883" s="70"/>
      <c r="N883" s="70"/>
      <c r="O883" s="72"/>
      <c r="P883" s="70"/>
      <c r="Q883" s="70"/>
      <c r="R883" s="70"/>
      <c r="S883" s="70"/>
      <c r="T883" s="70"/>
      <c r="U883" s="70"/>
      <c r="V883" s="70"/>
      <c r="W883" s="69" t="str">
        <f t="shared" si="114"/>
        <v/>
      </c>
      <c r="X883" s="69" t="str">
        <f t="shared" si="115"/>
        <v/>
      </c>
      <c r="Y883" s="70"/>
      <c r="Z883" s="70" t="str">
        <f>IF(M883="no_cargado",VLOOKUP(B883,NAfiliado_NFarmacia!A:H,8,0),"")</f>
        <v/>
      </c>
      <c r="AA883" s="70"/>
    </row>
    <row r="884" spans="7:27" x14ac:dyDescent="0.55000000000000004">
      <c r="G884" s="66" t="str">
        <f>+IF($B884="","",+IFERROR(+VLOOKUP(B884,padron!$A$2:$E$2000,2,0),+IFERROR(VLOOKUP(B884,NAfiliado_NFarmacia!$A:$J,10,0),"Ingresar Nuevo Afiliado")))</f>
        <v/>
      </c>
      <c r="H884" s="70"/>
      <c r="I884" s="70"/>
      <c r="J884" s="70"/>
      <c r="K884" s="70"/>
      <c r="L884" s="69" t="str">
        <f>+IF(B884="","",IF(F884="No","84005541",+IFERROR(+VLOOKUP(inicio!B884,padron!$A$2:$H$1999,8,0),"84005541")))</f>
        <v/>
      </c>
      <c r="M884" s="70"/>
      <c r="N884" s="70"/>
      <c r="O884" s="72"/>
      <c r="P884" s="70"/>
      <c r="Q884" s="70"/>
      <c r="R884" s="70"/>
      <c r="S884" s="70"/>
      <c r="T884" s="70"/>
      <c r="U884" s="70"/>
      <c r="V884" s="70"/>
      <c r="W884" s="69" t="str">
        <f t="shared" si="114"/>
        <v/>
      </c>
      <c r="X884" s="69" t="str">
        <f t="shared" si="115"/>
        <v/>
      </c>
      <c r="Y884" s="70"/>
      <c r="Z884" s="70" t="str">
        <f>IF(M884="no_cargado",VLOOKUP(B884,NAfiliado_NFarmacia!A:H,8,0),"")</f>
        <v/>
      </c>
      <c r="AA884" s="70"/>
    </row>
    <row r="885" spans="7:27" x14ac:dyDescent="0.55000000000000004">
      <c r="G885" s="66" t="str">
        <f>+IF($B885="","",+IFERROR(+VLOOKUP(B885,padron!$A$2:$E$2000,2,0),+IFERROR(VLOOKUP(B885,NAfiliado_NFarmacia!$A:$J,10,0),"Ingresar Nuevo Afiliado")))</f>
        <v/>
      </c>
      <c r="H885" s="70"/>
      <c r="I885" s="70"/>
      <c r="J885" s="70"/>
      <c r="K885" s="70"/>
      <c r="L885" s="69" t="str">
        <f>+IF(B885="","",IF(F885="No","84005541",+IFERROR(+VLOOKUP(inicio!B885,padron!$A$2:$H$1999,8,0),"84005541")))</f>
        <v/>
      </c>
      <c r="M885" s="70"/>
      <c r="N885" s="70"/>
      <c r="O885" s="72"/>
      <c r="P885" s="70"/>
      <c r="Q885" s="70"/>
      <c r="R885" s="70"/>
      <c r="S885" s="70"/>
      <c r="T885" s="70"/>
      <c r="U885" s="70"/>
      <c r="V885" s="70"/>
      <c r="W885" s="69" t="str">
        <f t="shared" si="114"/>
        <v/>
      </c>
      <c r="X885" s="69" t="str">
        <f t="shared" si="115"/>
        <v/>
      </c>
      <c r="Y885" s="70"/>
      <c r="Z885" s="70" t="str">
        <f>IF(M885="no_cargado",VLOOKUP(B885,NAfiliado_NFarmacia!A:H,8,0),"")</f>
        <v/>
      </c>
      <c r="AA885" s="70"/>
    </row>
    <row r="886" spans="7:27" x14ac:dyDescent="0.55000000000000004">
      <c r="G886" s="66" t="str">
        <f>+IF($B886="","",+IFERROR(+VLOOKUP(B886,padron!$A$2:$E$2000,2,0),+IFERROR(VLOOKUP(B886,NAfiliado_NFarmacia!$A:$J,10,0),"Ingresar Nuevo Afiliado")))</f>
        <v/>
      </c>
      <c r="H886" s="70"/>
      <c r="I886" s="70"/>
      <c r="J886" s="70"/>
      <c r="K886" s="70"/>
      <c r="L886" s="69" t="str">
        <f>+IF(B886="","",IF(F886="No","84005541",+IFERROR(+VLOOKUP(inicio!B886,padron!$A$2:$H$1999,8,0),"84005541")))</f>
        <v/>
      </c>
      <c r="M886" s="70"/>
      <c r="N886" s="70"/>
      <c r="O886" s="72"/>
      <c r="P886" s="70"/>
      <c r="Q886" s="70"/>
      <c r="R886" s="70"/>
      <c r="S886" s="70"/>
      <c r="T886" s="70"/>
      <c r="U886" s="70"/>
      <c r="V886" s="70"/>
      <c r="W886" s="69" t="str">
        <f t="shared" si="114"/>
        <v/>
      </c>
      <c r="X886" s="69" t="str">
        <f t="shared" si="115"/>
        <v/>
      </c>
      <c r="Y886" s="70"/>
      <c r="Z886" s="70" t="str">
        <f>IF(M886="no_cargado",VLOOKUP(B886,NAfiliado_NFarmacia!A:H,8,0),"")</f>
        <v/>
      </c>
      <c r="AA886" s="70"/>
    </row>
    <row r="887" spans="7:27" x14ac:dyDescent="0.55000000000000004">
      <c r="G887" s="66" t="str">
        <f>+IF($B887="","",+IFERROR(+VLOOKUP(B887,padron!$A$2:$E$2000,2,0),+IFERROR(VLOOKUP(B887,NAfiliado_NFarmacia!$A:$J,10,0),"Ingresar Nuevo Afiliado")))</f>
        <v/>
      </c>
      <c r="H887" s="70"/>
      <c r="I887" s="70"/>
      <c r="J887" s="70"/>
      <c r="K887" s="70"/>
      <c r="L887" s="69" t="str">
        <f>+IF(B887="","",IF(F887="No","84005541",+IFERROR(+VLOOKUP(inicio!B887,padron!$A$2:$H$1999,8,0),"84005541")))</f>
        <v/>
      </c>
      <c r="M887" s="70"/>
      <c r="N887" s="70"/>
      <c r="O887" s="72"/>
      <c r="P887" s="70"/>
      <c r="Q887" s="70"/>
      <c r="R887" s="70"/>
      <c r="S887" s="70"/>
      <c r="T887" s="70"/>
      <c r="U887" s="70"/>
      <c r="V887" s="70"/>
      <c r="W887" s="69" t="str">
        <f t="shared" si="114"/>
        <v/>
      </c>
      <c r="X887" s="69" t="str">
        <f t="shared" si="115"/>
        <v/>
      </c>
      <c r="Y887" s="70"/>
      <c r="Z887" s="70" t="str">
        <f>IF(M887="no_cargado",VLOOKUP(B887,NAfiliado_NFarmacia!A:H,8,0),"")</f>
        <v/>
      </c>
      <c r="AA887" s="70"/>
    </row>
    <row r="888" spans="7:27" x14ac:dyDescent="0.55000000000000004">
      <c r="G888" s="66" t="str">
        <f>+IF($B888="","",+IFERROR(+VLOOKUP(B888,padron!$A$2:$E$2000,2,0),+IFERROR(VLOOKUP(B888,NAfiliado_NFarmacia!$A:$J,10,0),"Ingresar Nuevo Afiliado")))</f>
        <v/>
      </c>
      <c r="H888" s="70"/>
      <c r="I888" s="70"/>
      <c r="J888" s="70"/>
      <c r="K888" s="70"/>
      <c r="L888" s="69" t="str">
        <f>+IF(B888="","",IF(F888="No","84005541",+IFERROR(+VLOOKUP(inicio!B888,padron!$A$2:$H$1999,8,0),"84005541")))</f>
        <v/>
      </c>
      <c r="M888" s="70"/>
      <c r="N888" s="70"/>
      <c r="O888" s="72"/>
      <c r="P888" s="70"/>
      <c r="Q888" s="70"/>
      <c r="R888" s="70"/>
      <c r="S888" s="70"/>
      <c r="T888" s="70"/>
      <c r="U888" s="70"/>
      <c r="V888" s="70"/>
      <c r="W888" s="69" t="str">
        <f t="shared" si="114"/>
        <v/>
      </c>
      <c r="X888" s="69" t="str">
        <f t="shared" si="115"/>
        <v/>
      </c>
      <c r="Y888" s="70"/>
      <c r="Z888" s="70" t="str">
        <f>IF(M888="no_cargado",VLOOKUP(B888,NAfiliado_NFarmacia!A:H,8,0),"")</f>
        <v/>
      </c>
      <c r="AA888" s="70"/>
    </row>
    <row r="889" spans="7:27" x14ac:dyDescent="0.55000000000000004">
      <c r="G889" s="66" t="str">
        <f>+IF($B889="","",+IFERROR(+VLOOKUP(B889,padron!$A$2:$E$2000,2,0),+IFERROR(VLOOKUP(B889,NAfiliado_NFarmacia!$A:$J,10,0),"Ingresar Nuevo Afiliado")))</f>
        <v/>
      </c>
      <c r="H889" s="70"/>
      <c r="I889" s="70"/>
      <c r="J889" s="70"/>
      <c r="K889" s="70"/>
      <c r="L889" s="69" t="str">
        <f>+IF(B889="","",IF(F889="No","84005541",+IFERROR(+VLOOKUP(inicio!B889,padron!$A$2:$H$1999,8,0),"84005541")))</f>
        <v/>
      </c>
      <c r="M889" s="70"/>
      <c r="N889" s="70"/>
      <c r="O889" s="72"/>
      <c r="P889" s="70"/>
      <c r="Q889" s="70"/>
      <c r="R889" s="70"/>
      <c r="S889" s="70"/>
      <c r="T889" s="70"/>
      <c r="U889" s="70"/>
      <c r="V889" s="70"/>
      <c r="W889" s="69" t="str">
        <f t="shared" si="114"/>
        <v/>
      </c>
      <c r="X889" s="69" t="str">
        <f t="shared" si="115"/>
        <v/>
      </c>
      <c r="Y889" s="70"/>
      <c r="Z889" s="70" t="str">
        <f>IF(M889="no_cargado",VLOOKUP(B889,NAfiliado_NFarmacia!A:H,8,0),"")</f>
        <v/>
      </c>
      <c r="AA889" s="70"/>
    </row>
    <row r="890" spans="7:27" x14ac:dyDescent="0.55000000000000004">
      <c r="G890" s="66" t="str">
        <f>+IF($B890="","",+IFERROR(+VLOOKUP(B890,padron!$A$2:$E$2000,2,0),+IFERROR(VLOOKUP(B890,NAfiliado_NFarmacia!$A:$J,10,0),"Ingresar Nuevo Afiliado")))</f>
        <v/>
      </c>
      <c r="H890" s="70"/>
      <c r="I890" s="70"/>
      <c r="J890" s="70"/>
      <c r="K890" s="70"/>
      <c r="L890" s="69" t="str">
        <f>+IF(B890="","",IF(F890="No","84005541",+IFERROR(+VLOOKUP(inicio!B890,padron!$A$2:$H$1999,8,0),"84005541")))</f>
        <v/>
      </c>
      <c r="M890" s="70"/>
      <c r="N890" s="70"/>
      <c r="O890" s="72"/>
      <c r="P890" s="70"/>
      <c r="Q890" s="70"/>
      <c r="R890" s="70"/>
      <c r="S890" s="70"/>
      <c r="T890" s="70"/>
      <c r="U890" s="70"/>
      <c r="V890" s="70"/>
      <c r="W890" s="69" t="str">
        <f t="shared" si="114"/>
        <v/>
      </c>
      <c r="X890" s="69" t="str">
        <f t="shared" si="115"/>
        <v/>
      </c>
      <c r="Y890" s="70"/>
      <c r="Z890" s="70" t="str">
        <f>IF(M890="no_cargado",VLOOKUP(B890,NAfiliado_NFarmacia!A:H,8,0),"")</f>
        <v/>
      </c>
      <c r="AA890" s="70"/>
    </row>
    <row r="891" spans="7:27" x14ac:dyDescent="0.55000000000000004">
      <c r="G891" s="66" t="str">
        <f>+IF($B891="","",+IFERROR(+VLOOKUP(B891,padron!$A$2:$E$2000,2,0),+IFERROR(VLOOKUP(B891,NAfiliado_NFarmacia!$A:$J,10,0),"Ingresar Nuevo Afiliado")))</f>
        <v/>
      </c>
      <c r="H891" s="70"/>
      <c r="I891" s="70"/>
      <c r="J891" s="70"/>
      <c r="K891" s="70"/>
      <c r="L891" s="69" t="str">
        <f>+IF(B891="","",IF(F891="No","84005541",+IFERROR(+VLOOKUP(inicio!B891,padron!$A$2:$H$1999,8,0),"84005541")))</f>
        <v/>
      </c>
      <c r="M891" s="70"/>
      <c r="N891" s="70"/>
      <c r="O891" s="72"/>
      <c r="P891" s="70"/>
      <c r="Q891" s="70"/>
      <c r="R891" s="70"/>
      <c r="S891" s="70"/>
      <c r="T891" s="70"/>
      <c r="U891" s="70"/>
      <c r="V891" s="70"/>
      <c r="W891" s="69" t="str">
        <f t="shared" si="114"/>
        <v/>
      </c>
      <c r="X891" s="69" t="str">
        <f t="shared" si="115"/>
        <v/>
      </c>
      <c r="Y891" s="70"/>
      <c r="Z891" s="70" t="str">
        <f>IF(M891="no_cargado",VLOOKUP(B891,NAfiliado_NFarmacia!A:H,8,0),"")</f>
        <v/>
      </c>
      <c r="AA891" s="70"/>
    </row>
    <row r="892" spans="7:27" x14ac:dyDescent="0.55000000000000004">
      <c r="G892" s="66" t="str">
        <f>+IF($B892="","",+IFERROR(+VLOOKUP(B892,padron!$A$2:$E$2000,2,0),+IFERROR(VLOOKUP(B892,NAfiliado_NFarmacia!$A:$J,10,0),"Ingresar Nuevo Afiliado")))</f>
        <v/>
      </c>
      <c r="H892" s="70"/>
      <c r="I892" s="70"/>
      <c r="J892" s="70"/>
      <c r="K892" s="70"/>
      <c r="L892" s="69" t="str">
        <f>+IF(B892="","",IF(F892="No","84005541",+IFERROR(+VLOOKUP(inicio!B892,padron!$A$2:$H$1999,8,0),"84005541")))</f>
        <v/>
      </c>
      <c r="M892" s="70"/>
      <c r="N892" s="70"/>
      <c r="O892" s="72"/>
      <c r="P892" s="70"/>
      <c r="Q892" s="70"/>
      <c r="R892" s="70"/>
      <c r="S892" s="70"/>
      <c r="T892" s="70"/>
      <c r="U892" s="70"/>
      <c r="V892" s="70"/>
      <c r="W892" s="69" t="str">
        <f t="shared" ref="W892:W955" si="116">IF(B892="","","02")</f>
        <v/>
      </c>
      <c r="X892" s="69" t="str">
        <f t="shared" ref="X892:X955" si="117">IF(B892="","","01")</f>
        <v/>
      </c>
      <c r="Y892" s="70"/>
      <c r="Z892" s="70" t="str">
        <f>IF(M892="no_cargado",VLOOKUP(B892,NAfiliado_NFarmacia!A:H,8,0),"")</f>
        <v/>
      </c>
      <c r="AA892" s="70"/>
    </row>
    <row r="893" spans="7:27" x14ac:dyDescent="0.55000000000000004">
      <c r="G893" s="66" t="str">
        <f>+IF($B893="","",+IFERROR(+VLOOKUP(B893,padron!$A$2:$E$2000,2,0),+IFERROR(VLOOKUP(B893,NAfiliado_NFarmacia!$A:$J,10,0),"Ingresar Nuevo Afiliado")))</f>
        <v/>
      </c>
      <c r="H893" s="70"/>
      <c r="I893" s="70"/>
      <c r="J893" s="70"/>
      <c r="K893" s="70"/>
      <c r="L893" s="69" t="str">
        <f>+IF(B893="","",IF(F893="No","84005541",+IFERROR(+VLOOKUP(inicio!B893,padron!$A$2:$H$1999,8,0),"84005541")))</f>
        <v/>
      </c>
      <c r="M893" s="70"/>
      <c r="N893" s="70"/>
      <c r="O893" s="72"/>
      <c r="P893" s="70"/>
      <c r="Q893" s="70"/>
      <c r="R893" s="70"/>
      <c r="S893" s="70"/>
      <c r="T893" s="70"/>
      <c r="U893" s="70"/>
      <c r="V893" s="70"/>
      <c r="W893" s="69" t="str">
        <f t="shared" si="116"/>
        <v/>
      </c>
      <c r="X893" s="69" t="str">
        <f t="shared" si="117"/>
        <v/>
      </c>
      <c r="Y893" s="70"/>
      <c r="Z893" s="70" t="str">
        <f>IF(M893="no_cargado",VLOOKUP(B893,NAfiliado_NFarmacia!A:H,8,0),"")</f>
        <v/>
      </c>
      <c r="AA893" s="70"/>
    </row>
    <row r="894" spans="7:27" x14ac:dyDescent="0.55000000000000004">
      <c r="G894" s="66" t="str">
        <f>+IF($B894="","",+IFERROR(+VLOOKUP(B894,padron!$A$2:$E$2000,2,0),+IFERROR(VLOOKUP(B894,NAfiliado_NFarmacia!$A:$J,10,0),"Ingresar Nuevo Afiliado")))</f>
        <v/>
      </c>
      <c r="H894" s="70"/>
      <c r="I894" s="70"/>
      <c r="J894" s="70"/>
      <c r="K894" s="70"/>
      <c r="L894" s="69" t="str">
        <f>+IF(B894="","",IF(F894="No","84005541",+IFERROR(+VLOOKUP(inicio!B894,padron!$A$2:$H$1999,8,0),"84005541")))</f>
        <v/>
      </c>
      <c r="M894" s="70"/>
      <c r="N894" s="70"/>
      <c r="O894" s="72"/>
      <c r="P894" s="70"/>
      <c r="Q894" s="70"/>
      <c r="R894" s="70"/>
      <c r="S894" s="70"/>
      <c r="T894" s="70"/>
      <c r="U894" s="70"/>
      <c r="V894" s="70"/>
      <c r="W894" s="69" t="str">
        <f t="shared" si="116"/>
        <v/>
      </c>
      <c r="X894" s="69" t="str">
        <f t="shared" si="117"/>
        <v/>
      </c>
      <c r="Y894" s="70"/>
      <c r="Z894" s="70" t="str">
        <f>IF(M894="no_cargado",VLOOKUP(B894,NAfiliado_NFarmacia!A:H,8,0),"")</f>
        <v/>
      </c>
      <c r="AA894" s="70"/>
    </row>
    <row r="895" spans="7:27" x14ac:dyDescent="0.55000000000000004">
      <c r="G895" s="66" t="str">
        <f>+IF($B895="","",+IFERROR(+VLOOKUP(B895,padron!$A$2:$E$2000,2,0),+IFERROR(VLOOKUP(B895,NAfiliado_NFarmacia!$A:$J,10,0),"Ingresar Nuevo Afiliado")))</f>
        <v/>
      </c>
      <c r="H895" s="70"/>
      <c r="I895" s="70"/>
      <c r="J895" s="70"/>
      <c r="K895" s="70"/>
      <c r="L895" s="69" t="str">
        <f>+IF(B895="","",IF(F895="No","84005541",+IFERROR(+VLOOKUP(inicio!B895,padron!$A$2:$H$1999,8,0),"84005541")))</f>
        <v/>
      </c>
      <c r="M895" s="70"/>
      <c r="N895" s="70"/>
      <c r="O895" s="72"/>
      <c r="P895" s="70"/>
      <c r="Q895" s="70"/>
      <c r="R895" s="70"/>
      <c r="S895" s="70"/>
      <c r="T895" s="70"/>
      <c r="U895" s="70"/>
      <c r="V895" s="70"/>
      <c r="W895" s="69" t="str">
        <f t="shared" si="116"/>
        <v/>
      </c>
      <c r="X895" s="69" t="str">
        <f t="shared" si="117"/>
        <v/>
      </c>
      <c r="Y895" s="70"/>
      <c r="Z895" s="70" t="str">
        <f>IF(M895="no_cargado",VLOOKUP(B895,NAfiliado_NFarmacia!A:H,8,0),"")</f>
        <v/>
      </c>
      <c r="AA895" s="70"/>
    </row>
    <row r="896" spans="7:27" x14ac:dyDescent="0.55000000000000004">
      <c r="G896" s="66" t="str">
        <f>+IF($B896="","",+IFERROR(+VLOOKUP(B896,padron!$A$2:$E$2000,2,0),+IFERROR(VLOOKUP(B896,NAfiliado_NFarmacia!$A:$J,10,0),"Ingresar Nuevo Afiliado")))</f>
        <v/>
      </c>
      <c r="H896" s="70"/>
      <c r="I896" s="70"/>
      <c r="J896" s="70"/>
      <c r="K896" s="70"/>
      <c r="L896" s="69" t="str">
        <f>+IF(B896="","",IF(F896="No","84005541",+IFERROR(+VLOOKUP(inicio!B896,padron!$A$2:$H$1999,8,0),"84005541")))</f>
        <v/>
      </c>
      <c r="M896" s="70"/>
      <c r="N896" s="70"/>
      <c r="O896" s="72"/>
      <c r="P896" s="70"/>
      <c r="Q896" s="70"/>
      <c r="R896" s="70"/>
      <c r="S896" s="70"/>
      <c r="T896" s="70"/>
      <c r="U896" s="70"/>
      <c r="V896" s="70"/>
      <c r="W896" s="69" t="str">
        <f t="shared" si="116"/>
        <v/>
      </c>
      <c r="X896" s="69" t="str">
        <f t="shared" si="117"/>
        <v/>
      </c>
      <c r="Y896" s="70"/>
      <c r="Z896" s="70" t="str">
        <f>IF(M896="no_cargado",VLOOKUP(B896,NAfiliado_NFarmacia!A:H,8,0),"")</f>
        <v/>
      </c>
      <c r="AA896" s="70"/>
    </row>
    <row r="897" spans="7:27" x14ac:dyDescent="0.55000000000000004">
      <c r="G897" s="66" t="str">
        <f>+IF($B897="","",+IFERROR(+VLOOKUP(B897,padron!$A$2:$E$2000,2,0),+IFERROR(VLOOKUP(B897,NAfiliado_NFarmacia!$A:$J,10,0),"Ingresar Nuevo Afiliado")))</f>
        <v/>
      </c>
      <c r="H897" s="70"/>
      <c r="I897" s="70"/>
      <c r="J897" s="70"/>
      <c r="K897" s="70"/>
      <c r="L897" s="69" t="str">
        <f>+IF(B897="","",IF(F897="No","84005541",+IFERROR(+VLOOKUP(inicio!B897,padron!$A$2:$H$1999,8,0),"84005541")))</f>
        <v/>
      </c>
      <c r="M897" s="70"/>
      <c r="N897" s="70"/>
      <c r="O897" s="72"/>
      <c r="P897" s="70"/>
      <c r="Q897" s="70"/>
      <c r="R897" s="70"/>
      <c r="S897" s="70"/>
      <c r="T897" s="70"/>
      <c r="U897" s="70"/>
      <c r="V897" s="70"/>
      <c r="W897" s="69" t="str">
        <f t="shared" si="116"/>
        <v/>
      </c>
      <c r="X897" s="69" t="str">
        <f t="shared" si="117"/>
        <v/>
      </c>
      <c r="Y897" s="70"/>
      <c r="Z897" s="70" t="str">
        <f>IF(M897="no_cargado",VLOOKUP(B897,NAfiliado_NFarmacia!A:H,8,0),"")</f>
        <v/>
      </c>
      <c r="AA897" s="70"/>
    </row>
    <row r="898" spans="7:27" x14ac:dyDescent="0.55000000000000004">
      <c r="G898" s="66" t="str">
        <f>+IF($B898="","",+IFERROR(+VLOOKUP(B898,padron!$A$2:$E$2000,2,0),+IFERROR(VLOOKUP(B898,NAfiliado_NFarmacia!$A:$J,10,0),"Ingresar Nuevo Afiliado")))</f>
        <v/>
      </c>
      <c r="H898" s="70"/>
      <c r="I898" s="70"/>
      <c r="J898" s="70"/>
      <c r="K898" s="70"/>
      <c r="L898" s="69" t="str">
        <f>+IF(B898="","",IF(F898="No","84005541",+IFERROR(+VLOOKUP(inicio!B898,padron!$A$2:$H$1999,8,0),"84005541")))</f>
        <v/>
      </c>
      <c r="M898" s="70"/>
      <c r="N898" s="70"/>
      <c r="O898" s="72"/>
      <c r="P898" s="70"/>
      <c r="Q898" s="70"/>
      <c r="R898" s="70"/>
      <c r="S898" s="70"/>
      <c r="T898" s="70"/>
      <c r="U898" s="70"/>
      <c r="V898" s="70"/>
      <c r="W898" s="69" t="str">
        <f t="shared" si="116"/>
        <v/>
      </c>
      <c r="X898" s="69" t="str">
        <f t="shared" si="117"/>
        <v/>
      </c>
      <c r="Y898" s="70"/>
      <c r="Z898" s="70" t="str">
        <f>IF(M898="no_cargado",VLOOKUP(B898,NAfiliado_NFarmacia!A:H,8,0),"")</f>
        <v/>
      </c>
      <c r="AA898" s="70"/>
    </row>
    <row r="899" spans="7:27" x14ac:dyDescent="0.55000000000000004">
      <c r="G899" s="66" t="str">
        <f>+IF($B899="","",+IFERROR(+VLOOKUP(B899,padron!$A$2:$E$2000,2,0),+IFERROR(VLOOKUP(B899,NAfiliado_NFarmacia!$A:$J,10,0),"Ingresar Nuevo Afiliado")))</f>
        <v/>
      </c>
      <c r="H899" s="70"/>
      <c r="I899" s="70"/>
      <c r="J899" s="70"/>
      <c r="K899" s="70"/>
      <c r="L899" s="69" t="str">
        <f>+IF(B899="","",IF(F899="No","84005541",+IFERROR(+VLOOKUP(inicio!B899,padron!$A$2:$H$1999,8,0),"84005541")))</f>
        <v/>
      </c>
      <c r="M899" s="70"/>
      <c r="N899" s="70"/>
      <c r="O899" s="72"/>
      <c r="P899" s="70"/>
      <c r="Q899" s="70"/>
      <c r="R899" s="70"/>
      <c r="S899" s="70"/>
      <c r="T899" s="70"/>
      <c r="U899" s="70"/>
      <c r="V899" s="70"/>
      <c r="W899" s="69" t="str">
        <f t="shared" si="116"/>
        <v/>
      </c>
      <c r="X899" s="69" t="str">
        <f t="shared" si="117"/>
        <v/>
      </c>
      <c r="Y899" s="70"/>
      <c r="Z899" s="70" t="str">
        <f>IF(M899="no_cargado",VLOOKUP(B899,NAfiliado_NFarmacia!A:H,8,0),"")</f>
        <v/>
      </c>
      <c r="AA899" s="70"/>
    </row>
    <row r="900" spans="7:27" x14ac:dyDescent="0.55000000000000004">
      <c r="G900" s="66" t="str">
        <f>+IF($B900="","",+IFERROR(+VLOOKUP(B900,padron!$A$2:$E$2000,2,0),+IFERROR(VLOOKUP(B900,NAfiliado_NFarmacia!$A:$J,10,0),"Ingresar Nuevo Afiliado")))</f>
        <v/>
      </c>
      <c r="H900" s="70"/>
      <c r="I900" s="70"/>
      <c r="J900" s="70"/>
      <c r="K900" s="70"/>
      <c r="L900" s="69" t="str">
        <f>+IF(B900="","",IF(F900="No","84005541",+IFERROR(+VLOOKUP(inicio!B900,padron!$A$2:$H$1999,8,0),"84005541")))</f>
        <v/>
      </c>
      <c r="M900" s="70"/>
      <c r="N900" s="70"/>
      <c r="O900" s="72"/>
      <c r="P900" s="70"/>
      <c r="Q900" s="70"/>
      <c r="R900" s="70"/>
      <c r="S900" s="70"/>
      <c r="T900" s="70"/>
      <c r="U900" s="70"/>
      <c r="V900" s="70"/>
      <c r="W900" s="69" t="str">
        <f t="shared" si="116"/>
        <v/>
      </c>
      <c r="X900" s="69" t="str">
        <f t="shared" si="117"/>
        <v/>
      </c>
      <c r="Y900" s="70"/>
      <c r="Z900" s="70" t="str">
        <f>IF(M900="no_cargado",VLOOKUP(B900,NAfiliado_NFarmacia!A:H,8,0),"")</f>
        <v/>
      </c>
      <c r="AA900" s="70"/>
    </row>
    <row r="901" spans="7:27" x14ac:dyDescent="0.55000000000000004">
      <c r="G901" s="66" t="str">
        <f>+IF($B901="","",+IFERROR(+VLOOKUP(B901,padron!$A$2:$E$2000,2,0),+IFERROR(VLOOKUP(B901,NAfiliado_NFarmacia!$A:$J,10,0),"Ingresar Nuevo Afiliado")))</f>
        <v/>
      </c>
      <c r="H901" s="70"/>
      <c r="I901" s="70"/>
      <c r="J901" s="70"/>
      <c r="K901" s="70"/>
      <c r="L901" s="69" t="str">
        <f>+IF(B901="","",IF(F901="No","84005541",+IFERROR(+VLOOKUP(inicio!B901,padron!$A$2:$H$1999,8,0),"84005541")))</f>
        <v/>
      </c>
      <c r="M901" s="70"/>
      <c r="N901" s="70"/>
      <c r="O901" s="72"/>
      <c r="P901" s="70"/>
      <c r="Q901" s="70"/>
      <c r="R901" s="70"/>
      <c r="S901" s="70"/>
      <c r="T901" s="70"/>
      <c r="U901" s="70"/>
      <c r="V901" s="70"/>
      <c r="W901" s="69" t="str">
        <f t="shared" si="116"/>
        <v/>
      </c>
      <c r="X901" s="69" t="str">
        <f t="shared" si="117"/>
        <v/>
      </c>
      <c r="Y901" s="70"/>
      <c r="Z901" s="70" t="str">
        <f>IF(M901="no_cargado",VLOOKUP(B901,NAfiliado_NFarmacia!A:H,8,0),"")</f>
        <v/>
      </c>
      <c r="AA901" s="70"/>
    </row>
    <row r="902" spans="7:27" x14ac:dyDescent="0.55000000000000004">
      <c r="G902" s="66" t="str">
        <f>+IF($B902="","",+IFERROR(+VLOOKUP(B902,padron!$A$2:$E$2000,2,0),+IFERROR(VLOOKUP(B902,NAfiliado_NFarmacia!$A:$J,10,0),"Ingresar Nuevo Afiliado")))</f>
        <v/>
      </c>
      <c r="H902" s="70"/>
      <c r="I902" s="70"/>
      <c r="J902" s="70"/>
      <c r="K902" s="70"/>
      <c r="L902" s="69" t="str">
        <f>+IF(B902="","",IF(F902="No","84005541",+IFERROR(+VLOOKUP(inicio!B902,padron!$A$2:$H$1999,8,0),"84005541")))</f>
        <v/>
      </c>
      <c r="M902" s="70"/>
      <c r="N902" s="70"/>
      <c r="O902" s="72"/>
      <c r="P902" s="70"/>
      <c r="Q902" s="70"/>
      <c r="R902" s="70"/>
      <c r="S902" s="70"/>
      <c r="T902" s="70"/>
      <c r="U902" s="70"/>
      <c r="V902" s="70"/>
      <c r="W902" s="69" t="str">
        <f t="shared" si="116"/>
        <v/>
      </c>
      <c r="X902" s="69" t="str">
        <f t="shared" si="117"/>
        <v/>
      </c>
      <c r="Y902" s="70"/>
      <c r="Z902" s="70" t="str">
        <f>IF(M902="no_cargado",VLOOKUP(B902,NAfiliado_NFarmacia!A:H,8,0),"")</f>
        <v/>
      </c>
      <c r="AA902" s="70"/>
    </row>
    <row r="903" spans="7:27" x14ac:dyDescent="0.55000000000000004">
      <c r="G903" s="66" t="str">
        <f>+IF($B903="","",+IFERROR(+VLOOKUP(B903,padron!$A$2:$E$2000,2,0),+IFERROR(VLOOKUP(B903,NAfiliado_NFarmacia!$A:$J,10,0),"Ingresar Nuevo Afiliado")))</f>
        <v/>
      </c>
      <c r="H903" s="70"/>
      <c r="I903" s="70"/>
      <c r="J903" s="70"/>
      <c r="K903" s="70"/>
      <c r="L903" s="69" t="str">
        <f>+IF(B903="","",IF(F903="No","84005541",+IFERROR(+VLOOKUP(inicio!B903,padron!$A$2:$H$1999,8,0),"84005541")))</f>
        <v/>
      </c>
      <c r="M903" s="70"/>
      <c r="N903" s="70"/>
      <c r="O903" s="72"/>
      <c r="P903" s="70"/>
      <c r="Q903" s="70"/>
      <c r="R903" s="70"/>
      <c r="S903" s="70"/>
      <c r="T903" s="70"/>
      <c r="U903" s="70"/>
      <c r="V903" s="70"/>
      <c r="W903" s="69" t="str">
        <f t="shared" si="116"/>
        <v/>
      </c>
      <c r="X903" s="69" t="str">
        <f t="shared" si="117"/>
        <v/>
      </c>
      <c r="Y903" s="70"/>
      <c r="Z903" s="70" t="str">
        <f>IF(M903="no_cargado",VLOOKUP(B903,NAfiliado_NFarmacia!A:H,8,0),"")</f>
        <v/>
      </c>
      <c r="AA903" s="70"/>
    </row>
    <row r="904" spans="7:27" x14ac:dyDescent="0.55000000000000004">
      <c r="G904" s="66" t="str">
        <f>+IF($B904="","",+IFERROR(+VLOOKUP(B904,padron!$A$2:$E$2000,2,0),+IFERROR(VLOOKUP(B904,NAfiliado_NFarmacia!$A:$J,10,0),"Ingresar Nuevo Afiliado")))</f>
        <v/>
      </c>
      <c r="H904" s="70"/>
      <c r="I904" s="70"/>
      <c r="J904" s="70"/>
      <c r="K904" s="70"/>
      <c r="L904" s="69" t="str">
        <f>+IF(B904="","",IF(F904="No","84005541",+IFERROR(+VLOOKUP(inicio!B904,padron!$A$2:$H$1999,8,0),"84005541")))</f>
        <v/>
      </c>
      <c r="M904" s="70"/>
      <c r="N904" s="70"/>
      <c r="O904" s="72"/>
      <c r="P904" s="70"/>
      <c r="Q904" s="70"/>
      <c r="R904" s="70"/>
      <c r="S904" s="70"/>
      <c r="T904" s="70"/>
      <c r="U904" s="70"/>
      <c r="V904" s="70"/>
      <c r="W904" s="69" t="str">
        <f t="shared" si="116"/>
        <v/>
      </c>
      <c r="X904" s="69" t="str">
        <f t="shared" si="117"/>
        <v/>
      </c>
      <c r="Y904" s="70"/>
      <c r="Z904" s="70" t="str">
        <f>IF(M904="no_cargado",VLOOKUP(B904,NAfiliado_NFarmacia!A:H,8,0),"")</f>
        <v/>
      </c>
      <c r="AA904" s="70"/>
    </row>
    <row r="905" spans="7:27" x14ac:dyDescent="0.55000000000000004">
      <c r="G905" s="66" t="str">
        <f>+IF($B905="","",+IFERROR(+VLOOKUP(B905,padron!$A$2:$E$2000,2,0),+IFERROR(VLOOKUP(B905,NAfiliado_NFarmacia!$A:$J,10,0),"Ingresar Nuevo Afiliado")))</f>
        <v/>
      </c>
      <c r="H905" s="70"/>
      <c r="I905" s="70"/>
      <c r="J905" s="70"/>
      <c r="K905" s="70"/>
      <c r="L905" s="69" t="str">
        <f>+IF(B905="","",IF(F905="No","84005541",+IFERROR(+VLOOKUP(inicio!B905,padron!$A$2:$H$1999,8,0),"84005541")))</f>
        <v/>
      </c>
      <c r="M905" s="70"/>
      <c r="N905" s="70"/>
      <c r="O905" s="72"/>
      <c r="P905" s="70"/>
      <c r="Q905" s="70"/>
      <c r="R905" s="70"/>
      <c r="S905" s="70"/>
      <c r="T905" s="70"/>
      <c r="U905" s="70"/>
      <c r="V905" s="70"/>
      <c r="W905" s="69" t="str">
        <f t="shared" si="116"/>
        <v/>
      </c>
      <c r="X905" s="69" t="str">
        <f t="shared" si="117"/>
        <v/>
      </c>
      <c r="Y905" s="70"/>
      <c r="Z905" s="70" t="str">
        <f>IF(M905="no_cargado",VLOOKUP(B905,NAfiliado_NFarmacia!A:H,8,0),"")</f>
        <v/>
      </c>
      <c r="AA905" s="70"/>
    </row>
    <row r="906" spans="7:27" x14ac:dyDescent="0.55000000000000004">
      <c r="G906" s="66" t="str">
        <f>+IF($B906="","",+IFERROR(+VLOOKUP(B906,padron!$A$2:$E$2000,2,0),+IFERROR(VLOOKUP(B906,NAfiliado_NFarmacia!$A:$J,10,0),"Ingresar Nuevo Afiliado")))</f>
        <v/>
      </c>
      <c r="H906" s="70"/>
      <c r="I906" s="70"/>
      <c r="J906" s="70"/>
      <c r="K906" s="70"/>
      <c r="L906" s="69" t="str">
        <f>+IF(B906="","",IF(F906="No","84005541",+IFERROR(+VLOOKUP(inicio!B906,padron!$A$2:$H$1999,8,0),"84005541")))</f>
        <v/>
      </c>
      <c r="M906" s="70"/>
      <c r="N906" s="70"/>
      <c r="O906" s="72"/>
      <c r="P906" s="70"/>
      <c r="Q906" s="70"/>
      <c r="R906" s="70"/>
      <c r="S906" s="70"/>
      <c r="T906" s="70"/>
      <c r="U906" s="70"/>
      <c r="V906" s="70"/>
      <c r="W906" s="69" t="str">
        <f t="shared" si="116"/>
        <v/>
      </c>
      <c r="X906" s="69" t="str">
        <f t="shared" si="117"/>
        <v/>
      </c>
      <c r="Y906" s="70"/>
      <c r="Z906" s="70" t="str">
        <f>IF(M906="no_cargado",VLOOKUP(B906,NAfiliado_NFarmacia!A:H,8,0),"")</f>
        <v/>
      </c>
      <c r="AA906" s="70"/>
    </row>
    <row r="907" spans="7:27" x14ac:dyDescent="0.55000000000000004">
      <c r="G907" s="66" t="str">
        <f>+IF($B907="","",+IFERROR(+VLOOKUP(B907,padron!$A$2:$E$2000,2,0),+IFERROR(VLOOKUP(B907,NAfiliado_NFarmacia!$A:$J,10,0),"Ingresar Nuevo Afiliado")))</f>
        <v/>
      </c>
      <c r="H907" s="70"/>
      <c r="I907" s="70"/>
      <c r="J907" s="70"/>
      <c r="K907" s="70"/>
      <c r="L907" s="69" t="str">
        <f>+IF(B907="","",IF(F907="No","84005541",+IFERROR(+VLOOKUP(inicio!B907,padron!$A$2:$H$1999,8,0),"84005541")))</f>
        <v/>
      </c>
      <c r="M907" s="70"/>
      <c r="N907" s="70"/>
      <c r="O907" s="72"/>
      <c r="P907" s="70"/>
      <c r="Q907" s="70"/>
      <c r="R907" s="70"/>
      <c r="S907" s="70"/>
      <c r="T907" s="70"/>
      <c r="U907" s="70"/>
      <c r="V907" s="70"/>
      <c r="W907" s="69" t="str">
        <f t="shared" si="116"/>
        <v/>
      </c>
      <c r="X907" s="69" t="str">
        <f t="shared" si="117"/>
        <v/>
      </c>
      <c r="Y907" s="70"/>
      <c r="Z907" s="70" t="str">
        <f>IF(M907="no_cargado",VLOOKUP(B907,NAfiliado_NFarmacia!A:H,8,0),"")</f>
        <v/>
      </c>
      <c r="AA907" s="70"/>
    </row>
    <row r="908" spans="7:27" x14ac:dyDescent="0.55000000000000004">
      <c r="G908" s="66" t="str">
        <f>+IF($B908="","",+IFERROR(+VLOOKUP(B908,padron!$A$2:$E$2000,2,0),+IFERROR(VLOOKUP(B908,NAfiliado_NFarmacia!$A:$J,10,0),"Ingresar Nuevo Afiliado")))</f>
        <v/>
      </c>
      <c r="H908" s="70"/>
      <c r="I908" s="70"/>
      <c r="J908" s="70"/>
      <c r="K908" s="70"/>
      <c r="L908" s="69" t="str">
        <f>+IF(B908="","",IF(F908="No","84005541",+IFERROR(+VLOOKUP(inicio!B908,padron!$A$2:$H$1999,8,0),"84005541")))</f>
        <v/>
      </c>
      <c r="M908" s="70"/>
      <c r="N908" s="70"/>
      <c r="O908" s="72"/>
      <c r="P908" s="70"/>
      <c r="Q908" s="70"/>
      <c r="R908" s="70"/>
      <c r="S908" s="70"/>
      <c r="T908" s="70"/>
      <c r="U908" s="70"/>
      <c r="V908" s="70"/>
      <c r="W908" s="69" t="str">
        <f t="shared" si="116"/>
        <v/>
      </c>
      <c r="X908" s="69" t="str">
        <f t="shared" si="117"/>
        <v/>
      </c>
      <c r="Y908" s="70"/>
      <c r="Z908" s="70" t="str">
        <f>IF(M908="no_cargado",VLOOKUP(B908,NAfiliado_NFarmacia!A:H,8,0),"")</f>
        <v/>
      </c>
      <c r="AA908" s="70"/>
    </row>
    <row r="909" spans="7:27" x14ac:dyDescent="0.55000000000000004">
      <c r="G909" s="66" t="str">
        <f>+IF($B909="","",+IFERROR(+VLOOKUP(B909,padron!$A$2:$E$2000,2,0),+IFERROR(VLOOKUP(B909,NAfiliado_NFarmacia!$A:$J,10,0),"Ingresar Nuevo Afiliado")))</f>
        <v/>
      </c>
      <c r="H909" s="70"/>
      <c r="I909" s="70"/>
      <c r="J909" s="70"/>
      <c r="K909" s="70"/>
      <c r="L909" s="69" t="str">
        <f>+IF(B909="","",IF(F909="No","84005541",+IFERROR(+VLOOKUP(inicio!B909,padron!$A$2:$H$1999,8,0),"84005541")))</f>
        <v/>
      </c>
      <c r="M909" s="70"/>
      <c r="N909" s="70"/>
      <c r="O909" s="72"/>
      <c r="P909" s="70"/>
      <c r="Q909" s="70"/>
      <c r="R909" s="70"/>
      <c r="S909" s="70"/>
      <c r="T909" s="70"/>
      <c r="U909" s="70"/>
      <c r="V909" s="70"/>
      <c r="W909" s="69" t="str">
        <f t="shared" si="116"/>
        <v/>
      </c>
      <c r="X909" s="69" t="str">
        <f t="shared" si="117"/>
        <v/>
      </c>
      <c r="Y909" s="70"/>
      <c r="Z909" s="70" t="str">
        <f>IF(M909="no_cargado",VLOOKUP(B909,NAfiliado_NFarmacia!A:H,8,0),"")</f>
        <v/>
      </c>
      <c r="AA909" s="70"/>
    </row>
    <row r="910" spans="7:27" x14ac:dyDescent="0.55000000000000004">
      <c r="G910" s="66" t="str">
        <f>+IF($B910="","",+IFERROR(+VLOOKUP(B910,padron!$A$2:$E$2000,2,0),+IFERROR(VLOOKUP(B910,NAfiliado_NFarmacia!$A:$J,10,0),"Ingresar Nuevo Afiliado")))</f>
        <v/>
      </c>
      <c r="H910" s="70"/>
      <c r="I910" s="70"/>
      <c r="J910" s="70"/>
      <c r="K910" s="70"/>
      <c r="L910" s="69" t="str">
        <f>+IF(B910="","",IF(F910="No","84005541",+IFERROR(+VLOOKUP(inicio!B910,padron!$A$2:$H$1999,8,0),"84005541")))</f>
        <v/>
      </c>
      <c r="M910" s="70"/>
      <c r="N910" s="70"/>
      <c r="O910" s="72"/>
      <c r="P910" s="70"/>
      <c r="Q910" s="70"/>
      <c r="R910" s="70"/>
      <c r="S910" s="70"/>
      <c r="T910" s="70"/>
      <c r="U910" s="70"/>
      <c r="V910" s="70"/>
      <c r="W910" s="69" t="str">
        <f t="shared" si="116"/>
        <v/>
      </c>
      <c r="X910" s="69" t="str">
        <f t="shared" si="117"/>
        <v/>
      </c>
      <c r="Y910" s="70"/>
      <c r="Z910" s="70" t="str">
        <f>IF(M910="no_cargado",VLOOKUP(B910,NAfiliado_NFarmacia!A:H,8,0),"")</f>
        <v/>
      </c>
      <c r="AA910" s="70"/>
    </row>
    <row r="911" spans="7:27" x14ac:dyDescent="0.55000000000000004">
      <c r="G911" s="66" t="str">
        <f>+IF($B911="","",+IFERROR(+VLOOKUP(B911,padron!$A$2:$E$2000,2,0),+IFERROR(VLOOKUP(B911,NAfiliado_NFarmacia!$A:$J,10,0),"Ingresar Nuevo Afiliado")))</f>
        <v/>
      </c>
      <c r="H911" s="70"/>
      <c r="I911" s="70"/>
      <c r="J911" s="70"/>
      <c r="K911" s="70"/>
      <c r="L911" s="69" t="str">
        <f>+IF(B911="","",IF(F911="No","84005541",+IFERROR(+VLOOKUP(inicio!B911,padron!$A$2:$H$1999,8,0),"84005541")))</f>
        <v/>
      </c>
      <c r="M911" s="70"/>
      <c r="N911" s="70"/>
      <c r="O911" s="72"/>
      <c r="P911" s="70"/>
      <c r="Q911" s="70"/>
      <c r="R911" s="70"/>
      <c r="S911" s="70"/>
      <c r="T911" s="70"/>
      <c r="U911" s="70"/>
      <c r="V911" s="70"/>
      <c r="W911" s="69" t="str">
        <f t="shared" si="116"/>
        <v/>
      </c>
      <c r="X911" s="69" t="str">
        <f t="shared" si="117"/>
        <v/>
      </c>
      <c r="Y911" s="70"/>
      <c r="Z911" s="70" t="str">
        <f>IF(M911="no_cargado",VLOOKUP(B911,NAfiliado_NFarmacia!A:H,8,0),"")</f>
        <v/>
      </c>
      <c r="AA911" s="70"/>
    </row>
    <row r="912" spans="7:27" x14ac:dyDescent="0.55000000000000004">
      <c r="G912" s="66" t="str">
        <f>+IF($B912="","",+IFERROR(+VLOOKUP(B912,padron!$A$2:$E$2000,2,0),+IFERROR(VLOOKUP(B912,NAfiliado_NFarmacia!$A:$J,10,0),"Ingresar Nuevo Afiliado")))</f>
        <v/>
      </c>
      <c r="H912" s="70"/>
      <c r="I912" s="70"/>
      <c r="J912" s="70"/>
      <c r="K912" s="70"/>
      <c r="L912" s="69" t="str">
        <f>+IF(B912="","",IF(F912="No","84005541",+IFERROR(+VLOOKUP(inicio!B912,padron!$A$2:$H$1999,8,0),"84005541")))</f>
        <v/>
      </c>
      <c r="M912" s="70"/>
      <c r="N912" s="70"/>
      <c r="O912" s="72"/>
      <c r="P912" s="70"/>
      <c r="Q912" s="70"/>
      <c r="R912" s="70"/>
      <c r="S912" s="70"/>
      <c r="T912" s="70"/>
      <c r="U912" s="70"/>
      <c r="V912" s="70"/>
      <c r="W912" s="69" t="str">
        <f t="shared" si="116"/>
        <v/>
      </c>
      <c r="X912" s="69" t="str">
        <f t="shared" si="117"/>
        <v/>
      </c>
      <c r="Y912" s="70"/>
      <c r="Z912" s="70" t="str">
        <f>IF(M912="no_cargado",VLOOKUP(B912,NAfiliado_NFarmacia!A:H,8,0),"")</f>
        <v/>
      </c>
      <c r="AA912" s="70"/>
    </row>
    <row r="913" spans="7:27" x14ac:dyDescent="0.55000000000000004">
      <c r="G913" s="66" t="str">
        <f>+IF($B913="","",+IFERROR(+VLOOKUP(B913,padron!$A$2:$E$2000,2,0),+IFERROR(VLOOKUP(B913,NAfiliado_NFarmacia!$A:$J,10,0),"Ingresar Nuevo Afiliado")))</f>
        <v/>
      </c>
      <c r="H913" s="70"/>
      <c r="I913" s="70"/>
      <c r="J913" s="70"/>
      <c r="K913" s="70"/>
      <c r="L913" s="69" t="str">
        <f>+IF(B913="","",IF(F913="No","84005541",+IFERROR(+VLOOKUP(inicio!B913,padron!$A$2:$H$1999,8,0),"84005541")))</f>
        <v/>
      </c>
      <c r="M913" s="70"/>
      <c r="N913" s="70"/>
      <c r="O913" s="72"/>
      <c r="P913" s="70"/>
      <c r="Q913" s="70"/>
      <c r="R913" s="70"/>
      <c r="S913" s="70"/>
      <c r="T913" s="70"/>
      <c r="U913" s="70"/>
      <c r="V913" s="70"/>
      <c r="W913" s="69" t="str">
        <f t="shared" si="116"/>
        <v/>
      </c>
      <c r="X913" s="69" t="str">
        <f t="shared" si="117"/>
        <v/>
      </c>
      <c r="Y913" s="70"/>
      <c r="Z913" s="70" t="str">
        <f>IF(M913="no_cargado",VLOOKUP(B913,NAfiliado_NFarmacia!A:H,8,0),"")</f>
        <v/>
      </c>
      <c r="AA913" s="70"/>
    </row>
    <row r="914" spans="7:27" x14ac:dyDescent="0.55000000000000004">
      <c r="G914" s="66" t="str">
        <f>+IF($B914="","",+IFERROR(+VLOOKUP(B914,padron!$A$2:$E$2000,2,0),+IFERROR(VLOOKUP(B914,NAfiliado_NFarmacia!$A:$J,10,0),"Ingresar Nuevo Afiliado")))</f>
        <v/>
      </c>
      <c r="H914" s="70"/>
      <c r="I914" s="70"/>
      <c r="J914" s="70"/>
      <c r="K914" s="70"/>
      <c r="L914" s="69" t="str">
        <f>+IF(B914="","",IF(F914="No","84005541",+IFERROR(+VLOOKUP(inicio!B914,padron!$A$2:$H$1999,8,0),"84005541")))</f>
        <v/>
      </c>
      <c r="M914" s="70"/>
      <c r="N914" s="70"/>
      <c r="O914" s="72"/>
      <c r="P914" s="70"/>
      <c r="Q914" s="70"/>
      <c r="R914" s="70"/>
      <c r="S914" s="70"/>
      <c r="T914" s="70"/>
      <c r="U914" s="70"/>
      <c r="V914" s="70"/>
      <c r="W914" s="69" t="str">
        <f t="shared" si="116"/>
        <v/>
      </c>
      <c r="X914" s="69" t="str">
        <f t="shared" si="117"/>
        <v/>
      </c>
      <c r="Y914" s="70"/>
      <c r="Z914" s="70" t="str">
        <f>IF(M914="no_cargado",VLOOKUP(B914,NAfiliado_NFarmacia!A:H,8,0),"")</f>
        <v/>
      </c>
      <c r="AA914" s="70"/>
    </row>
    <row r="915" spans="7:27" x14ac:dyDescent="0.55000000000000004">
      <c r="G915" s="66" t="str">
        <f>+IF($B915="","",+IFERROR(+VLOOKUP(B915,padron!$A$2:$E$2000,2,0),+IFERROR(VLOOKUP(B915,NAfiliado_NFarmacia!$A:$J,10,0),"Ingresar Nuevo Afiliado")))</f>
        <v/>
      </c>
      <c r="H915" s="70"/>
      <c r="I915" s="70"/>
      <c r="J915" s="70"/>
      <c r="K915" s="70"/>
      <c r="L915" s="69" t="str">
        <f>+IF(B915="","",IF(F915="No","84005541",+IFERROR(+VLOOKUP(inicio!B915,padron!$A$2:$H$1999,8,0),"84005541")))</f>
        <v/>
      </c>
      <c r="M915" s="70"/>
      <c r="N915" s="70"/>
      <c r="O915" s="72"/>
      <c r="P915" s="70"/>
      <c r="Q915" s="70"/>
      <c r="R915" s="70"/>
      <c r="S915" s="70"/>
      <c r="T915" s="70"/>
      <c r="U915" s="70"/>
      <c r="V915" s="70"/>
      <c r="W915" s="69" t="str">
        <f t="shared" si="116"/>
        <v/>
      </c>
      <c r="X915" s="69" t="str">
        <f t="shared" si="117"/>
        <v/>
      </c>
      <c r="Y915" s="70"/>
      <c r="Z915" s="70" t="str">
        <f>IF(M915="no_cargado",VLOOKUP(B915,NAfiliado_NFarmacia!A:H,8,0),"")</f>
        <v/>
      </c>
      <c r="AA915" s="70"/>
    </row>
    <row r="916" spans="7:27" x14ac:dyDescent="0.55000000000000004">
      <c r="G916" s="66" t="str">
        <f>+IF($B916="","",+IFERROR(+VLOOKUP(B916,padron!$A$2:$E$2000,2,0),+IFERROR(VLOOKUP(B916,NAfiliado_NFarmacia!$A:$J,10,0),"Ingresar Nuevo Afiliado")))</f>
        <v/>
      </c>
      <c r="H916" s="70"/>
      <c r="I916" s="70"/>
      <c r="J916" s="70"/>
      <c r="K916" s="70"/>
      <c r="L916" s="69" t="str">
        <f>+IF(B916="","",IF(F916="No","84005541",+IFERROR(+VLOOKUP(inicio!B916,padron!$A$2:$H$1999,8,0),"84005541")))</f>
        <v/>
      </c>
      <c r="M916" s="70"/>
      <c r="N916" s="70"/>
      <c r="O916" s="72"/>
      <c r="P916" s="70"/>
      <c r="Q916" s="70"/>
      <c r="R916" s="70"/>
      <c r="S916" s="70"/>
      <c r="T916" s="70"/>
      <c r="U916" s="70"/>
      <c r="V916" s="70"/>
      <c r="W916" s="69" t="str">
        <f t="shared" si="116"/>
        <v/>
      </c>
      <c r="X916" s="69" t="str">
        <f t="shared" si="117"/>
        <v/>
      </c>
      <c r="Y916" s="70"/>
      <c r="Z916" s="70" t="str">
        <f>IF(M916="no_cargado",VLOOKUP(B916,NAfiliado_NFarmacia!A:H,8,0),"")</f>
        <v/>
      </c>
      <c r="AA916" s="70"/>
    </row>
    <row r="917" spans="7:27" x14ac:dyDescent="0.55000000000000004">
      <c r="G917" s="66" t="str">
        <f>+IF($B917="","",+IFERROR(+VLOOKUP(B917,padron!$A$2:$E$2000,2,0),+IFERROR(VLOOKUP(B917,NAfiliado_NFarmacia!$A:$J,10,0),"Ingresar Nuevo Afiliado")))</f>
        <v/>
      </c>
      <c r="H917" s="70"/>
      <c r="I917" s="70"/>
      <c r="J917" s="70"/>
      <c r="K917" s="70"/>
      <c r="L917" s="69" t="str">
        <f>+IF(B917="","",IF(F917="No","84005541",+IFERROR(+VLOOKUP(inicio!B917,padron!$A$2:$H$1999,8,0),"84005541")))</f>
        <v/>
      </c>
      <c r="M917" s="70"/>
      <c r="N917" s="70"/>
      <c r="O917" s="72"/>
      <c r="P917" s="70"/>
      <c r="Q917" s="70"/>
      <c r="R917" s="70"/>
      <c r="S917" s="70"/>
      <c r="T917" s="70"/>
      <c r="U917" s="70"/>
      <c r="V917" s="70"/>
      <c r="W917" s="69" t="str">
        <f t="shared" si="116"/>
        <v/>
      </c>
      <c r="X917" s="69" t="str">
        <f t="shared" si="117"/>
        <v/>
      </c>
      <c r="Y917" s="70"/>
      <c r="Z917" s="70" t="str">
        <f>IF(M917="no_cargado",VLOOKUP(B917,NAfiliado_NFarmacia!A:H,8,0),"")</f>
        <v/>
      </c>
      <c r="AA917" s="70"/>
    </row>
    <row r="918" spans="7:27" x14ac:dyDescent="0.55000000000000004">
      <c r="G918" s="66" t="str">
        <f>+IF($B918="","",+IFERROR(+VLOOKUP(B918,padron!$A$2:$E$2000,2,0),+IFERROR(VLOOKUP(B918,NAfiliado_NFarmacia!$A:$J,10,0),"Ingresar Nuevo Afiliado")))</f>
        <v/>
      </c>
      <c r="H918" s="70"/>
      <c r="I918" s="70"/>
      <c r="J918" s="70"/>
      <c r="K918" s="70"/>
      <c r="L918" s="69" t="str">
        <f>+IF(B918="","",IF(F918="No","84005541",+IFERROR(+VLOOKUP(inicio!B918,padron!$A$2:$H$1999,8,0),"84005541")))</f>
        <v/>
      </c>
      <c r="M918" s="70"/>
      <c r="N918" s="70"/>
      <c r="O918" s="72"/>
      <c r="P918" s="70"/>
      <c r="Q918" s="70"/>
      <c r="R918" s="70"/>
      <c r="S918" s="70"/>
      <c r="T918" s="70"/>
      <c r="U918" s="70"/>
      <c r="V918" s="70"/>
      <c r="W918" s="69" t="str">
        <f t="shared" si="116"/>
        <v/>
      </c>
      <c r="X918" s="69" t="str">
        <f t="shared" si="117"/>
        <v/>
      </c>
      <c r="Y918" s="70"/>
      <c r="Z918" s="70" t="str">
        <f>IF(M918="no_cargado",VLOOKUP(B918,NAfiliado_NFarmacia!A:H,8,0),"")</f>
        <v/>
      </c>
      <c r="AA918" s="70"/>
    </row>
    <row r="919" spans="7:27" x14ac:dyDescent="0.55000000000000004">
      <c r="G919" s="66" t="str">
        <f>+IF($B919="","",+IFERROR(+VLOOKUP(B919,padron!$A$2:$E$2000,2,0),+IFERROR(VLOOKUP(B919,NAfiliado_NFarmacia!$A:$J,10,0),"Ingresar Nuevo Afiliado")))</f>
        <v/>
      </c>
      <c r="H919" s="70"/>
      <c r="I919" s="70"/>
      <c r="J919" s="70"/>
      <c r="K919" s="70"/>
      <c r="L919" s="69" t="str">
        <f>+IF(B919="","",IF(F919="No","84005541",+IFERROR(+VLOOKUP(inicio!B919,padron!$A$2:$H$1999,8,0),"84005541")))</f>
        <v/>
      </c>
      <c r="M919" s="70"/>
      <c r="N919" s="70"/>
      <c r="O919" s="72"/>
      <c r="P919" s="70"/>
      <c r="Q919" s="70"/>
      <c r="R919" s="70"/>
      <c r="S919" s="70"/>
      <c r="T919" s="70"/>
      <c r="U919" s="70"/>
      <c r="V919" s="70"/>
      <c r="W919" s="69" t="str">
        <f t="shared" si="116"/>
        <v/>
      </c>
      <c r="X919" s="69" t="str">
        <f t="shared" si="117"/>
        <v/>
      </c>
      <c r="Y919" s="70"/>
      <c r="Z919" s="70" t="str">
        <f>IF(M919="no_cargado",VLOOKUP(B919,NAfiliado_NFarmacia!A:H,8,0),"")</f>
        <v/>
      </c>
      <c r="AA919" s="70"/>
    </row>
    <row r="920" spans="7:27" x14ac:dyDescent="0.55000000000000004">
      <c r="G920" s="66" t="str">
        <f>+IF($B920="","",+IFERROR(+VLOOKUP(B920,padron!$A$2:$E$2000,2,0),+IFERROR(VLOOKUP(B920,NAfiliado_NFarmacia!$A:$J,10,0),"Ingresar Nuevo Afiliado")))</f>
        <v/>
      </c>
      <c r="H920" s="70"/>
      <c r="I920" s="70"/>
      <c r="J920" s="70"/>
      <c r="K920" s="70"/>
      <c r="L920" s="69" t="str">
        <f>+IF(B920="","",IF(F920="No","84005541",+IFERROR(+VLOOKUP(inicio!B920,padron!$A$2:$H$1999,8,0),"84005541")))</f>
        <v/>
      </c>
      <c r="M920" s="70"/>
      <c r="N920" s="70"/>
      <c r="O920" s="72"/>
      <c r="P920" s="70"/>
      <c r="Q920" s="70"/>
      <c r="R920" s="70"/>
      <c r="S920" s="70"/>
      <c r="T920" s="70"/>
      <c r="U920" s="70"/>
      <c r="V920" s="70"/>
      <c r="W920" s="69" t="str">
        <f t="shared" si="116"/>
        <v/>
      </c>
      <c r="X920" s="69" t="str">
        <f t="shared" si="117"/>
        <v/>
      </c>
      <c r="Y920" s="70"/>
      <c r="Z920" s="70" t="str">
        <f>IF(M920="no_cargado",VLOOKUP(B920,NAfiliado_NFarmacia!A:H,8,0),"")</f>
        <v/>
      </c>
      <c r="AA920" s="70"/>
    </row>
    <row r="921" spans="7:27" x14ac:dyDescent="0.55000000000000004">
      <c r="G921" s="66" t="str">
        <f>+IF($B921="","",+IFERROR(+VLOOKUP(B921,padron!$A$2:$E$2000,2,0),+IFERROR(VLOOKUP(B921,NAfiliado_NFarmacia!$A:$J,10,0),"Ingresar Nuevo Afiliado")))</f>
        <v/>
      </c>
      <c r="H921" s="70"/>
      <c r="I921" s="70"/>
      <c r="J921" s="70"/>
      <c r="K921" s="70"/>
      <c r="L921" s="69" t="str">
        <f>+IF(B921="","",IF(F921="No","84005541",+IFERROR(+VLOOKUP(inicio!B921,padron!$A$2:$H$1999,8,0),"84005541")))</f>
        <v/>
      </c>
      <c r="M921" s="70"/>
      <c r="N921" s="70"/>
      <c r="O921" s="72"/>
      <c r="P921" s="70"/>
      <c r="Q921" s="70"/>
      <c r="R921" s="70"/>
      <c r="S921" s="70"/>
      <c r="T921" s="70"/>
      <c r="U921" s="70"/>
      <c r="V921" s="70"/>
      <c r="W921" s="69" t="str">
        <f t="shared" si="116"/>
        <v/>
      </c>
      <c r="X921" s="69" t="str">
        <f t="shared" si="117"/>
        <v/>
      </c>
      <c r="Y921" s="70"/>
      <c r="Z921" s="70" t="str">
        <f>IF(M921="no_cargado",VLOOKUP(B921,NAfiliado_NFarmacia!A:H,8,0),"")</f>
        <v/>
      </c>
      <c r="AA921" s="70"/>
    </row>
    <row r="922" spans="7:27" x14ac:dyDescent="0.55000000000000004">
      <c r="G922" s="66" t="str">
        <f>+IF($B922="","",+IFERROR(+VLOOKUP(B922,padron!$A$2:$E$2000,2,0),+IFERROR(VLOOKUP(B922,NAfiliado_NFarmacia!$A:$J,10,0),"Ingresar Nuevo Afiliado")))</f>
        <v/>
      </c>
      <c r="H922" s="70"/>
      <c r="I922" s="70"/>
      <c r="J922" s="70"/>
      <c r="K922" s="70"/>
      <c r="L922" s="69" t="str">
        <f>+IF(B922="","",IF(F922="No","84005541",+IFERROR(+VLOOKUP(inicio!B922,padron!$A$2:$H$1999,8,0),"84005541")))</f>
        <v/>
      </c>
      <c r="M922" s="70"/>
      <c r="N922" s="70"/>
      <c r="O922" s="72"/>
      <c r="P922" s="70"/>
      <c r="Q922" s="70"/>
      <c r="R922" s="70"/>
      <c r="S922" s="70"/>
      <c r="T922" s="70"/>
      <c r="U922" s="70"/>
      <c r="V922" s="70"/>
      <c r="W922" s="69" t="str">
        <f t="shared" si="116"/>
        <v/>
      </c>
      <c r="X922" s="69" t="str">
        <f t="shared" si="117"/>
        <v/>
      </c>
      <c r="Y922" s="70"/>
      <c r="Z922" s="70" t="str">
        <f>IF(M922="no_cargado",VLOOKUP(B922,NAfiliado_NFarmacia!A:H,8,0),"")</f>
        <v/>
      </c>
      <c r="AA922" s="70"/>
    </row>
    <row r="923" spans="7:27" x14ac:dyDescent="0.55000000000000004">
      <c r="G923" s="66" t="str">
        <f>+IF($B923="","",+IFERROR(+VLOOKUP(B923,padron!$A$2:$E$2000,2,0),+IFERROR(VLOOKUP(B923,NAfiliado_NFarmacia!$A:$J,10,0),"Ingresar Nuevo Afiliado")))</f>
        <v/>
      </c>
      <c r="H923" s="70"/>
      <c r="I923" s="70"/>
      <c r="J923" s="70"/>
      <c r="K923" s="70"/>
      <c r="L923" s="69" t="str">
        <f>+IF(B923="","",IF(F923="No","84005541",+IFERROR(+VLOOKUP(inicio!B923,padron!$A$2:$H$1999,8,0),"84005541")))</f>
        <v/>
      </c>
      <c r="M923" s="70"/>
      <c r="N923" s="70"/>
      <c r="O923" s="72"/>
      <c r="P923" s="70"/>
      <c r="Q923" s="70"/>
      <c r="R923" s="70"/>
      <c r="S923" s="70"/>
      <c r="T923" s="70"/>
      <c r="U923" s="70"/>
      <c r="V923" s="70"/>
      <c r="W923" s="69" t="str">
        <f t="shared" si="116"/>
        <v/>
      </c>
      <c r="X923" s="69" t="str">
        <f t="shared" si="117"/>
        <v/>
      </c>
      <c r="Y923" s="70"/>
      <c r="Z923" s="70" t="str">
        <f>IF(M923="no_cargado",VLOOKUP(B923,NAfiliado_NFarmacia!A:H,8,0),"")</f>
        <v/>
      </c>
      <c r="AA923" s="70"/>
    </row>
    <row r="924" spans="7:27" x14ac:dyDescent="0.55000000000000004">
      <c r="G924" s="66" t="str">
        <f>+IF($B924="","",+IFERROR(+VLOOKUP(B924,padron!$A$2:$E$2000,2,0),+IFERROR(VLOOKUP(B924,NAfiliado_NFarmacia!$A:$J,10,0),"Ingresar Nuevo Afiliado")))</f>
        <v/>
      </c>
      <c r="H924" s="70"/>
      <c r="I924" s="70"/>
      <c r="J924" s="70"/>
      <c r="K924" s="70"/>
      <c r="L924" s="69" t="str">
        <f>+IF(B924="","",IF(F924="No","84005541",+IFERROR(+VLOOKUP(inicio!B924,padron!$A$2:$H$1999,8,0),"84005541")))</f>
        <v/>
      </c>
      <c r="M924" s="70"/>
      <c r="N924" s="70"/>
      <c r="O924" s="72"/>
      <c r="P924" s="70"/>
      <c r="Q924" s="70"/>
      <c r="R924" s="70"/>
      <c r="S924" s="70"/>
      <c r="T924" s="70"/>
      <c r="U924" s="70"/>
      <c r="V924" s="70"/>
      <c r="W924" s="69" t="str">
        <f t="shared" si="116"/>
        <v/>
      </c>
      <c r="X924" s="69" t="str">
        <f t="shared" si="117"/>
        <v/>
      </c>
      <c r="Y924" s="70"/>
      <c r="Z924" s="70" t="str">
        <f>IF(M924="no_cargado",VLOOKUP(B924,NAfiliado_NFarmacia!A:H,8,0),"")</f>
        <v/>
      </c>
      <c r="AA924" s="70"/>
    </row>
    <row r="925" spans="7:27" x14ac:dyDescent="0.55000000000000004">
      <c r="G925" s="66" t="str">
        <f>+IF($B925="","",+IFERROR(+VLOOKUP(B925,padron!$A$2:$E$2000,2,0),+IFERROR(VLOOKUP(B925,NAfiliado_NFarmacia!$A:$J,10,0),"Ingresar Nuevo Afiliado")))</f>
        <v/>
      </c>
      <c r="H925" s="70"/>
      <c r="I925" s="70"/>
      <c r="J925" s="70"/>
      <c r="K925" s="70"/>
      <c r="L925" s="69" t="str">
        <f>+IF(B925="","",IF(F925="No","84005541",+IFERROR(+VLOOKUP(inicio!B925,padron!$A$2:$H$1999,8,0),"84005541")))</f>
        <v/>
      </c>
      <c r="M925" s="70"/>
      <c r="N925" s="70"/>
      <c r="O925" s="72"/>
      <c r="P925" s="70"/>
      <c r="Q925" s="70"/>
      <c r="R925" s="70"/>
      <c r="S925" s="70"/>
      <c r="T925" s="70"/>
      <c r="U925" s="70"/>
      <c r="V925" s="70"/>
      <c r="W925" s="69" t="str">
        <f t="shared" si="116"/>
        <v/>
      </c>
      <c r="X925" s="69" t="str">
        <f t="shared" si="117"/>
        <v/>
      </c>
      <c r="Y925" s="70"/>
      <c r="Z925" s="70" t="str">
        <f>IF(M925="no_cargado",VLOOKUP(B925,NAfiliado_NFarmacia!A:H,8,0),"")</f>
        <v/>
      </c>
      <c r="AA925" s="70"/>
    </row>
    <row r="926" spans="7:27" x14ac:dyDescent="0.55000000000000004">
      <c r="G926" s="66" t="str">
        <f>+IF($B926="","",+IFERROR(+VLOOKUP(B926,padron!$A$2:$E$2000,2,0),+IFERROR(VLOOKUP(B926,NAfiliado_NFarmacia!$A:$J,10,0),"Ingresar Nuevo Afiliado")))</f>
        <v/>
      </c>
      <c r="H926" s="70"/>
      <c r="I926" s="70"/>
      <c r="J926" s="70"/>
      <c r="K926" s="70"/>
      <c r="L926" s="69" t="str">
        <f>+IF(B926="","",IF(F926="No","84005541",+IFERROR(+VLOOKUP(inicio!B926,padron!$A$2:$H$1999,8,0),"84005541")))</f>
        <v/>
      </c>
      <c r="M926" s="70"/>
      <c r="N926" s="70"/>
      <c r="O926" s="72"/>
      <c r="P926" s="70"/>
      <c r="Q926" s="70"/>
      <c r="R926" s="70"/>
      <c r="S926" s="70"/>
      <c r="T926" s="70"/>
      <c r="U926" s="70"/>
      <c r="V926" s="70"/>
      <c r="W926" s="69" t="str">
        <f t="shared" si="116"/>
        <v/>
      </c>
      <c r="X926" s="69" t="str">
        <f t="shared" si="117"/>
        <v/>
      </c>
      <c r="Y926" s="70"/>
      <c r="Z926" s="70" t="str">
        <f>IF(M926="no_cargado",VLOOKUP(B926,NAfiliado_NFarmacia!A:H,8,0),"")</f>
        <v/>
      </c>
      <c r="AA926" s="70"/>
    </row>
    <row r="927" spans="7:27" x14ac:dyDescent="0.55000000000000004">
      <c r="G927" s="66" t="str">
        <f>+IF($B927="","",+IFERROR(+VLOOKUP(B927,padron!$A$2:$E$2000,2,0),+IFERROR(VLOOKUP(B927,NAfiliado_NFarmacia!$A:$J,10,0),"Ingresar Nuevo Afiliado")))</f>
        <v/>
      </c>
      <c r="H927" s="70"/>
      <c r="I927" s="70"/>
      <c r="J927" s="70"/>
      <c r="K927" s="70"/>
      <c r="L927" s="69" t="str">
        <f>+IF(B927="","",IF(F927="No","84005541",+IFERROR(+VLOOKUP(inicio!B927,padron!$A$2:$H$1999,8,0),"84005541")))</f>
        <v/>
      </c>
      <c r="M927" s="70"/>
      <c r="N927" s="70"/>
      <c r="O927" s="72"/>
      <c r="P927" s="70"/>
      <c r="Q927" s="70"/>
      <c r="R927" s="70"/>
      <c r="S927" s="70"/>
      <c r="T927" s="70"/>
      <c r="U927" s="70"/>
      <c r="V927" s="70"/>
      <c r="W927" s="69" t="str">
        <f t="shared" si="116"/>
        <v/>
      </c>
      <c r="X927" s="69" t="str">
        <f t="shared" si="117"/>
        <v/>
      </c>
      <c r="Y927" s="70"/>
      <c r="Z927" s="70" t="str">
        <f>IF(M927="no_cargado",VLOOKUP(B927,NAfiliado_NFarmacia!A:H,8,0),"")</f>
        <v/>
      </c>
      <c r="AA927" s="70"/>
    </row>
    <row r="928" spans="7:27" x14ac:dyDescent="0.55000000000000004">
      <c r="G928" s="66" t="str">
        <f>+IF($B928="","",+IFERROR(+VLOOKUP(B928,padron!$A$2:$E$2000,2,0),+IFERROR(VLOOKUP(B928,NAfiliado_NFarmacia!$A:$J,10,0),"Ingresar Nuevo Afiliado")))</f>
        <v/>
      </c>
      <c r="H928" s="70"/>
      <c r="I928" s="70"/>
      <c r="J928" s="70"/>
      <c r="K928" s="70"/>
      <c r="L928" s="69" t="str">
        <f>+IF(B928="","",IF(F928="No","84005541",+IFERROR(+VLOOKUP(inicio!B928,padron!$A$2:$H$1999,8,0),"84005541")))</f>
        <v/>
      </c>
      <c r="M928" s="70"/>
      <c r="N928" s="70"/>
      <c r="O928" s="72"/>
      <c r="P928" s="70"/>
      <c r="Q928" s="70"/>
      <c r="R928" s="70"/>
      <c r="S928" s="70"/>
      <c r="T928" s="70"/>
      <c r="U928" s="70"/>
      <c r="V928" s="70"/>
      <c r="W928" s="69" t="str">
        <f t="shared" si="116"/>
        <v/>
      </c>
      <c r="X928" s="69" t="str">
        <f t="shared" si="117"/>
        <v/>
      </c>
      <c r="Y928" s="70"/>
      <c r="Z928" s="70" t="str">
        <f>IF(M928="no_cargado",VLOOKUP(B928,NAfiliado_NFarmacia!A:H,8,0),"")</f>
        <v/>
      </c>
      <c r="AA928" s="70"/>
    </row>
    <row r="929" spans="7:27" x14ac:dyDescent="0.55000000000000004">
      <c r="G929" s="66" t="str">
        <f>+IF($B929="","",+IFERROR(+VLOOKUP(B929,padron!$A$2:$E$2000,2,0),+IFERROR(VLOOKUP(B929,NAfiliado_NFarmacia!$A:$J,10,0),"Ingresar Nuevo Afiliado")))</f>
        <v/>
      </c>
      <c r="H929" s="70"/>
      <c r="I929" s="70"/>
      <c r="J929" s="70"/>
      <c r="K929" s="70"/>
      <c r="L929" s="69" t="str">
        <f>+IF(B929="","",IF(F929="No","84005541",+IFERROR(+VLOOKUP(inicio!B929,padron!$A$2:$H$1999,8,0),"84005541")))</f>
        <v/>
      </c>
      <c r="M929" s="70"/>
      <c r="N929" s="70"/>
      <c r="O929" s="72"/>
      <c r="P929" s="70"/>
      <c r="Q929" s="70"/>
      <c r="R929" s="70"/>
      <c r="S929" s="70"/>
      <c r="T929" s="70"/>
      <c r="U929" s="70"/>
      <c r="V929" s="70"/>
      <c r="W929" s="69" t="str">
        <f t="shared" si="116"/>
        <v/>
      </c>
      <c r="X929" s="69" t="str">
        <f t="shared" si="117"/>
        <v/>
      </c>
      <c r="Y929" s="70"/>
      <c r="Z929" s="70" t="str">
        <f>IF(M929="no_cargado",VLOOKUP(B929,NAfiliado_NFarmacia!A:H,8,0),"")</f>
        <v/>
      </c>
      <c r="AA929" s="70"/>
    </row>
    <row r="930" spans="7:27" x14ac:dyDescent="0.55000000000000004">
      <c r="G930" s="66" t="str">
        <f>+IF($B930="","",+IFERROR(+VLOOKUP(B930,padron!$A$2:$E$2000,2,0),+IFERROR(VLOOKUP(B930,NAfiliado_NFarmacia!$A:$J,10,0),"Ingresar Nuevo Afiliado")))</f>
        <v/>
      </c>
      <c r="H930" s="70"/>
      <c r="I930" s="70"/>
      <c r="J930" s="70"/>
      <c r="K930" s="70"/>
      <c r="L930" s="69" t="str">
        <f>+IF(B930="","",IF(F930="No","84005541",+IFERROR(+VLOOKUP(inicio!B930,padron!$A$2:$H$1999,8,0),"84005541")))</f>
        <v/>
      </c>
      <c r="M930" s="70"/>
      <c r="N930" s="70"/>
      <c r="O930" s="72"/>
      <c r="P930" s="70"/>
      <c r="Q930" s="70"/>
      <c r="R930" s="70"/>
      <c r="S930" s="70"/>
      <c r="T930" s="70"/>
      <c r="U930" s="70"/>
      <c r="V930" s="70"/>
      <c r="W930" s="69" t="str">
        <f t="shared" si="116"/>
        <v/>
      </c>
      <c r="X930" s="69" t="str">
        <f t="shared" si="117"/>
        <v/>
      </c>
      <c r="Y930" s="70"/>
      <c r="Z930" s="70" t="str">
        <f>IF(M930="no_cargado",VLOOKUP(B930,NAfiliado_NFarmacia!A:H,8,0),"")</f>
        <v/>
      </c>
      <c r="AA930" s="70"/>
    </row>
    <row r="931" spans="7:27" x14ac:dyDescent="0.55000000000000004">
      <c r="G931" s="66" t="str">
        <f>+IF($B931="","",+IFERROR(+VLOOKUP(B931,padron!$A$2:$E$2000,2,0),+IFERROR(VLOOKUP(B931,NAfiliado_NFarmacia!$A:$J,10,0),"Ingresar Nuevo Afiliado")))</f>
        <v/>
      </c>
      <c r="H931" s="70"/>
      <c r="I931" s="70"/>
      <c r="J931" s="70"/>
      <c r="K931" s="70"/>
      <c r="L931" s="69" t="str">
        <f>+IF(B931="","",IF(F931="No","84005541",+IFERROR(+VLOOKUP(inicio!B931,padron!$A$2:$H$1999,8,0),"84005541")))</f>
        <v/>
      </c>
      <c r="M931" s="70"/>
      <c r="N931" s="70"/>
      <c r="O931" s="72"/>
      <c r="P931" s="70"/>
      <c r="Q931" s="70"/>
      <c r="R931" s="70"/>
      <c r="S931" s="70"/>
      <c r="T931" s="70"/>
      <c r="U931" s="70"/>
      <c r="V931" s="70"/>
      <c r="W931" s="69" t="str">
        <f t="shared" si="116"/>
        <v/>
      </c>
      <c r="X931" s="69" t="str">
        <f t="shared" si="117"/>
        <v/>
      </c>
      <c r="Y931" s="70"/>
      <c r="Z931" s="70" t="str">
        <f>IF(M931="no_cargado",VLOOKUP(B931,NAfiliado_NFarmacia!A:H,8,0),"")</f>
        <v/>
      </c>
      <c r="AA931" s="70"/>
    </row>
    <row r="932" spans="7:27" x14ac:dyDescent="0.55000000000000004">
      <c r="G932" s="66" t="str">
        <f>+IF($B932="","",+IFERROR(+VLOOKUP(B932,padron!$A$2:$E$2000,2,0),+IFERROR(VLOOKUP(B932,NAfiliado_NFarmacia!$A:$J,10,0),"Ingresar Nuevo Afiliado")))</f>
        <v/>
      </c>
      <c r="H932" s="70"/>
      <c r="I932" s="70"/>
      <c r="J932" s="70"/>
      <c r="K932" s="70"/>
      <c r="L932" s="69" t="str">
        <f>+IF(B932="","",IF(F932="No","84005541",+IFERROR(+VLOOKUP(inicio!B932,padron!$A$2:$H$1999,8,0),"84005541")))</f>
        <v/>
      </c>
      <c r="M932" s="70"/>
      <c r="N932" s="70"/>
      <c r="O932" s="72"/>
      <c r="P932" s="70"/>
      <c r="Q932" s="70"/>
      <c r="R932" s="70"/>
      <c r="S932" s="70"/>
      <c r="T932" s="70"/>
      <c r="U932" s="70"/>
      <c r="V932" s="70"/>
      <c r="W932" s="69" t="str">
        <f t="shared" si="116"/>
        <v/>
      </c>
      <c r="X932" s="69" t="str">
        <f t="shared" si="117"/>
        <v/>
      </c>
      <c r="Y932" s="70"/>
      <c r="Z932" s="70" t="str">
        <f>IF(M932="no_cargado",VLOOKUP(B932,NAfiliado_NFarmacia!A:H,8,0),"")</f>
        <v/>
      </c>
      <c r="AA932" s="70"/>
    </row>
    <row r="933" spans="7:27" x14ac:dyDescent="0.55000000000000004">
      <c r="G933" s="66" t="str">
        <f>+IF($B933="","",+IFERROR(+VLOOKUP(B933,padron!$A$2:$E$2000,2,0),+IFERROR(VLOOKUP(B933,NAfiliado_NFarmacia!$A:$J,10,0),"Ingresar Nuevo Afiliado")))</f>
        <v/>
      </c>
      <c r="H933" s="70"/>
      <c r="I933" s="70"/>
      <c r="J933" s="70"/>
      <c r="K933" s="70"/>
      <c r="L933" s="69" t="str">
        <f>+IF(B933="","",IF(F933="No","84005541",+IFERROR(+VLOOKUP(inicio!B933,padron!$A$2:$H$1999,8,0),"84005541")))</f>
        <v/>
      </c>
      <c r="M933" s="70"/>
      <c r="N933" s="70"/>
      <c r="O933" s="72"/>
      <c r="P933" s="70"/>
      <c r="Q933" s="70"/>
      <c r="R933" s="70"/>
      <c r="S933" s="70"/>
      <c r="T933" s="70"/>
      <c r="U933" s="70"/>
      <c r="V933" s="70"/>
      <c r="W933" s="69" t="str">
        <f t="shared" si="116"/>
        <v/>
      </c>
      <c r="X933" s="69" t="str">
        <f t="shared" si="117"/>
        <v/>
      </c>
      <c r="Y933" s="70"/>
      <c r="Z933" s="70" t="str">
        <f>IF(M933="no_cargado",VLOOKUP(B933,NAfiliado_NFarmacia!A:H,8,0),"")</f>
        <v/>
      </c>
      <c r="AA933" s="70"/>
    </row>
    <row r="934" spans="7:27" x14ac:dyDescent="0.55000000000000004">
      <c r="G934" s="66" t="str">
        <f>+IF($B934="","",+IFERROR(+VLOOKUP(B934,padron!$A$2:$E$2000,2,0),+IFERROR(VLOOKUP(B934,NAfiliado_NFarmacia!$A:$J,10,0),"Ingresar Nuevo Afiliado")))</f>
        <v/>
      </c>
      <c r="H934" s="70"/>
      <c r="I934" s="70"/>
      <c r="J934" s="70"/>
      <c r="K934" s="70"/>
      <c r="L934" s="69" t="str">
        <f>+IF(B934="","",IF(F934="No","84005541",+IFERROR(+VLOOKUP(inicio!B934,padron!$A$2:$H$1999,8,0),"84005541")))</f>
        <v/>
      </c>
      <c r="M934" s="70"/>
      <c r="N934" s="70"/>
      <c r="O934" s="72"/>
      <c r="P934" s="70"/>
      <c r="Q934" s="70"/>
      <c r="R934" s="70"/>
      <c r="S934" s="70"/>
      <c r="T934" s="70"/>
      <c r="U934" s="70"/>
      <c r="V934" s="70"/>
      <c r="W934" s="69" t="str">
        <f t="shared" si="116"/>
        <v/>
      </c>
      <c r="X934" s="69" t="str">
        <f t="shared" si="117"/>
        <v/>
      </c>
      <c r="Y934" s="70"/>
      <c r="Z934" s="70" t="str">
        <f>IF(M934="no_cargado",VLOOKUP(B934,NAfiliado_NFarmacia!A:H,8,0),"")</f>
        <v/>
      </c>
      <c r="AA934" s="70"/>
    </row>
    <row r="935" spans="7:27" x14ac:dyDescent="0.55000000000000004">
      <c r="G935" s="66" t="str">
        <f>+IF($B935="","",+IFERROR(+VLOOKUP(B935,padron!$A$2:$E$2000,2,0),+IFERROR(VLOOKUP(B935,NAfiliado_NFarmacia!$A:$J,10,0),"Ingresar Nuevo Afiliado")))</f>
        <v/>
      </c>
      <c r="H935" s="70"/>
      <c r="I935" s="70"/>
      <c r="J935" s="70"/>
      <c r="K935" s="70"/>
      <c r="L935" s="69" t="str">
        <f>+IF(B935="","",IF(F935="No","84005541",+IFERROR(+VLOOKUP(inicio!B935,padron!$A$2:$H$1999,8,0),"84005541")))</f>
        <v/>
      </c>
      <c r="M935" s="70"/>
      <c r="N935" s="70"/>
      <c r="O935" s="72"/>
      <c r="P935" s="70"/>
      <c r="Q935" s="70"/>
      <c r="R935" s="70"/>
      <c r="S935" s="70"/>
      <c r="T935" s="70"/>
      <c r="U935" s="70"/>
      <c r="V935" s="70"/>
      <c r="W935" s="69" t="str">
        <f t="shared" si="116"/>
        <v/>
      </c>
      <c r="X935" s="69" t="str">
        <f t="shared" si="117"/>
        <v/>
      </c>
      <c r="Y935" s="70"/>
      <c r="Z935" s="70" t="str">
        <f>IF(M935="no_cargado",VLOOKUP(B935,NAfiliado_NFarmacia!A:H,8,0),"")</f>
        <v/>
      </c>
      <c r="AA935" s="70"/>
    </row>
    <row r="936" spans="7:27" x14ac:dyDescent="0.55000000000000004">
      <c r="G936" s="66" t="str">
        <f>+IF($B936="","",+IFERROR(+VLOOKUP(B936,padron!$A$2:$E$2000,2,0),+IFERROR(VLOOKUP(B936,NAfiliado_NFarmacia!$A:$J,10,0),"Ingresar Nuevo Afiliado")))</f>
        <v/>
      </c>
      <c r="H936" s="70"/>
      <c r="I936" s="70"/>
      <c r="J936" s="70"/>
      <c r="K936" s="70"/>
      <c r="L936" s="69" t="str">
        <f>+IF(B936="","",IF(F936="No","84005541",+IFERROR(+VLOOKUP(inicio!B936,padron!$A$2:$H$1999,8,0),"84005541")))</f>
        <v/>
      </c>
      <c r="M936" s="70"/>
      <c r="N936" s="70"/>
      <c r="O936" s="72"/>
      <c r="P936" s="70"/>
      <c r="Q936" s="70"/>
      <c r="R936" s="70"/>
      <c r="S936" s="70"/>
      <c r="T936" s="70"/>
      <c r="U936" s="70"/>
      <c r="V936" s="70"/>
      <c r="W936" s="69" t="str">
        <f t="shared" si="116"/>
        <v/>
      </c>
      <c r="X936" s="69" t="str">
        <f t="shared" si="117"/>
        <v/>
      </c>
      <c r="Y936" s="70"/>
      <c r="Z936" s="70" t="str">
        <f>IF(M936="no_cargado",VLOOKUP(B936,NAfiliado_NFarmacia!A:H,8,0),"")</f>
        <v/>
      </c>
      <c r="AA936" s="70"/>
    </row>
    <row r="937" spans="7:27" x14ac:dyDescent="0.55000000000000004">
      <c r="G937" s="66" t="str">
        <f>+IF($B937="","",+IFERROR(+VLOOKUP(B937,padron!$A$2:$E$2000,2,0),+IFERROR(VLOOKUP(B937,NAfiliado_NFarmacia!$A:$J,10,0),"Ingresar Nuevo Afiliado")))</f>
        <v/>
      </c>
      <c r="H937" s="70"/>
      <c r="I937" s="70"/>
      <c r="J937" s="70"/>
      <c r="K937" s="70"/>
      <c r="L937" s="69" t="str">
        <f>+IF(B937="","",IF(F937="No","84005541",+IFERROR(+VLOOKUP(inicio!B937,padron!$A$2:$H$1999,8,0),"84005541")))</f>
        <v/>
      </c>
      <c r="M937" s="70"/>
      <c r="N937" s="70"/>
      <c r="O937" s="72"/>
      <c r="P937" s="70"/>
      <c r="Q937" s="70"/>
      <c r="R937" s="70"/>
      <c r="S937" s="70"/>
      <c r="T937" s="70"/>
      <c r="U937" s="70"/>
      <c r="V937" s="70"/>
      <c r="W937" s="69" t="str">
        <f t="shared" si="116"/>
        <v/>
      </c>
      <c r="X937" s="69" t="str">
        <f t="shared" si="117"/>
        <v/>
      </c>
      <c r="Y937" s="70"/>
      <c r="Z937" s="70" t="str">
        <f>IF(M937="no_cargado",VLOOKUP(B937,NAfiliado_NFarmacia!A:H,8,0),"")</f>
        <v/>
      </c>
      <c r="AA937" s="70"/>
    </row>
    <row r="938" spans="7:27" x14ac:dyDescent="0.55000000000000004">
      <c r="G938" s="66" t="str">
        <f>+IF($B938="","",+IFERROR(+VLOOKUP(B938,padron!$A$2:$E$2000,2,0),+IFERROR(VLOOKUP(B938,NAfiliado_NFarmacia!$A:$J,10,0),"Ingresar Nuevo Afiliado")))</f>
        <v/>
      </c>
      <c r="H938" s="70"/>
      <c r="I938" s="70"/>
      <c r="J938" s="70"/>
      <c r="K938" s="70"/>
      <c r="L938" s="69" t="str">
        <f>+IF(B938="","",IF(F938="No","84005541",+IFERROR(+VLOOKUP(inicio!B938,padron!$A$2:$H$1999,8,0),"84005541")))</f>
        <v/>
      </c>
      <c r="M938" s="70"/>
      <c r="N938" s="70"/>
      <c r="O938" s="72"/>
      <c r="P938" s="70"/>
      <c r="Q938" s="70"/>
      <c r="R938" s="70"/>
      <c r="S938" s="70"/>
      <c r="T938" s="70"/>
      <c r="U938" s="70"/>
      <c r="V938" s="70"/>
      <c r="W938" s="69" t="str">
        <f t="shared" si="116"/>
        <v/>
      </c>
      <c r="X938" s="69" t="str">
        <f t="shared" si="117"/>
        <v/>
      </c>
      <c r="Y938" s="70"/>
      <c r="Z938" s="70" t="str">
        <f>IF(M938="no_cargado",VLOOKUP(B938,NAfiliado_NFarmacia!A:H,8,0),"")</f>
        <v/>
      </c>
      <c r="AA938" s="70"/>
    </row>
    <row r="939" spans="7:27" x14ac:dyDescent="0.55000000000000004">
      <c r="G939" s="66" t="str">
        <f>+IF($B939="","",+IFERROR(+VLOOKUP(B939,padron!$A$2:$E$2000,2,0),+IFERROR(VLOOKUP(B939,NAfiliado_NFarmacia!$A:$J,10,0),"Ingresar Nuevo Afiliado")))</f>
        <v/>
      </c>
      <c r="H939" s="70"/>
      <c r="I939" s="70"/>
      <c r="J939" s="70"/>
      <c r="K939" s="70"/>
      <c r="L939" s="69" t="str">
        <f>+IF(B939="","",IF(F939="No","84005541",+IFERROR(+VLOOKUP(inicio!B939,padron!$A$2:$H$1999,8,0),"84005541")))</f>
        <v/>
      </c>
      <c r="M939" s="70"/>
      <c r="N939" s="70"/>
      <c r="O939" s="72"/>
      <c r="P939" s="70"/>
      <c r="Q939" s="70"/>
      <c r="R939" s="70"/>
      <c r="S939" s="70"/>
      <c r="T939" s="70"/>
      <c r="U939" s="70"/>
      <c r="V939" s="70"/>
      <c r="W939" s="69" t="str">
        <f t="shared" si="116"/>
        <v/>
      </c>
      <c r="X939" s="69" t="str">
        <f t="shared" si="117"/>
        <v/>
      </c>
      <c r="Y939" s="70"/>
      <c r="Z939" s="70" t="str">
        <f>IF(M939="no_cargado",VLOOKUP(B939,NAfiliado_NFarmacia!A:H,8,0),"")</f>
        <v/>
      </c>
      <c r="AA939" s="70"/>
    </row>
    <row r="940" spans="7:27" x14ac:dyDescent="0.55000000000000004">
      <c r="G940" s="66" t="str">
        <f>+IF($B940="","",+IFERROR(+VLOOKUP(B940,padron!$A$2:$E$2000,2,0),+IFERROR(VLOOKUP(B940,NAfiliado_NFarmacia!$A:$J,10,0),"Ingresar Nuevo Afiliado")))</f>
        <v/>
      </c>
      <c r="H940" s="70"/>
      <c r="I940" s="70"/>
      <c r="J940" s="70"/>
      <c r="K940" s="70"/>
      <c r="L940" s="69" t="str">
        <f>+IF(B940="","",IF(F940="No","84005541",+IFERROR(+VLOOKUP(inicio!B940,padron!$A$2:$H$1999,8,0),"84005541")))</f>
        <v/>
      </c>
      <c r="M940" s="70"/>
      <c r="N940" s="70"/>
      <c r="O940" s="72"/>
      <c r="P940" s="70"/>
      <c r="Q940" s="70"/>
      <c r="R940" s="70"/>
      <c r="S940" s="70"/>
      <c r="T940" s="70"/>
      <c r="U940" s="70"/>
      <c r="V940" s="70"/>
      <c r="W940" s="69" t="str">
        <f t="shared" si="116"/>
        <v/>
      </c>
      <c r="X940" s="69" t="str">
        <f t="shared" si="117"/>
        <v/>
      </c>
      <c r="Y940" s="70"/>
      <c r="Z940" s="70" t="str">
        <f>IF(M940="no_cargado",VLOOKUP(B940,NAfiliado_NFarmacia!A:H,8,0),"")</f>
        <v/>
      </c>
      <c r="AA940" s="70"/>
    </row>
    <row r="941" spans="7:27" x14ac:dyDescent="0.55000000000000004">
      <c r="G941" s="66" t="str">
        <f>+IF($B941="","",+IFERROR(+VLOOKUP(B941,padron!$A$2:$E$2000,2,0),+IFERROR(VLOOKUP(B941,NAfiliado_NFarmacia!$A:$J,10,0),"Ingresar Nuevo Afiliado")))</f>
        <v/>
      </c>
      <c r="H941" s="70"/>
      <c r="I941" s="70"/>
      <c r="J941" s="70"/>
      <c r="K941" s="70"/>
      <c r="L941" s="69" t="str">
        <f>+IF(B941="","",IF(F941="No","84005541",+IFERROR(+VLOOKUP(inicio!B941,padron!$A$2:$H$1999,8,0),"84005541")))</f>
        <v/>
      </c>
      <c r="M941" s="70"/>
      <c r="N941" s="70"/>
      <c r="O941" s="72"/>
      <c r="P941" s="70"/>
      <c r="Q941" s="70"/>
      <c r="R941" s="70"/>
      <c r="S941" s="70"/>
      <c r="T941" s="70"/>
      <c r="U941" s="70"/>
      <c r="V941" s="70"/>
      <c r="W941" s="69" t="str">
        <f t="shared" si="116"/>
        <v/>
      </c>
      <c r="X941" s="69" t="str">
        <f t="shared" si="117"/>
        <v/>
      </c>
      <c r="Y941" s="70"/>
      <c r="Z941" s="70" t="str">
        <f>IF(M941="no_cargado",VLOOKUP(B941,NAfiliado_NFarmacia!A:H,8,0),"")</f>
        <v/>
      </c>
      <c r="AA941" s="70"/>
    </row>
    <row r="942" spans="7:27" x14ac:dyDescent="0.55000000000000004">
      <c r="G942" s="66" t="str">
        <f>+IF($B942="","",+IFERROR(+VLOOKUP(B942,padron!$A$2:$E$2000,2,0),+IFERROR(VLOOKUP(B942,NAfiliado_NFarmacia!$A:$J,10,0),"Ingresar Nuevo Afiliado")))</f>
        <v/>
      </c>
      <c r="H942" s="70"/>
      <c r="I942" s="70"/>
      <c r="J942" s="70"/>
      <c r="K942" s="70"/>
      <c r="L942" s="69" t="str">
        <f>+IF(B942="","",IF(F942="No","84005541",+IFERROR(+VLOOKUP(inicio!B942,padron!$A$2:$H$1999,8,0),"84005541")))</f>
        <v/>
      </c>
      <c r="M942" s="70"/>
      <c r="N942" s="70"/>
      <c r="O942" s="72"/>
      <c r="P942" s="70"/>
      <c r="Q942" s="70"/>
      <c r="R942" s="70"/>
      <c r="S942" s="70"/>
      <c r="T942" s="70"/>
      <c r="U942" s="70"/>
      <c r="V942" s="70"/>
      <c r="W942" s="69" t="str">
        <f t="shared" si="116"/>
        <v/>
      </c>
      <c r="X942" s="69" t="str">
        <f t="shared" si="117"/>
        <v/>
      </c>
      <c r="Y942" s="70"/>
      <c r="Z942" s="70" t="str">
        <f>IF(M942="no_cargado",VLOOKUP(B942,NAfiliado_NFarmacia!A:H,8,0),"")</f>
        <v/>
      </c>
      <c r="AA942" s="70"/>
    </row>
    <row r="943" spans="7:27" x14ac:dyDescent="0.55000000000000004">
      <c r="G943" s="66" t="str">
        <f>+IF($B943="","",+IFERROR(+VLOOKUP(B943,padron!$A$2:$E$2000,2,0),+IFERROR(VLOOKUP(B943,NAfiliado_NFarmacia!$A:$J,10,0),"Ingresar Nuevo Afiliado")))</f>
        <v/>
      </c>
      <c r="H943" s="70"/>
      <c r="I943" s="70"/>
      <c r="J943" s="70"/>
      <c r="K943" s="70"/>
      <c r="L943" s="69" t="str">
        <f>+IF(B943="","",IF(F943="No","84005541",+IFERROR(+VLOOKUP(inicio!B943,padron!$A$2:$H$1999,8,0),"84005541")))</f>
        <v/>
      </c>
      <c r="M943" s="70"/>
      <c r="N943" s="70"/>
      <c r="O943" s="72"/>
      <c r="P943" s="70"/>
      <c r="Q943" s="70"/>
      <c r="R943" s="70"/>
      <c r="S943" s="70"/>
      <c r="T943" s="70"/>
      <c r="U943" s="70"/>
      <c r="V943" s="70"/>
      <c r="W943" s="69" t="str">
        <f t="shared" si="116"/>
        <v/>
      </c>
      <c r="X943" s="69" t="str">
        <f t="shared" si="117"/>
        <v/>
      </c>
      <c r="Y943" s="70"/>
      <c r="Z943" s="70" t="str">
        <f>IF(M943="no_cargado",VLOOKUP(B943,NAfiliado_NFarmacia!A:H,8,0),"")</f>
        <v/>
      </c>
      <c r="AA943" s="70"/>
    </row>
    <row r="944" spans="7:27" x14ac:dyDescent="0.55000000000000004">
      <c r="G944" s="66" t="str">
        <f>+IF($B944="","",+IFERROR(+VLOOKUP(B944,padron!$A$2:$E$2000,2,0),+IFERROR(VLOOKUP(B944,NAfiliado_NFarmacia!$A:$J,10,0),"Ingresar Nuevo Afiliado")))</f>
        <v/>
      </c>
      <c r="H944" s="70"/>
      <c r="I944" s="70"/>
      <c r="J944" s="70"/>
      <c r="K944" s="70"/>
      <c r="L944" s="69" t="str">
        <f>+IF(B944="","",IF(F944="No","84005541",+IFERROR(+VLOOKUP(inicio!B944,padron!$A$2:$H$1999,8,0),"84005541")))</f>
        <v/>
      </c>
      <c r="M944" s="70"/>
      <c r="N944" s="70"/>
      <c r="O944" s="72"/>
      <c r="P944" s="70"/>
      <c r="Q944" s="70"/>
      <c r="R944" s="70"/>
      <c r="S944" s="70"/>
      <c r="T944" s="70"/>
      <c r="U944" s="70"/>
      <c r="V944" s="70"/>
      <c r="W944" s="69" t="str">
        <f t="shared" si="116"/>
        <v/>
      </c>
      <c r="X944" s="69" t="str">
        <f t="shared" si="117"/>
        <v/>
      </c>
      <c r="Y944" s="70"/>
      <c r="Z944" s="70" t="str">
        <f>IF(M944="no_cargado",VLOOKUP(B944,NAfiliado_NFarmacia!A:H,8,0),"")</f>
        <v/>
      </c>
      <c r="AA944" s="70"/>
    </row>
    <row r="945" spans="7:27" x14ac:dyDescent="0.55000000000000004">
      <c r="G945" s="66" t="str">
        <f>+IF($B945="","",+IFERROR(+VLOOKUP(B945,padron!$A$2:$E$2000,2,0),+IFERROR(VLOOKUP(B945,NAfiliado_NFarmacia!$A:$J,10,0),"Ingresar Nuevo Afiliado")))</f>
        <v/>
      </c>
      <c r="H945" s="70"/>
      <c r="I945" s="70"/>
      <c r="J945" s="70"/>
      <c r="K945" s="70"/>
      <c r="L945" s="69" t="str">
        <f>+IF(B945="","",IF(F945="No","84005541",+IFERROR(+VLOOKUP(inicio!B945,padron!$A$2:$H$1999,8,0),"84005541")))</f>
        <v/>
      </c>
      <c r="M945" s="70"/>
      <c r="N945" s="70"/>
      <c r="O945" s="72"/>
      <c r="P945" s="70"/>
      <c r="Q945" s="70"/>
      <c r="R945" s="70"/>
      <c r="S945" s="70"/>
      <c r="T945" s="70"/>
      <c r="U945" s="70"/>
      <c r="V945" s="70"/>
      <c r="W945" s="69" t="str">
        <f t="shared" si="116"/>
        <v/>
      </c>
      <c r="X945" s="69" t="str">
        <f t="shared" si="117"/>
        <v/>
      </c>
      <c r="Y945" s="70"/>
      <c r="Z945" s="70" t="str">
        <f>IF(M945="no_cargado",VLOOKUP(B945,NAfiliado_NFarmacia!A:H,8,0),"")</f>
        <v/>
      </c>
      <c r="AA945" s="70"/>
    </row>
    <row r="946" spans="7:27" x14ac:dyDescent="0.55000000000000004">
      <c r="G946" s="66" t="str">
        <f>+IF($B946="","",+IFERROR(+VLOOKUP(B946,padron!$A$2:$E$2000,2,0),+IFERROR(VLOOKUP(B946,NAfiliado_NFarmacia!$A:$J,10,0),"Ingresar Nuevo Afiliado")))</f>
        <v/>
      </c>
      <c r="H946" s="70"/>
      <c r="I946" s="70"/>
      <c r="J946" s="70"/>
      <c r="K946" s="70"/>
      <c r="L946" s="69" t="str">
        <f>+IF(B946="","",IF(F946="No","84005541",+IFERROR(+VLOOKUP(inicio!B946,padron!$A$2:$H$1999,8,0),"84005541")))</f>
        <v/>
      </c>
      <c r="M946" s="70"/>
      <c r="N946" s="70"/>
      <c r="O946" s="72"/>
      <c r="P946" s="70"/>
      <c r="Q946" s="70"/>
      <c r="R946" s="70"/>
      <c r="S946" s="70"/>
      <c r="T946" s="70"/>
      <c r="U946" s="70"/>
      <c r="V946" s="70"/>
      <c r="W946" s="69" t="str">
        <f t="shared" si="116"/>
        <v/>
      </c>
      <c r="X946" s="69" t="str">
        <f t="shared" si="117"/>
        <v/>
      </c>
      <c r="Y946" s="70"/>
      <c r="Z946" s="70" t="str">
        <f>IF(M946="no_cargado",VLOOKUP(B946,NAfiliado_NFarmacia!A:H,8,0),"")</f>
        <v/>
      </c>
      <c r="AA946" s="70"/>
    </row>
    <row r="947" spans="7:27" x14ac:dyDescent="0.55000000000000004">
      <c r="G947" s="66" t="str">
        <f>+IF($B947="","",+IFERROR(+VLOOKUP(B947,padron!$A$2:$E$2000,2,0),+IFERROR(VLOOKUP(B947,NAfiliado_NFarmacia!$A:$J,10,0),"Ingresar Nuevo Afiliado")))</f>
        <v/>
      </c>
      <c r="H947" s="70"/>
      <c r="I947" s="70"/>
      <c r="J947" s="70"/>
      <c r="K947" s="70"/>
      <c r="L947" s="69" t="str">
        <f>+IF(B947="","",IF(F947="No","84005541",+IFERROR(+VLOOKUP(inicio!B947,padron!$A$2:$H$1999,8,0),"84005541")))</f>
        <v/>
      </c>
      <c r="M947" s="70"/>
      <c r="N947" s="70"/>
      <c r="O947" s="72"/>
      <c r="P947" s="70"/>
      <c r="Q947" s="70"/>
      <c r="R947" s="70"/>
      <c r="S947" s="70"/>
      <c r="T947" s="70"/>
      <c r="U947" s="70"/>
      <c r="V947" s="70"/>
      <c r="W947" s="69" t="str">
        <f t="shared" si="116"/>
        <v/>
      </c>
      <c r="X947" s="69" t="str">
        <f t="shared" si="117"/>
        <v/>
      </c>
      <c r="Y947" s="70"/>
      <c r="Z947" s="70" t="str">
        <f>IF(M947="no_cargado",VLOOKUP(B947,NAfiliado_NFarmacia!A:H,8,0),"")</f>
        <v/>
      </c>
      <c r="AA947" s="70"/>
    </row>
    <row r="948" spans="7:27" x14ac:dyDescent="0.55000000000000004">
      <c r="G948" s="66" t="str">
        <f>+IF($B948="","",+IFERROR(+VLOOKUP(B948,padron!$A$2:$E$2000,2,0),+IFERROR(VLOOKUP(B948,NAfiliado_NFarmacia!$A:$J,10,0),"Ingresar Nuevo Afiliado")))</f>
        <v/>
      </c>
      <c r="H948" s="70"/>
      <c r="I948" s="70"/>
      <c r="J948" s="70"/>
      <c r="K948" s="70"/>
      <c r="L948" s="69" t="str">
        <f>+IF(B948="","",IF(F948="No","84005541",+IFERROR(+VLOOKUP(inicio!B948,padron!$A$2:$H$1999,8,0),"84005541")))</f>
        <v/>
      </c>
      <c r="M948" s="70"/>
      <c r="N948" s="70"/>
      <c r="O948" s="72"/>
      <c r="P948" s="70"/>
      <c r="Q948" s="70"/>
      <c r="R948" s="70"/>
      <c r="S948" s="70"/>
      <c r="T948" s="70"/>
      <c r="U948" s="70"/>
      <c r="V948" s="70"/>
      <c r="W948" s="69" t="str">
        <f t="shared" si="116"/>
        <v/>
      </c>
      <c r="X948" s="69" t="str">
        <f t="shared" si="117"/>
        <v/>
      </c>
      <c r="Y948" s="70"/>
      <c r="Z948" s="70" t="str">
        <f>IF(M948="no_cargado",VLOOKUP(B948,NAfiliado_NFarmacia!A:H,8,0),"")</f>
        <v/>
      </c>
      <c r="AA948" s="70"/>
    </row>
    <row r="949" spans="7:27" x14ac:dyDescent="0.55000000000000004">
      <c r="G949" s="66" t="str">
        <f>+IF($B949="","",+IFERROR(+VLOOKUP(B949,padron!$A$2:$E$2000,2,0),+IFERROR(VLOOKUP(B949,NAfiliado_NFarmacia!$A:$J,10,0),"Ingresar Nuevo Afiliado")))</f>
        <v/>
      </c>
      <c r="H949" s="70"/>
      <c r="I949" s="70"/>
      <c r="J949" s="70"/>
      <c r="K949" s="70"/>
      <c r="L949" s="69" t="str">
        <f>+IF(B949="","",IF(F949="No","84005541",+IFERROR(+VLOOKUP(inicio!B949,padron!$A$2:$H$1999,8,0),"84005541")))</f>
        <v/>
      </c>
      <c r="M949" s="70"/>
      <c r="N949" s="70"/>
      <c r="O949" s="72"/>
      <c r="P949" s="70"/>
      <c r="Q949" s="70"/>
      <c r="R949" s="70"/>
      <c r="S949" s="70"/>
      <c r="T949" s="70"/>
      <c r="U949" s="70"/>
      <c r="V949" s="70"/>
      <c r="W949" s="69" t="str">
        <f t="shared" si="116"/>
        <v/>
      </c>
      <c r="X949" s="69" t="str">
        <f t="shared" si="117"/>
        <v/>
      </c>
      <c r="Y949" s="70"/>
      <c r="Z949" s="70" t="str">
        <f>IF(M949="no_cargado",VLOOKUP(B949,NAfiliado_NFarmacia!A:H,8,0),"")</f>
        <v/>
      </c>
      <c r="AA949" s="70"/>
    </row>
    <row r="950" spans="7:27" x14ac:dyDescent="0.55000000000000004">
      <c r="G950" s="66" t="str">
        <f>+IF($B950="","",+IFERROR(+VLOOKUP(B950,padron!$A$2:$E$2000,2,0),+IFERROR(VLOOKUP(B950,NAfiliado_NFarmacia!$A:$J,10,0),"Ingresar Nuevo Afiliado")))</f>
        <v/>
      </c>
      <c r="H950" s="70"/>
      <c r="I950" s="70"/>
      <c r="J950" s="70"/>
      <c r="K950" s="70"/>
      <c r="L950" s="69" t="str">
        <f>+IF(B950="","",IF(F950="No","84005541",+IFERROR(+VLOOKUP(inicio!B950,padron!$A$2:$H$1999,8,0),"84005541")))</f>
        <v/>
      </c>
      <c r="M950" s="70"/>
      <c r="N950" s="70"/>
      <c r="O950" s="72"/>
      <c r="P950" s="70"/>
      <c r="Q950" s="70"/>
      <c r="R950" s="70"/>
      <c r="S950" s="70"/>
      <c r="T950" s="70"/>
      <c r="U950" s="70"/>
      <c r="V950" s="70"/>
      <c r="W950" s="69" t="str">
        <f t="shared" si="116"/>
        <v/>
      </c>
      <c r="X950" s="69" t="str">
        <f t="shared" si="117"/>
        <v/>
      </c>
      <c r="Y950" s="70"/>
      <c r="Z950" s="70" t="str">
        <f>IF(M950="no_cargado",VLOOKUP(B950,NAfiliado_NFarmacia!A:H,8,0),"")</f>
        <v/>
      </c>
      <c r="AA950" s="70"/>
    </row>
    <row r="951" spans="7:27" x14ac:dyDescent="0.55000000000000004">
      <c r="G951" s="66" t="str">
        <f>+IF($B951="","",+IFERROR(+VLOOKUP(B951,padron!$A$2:$E$2000,2,0),+IFERROR(VLOOKUP(B951,NAfiliado_NFarmacia!$A:$J,10,0),"Ingresar Nuevo Afiliado")))</f>
        <v/>
      </c>
      <c r="H951" s="70"/>
      <c r="I951" s="70"/>
      <c r="J951" s="70"/>
      <c r="K951" s="70"/>
      <c r="L951" s="69" t="str">
        <f>+IF(B951="","",IF(F951="No","84005541",+IFERROR(+VLOOKUP(inicio!B951,padron!$A$2:$H$1999,8,0),"84005541")))</f>
        <v/>
      </c>
      <c r="M951" s="70"/>
      <c r="N951" s="70"/>
      <c r="O951" s="72"/>
      <c r="P951" s="70"/>
      <c r="Q951" s="70"/>
      <c r="R951" s="70"/>
      <c r="S951" s="70"/>
      <c r="T951" s="70"/>
      <c r="U951" s="70"/>
      <c r="V951" s="70"/>
      <c r="W951" s="69" t="str">
        <f t="shared" si="116"/>
        <v/>
      </c>
      <c r="X951" s="69" t="str">
        <f t="shared" si="117"/>
        <v/>
      </c>
      <c r="Y951" s="70"/>
      <c r="Z951" s="70" t="str">
        <f>IF(M951="no_cargado",VLOOKUP(B951,NAfiliado_NFarmacia!A:H,8,0),"")</f>
        <v/>
      </c>
      <c r="AA951" s="70"/>
    </row>
    <row r="952" spans="7:27" x14ac:dyDescent="0.55000000000000004">
      <c r="G952" s="66" t="str">
        <f>+IF($B952="","",+IFERROR(+VLOOKUP(B952,padron!$A$2:$E$2000,2,0),+IFERROR(VLOOKUP(B952,NAfiliado_NFarmacia!$A:$J,10,0),"Ingresar Nuevo Afiliado")))</f>
        <v/>
      </c>
      <c r="H952" s="70"/>
      <c r="I952" s="70"/>
      <c r="J952" s="70"/>
      <c r="K952" s="70"/>
      <c r="L952" s="69" t="str">
        <f>+IF(B952="","",IF(F952="No","84005541",+IFERROR(+VLOOKUP(inicio!B952,padron!$A$2:$H$1999,8,0),"84005541")))</f>
        <v/>
      </c>
      <c r="M952" s="70"/>
      <c r="N952" s="70"/>
      <c r="O952" s="72"/>
      <c r="P952" s="70"/>
      <c r="Q952" s="70"/>
      <c r="R952" s="70"/>
      <c r="S952" s="70"/>
      <c r="T952" s="70"/>
      <c r="U952" s="70"/>
      <c r="V952" s="70"/>
      <c r="W952" s="69" t="str">
        <f t="shared" si="116"/>
        <v/>
      </c>
      <c r="X952" s="69" t="str">
        <f t="shared" si="117"/>
        <v/>
      </c>
      <c r="Y952" s="70"/>
      <c r="Z952" s="70" t="str">
        <f>IF(M952="no_cargado",VLOOKUP(B952,NAfiliado_NFarmacia!A:H,8,0),"")</f>
        <v/>
      </c>
      <c r="AA952" s="70"/>
    </row>
    <row r="953" spans="7:27" x14ac:dyDescent="0.55000000000000004">
      <c r="G953" s="66" t="str">
        <f>+IF($B953="","",+IFERROR(+VLOOKUP(B953,padron!$A$2:$E$2000,2,0),+IFERROR(VLOOKUP(B953,NAfiliado_NFarmacia!$A:$J,10,0),"Ingresar Nuevo Afiliado")))</f>
        <v/>
      </c>
      <c r="H953" s="70"/>
      <c r="I953" s="70"/>
      <c r="J953" s="70"/>
      <c r="K953" s="70"/>
      <c r="L953" s="69" t="str">
        <f>+IF(B953="","",IF(F953="No","84005541",+IFERROR(+VLOOKUP(inicio!B953,padron!$A$2:$H$1999,8,0),"84005541")))</f>
        <v/>
      </c>
      <c r="M953" s="70"/>
      <c r="N953" s="70"/>
      <c r="O953" s="72"/>
      <c r="P953" s="70"/>
      <c r="Q953" s="70"/>
      <c r="R953" s="70"/>
      <c r="S953" s="70"/>
      <c r="T953" s="70"/>
      <c r="U953" s="70"/>
      <c r="V953" s="70"/>
      <c r="W953" s="69" t="str">
        <f t="shared" si="116"/>
        <v/>
      </c>
      <c r="X953" s="69" t="str">
        <f t="shared" si="117"/>
        <v/>
      </c>
      <c r="Y953" s="70"/>
      <c r="Z953" s="70" t="str">
        <f>IF(M953="no_cargado",VLOOKUP(B953,NAfiliado_NFarmacia!A:H,8,0),"")</f>
        <v/>
      </c>
      <c r="AA953" s="70"/>
    </row>
    <row r="954" spans="7:27" x14ac:dyDescent="0.55000000000000004">
      <c r="G954" s="66" t="str">
        <f>+IF($B954="","",+IFERROR(+VLOOKUP(B954,padron!$A$2:$E$2000,2,0),+IFERROR(VLOOKUP(B954,NAfiliado_NFarmacia!$A:$J,10,0),"Ingresar Nuevo Afiliado")))</f>
        <v/>
      </c>
      <c r="H954" s="70"/>
      <c r="I954" s="70"/>
      <c r="J954" s="70"/>
      <c r="K954" s="70"/>
      <c r="L954" s="69" t="str">
        <f>+IF(B954="","",IF(F954="No","84005541",+IFERROR(+VLOOKUP(inicio!B954,padron!$A$2:$H$1999,8,0),"84005541")))</f>
        <v/>
      </c>
      <c r="M954" s="70"/>
      <c r="N954" s="70"/>
      <c r="O954" s="72"/>
      <c r="P954" s="70"/>
      <c r="Q954" s="70"/>
      <c r="R954" s="70"/>
      <c r="S954" s="70"/>
      <c r="T954" s="70"/>
      <c r="U954" s="70"/>
      <c r="V954" s="70"/>
      <c r="W954" s="69" t="str">
        <f t="shared" si="116"/>
        <v/>
      </c>
      <c r="X954" s="69" t="str">
        <f t="shared" si="117"/>
        <v/>
      </c>
      <c r="Y954" s="70"/>
      <c r="Z954" s="70" t="str">
        <f>IF(M954="no_cargado",VLOOKUP(B954,NAfiliado_NFarmacia!A:H,8,0),"")</f>
        <v/>
      </c>
      <c r="AA954" s="70"/>
    </row>
    <row r="955" spans="7:27" x14ac:dyDescent="0.55000000000000004">
      <c r="G955" s="66" t="str">
        <f>+IF($B955="","",+IFERROR(+VLOOKUP(B955,padron!$A$2:$E$2000,2,0),+IFERROR(VLOOKUP(B955,NAfiliado_NFarmacia!$A:$J,10,0),"Ingresar Nuevo Afiliado")))</f>
        <v/>
      </c>
      <c r="H955" s="70"/>
      <c r="I955" s="70"/>
      <c r="J955" s="70"/>
      <c r="K955" s="70"/>
      <c r="L955" s="69" t="str">
        <f>+IF(B955="","",IF(F955="No","84005541",+IFERROR(+VLOOKUP(inicio!B955,padron!$A$2:$H$1999,8,0),"84005541")))</f>
        <v/>
      </c>
      <c r="M955" s="70"/>
      <c r="N955" s="70"/>
      <c r="O955" s="72"/>
      <c r="P955" s="70"/>
      <c r="Q955" s="70"/>
      <c r="R955" s="70"/>
      <c r="S955" s="70"/>
      <c r="T955" s="70"/>
      <c r="U955" s="70"/>
      <c r="V955" s="70"/>
      <c r="W955" s="69" t="str">
        <f t="shared" si="116"/>
        <v/>
      </c>
      <c r="X955" s="69" t="str">
        <f t="shared" si="117"/>
        <v/>
      </c>
      <c r="Y955" s="70"/>
      <c r="Z955" s="70" t="str">
        <f>IF(M955="no_cargado",VLOOKUP(B955,NAfiliado_NFarmacia!A:H,8,0),"")</f>
        <v/>
      </c>
      <c r="AA955" s="70"/>
    </row>
    <row r="956" spans="7:27" x14ac:dyDescent="0.55000000000000004">
      <c r="G956" s="66" t="str">
        <f>+IF($B956="","",+IFERROR(+VLOOKUP(B956,padron!$A$2:$E$2000,2,0),+IFERROR(VLOOKUP(B956,NAfiliado_NFarmacia!$A:$J,10,0),"Ingresar Nuevo Afiliado")))</f>
        <v/>
      </c>
      <c r="H956" s="70"/>
      <c r="I956" s="70"/>
      <c r="J956" s="70"/>
      <c r="K956" s="70"/>
      <c r="L956" s="69" t="str">
        <f>+IF(B956="","",IF(F956="No","84005541",+IFERROR(+VLOOKUP(inicio!B956,padron!$A$2:$H$1999,8,0),"84005541")))</f>
        <v/>
      </c>
      <c r="M956" s="70"/>
      <c r="N956" s="70"/>
      <c r="O956" s="72"/>
      <c r="P956" s="70"/>
      <c r="Q956" s="70"/>
      <c r="R956" s="70"/>
      <c r="S956" s="70"/>
      <c r="T956" s="70"/>
      <c r="U956" s="70"/>
      <c r="V956" s="70"/>
      <c r="W956" s="69" t="str">
        <f t="shared" ref="W956:W1000" si="118">IF(B956="","","02")</f>
        <v/>
      </c>
      <c r="X956" s="69" t="str">
        <f t="shared" ref="X956:X1000" si="119">IF(B956="","","01")</f>
        <v/>
      </c>
      <c r="Y956" s="70"/>
      <c r="Z956" s="70" t="str">
        <f>IF(M956="no_cargado",VLOOKUP(B956,NAfiliado_NFarmacia!A:H,8,0),"")</f>
        <v/>
      </c>
      <c r="AA956" s="70"/>
    </row>
    <row r="957" spans="7:27" x14ac:dyDescent="0.55000000000000004">
      <c r="G957" s="66" t="str">
        <f>+IF($B957="","",+IFERROR(+VLOOKUP(B957,padron!$A$2:$E$2000,2,0),+IFERROR(VLOOKUP(B957,NAfiliado_NFarmacia!$A:$J,10,0),"Ingresar Nuevo Afiliado")))</f>
        <v/>
      </c>
      <c r="H957" s="70"/>
      <c r="I957" s="70"/>
      <c r="J957" s="70"/>
      <c r="K957" s="70"/>
      <c r="L957" s="69" t="str">
        <f>+IF(B957="","",IF(F957="No","84005541",+IFERROR(+VLOOKUP(inicio!B957,padron!$A$2:$H$1999,8,0),"84005541")))</f>
        <v/>
      </c>
      <c r="M957" s="70"/>
      <c r="N957" s="70"/>
      <c r="O957" s="72"/>
      <c r="P957" s="70"/>
      <c r="Q957" s="70"/>
      <c r="R957" s="70"/>
      <c r="S957" s="70"/>
      <c r="T957" s="70"/>
      <c r="U957" s="70"/>
      <c r="V957" s="70"/>
      <c r="W957" s="69" t="str">
        <f t="shared" si="118"/>
        <v/>
      </c>
      <c r="X957" s="69" t="str">
        <f t="shared" si="119"/>
        <v/>
      </c>
      <c r="Y957" s="70"/>
      <c r="Z957" s="70" t="str">
        <f>IF(M957="no_cargado",VLOOKUP(B957,NAfiliado_NFarmacia!A:H,8,0),"")</f>
        <v/>
      </c>
      <c r="AA957" s="70"/>
    </row>
    <row r="958" spans="7:27" x14ac:dyDescent="0.55000000000000004">
      <c r="G958" s="66" t="str">
        <f>+IF($B958="","",+IFERROR(+VLOOKUP(B958,padron!$A$2:$E$2000,2,0),+IFERROR(VLOOKUP(B958,NAfiliado_NFarmacia!$A:$J,10,0),"Ingresar Nuevo Afiliado")))</f>
        <v/>
      </c>
      <c r="H958" s="70"/>
      <c r="I958" s="70"/>
      <c r="J958" s="70"/>
      <c r="K958" s="70"/>
      <c r="L958" s="69" t="str">
        <f>+IF(B958="","",IF(F958="No","84005541",+IFERROR(+VLOOKUP(inicio!B958,padron!$A$2:$H$1999,8,0),"84005541")))</f>
        <v/>
      </c>
      <c r="M958" s="70"/>
      <c r="N958" s="70"/>
      <c r="O958" s="72"/>
      <c r="P958" s="70"/>
      <c r="Q958" s="70"/>
      <c r="R958" s="70"/>
      <c r="S958" s="70"/>
      <c r="T958" s="70"/>
      <c r="U958" s="70"/>
      <c r="V958" s="70"/>
      <c r="W958" s="69" t="str">
        <f t="shared" si="118"/>
        <v/>
      </c>
      <c r="X958" s="69" t="str">
        <f t="shared" si="119"/>
        <v/>
      </c>
      <c r="Y958" s="70"/>
      <c r="Z958" s="70" t="str">
        <f>IF(M958="no_cargado",VLOOKUP(B958,NAfiliado_NFarmacia!A:H,8,0),"")</f>
        <v/>
      </c>
      <c r="AA958" s="70"/>
    </row>
    <row r="959" spans="7:27" x14ac:dyDescent="0.55000000000000004">
      <c r="G959" s="66" t="str">
        <f>+IF($B959="","",+IFERROR(+VLOOKUP(B959,padron!$A$2:$E$2000,2,0),+IFERROR(VLOOKUP(B959,NAfiliado_NFarmacia!$A:$J,10,0),"Ingresar Nuevo Afiliado")))</f>
        <v/>
      </c>
      <c r="H959" s="70"/>
      <c r="I959" s="70"/>
      <c r="J959" s="70"/>
      <c r="K959" s="70"/>
      <c r="L959" s="69" t="str">
        <f>+IF(B959="","",IF(F959="No","84005541",+IFERROR(+VLOOKUP(inicio!B959,padron!$A$2:$H$1999,8,0),"84005541")))</f>
        <v/>
      </c>
      <c r="M959" s="70"/>
      <c r="N959" s="70"/>
      <c r="O959" s="72"/>
      <c r="P959" s="70"/>
      <c r="Q959" s="70"/>
      <c r="R959" s="70"/>
      <c r="S959" s="70"/>
      <c r="T959" s="70"/>
      <c r="U959" s="70"/>
      <c r="V959" s="70"/>
      <c r="W959" s="69" t="str">
        <f t="shared" si="118"/>
        <v/>
      </c>
      <c r="X959" s="69" t="str">
        <f t="shared" si="119"/>
        <v/>
      </c>
      <c r="Y959" s="70"/>
      <c r="Z959" s="70" t="str">
        <f>IF(M959="no_cargado",VLOOKUP(B959,NAfiliado_NFarmacia!A:H,8,0),"")</f>
        <v/>
      </c>
      <c r="AA959" s="70"/>
    </row>
    <row r="960" spans="7:27" x14ac:dyDescent="0.55000000000000004">
      <c r="G960" s="66" t="str">
        <f>+IF($B960="","",+IFERROR(+VLOOKUP(B960,padron!$A$2:$E$2000,2,0),+IFERROR(VLOOKUP(B960,NAfiliado_NFarmacia!$A:$J,10,0),"Ingresar Nuevo Afiliado")))</f>
        <v/>
      </c>
      <c r="H960" s="70"/>
      <c r="I960" s="70"/>
      <c r="J960" s="70"/>
      <c r="K960" s="70"/>
      <c r="L960" s="69" t="str">
        <f>+IF(B960="","",IF(F960="No","84005541",+IFERROR(+VLOOKUP(inicio!B960,padron!$A$2:$H$1999,8,0),"84005541")))</f>
        <v/>
      </c>
      <c r="M960" s="70"/>
      <c r="N960" s="70"/>
      <c r="O960" s="72"/>
      <c r="P960" s="70"/>
      <c r="Q960" s="70"/>
      <c r="R960" s="70"/>
      <c r="S960" s="70"/>
      <c r="T960" s="70"/>
      <c r="U960" s="70"/>
      <c r="V960" s="70"/>
      <c r="W960" s="69" t="str">
        <f t="shared" si="118"/>
        <v/>
      </c>
      <c r="X960" s="69" t="str">
        <f t="shared" si="119"/>
        <v/>
      </c>
      <c r="Y960" s="70"/>
      <c r="Z960" s="70" t="str">
        <f>IF(M960="no_cargado",VLOOKUP(B960,NAfiliado_NFarmacia!A:H,8,0),"")</f>
        <v/>
      </c>
      <c r="AA960" s="70"/>
    </row>
    <row r="961" spans="7:27" x14ac:dyDescent="0.55000000000000004">
      <c r="G961" s="66" t="str">
        <f>+IF($B961="","",+IFERROR(+VLOOKUP(B961,padron!$A$2:$E$2000,2,0),+IFERROR(VLOOKUP(B961,NAfiliado_NFarmacia!$A:$J,10,0),"Ingresar Nuevo Afiliado")))</f>
        <v/>
      </c>
      <c r="H961" s="70"/>
      <c r="I961" s="70"/>
      <c r="J961" s="70"/>
      <c r="K961" s="70"/>
      <c r="L961" s="69" t="str">
        <f>+IF(B961="","",IF(F961="No","84005541",+IFERROR(+VLOOKUP(inicio!B961,padron!$A$2:$H$1999,8,0),"84005541")))</f>
        <v/>
      </c>
      <c r="M961" s="70"/>
      <c r="N961" s="70"/>
      <c r="O961" s="72"/>
      <c r="P961" s="70"/>
      <c r="Q961" s="70"/>
      <c r="R961" s="70"/>
      <c r="S961" s="70"/>
      <c r="T961" s="70"/>
      <c r="U961" s="70"/>
      <c r="V961" s="70"/>
      <c r="W961" s="69" t="str">
        <f t="shared" si="118"/>
        <v/>
      </c>
      <c r="X961" s="69" t="str">
        <f t="shared" si="119"/>
        <v/>
      </c>
      <c r="Y961" s="70"/>
      <c r="Z961" s="70" t="str">
        <f>IF(M961="no_cargado",VLOOKUP(B961,NAfiliado_NFarmacia!A:H,8,0),"")</f>
        <v/>
      </c>
      <c r="AA961" s="70"/>
    </row>
    <row r="962" spans="7:27" x14ac:dyDescent="0.55000000000000004">
      <c r="G962" s="66" t="str">
        <f>+IF($B962="","",+IFERROR(+VLOOKUP(B962,padron!$A$2:$E$2000,2,0),+IFERROR(VLOOKUP(B962,NAfiliado_NFarmacia!$A:$J,10,0),"Ingresar Nuevo Afiliado")))</f>
        <v/>
      </c>
      <c r="H962" s="70"/>
      <c r="I962" s="70"/>
      <c r="J962" s="70"/>
      <c r="K962" s="70"/>
      <c r="L962" s="69" t="str">
        <f>+IF(B962="","",IF(F962="No","84005541",+IFERROR(+VLOOKUP(inicio!B962,padron!$A$2:$H$1999,8,0),"84005541")))</f>
        <v/>
      </c>
      <c r="M962" s="70"/>
      <c r="N962" s="70"/>
      <c r="O962" s="72"/>
      <c r="P962" s="70"/>
      <c r="Q962" s="70"/>
      <c r="R962" s="70"/>
      <c r="S962" s="70"/>
      <c r="T962" s="70"/>
      <c r="U962" s="70"/>
      <c r="V962" s="70"/>
      <c r="W962" s="69" t="str">
        <f t="shared" si="118"/>
        <v/>
      </c>
      <c r="X962" s="69" t="str">
        <f t="shared" si="119"/>
        <v/>
      </c>
      <c r="Y962" s="70"/>
      <c r="Z962" s="70" t="str">
        <f>IF(M962="no_cargado",VLOOKUP(B962,NAfiliado_NFarmacia!A:H,8,0),"")</f>
        <v/>
      </c>
      <c r="AA962" s="70"/>
    </row>
    <row r="963" spans="7:27" x14ac:dyDescent="0.55000000000000004">
      <c r="G963" s="66" t="str">
        <f>+IF($B963="","",+IFERROR(+VLOOKUP(B963,padron!$A$2:$E$2000,2,0),+IFERROR(VLOOKUP(B963,NAfiliado_NFarmacia!$A:$J,10,0),"Ingresar Nuevo Afiliado")))</f>
        <v/>
      </c>
      <c r="H963" s="70"/>
      <c r="I963" s="70"/>
      <c r="J963" s="70"/>
      <c r="K963" s="70"/>
      <c r="L963" s="69" t="str">
        <f>+IF(B963="","",IF(F963="No","84005541",+IFERROR(+VLOOKUP(inicio!B963,padron!$A$2:$H$1999,8,0),"84005541")))</f>
        <v/>
      </c>
      <c r="M963" s="70"/>
      <c r="N963" s="70"/>
      <c r="O963" s="72"/>
      <c r="P963" s="70"/>
      <c r="Q963" s="70"/>
      <c r="R963" s="70"/>
      <c r="S963" s="70"/>
      <c r="T963" s="70"/>
      <c r="U963" s="70"/>
      <c r="V963" s="70"/>
      <c r="W963" s="69" t="str">
        <f t="shared" si="118"/>
        <v/>
      </c>
      <c r="X963" s="69" t="str">
        <f t="shared" si="119"/>
        <v/>
      </c>
      <c r="Y963" s="70"/>
      <c r="Z963" s="70" t="str">
        <f>IF(M963="no_cargado",VLOOKUP(B963,NAfiliado_NFarmacia!A:H,8,0),"")</f>
        <v/>
      </c>
      <c r="AA963" s="70"/>
    </row>
    <row r="964" spans="7:27" x14ac:dyDescent="0.55000000000000004">
      <c r="G964" s="66" t="str">
        <f>+IF($B964="","",+IFERROR(+VLOOKUP(B964,padron!$A$2:$E$2000,2,0),+IFERROR(VLOOKUP(B964,NAfiliado_NFarmacia!$A:$J,10,0),"Ingresar Nuevo Afiliado")))</f>
        <v/>
      </c>
      <c r="H964" s="70"/>
      <c r="I964" s="70"/>
      <c r="J964" s="70"/>
      <c r="K964" s="70"/>
      <c r="L964" s="69" t="str">
        <f>+IF(B964="","",IF(F964="No","84005541",+IFERROR(+VLOOKUP(inicio!B964,padron!$A$2:$H$1999,8,0),"84005541")))</f>
        <v/>
      </c>
      <c r="M964" s="70"/>
      <c r="N964" s="70"/>
      <c r="O964" s="72"/>
      <c r="P964" s="70"/>
      <c r="Q964" s="70"/>
      <c r="R964" s="70"/>
      <c r="S964" s="70"/>
      <c r="T964" s="70"/>
      <c r="U964" s="70"/>
      <c r="V964" s="70"/>
      <c r="W964" s="69" t="str">
        <f t="shared" si="118"/>
        <v/>
      </c>
      <c r="X964" s="69" t="str">
        <f t="shared" si="119"/>
        <v/>
      </c>
      <c r="Y964" s="70"/>
      <c r="Z964" s="70" t="str">
        <f>IF(M964="no_cargado",VLOOKUP(B964,NAfiliado_NFarmacia!A:H,8,0),"")</f>
        <v/>
      </c>
      <c r="AA964" s="70"/>
    </row>
    <row r="965" spans="7:27" x14ac:dyDescent="0.55000000000000004">
      <c r="G965" s="66" t="str">
        <f>+IF($B965="","",+IFERROR(+VLOOKUP(B965,padron!$A$2:$E$2000,2,0),+IFERROR(VLOOKUP(B965,NAfiliado_NFarmacia!$A:$J,10,0),"Ingresar Nuevo Afiliado")))</f>
        <v/>
      </c>
      <c r="H965" s="70"/>
      <c r="I965" s="70"/>
      <c r="J965" s="70"/>
      <c r="K965" s="70"/>
      <c r="L965" s="69" t="str">
        <f>+IF(B965="","",IF(F965="No","84005541",+IFERROR(+VLOOKUP(inicio!B965,padron!$A$2:$H$1999,8,0),"84005541")))</f>
        <v/>
      </c>
      <c r="M965" s="70"/>
      <c r="N965" s="70"/>
      <c r="O965" s="72"/>
      <c r="P965" s="70"/>
      <c r="Q965" s="70"/>
      <c r="R965" s="70"/>
      <c r="S965" s="70"/>
      <c r="T965" s="70"/>
      <c r="U965" s="70"/>
      <c r="V965" s="70"/>
      <c r="W965" s="69" t="str">
        <f t="shared" si="118"/>
        <v/>
      </c>
      <c r="X965" s="69" t="str">
        <f t="shared" si="119"/>
        <v/>
      </c>
      <c r="Y965" s="70"/>
      <c r="Z965" s="70" t="str">
        <f>IF(M965="no_cargado",VLOOKUP(B965,NAfiliado_NFarmacia!A:H,8,0),"")</f>
        <v/>
      </c>
      <c r="AA965" s="70"/>
    </row>
    <row r="966" spans="7:27" x14ac:dyDescent="0.55000000000000004">
      <c r="G966" s="66" t="str">
        <f>+IF($B966="","",+IFERROR(+VLOOKUP(B966,padron!$A$2:$E$2000,2,0),+IFERROR(VLOOKUP(B966,NAfiliado_NFarmacia!$A:$J,10,0),"Ingresar Nuevo Afiliado")))</f>
        <v/>
      </c>
      <c r="H966" s="70"/>
      <c r="I966" s="70"/>
      <c r="J966" s="70"/>
      <c r="K966" s="70"/>
      <c r="L966" s="69" t="str">
        <f>+IF(B966="","",IF(F966="No","84005541",+IFERROR(+VLOOKUP(inicio!B966,padron!$A$2:$H$1999,8,0),"84005541")))</f>
        <v/>
      </c>
      <c r="M966" s="70"/>
      <c r="N966" s="70"/>
      <c r="O966" s="72"/>
      <c r="P966" s="70"/>
      <c r="Q966" s="70"/>
      <c r="R966" s="70"/>
      <c r="S966" s="70"/>
      <c r="T966" s="70"/>
      <c r="U966" s="70"/>
      <c r="V966" s="70"/>
      <c r="W966" s="69" t="str">
        <f t="shared" si="118"/>
        <v/>
      </c>
      <c r="X966" s="69" t="str">
        <f t="shared" si="119"/>
        <v/>
      </c>
      <c r="Y966" s="70"/>
      <c r="Z966" s="70" t="str">
        <f>IF(M966="no_cargado",VLOOKUP(B966,NAfiliado_NFarmacia!A:H,8,0),"")</f>
        <v/>
      </c>
      <c r="AA966" s="70"/>
    </row>
    <row r="967" spans="7:27" x14ac:dyDescent="0.55000000000000004">
      <c r="G967" s="66" t="str">
        <f>+IF($B967="","",+IFERROR(+VLOOKUP(B967,padron!$A$2:$E$2000,2,0),+IFERROR(VLOOKUP(B967,NAfiliado_NFarmacia!$A:$J,10,0),"Ingresar Nuevo Afiliado")))</f>
        <v/>
      </c>
      <c r="H967" s="70"/>
      <c r="I967" s="70"/>
      <c r="J967" s="70"/>
      <c r="K967" s="70"/>
      <c r="L967" s="69" t="str">
        <f>+IF(B967="","",IF(F967="No","84005541",+IFERROR(+VLOOKUP(inicio!B967,padron!$A$2:$H$1999,8,0),"84005541")))</f>
        <v/>
      </c>
      <c r="M967" s="70"/>
      <c r="N967" s="70"/>
      <c r="O967" s="72"/>
      <c r="P967" s="70"/>
      <c r="Q967" s="70"/>
      <c r="R967" s="70"/>
      <c r="S967" s="70"/>
      <c r="T967" s="70"/>
      <c r="U967" s="70"/>
      <c r="V967" s="70"/>
      <c r="W967" s="69" t="str">
        <f t="shared" si="118"/>
        <v/>
      </c>
      <c r="X967" s="69" t="str">
        <f t="shared" si="119"/>
        <v/>
      </c>
      <c r="Y967" s="70"/>
      <c r="Z967" s="70" t="str">
        <f>IF(M967="no_cargado",VLOOKUP(B967,NAfiliado_NFarmacia!A:H,8,0),"")</f>
        <v/>
      </c>
      <c r="AA967" s="70"/>
    </row>
    <row r="968" spans="7:27" x14ac:dyDescent="0.55000000000000004">
      <c r="G968" s="66" t="str">
        <f>+IF($B968="","",+IFERROR(+VLOOKUP(B968,padron!$A$2:$E$2000,2,0),+IFERROR(VLOOKUP(B968,NAfiliado_NFarmacia!$A:$J,10,0),"Ingresar Nuevo Afiliado")))</f>
        <v/>
      </c>
      <c r="H968" s="70"/>
      <c r="I968" s="70"/>
      <c r="J968" s="70"/>
      <c r="K968" s="70"/>
      <c r="L968" s="69" t="str">
        <f>+IF(B968="","",IF(F968="No","84005541",+IFERROR(+VLOOKUP(inicio!B968,padron!$A$2:$H$1999,8,0),"84005541")))</f>
        <v/>
      </c>
      <c r="M968" s="70"/>
      <c r="N968" s="70"/>
      <c r="O968" s="72"/>
      <c r="P968" s="70"/>
      <c r="Q968" s="70"/>
      <c r="R968" s="70"/>
      <c r="S968" s="70"/>
      <c r="T968" s="70"/>
      <c r="U968" s="70"/>
      <c r="V968" s="70"/>
      <c r="W968" s="69" t="str">
        <f t="shared" si="118"/>
        <v/>
      </c>
      <c r="X968" s="69" t="str">
        <f t="shared" si="119"/>
        <v/>
      </c>
      <c r="Y968" s="70"/>
      <c r="Z968" s="70" t="str">
        <f>IF(M968="no_cargado",VLOOKUP(B968,NAfiliado_NFarmacia!A:H,8,0),"")</f>
        <v/>
      </c>
      <c r="AA968" s="70"/>
    </row>
    <row r="969" spans="7:27" x14ac:dyDescent="0.55000000000000004">
      <c r="G969" s="66" t="str">
        <f>+IF($B969="","",+IFERROR(+VLOOKUP(B969,padron!$A$2:$E$2000,2,0),+IFERROR(VLOOKUP(B969,NAfiliado_NFarmacia!$A:$J,10,0),"Ingresar Nuevo Afiliado")))</f>
        <v/>
      </c>
      <c r="H969" s="70"/>
      <c r="I969" s="70"/>
      <c r="J969" s="70"/>
      <c r="K969" s="70"/>
      <c r="L969" s="69" t="str">
        <f>+IF(B969="","",IF(F969="No","84005541",+IFERROR(+VLOOKUP(inicio!B969,padron!$A$2:$H$1999,8,0),"84005541")))</f>
        <v/>
      </c>
      <c r="M969" s="70"/>
      <c r="N969" s="70"/>
      <c r="O969" s="72"/>
      <c r="P969" s="70"/>
      <c r="Q969" s="70"/>
      <c r="R969" s="70"/>
      <c r="S969" s="70"/>
      <c r="T969" s="70"/>
      <c r="U969" s="70"/>
      <c r="V969" s="70"/>
      <c r="W969" s="69" t="str">
        <f t="shared" si="118"/>
        <v/>
      </c>
      <c r="X969" s="69" t="str">
        <f t="shared" si="119"/>
        <v/>
      </c>
      <c r="Y969" s="70"/>
      <c r="Z969" s="70" t="str">
        <f>IF(M969="no_cargado",VLOOKUP(B969,NAfiliado_NFarmacia!A:H,8,0),"")</f>
        <v/>
      </c>
      <c r="AA969" s="70"/>
    </row>
    <row r="970" spans="7:27" x14ac:dyDescent="0.55000000000000004">
      <c r="G970" s="66" t="str">
        <f>+IF($B970="","",+IFERROR(+VLOOKUP(B970,padron!$A$2:$E$2000,2,0),+IFERROR(VLOOKUP(B970,NAfiliado_NFarmacia!$A:$J,10,0),"Ingresar Nuevo Afiliado")))</f>
        <v/>
      </c>
      <c r="H970" s="70"/>
      <c r="I970" s="70"/>
      <c r="J970" s="70"/>
      <c r="K970" s="70"/>
      <c r="L970" s="69" t="str">
        <f>+IF(B970="","",IF(F970="No","84005541",+IFERROR(+VLOOKUP(inicio!B970,padron!$A$2:$H$1999,8,0),"84005541")))</f>
        <v/>
      </c>
      <c r="M970" s="70"/>
      <c r="N970" s="70"/>
      <c r="O970" s="72"/>
      <c r="P970" s="70"/>
      <c r="Q970" s="70"/>
      <c r="R970" s="70"/>
      <c r="S970" s="70"/>
      <c r="T970" s="70"/>
      <c r="U970" s="70"/>
      <c r="V970" s="70"/>
      <c r="W970" s="69" t="str">
        <f t="shared" si="118"/>
        <v/>
      </c>
      <c r="X970" s="69" t="str">
        <f t="shared" si="119"/>
        <v/>
      </c>
      <c r="Y970" s="70"/>
      <c r="Z970" s="70" t="str">
        <f>IF(M970="no_cargado",VLOOKUP(B970,NAfiliado_NFarmacia!A:H,8,0),"")</f>
        <v/>
      </c>
      <c r="AA970" s="70"/>
    </row>
    <row r="971" spans="7:27" x14ac:dyDescent="0.55000000000000004">
      <c r="G971" s="66" t="str">
        <f>+IF($B971="","",+IFERROR(+VLOOKUP(B971,padron!$A$2:$E$2000,2,0),+IFERROR(VLOOKUP(B971,NAfiliado_NFarmacia!$A:$J,10,0),"Ingresar Nuevo Afiliado")))</f>
        <v/>
      </c>
      <c r="H971" s="70"/>
      <c r="I971" s="70"/>
      <c r="J971" s="70"/>
      <c r="K971" s="70"/>
      <c r="L971" s="69" t="str">
        <f>+IF(B971="","",IF(F971="No","84005541",+IFERROR(+VLOOKUP(inicio!B971,padron!$A$2:$H$1999,8,0),"84005541")))</f>
        <v/>
      </c>
      <c r="M971" s="70"/>
      <c r="N971" s="70"/>
      <c r="O971" s="72"/>
      <c r="P971" s="70"/>
      <c r="Q971" s="70"/>
      <c r="R971" s="70"/>
      <c r="S971" s="70"/>
      <c r="T971" s="70"/>
      <c r="U971" s="70"/>
      <c r="V971" s="70"/>
      <c r="W971" s="69" t="str">
        <f t="shared" si="118"/>
        <v/>
      </c>
      <c r="X971" s="69" t="str">
        <f t="shared" si="119"/>
        <v/>
      </c>
      <c r="Y971" s="70"/>
      <c r="Z971" s="70" t="str">
        <f>IF(M971="no_cargado",VLOOKUP(B971,NAfiliado_NFarmacia!A:H,8,0),"")</f>
        <v/>
      </c>
      <c r="AA971" s="70"/>
    </row>
    <row r="972" spans="7:27" x14ac:dyDescent="0.55000000000000004">
      <c r="G972" s="66" t="str">
        <f>+IF($B972="","",+IFERROR(+VLOOKUP(B972,padron!$A$2:$E$2000,2,0),+IFERROR(VLOOKUP(B972,NAfiliado_NFarmacia!$A:$J,10,0),"Ingresar Nuevo Afiliado")))</f>
        <v/>
      </c>
      <c r="H972" s="70"/>
      <c r="I972" s="70"/>
      <c r="J972" s="70"/>
      <c r="K972" s="70"/>
      <c r="L972" s="69" t="str">
        <f>+IF(B972="","",IF(F972="No","84005541",+IFERROR(+VLOOKUP(inicio!B972,padron!$A$2:$H$1999,8,0),"84005541")))</f>
        <v/>
      </c>
      <c r="M972" s="70"/>
      <c r="N972" s="70"/>
      <c r="O972" s="72"/>
      <c r="P972" s="70"/>
      <c r="Q972" s="70"/>
      <c r="R972" s="70"/>
      <c r="S972" s="70"/>
      <c r="T972" s="70"/>
      <c r="U972" s="70"/>
      <c r="V972" s="70"/>
      <c r="W972" s="69" t="str">
        <f t="shared" si="118"/>
        <v/>
      </c>
      <c r="X972" s="69" t="str">
        <f t="shared" si="119"/>
        <v/>
      </c>
      <c r="Y972" s="70"/>
      <c r="Z972" s="70" t="str">
        <f>IF(M972="no_cargado",VLOOKUP(B972,NAfiliado_NFarmacia!A:H,8,0),"")</f>
        <v/>
      </c>
      <c r="AA972" s="70"/>
    </row>
    <row r="973" spans="7:27" x14ac:dyDescent="0.55000000000000004">
      <c r="G973" s="66" t="str">
        <f>+IF($B973="","",+IFERROR(+VLOOKUP(B973,padron!$A$2:$E$2000,2,0),+IFERROR(VLOOKUP(B973,NAfiliado_NFarmacia!$A:$J,10,0),"Ingresar Nuevo Afiliado")))</f>
        <v/>
      </c>
      <c r="H973" s="70"/>
      <c r="I973" s="70"/>
      <c r="J973" s="70"/>
      <c r="K973" s="70"/>
      <c r="L973" s="69" t="str">
        <f>+IF(B973="","",IF(F973="No","84005541",+IFERROR(+VLOOKUP(inicio!B973,padron!$A$2:$H$1999,8,0),"84005541")))</f>
        <v/>
      </c>
      <c r="M973" s="70"/>
      <c r="N973" s="70"/>
      <c r="O973" s="72"/>
      <c r="P973" s="70"/>
      <c r="Q973" s="70"/>
      <c r="R973" s="70"/>
      <c r="S973" s="70"/>
      <c r="T973" s="70"/>
      <c r="U973" s="70"/>
      <c r="V973" s="70"/>
      <c r="W973" s="69" t="str">
        <f t="shared" si="118"/>
        <v/>
      </c>
      <c r="X973" s="69" t="str">
        <f t="shared" si="119"/>
        <v/>
      </c>
      <c r="Y973" s="70"/>
      <c r="Z973" s="70" t="str">
        <f>IF(M973="no_cargado",VLOOKUP(B973,NAfiliado_NFarmacia!A:H,8,0),"")</f>
        <v/>
      </c>
      <c r="AA973" s="70"/>
    </row>
    <row r="974" spans="7:27" x14ac:dyDescent="0.55000000000000004">
      <c r="G974" s="66" t="str">
        <f>+IF($B974="","",+IFERROR(+VLOOKUP(B974,padron!$A$2:$E$2000,2,0),+IFERROR(VLOOKUP(B974,NAfiliado_NFarmacia!$A:$J,10,0),"Ingresar Nuevo Afiliado")))</f>
        <v/>
      </c>
      <c r="H974" s="70"/>
      <c r="I974" s="70"/>
      <c r="J974" s="70"/>
      <c r="K974" s="70"/>
      <c r="L974" s="69" t="str">
        <f>+IF(B974="","",IF(F974="No","84005541",+IFERROR(+VLOOKUP(inicio!B974,padron!$A$2:$H$1999,8,0),"84005541")))</f>
        <v/>
      </c>
      <c r="M974" s="70"/>
      <c r="N974" s="70"/>
      <c r="O974" s="72"/>
      <c r="P974" s="70"/>
      <c r="Q974" s="70"/>
      <c r="R974" s="70"/>
      <c r="S974" s="70"/>
      <c r="T974" s="70"/>
      <c r="U974" s="70"/>
      <c r="V974" s="70"/>
      <c r="W974" s="69" t="str">
        <f t="shared" si="118"/>
        <v/>
      </c>
      <c r="X974" s="69" t="str">
        <f t="shared" si="119"/>
        <v/>
      </c>
      <c r="Y974" s="70"/>
      <c r="Z974" s="70" t="str">
        <f>IF(M974="no_cargado",VLOOKUP(B974,NAfiliado_NFarmacia!A:H,8,0),"")</f>
        <v/>
      </c>
      <c r="AA974" s="70"/>
    </row>
    <row r="975" spans="7:27" x14ac:dyDescent="0.55000000000000004">
      <c r="G975" s="66" t="str">
        <f>+IF($B975="","",+IFERROR(+VLOOKUP(B975,padron!$A$2:$E$2000,2,0),+IFERROR(VLOOKUP(B975,NAfiliado_NFarmacia!$A:$J,10,0),"Ingresar Nuevo Afiliado")))</f>
        <v/>
      </c>
      <c r="H975" s="70"/>
      <c r="I975" s="70"/>
      <c r="J975" s="70"/>
      <c r="K975" s="70"/>
      <c r="L975" s="69" t="str">
        <f>+IF(B975="","",IF(F975="No","84005541",+IFERROR(+VLOOKUP(inicio!B975,padron!$A$2:$H$1999,8,0),"84005541")))</f>
        <v/>
      </c>
      <c r="M975" s="70"/>
      <c r="N975" s="70"/>
      <c r="O975" s="72"/>
      <c r="P975" s="70"/>
      <c r="Q975" s="70"/>
      <c r="R975" s="70"/>
      <c r="S975" s="70"/>
      <c r="T975" s="70"/>
      <c r="U975" s="70"/>
      <c r="V975" s="70"/>
      <c r="W975" s="69" t="str">
        <f t="shared" si="118"/>
        <v/>
      </c>
      <c r="X975" s="69" t="str">
        <f t="shared" si="119"/>
        <v/>
      </c>
      <c r="Y975" s="70"/>
      <c r="Z975" s="70" t="str">
        <f>IF(M975="no_cargado",VLOOKUP(B975,NAfiliado_NFarmacia!A:H,8,0),"")</f>
        <v/>
      </c>
      <c r="AA975" s="70"/>
    </row>
    <row r="976" spans="7:27" x14ac:dyDescent="0.55000000000000004">
      <c r="G976" s="66" t="str">
        <f>+IF($B976="","",+IFERROR(+VLOOKUP(B976,padron!$A$2:$E$2000,2,0),+IFERROR(VLOOKUP(B976,NAfiliado_NFarmacia!$A:$J,10,0),"Ingresar Nuevo Afiliado")))</f>
        <v/>
      </c>
      <c r="H976" s="70"/>
      <c r="I976" s="70"/>
      <c r="J976" s="70"/>
      <c r="K976" s="70"/>
      <c r="L976" s="69" t="str">
        <f>+IF(B976="","",IF(F976="No","84005541",+IFERROR(+VLOOKUP(inicio!B976,padron!$A$2:$H$1999,8,0),"84005541")))</f>
        <v/>
      </c>
      <c r="M976" s="70"/>
      <c r="N976" s="70"/>
      <c r="O976" s="72"/>
      <c r="P976" s="70"/>
      <c r="Q976" s="70"/>
      <c r="R976" s="70"/>
      <c r="S976" s="70"/>
      <c r="T976" s="70"/>
      <c r="U976" s="70"/>
      <c r="V976" s="70"/>
      <c r="W976" s="69" t="str">
        <f t="shared" si="118"/>
        <v/>
      </c>
      <c r="X976" s="69" t="str">
        <f t="shared" si="119"/>
        <v/>
      </c>
      <c r="Y976" s="70"/>
      <c r="Z976" s="70" t="str">
        <f>IF(M976="no_cargado",VLOOKUP(B976,NAfiliado_NFarmacia!A:H,8,0),"")</f>
        <v/>
      </c>
      <c r="AA976" s="70"/>
    </row>
    <row r="977" spans="7:27" x14ac:dyDescent="0.55000000000000004">
      <c r="G977" s="66" t="str">
        <f>+IF($B977="","",+IFERROR(+VLOOKUP(B977,padron!$A$2:$E$2000,2,0),+IFERROR(VLOOKUP(B977,NAfiliado_NFarmacia!$A:$J,10,0),"Ingresar Nuevo Afiliado")))</f>
        <v/>
      </c>
      <c r="H977" s="70"/>
      <c r="I977" s="70"/>
      <c r="J977" s="70"/>
      <c r="K977" s="70"/>
      <c r="L977" s="69" t="str">
        <f>+IF(B977="","",IF(F977="No","84005541",+IFERROR(+VLOOKUP(inicio!B977,padron!$A$2:$H$1999,8,0),"84005541")))</f>
        <v/>
      </c>
      <c r="M977" s="70"/>
      <c r="N977" s="70"/>
      <c r="O977" s="72"/>
      <c r="P977" s="70"/>
      <c r="Q977" s="70"/>
      <c r="R977" s="70"/>
      <c r="S977" s="70"/>
      <c r="T977" s="70"/>
      <c r="U977" s="70"/>
      <c r="V977" s="70"/>
      <c r="W977" s="69" t="str">
        <f t="shared" si="118"/>
        <v/>
      </c>
      <c r="X977" s="69" t="str">
        <f t="shared" si="119"/>
        <v/>
      </c>
      <c r="Y977" s="70"/>
      <c r="Z977" s="70" t="str">
        <f>IF(M977="no_cargado",VLOOKUP(B977,NAfiliado_NFarmacia!A:H,8,0),"")</f>
        <v/>
      </c>
      <c r="AA977" s="70"/>
    </row>
    <row r="978" spans="7:27" x14ac:dyDescent="0.55000000000000004">
      <c r="G978" s="66" t="str">
        <f>+IF($B978="","",+IFERROR(+VLOOKUP(B978,padron!$A$2:$E$2000,2,0),+IFERROR(VLOOKUP(B978,NAfiliado_NFarmacia!$A:$J,10,0),"Ingresar Nuevo Afiliado")))</f>
        <v/>
      </c>
      <c r="H978" s="70"/>
      <c r="I978" s="70"/>
      <c r="J978" s="70"/>
      <c r="K978" s="70"/>
      <c r="L978" s="69" t="str">
        <f>+IF(B978="","",IF(F978="No","84005541",+IFERROR(+VLOOKUP(inicio!B978,padron!$A$2:$H$1999,8,0),"84005541")))</f>
        <v/>
      </c>
      <c r="M978" s="70"/>
      <c r="N978" s="70"/>
      <c r="O978" s="72"/>
      <c r="P978" s="70"/>
      <c r="Q978" s="70"/>
      <c r="R978" s="70"/>
      <c r="S978" s="70"/>
      <c r="T978" s="70"/>
      <c r="U978" s="70"/>
      <c r="V978" s="70"/>
      <c r="W978" s="69" t="str">
        <f t="shared" si="118"/>
        <v/>
      </c>
      <c r="X978" s="69" t="str">
        <f t="shared" si="119"/>
        <v/>
      </c>
      <c r="Y978" s="70"/>
      <c r="Z978" s="70" t="str">
        <f>IF(M978="no_cargado",VLOOKUP(B978,NAfiliado_NFarmacia!A:H,8,0),"")</f>
        <v/>
      </c>
      <c r="AA978" s="70"/>
    </row>
    <row r="979" spans="7:27" x14ac:dyDescent="0.55000000000000004">
      <c r="G979" s="66" t="str">
        <f>+IF($B979="","",+IFERROR(+VLOOKUP(B979,padron!$A$2:$E$2000,2,0),+IFERROR(VLOOKUP(B979,NAfiliado_NFarmacia!$A:$J,10,0),"Ingresar Nuevo Afiliado")))</f>
        <v/>
      </c>
      <c r="H979" s="70"/>
      <c r="I979" s="70"/>
      <c r="J979" s="70"/>
      <c r="K979" s="70"/>
      <c r="L979" s="69" t="str">
        <f>+IF(B979="","",IF(F979="No","84005541",+IFERROR(+VLOOKUP(inicio!B979,padron!$A$2:$H$1999,8,0),"84005541")))</f>
        <v/>
      </c>
      <c r="M979" s="70"/>
      <c r="N979" s="70"/>
      <c r="O979" s="72"/>
      <c r="P979" s="70"/>
      <c r="Q979" s="70"/>
      <c r="R979" s="70"/>
      <c r="S979" s="70"/>
      <c r="T979" s="70"/>
      <c r="U979" s="70"/>
      <c r="V979" s="70"/>
      <c r="W979" s="69" t="str">
        <f t="shared" si="118"/>
        <v/>
      </c>
      <c r="X979" s="69" t="str">
        <f t="shared" si="119"/>
        <v/>
      </c>
      <c r="Y979" s="70"/>
      <c r="Z979" s="70" t="str">
        <f>IF(M979="no_cargado",VLOOKUP(B979,NAfiliado_NFarmacia!A:H,8,0),"")</f>
        <v/>
      </c>
      <c r="AA979" s="70"/>
    </row>
    <row r="980" spans="7:27" x14ac:dyDescent="0.55000000000000004">
      <c r="G980" s="66" t="str">
        <f>+IF($B980="","",+IFERROR(+VLOOKUP(B980,padron!$A$2:$E$2000,2,0),+IFERROR(VLOOKUP(B980,NAfiliado_NFarmacia!$A:$J,10,0),"Ingresar Nuevo Afiliado")))</f>
        <v/>
      </c>
      <c r="H980" s="70"/>
      <c r="I980" s="70"/>
      <c r="J980" s="70"/>
      <c r="K980" s="70"/>
      <c r="L980" s="69" t="str">
        <f>+IF(B980="","",IF(F980="No","84005541",+IFERROR(+VLOOKUP(inicio!B980,padron!$A$2:$H$1999,8,0),"84005541")))</f>
        <v/>
      </c>
      <c r="M980" s="70"/>
      <c r="N980" s="70"/>
      <c r="O980" s="72"/>
      <c r="P980" s="70"/>
      <c r="Q980" s="70"/>
      <c r="R980" s="70"/>
      <c r="S980" s="70"/>
      <c r="T980" s="70"/>
      <c r="U980" s="70"/>
      <c r="V980" s="70"/>
      <c r="W980" s="69" t="str">
        <f t="shared" si="118"/>
        <v/>
      </c>
      <c r="X980" s="69" t="str">
        <f t="shared" si="119"/>
        <v/>
      </c>
      <c r="Y980" s="70"/>
      <c r="Z980" s="70" t="str">
        <f>IF(M980="no_cargado",VLOOKUP(B980,NAfiliado_NFarmacia!A:H,8,0),"")</f>
        <v/>
      </c>
      <c r="AA980" s="70"/>
    </row>
    <row r="981" spans="7:27" x14ac:dyDescent="0.55000000000000004">
      <c r="G981" s="66" t="str">
        <f>+IF($B981="","",+IFERROR(+VLOOKUP(B981,padron!$A$2:$E$2000,2,0),+IFERROR(VLOOKUP(B981,NAfiliado_NFarmacia!$A:$J,10,0),"Ingresar Nuevo Afiliado")))</f>
        <v/>
      </c>
      <c r="H981" s="70"/>
      <c r="I981" s="70"/>
      <c r="J981" s="70"/>
      <c r="K981" s="70"/>
      <c r="L981" s="69" t="str">
        <f>+IF(B981="","",IF(F981="No","84005541",+IFERROR(+VLOOKUP(inicio!B981,padron!$A$2:$H$1999,8,0),"84005541")))</f>
        <v/>
      </c>
      <c r="M981" s="70"/>
      <c r="N981" s="70"/>
      <c r="O981" s="72"/>
      <c r="P981" s="70"/>
      <c r="Q981" s="70"/>
      <c r="R981" s="70"/>
      <c r="S981" s="70"/>
      <c r="T981" s="70"/>
      <c r="U981" s="70"/>
      <c r="V981" s="70"/>
      <c r="W981" s="69" t="str">
        <f t="shared" si="118"/>
        <v/>
      </c>
      <c r="X981" s="69" t="str">
        <f t="shared" si="119"/>
        <v/>
      </c>
      <c r="Y981" s="70"/>
      <c r="Z981" s="70" t="str">
        <f>IF(M981="no_cargado",VLOOKUP(B981,NAfiliado_NFarmacia!A:H,8,0),"")</f>
        <v/>
      </c>
      <c r="AA981" s="70"/>
    </row>
    <row r="982" spans="7:27" x14ac:dyDescent="0.55000000000000004">
      <c r="G982" s="66" t="str">
        <f>+IF($B982="","",+IFERROR(+VLOOKUP(B982,padron!$A$2:$E$2000,2,0),+IFERROR(VLOOKUP(B982,NAfiliado_NFarmacia!$A:$J,10,0),"Ingresar Nuevo Afiliado")))</f>
        <v/>
      </c>
      <c r="H982" s="70"/>
      <c r="I982" s="70"/>
      <c r="J982" s="70"/>
      <c r="K982" s="70"/>
      <c r="L982" s="69" t="str">
        <f>+IF(B982="","",IF(F982="No","84005541",+IFERROR(+VLOOKUP(inicio!B982,padron!$A$2:$H$1999,8,0),"84005541")))</f>
        <v/>
      </c>
      <c r="M982" s="70"/>
      <c r="N982" s="70"/>
      <c r="O982" s="72"/>
      <c r="P982" s="70"/>
      <c r="Q982" s="70"/>
      <c r="R982" s="70"/>
      <c r="S982" s="70"/>
      <c r="T982" s="70"/>
      <c r="U982" s="70"/>
      <c r="V982" s="70"/>
      <c r="W982" s="69" t="str">
        <f t="shared" si="118"/>
        <v/>
      </c>
      <c r="X982" s="69" t="str">
        <f t="shared" si="119"/>
        <v/>
      </c>
      <c r="Y982" s="70"/>
      <c r="Z982" s="70" t="str">
        <f>IF(M982="no_cargado",VLOOKUP(B982,NAfiliado_NFarmacia!A:H,8,0),"")</f>
        <v/>
      </c>
      <c r="AA982" s="70"/>
    </row>
    <row r="983" spans="7:27" x14ac:dyDescent="0.55000000000000004">
      <c r="G983" s="66" t="str">
        <f>+IF($B983="","",+IFERROR(+VLOOKUP(B983,padron!$A$2:$E$2000,2,0),+IFERROR(VLOOKUP(B983,NAfiliado_NFarmacia!$A:$J,10,0),"Ingresar Nuevo Afiliado")))</f>
        <v/>
      </c>
      <c r="H983" s="70"/>
      <c r="I983" s="70"/>
      <c r="J983" s="70"/>
      <c r="K983" s="70"/>
      <c r="L983" s="69" t="str">
        <f>+IF(B983="","",IF(F983="No","84005541",+IFERROR(+VLOOKUP(inicio!B983,padron!$A$2:$H$1999,8,0),"84005541")))</f>
        <v/>
      </c>
      <c r="M983" s="70"/>
      <c r="N983" s="70"/>
      <c r="O983" s="72"/>
      <c r="P983" s="70"/>
      <c r="Q983" s="70"/>
      <c r="R983" s="70"/>
      <c r="S983" s="70"/>
      <c r="T983" s="70"/>
      <c r="U983" s="70"/>
      <c r="V983" s="70"/>
      <c r="W983" s="69" t="str">
        <f t="shared" si="118"/>
        <v/>
      </c>
      <c r="X983" s="69" t="str">
        <f t="shared" si="119"/>
        <v/>
      </c>
      <c r="Y983" s="70"/>
      <c r="Z983" s="70" t="str">
        <f>IF(M983="no_cargado",VLOOKUP(B983,NAfiliado_NFarmacia!A:H,8,0),"")</f>
        <v/>
      </c>
      <c r="AA983" s="70"/>
    </row>
    <row r="984" spans="7:27" x14ac:dyDescent="0.55000000000000004">
      <c r="G984" s="66" t="str">
        <f>+IF($B984="","",+IFERROR(+VLOOKUP(B984,padron!$A$2:$E$2000,2,0),+IFERROR(VLOOKUP(B984,NAfiliado_NFarmacia!$A:$J,10,0),"Ingresar Nuevo Afiliado")))</f>
        <v/>
      </c>
      <c r="H984" s="70"/>
      <c r="I984" s="70"/>
      <c r="J984" s="70"/>
      <c r="K984" s="70"/>
      <c r="L984" s="69" t="str">
        <f>+IF(B984="","",IF(F984="No","84005541",+IFERROR(+VLOOKUP(inicio!B984,padron!$A$2:$H$1999,8,0),"84005541")))</f>
        <v/>
      </c>
      <c r="M984" s="70"/>
      <c r="N984" s="70"/>
      <c r="O984" s="72"/>
      <c r="P984" s="70"/>
      <c r="Q984" s="70"/>
      <c r="R984" s="70"/>
      <c r="S984" s="70"/>
      <c r="T984" s="70"/>
      <c r="U984" s="70"/>
      <c r="V984" s="70"/>
      <c r="W984" s="69" t="str">
        <f t="shared" si="118"/>
        <v/>
      </c>
      <c r="X984" s="69" t="str">
        <f t="shared" si="119"/>
        <v/>
      </c>
      <c r="Y984" s="70"/>
      <c r="Z984" s="70" t="str">
        <f>IF(M984="no_cargado",VLOOKUP(B984,NAfiliado_NFarmacia!A:H,8,0),"")</f>
        <v/>
      </c>
      <c r="AA984" s="70"/>
    </row>
    <row r="985" spans="7:27" x14ac:dyDescent="0.55000000000000004">
      <c r="G985" s="66" t="str">
        <f>+IF($B985="","",+IFERROR(+VLOOKUP(B985,padron!$A$2:$E$2000,2,0),+IFERROR(VLOOKUP(B985,NAfiliado_NFarmacia!$A:$J,10,0),"Ingresar Nuevo Afiliado")))</f>
        <v/>
      </c>
      <c r="H985" s="70"/>
      <c r="I985" s="70"/>
      <c r="J985" s="70"/>
      <c r="K985" s="70"/>
      <c r="L985" s="69" t="str">
        <f>+IF(B985="","",IF(F985="No","84005541",+IFERROR(+VLOOKUP(inicio!B985,padron!$A$2:$H$1999,8,0),"84005541")))</f>
        <v/>
      </c>
      <c r="M985" s="70"/>
      <c r="N985" s="70"/>
      <c r="O985" s="72"/>
      <c r="P985" s="70"/>
      <c r="Q985" s="70"/>
      <c r="R985" s="70"/>
      <c r="S985" s="70"/>
      <c r="T985" s="70"/>
      <c r="U985" s="70"/>
      <c r="V985" s="70"/>
      <c r="W985" s="69" t="str">
        <f t="shared" si="118"/>
        <v/>
      </c>
      <c r="X985" s="69" t="str">
        <f t="shared" si="119"/>
        <v/>
      </c>
      <c r="Y985" s="70"/>
      <c r="Z985" s="70" t="str">
        <f>IF(M985="no_cargado",VLOOKUP(B985,NAfiliado_NFarmacia!A:H,8,0),"")</f>
        <v/>
      </c>
      <c r="AA985" s="70"/>
    </row>
    <row r="986" spans="7:27" x14ac:dyDescent="0.55000000000000004">
      <c r="G986" s="66" t="str">
        <f>+IF($B986="","",+IFERROR(+VLOOKUP(B986,padron!$A$2:$E$2000,2,0),+IFERROR(VLOOKUP(B986,NAfiliado_NFarmacia!$A:$J,10,0),"Ingresar Nuevo Afiliado")))</f>
        <v/>
      </c>
      <c r="H986" s="70"/>
      <c r="I986" s="70"/>
      <c r="J986" s="70"/>
      <c r="K986" s="70"/>
      <c r="L986" s="69" t="str">
        <f>+IF(B986="","",IF(F986="No","84005541",+IFERROR(+VLOOKUP(inicio!B986,padron!$A$2:$H$1999,8,0),"84005541")))</f>
        <v/>
      </c>
      <c r="M986" s="70"/>
      <c r="N986" s="70"/>
      <c r="O986" s="72"/>
      <c r="P986" s="70"/>
      <c r="Q986" s="70"/>
      <c r="R986" s="70"/>
      <c r="S986" s="70"/>
      <c r="T986" s="70"/>
      <c r="U986" s="70"/>
      <c r="V986" s="70"/>
      <c r="W986" s="69" t="str">
        <f t="shared" si="118"/>
        <v/>
      </c>
      <c r="X986" s="69" t="str">
        <f t="shared" si="119"/>
        <v/>
      </c>
      <c r="Y986" s="70"/>
      <c r="Z986" s="70" t="str">
        <f>IF(M986="no_cargado",VLOOKUP(B986,NAfiliado_NFarmacia!A:H,8,0),"")</f>
        <v/>
      </c>
      <c r="AA986" s="70"/>
    </row>
    <row r="987" spans="7:27" x14ac:dyDescent="0.55000000000000004">
      <c r="G987" s="66" t="str">
        <f>+IF($B987="","",+IFERROR(+VLOOKUP(B987,padron!$A$2:$E$2000,2,0),+IFERROR(VLOOKUP(B987,NAfiliado_NFarmacia!$A:$J,10,0),"Ingresar Nuevo Afiliado")))</f>
        <v/>
      </c>
      <c r="H987" s="70"/>
      <c r="I987" s="70"/>
      <c r="J987" s="70"/>
      <c r="K987" s="70"/>
      <c r="L987" s="69" t="str">
        <f>+IF(B987="","",IF(F987="No","84005541",+IFERROR(+VLOOKUP(inicio!B987,padron!$A$2:$H$1999,8,0),"84005541")))</f>
        <v/>
      </c>
      <c r="M987" s="70"/>
      <c r="N987" s="70"/>
      <c r="O987" s="72"/>
      <c r="P987" s="70"/>
      <c r="Q987" s="70"/>
      <c r="R987" s="70"/>
      <c r="S987" s="70"/>
      <c r="T987" s="70"/>
      <c r="U987" s="70"/>
      <c r="V987" s="70"/>
      <c r="W987" s="69" t="str">
        <f t="shared" si="118"/>
        <v/>
      </c>
      <c r="X987" s="69" t="str">
        <f t="shared" si="119"/>
        <v/>
      </c>
      <c r="Y987" s="70"/>
      <c r="Z987" s="70" t="str">
        <f>IF(M987="no_cargado",VLOOKUP(B987,NAfiliado_NFarmacia!A:H,8,0),"")</f>
        <v/>
      </c>
      <c r="AA987" s="70"/>
    </row>
    <row r="988" spans="7:27" x14ac:dyDescent="0.55000000000000004">
      <c r="G988" s="66" t="str">
        <f>+IF($B988="","",+IFERROR(+VLOOKUP(B988,padron!$A$2:$E$2000,2,0),+IFERROR(VLOOKUP(B988,NAfiliado_NFarmacia!$A:$J,10,0),"Ingresar Nuevo Afiliado")))</f>
        <v/>
      </c>
      <c r="H988" s="70"/>
      <c r="I988" s="70"/>
      <c r="J988" s="70"/>
      <c r="K988" s="70"/>
      <c r="L988" s="69" t="str">
        <f>+IF(B988="","",IF(F988="No","84005541",+IFERROR(+VLOOKUP(inicio!B988,padron!$A$2:$H$1999,8,0),"84005541")))</f>
        <v/>
      </c>
      <c r="M988" s="70"/>
      <c r="N988" s="70"/>
      <c r="O988" s="72"/>
      <c r="P988" s="70"/>
      <c r="Q988" s="70"/>
      <c r="R988" s="70"/>
      <c r="S988" s="70"/>
      <c r="T988" s="70"/>
      <c r="U988" s="70"/>
      <c r="V988" s="70"/>
      <c r="W988" s="69" t="str">
        <f t="shared" si="118"/>
        <v/>
      </c>
      <c r="X988" s="69" t="str">
        <f t="shared" si="119"/>
        <v/>
      </c>
      <c r="Y988" s="70"/>
      <c r="Z988" s="70" t="str">
        <f>IF(M988="no_cargado",VLOOKUP(B988,NAfiliado_NFarmacia!A:H,8,0),"")</f>
        <v/>
      </c>
      <c r="AA988" s="70"/>
    </row>
    <row r="989" spans="7:27" x14ac:dyDescent="0.55000000000000004">
      <c r="G989" s="66" t="str">
        <f>+IF($B989="","",+IFERROR(+VLOOKUP(B989,padron!$A$2:$E$2000,2,0),+IFERROR(VLOOKUP(B989,NAfiliado_NFarmacia!$A:$J,10,0),"Ingresar Nuevo Afiliado")))</f>
        <v/>
      </c>
      <c r="H989" s="70"/>
      <c r="I989" s="70"/>
      <c r="J989" s="70"/>
      <c r="K989" s="70"/>
      <c r="L989" s="69" t="str">
        <f>+IF(B989="","",IF(F989="No","84005541",+IFERROR(+VLOOKUP(inicio!B989,padron!$A$2:$H$1999,8,0),"84005541")))</f>
        <v/>
      </c>
      <c r="M989" s="70"/>
      <c r="N989" s="70"/>
      <c r="O989" s="72"/>
      <c r="P989" s="70"/>
      <c r="Q989" s="70"/>
      <c r="R989" s="70"/>
      <c r="S989" s="70"/>
      <c r="T989" s="70"/>
      <c r="U989" s="70"/>
      <c r="V989" s="70"/>
      <c r="W989" s="69" t="str">
        <f t="shared" si="118"/>
        <v/>
      </c>
      <c r="X989" s="69" t="str">
        <f t="shared" si="119"/>
        <v/>
      </c>
      <c r="Y989" s="70"/>
      <c r="Z989" s="70" t="str">
        <f>IF(M989="no_cargado",VLOOKUP(B989,NAfiliado_NFarmacia!A:H,8,0),"")</f>
        <v/>
      </c>
      <c r="AA989" s="70"/>
    </row>
    <row r="990" spans="7:27" x14ac:dyDescent="0.55000000000000004">
      <c r="G990" s="66" t="str">
        <f>+IF($B990="","",+IFERROR(+VLOOKUP(B990,padron!$A$2:$E$2000,2,0),+IFERROR(VLOOKUP(B990,NAfiliado_NFarmacia!$A:$J,10,0),"Ingresar Nuevo Afiliado")))</f>
        <v/>
      </c>
      <c r="H990" s="70"/>
      <c r="I990" s="70"/>
      <c r="J990" s="70"/>
      <c r="K990" s="70"/>
      <c r="L990" s="69" t="str">
        <f>+IF(B990="","",IF(F990="No","84005541",+IFERROR(+VLOOKUP(inicio!B990,padron!$A$2:$H$1999,8,0),"84005541")))</f>
        <v/>
      </c>
      <c r="M990" s="70"/>
      <c r="N990" s="70"/>
      <c r="O990" s="72"/>
      <c r="P990" s="70"/>
      <c r="Q990" s="70"/>
      <c r="R990" s="70"/>
      <c r="S990" s="70"/>
      <c r="T990" s="70"/>
      <c r="U990" s="70"/>
      <c r="V990" s="70"/>
      <c r="W990" s="69" t="str">
        <f t="shared" si="118"/>
        <v/>
      </c>
      <c r="X990" s="69" t="str">
        <f t="shared" si="119"/>
        <v/>
      </c>
      <c r="Y990" s="70"/>
      <c r="Z990" s="70" t="str">
        <f>IF(M990="no_cargado",VLOOKUP(B990,NAfiliado_NFarmacia!A:H,8,0),"")</f>
        <v/>
      </c>
      <c r="AA990" s="70"/>
    </row>
    <row r="991" spans="7:27" x14ac:dyDescent="0.55000000000000004">
      <c r="G991" s="66" t="str">
        <f>+IF($B991="","",+IFERROR(+VLOOKUP(B991,padron!$A$2:$E$2000,2,0),+IFERROR(VLOOKUP(B991,NAfiliado_NFarmacia!$A:$J,10,0),"Ingresar Nuevo Afiliado")))</f>
        <v/>
      </c>
      <c r="H991" s="70"/>
      <c r="I991" s="70"/>
      <c r="J991" s="70"/>
      <c r="K991" s="70"/>
      <c r="L991" s="69" t="str">
        <f>+IF(B991="","",IF(F991="No","84005541",+IFERROR(+VLOOKUP(inicio!B991,padron!$A$2:$H$1999,8,0),"84005541")))</f>
        <v/>
      </c>
      <c r="M991" s="70"/>
      <c r="N991" s="70"/>
      <c r="O991" s="72"/>
      <c r="P991" s="70"/>
      <c r="Q991" s="70"/>
      <c r="R991" s="70"/>
      <c r="S991" s="70"/>
      <c r="T991" s="70"/>
      <c r="U991" s="70"/>
      <c r="V991" s="70"/>
      <c r="W991" s="69" t="str">
        <f t="shared" si="118"/>
        <v/>
      </c>
      <c r="X991" s="69" t="str">
        <f t="shared" si="119"/>
        <v/>
      </c>
      <c r="Y991" s="70"/>
      <c r="Z991" s="70" t="str">
        <f>IF(M991="no_cargado",VLOOKUP(B991,NAfiliado_NFarmacia!A:H,8,0),"")</f>
        <v/>
      </c>
      <c r="AA991" s="70"/>
    </row>
    <row r="992" spans="7:27" x14ac:dyDescent="0.55000000000000004">
      <c r="G992" s="66" t="str">
        <f>+IF($B992="","",+IFERROR(+VLOOKUP(B992,padron!$A$2:$E$2000,2,0),+IFERROR(VLOOKUP(B992,NAfiliado_NFarmacia!$A:$J,10,0),"Ingresar Nuevo Afiliado")))</f>
        <v/>
      </c>
      <c r="H992" s="70"/>
      <c r="I992" s="70"/>
      <c r="J992" s="70"/>
      <c r="K992" s="70"/>
      <c r="L992" s="69" t="str">
        <f>+IF(B992="","",IF(F992="No","84005541",+IFERROR(+VLOOKUP(inicio!B992,padron!$A$2:$H$1999,8,0),"84005541")))</f>
        <v/>
      </c>
      <c r="M992" s="70"/>
      <c r="N992" s="70"/>
      <c r="O992" s="72"/>
      <c r="P992" s="70"/>
      <c r="Q992" s="70"/>
      <c r="R992" s="70"/>
      <c r="S992" s="70"/>
      <c r="T992" s="70"/>
      <c r="U992" s="70"/>
      <c r="V992" s="70"/>
      <c r="W992" s="69" t="str">
        <f t="shared" si="118"/>
        <v/>
      </c>
      <c r="X992" s="69" t="str">
        <f t="shared" si="119"/>
        <v/>
      </c>
      <c r="Y992" s="70"/>
      <c r="Z992" s="70" t="str">
        <f>IF(M992="no_cargado",VLOOKUP(B992,NAfiliado_NFarmacia!A:H,8,0),"")</f>
        <v/>
      </c>
      <c r="AA992" s="70"/>
    </row>
    <row r="993" spans="7:27" x14ac:dyDescent="0.55000000000000004">
      <c r="G993" s="66" t="str">
        <f>+IF($B993="","",+IFERROR(+VLOOKUP(B993,padron!$A$2:$E$2000,2,0),+IFERROR(VLOOKUP(B993,NAfiliado_NFarmacia!$A:$J,10,0),"Ingresar Nuevo Afiliado")))</f>
        <v/>
      </c>
      <c r="H993" s="70"/>
      <c r="I993" s="70"/>
      <c r="J993" s="70"/>
      <c r="K993" s="70"/>
      <c r="L993" s="69" t="str">
        <f>+IF(B993="","",IF(F993="No","84005541",+IFERROR(+VLOOKUP(inicio!B993,padron!$A$2:$H$1999,8,0),"84005541")))</f>
        <v/>
      </c>
      <c r="M993" s="70"/>
      <c r="N993" s="70"/>
      <c r="O993" s="72"/>
      <c r="P993" s="70"/>
      <c r="Q993" s="70"/>
      <c r="R993" s="70"/>
      <c r="S993" s="70"/>
      <c r="T993" s="70"/>
      <c r="U993" s="70"/>
      <c r="V993" s="70"/>
      <c r="W993" s="69" t="str">
        <f t="shared" si="118"/>
        <v/>
      </c>
      <c r="X993" s="69" t="str">
        <f t="shared" si="119"/>
        <v/>
      </c>
      <c r="Y993" s="70"/>
      <c r="Z993" s="70" t="str">
        <f>IF(M993="no_cargado",VLOOKUP(B993,NAfiliado_NFarmacia!A:H,8,0),"")</f>
        <v/>
      </c>
      <c r="AA993" s="70"/>
    </row>
    <row r="994" spans="7:27" x14ac:dyDescent="0.55000000000000004">
      <c r="G994" s="66" t="str">
        <f>+IF($B994="","",+IFERROR(+VLOOKUP(B994,padron!$A$2:$E$2000,2,0),+IFERROR(VLOOKUP(B994,NAfiliado_NFarmacia!$A:$J,10,0),"Ingresar Nuevo Afiliado")))</f>
        <v/>
      </c>
      <c r="H994" s="70"/>
      <c r="I994" s="70"/>
      <c r="J994" s="70"/>
      <c r="K994" s="70"/>
      <c r="L994" s="69" t="str">
        <f>+IF(B994="","",IF(F994="No","84005541",+IFERROR(+VLOOKUP(inicio!B994,padron!$A$2:$H$1999,8,0),"84005541")))</f>
        <v/>
      </c>
      <c r="M994" s="70"/>
      <c r="N994" s="70"/>
      <c r="O994" s="72"/>
      <c r="P994" s="70"/>
      <c r="Q994" s="70"/>
      <c r="R994" s="70"/>
      <c r="S994" s="70"/>
      <c r="T994" s="70"/>
      <c r="U994" s="70"/>
      <c r="V994" s="70"/>
      <c r="W994" s="69" t="str">
        <f t="shared" si="118"/>
        <v/>
      </c>
      <c r="X994" s="69" t="str">
        <f t="shared" si="119"/>
        <v/>
      </c>
      <c r="Y994" s="70"/>
      <c r="Z994" s="70" t="str">
        <f>IF(M994="no_cargado",VLOOKUP(B994,NAfiliado_NFarmacia!A:H,8,0),"")</f>
        <v/>
      </c>
      <c r="AA994" s="70"/>
    </row>
    <row r="995" spans="7:27" x14ac:dyDescent="0.55000000000000004">
      <c r="G995" s="66" t="str">
        <f>+IF($B995="","",+IFERROR(+VLOOKUP(B995,padron!$A$2:$E$2000,2,0),+IFERROR(VLOOKUP(B995,NAfiliado_NFarmacia!$A:$J,10,0),"Ingresar Nuevo Afiliado")))</f>
        <v/>
      </c>
      <c r="H995" s="70"/>
      <c r="I995" s="70"/>
      <c r="J995" s="70"/>
      <c r="K995" s="70"/>
      <c r="L995" s="69" t="str">
        <f>+IF(B995="","",IF(F995="No","84005541",+IFERROR(+VLOOKUP(inicio!B995,padron!$A$2:$H$1999,8,0),"84005541")))</f>
        <v/>
      </c>
      <c r="M995" s="70"/>
      <c r="N995" s="70"/>
      <c r="O995" s="72"/>
      <c r="P995" s="70"/>
      <c r="Q995" s="70"/>
      <c r="R995" s="70"/>
      <c r="S995" s="70"/>
      <c r="T995" s="70"/>
      <c r="U995" s="70"/>
      <c r="V995" s="70"/>
      <c r="W995" s="69" t="str">
        <f t="shared" si="118"/>
        <v/>
      </c>
      <c r="X995" s="69" t="str">
        <f t="shared" si="119"/>
        <v/>
      </c>
      <c r="Y995" s="70"/>
      <c r="Z995" s="70" t="str">
        <f>IF(M995="no_cargado",VLOOKUP(B995,NAfiliado_NFarmacia!A:H,8,0),"")</f>
        <v/>
      </c>
      <c r="AA995" s="70"/>
    </row>
    <row r="996" spans="7:27" x14ac:dyDescent="0.55000000000000004">
      <c r="G996" s="66" t="str">
        <f>+IF($B996="","",+IFERROR(+VLOOKUP(B996,padron!$A$2:$E$2000,2,0),+IFERROR(VLOOKUP(B996,NAfiliado_NFarmacia!$A:$J,10,0),"Ingresar Nuevo Afiliado")))</f>
        <v/>
      </c>
      <c r="H996" s="70"/>
      <c r="I996" s="70"/>
      <c r="J996" s="70"/>
      <c r="K996" s="70"/>
      <c r="L996" s="69" t="str">
        <f>+IF(B996="","",IF(F996="No","84005541",+IFERROR(+VLOOKUP(inicio!B996,padron!$A$2:$H$1999,8,0),"84005541")))</f>
        <v/>
      </c>
      <c r="M996" s="70"/>
      <c r="N996" s="70"/>
      <c r="O996" s="72"/>
      <c r="P996" s="70"/>
      <c r="Q996" s="70"/>
      <c r="R996" s="70"/>
      <c r="S996" s="70"/>
      <c r="T996" s="70"/>
      <c r="U996" s="70"/>
      <c r="V996" s="70"/>
      <c r="W996" s="69" t="str">
        <f t="shared" si="118"/>
        <v/>
      </c>
      <c r="X996" s="69" t="str">
        <f t="shared" si="119"/>
        <v/>
      </c>
      <c r="Y996" s="70"/>
      <c r="Z996" s="70" t="str">
        <f>IF(M996="no_cargado",VLOOKUP(B996,NAfiliado_NFarmacia!A:H,8,0),"")</f>
        <v/>
      </c>
      <c r="AA996" s="70"/>
    </row>
    <row r="997" spans="7:27" x14ac:dyDescent="0.55000000000000004">
      <c r="G997" s="66" t="str">
        <f>+IF($B997="","",+IFERROR(+VLOOKUP(B997,padron!$A$2:$E$2000,2,0),+IFERROR(VLOOKUP(B997,NAfiliado_NFarmacia!$A:$J,10,0),"Ingresar Nuevo Afiliado")))</f>
        <v/>
      </c>
      <c r="H997" s="70"/>
      <c r="I997" s="70"/>
      <c r="J997" s="70"/>
      <c r="K997" s="70"/>
      <c r="L997" s="69" t="str">
        <f>+IF(B997="","",IF(F997="No","84005541",+IFERROR(+VLOOKUP(inicio!B997,padron!$A$2:$H$1999,8,0),"84005541")))</f>
        <v/>
      </c>
      <c r="M997" s="70"/>
      <c r="N997" s="70"/>
      <c r="O997" s="72"/>
      <c r="P997" s="70"/>
      <c r="Q997" s="70"/>
      <c r="R997" s="70"/>
      <c r="S997" s="70"/>
      <c r="T997" s="70"/>
      <c r="U997" s="70"/>
      <c r="V997" s="70"/>
      <c r="W997" s="69" t="str">
        <f t="shared" si="118"/>
        <v/>
      </c>
      <c r="X997" s="69" t="str">
        <f t="shared" si="119"/>
        <v/>
      </c>
      <c r="Y997" s="70"/>
      <c r="Z997" s="70" t="str">
        <f>IF(M997="no_cargado",VLOOKUP(B997,NAfiliado_NFarmacia!A:H,8,0),"")</f>
        <v/>
      </c>
      <c r="AA997" s="70"/>
    </row>
    <row r="998" spans="7:27" x14ac:dyDescent="0.55000000000000004">
      <c r="G998" s="66" t="str">
        <f>+IF($B998="","",+IFERROR(+VLOOKUP(B998,padron!$A$2:$E$2000,2,0),+IFERROR(VLOOKUP(B998,NAfiliado_NFarmacia!$A:$J,10,0),"Ingresar Nuevo Afiliado")))</f>
        <v/>
      </c>
      <c r="H998" s="70"/>
      <c r="I998" s="70"/>
      <c r="J998" s="70"/>
      <c r="K998" s="70"/>
      <c r="L998" s="69" t="str">
        <f>+IF(B998="","",IF(F998="No","84005541",+IFERROR(+VLOOKUP(inicio!B998,padron!$A$2:$H$1999,8,0),"84005541")))</f>
        <v/>
      </c>
      <c r="M998" s="70"/>
      <c r="N998" s="70"/>
      <c r="O998" s="72"/>
      <c r="P998" s="70"/>
      <c r="Q998" s="70"/>
      <c r="R998" s="70"/>
      <c r="S998" s="70"/>
      <c r="T998" s="70"/>
      <c r="U998" s="70"/>
      <c r="V998" s="70"/>
      <c r="W998" s="69" t="str">
        <f t="shared" si="118"/>
        <v/>
      </c>
      <c r="X998" s="69" t="str">
        <f t="shared" si="119"/>
        <v/>
      </c>
      <c r="Y998" s="70"/>
      <c r="Z998" s="70" t="str">
        <f>IF(M998="no_cargado",VLOOKUP(B998,NAfiliado_NFarmacia!A:H,8,0),"")</f>
        <v/>
      </c>
      <c r="AA998" s="70"/>
    </row>
    <row r="999" spans="7:27" x14ac:dyDescent="0.55000000000000004">
      <c r="G999" s="66" t="str">
        <f>+IF($B999="","",+IFERROR(+VLOOKUP(B999,padron!$A$2:$E$2000,2,0),+IFERROR(VLOOKUP(B999,NAfiliado_NFarmacia!$A:$J,10,0),"Ingresar Nuevo Afiliado")))</f>
        <v/>
      </c>
      <c r="H999" s="70"/>
      <c r="I999" s="70"/>
      <c r="J999" s="70"/>
      <c r="K999" s="70"/>
      <c r="L999" s="69" t="str">
        <f>+IF(B999="","",IF(F999="No","84005541",+IFERROR(+VLOOKUP(inicio!B999,padron!$A$2:$H$1999,8,0),"84005541")))</f>
        <v/>
      </c>
      <c r="M999" s="70"/>
      <c r="N999" s="70"/>
      <c r="O999" s="72"/>
      <c r="P999" s="70"/>
      <c r="Q999" s="70"/>
      <c r="R999" s="70"/>
      <c r="S999" s="70"/>
      <c r="T999" s="70"/>
      <c r="U999" s="70"/>
      <c r="V999" s="70"/>
      <c r="W999" s="69" t="str">
        <f t="shared" si="118"/>
        <v/>
      </c>
      <c r="X999" s="69" t="str">
        <f t="shared" si="119"/>
        <v/>
      </c>
      <c r="Y999" s="70"/>
      <c r="Z999" s="70" t="str">
        <f>IF(M999="no_cargado",VLOOKUP(B999,NAfiliado_NFarmacia!A:H,8,0),"")</f>
        <v/>
      </c>
      <c r="AA999" s="70"/>
    </row>
    <row r="1000" spans="7:27" x14ac:dyDescent="0.55000000000000004">
      <c r="G1000" s="66" t="str">
        <f>+IF($B1000="","",+IFERROR(+VLOOKUP(B1000,padron!$A$2:$E$2000,2,0),+IFERROR(VLOOKUP(B1000,NAfiliado_NFarmacia!$A:$J,10,0),"Ingresar Nuevo Afiliado")))</f>
        <v/>
      </c>
      <c r="H1000" s="70"/>
      <c r="I1000" s="70"/>
      <c r="J1000" s="70"/>
      <c r="K1000" s="70"/>
      <c r="L1000" s="69" t="str">
        <f>+IF(B1000="","",IF(F1000="No","84005541",+IFERROR(+VLOOKUP(inicio!B1000,padron!$A$2:$H$1999,8,0),"84005541")))</f>
        <v/>
      </c>
      <c r="M1000" s="70"/>
      <c r="N1000" s="70"/>
      <c r="O1000" s="72"/>
      <c r="P1000" s="70"/>
      <c r="Q1000" s="70"/>
      <c r="R1000" s="70"/>
      <c r="S1000" s="70"/>
      <c r="T1000" s="70"/>
      <c r="U1000" s="70"/>
      <c r="V1000" s="70"/>
      <c r="W1000" s="69" t="str">
        <f t="shared" si="118"/>
        <v/>
      </c>
      <c r="X1000" s="69" t="str">
        <f t="shared" si="119"/>
        <v/>
      </c>
      <c r="Y1000" s="70"/>
      <c r="Z1000" s="70" t="str">
        <f>IF(M1000="no_cargado",VLOOKUP(B1000,NAfiliado_NFarmacia!A:H,8,0),"")</f>
        <v/>
      </c>
      <c r="AA1000" s="70"/>
    </row>
  </sheetData>
  <phoneticPr fontId="7" type="noConversion"/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x14ac:dyDescent="0.3">
      <c r="A1" s="8">
        <v>202106091</v>
      </c>
      <c r="B1" s="9" t="s">
        <v>68</v>
      </c>
      <c r="C1" s="9" t="s">
        <v>28</v>
      </c>
      <c r="D1" s="9" t="s">
        <v>86</v>
      </c>
      <c r="E1" s="8">
        <v>1</v>
      </c>
      <c r="F1" s="8">
        <v>0</v>
      </c>
      <c r="G1" s="9" t="s">
        <v>81</v>
      </c>
      <c r="H1" s="8">
        <v>11600537</v>
      </c>
      <c r="I1" t="s">
        <v>193</v>
      </c>
      <c r="J1" s="9" t="s">
        <v>160</v>
      </c>
      <c r="K1" t="e">
        <f>+VLOOKUP($C1,materiales!$A$2:$C$101,2,0)</f>
        <v>#N/A</v>
      </c>
      <c r="L1" s="1" t="s">
        <v>38</v>
      </c>
      <c r="M1" t="s">
        <v>0</v>
      </c>
      <c r="N1" t="s">
        <v>1</v>
      </c>
      <c r="O1">
        <v>2004</v>
      </c>
      <c r="P1" s="2">
        <v>20000306</v>
      </c>
      <c r="Q1" t="s">
        <v>37</v>
      </c>
      <c r="R1" t="s">
        <v>2</v>
      </c>
      <c r="S1" t="s">
        <v>241</v>
      </c>
      <c r="T1">
        <f t="shared" ref="T1:T16" si="0">+ROW()</f>
        <v>1</v>
      </c>
      <c r="U1" t="str">
        <f>+IFERROR(+VLOOKUP($G1,padron!$A$6:$A$200,2,0),"no_cargado")</f>
        <v>no_cargado</v>
      </c>
      <c r="AA1" s="10"/>
    </row>
    <row r="2" spans="1:27" ht="16.5" x14ac:dyDescent="0.3">
      <c r="A2" s="8">
        <v>202106091</v>
      </c>
      <c r="B2" s="9" t="s">
        <v>68</v>
      </c>
      <c r="C2" s="9" t="s">
        <v>29</v>
      </c>
      <c r="D2" s="9" t="s">
        <v>87</v>
      </c>
      <c r="E2" s="8">
        <v>1</v>
      </c>
      <c r="F2" s="8">
        <v>0</v>
      </c>
      <c r="G2" s="9" t="s">
        <v>79</v>
      </c>
      <c r="H2" s="8">
        <v>6807760</v>
      </c>
      <c r="I2" t="s">
        <v>192</v>
      </c>
      <c r="J2" t="s">
        <v>178</v>
      </c>
      <c r="K2" t="e">
        <f>+VLOOKUP($C2,materiales!$A$2:$C$101,2,0)</f>
        <v>#N/A</v>
      </c>
      <c r="L2" s="1" t="s">
        <v>38</v>
      </c>
      <c r="M2" t="s">
        <v>0</v>
      </c>
      <c r="N2" t="s">
        <v>1</v>
      </c>
      <c r="O2">
        <v>2004</v>
      </c>
      <c r="P2" s="2">
        <v>20000306</v>
      </c>
      <c r="Q2" t="s">
        <v>37</v>
      </c>
      <c r="R2" t="s">
        <v>2</v>
      </c>
      <c r="S2" t="s">
        <v>241</v>
      </c>
      <c r="T2">
        <f t="shared" si="0"/>
        <v>2</v>
      </c>
      <c r="U2" t="str">
        <f>+IFERROR(+VLOOKUP($G2,padron!$A$6:$A$200,2,0),"no_cargado")</f>
        <v>no_cargado</v>
      </c>
      <c r="AA2" s="10"/>
    </row>
    <row r="3" spans="1:27" ht="16.5" x14ac:dyDescent="0.3">
      <c r="A3" s="8">
        <v>202106091</v>
      </c>
      <c r="B3" s="9" t="s">
        <v>90</v>
      </c>
      <c r="C3" s="9" t="s">
        <v>30</v>
      </c>
      <c r="D3" s="9" t="s">
        <v>95</v>
      </c>
      <c r="E3" s="8">
        <v>2</v>
      </c>
      <c r="F3" s="8">
        <v>0</v>
      </c>
      <c r="G3" s="9" t="s">
        <v>94</v>
      </c>
      <c r="H3" s="8">
        <v>11310150</v>
      </c>
      <c r="I3" t="s">
        <v>196</v>
      </c>
      <c r="J3" s="9" t="s">
        <v>163</v>
      </c>
      <c r="K3" t="e">
        <f>+VLOOKUP($C3,materiales!$A$2:$C$101,2,0)</f>
        <v>#N/A</v>
      </c>
      <c r="L3" s="1" t="s">
        <v>38</v>
      </c>
      <c r="M3" t="s">
        <v>0</v>
      </c>
      <c r="N3" t="s">
        <v>1</v>
      </c>
      <c r="O3">
        <v>2004</v>
      </c>
      <c r="P3" s="2">
        <v>20000306</v>
      </c>
      <c r="Q3" t="s">
        <v>37</v>
      </c>
      <c r="R3" t="s">
        <v>2</v>
      </c>
      <c r="S3" t="s">
        <v>241</v>
      </c>
      <c r="T3">
        <f t="shared" si="0"/>
        <v>3</v>
      </c>
      <c r="U3" t="str">
        <f>+IFERROR(+VLOOKUP($G3,padron!$A$6:$A$200,2,0),"no_cargado")</f>
        <v>no_cargado</v>
      </c>
      <c r="AA3" s="10"/>
    </row>
    <row r="4" spans="1:27" ht="16.5" x14ac:dyDescent="0.3">
      <c r="A4" s="8">
        <v>202106091</v>
      </c>
      <c r="B4" s="9" t="s">
        <v>90</v>
      </c>
      <c r="C4" s="9" t="s">
        <v>31</v>
      </c>
      <c r="D4" s="9" t="s">
        <v>96</v>
      </c>
      <c r="E4" s="8">
        <v>1</v>
      </c>
      <c r="F4" s="8">
        <v>0</v>
      </c>
      <c r="G4" s="9" t="s">
        <v>94</v>
      </c>
      <c r="H4" s="8">
        <v>11310150</v>
      </c>
      <c r="I4" t="s">
        <v>196</v>
      </c>
      <c r="J4" s="9" t="s">
        <v>163</v>
      </c>
      <c r="K4" t="e">
        <f>+VLOOKUP($C4,materiales!$A$2:$C$101,2,0)</f>
        <v>#N/A</v>
      </c>
      <c r="L4" s="1" t="s">
        <v>38</v>
      </c>
      <c r="M4" t="s">
        <v>0</v>
      </c>
      <c r="N4" t="s">
        <v>1</v>
      </c>
      <c r="O4">
        <v>2004</v>
      </c>
      <c r="P4" s="2">
        <v>20000306</v>
      </c>
      <c r="Q4" t="s">
        <v>37</v>
      </c>
      <c r="R4" t="s">
        <v>2</v>
      </c>
      <c r="S4" t="s">
        <v>241</v>
      </c>
      <c r="T4">
        <f t="shared" si="0"/>
        <v>4</v>
      </c>
      <c r="U4" t="str">
        <f>+IFERROR(+VLOOKUP($G4,padron!$A$6:$A$200,2,0),"no_cargado")</f>
        <v>no_cargado</v>
      </c>
      <c r="AA4" s="10"/>
    </row>
    <row r="5" spans="1:27" ht="16.5" x14ac:dyDescent="0.3">
      <c r="A5" s="8">
        <v>202106091</v>
      </c>
      <c r="B5" s="9" t="s">
        <v>90</v>
      </c>
      <c r="C5" s="9" t="s">
        <v>27</v>
      </c>
      <c r="D5" s="9" t="s">
        <v>98</v>
      </c>
      <c r="E5" s="8">
        <v>1</v>
      </c>
      <c r="F5" s="8">
        <v>0</v>
      </c>
      <c r="G5" s="9" t="s">
        <v>94</v>
      </c>
      <c r="H5" s="8">
        <v>11310150</v>
      </c>
      <c r="I5" t="s">
        <v>196</v>
      </c>
      <c r="J5" s="9" t="s">
        <v>163</v>
      </c>
      <c r="K5" t="e">
        <f>+VLOOKUP($C5,materiales!$A$2:$C$101,2,0)</f>
        <v>#N/A</v>
      </c>
      <c r="L5" s="1" t="s">
        <v>38</v>
      </c>
      <c r="M5" t="s">
        <v>0</v>
      </c>
      <c r="N5" t="s">
        <v>1</v>
      </c>
      <c r="O5">
        <v>2004</v>
      </c>
      <c r="P5" s="2">
        <v>20000306</v>
      </c>
      <c r="Q5" t="s">
        <v>37</v>
      </c>
      <c r="R5" t="s">
        <v>2</v>
      </c>
      <c r="S5" t="s">
        <v>241</v>
      </c>
      <c r="T5">
        <f t="shared" si="0"/>
        <v>5</v>
      </c>
      <c r="U5" t="str">
        <f>+IFERROR(+VLOOKUP($G5,padron!$A$6:$A$200,2,0),"no_cargado")</f>
        <v>no_cargado</v>
      </c>
      <c r="AA5" s="10"/>
    </row>
    <row r="6" spans="1:27" ht="16.5" x14ac:dyDescent="0.3">
      <c r="A6" s="8">
        <v>202106091</v>
      </c>
      <c r="B6" s="9" t="s">
        <v>106</v>
      </c>
      <c r="C6" s="9" t="s">
        <v>29</v>
      </c>
      <c r="D6" s="9" t="s">
        <v>109</v>
      </c>
      <c r="E6" s="8">
        <v>1</v>
      </c>
      <c r="F6" s="8">
        <v>0</v>
      </c>
      <c r="G6" s="9" t="s">
        <v>108</v>
      </c>
      <c r="H6" s="8">
        <v>12547768</v>
      </c>
      <c r="I6" t="s">
        <v>199</v>
      </c>
      <c r="J6" s="9" t="s">
        <v>166</v>
      </c>
      <c r="K6" t="e">
        <f>+VLOOKUP($C6,materiales!$A$2:$C$101,2,0)</f>
        <v>#N/A</v>
      </c>
      <c r="L6" s="1" t="s">
        <v>38</v>
      </c>
      <c r="M6" t="s">
        <v>0</v>
      </c>
      <c r="N6" t="s">
        <v>1</v>
      </c>
      <c r="O6">
        <v>2004</v>
      </c>
      <c r="P6" s="2">
        <v>20000306</v>
      </c>
      <c r="Q6" t="s">
        <v>37</v>
      </c>
      <c r="R6" t="s">
        <v>2</v>
      </c>
      <c r="S6" t="s">
        <v>241</v>
      </c>
      <c r="T6">
        <f t="shared" si="0"/>
        <v>6</v>
      </c>
      <c r="U6" t="str">
        <f>+IFERROR(+VLOOKUP($G6,padron!$A$6:$A$200,2,0),"no_cargado")</f>
        <v>no_cargado</v>
      </c>
      <c r="AA6" s="10"/>
    </row>
    <row r="7" spans="1:27" ht="16.5" x14ac:dyDescent="0.3">
      <c r="A7" s="8">
        <v>202106091</v>
      </c>
      <c r="B7" s="9" t="s">
        <v>106</v>
      </c>
      <c r="C7" s="9" t="s">
        <v>31</v>
      </c>
      <c r="D7" s="9" t="s">
        <v>110</v>
      </c>
      <c r="E7" s="8">
        <v>1</v>
      </c>
      <c r="F7" s="8">
        <v>0</v>
      </c>
      <c r="G7" s="9" t="s">
        <v>108</v>
      </c>
      <c r="H7" s="8">
        <v>12547768</v>
      </c>
      <c r="I7" t="s">
        <v>199</v>
      </c>
      <c r="J7" s="9" t="s">
        <v>166</v>
      </c>
      <c r="K7" t="e">
        <f>+VLOOKUP($C7,materiales!$A$2:$C$101,2,0)</f>
        <v>#N/A</v>
      </c>
      <c r="L7" s="1" t="s">
        <v>38</v>
      </c>
      <c r="M7" t="s">
        <v>0</v>
      </c>
      <c r="N7" t="s">
        <v>1</v>
      </c>
      <c r="O7">
        <v>2004</v>
      </c>
      <c r="P7" s="2">
        <v>20000306</v>
      </c>
      <c r="Q7" t="s">
        <v>37</v>
      </c>
      <c r="R7" t="s">
        <v>2</v>
      </c>
      <c r="S7" t="s">
        <v>241</v>
      </c>
      <c r="T7">
        <f t="shared" si="0"/>
        <v>7</v>
      </c>
      <c r="U7" t="str">
        <f>+IFERROR(+VLOOKUP($G7,padron!$A$6:$A$200,2,0),"no_cargado")</f>
        <v>no_cargado</v>
      </c>
      <c r="AA7" s="10"/>
    </row>
    <row r="8" spans="1:27" ht="16.5" x14ac:dyDescent="0.3">
      <c r="A8" s="8">
        <v>202106091</v>
      </c>
      <c r="B8" s="9" t="s">
        <v>111</v>
      </c>
      <c r="C8" s="9" t="s">
        <v>24</v>
      </c>
      <c r="D8" s="9" t="s">
        <v>112</v>
      </c>
      <c r="E8" s="8">
        <v>1</v>
      </c>
      <c r="F8" s="8">
        <v>0</v>
      </c>
      <c r="G8" s="9" t="s">
        <v>113</v>
      </c>
      <c r="H8" s="8">
        <v>6814672</v>
      </c>
      <c r="I8" t="s">
        <v>200</v>
      </c>
      <c r="J8" s="9" t="s">
        <v>167</v>
      </c>
      <c r="K8" t="e">
        <f>+VLOOKUP($C8,materiales!$A$2:$C$101,2,0)</f>
        <v>#N/A</v>
      </c>
      <c r="L8" s="1" t="s">
        <v>38</v>
      </c>
      <c r="M8" t="s">
        <v>0</v>
      </c>
      <c r="N8" t="s">
        <v>1</v>
      </c>
      <c r="O8">
        <v>2004</v>
      </c>
      <c r="P8" s="2">
        <v>20000306</v>
      </c>
      <c r="Q8" t="s">
        <v>37</v>
      </c>
      <c r="R8" t="s">
        <v>2</v>
      </c>
      <c r="S8" t="s">
        <v>241</v>
      </c>
      <c r="T8">
        <f t="shared" si="0"/>
        <v>8</v>
      </c>
      <c r="U8" t="str">
        <f>+IFERROR(+VLOOKUP($G8,padron!$A$6:$A$200,2,0),"no_cargado")</f>
        <v>no_cargado</v>
      </c>
      <c r="AA8" s="10"/>
    </row>
    <row r="9" spans="1:27" ht="16.5" x14ac:dyDescent="0.3">
      <c r="A9" s="8">
        <v>202106091</v>
      </c>
      <c r="B9" s="9" t="s">
        <v>111</v>
      </c>
      <c r="C9" s="9" t="s">
        <v>24</v>
      </c>
      <c r="D9" s="9" t="s">
        <v>114</v>
      </c>
      <c r="E9" s="8">
        <v>1</v>
      </c>
      <c r="F9" s="8">
        <v>0</v>
      </c>
      <c r="G9" s="9" t="s">
        <v>115</v>
      </c>
      <c r="H9" s="8">
        <v>6374876</v>
      </c>
      <c r="I9" t="s">
        <v>201</v>
      </c>
      <c r="J9" s="9" t="s">
        <v>168</v>
      </c>
      <c r="K9" t="e">
        <f>+VLOOKUP($C9,materiales!$A$2:$C$101,2,0)</f>
        <v>#N/A</v>
      </c>
      <c r="L9" s="1" t="s">
        <v>38</v>
      </c>
      <c r="M9" t="s">
        <v>0</v>
      </c>
      <c r="N9" t="s">
        <v>1</v>
      </c>
      <c r="O9">
        <v>2004</v>
      </c>
      <c r="P9" s="2">
        <v>20000306</v>
      </c>
      <c r="Q9" t="s">
        <v>37</v>
      </c>
      <c r="R9" t="s">
        <v>2</v>
      </c>
      <c r="S9" t="s">
        <v>241</v>
      </c>
      <c r="T9">
        <f t="shared" si="0"/>
        <v>9</v>
      </c>
      <c r="U9" t="str">
        <f>+IFERROR(+VLOOKUP($G9,padron!$A$6:$A$200,2,0),"no_cargado")</f>
        <v>no_cargado</v>
      </c>
      <c r="AA9" s="10"/>
    </row>
    <row r="10" spans="1:27" ht="16.5" x14ac:dyDescent="0.3">
      <c r="A10" s="8">
        <v>202106091</v>
      </c>
      <c r="B10" s="9" t="s">
        <v>125</v>
      </c>
      <c r="C10" s="9" t="s">
        <v>28</v>
      </c>
      <c r="D10" s="9" t="s">
        <v>128</v>
      </c>
      <c r="E10" s="8">
        <v>1</v>
      </c>
      <c r="F10" s="8">
        <v>0</v>
      </c>
      <c r="G10" s="9" t="s">
        <v>129</v>
      </c>
      <c r="H10" s="8">
        <v>28091155</v>
      </c>
      <c r="I10" t="s">
        <v>181</v>
      </c>
      <c r="J10" s="9" t="s">
        <v>172</v>
      </c>
      <c r="K10" t="e">
        <f>+VLOOKUP($C10,materiales!$A$2:$C$101,2,0)</f>
        <v>#N/A</v>
      </c>
      <c r="L10" s="1" t="s">
        <v>38</v>
      </c>
      <c r="M10" t="s">
        <v>0</v>
      </c>
      <c r="N10" t="s">
        <v>1</v>
      </c>
      <c r="O10">
        <v>2004</v>
      </c>
      <c r="P10" s="2">
        <v>20000306</v>
      </c>
      <c r="Q10" t="s">
        <v>37</v>
      </c>
      <c r="R10" t="s">
        <v>2</v>
      </c>
      <c r="S10" t="s">
        <v>241</v>
      </c>
      <c r="T10">
        <f t="shared" si="0"/>
        <v>10</v>
      </c>
      <c r="U10" t="str">
        <f>+IFERROR(+VLOOKUP($G10,padron!$A$6:$A$200,2,0),"no_cargado")</f>
        <v>no_cargado</v>
      </c>
      <c r="AA10" s="10"/>
    </row>
    <row r="11" spans="1:27" ht="16.5" x14ac:dyDescent="0.3">
      <c r="A11" s="8">
        <v>202106091</v>
      </c>
      <c r="B11" s="9" t="s">
        <v>125</v>
      </c>
      <c r="C11" s="9" t="s">
        <v>31</v>
      </c>
      <c r="D11" s="9" t="s">
        <v>130</v>
      </c>
      <c r="E11" s="8">
        <v>1</v>
      </c>
      <c r="F11" s="8">
        <v>0</v>
      </c>
      <c r="G11" s="9" t="s">
        <v>129</v>
      </c>
      <c r="H11" s="8">
        <v>28091155</v>
      </c>
      <c r="I11" t="s">
        <v>181</v>
      </c>
      <c r="J11" s="9" t="s">
        <v>172</v>
      </c>
      <c r="K11" t="e">
        <f>+VLOOKUP($C11,materiales!$A$2:$C$101,2,0)</f>
        <v>#N/A</v>
      </c>
      <c r="L11" s="1" t="s">
        <v>38</v>
      </c>
      <c r="M11" t="s">
        <v>0</v>
      </c>
      <c r="N11" t="s">
        <v>1</v>
      </c>
      <c r="O11">
        <v>2004</v>
      </c>
      <c r="P11" s="2">
        <v>20000306</v>
      </c>
      <c r="Q11" t="s">
        <v>37</v>
      </c>
      <c r="R11" t="s">
        <v>2</v>
      </c>
      <c r="S11" t="s">
        <v>241</v>
      </c>
      <c r="T11">
        <f t="shared" si="0"/>
        <v>11</v>
      </c>
      <c r="U11" t="str">
        <f>+IFERROR(+VLOOKUP($G11,padron!$A$6:$A$200,2,0),"no_cargado")</f>
        <v>no_cargado</v>
      </c>
      <c r="AA11" s="10"/>
    </row>
    <row r="12" spans="1:27" ht="16.5" x14ac:dyDescent="0.3">
      <c r="A12" s="8">
        <v>202106091</v>
      </c>
      <c r="B12" s="9" t="s">
        <v>125</v>
      </c>
      <c r="C12" s="9" t="s">
        <v>27</v>
      </c>
      <c r="D12" s="9" t="s">
        <v>131</v>
      </c>
      <c r="E12" s="8">
        <v>1</v>
      </c>
      <c r="F12" s="8">
        <v>0</v>
      </c>
      <c r="G12" s="9" t="s">
        <v>127</v>
      </c>
      <c r="H12" s="8">
        <v>14405536</v>
      </c>
      <c r="I12" t="s">
        <v>204</v>
      </c>
      <c r="J12" s="9" t="s">
        <v>171</v>
      </c>
      <c r="K12" t="e">
        <f>+VLOOKUP($C12,materiales!$A$2:$C$101,2,0)</f>
        <v>#N/A</v>
      </c>
      <c r="L12" s="1" t="s">
        <v>38</v>
      </c>
      <c r="M12" t="s">
        <v>0</v>
      </c>
      <c r="N12" t="s">
        <v>1</v>
      </c>
      <c r="O12">
        <v>2004</v>
      </c>
      <c r="P12" s="2">
        <v>20000306</v>
      </c>
      <c r="Q12" t="s">
        <v>37</v>
      </c>
      <c r="R12" t="s">
        <v>2</v>
      </c>
      <c r="S12" t="s">
        <v>241</v>
      </c>
      <c r="T12">
        <f t="shared" si="0"/>
        <v>12</v>
      </c>
      <c r="U12" t="str">
        <f>+IFERROR(+VLOOKUP($G12,padron!$A$6:$A$200,2,0),"no_cargado")</f>
        <v>no_cargado</v>
      </c>
      <c r="AA12" s="10"/>
    </row>
    <row r="13" spans="1:27" ht="16.5" x14ac:dyDescent="0.3">
      <c r="A13" s="8">
        <v>202106091</v>
      </c>
      <c r="B13" s="9" t="s">
        <v>132</v>
      </c>
      <c r="C13" s="9" t="s">
        <v>24</v>
      </c>
      <c r="D13" s="9" t="s">
        <v>133</v>
      </c>
      <c r="E13" s="8">
        <v>1</v>
      </c>
      <c r="F13" s="8">
        <v>0</v>
      </c>
      <c r="G13" s="9" t="s">
        <v>134</v>
      </c>
      <c r="H13" s="8">
        <v>27376118</v>
      </c>
      <c r="I13" t="s">
        <v>205</v>
      </c>
      <c r="J13" s="9" t="s">
        <v>173</v>
      </c>
      <c r="K13" t="e">
        <f>+VLOOKUP($C13,materiales!$A$2:$C$101,2,0)</f>
        <v>#N/A</v>
      </c>
      <c r="L13" s="1" t="s">
        <v>38</v>
      </c>
      <c r="M13" t="s">
        <v>0</v>
      </c>
      <c r="N13" t="s">
        <v>1</v>
      </c>
      <c r="O13">
        <v>2004</v>
      </c>
      <c r="P13" s="2">
        <v>20000306</v>
      </c>
      <c r="Q13" t="s">
        <v>37</v>
      </c>
      <c r="R13" t="s">
        <v>2</v>
      </c>
      <c r="S13" t="s">
        <v>241</v>
      </c>
      <c r="T13">
        <f t="shared" si="0"/>
        <v>13</v>
      </c>
      <c r="U13" t="str">
        <f>+IFERROR(+VLOOKUP($G13,padron!$A$6:$A$200,2,0),"no_cargado")</f>
        <v>no_cargado</v>
      </c>
      <c r="AA13" s="10"/>
    </row>
    <row r="14" spans="1:27" ht="16.5" x14ac:dyDescent="0.3">
      <c r="A14" s="8">
        <v>202106091</v>
      </c>
      <c r="B14" s="9" t="s">
        <v>132</v>
      </c>
      <c r="C14" s="9" t="s">
        <v>27</v>
      </c>
      <c r="D14" s="9" t="s">
        <v>139</v>
      </c>
      <c r="E14" s="8">
        <v>1</v>
      </c>
      <c r="F14" s="8">
        <v>0</v>
      </c>
      <c r="G14" s="9" t="s">
        <v>134</v>
      </c>
      <c r="H14" s="8">
        <v>27376118</v>
      </c>
      <c r="I14" t="s">
        <v>205</v>
      </c>
      <c r="J14" s="9" t="s">
        <v>173</v>
      </c>
      <c r="K14" t="e">
        <f>+VLOOKUP($C14,materiales!$A$2:$C$101,2,0)</f>
        <v>#N/A</v>
      </c>
      <c r="L14" s="1" t="s">
        <v>38</v>
      </c>
      <c r="M14" t="s">
        <v>0</v>
      </c>
      <c r="N14" t="s">
        <v>1</v>
      </c>
      <c r="O14">
        <v>2004</v>
      </c>
      <c r="P14" s="2">
        <v>20000306</v>
      </c>
      <c r="Q14" t="s">
        <v>37</v>
      </c>
      <c r="R14" t="s">
        <v>2</v>
      </c>
      <c r="S14" t="s">
        <v>241</v>
      </c>
      <c r="T14">
        <f t="shared" si="0"/>
        <v>14</v>
      </c>
      <c r="U14" t="str">
        <f>+IFERROR(+VLOOKUP($G14,padron!$A$6:$A$200,2,0),"no_cargado")</f>
        <v>no_cargado</v>
      </c>
      <c r="AA14" s="10"/>
    </row>
    <row r="15" spans="1:27" ht="16.5" x14ac:dyDescent="0.3">
      <c r="A15" s="8">
        <v>202106091</v>
      </c>
      <c r="B15" s="9" t="s">
        <v>143</v>
      </c>
      <c r="C15" s="9" t="s">
        <v>24</v>
      </c>
      <c r="D15" s="9" t="s">
        <v>144</v>
      </c>
      <c r="E15" s="8">
        <v>1</v>
      </c>
      <c r="F15" s="8">
        <v>0</v>
      </c>
      <c r="G15" s="9" t="s">
        <v>145</v>
      </c>
      <c r="H15" s="8">
        <v>11731785</v>
      </c>
      <c r="I15" t="s">
        <v>208</v>
      </c>
      <c r="J15" s="9" t="s">
        <v>176</v>
      </c>
      <c r="K15" t="e">
        <f>+VLOOKUP($C15,materiales!$A$2:$C$101,2,0)</f>
        <v>#N/A</v>
      </c>
      <c r="L15" s="1" t="s">
        <v>38</v>
      </c>
      <c r="M15" t="s">
        <v>0</v>
      </c>
      <c r="N15" t="s">
        <v>1</v>
      </c>
      <c r="O15">
        <v>2004</v>
      </c>
      <c r="P15" s="2">
        <v>20000306</v>
      </c>
      <c r="Q15" t="s">
        <v>37</v>
      </c>
      <c r="R15" t="s">
        <v>2</v>
      </c>
      <c r="S15" t="s">
        <v>241</v>
      </c>
      <c r="T15">
        <f t="shared" si="0"/>
        <v>15</v>
      </c>
      <c r="U15" t="str">
        <f>+IFERROR(+VLOOKUP($G15,padron!$A$6:$A$200,2,0),"no_cargado")</f>
        <v>no_cargado</v>
      </c>
      <c r="AA15" s="10"/>
    </row>
    <row r="16" spans="1:27" ht="16.5" x14ac:dyDescent="0.3">
      <c r="A16" s="8">
        <v>202106091</v>
      </c>
      <c r="B16" s="9" t="s">
        <v>147</v>
      </c>
      <c r="C16" s="9" t="s">
        <v>30</v>
      </c>
      <c r="D16" s="9" t="s">
        <v>148</v>
      </c>
      <c r="E16" s="8">
        <v>2</v>
      </c>
      <c r="F16" s="8">
        <v>0</v>
      </c>
      <c r="G16" s="9" t="s">
        <v>149</v>
      </c>
      <c r="H16" s="8">
        <v>10945160</v>
      </c>
      <c r="I16" t="s">
        <v>209</v>
      </c>
      <c r="J16" s="9" t="s">
        <v>177</v>
      </c>
      <c r="K16" t="e">
        <f>+VLOOKUP($C16,materiales!$A$2:$C$101,2,0)</f>
        <v>#N/A</v>
      </c>
      <c r="L16" s="1" t="s">
        <v>38</v>
      </c>
      <c r="M16" t="s">
        <v>0</v>
      </c>
      <c r="N16" t="s">
        <v>1</v>
      </c>
      <c r="O16">
        <v>2004</v>
      </c>
      <c r="P16" s="2">
        <v>20000306</v>
      </c>
      <c r="Q16" t="s">
        <v>37</v>
      </c>
      <c r="R16" t="s">
        <v>2</v>
      </c>
      <c r="S16" t="s">
        <v>241</v>
      </c>
      <c r="T16">
        <f t="shared" si="0"/>
        <v>16</v>
      </c>
      <c r="U16" t="str">
        <f>+IFERROR(+VLOOKUP($G16,padron!$A$6:$A$200,2,0),"no_cargado")</f>
        <v>no_cargado</v>
      </c>
      <c r="AA16" s="10"/>
    </row>
    <row r="17" spans="1:27" ht="16.5" x14ac:dyDescent="0.3">
      <c r="A17" s="11">
        <v>202106091</v>
      </c>
      <c r="B17" s="12" t="s">
        <v>39</v>
      </c>
      <c r="C17" s="12" t="s">
        <v>40</v>
      </c>
      <c r="D17" s="12" t="s">
        <v>41</v>
      </c>
      <c r="E17" s="11">
        <v>1</v>
      </c>
      <c r="F17" s="11">
        <v>0</v>
      </c>
      <c r="G17" s="12" t="s">
        <v>42</v>
      </c>
      <c r="H17" s="11">
        <v>4193028</v>
      </c>
      <c r="I17" s="13" t="s">
        <v>179</v>
      </c>
      <c r="J17" s="12" t="s">
        <v>43</v>
      </c>
      <c r="K17" t="e">
        <f>+VLOOKUP($C17,materiales!$A$2:$C$101,2,0)</f>
        <v>#N/A</v>
      </c>
      <c r="L17" s="1" t="s">
        <v>38</v>
      </c>
      <c r="M17" t="s">
        <v>0</v>
      </c>
      <c r="N17" t="s">
        <v>1</v>
      </c>
      <c r="O17">
        <v>2004</v>
      </c>
      <c r="P17" s="2">
        <v>20000306</v>
      </c>
      <c r="Q17" t="s">
        <v>37</v>
      </c>
      <c r="R17" t="s">
        <v>2</v>
      </c>
      <c r="S17" t="s">
        <v>241</v>
      </c>
      <c r="T17">
        <v>7</v>
      </c>
      <c r="U17" t="s">
        <v>213</v>
      </c>
      <c r="AA17" s="10"/>
    </row>
    <row r="18" spans="1:27" ht="16.5" x14ac:dyDescent="0.3">
      <c r="A18" s="11">
        <v>202106091</v>
      </c>
      <c r="B18" s="12" t="s">
        <v>39</v>
      </c>
      <c r="C18" s="12" t="s">
        <v>40</v>
      </c>
      <c r="D18" s="12" t="s">
        <v>44</v>
      </c>
      <c r="E18" s="11">
        <v>1</v>
      </c>
      <c r="F18" s="11">
        <v>0</v>
      </c>
      <c r="G18" s="12" t="s">
        <v>45</v>
      </c>
      <c r="H18" s="11">
        <v>5879156</v>
      </c>
      <c r="I18" s="13" t="s">
        <v>180</v>
      </c>
      <c r="J18" s="12" t="s">
        <v>46</v>
      </c>
      <c r="K18" t="e">
        <f>+VLOOKUP($C18,materiales!$A$2:$C$101,2,0)</f>
        <v>#N/A</v>
      </c>
      <c r="L18" s="1" t="s">
        <v>38</v>
      </c>
      <c r="M18" t="s">
        <v>0</v>
      </c>
      <c r="N18" t="s">
        <v>1</v>
      </c>
      <c r="O18">
        <v>2004</v>
      </c>
      <c r="P18" s="2">
        <v>20000306</v>
      </c>
      <c r="Q18" t="s">
        <v>37</v>
      </c>
      <c r="R18" t="s">
        <v>2</v>
      </c>
      <c r="S18" t="s">
        <v>241</v>
      </c>
      <c r="T18">
        <v>8</v>
      </c>
      <c r="U18" t="s">
        <v>214</v>
      </c>
      <c r="AA18" s="10"/>
    </row>
    <row r="19" spans="1:27" ht="16.5" x14ac:dyDescent="0.3">
      <c r="A19" s="11">
        <v>202106091</v>
      </c>
      <c r="B19" s="12" t="s">
        <v>47</v>
      </c>
      <c r="C19" s="12" t="s">
        <v>48</v>
      </c>
      <c r="D19" s="12" t="s">
        <v>49</v>
      </c>
      <c r="E19" s="11">
        <v>1</v>
      </c>
      <c r="F19" s="11">
        <v>0</v>
      </c>
      <c r="G19" s="12" t="s">
        <v>50</v>
      </c>
      <c r="H19" s="11">
        <v>50087372</v>
      </c>
      <c r="I19" s="13" t="s">
        <v>182</v>
      </c>
      <c r="J19" s="12" t="s">
        <v>51</v>
      </c>
      <c r="K19" t="e">
        <f>+VLOOKUP($C19,materiales!$A$2:$C$101,2,0)</f>
        <v>#N/A</v>
      </c>
      <c r="L19" s="1" t="s">
        <v>38</v>
      </c>
      <c r="M19" t="s">
        <v>0</v>
      </c>
      <c r="N19" t="s">
        <v>1</v>
      </c>
      <c r="O19">
        <v>2004</v>
      </c>
      <c r="P19" s="2">
        <v>20000306</v>
      </c>
      <c r="Q19" t="s">
        <v>37</v>
      </c>
      <c r="R19" t="s">
        <v>2</v>
      </c>
      <c r="S19" t="s">
        <v>241</v>
      </c>
      <c r="T19">
        <v>10</v>
      </c>
      <c r="U19" t="s">
        <v>215</v>
      </c>
      <c r="AA19" s="10"/>
    </row>
    <row r="20" spans="1:27" ht="16.5" x14ac:dyDescent="0.3">
      <c r="A20" s="11">
        <v>202106091</v>
      </c>
      <c r="B20" s="12" t="s">
        <v>47</v>
      </c>
      <c r="C20" s="12" t="s">
        <v>40</v>
      </c>
      <c r="D20" s="12" t="s">
        <v>52</v>
      </c>
      <c r="E20" s="11">
        <v>1</v>
      </c>
      <c r="F20" s="11">
        <v>0</v>
      </c>
      <c r="G20" s="12" t="s">
        <v>53</v>
      </c>
      <c r="H20" s="11">
        <v>16133334</v>
      </c>
      <c r="I20" s="13" t="s">
        <v>183</v>
      </c>
      <c r="J20" s="12" t="s">
        <v>54</v>
      </c>
      <c r="K20" t="e">
        <f>+VLOOKUP($C20,materiales!$A$2:$C$101,2,0)</f>
        <v>#N/A</v>
      </c>
      <c r="L20" s="1" t="s">
        <v>38</v>
      </c>
      <c r="M20" t="s">
        <v>0</v>
      </c>
      <c r="N20" t="s">
        <v>1</v>
      </c>
      <c r="O20">
        <v>2004</v>
      </c>
      <c r="P20" s="2">
        <v>20000306</v>
      </c>
      <c r="Q20" t="s">
        <v>37</v>
      </c>
      <c r="R20" t="s">
        <v>2</v>
      </c>
      <c r="S20" t="s">
        <v>241</v>
      </c>
      <c r="T20">
        <v>11</v>
      </c>
      <c r="U20" t="s">
        <v>216</v>
      </c>
      <c r="AA20" s="10"/>
    </row>
    <row r="21" spans="1:27" ht="16.5" x14ac:dyDescent="0.3">
      <c r="A21" s="11">
        <v>202106091</v>
      </c>
      <c r="B21" s="12" t="s">
        <v>47</v>
      </c>
      <c r="C21" s="12" t="s">
        <v>40</v>
      </c>
      <c r="D21" s="12" t="s">
        <v>55</v>
      </c>
      <c r="E21" s="11">
        <v>1</v>
      </c>
      <c r="F21" s="11">
        <v>0</v>
      </c>
      <c r="G21" s="12" t="s">
        <v>56</v>
      </c>
      <c r="H21" s="11">
        <v>3805686</v>
      </c>
      <c r="I21" s="13" t="s">
        <v>184</v>
      </c>
      <c r="J21" s="12" t="s">
        <v>152</v>
      </c>
      <c r="K21" t="e">
        <f>+VLOOKUP($C21,materiales!$A$2:$C$101,2,0)</f>
        <v>#N/A</v>
      </c>
      <c r="L21" s="1" t="s">
        <v>38</v>
      </c>
      <c r="M21" t="s">
        <v>0</v>
      </c>
      <c r="N21" t="s">
        <v>1</v>
      </c>
      <c r="O21">
        <v>2004</v>
      </c>
      <c r="P21" s="2">
        <v>20000306</v>
      </c>
      <c r="Q21" t="s">
        <v>37</v>
      </c>
      <c r="R21" t="s">
        <v>2</v>
      </c>
      <c r="S21" t="s">
        <v>241</v>
      </c>
      <c r="T21">
        <v>12</v>
      </c>
      <c r="U21" t="s">
        <v>217</v>
      </c>
      <c r="AA21" s="10"/>
    </row>
    <row r="22" spans="1:27" ht="16.5" x14ac:dyDescent="0.3">
      <c r="A22" s="8">
        <v>202106091</v>
      </c>
      <c r="B22" s="9" t="s">
        <v>47</v>
      </c>
      <c r="C22" s="9" t="s">
        <v>57</v>
      </c>
      <c r="D22" s="9" t="s">
        <v>58</v>
      </c>
      <c r="E22" s="8">
        <v>2</v>
      </c>
      <c r="F22" s="8">
        <v>0</v>
      </c>
      <c r="G22" s="9" t="s">
        <v>56</v>
      </c>
      <c r="H22" s="8">
        <v>3805686</v>
      </c>
      <c r="I22" t="s">
        <v>184</v>
      </c>
      <c r="J22" s="9" t="s">
        <v>152</v>
      </c>
      <c r="K22" t="e">
        <f>+VLOOKUP($C22,materiales!$A$2:$C$101,2,0)</f>
        <v>#N/A</v>
      </c>
      <c r="L22" s="1" t="s">
        <v>38</v>
      </c>
      <c r="M22" t="s">
        <v>0</v>
      </c>
      <c r="N22" t="s">
        <v>1</v>
      </c>
      <c r="O22">
        <v>2004</v>
      </c>
      <c r="P22" s="2">
        <v>20000306</v>
      </c>
      <c r="Q22" t="s">
        <v>37</v>
      </c>
      <c r="R22" t="s">
        <v>2</v>
      </c>
      <c r="S22" t="s">
        <v>241</v>
      </c>
      <c r="T22">
        <v>14</v>
      </c>
      <c r="U22" t="s">
        <v>217</v>
      </c>
      <c r="AA22" s="10"/>
    </row>
    <row r="23" spans="1:27" ht="16.5" x14ac:dyDescent="0.3">
      <c r="A23" s="8">
        <v>202106091</v>
      </c>
      <c r="B23" s="9" t="s">
        <v>47</v>
      </c>
      <c r="C23" s="9" t="s">
        <v>60</v>
      </c>
      <c r="D23" s="9" t="s">
        <v>61</v>
      </c>
      <c r="E23" s="8">
        <v>1</v>
      </c>
      <c r="F23" s="8">
        <v>0</v>
      </c>
      <c r="G23" s="9" t="s">
        <v>50</v>
      </c>
      <c r="H23" s="8">
        <v>50087372</v>
      </c>
      <c r="I23" t="s">
        <v>182</v>
      </c>
      <c r="J23" s="9" t="s">
        <v>51</v>
      </c>
      <c r="K23" t="e">
        <f>+VLOOKUP($C23,materiales!$A$2:$C$101,2,0)</f>
        <v>#N/A</v>
      </c>
      <c r="L23" s="1" t="s">
        <v>38</v>
      </c>
      <c r="M23" t="s">
        <v>0</v>
      </c>
      <c r="N23" t="s">
        <v>1</v>
      </c>
      <c r="O23">
        <v>2004</v>
      </c>
      <c r="P23" s="2">
        <v>20000306</v>
      </c>
      <c r="Q23" t="s">
        <v>37</v>
      </c>
      <c r="R23" t="s">
        <v>2</v>
      </c>
      <c r="S23" t="s">
        <v>241</v>
      </c>
      <c r="T23">
        <v>15</v>
      </c>
      <c r="U23" t="s">
        <v>215</v>
      </c>
      <c r="AA23" s="10"/>
    </row>
    <row r="24" spans="1:27" ht="16.5" x14ac:dyDescent="0.3">
      <c r="A24" s="8">
        <v>202106091</v>
      </c>
      <c r="B24" s="9" t="s">
        <v>62</v>
      </c>
      <c r="C24" s="9" t="s">
        <v>48</v>
      </c>
      <c r="D24" s="9" t="s">
        <v>63</v>
      </c>
      <c r="E24" s="8">
        <v>1</v>
      </c>
      <c r="F24" s="8">
        <v>0</v>
      </c>
      <c r="G24" s="9" t="s">
        <v>64</v>
      </c>
      <c r="H24" s="8">
        <v>11895225</v>
      </c>
      <c r="I24" t="s">
        <v>185</v>
      </c>
      <c r="J24" s="9" t="s">
        <v>153</v>
      </c>
      <c r="K24" t="e">
        <f>+VLOOKUP($C24,materiales!$A$2:$C$101,2,0)</f>
        <v>#N/A</v>
      </c>
      <c r="L24" s="1" t="s">
        <v>38</v>
      </c>
      <c r="M24" t="s">
        <v>0</v>
      </c>
      <c r="N24" t="s">
        <v>1</v>
      </c>
      <c r="O24">
        <v>2004</v>
      </c>
      <c r="P24" s="2">
        <v>20000306</v>
      </c>
      <c r="Q24" t="s">
        <v>37</v>
      </c>
      <c r="R24" t="s">
        <v>2</v>
      </c>
      <c r="S24" t="s">
        <v>241</v>
      </c>
      <c r="T24">
        <v>16</v>
      </c>
      <c r="U24" t="s">
        <v>218</v>
      </c>
      <c r="AA24" s="10"/>
    </row>
    <row r="25" spans="1:27" ht="16.5" x14ac:dyDescent="0.3">
      <c r="A25" s="8">
        <v>202106091</v>
      </c>
      <c r="B25" s="9" t="s">
        <v>65</v>
      </c>
      <c r="C25" s="9" t="s">
        <v>40</v>
      </c>
      <c r="D25" s="9" t="s">
        <v>66</v>
      </c>
      <c r="E25" s="8">
        <v>1</v>
      </c>
      <c r="F25" s="8">
        <v>0</v>
      </c>
      <c r="G25" s="9" t="s">
        <v>67</v>
      </c>
      <c r="H25" s="8">
        <v>24087027</v>
      </c>
      <c r="I25" t="s">
        <v>186</v>
      </c>
      <c r="J25" s="9" t="s">
        <v>154</v>
      </c>
      <c r="K25" t="e">
        <f>+VLOOKUP($C25,materiales!$A$2:$C$101,2,0)</f>
        <v>#N/A</v>
      </c>
      <c r="L25" s="1" t="s">
        <v>38</v>
      </c>
      <c r="M25" t="s">
        <v>0</v>
      </c>
      <c r="N25" t="s">
        <v>1</v>
      </c>
      <c r="O25">
        <v>2004</v>
      </c>
      <c r="P25" s="2">
        <v>20000306</v>
      </c>
      <c r="Q25" t="s">
        <v>37</v>
      </c>
      <c r="R25" t="s">
        <v>2</v>
      </c>
      <c r="S25" t="s">
        <v>241</v>
      </c>
      <c r="T25">
        <v>17</v>
      </c>
      <c r="U25" t="s">
        <v>219</v>
      </c>
      <c r="AA25" s="10"/>
    </row>
    <row r="26" spans="1:27" ht="16.5" x14ac:dyDescent="0.3">
      <c r="A26" s="8">
        <v>202106091</v>
      </c>
      <c r="B26" s="9" t="s">
        <v>68</v>
      </c>
      <c r="C26" s="9" t="s">
        <v>48</v>
      </c>
      <c r="D26" s="9" t="s">
        <v>71</v>
      </c>
      <c r="E26" s="8">
        <v>1</v>
      </c>
      <c r="F26" s="8">
        <v>0</v>
      </c>
      <c r="G26" s="9" t="s">
        <v>72</v>
      </c>
      <c r="H26" s="8">
        <v>32038644</v>
      </c>
      <c r="I26" t="s">
        <v>189</v>
      </c>
      <c r="J26" s="9" t="s">
        <v>157</v>
      </c>
      <c r="K26" t="e">
        <f>+VLOOKUP($C26,materiales!$A$2:$C$101,2,0)</f>
        <v>#N/A</v>
      </c>
      <c r="L26" s="1" t="s">
        <v>38</v>
      </c>
      <c r="M26" t="s">
        <v>0</v>
      </c>
      <c r="N26" t="s">
        <v>1</v>
      </c>
      <c r="O26">
        <v>2004</v>
      </c>
      <c r="P26" s="2">
        <v>20000306</v>
      </c>
      <c r="Q26" t="s">
        <v>37</v>
      </c>
      <c r="R26" t="s">
        <v>2</v>
      </c>
      <c r="S26" t="s">
        <v>241</v>
      </c>
      <c r="T26">
        <v>20</v>
      </c>
      <c r="U26" t="s">
        <v>222</v>
      </c>
      <c r="AA26" s="10"/>
    </row>
    <row r="27" spans="1:27" ht="16.5" x14ac:dyDescent="0.3">
      <c r="A27" s="8">
        <v>202106091</v>
      </c>
      <c r="B27" s="9" t="s">
        <v>68</v>
      </c>
      <c r="C27" s="9" t="s">
        <v>48</v>
      </c>
      <c r="D27" s="9" t="s">
        <v>73</v>
      </c>
      <c r="E27" s="8">
        <v>1</v>
      </c>
      <c r="F27" s="8">
        <v>0</v>
      </c>
      <c r="G27" s="9" t="s">
        <v>74</v>
      </c>
      <c r="H27" s="8">
        <v>8369271</v>
      </c>
      <c r="I27" t="s">
        <v>190</v>
      </c>
      <c r="J27" s="9" t="s">
        <v>158</v>
      </c>
      <c r="K27" t="e">
        <f>+VLOOKUP($C27,materiales!$A$2:$C$101,2,0)</f>
        <v>#N/A</v>
      </c>
      <c r="L27" s="1" t="s">
        <v>38</v>
      </c>
      <c r="M27" t="s">
        <v>0</v>
      </c>
      <c r="N27" t="s">
        <v>1</v>
      </c>
      <c r="O27">
        <v>2004</v>
      </c>
      <c r="P27" s="2">
        <v>20000306</v>
      </c>
      <c r="Q27" t="s">
        <v>37</v>
      </c>
      <c r="R27" t="s">
        <v>2</v>
      </c>
      <c r="S27" t="s">
        <v>241</v>
      </c>
      <c r="T27">
        <v>21</v>
      </c>
      <c r="U27" t="s">
        <v>223</v>
      </c>
      <c r="AA27" s="10"/>
    </row>
    <row r="28" spans="1:27" ht="16.5" x14ac:dyDescent="0.3">
      <c r="A28" s="8">
        <v>202106091</v>
      </c>
      <c r="B28" s="9" t="s">
        <v>68</v>
      </c>
      <c r="C28" s="9" t="s">
        <v>48</v>
      </c>
      <c r="D28" s="9" t="s">
        <v>75</v>
      </c>
      <c r="E28" s="8">
        <v>1</v>
      </c>
      <c r="F28" s="8">
        <v>0</v>
      </c>
      <c r="G28" s="9" t="s">
        <v>76</v>
      </c>
      <c r="H28" s="8">
        <v>12550216</v>
      </c>
      <c r="I28" t="s">
        <v>191</v>
      </c>
      <c r="J28" s="9" t="s">
        <v>159</v>
      </c>
      <c r="K28" t="e">
        <f>+VLOOKUP($C28,materiales!$A$2:$C$101,2,0)</f>
        <v>#N/A</v>
      </c>
      <c r="L28" s="1" t="s">
        <v>38</v>
      </c>
      <c r="M28" t="s">
        <v>0</v>
      </c>
      <c r="N28" t="s">
        <v>1</v>
      </c>
      <c r="O28">
        <v>2004</v>
      </c>
      <c r="P28" s="2">
        <v>20000306</v>
      </c>
      <c r="Q28" t="s">
        <v>37</v>
      </c>
      <c r="R28" t="s">
        <v>2</v>
      </c>
      <c r="S28" t="s">
        <v>241</v>
      </c>
      <c r="T28">
        <v>22</v>
      </c>
      <c r="U28" t="s">
        <v>224</v>
      </c>
      <c r="AA28" s="10"/>
    </row>
    <row r="29" spans="1:27" ht="16.5" x14ac:dyDescent="0.3">
      <c r="A29" s="8">
        <v>202106091</v>
      </c>
      <c r="B29" s="9" t="s">
        <v>68</v>
      </c>
      <c r="C29" s="9" t="s">
        <v>40</v>
      </c>
      <c r="D29" s="9" t="s">
        <v>77</v>
      </c>
      <c r="E29" s="8">
        <v>1</v>
      </c>
      <c r="F29" s="8">
        <v>0</v>
      </c>
      <c r="G29" s="9" t="s">
        <v>69</v>
      </c>
      <c r="H29" s="8">
        <v>5920086</v>
      </c>
      <c r="I29" t="s">
        <v>187</v>
      </c>
      <c r="J29" s="9" t="s">
        <v>155</v>
      </c>
      <c r="K29" t="e">
        <f>+VLOOKUP($C29,materiales!$A$2:$C$101,2,0)</f>
        <v>#N/A</v>
      </c>
      <c r="L29" s="1" t="s">
        <v>38</v>
      </c>
      <c r="M29" t="s">
        <v>0</v>
      </c>
      <c r="N29" t="s">
        <v>1</v>
      </c>
      <c r="O29">
        <v>2004</v>
      </c>
      <c r="P29" s="2">
        <v>20000306</v>
      </c>
      <c r="Q29" t="s">
        <v>37</v>
      </c>
      <c r="R29" t="s">
        <v>2</v>
      </c>
      <c r="S29" t="s">
        <v>241</v>
      </c>
      <c r="T29">
        <v>23</v>
      </c>
      <c r="U29" t="s">
        <v>220</v>
      </c>
      <c r="AA29" s="10"/>
    </row>
    <row r="30" spans="1:27" ht="16.5" x14ac:dyDescent="0.3">
      <c r="A30" s="8">
        <v>202106091</v>
      </c>
      <c r="B30" s="9" t="s">
        <v>68</v>
      </c>
      <c r="C30" s="9" t="s">
        <v>40</v>
      </c>
      <c r="D30" s="9" t="s">
        <v>78</v>
      </c>
      <c r="E30" s="8">
        <v>2</v>
      </c>
      <c r="F30" s="8">
        <v>0</v>
      </c>
      <c r="G30" s="9" t="s">
        <v>79</v>
      </c>
      <c r="H30" s="8">
        <v>6807760</v>
      </c>
      <c r="I30" t="s">
        <v>192</v>
      </c>
      <c r="J30" t="s">
        <v>178</v>
      </c>
      <c r="K30" t="e">
        <f>+VLOOKUP($C30,materiales!$A$2:$C$101,2,0)</f>
        <v>#N/A</v>
      </c>
      <c r="L30" s="1" t="s">
        <v>38</v>
      </c>
      <c r="M30" t="s">
        <v>0</v>
      </c>
      <c r="N30" t="s">
        <v>1</v>
      </c>
      <c r="O30">
        <v>2004</v>
      </c>
      <c r="P30" s="2">
        <v>20000306</v>
      </c>
      <c r="Q30" t="s">
        <v>37</v>
      </c>
      <c r="R30" t="s">
        <v>2</v>
      </c>
      <c r="S30" t="s">
        <v>241</v>
      </c>
      <c r="T30">
        <v>24</v>
      </c>
      <c r="U30" t="s">
        <v>225</v>
      </c>
      <c r="AA30" s="10"/>
    </row>
    <row r="31" spans="1:27" ht="16.5" x14ac:dyDescent="0.3">
      <c r="A31" s="8">
        <v>202106091</v>
      </c>
      <c r="B31" s="9" t="s">
        <v>68</v>
      </c>
      <c r="C31" s="9" t="s">
        <v>40</v>
      </c>
      <c r="D31" s="9" t="s">
        <v>80</v>
      </c>
      <c r="E31" s="8">
        <v>1</v>
      </c>
      <c r="F31" s="8">
        <v>0</v>
      </c>
      <c r="G31" s="9" t="s">
        <v>81</v>
      </c>
      <c r="H31" s="8">
        <v>11600537</v>
      </c>
      <c r="I31" t="s">
        <v>193</v>
      </c>
      <c r="J31" s="9" t="s">
        <v>160</v>
      </c>
      <c r="K31" t="e">
        <f>+VLOOKUP($C31,materiales!$A$2:$C$101,2,0)</f>
        <v>#N/A</v>
      </c>
      <c r="L31" s="1" t="s">
        <v>38</v>
      </c>
      <c r="M31" t="s">
        <v>0</v>
      </c>
      <c r="N31" t="s">
        <v>1</v>
      </c>
      <c r="O31">
        <v>2004</v>
      </c>
      <c r="P31" s="2">
        <v>20000306</v>
      </c>
      <c r="Q31" t="s">
        <v>37</v>
      </c>
      <c r="R31" t="s">
        <v>2</v>
      </c>
      <c r="S31" t="s">
        <v>241</v>
      </c>
      <c r="T31">
        <v>25</v>
      </c>
      <c r="U31" t="s">
        <v>226</v>
      </c>
      <c r="AA31" s="10"/>
    </row>
    <row r="32" spans="1:27" ht="16.5" x14ac:dyDescent="0.3">
      <c r="A32" s="8">
        <v>202106091</v>
      </c>
      <c r="B32" s="9" t="s">
        <v>68</v>
      </c>
      <c r="C32" s="9" t="s">
        <v>40</v>
      </c>
      <c r="D32" s="9" t="s">
        <v>82</v>
      </c>
      <c r="E32" s="8">
        <v>1</v>
      </c>
      <c r="F32" s="8">
        <v>0</v>
      </c>
      <c r="G32" s="9" t="s">
        <v>81</v>
      </c>
      <c r="H32" s="8">
        <v>11600537</v>
      </c>
      <c r="I32" t="s">
        <v>193</v>
      </c>
      <c r="J32" s="9" t="s">
        <v>160</v>
      </c>
      <c r="K32" t="e">
        <f>+VLOOKUP($C32,materiales!$A$2:$C$101,2,0)</f>
        <v>#N/A</v>
      </c>
      <c r="L32" s="1" t="s">
        <v>38</v>
      </c>
      <c r="M32" t="s">
        <v>0</v>
      </c>
      <c r="N32" t="s">
        <v>1</v>
      </c>
      <c r="O32">
        <v>2004</v>
      </c>
      <c r="P32" s="2">
        <v>20000306</v>
      </c>
      <c r="Q32" t="s">
        <v>37</v>
      </c>
      <c r="R32" t="s">
        <v>2</v>
      </c>
      <c r="S32" t="s">
        <v>241</v>
      </c>
      <c r="T32">
        <v>26</v>
      </c>
      <c r="U32" t="s">
        <v>226</v>
      </c>
      <c r="AA32" s="10"/>
    </row>
    <row r="33" spans="1:27" ht="16.5" x14ac:dyDescent="0.3">
      <c r="A33" s="8">
        <v>202106091</v>
      </c>
      <c r="B33" s="9" t="s">
        <v>68</v>
      </c>
      <c r="C33" s="9" t="s">
        <v>40</v>
      </c>
      <c r="D33" s="9" t="s">
        <v>83</v>
      </c>
      <c r="E33" s="8">
        <v>1</v>
      </c>
      <c r="F33" s="8">
        <v>0</v>
      </c>
      <c r="G33" s="9" t="s">
        <v>84</v>
      </c>
      <c r="H33" s="8">
        <v>24681538</v>
      </c>
      <c r="I33" t="s">
        <v>194</v>
      </c>
      <c r="J33" s="9" t="s">
        <v>161</v>
      </c>
      <c r="K33" t="e">
        <f>+VLOOKUP($C33,materiales!$A$2:$C$101,2,0)</f>
        <v>#N/A</v>
      </c>
      <c r="L33" s="1" t="s">
        <v>38</v>
      </c>
      <c r="M33" t="s">
        <v>0</v>
      </c>
      <c r="N33" t="s">
        <v>1</v>
      </c>
      <c r="O33">
        <v>2004</v>
      </c>
      <c r="P33" s="2">
        <v>20000306</v>
      </c>
      <c r="Q33" t="s">
        <v>37</v>
      </c>
      <c r="R33" t="s">
        <v>2</v>
      </c>
      <c r="S33" t="s">
        <v>241</v>
      </c>
      <c r="T33">
        <v>27</v>
      </c>
      <c r="U33" t="s">
        <v>227</v>
      </c>
      <c r="AA33" s="10"/>
    </row>
    <row r="34" spans="1:27" ht="16.5" x14ac:dyDescent="0.3">
      <c r="A34" s="8">
        <v>202106091</v>
      </c>
      <c r="B34" s="9" t="s">
        <v>68</v>
      </c>
      <c r="C34" s="9" t="s">
        <v>40</v>
      </c>
      <c r="D34" s="9" t="s">
        <v>85</v>
      </c>
      <c r="E34" s="8">
        <v>1</v>
      </c>
      <c r="F34" s="8">
        <v>0</v>
      </c>
      <c r="G34" s="9" t="s">
        <v>70</v>
      </c>
      <c r="H34" s="8">
        <v>12920008</v>
      </c>
      <c r="I34" t="s">
        <v>188</v>
      </c>
      <c r="J34" s="9" t="s">
        <v>156</v>
      </c>
      <c r="K34" t="e">
        <f>+VLOOKUP($C34,materiales!$A$2:$C$101,2,0)</f>
        <v>#N/A</v>
      </c>
      <c r="L34" s="1" t="s">
        <v>38</v>
      </c>
      <c r="M34" t="s">
        <v>0</v>
      </c>
      <c r="N34" t="s">
        <v>1</v>
      </c>
      <c r="O34">
        <v>2004</v>
      </c>
      <c r="P34" s="2">
        <v>20000306</v>
      </c>
      <c r="Q34" t="s">
        <v>37</v>
      </c>
      <c r="R34" t="s">
        <v>2</v>
      </c>
      <c r="S34" t="s">
        <v>241</v>
      </c>
      <c r="T34">
        <v>28</v>
      </c>
      <c r="U34" t="s">
        <v>221</v>
      </c>
      <c r="AA34" s="10"/>
    </row>
    <row r="35" spans="1:27" ht="16.5" x14ac:dyDescent="0.3">
      <c r="A35" s="8">
        <v>202106091</v>
      </c>
      <c r="B35" s="9" t="s">
        <v>68</v>
      </c>
      <c r="C35" s="9" t="s">
        <v>88</v>
      </c>
      <c r="D35" s="9" t="s">
        <v>89</v>
      </c>
      <c r="E35" s="8">
        <v>1</v>
      </c>
      <c r="F35" s="8">
        <v>0</v>
      </c>
      <c r="G35" s="9" t="s">
        <v>81</v>
      </c>
      <c r="H35" s="8">
        <v>11600537</v>
      </c>
      <c r="I35" t="s">
        <v>193</v>
      </c>
      <c r="J35" s="9" t="s">
        <v>160</v>
      </c>
      <c r="K35" t="e">
        <f>+VLOOKUP($C35,materiales!$A$2:$C$101,2,0)</f>
        <v>#N/A</v>
      </c>
      <c r="L35" s="1" t="s">
        <v>38</v>
      </c>
      <c r="M35" t="s">
        <v>0</v>
      </c>
      <c r="N35" t="s">
        <v>1</v>
      </c>
      <c r="O35">
        <v>2004</v>
      </c>
      <c r="P35" s="2">
        <v>20000306</v>
      </c>
      <c r="Q35" t="s">
        <v>37</v>
      </c>
      <c r="R35" t="s">
        <v>2</v>
      </c>
      <c r="S35" t="s">
        <v>241</v>
      </c>
      <c r="T35">
        <v>31</v>
      </c>
      <c r="U35" t="s">
        <v>226</v>
      </c>
      <c r="AA35" s="10"/>
    </row>
    <row r="36" spans="1:27" ht="16.5" x14ac:dyDescent="0.3">
      <c r="A36" s="8">
        <v>202106091</v>
      </c>
      <c r="B36" s="9" t="s">
        <v>90</v>
      </c>
      <c r="C36" s="9" t="s">
        <v>48</v>
      </c>
      <c r="D36" s="9" t="s">
        <v>91</v>
      </c>
      <c r="E36" s="8">
        <v>1</v>
      </c>
      <c r="F36" s="8">
        <v>0</v>
      </c>
      <c r="G36" s="9" t="s">
        <v>92</v>
      </c>
      <c r="H36" s="8">
        <v>12550026</v>
      </c>
      <c r="I36" t="s">
        <v>195</v>
      </c>
      <c r="J36" s="9" t="s">
        <v>162</v>
      </c>
      <c r="K36" t="e">
        <f>+VLOOKUP($C36,materiales!$A$2:$C$101,2,0)</f>
        <v>#N/A</v>
      </c>
      <c r="L36" s="1" t="s">
        <v>38</v>
      </c>
      <c r="M36" t="s">
        <v>0</v>
      </c>
      <c r="N36" t="s">
        <v>1</v>
      </c>
      <c r="O36">
        <v>2004</v>
      </c>
      <c r="P36" s="2">
        <v>20000306</v>
      </c>
      <c r="Q36" t="s">
        <v>37</v>
      </c>
      <c r="R36" t="s">
        <v>2</v>
      </c>
      <c r="S36" t="s">
        <v>241</v>
      </c>
      <c r="T36">
        <v>32</v>
      </c>
      <c r="U36" t="s">
        <v>228</v>
      </c>
      <c r="AA36" s="10"/>
    </row>
    <row r="37" spans="1:27" ht="16.5" x14ac:dyDescent="0.3">
      <c r="A37" s="8">
        <v>202106091</v>
      </c>
      <c r="B37" s="9" t="s">
        <v>90</v>
      </c>
      <c r="C37" s="9" t="s">
        <v>48</v>
      </c>
      <c r="D37" s="9" t="s">
        <v>93</v>
      </c>
      <c r="E37" s="8">
        <v>2</v>
      </c>
      <c r="F37" s="8">
        <v>0</v>
      </c>
      <c r="G37" s="9" t="s">
        <v>94</v>
      </c>
      <c r="H37" s="8">
        <v>11310150</v>
      </c>
      <c r="I37" t="s">
        <v>196</v>
      </c>
      <c r="J37" s="9" t="s">
        <v>163</v>
      </c>
      <c r="K37" t="e">
        <f>+VLOOKUP($C37,materiales!$A$2:$C$101,2,0)</f>
        <v>#N/A</v>
      </c>
      <c r="L37" s="1" t="s">
        <v>38</v>
      </c>
      <c r="M37" t="s">
        <v>0</v>
      </c>
      <c r="N37" t="s">
        <v>1</v>
      </c>
      <c r="O37">
        <v>2004</v>
      </c>
      <c r="P37" s="2">
        <v>20000306</v>
      </c>
      <c r="Q37" t="s">
        <v>37</v>
      </c>
      <c r="R37" t="s">
        <v>2</v>
      </c>
      <c r="S37" t="s">
        <v>241</v>
      </c>
      <c r="T37">
        <v>33</v>
      </c>
      <c r="U37" t="s">
        <v>229</v>
      </c>
      <c r="AA37" s="10"/>
    </row>
    <row r="38" spans="1:27" ht="16.5" x14ac:dyDescent="0.3">
      <c r="A38" s="8">
        <v>202106091</v>
      </c>
      <c r="B38" s="9" t="s">
        <v>90</v>
      </c>
      <c r="C38" s="9" t="s">
        <v>88</v>
      </c>
      <c r="D38" s="9" t="s">
        <v>97</v>
      </c>
      <c r="E38" s="8">
        <v>1</v>
      </c>
      <c r="F38" s="8">
        <v>0</v>
      </c>
      <c r="G38" s="9" t="s">
        <v>92</v>
      </c>
      <c r="H38" s="8">
        <v>12550026</v>
      </c>
      <c r="I38" t="s">
        <v>195</v>
      </c>
      <c r="J38" s="9" t="s">
        <v>162</v>
      </c>
      <c r="K38" t="e">
        <f>+VLOOKUP($C38,materiales!$A$2:$C$101,2,0)</f>
        <v>#N/A</v>
      </c>
      <c r="L38" s="1" t="s">
        <v>38</v>
      </c>
      <c r="M38" t="s">
        <v>0</v>
      </c>
      <c r="N38" t="s">
        <v>1</v>
      </c>
      <c r="O38">
        <v>2004</v>
      </c>
      <c r="P38" s="2">
        <v>20000306</v>
      </c>
      <c r="Q38" t="s">
        <v>37</v>
      </c>
      <c r="R38" t="s">
        <v>2</v>
      </c>
      <c r="S38" t="s">
        <v>241</v>
      </c>
      <c r="T38">
        <v>36</v>
      </c>
      <c r="U38" t="s">
        <v>228</v>
      </c>
      <c r="AA38" s="10"/>
    </row>
    <row r="39" spans="1:27" ht="16.5" x14ac:dyDescent="0.3">
      <c r="A39" s="8">
        <v>202106091</v>
      </c>
      <c r="B39" s="9" t="s">
        <v>99</v>
      </c>
      <c r="C39" s="9" t="s">
        <v>40</v>
      </c>
      <c r="D39" s="9" t="s">
        <v>100</v>
      </c>
      <c r="E39" s="8">
        <v>1</v>
      </c>
      <c r="F39" s="8">
        <v>0</v>
      </c>
      <c r="G39" s="9" t="s">
        <v>101</v>
      </c>
      <c r="H39" s="8">
        <v>2505970</v>
      </c>
      <c r="I39" t="s">
        <v>197</v>
      </c>
      <c r="J39" s="9" t="s">
        <v>164</v>
      </c>
      <c r="K39" t="e">
        <f>+VLOOKUP($C39,materiales!$A$2:$C$101,2,0)</f>
        <v>#N/A</v>
      </c>
      <c r="L39" s="1" t="s">
        <v>38</v>
      </c>
      <c r="M39" t="s">
        <v>0</v>
      </c>
      <c r="N39" t="s">
        <v>1</v>
      </c>
      <c r="O39">
        <v>2004</v>
      </c>
      <c r="P39" s="2">
        <v>20000306</v>
      </c>
      <c r="Q39" t="s">
        <v>37</v>
      </c>
      <c r="R39" t="s">
        <v>2</v>
      </c>
      <c r="S39" t="s">
        <v>241</v>
      </c>
      <c r="T39">
        <v>38</v>
      </c>
      <c r="U39" t="s">
        <v>230</v>
      </c>
      <c r="AA39" s="10"/>
    </row>
    <row r="40" spans="1:27" ht="16.5" x14ac:dyDescent="0.3">
      <c r="A40" s="8">
        <v>202106091</v>
      </c>
      <c r="B40" s="9" t="s">
        <v>102</v>
      </c>
      <c r="C40" s="9" t="s">
        <v>40</v>
      </c>
      <c r="D40" s="9" t="s">
        <v>103</v>
      </c>
      <c r="E40" s="8">
        <v>2</v>
      </c>
      <c r="F40" s="8">
        <v>0</v>
      </c>
      <c r="G40" s="9" t="s">
        <v>104</v>
      </c>
      <c r="H40" s="8">
        <v>28091677</v>
      </c>
      <c r="I40" t="s">
        <v>198</v>
      </c>
      <c r="J40" s="9" t="s">
        <v>165</v>
      </c>
      <c r="K40" t="e">
        <f>+VLOOKUP($C40,materiales!$A$2:$C$101,2,0)</f>
        <v>#N/A</v>
      </c>
      <c r="L40" s="1" t="s">
        <v>38</v>
      </c>
      <c r="M40" t="s">
        <v>0</v>
      </c>
      <c r="N40" t="s">
        <v>1</v>
      </c>
      <c r="O40">
        <v>2004</v>
      </c>
      <c r="P40" s="2">
        <v>20000306</v>
      </c>
      <c r="Q40" t="s">
        <v>37</v>
      </c>
      <c r="R40" t="s">
        <v>2</v>
      </c>
      <c r="S40" t="s">
        <v>241</v>
      </c>
      <c r="T40">
        <v>39</v>
      </c>
      <c r="U40" t="s">
        <v>231</v>
      </c>
      <c r="AA40" s="10"/>
    </row>
    <row r="41" spans="1:27" ht="16.5" x14ac:dyDescent="0.3">
      <c r="A41" s="8">
        <v>202106091</v>
      </c>
      <c r="B41" s="9" t="s">
        <v>102</v>
      </c>
      <c r="C41" s="9" t="s">
        <v>57</v>
      </c>
      <c r="D41" s="9" t="s">
        <v>105</v>
      </c>
      <c r="E41" s="8">
        <v>2</v>
      </c>
      <c r="F41" s="8">
        <v>0</v>
      </c>
      <c r="G41" s="9" t="s">
        <v>104</v>
      </c>
      <c r="H41" s="8">
        <v>28091677</v>
      </c>
      <c r="I41" t="s">
        <v>198</v>
      </c>
      <c r="J41" s="9" t="s">
        <v>165</v>
      </c>
      <c r="K41" t="e">
        <f>+VLOOKUP($C41,materiales!$A$2:$C$101,2,0)</f>
        <v>#N/A</v>
      </c>
      <c r="L41" s="1" t="s">
        <v>38</v>
      </c>
      <c r="M41" t="s">
        <v>0</v>
      </c>
      <c r="N41" t="s">
        <v>1</v>
      </c>
      <c r="O41">
        <v>2004</v>
      </c>
      <c r="P41" s="2">
        <v>20000306</v>
      </c>
      <c r="Q41" t="s">
        <v>37</v>
      </c>
      <c r="R41" t="s">
        <v>2</v>
      </c>
      <c r="S41" t="s">
        <v>241</v>
      </c>
      <c r="T41">
        <v>40</v>
      </c>
      <c r="U41" t="s">
        <v>231</v>
      </c>
      <c r="AA41" s="10"/>
    </row>
    <row r="42" spans="1:27" ht="16.5" x14ac:dyDescent="0.3">
      <c r="A42" s="8">
        <v>202106091</v>
      </c>
      <c r="B42" s="9" t="s">
        <v>106</v>
      </c>
      <c r="C42" s="9" t="s">
        <v>40</v>
      </c>
      <c r="D42" s="9" t="s">
        <v>107</v>
      </c>
      <c r="E42" s="8">
        <v>1</v>
      </c>
      <c r="F42" s="8">
        <v>0</v>
      </c>
      <c r="G42" s="9" t="s">
        <v>108</v>
      </c>
      <c r="H42" s="8">
        <v>12547768</v>
      </c>
      <c r="I42" t="s">
        <v>199</v>
      </c>
      <c r="J42" s="9" t="s">
        <v>166</v>
      </c>
      <c r="K42" t="e">
        <f>+VLOOKUP($C42,materiales!$A$2:$C$101,2,0)</f>
        <v>#N/A</v>
      </c>
      <c r="L42" s="1" t="s">
        <v>38</v>
      </c>
      <c r="M42" t="s">
        <v>0</v>
      </c>
      <c r="N42" t="s">
        <v>1</v>
      </c>
      <c r="O42">
        <v>2004</v>
      </c>
      <c r="P42" s="2">
        <v>20000306</v>
      </c>
      <c r="Q42" t="s">
        <v>37</v>
      </c>
      <c r="R42" t="s">
        <v>2</v>
      </c>
      <c r="S42" t="s">
        <v>241</v>
      </c>
      <c r="T42">
        <v>41</v>
      </c>
      <c r="U42" t="s">
        <v>151</v>
      </c>
      <c r="AA42" s="10"/>
    </row>
    <row r="43" spans="1:27" ht="16.5" x14ac:dyDescent="0.3">
      <c r="A43" s="8">
        <v>202106091</v>
      </c>
      <c r="B43" s="9" t="s">
        <v>111</v>
      </c>
      <c r="C43" s="9" t="s">
        <v>48</v>
      </c>
      <c r="D43" s="9" t="s">
        <v>116</v>
      </c>
      <c r="E43" s="8">
        <v>1</v>
      </c>
      <c r="F43" s="8">
        <v>0</v>
      </c>
      <c r="G43" s="9" t="s">
        <v>113</v>
      </c>
      <c r="H43" s="8">
        <v>6814672</v>
      </c>
      <c r="I43" t="s">
        <v>200</v>
      </c>
      <c r="J43" s="9" t="s">
        <v>167</v>
      </c>
      <c r="K43" t="e">
        <f>+VLOOKUP($C43,materiales!$A$2:$C$101,2,0)</f>
        <v>#N/A</v>
      </c>
      <c r="L43" s="1" t="s">
        <v>38</v>
      </c>
      <c r="M43" t="s">
        <v>0</v>
      </c>
      <c r="N43" t="s">
        <v>1</v>
      </c>
      <c r="O43">
        <v>2004</v>
      </c>
      <c r="P43" s="2">
        <v>20000306</v>
      </c>
      <c r="Q43" t="s">
        <v>37</v>
      </c>
      <c r="R43" t="s">
        <v>2</v>
      </c>
      <c r="S43" t="s">
        <v>241</v>
      </c>
      <c r="T43">
        <v>46</v>
      </c>
      <c r="U43" t="s">
        <v>232</v>
      </c>
      <c r="AA43" s="10"/>
    </row>
    <row r="44" spans="1:27" ht="16.5" x14ac:dyDescent="0.3">
      <c r="A44" s="8">
        <v>202106091</v>
      </c>
      <c r="B44" s="9" t="s">
        <v>111</v>
      </c>
      <c r="C44" s="9" t="s">
        <v>48</v>
      </c>
      <c r="D44" s="9" t="s">
        <v>117</v>
      </c>
      <c r="E44" s="8">
        <v>3</v>
      </c>
      <c r="F44" s="8">
        <v>0</v>
      </c>
      <c r="G44" s="9" t="s">
        <v>118</v>
      </c>
      <c r="H44" s="8">
        <v>45382523</v>
      </c>
      <c r="I44" t="s">
        <v>202</v>
      </c>
      <c r="J44" s="9" t="s">
        <v>169</v>
      </c>
      <c r="K44" t="e">
        <f>+VLOOKUP($C44,materiales!$A$2:$C$101,2,0)</f>
        <v>#N/A</v>
      </c>
      <c r="L44" s="1" t="s">
        <v>38</v>
      </c>
      <c r="M44" t="s">
        <v>0</v>
      </c>
      <c r="N44" t="s">
        <v>1</v>
      </c>
      <c r="O44">
        <v>2004</v>
      </c>
      <c r="P44" s="2">
        <v>20000306</v>
      </c>
      <c r="Q44" t="s">
        <v>37</v>
      </c>
      <c r="R44" t="s">
        <v>2</v>
      </c>
      <c r="S44" t="s">
        <v>241</v>
      </c>
      <c r="T44">
        <v>47</v>
      </c>
      <c r="U44" t="s">
        <v>234</v>
      </c>
      <c r="AA44" s="10"/>
    </row>
    <row r="45" spans="1:27" ht="16.5" x14ac:dyDescent="0.3">
      <c r="A45" s="8">
        <v>202106091</v>
      </c>
      <c r="B45" s="9" t="s">
        <v>111</v>
      </c>
      <c r="C45" s="9" t="s">
        <v>48</v>
      </c>
      <c r="D45" s="9" t="s">
        <v>119</v>
      </c>
      <c r="E45" s="8">
        <v>1</v>
      </c>
      <c r="F45" s="8">
        <v>0</v>
      </c>
      <c r="G45" s="9" t="s">
        <v>120</v>
      </c>
      <c r="H45" s="8">
        <v>25565975</v>
      </c>
      <c r="I45" t="s">
        <v>203</v>
      </c>
      <c r="J45" s="9" t="s">
        <v>170</v>
      </c>
      <c r="K45" t="e">
        <f>+VLOOKUP($C45,materiales!$A$2:$C$101,2,0)</f>
        <v>#N/A</v>
      </c>
      <c r="L45" s="1" t="s">
        <v>38</v>
      </c>
      <c r="M45" t="s">
        <v>0</v>
      </c>
      <c r="N45" t="s">
        <v>1</v>
      </c>
      <c r="O45">
        <v>2004</v>
      </c>
      <c r="P45" s="2">
        <v>20000306</v>
      </c>
      <c r="Q45" t="s">
        <v>37</v>
      </c>
      <c r="R45" t="s">
        <v>2</v>
      </c>
      <c r="S45" t="s">
        <v>241</v>
      </c>
      <c r="T45">
        <v>48</v>
      </c>
      <c r="U45" t="s">
        <v>212</v>
      </c>
      <c r="AA45" s="10"/>
    </row>
    <row r="46" spans="1:27" ht="16.5" x14ac:dyDescent="0.3">
      <c r="A46" s="8">
        <v>202106091</v>
      </c>
      <c r="B46" s="9" t="s">
        <v>111</v>
      </c>
      <c r="C46" s="9" t="s">
        <v>40</v>
      </c>
      <c r="D46" s="9" t="s">
        <v>121</v>
      </c>
      <c r="E46" s="8">
        <v>1</v>
      </c>
      <c r="F46" s="8">
        <v>0</v>
      </c>
      <c r="G46" s="9" t="s">
        <v>115</v>
      </c>
      <c r="H46" s="8">
        <v>6374876</v>
      </c>
      <c r="I46" t="s">
        <v>201</v>
      </c>
      <c r="J46" s="9" t="s">
        <v>168</v>
      </c>
      <c r="K46" t="e">
        <f>+VLOOKUP($C46,materiales!$A$2:$C$101,2,0)</f>
        <v>#N/A</v>
      </c>
      <c r="L46" s="1" t="s">
        <v>38</v>
      </c>
      <c r="M46" t="s">
        <v>0</v>
      </c>
      <c r="N46" t="s">
        <v>1</v>
      </c>
      <c r="O46">
        <v>2004</v>
      </c>
      <c r="P46" s="2">
        <v>20000306</v>
      </c>
      <c r="Q46" t="s">
        <v>37</v>
      </c>
      <c r="R46" t="s">
        <v>2</v>
      </c>
      <c r="S46" t="s">
        <v>241</v>
      </c>
      <c r="T46">
        <v>49</v>
      </c>
      <c r="U46" t="s">
        <v>233</v>
      </c>
      <c r="AA46" s="10"/>
    </row>
    <row r="47" spans="1:27" ht="16.5" x14ac:dyDescent="0.3">
      <c r="A47" s="8">
        <v>202106091</v>
      </c>
      <c r="B47" s="9" t="s">
        <v>111</v>
      </c>
      <c r="C47" s="9" t="s">
        <v>40</v>
      </c>
      <c r="D47" s="9" t="s">
        <v>122</v>
      </c>
      <c r="E47" s="8">
        <v>1</v>
      </c>
      <c r="F47" s="8">
        <v>0</v>
      </c>
      <c r="G47" s="9" t="s">
        <v>115</v>
      </c>
      <c r="H47" s="8">
        <v>6374876</v>
      </c>
      <c r="I47" t="s">
        <v>201</v>
      </c>
      <c r="J47" s="9" t="s">
        <v>168</v>
      </c>
      <c r="K47" t="e">
        <f>+VLOOKUP($C47,materiales!$A$2:$C$101,2,0)</f>
        <v>#N/A</v>
      </c>
      <c r="L47" s="1" t="s">
        <v>38</v>
      </c>
      <c r="M47" t="s">
        <v>0</v>
      </c>
      <c r="N47" t="s">
        <v>1</v>
      </c>
      <c r="O47">
        <v>2004</v>
      </c>
      <c r="P47" s="2">
        <v>20000306</v>
      </c>
      <c r="Q47" t="s">
        <v>37</v>
      </c>
      <c r="R47" t="s">
        <v>2</v>
      </c>
      <c r="S47" t="s">
        <v>241</v>
      </c>
      <c r="T47">
        <v>50</v>
      </c>
      <c r="U47" t="s">
        <v>233</v>
      </c>
      <c r="AA47" s="10"/>
    </row>
    <row r="48" spans="1:27" ht="16.5" x14ac:dyDescent="0.3">
      <c r="A48" s="8">
        <v>202106091</v>
      </c>
      <c r="B48" s="9" t="s">
        <v>111</v>
      </c>
      <c r="C48" s="9" t="s">
        <v>88</v>
      </c>
      <c r="D48" s="9" t="s">
        <v>123</v>
      </c>
      <c r="E48" s="8">
        <v>1</v>
      </c>
      <c r="F48" s="8">
        <v>0</v>
      </c>
      <c r="G48" s="9" t="s">
        <v>118</v>
      </c>
      <c r="H48" s="8">
        <v>45382523</v>
      </c>
      <c r="I48" t="s">
        <v>202</v>
      </c>
      <c r="J48" s="9" t="s">
        <v>169</v>
      </c>
      <c r="K48" t="e">
        <f>+VLOOKUP($C48,materiales!$A$2:$C$101,2,0)</f>
        <v>#N/A</v>
      </c>
      <c r="L48" s="1" t="s">
        <v>38</v>
      </c>
      <c r="M48" t="s">
        <v>0</v>
      </c>
      <c r="N48" t="s">
        <v>1</v>
      </c>
      <c r="O48">
        <v>2004</v>
      </c>
      <c r="P48" s="2">
        <v>20000306</v>
      </c>
      <c r="Q48" t="s">
        <v>37</v>
      </c>
      <c r="R48" t="s">
        <v>2</v>
      </c>
      <c r="S48" t="s">
        <v>241</v>
      </c>
      <c r="T48">
        <v>51</v>
      </c>
      <c r="U48" t="s">
        <v>234</v>
      </c>
      <c r="AA48" s="10"/>
    </row>
    <row r="49" spans="1:27" ht="16.5" x14ac:dyDescent="0.3">
      <c r="A49" s="8">
        <v>202106091</v>
      </c>
      <c r="B49" s="9" t="s">
        <v>125</v>
      </c>
      <c r="C49" s="9" t="s">
        <v>48</v>
      </c>
      <c r="D49" s="9" t="s">
        <v>126</v>
      </c>
      <c r="E49" s="8">
        <v>1</v>
      </c>
      <c r="F49" s="8">
        <v>0</v>
      </c>
      <c r="G49" s="9" t="s">
        <v>127</v>
      </c>
      <c r="H49" s="8">
        <v>14405536</v>
      </c>
      <c r="I49" t="s">
        <v>204</v>
      </c>
      <c r="J49" s="9" t="s">
        <v>171</v>
      </c>
      <c r="K49" t="e">
        <f>+VLOOKUP($C49,materiales!$A$2:$C$101,2,0)</f>
        <v>#N/A</v>
      </c>
      <c r="L49" s="1" t="s">
        <v>38</v>
      </c>
      <c r="M49" t="s">
        <v>0</v>
      </c>
      <c r="N49" t="s">
        <v>1</v>
      </c>
      <c r="O49">
        <v>2004</v>
      </c>
      <c r="P49" s="2">
        <v>20000306</v>
      </c>
      <c r="Q49" t="s">
        <v>37</v>
      </c>
      <c r="R49" t="s">
        <v>2</v>
      </c>
      <c r="S49" t="s">
        <v>241</v>
      </c>
      <c r="T49">
        <v>52</v>
      </c>
      <c r="U49" t="s">
        <v>235</v>
      </c>
      <c r="AA49" s="10"/>
    </row>
    <row r="50" spans="1:27" ht="16.5" x14ac:dyDescent="0.3">
      <c r="A50" s="8">
        <v>202106091</v>
      </c>
      <c r="B50" s="9" t="s">
        <v>132</v>
      </c>
      <c r="C50" s="9" t="s">
        <v>48</v>
      </c>
      <c r="D50" s="9" t="s">
        <v>135</v>
      </c>
      <c r="E50" s="8">
        <v>1</v>
      </c>
      <c r="F50" s="8">
        <v>0</v>
      </c>
      <c r="G50" s="9" t="s">
        <v>136</v>
      </c>
      <c r="H50" s="8">
        <v>18630544</v>
      </c>
      <c r="I50" t="s">
        <v>206</v>
      </c>
      <c r="J50" s="9" t="s">
        <v>174</v>
      </c>
      <c r="K50" t="e">
        <f>+VLOOKUP($C50,materiales!$A$2:$C$101,2,0)</f>
        <v>#N/A</v>
      </c>
      <c r="L50" s="1" t="s">
        <v>38</v>
      </c>
      <c r="M50" t="s">
        <v>0</v>
      </c>
      <c r="N50" t="s">
        <v>1</v>
      </c>
      <c r="O50">
        <v>2004</v>
      </c>
      <c r="P50" s="2">
        <v>20000306</v>
      </c>
      <c r="Q50" t="s">
        <v>37</v>
      </c>
      <c r="R50" t="s">
        <v>2</v>
      </c>
      <c r="S50" t="s">
        <v>241</v>
      </c>
      <c r="T50">
        <v>57</v>
      </c>
      <c r="U50" t="s">
        <v>236</v>
      </c>
      <c r="AA50" s="10"/>
    </row>
    <row r="51" spans="1:27" ht="16.5" x14ac:dyDescent="0.3">
      <c r="A51" s="8">
        <v>202106091</v>
      </c>
      <c r="B51" s="9" t="s">
        <v>132</v>
      </c>
      <c r="C51" s="9" t="s">
        <v>48</v>
      </c>
      <c r="D51" s="9" t="s">
        <v>137</v>
      </c>
      <c r="E51" s="8">
        <v>1</v>
      </c>
      <c r="F51" s="8">
        <v>0</v>
      </c>
      <c r="G51" s="9" t="s">
        <v>138</v>
      </c>
      <c r="H51" s="8">
        <v>5080361</v>
      </c>
      <c r="I51" t="s">
        <v>211</v>
      </c>
      <c r="J51" s="9" t="s">
        <v>210</v>
      </c>
      <c r="K51" t="e">
        <f>+VLOOKUP($C51,materiales!$A$2:$C$101,2,0)</f>
        <v>#N/A</v>
      </c>
      <c r="L51" s="1" t="s">
        <v>38</v>
      </c>
      <c r="M51" t="s">
        <v>0</v>
      </c>
      <c r="N51" t="s">
        <v>1</v>
      </c>
      <c r="O51">
        <v>2004</v>
      </c>
      <c r="P51" s="2">
        <v>20000306</v>
      </c>
      <c r="Q51" t="s">
        <v>37</v>
      </c>
      <c r="R51" t="s">
        <v>2</v>
      </c>
      <c r="S51" t="s">
        <v>241</v>
      </c>
      <c r="T51">
        <v>58</v>
      </c>
      <c r="U51" t="s">
        <v>237</v>
      </c>
      <c r="AA51" s="10"/>
    </row>
    <row r="52" spans="1:27" ht="16.5" x14ac:dyDescent="0.3">
      <c r="A52" s="8">
        <v>202106091</v>
      </c>
      <c r="B52" s="9" t="s">
        <v>140</v>
      </c>
      <c r="C52" s="9" t="s">
        <v>48</v>
      </c>
      <c r="D52" s="9" t="s">
        <v>141</v>
      </c>
      <c r="E52" s="8">
        <v>1</v>
      </c>
      <c r="F52" s="8">
        <v>0</v>
      </c>
      <c r="G52" s="9" t="s">
        <v>142</v>
      </c>
      <c r="H52" s="8">
        <v>14171071</v>
      </c>
      <c r="I52" t="s">
        <v>207</v>
      </c>
      <c r="J52" s="9" t="s">
        <v>175</v>
      </c>
      <c r="K52" t="e">
        <f>+VLOOKUP($C52,materiales!$A$2:$C$101,2,0)</f>
        <v>#N/A</v>
      </c>
      <c r="L52" s="1" t="s">
        <v>38</v>
      </c>
      <c r="M52" t="s">
        <v>0</v>
      </c>
      <c r="N52" t="s">
        <v>1</v>
      </c>
      <c r="O52">
        <v>2004</v>
      </c>
      <c r="P52" s="2">
        <v>20000306</v>
      </c>
      <c r="Q52" t="s">
        <v>37</v>
      </c>
      <c r="R52" t="s">
        <v>2</v>
      </c>
      <c r="S52" t="s">
        <v>241</v>
      </c>
      <c r="T52">
        <v>60</v>
      </c>
      <c r="U52" t="s">
        <v>238</v>
      </c>
      <c r="AA52" s="10"/>
    </row>
    <row r="53" spans="1:27" ht="16.5" x14ac:dyDescent="0.3">
      <c r="A53" s="8">
        <v>202106091</v>
      </c>
      <c r="B53" s="9" t="s">
        <v>143</v>
      </c>
      <c r="C53" s="9" t="s">
        <v>40</v>
      </c>
      <c r="D53" s="9" t="s">
        <v>146</v>
      </c>
      <c r="E53" s="8">
        <v>1</v>
      </c>
      <c r="F53" s="8">
        <v>0</v>
      </c>
      <c r="G53" s="9" t="s">
        <v>145</v>
      </c>
      <c r="H53" s="8">
        <v>11731785</v>
      </c>
      <c r="I53" t="s">
        <v>208</v>
      </c>
      <c r="J53" s="9" t="s">
        <v>176</v>
      </c>
      <c r="K53" t="e">
        <f>+VLOOKUP($C53,materiales!$A$2:$C$101,2,0)</f>
        <v>#N/A</v>
      </c>
      <c r="L53" s="1" t="s">
        <v>38</v>
      </c>
      <c r="M53" t="s">
        <v>0</v>
      </c>
      <c r="N53" t="s">
        <v>1</v>
      </c>
      <c r="O53">
        <v>2004</v>
      </c>
      <c r="P53" s="2">
        <v>20000306</v>
      </c>
      <c r="Q53" t="s">
        <v>37</v>
      </c>
      <c r="R53" t="s">
        <v>2</v>
      </c>
      <c r="S53" t="s">
        <v>241</v>
      </c>
      <c r="T53">
        <v>62</v>
      </c>
      <c r="U53" t="s">
        <v>239</v>
      </c>
      <c r="AA53" s="10"/>
    </row>
    <row r="54" spans="1:27" ht="16.5" x14ac:dyDescent="0.3">
      <c r="A54" s="8">
        <v>202106091</v>
      </c>
      <c r="B54" s="9" t="s">
        <v>147</v>
      </c>
      <c r="C54" s="9" t="s">
        <v>88</v>
      </c>
      <c r="D54" s="9" t="s">
        <v>150</v>
      </c>
      <c r="E54" s="8">
        <v>2</v>
      </c>
      <c r="F54" s="8">
        <v>0</v>
      </c>
      <c r="G54" s="9" t="s">
        <v>149</v>
      </c>
      <c r="H54" s="8">
        <v>10945160</v>
      </c>
      <c r="I54" t="s">
        <v>209</v>
      </c>
      <c r="J54" s="9" t="s">
        <v>177</v>
      </c>
      <c r="K54" t="e">
        <f>+VLOOKUP($C54,materiales!$A$2:$C$101,2,0)</f>
        <v>#N/A</v>
      </c>
      <c r="L54" s="1" t="s">
        <v>38</v>
      </c>
      <c r="M54" t="s">
        <v>0</v>
      </c>
      <c r="N54" t="s">
        <v>1</v>
      </c>
      <c r="O54">
        <v>2004</v>
      </c>
      <c r="P54" s="2">
        <v>20000306</v>
      </c>
      <c r="Q54" t="s">
        <v>37</v>
      </c>
      <c r="R54" t="s">
        <v>2</v>
      </c>
      <c r="S54" t="s">
        <v>241</v>
      </c>
      <c r="T54">
        <v>64</v>
      </c>
      <c r="U54" t="s">
        <v>240</v>
      </c>
      <c r="AA5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6495-F528-43A8-B5A7-EF610F02F475}">
  <sheetPr>
    <tabColor rgb="FF00B050"/>
  </sheetPr>
  <dimension ref="A1:J625"/>
  <sheetViews>
    <sheetView workbookViewId="0">
      <selection activeCell="A2" sqref="A2:H2"/>
    </sheetView>
  </sheetViews>
  <sheetFormatPr baseColWidth="10" defaultRowHeight="18.75" x14ac:dyDescent="0.55000000000000004"/>
  <cols>
    <col min="1" max="1" width="21.5703125" style="65" bestFit="1" customWidth="1"/>
    <col min="2" max="2" width="20.85546875" style="65" customWidth="1"/>
    <col min="3" max="3" width="16.85546875" style="65" customWidth="1"/>
    <col min="4" max="4" width="12.42578125" style="65" bestFit="1" customWidth="1"/>
    <col min="5" max="5" width="15.85546875" style="65" bestFit="1" customWidth="1"/>
    <col min="6" max="6" width="16.28515625" style="65" bestFit="1" customWidth="1"/>
    <col min="7" max="7" width="14.5703125" style="65" bestFit="1" customWidth="1"/>
    <col min="8" max="8" width="15" style="65" customWidth="1"/>
    <col min="9" max="9" width="15.5703125" style="65" customWidth="1"/>
    <col min="10" max="10" width="22.7109375" style="65" customWidth="1"/>
    <col min="11" max="16384" width="11.42578125" style="65"/>
  </cols>
  <sheetData>
    <row r="1" spans="1:10" ht="21.75" x14ac:dyDescent="0.55000000000000004">
      <c r="A1" s="75" t="s">
        <v>1484</v>
      </c>
      <c r="B1" s="75" t="s">
        <v>32</v>
      </c>
      <c r="C1" s="75" t="s">
        <v>33</v>
      </c>
      <c r="D1" s="75" t="s">
        <v>1486</v>
      </c>
      <c r="E1" s="75" t="s">
        <v>277</v>
      </c>
      <c r="F1" s="75" t="s">
        <v>278</v>
      </c>
      <c r="G1" s="75" t="s">
        <v>279</v>
      </c>
      <c r="H1" s="75" t="s">
        <v>1513</v>
      </c>
      <c r="I1" s="76" t="s">
        <v>1481</v>
      </c>
      <c r="J1" s="76" t="s">
        <v>1482</v>
      </c>
    </row>
    <row r="2" spans="1:10" ht="19.5" x14ac:dyDescent="0.55000000000000004">
      <c r="A2" s="62"/>
      <c r="E2" s="62"/>
      <c r="F2" s="62"/>
      <c r="G2" s="62"/>
      <c r="I2" s="65" t="s">
        <v>1485</v>
      </c>
      <c r="J2" s="65" t="str">
        <f>+IF(AND(I2="no_cargado",B2=""),"Ingresar nombre",CONCATENATE(B2, " ", C2))</f>
        <v xml:space="preserve"> </v>
      </c>
    </row>
    <row r="3" spans="1:10" ht="19.5" x14ac:dyDescent="0.55000000000000004">
      <c r="A3" s="62"/>
      <c r="B3" s="62"/>
      <c r="C3" s="62"/>
      <c r="E3" s="62"/>
      <c r="F3" s="62"/>
      <c r="G3" s="62"/>
      <c r="I3" s="65" t="s">
        <v>1485</v>
      </c>
      <c r="J3" s="65" t="str">
        <f>+IF(AND(I3="no_cargado",B3=""),"Ingresar nombre",CONCATENATE(B3, " ", C3))</f>
        <v xml:space="preserve"> </v>
      </c>
    </row>
    <row r="4" spans="1:10" ht="19.5" x14ac:dyDescent="0.55000000000000004">
      <c r="A4" s="62"/>
      <c r="I4" s="65" t="s">
        <v>1485</v>
      </c>
      <c r="J4" s="65" t="str">
        <f t="shared" ref="J4:J18" si="0">+IF(AND(I4="no_cargado",B4=""),"Ingresar nombre",CONCATENATE(B4, " ", C4))</f>
        <v xml:space="preserve"> </v>
      </c>
    </row>
    <row r="5" spans="1:10" ht="19.5" x14ac:dyDescent="0.55000000000000004">
      <c r="A5" s="62"/>
      <c r="I5" s="65" t="s">
        <v>1485</v>
      </c>
      <c r="J5" s="65" t="str">
        <f t="shared" si="0"/>
        <v xml:space="preserve"> </v>
      </c>
    </row>
    <row r="6" spans="1:10" x14ac:dyDescent="0.55000000000000004">
      <c r="I6" s="65" t="s">
        <v>1485</v>
      </c>
      <c r="J6" s="65" t="str">
        <f t="shared" si="0"/>
        <v xml:space="preserve"> </v>
      </c>
    </row>
    <row r="7" spans="1:10" x14ac:dyDescent="0.55000000000000004">
      <c r="A7" s="65" t="str">
        <f>+IF(inicio!M17="no_cargado",inicio!B17,"")</f>
        <v/>
      </c>
      <c r="I7" s="65" t="s">
        <v>1485</v>
      </c>
      <c r="J7" s="65" t="str">
        <f t="shared" si="0"/>
        <v xml:space="preserve"> </v>
      </c>
    </row>
    <row r="8" spans="1:10" x14ac:dyDescent="0.55000000000000004">
      <c r="A8" s="65" t="str">
        <f>+IF(inicio!M18="no_cargado",inicio!B18,"")</f>
        <v/>
      </c>
      <c r="I8" s="65" t="s">
        <v>1485</v>
      </c>
      <c r="J8" s="65" t="str">
        <f t="shared" si="0"/>
        <v xml:space="preserve"> </v>
      </c>
    </row>
    <row r="9" spans="1:10" x14ac:dyDescent="0.55000000000000004">
      <c r="A9" s="65" t="str">
        <f>+IF(inicio!M19="no_cargado",inicio!B19,"")</f>
        <v/>
      </c>
      <c r="I9" s="65" t="s">
        <v>1485</v>
      </c>
      <c r="J9" s="65" t="str">
        <f t="shared" si="0"/>
        <v xml:space="preserve"> </v>
      </c>
    </row>
    <row r="10" spans="1:10" x14ac:dyDescent="0.55000000000000004">
      <c r="A10" s="65" t="str">
        <f>+IF(inicio!M20="no_cargado",inicio!B20,"")</f>
        <v/>
      </c>
      <c r="I10" s="65" t="s">
        <v>1485</v>
      </c>
      <c r="J10" s="65" t="str">
        <f t="shared" si="0"/>
        <v xml:space="preserve"> </v>
      </c>
    </row>
    <row r="11" spans="1:10" x14ac:dyDescent="0.55000000000000004">
      <c r="A11" s="65" t="str">
        <f>+IF(inicio!M21="no_cargado",inicio!B21,"")</f>
        <v/>
      </c>
      <c r="I11" s="65" t="s">
        <v>1485</v>
      </c>
      <c r="J11" s="65" t="str">
        <f t="shared" si="0"/>
        <v xml:space="preserve"> </v>
      </c>
    </row>
    <row r="12" spans="1:10" x14ac:dyDescent="0.55000000000000004">
      <c r="A12" s="65" t="str">
        <f>+IF(inicio!M22="no_cargado",inicio!B22,"")</f>
        <v/>
      </c>
      <c r="I12" s="65" t="s">
        <v>1485</v>
      </c>
      <c r="J12" s="65" t="str">
        <f t="shared" si="0"/>
        <v xml:space="preserve"> </v>
      </c>
    </row>
    <row r="13" spans="1:10" x14ac:dyDescent="0.55000000000000004">
      <c r="A13" s="65" t="str">
        <f>+IF(inicio!M23="no_cargado",inicio!B23,"")</f>
        <v/>
      </c>
      <c r="I13" s="65" t="s">
        <v>1485</v>
      </c>
      <c r="J13" s="65" t="str">
        <f t="shared" si="0"/>
        <v xml:space="preserve"> </v>
      </c>
    </row>
    <row r="14" spans="1:10" x14ac:dyDescent="0.55000000000000004">
      <c r="A14" s="65" t="str">
        <f>+IF(inicio!M24="no_cargado",inicio!B24,"")</f>
        <v/>
      </c>
      <c r="B14" s="73"/>
      <c r="I14" s="65" t="s">
        <v>1485</v>
      </c>
      <c r="J14" s="65" t="str">
        <f t="shared" si="0"/>
        <v xml:space="preserve"> </v>
      </c>
    </row>
    <row r="15" spans="1:10" x14ac:dyDescent="0.55000000000000004">
      <c r="A15" s="65" t="str">
        <f>+IF(inicio!M25="no_cargado",inicio!B25,"")</f>
        <v/>
      </c>
      <c r="I15" s="65" t="s">
        <v>1485</v>
      </c>
      <c r="J15" s="65" t="str">
        <f t="shared" si="0"/>
        <v xml:space="preserve"> </v>
      </c>
    </row>
    <row r="16" spans="1:10" x14ac:dyDescent="0.55000000000000004">
      <c r="A16" s="65" t="str">
        <f>+IF(inicio!M26="no_cargado",inicio!B26,"")</f>
        <v/>
      </c>
      <c r="I16" s="65" t="s">
        <v>1485</v>
      </c>
      <c r="J16" s="65" t="str">
        <f t="shared" si="0"/>
        <v xml:space="preserve"> </v>
      </c>
    </row>
    <row r="17" spans="1:10" x14ac:dyDescent="0.55000000000000004">
      <c r="A17" s="65" t="str">
        <f>+IF(inicio!M27="no_cargado",inicio!B27,"")</f>
        <v/>
      </c>
      <c r="I17" s="65" t="s">
        <v>1485</v>
      </c>
      <c r="J17" s="65" t="str">
        <f t="shared" si="0"/>
        <v xml:space="preserve"> </v>
      </c>
    </row>
    <row r="18" spans="1:10" x14ac:dyDescent="0.55000000000000004">
      <c r="A18" s="65" t="str">
        <f>+IF(inicio!M28="no_cargado",inicio!B28,"")</f>
        <v/>
      </c>
      <c r="I18" s="65" t="s">
        <v>1485</v>
      </c>
      <c r="J18" s="65" t="str">
        <f t="shared" si="0"/>
        <v xml:space="preserve"> </v>
      </c>
    </row>
    <row r="19" spans="1:10" x14ac:dyDescent="0.55000000000000004">
      <c r="A19" s="65" t="str">
        <f>+IF(inicio!M29="no_cargado",inicio!B29,"")</f>
        <v/>
      </c>
      <c r="I19" s="65" t="s">
        <v>1514</v>
      </c>
      <c r="J19" s="65" t="str">
        <f t="shared" ref="J19:J82" si="1">+IF(AND(I19="no_cargado",B19=""),"Ingresar nombre",CONCATENATE(B19, " ", C19))</f>
        <v xml:space="preserve"> </v>
      </c>
    </row>
    <row r="20" spans="1:10" x14ac:dyDescent="0.55000000000000004">
      <c r="A20" s="65" t="str">
        <f>+IF(inicio!M30="no_cargado",inicio!B30,"")</f>
        <v/>
      </c>
      <c r="I20" s="65" t="s">
        <v>1515</v>
      </c>
      <c r="J20" s="65" t="str">
        <f t="shared" si="1"/>
        <v xml:space="preserve"> </v>
      </c>
    </row>
    <row r="21" spans="1:10" x14ac:dyDescent="0.55000000000000004">
      <c r="A21" s="65" t="str">
        <f>+IF(inicio!M31="no_cargado",inicio!B31,"")</f>
        <v/>
      </c>
      <c r="I21" s="65" t="s">
        <v>1516</v>
      </c>
      <c r="J21" s="65" t="str">
        <f t="shared" si="1"/>
        <v xml:space="preserve"> </v>
      </c>
    </row>
    <row r="22" spans="1:10" x14ac:dyDescent="0.55000000000000004">
      <c r="A22" s="65" t="str">
        <f>+IF(inicio!M32="no_cargado",inicio!B32,"")</f>
        <v/>
      </c>
      <c r="I22" s="65" t="s">
        <v>1517</v>
      </c>
      <c r="J22" s="65" t="str">
        <f t="shared" si="1"/>
        <v xml:space="preserve"> </v>
      </c>
    </row>
    <row r="23" spans="1:10" x14ac:dyDescent="0.55000000000000004">
      <c r="A23" s="65" t="str">
        <f>+IF(inicio!M33="no_cargado",inicio!B33,"")</f>
        <v/>
      </c>
      <c r="I23" s="65" t="s">
        <v>1518</v>
      </c>
      <c r="J23" s="65" t="str">
        <f t="shared" si="1"/>
        <v xml:space="preserve"> </v>
      </c>
    </row>
    <row r="24" spans="1:10" x14ac:dyDescent="0.55000000000000004">
      <c r="A24" s="65" t="str">
        <f>+IF(inicio!M34="no_cargado",inicio!B34,"")</f>
        <v/>
      </c>
      <c r="I24" s="65" t="s">
        <v>1519</v>
      </c>
      <c r="J24" s="65" t="str">
        <f t="shared" si="1"/>
        <v xml:space="preserve"> </v>
      </c>
    </row>
    <row r="25" spans="1:10" x14ac:dyDescent="0.55000000000000004">
      <c r="A25" s="65" t="str">
        <f>+IF(inicio!M35="no_cargado",inicio!B35,"")</f>
        <v/>
      </c>
      <c r="I25" s="65" t="s">
        <v>1520</v>
      </c>
      <c r="J25" s="65" t="str">
        <f t="shared" si="1"/>
        <v xml:space="preserve"> </v>
      </c>
    </row>
    <row r="26" spans="1:10" x14ac:dyDescent="0.55000000000000004">
      <c r="A26" s="65" t="str">
        <f>+IF(inicio!M36="no_cargado",inicio!B36,"")</f>
        <v/>
      </c>
      <c r="I26" s="65" t="s">
        <v>1521</v>
      </c>
      <c r="J26" s="65" t="str">
        <f t="shared" si="1"/>
        <v xml:space="preserve"> </v>
      </c>
    </row>
    <row r="27" spans="1:10" x14ac:dyDescent="0.55000000000000004">
      <c r="A27" s="65" t="str">
        <f>+IF(inicio!M37="no_cargado",inicio!B37,"")</f>
        <v/>
      </c>
      <c r="I27" s="65" t="s">
        <v>1522</v>
      </c>
      <c r="J27" s="65" t="str">
        <f t="shared" si="1"/>
        <v xml:space="preserve"> </v>
      </c>
    </row>
    <row r="28" spans="1:10" x14ac:dyDescent="0.55000000000000004">
      <c r="A28" s="65" t="str">
        <f>+IF(inicio!M38="no_cargado",inicio!B38,"")</f>
        <v/>
      </c>
      <c r="I28" s="65" t="s">
        <v>1523</v>
      </c>
      <c r="J28" s="65" t="str">
        <f t="shared" si="1"/>
        <v xml:space="preserve"> </v>
      </c>
    </row>
    <row r="29" spans="1:10" x14ac:dyDescent="0.55000000000000004">
      <c r="A29" s="65" t="str">
        <f>+IF(inicio!M39="no_cargado",inicio!B39,"")</f>
        <v/>
      </c>
      <c r="I29" s="65" t="s">
        <v>1524</v>
      </c>
      <c r="J29" s="65" t="str">
        <f t="shared" si="1"/>
        <v xml:space="preserve"> </v>
      </c>
    </row>
    <row r="30" spans="1:10" x14ac:dyDescent="0.55000000000000004">
      <c r="A30" s="65" t="str">
        <f>+IF(inicio!M40="no_cargado",inicio!B40,"")</f>
        <v/>
      </c>
      <c r="I30" s="65" t="s">
        <v>1525</v>
      </c>
      <c r="J30" s="65" t="str">
        <f t="shared" si="1"/>
        <v xml:space="preserve"> </v>
      </c>
    </row>
    <row r="31" spans="1:10" x14ac:dyDescent="0.55000000000000004">
      <c r="A31" s="65" t="str">
        <f>+IF(inicio!M41="no_cargado",inicio!B41,"")</f>
        <v/>
      </c>
      <c r="I31" s="65" t="s">
        <v>1526</v>
      </c>
      <c r="J31" s="65" t="str">
        <f t="shared" si="1"/>
        <v xml:space="preserve"> </v>
      </c>
    </row>
    <row r="32" spans="1:10" x14ac:dyDescent="0.55000000000000004">
      <c r="A32" s="65" t="str">
        <f>+IF(inicio!M42="no_cargado",inicio!B42,"")</f>
        <v/>
      </c>
      <c r="I32" s="65" t="s">
        <v>1527</v>
      </c>
      <c r="J32" s="65" t="str">
        <f t="shared" si="1"/>
        <v xml:space="preserve"> </v>
      </c>
    </row>
    <row r="33" spans="1:10" x14ac:dyDescent="0.55000000000000004">
      <c r="A33" s="65" t="str">
        <f>+IF(inicio!M43="no_cargado",inicio!B43,"")</f>
        <v/>
      </c>
      <c r="I33" s="65" t="s">
        <v>1528</v>
      </c>
      <c r="J33" s="65" t="str">
        <f t="shared" si="1"/>
        <v xml:space="preserve"> </v>
      </c>
    </row>
    <row r="34" spans="1:10" x14ac:dyDescent="0.55000000000000004">
      <c r="A34" s="65" t="str">
        <f>+IF(inicio!M44="no_cargado",inicio!B44,"")</f>
        <v/>
      </c>
      <c r="I34" s="65" t="s">
        <v>1529</v>
      </c>
      <c r="J34" s="65" t="str">
        <f t="shared" si="1"/>
        <v xml:space="preserve"> </v>
      </c>
    </row>
    <row r="35" spans="1:10" x14ac:dyDescent="0.55000000000000004">
      <c r="A35" s="65" t="str">
        <f>+IF(inicio!M45="no_cargado",inicio!B45,"")</f>
        <v/>
      </c>
      <c r="I35" s="65" t="s">
        <v>1530</v>
      </c>
      <c r="J35" s="65" t="str">
        <f t="shared" si="1"/>
        <v xml:space="preserve"> </v>
      </c>
    </row>
    <row r="36" spans="1:10" x14ac:dyDescent="0.55000000000000004">
      <c r="A36" s="65" t="str">
        <f>+IF(inicio!M46="no_cargado",inicio!B46,"")</f>
        <v/>
      </c>
      <c r="I36" s="65" t="s">
        <v>1531</v>
      </c>
      <c r="J36" s="65" t="str">
        <f t="shared" si="1"/>
        <v xml:space="preserve"> </v>
      </c>
    </row>
    <row r="37" spans="1:10" x14ac:dyDescent="0.55000000000000004">
      <c r="A37" s="65" t="str">
        <f>+IF(inicio!M47="no_cargado",inicio!B47,"")</f>
        <v/>
      </c>
      <c r="I37" s="65" t="s">
        <v>1532</v>
      </c>
      <c r="J37" s="65" t="str">
        <f t="shared" si="1"/>
        <v xml:space="preserve"> </v>
      </c>
    </row>
    <row r="38" spans="1:10" x14ac:dyDescent="0.55000000000000004">
      <c r="A38" s="65" t="str">
        <f>+IF(inicio!M48="no_cargado",inicio!B48,"")</f>
        <v/>
      </c>
      <c r="I38" s="65" t="s">
        <v>1533</v>
      </c>
      <c r="J38" s="65" t="str">
        <f t="shared" si="1"/>
        <v xml:space="preserve"> </v>
      </c>
    </row>
    <row r="39" spans="1:10" x14ac:dyDescent="0.55000000000000004">
      <c r="A39" s="65" t="str">
        <f>+IF(inicio!M49="no_cargado",inicio!B49,"")</f>
        <v/>
      </c>
      <c r="I39" s="65" t="s">
        <v>1534</v>
      </c>
      <c r="J39" s="65" t="str">
        <f t="shared" si="1"/>
        <v xml:space="preserve"> </v>
      </c>
    </row>
    <row r="40" spans="1:10" x14ac:dyDescent="0.55000000000000004">
      <c r="A40" s="65" t="str">
        <f>+IF(inicio!M50="no_cargado",inicio!B50,"")</f>
        <v/>
      </c>
      <c r="I40" s="65" t="s">
        <v>1535</v>
      </c>
      <c r="J40" s="65" t="str">
        <f t="shared" si="1"/>
        <v xml:space="preserve"> </v>
      </c>
    </row>
    <row r="41" spans="1:10" x14ac:dyDescent="0.55000000000000004">
      <c r="A41" s="65" t="str">
        <f>+IF(inicio!M51="no_cargado",inicio!B51,"")</f>
        <v/>
      </c>
      <c r="I41" s="65" t="s">
        <v>1536</v>
      </c>
      <c r="J41" s="65" t="str">
        <f t="shared" si="1"/>
        <v xml:space="preserve"> </v>
      </c>
    </row>
    <row r="42" spans="1:10" x14ac:dyDescent="0.55000000000000004">
      <c r="A42" s="65" t="str">
        <f>+IF(inicio!M52="no_cargado",inicio!B52,"")</f>
        <v/>
      </c>
      <c r="I42" s="65" t="s">
        <v>1537</v>
      </c>
      <c r="J42" s="65" t="str">
        <f t="shared" si="1"/>
        <v xml:space="preserve"> </v>
      </c>
    </row>
    <row r="43" spans="1:10" x14ac:dyDescent="0.55000000000000004">
      <c r="A43" s="65" t="str">
        <f>+IF(inicio!M53="no_cargado",inicio!B53,"")</f>
        <v/>
      </c>
      <c r="I43" s="65" t="s">
        <v>1538</v>
      </c>
      <c r="J43" s="65" t="str">
        <f t="shared" si="1"/>
        <v xml:space="preserve"> </v>
      </c>
    </row>
    <row r="44" spans="1:10" x14ac:dyDescent="0.55000000000000004">
      <c r="A44" s="65" t="str">
        <f>+IF(inicio!M54="no_cargado",inicio!B54,"")</f>
        <v/>
      </c>
      <c r="I44" s="65" t="s">
        <v>1539</v>
      </c>
      <c r="J44" s="65" t="str">
        <f t="shared" si="1"/>
        <v xml:space="preserve"> </v>
      </c>
    </row>
    <row r="45" spans="1:10" x14ac:dyDescent="0.55000000000000004">
      <c r="A45" s="65" t="str">
        <f>+IF(inicio!M55="no_cargado",inicio!B55,"")</f>
        <v/>
      </c>
      <c r="I45" s="65" t="s">
        <v>1540</v>
      </c>
      <c r="J45" s="65" t="str">
        <f t="shared" si="1"/>
        <v xml:space="preserve"> </v>
      </c>
    </row>
    <row r="46" spans="1:10" x14ac:dyDescent="0.55000000000000004">
      <c r="A46" s="65" t="str">
        <f>+IF(inicio!M56="no_cargado",inicio!B56,"")</f>
        <v/>
      </c>
      <c r="I46" s="65" t="s">
        <v>1541</v>
      </c>
      <c r="J46" s="65" t="str">
        <f t="shared" si="1"/>
        <v xml:space="preserve"> </v>
      </c>
    </row>
    <row r="47" spans="1:10" x14ac:dyDescent="0.55000000000000004">
      <c r="A47" s="65" t="str">
        <f>+IF(inicio!M57="no_cargado",inicio!B57,"")</f>
        <v/>
      </c>
      <c r="I47" s="65" t="s">
        <v>1542</v>
      </c>
      <c r="J47" s="65" t="str">
        <f t="shared" si="1"/>
        <v xml:space="preserve"> </v>
      </c>
    </row>
    <row r="48" spans="1:10" x14ac:dyDescent="0.55000000000000004">
      <c r="A48" s="65" t="str">
        <f>+IF(inicio!M58="no_cargado",inicio!B58,"")</f>
        <v/>
      </c>
      <c r="I48" s="65" t="s">
        <v>1543</v>
      </c>
      <c r="J48" s="65" t="str">
        <f t="shared" si="1"/>
        <v xml:space="preserve"> </v>
      </c>
    </row>
    <row r="49" spans="1:10" x14ac:dyDescent="0.55000000000000004">
      <c r="A49" s="65" t="str">
        <f>+IF(inicio!M59="no_cargado",inicio!B59,"")</f>
        <v/>
      </c>
      <c r="I49" s="65" t="s">
        <v>1544</v>
      </c>
      <c r="J49" s="65" t="str">
        <f t="shared" si="1"/>
        <v xml:space="preserve"> </v>
      </c>
    </row>
    <row r="50" spans="1:10" x14ac:dyDescent="0.55000000000000004">
      <c r="A50" s="65" t="str">
        <f>+IF(inicio!M60="no_cargado",inicio!B60,"")</f>
        <v/>
      </c>
      <c r="I50" s="65" t="s">
        <v>1545</v>
      </c>
      <c r="J50" s="65" t="str">
        <f t="shared" si="1"/>
        <v xml:space="preserve"> </v>
      </c>
    </row>
    <row r="51" spans="1:10" x14ac:dyDescent="0.55000000000000004">
      <c r="A51" s="65" t="str">
        <f>+IF(inicio!M61="no_cargado",inicio!B61,"")</f>
        <v/>
      </c>
      <c r="I51" s="65" t="s">
        <v>1546</v>
      </c>
      <c r="J51" s="65" t="str">
        <f t="shared" si="1"/>
        <v xml:space="preserve"> </v>
      </c>
    </row>
    <row r="52" spans="1:10" x14ac:dyDescent="0.55000000000000004">
      <c r="A52" s="65" t="str">
        <f>+IF(inicio!M62="no_cargado",inicio!B62,"")</f>
        <v/>
      </c>
      <c r="I52" s="65" t="s">
        <v>1547</v>
      </c>
      <c r="J52" s="65" t="str">
        <f t="shared" si="1"/>
        <v xml:space="preserve"> </v>
      </c>
    </row>
    <row r="53" spans="1:10" x14ac:dyDescent="0.55000000000000004">
      <c r="A53" s="65" t="str">
        <f>+IF(inicio!M63="no_cargado",inicio!B63,"")</f>
        <v/>
      </c>
      <c r="I53" s="65" t="s">
        <v>1548</v>
      </c>
      <c r="J53" s="65" t="str">
        <f t="shared" si="1"/>
        <v xml:space="preserve"> </v>
      </c>
    </row>
    <row r="54" spans="1:10" x14ac:dyDescent="0.55000000000000004">
      <c r="A54" s="65" t="str">
        <f>+IF(inicio!M64="no_cargado",inicio!B64,"")</f>
        <v/>
      </c>
      <c r="I54" s="65" t="s">
        <v>1549</v>
      </c>
      <c r="J54" s="65" t="str">
        <f t="shared" si="1"/>
        <v xml:space="preserve"> </v>
      </c>
    </row>
    <row r="55" spans="1:10" x14ac:dyDescent="0.55000000000000004">
      <c r="A55" s="65" t="str">
        <f>+IF(inicio!M65="no_cargado",inicio!B65,"")</f>
        <v/>
      </c>
      <c r="I55" s="65" t="s">
        <v>1550</v>
      </c>
      <c r="J55" s="65" t="str">
        <f t="shared" si="1"/>
        <v xml:space="preserve"> </v>
      </c>
    </row>
    <row r="56" spans="1:10" x14ac:dyDescent="0.55000000000000004">
      <c r="A56" s="65" t="str">
        <f>+IF(inicio!M66="no_cargado",inicio!B66,"")</f>
        <v/>
      </c>
      <c r="I56" s="65" t="s">
        <v>1551</v>
      </c>
      <c r="J56" s="65" t="str">
        <f t="shared" si="1"/>
        <v xml:space="preserve"> </v>
      </c>
    </row>
    <row r="57" spans="1:10" x14ac:dyDescent="0.55000000000000004">
      <c r="A57" s="65" t="str">
        <f>+IF(inicio!M67="no_cargado",inicio!B67,"")</f>
        <v/>
      </c>
      <c r="I57" s="65" t="s">
        <v>1552</v>
      </c>
      <c r="J57" s="65" t="str">
        <f t="shared" si="1"/>
        <v xml:space="preserve"> </v>
      </c>
    </row>
    <row r="58" spans="1:10" x14ac:dyDescent="0.55000000000000004">
      <c r="A58" s="65" t="str">
        <f>+IF(inicio!M68="no_cargado",inicio!B68,"")</f>
        <v/>
      </c>
      <c r="I58" s="65" t="s">
        <v>1553</v>
      </c>
      <c r="J58" s="65" t="str">
        <f t="shared" si="1"/>
        <v xml:space="preserve"> </v>
      </c>
    </row>
    <row r="59" spans="1:10" x14ac:dyDescent="0.55000000000000004">
      <c r="A59" s="65" t="str">
        <f>+IF(inicio!M69="no_cargado",inicio!B69,"")</f>
        <v/>
      </c>
      <c r="I59" s="65" t="s">
        <v>1554</v>
      </c>
      <c r="J59" s="65" t="str">
        <f t="shared" si="1"/>
        <v xml:space="preserve"> </v>
      </c>
    </row>
    <row r="60" spans="1:10" x14ac:dyDescent="0.55000000000000004">
      <c r="A60" s="65" t="str">
        <f>+IF(inicio!M70="no_cargado",inicio!B70,"")</f>
        <v/>
      </c>
      <c r="I60" s="65" t="s">
        <v>1555</v>
      </c>
      <c r="J60" s="65" t="str">
        <f t="shared" si="1"/>
        <v xml:space="preserve"> </v>
      </c>
    </row>
    <row r="61" spans="1:10" x14ac:dyDescent="0.55000000000000004">
      <c r="A61" s="65" t="str">
        <f>+IF(inicio!M71="no_cargado",inicio!B71,"")</f>
        <v/>
      </c>
      <c r="I61" s="65" t="s">
        <v>1556</v>
      </c>
      <c r="J61" s="65" t="str">
        <f t="shared" si="1"/>
        <v xml:space="preserve"> </v>
      </c>
    </row>
    <row r="62" spans="1:10" x14ac:dyDescent="0.55000000000000004">
      <c r="A62" s="65" t="str">
        <f>+IF(inicio!M72="no_cargado",inicio!B72,"")</f>
        <v/>
      </c>
      <c r="I62" s="65" t="s">
        <v>1557</v>
      </c>
      <c r="J62" s="65" t="str">
        <f t="shared" si="1"/>
        <v xml:space="preserve"> </v>
      </c>
    </row>
    <row r="63" spans="1:10" x14ac:dyDescent="0.55000000000000004">
      <c r="A63" s="65" t="str">
        <f>+IF(inicio!M73="no_cargado",inicio!B73,"")</f>
        <v/>
      </c>
      <c r="I63" s="65" t="s">
        <v>1558</v>
      </c>
      <c r="J63" s="65" t="str">
        <f t="shared" si="1"/>
        <v xml:space="preserve"> </v>
      </c>
    </row>
    <row r="64" spans="1:10" x14ac:dyDescent="0.55000000000000004">
      <c r="A64" s="65" t="str">
        <f>+IF(inicio!M74="no_cargado",inicio!B74,"")</f>
        <v/>
      </c>
      <c r="I64" s="65" t="s">
        <v>1559</v>
      </c>
      <c r="J64" s="65" t="str">
        <f t="shared" si="1"/>
        <v xml:space="preserve"> </v>
      </c>
    </row>
    <row r="65" spans="1:10" x14ac:dyDescent="0.55000000000000004">
      <c r="A65" s="65" t="str">
        <f>+IF(inicio!M75="no_cargado",inicio!B75,"")</f>
        <v/>
      </c>
      <c r="I65" s="65" t="s">
        <v>1560</v>
      </c>
      <c r="J65" s="65" t="str">
        <f t="shared" si="1"/>
        <v xml:space="preserve"> </v>
      </c>
    </row>
    <row r="66" spans="1:10" x14ac:dyDescent="0.55000000000000004">
      <c r="A66" s="65" t="str">
        <f>+IF(inicio!M76="no_cargado",inicio!B76,"")</f>
        <v/>
      </c>
      <c r="I66" s="65" t="s">
        <v>1561</v>
      </c>
      <c r="J66" s="65" t="str">
        <f t="shared" si="1"/>
        <v xml:space="preserve"> </v>
      </c>
    </row>
    <row r="67" spans="1:10" x14ac:dyDescent="0.55000000000000004">
      <c r="A67" s="65" t="str">
        <f>+IF(inicio!M77="no_cargado",inicio!B77,"")</f>
        <v/>
      </c>
      <c r="I67" s="65" t="s">
        <v>1562</v>
      </c>
      <c r="J67" s="65" t="str">
        <f t="shared" si="1"/>
        <v xml:space="preserve"> </v>
      </c>
    </row>
    <row r="68" spans="1:10" x14ac:dyDescent="0.55000000000000004">
      <c r="A68" s="65" t="str">
        <f>+IF(inicio!M78="no_cargado",inicio!B78,"")</f>
        <v/>
      </c>
      <c r="I68" s="65" t="s">
        <v>1563</v>
      </c>
      <c r="J68" s="65" t="str">
        <f t="shared" si="1"/>
        <v xml:space="preserve"> </v>
      </c>
    </row>
    <row r="69" spans="1:10" x14ac:dyDescent="0.55000000000000004">
      <c r="A69" s="65" t="str">
        <f>+IF(inicio!M79="no_cargado",inicio!B79,"")</f>
        <v/>
      </c>
      <c r="I69" s="65" t="s">
        <v>1564</v>
      </c>
      <c r="J69" s="65" t="str">
        <f t="shared" si="1"/>
        <v xml:space="preserve"> </v>
      </c>
    </row>
    <row r="70" spans="1:10" x14ac:dyDescent="0.55000000000000004">
      <c r="A70" s="65" t="str">
        <f>+IF(inicio!M80="no_cargado",inicio!B80,"")</f>
        <v/>
      </c>
      <c r="I70" s="65" t="s">
        <v>1565</v>
      </c>
      <c r="J70" s="65" t="str">
        <f t="shared" si="1"/>
        <v xml:space="preserve"> </v>
      </c>
    </row>
    <row r="71" spans="1:10" x14ac:dyDescent="0.55000000000000004">
      <c r="A71" s="65" t="str">
        <f>+IF(inicio!M81="no_cargado",inicio!B81,"")</f>
        <v/>
      </c>
      <c r="I71" s="65" t="s">
        <v>1566</v>
      </c>
      <c r="J71" s="65" t="str">
        <f t="shared" si="1"/>
        <v xml:space="preserve"> </v>
      </c>
    </row>
    <row r="72" spans="1:10" x14ac:dyDescent="0.55000000000000004">
      <c r="A72" s="65" t="str">
        <f>+IF(inicio!M82="no_cargado",inicio!B82,"")</f>
        <v/>
      </c>
      <c r="I72" s="65" t="s">
        <v>1567</v>
      </c>
      <c r="J72" s="65" t="str">
        <f t="shared" si="1"/>
        <v xml:space="preserve"> </v>
      </c>
    </row>
    <row r="73" spans="1:10" x14ac:dyDescent="0.55000000000000004">
      <c r="A73" s="65" t="str">
        <f>+IF(inicio!M83="no_cargado",inicio!B83,"")</f>
        <v/>
      </c>
      <c r="I73" s="65" t="s">
        <v>1568</v>
      </c>
      <c r="J73" s="65" t="str">
        <f t="shared" si="1"/>
        <v xml:space="preserve"> </v>
      </c>
    </row>
    <row r="74" spans="1:10" x14ac:dyDescent="0.55000000000000004">
      <c r="A74" s="65" t="str">
        <f>+IF(inicio!M84="no_cargado",inicio!B84,"")</f>
        <v/>
      </c>
      <c r="I74" s="65" t="s">
        <v>1569</v>
      </c>
      <c r="J74" s="65" t="str">
        <f t="shared" si="1"/>
        <v xml:space="preserve"> </v>
      </c>
    </row>
    <row r="75" spans="1:10" x14ac:dyDescent="0.55000000000000004">
      <c r="A75" s="65" t="str">
        <f>+IF(inicio!M85="no_cargado",inicio!B85,"")</f>
        <v/>
      </c>
      <c r="I75" s="65" t="s">
        <v>1570</v>
      </c>
      <c r="J75" s="65" t="str">
        <f t="shared" si="1"/>
        <v xml:space="preserve"> </v>
      </c>
    </row>
    <row r="76" spans="1:10" x14ac:dyDescent="0.55000000000000004">
      <c r="A76" s="65" t="str">
        <f>+IF(inicio!M86="no_cargado",inicio!B86,"")</f>
        <v/>
      </c>
      <c r="I76" s="65" t="s">
        <v>1571</v>
      </c>
      <c r="J76" s="65" t="str">
        <f t="shared" si="1"/>
        <v xml:space="preserve"> </v>
      </c>
    </row>
    <row r="77" spans="1:10" x14ac:dyDescent="0.55000000000000004">
      <c r="A77" s="65" t="str">
        <f>+IF(inicio!M87="no_cargado",inicio!B87,"")</f>
        <v/>
      </c>
      <c r="I77" s="65" t="s">
        <v>1572</v>
      </c>
      <c r="J77" s="65" t="str">
        <f t="shared" si="1"/>
        <v xml:space="preserve"> </v>
      </c>
    </row>
    <row r="78" spans="1:10" x14ac:dyDescent="0.55000000000000004">
      <c r="A78" s="65" t="str">
        <f>+IF(inicio!M88="no_cargado",inicio!B88,"")</f>
        <v/>
      </c>
      <c r="I78" s="65" t="s">
        <v>1573</v>
      </c>
      <c r="J78" s="65" t="str">
        <f t="shared" si="1"/>
        <v xml:space="preserve"> </v>
      </c>
    </row>
    <row r="79" spans="1:10" x14ac:dyDescent="0.55000000000000004">
      <c r="A79" s="65" t="str">
        <f>+IF(inicio!M89="no_cargado",inicio!B89,"")</f>
        <v/>
      </c>
      <c r="I79" s="65" t="s">
        <v>1574</v>
      </c>
      <c r="J79" s="65" t="str">
        <f t="shared" si="1"/>
        <v xml:space="preserve"> </v>
      </c>
    </row>
    <row r="80" spans="1:10" x14ac:dyDescent="0.55000000000000004">
      <c r="A80" s="65" t="str">
        <f>+IF(inicio!M90="no_cargado",inicio!B90,"")</f>
        <v/>
      </c>
      <c r="I80" s="65" t="s">
        <v>1575</v>
      </c>
      <c r="J80" s="65" t="str">
        <f t="shared" si="1"/>
        <v xml:space="preserve"> </v>
      </c>
    </row>
    <row r="81" spans="1:10" x14ac:dyDescent="0.55000000000000004">
      <c r="A81" s="65" t="str">
        <f>+IF(inicio!M91="no_cargado",inicio!B91,"")</f>
        <v/>
      </c>
      <c r="I81" s="65" t="s">
        <v>1576</v>
      </c>
      <c r="J81" s="65" t="str">
        <f t="shared" si="1"/>
        <v xml:space="preserve"> </v>
      </c>
    </row>
    <row r="82" spans="1:10" x14ac:dyDescent="0.55000000000000004">
      <c r="A82" s="65" t="str">
        <f>+IF(inicio!M92="no_cargado",inicio!B92,"")</f>
        <v/>
      </c>
      <c r="I82" s="65" t="s">
        <v>1577</v>
      </c>
      <c r="J82" s="65" t="str">
        <f t="shared" si="1"/>
        <v xml:space="preserve"> </v>
      </c>
    </row>
    <row r="83" spans="1:10" x14ac:dyDescent="0.55000000000000004">
      <c r="A83" s="65" t="str">
        <f>+IF(inicio!M93="no_cargado",inicio!B93,"")</f>
        <v/>
      </c>
      <c r="I83" s="65" t="s">
        <v>1578</v>
      </c>
      <c r="J83" s="65" t="str">
        <f t="shared" ref="J83:J146" si="2">+IF(AND(I83="no_cargado",B83=""),"Ingresar nombre",CONCATENATE(B83, " ", C83))</f>
        <v xml:space="preserve"> </v>
      </c>
    </row>
    <row r="84" spans="1:10" x14ac:dyDescent="0.55000000000000004">
      <c r="A84" s="65" t="str">
        <f>+IF(inicio!M94="no_cargado",inicio!B94,"")</f>
        <v/>
      </c>
      <c r="I84" s="65" t="s">
        <v>1579</v>
      </c>
      <c r="J84" s="65" t="str">
        <f t="shared" si="2"/>
        <v xml:space="preserve"> </v>
      </c>
    </row>
    <row r="85" spans="1:10" x14ac:dyDescent="0.55000000000000004">
      <c r="A85" s="65" t="str">
        <f>+IF(inicio!M95="no_cargado",inicio!B95,"")</f>
        <v/>
      </c>
      <c r="I85" s="65" t="s">
        <v>1580</v>
      </c>
      <c r="J85" s="65" t="str">
        <f t="shared" si="2"/>
        <v xml:space="preserve"> </v>
      </c>
    </row>
    <row r="86" spans="1:10" x14ac:dyDescent="0.55000000000000004">
      <c r="A86" s="65" t="str">
        <f>+IF(inicio!M96="no_cargado",inicio!B96,"")</f>
        <v/>
      </c>
      <c r="I86" s="65" t="s">
        <v>1581</v>
      </c>
      <c r="J86" s="65" t="str">
        <f t="shared" si="2"/>
        <v xml:space="preserve"> </v>
      </c>
    </row>
    <row r="87" spans="1:10" x14ac:dyDescent="0.55000000000000004">
      <c r="A87" s="65" t="str">
        <f>+IF(inicio!M97="no_cargado",inicio!B97,"")</f>
        <v/>
      </c>
      <c r="I87" s="65" t="s">
        <v>1582</v>
      </c>
      <c r="J87" s="65" t="str">
        <f t="shared" si="2"/>
        <v xml:space="preserve"> </v>
      </c>
    </row>
    <row r="88" spans="1:10" x14ac:dyDescent="0.55000000000000004">
      <c r="A88" s="65" t="str">
        <f>+IF(inicio!M98="no_cargado",inicio!B98,"")</f>
        <v/>
      </c>
      <c r="I88" s="65" t="s">
        <v>1583</v>
      </c>
      <c r="J88" s="65" t="str">
        <f t="shared" si="2"/>
        <v xml:space="preserve"> </v>
      </c>
    </row>
    <row r="89" spans="1:10" x14ac:dyDescent="0.55000000000000004">
      <c r="A89" s="65" t="str">
        <f>+IF(inicio!M99="no_cargado",inicio!B99,"")</f>
        <v/>
      </c>
      <c r="I89" s="65" t="s">
        <v>1584</v>
      </c>
      <c r="J89" s="65" t="str">
        <f t="shared" si="2"/>
        <v xml:space="preserve"> </v>
      </c>
    </row>
    <row r="90" spans="1:10" x14ac:dyDescent="0.55000000000000004">
      <c r="A90" s="65" t="str">
        <f>+IF(inicio!M100="no_cargado",inicio!B100,"")</f>
        <v/>
      </c>
      <c r="I90" s="65" t="s">
        <v>1585</v>
      </c>
      <c r="J90" s="65" t="str">
        <f t="shared" si="2"/>
        <v xml:space="preserve"> </v>
      </c>
    </row>
    <row r="91" spans="1:10" x14ac:dyDescent="0.55000000000000004">
      <c r="A91" s="65" t="str">
        <f>+IF(inicio!M101="no_cargado",inicio!B101,"")</f>
        <v/>
      </c>
      <c r="I91" s="65" t="s">
        <v>1586</v>
      </c>
      <c r="J91" s="65" t="str">
        <f t="shared" si="2"/>
        <v xml:space="preserve"> </v>
      </c>
    </row>
    <row r="92" spans="1:10" x14ac:dyDescent="0.55000000000000004">
      <c r="A92" s="65" t="str">
        <f>+IF(inicio!M102="no_cargado",inicio!B102,"")</f>
        <v/>
      </c>
      <c r="I92" s="65" t="s">
        <v>1587</v>
      </c>
      <c r="J92" s="65" t="str">
        <f t="shared" si="2"/>
        <v xml:space="preserve"> </v>
      </c>
    </row>
    <row r="93" spans="1:10" x14ac:dyDescent="0.55000000000000004">
      <c r="A93" s="65" t="str">
        <f>+IF(inicio!M103="no_cargado",inicio!B103,"")</f>
        <v/>
      </c>
      <c r="I93" s="65" t="s">
        <v>1588</v>
      </c>
      <c r="J93" s="65" t="str">
        <f t="shared" si="2"/>
        <v xml:space="preserve"> </v>
      </c>
    </row>
    <row r="94" spans="1:10" x14ac:dyDescent="0.55000000000000004">
      <c r="A94" s="65" t="str">
        <f>+IF(inicio!M104="no_cargado",inicio!B104,"")</f>
        <v/>
      </c>
      <c r="I94" s="65" t="s">
        <v>1589</v>
      </c>
      <c r="J94" s="65" t="str">
        <f t="shared" si="2"/>
        <v xml:space="preserve"> </v>
      </c>
    </row>
    <row r="95" spans="1:10" x14ac:dyDescent="0.55000000000000004">
      <c r="A95" s="65" t="str">
        <f>+IF(inicio!M105="no_cargado",inicio!B105,"")</f>
        <v/>
      </c>
      <c r="I95" s="65" t="s">
        <v>1590</v>
      </c>
      <c r="J95" s="65" t="str">
        <f t="shared" si="2"/>
        <v xml:space="preserve"> </v>
      </c>
    </row>
    <row r="96" spans="1:10" x14ac:dyDescent="0.55000000000000004">
      <c r="A96" s="65" t="str">
        <f>+IF(inicio!M106="no_cargado",inicio!B106,"")</f>
        <v/>
      </c>
      <c r="I96" s="65" t="s">
        <v>1591</v>
      </c>
      <c r="J96" s="65" t="str">
        <f t="shared" si="2"/>
        <v xml:space="preserve"> </v>
      </c>
    </row>
    <row r="97" spans="1:10" x14ac:dyDescent="0.55000000000000004">
      <c r="A97" s="65" t="str">
        <f>+IF(inicio!M107="no_cargado",inicio!B107,"")</f>
        <v/>
      </c>
      <c r="I97" s="65" t="s">
        <v>1592</v>
      </c>
      <c r="J97" s="65" t="str">
        <f t="shared" si="2"/>
        <v xml:space="preserve"> </v>
      </c>
    </row>
    <row r="98" spans="1:10" x14ac:dyDescent="0.55000000000000004">
      <c r="A98" s="65" t="str">
        <f>+IF(inicio!M108="no_cargado",inicio!B108,"")</f>
        <v/>
      </c>
      <c r="I98" s="65" t="s">
        <v>1593</v>
      </c>
      <c r="J98" s="65" t="str">
        <f t="shared" si="2"/>
        <v xml:space="preserve"> </v>
      </c>
    </row>
    <row r="99" spans="1:10" x14ac:dyDescent="0.55000000000000004">
      <c r="A99" s="65" t="str">
        <f>+IF(inicio!M109="no_cargado",inicio!B109,"")</f>
        <v/>
      </c>
      <c r="I99" s="65" t="s">
        <v>1594</v>
      </c>
      <c r="J99" s="65" t="str">
        <f t="shared" si="2"/>
        <v xml:space="preserve"> </v>
      </c>
    </row>
    <row r="100" spans="1:10" x14ac:dyDescent="0.55000000000000004">
      <c r="A100" s="65" t="str">
        <f>+IF(inicio!M110="no_cargado",inicio!B110,"")</f>
        <v/>
      </c>
      <c r="I100" s="65" t="s">
        <v>1595</v>
      </c>
      <c r="J100" s="65" t="str">
        <f t="shared" si="2"/>
        <v xml:space="preserve"> </v>
      </c>
    </row>
    <row r="101" spans="1:10" x14ac:dyDescent="0.55000000000000004">
      <c r="A101" s="65" t="str">
        <f>+IF(inicio!M111="no_cargado",inicio!B111,"")</f>
        <v/>
      </c>
      <c r="I101" s="65" t="s">
        <v>1596</v>
      </c>
      <c r="J101" s="65" t="str">
        <f t="shared" si="2"/>
        <v xml:space="preserve"> </v>
      </c>
    </row>
    <row r="102" spans="1:10" x14ac:dyDescent="0.55000000000000004">
      <c r="A102" s="65" t="str">
        <f>+IF(inicio!M112="no_cargado",inicio!B112,"")</f>
        <v/>
      </c>
      <c r="I102" s="65" t="s">
        <v>1597</v>
      </c>
      <c r="J102" s="65" t="str">
        <f t="shared" si="2"/>
        <v xml:space="preserve"> </v>
      </c>
    </row>
    <row r="103" spans="1:10" x14ac:dyDescent="0.55000000000000004">
      <c r="A103" s="65" t="str">
        <f>+IF(inicio!M113="no_cargado",inicio!B113,"")</f>
        <v/>
      </c>
      <c r="I103" s="65" t="s">
        <v>1598</v>
      </c>
      <c r="J103" s="65" t="str">
        <f t="shared" si="2"/>
        <v xml:space="preserve"> </v>
      </c>
    </row>
    <row r="104" spans="1:10" x14ac:dyDescent="0.55000000000000004">
      <c r="A104" s="65" t="str">
        <f>+IF(inicio!M114="no_cargado",inicio!B114,"")</f>
        <v/>
      </c>
      <c r="I104" s="65" t="s">
        <v>1599</v>
      </c>
      <c r="J104" s="65" t="str">
        <f t="shared" si="2"/>
        <v xml:space="preserve"> </v>
      </c>
    </row>
    <row r="105" spans="1:10" x14ac:dyDescent="0.55000000000000004">
      <c r="A105" s="65" t="str">
        <f>+IF(inicio!M115="no_cargado",inicio!B115,"")</f>
        <v/>
      </c>
      <c r="I105" s="65" t="s">
        <v>1600</v>
      </c>
      <c r="J105" s="65" t="str">
        <f t="shared" si="2"/>
        <v xml:space="preserve"> </v>
      </c>
    </row>
    <row r="106" spans="1:10" x14ac:dyDescent="0.55000000000000004">
      <c r="A106" s="65" t="str">
        <f>+IF(inicio!M116="no_cargado",inicio!B116,"")</f>
        <v/>
      </c>
      <c r="I106" s="65" t="s">
        <v>1601</v>
      </c>
      <c r="J106" s="65" t="str">
        <f t="shared" si="2"/>
        <v xml:space="preserve"> </v>
      </c>
    </row>
    <row r="107" spans="1:10" x14ac:dyDescent="0.55000000000000004">
      <c r="A107" s="65" t="str">
        <f>+IF(inicio!M117="no_cargado",inicio!B117,"")</f>
        <v/>
      </c>
      <c r="I107" s="65" t="s">
        <v>1602</v>
      </c>
      <c r="J107" s="65" t="str">
        <f t="shared" si="2"/>
        <v xml:space="preserve"> </v>
      </c>
    </row>
    <row r="108" spans="1:10" x14ac:dyDescent="0.55000000000000004">
      <c r="A108" s="65" t="str">
        <f>+IF(inicio!M118="no_cargado",inicio!B118,"")</f>
        <v/>
      </c>
      <c r="I108" s="65" t="s">
        <v>1603</v>
      </c>
      <c r="J108" s="65" t="str">
        <f t="shared" si="2"/>
        <v xml:space="preserve"> </v>
      </c>
    </row>
    <row r="109" spans="1:10" x14ac:dyDescent="0.55000000000000004">
      <c r="A109" s="65" t="str">
        <f>+IF(inicio!M119="no_cargado",inicio!B119,"")</f>
        <v/>
      </c>
      <c r="I109" s="65" t="s">
        <v>1604</v>
      </c>
      <c r="J109" s="65" t="str">
        <f t="shared" si="2"/>
        <v xml:space="preserve"> </v>
      </c>
    </row>
    <row r="110" spans="1:10" x14ac:dyDescent="0.55000000000000004">
      <c r="A110" s="65" t="str">
        <f>+IF(inicio!M120="no_cargado",inicio!B120,"")</f>
        <v/>
      </c>
      <c r="I110" s="65" t="s">
        <v>1605</v>
      </c>
      <c r="J110" s="65" t="str">
        <f t="shared" si="2"/>
        <v xml:space="preserve"> </v>
      </c>
    </row>
    <row r="111" spans="1:10" x14ac:dyDescent="0.55000000000000004">
      <c r="A111" s="65" t="str">
        <f>+IF(inicio!M121="no_cargado",inicio!B121,"")</f>
        <v/>
      </c>
      <c r="I111" s="65" t="s">
        <v>1606</v>
      </c>
      <c r="J111" s="65" t="str">
        <f t="shared" si="2"/>
        <v xml:space="preserve"> </v>
      </c>
    </row>
    <row r="112" spans="1:10" x14ac:dyDescent="0.55000000000000004">
      <c r="A112" s="65" t="str">
        <f>+IF(inicio!M122="no_cargado",inicio!B122,"")</f>
        <v/>
      </c>
      <c r="I112" s="65" t="s">
        <v>1607</v>
      </c>
      <c r="J112" s="65" t="str">
        <f t="shared" si="2"/>
        <v xml:space="preserve"> </v>
      </c>
    </row>
    <row r="113" spans="1:10" x14ac:dyDescent="0.55000000000000004">
      <c r="A113" s="65" t="str">
        <f>+IF(inicio!M123="no_cargado",inicio!B123,"")</f>
        <v/>
      </c>
      <c r="I113" s="65" t="s">
        <v>1608</v>
      </c>
      <c r="J113" s="65" t="str">
        <f t="shared" si="2"/>
        <v xml:space="preserve"> </v>
      </c>
    </row>
    <row r="114" spans="1:10" x14ac:dyDescent="0.55000000000000004">
      <c r="A114" s="65" t="str">
        <f>+IF(inicio!M124="no_cargado",inicio!B124,"")</f>
        <v/>
      </c>
      <c r="I114" s="65" t="s">
        <v>1609</v>
      </c>
      <c r="J114" s="65" t="str">
        <f t="shared" si="2"/>
        <v xml:space="preserve"> </v>
      </c>
    </row>
    <row r="115" spans="1:10" x14ac:dyDescent="0.55000000000000004">
      <c r="A115" s="65" t="str">
        <f>+IF(inicio!M125="no_cargado",inicio!B125,"")</f>
        <v/>
      </c>
      <c r="I115" s="65" t="s">
        <v>1610</v>
      </c>
      <c r="J115" s="65" t="str">
        <f t="shared" si="2"/>
        <v xml:space="preserve"> </v>
      </c>
    </row>
    <row r="116" spans="1:10" x14ac:dyDescent="0.55000000000000004">
      <c r="A116" s="65" t="str">
        <f>+IF(inicio!M126="no_cargado",inicio!B126,"")</f>
        <v/>
      </c>
      <c r="I116" s="65" t="s">
        <v>1611</v>
      </c>
      <c r="J116" s="65" t="str">
        <f t="shared" si="2"/>
        <v xml:space="preserve"> </v>
      </c>
    </row>
    <row r="117" spans="1:10" x14ac:dyDescent="0.55000000000000004">
      <c r="A117" s="65" t="str">
        <f>+IF(inicio!M127="no_cargado",inicio!B127,"")</f>
        <v/>
      </c>
      <c r="I117" s="65" t="s">
        <v>1612</v>
      </c>
      <c r="J117" s="65" t="str">
        <f t="shared" si="2"/>
        <v xml:space="preserve"> </v>
      </c>
    </row>
    <row r="118" spans="1:10" x14ac:dyDescent="0.55000000000000004">
      <c r="A118" s="65" t="str">
        <f>+IF(inicio!M128="no_cargado",inicio!B128,"")</f>
        <v/>
      </c>
      <c r="I118" s="65" t="s">
        <v>1613</v>
      </c>
      <c r="J118" s="65" t="str">
        <f t="shared" si="2"/>
        <v xml:space="preserve"> </v>
      </c>
    </row>
    <row r="119" spans="1:10" x14ac:dyDescent="0.55000000000000004">
      <c r="A119" s="65" t="str">
        <f>+IF(inicio!M129="no_cargado",inicio!B129,"")</f>
        <v/>
      </c>
      <c r="I119" s="65" t="s">
        <v>1614</v>
      </c>
      <c r="J119" s="65" t="str">
        <f t="shared" si="2"/>
        <v xml:space="preserve"> </v>
      </c>
    </row>
    <row r="120" spans="1:10" x14ac:dyDescent="0.55000000000000004">
      <c r="A120" s="65" t="str">
        <f>+IF(inicio!M130="no_cargado",inicio!B130,"")</f>
        <v/>
      </c>
      <c r="I120" s="65" t="s">
        <v>1615</v>
      </c>
      <c r="J120" s="65" t="str">
        <f t="shared" si="2"/>
        <v xml:space="preserve"> </v>
      </c>
    </row>
    <row r="121" spans="1:10" x14ac:dyDescent="0.55000000000000004">
      <c r="A121" s="65" t="str">
        <f>+IF(inicio!M131="no_cargado",inicio!B131,"")</f>
        <v/>
      </c>
      <c r="I121" s="65" t="s">
        <v>1616</v>
      </c>
      <c r="J121" s="65" t="str">
        <f t="shared" si="2"/>
        <v xml:space="preserve"> </v>
      </c>
    </row>
    <row r="122" spans="1:10" x14ac:dyDescent="0.55000000000000004">
      <c r="A122" s="65" t="str">
        <f>+IF(inicio!M132="no_cargado",inicio!B132,"")</f>
        <v/>
      </c>
      <c r="I122" s="65" t="s">
        <v>1617</v>
      </c>
      <c r="J122" s="65" t="str">
        <f t="shared" si="2"/>
        <v xml:space="preserve"> </v>
      </c>
    </row>
    <row r="123" spans="1:10" x14ac:dyDescent="0.55000000000000004">
      <c r="A123" s="65" t="str">
        <f>+IF(inicio!M133="no_cargado",inicio!B133,"")</f>
        <v/>
      </c>
      <c r="I123" s="65" t="s">
        <v>1618</v>
      </c>
      <c r="J123" s="65" t="str">
        <f t="shared" si="2"/>
        <v xml:space="preserve"> </v>
      </c>
    </row>
    <row r="124" spans="1:10" x14ac:dyDescent="0.55000000000000004">
      <c r="A124" s="65" t="str">
        <f>+IF(inicio!M134="no_cargado",inicio!B134,"")</f>
        <v/>
      </c>
      <c r="I124" s="65" t="s">
        <v>1619</v>
      </c>
      <c r="J124" s="65" t="str">
        <f t="shared" si="2"/>
        <v xml:space="preserve"> </v>
      </c>
    </row>
    <row r="125" spans="1:10" x14ac:dyDescent="0.55000000000000004">
      <c r="A125" s="65" t="str">
        <f>+IF(inicio!M135="no_cargado",inicio!B135,"")</f>
        <v/>
      </c>
      <c r="I125" s="65" t="s">
        <v>1620</v>
      </c>
      <c r="J125" s="65" t="str">
        <f t="shared" si="2"/>
        <v xml:space="preserve"> </v>
      </c>
    </row>
    <row r="126" spans="1:10" x14ac:dyDescent="0.55000000000000004">
      <c r="A126" s="65" t="str">
        <f>+IF(inicio!M136="no_cargado",inicio!B136,"")</f>
        <v/>
      </c>
      <c r="I126" s="65" t="s">
        <v>1621</v>
      </c>
      <c r="J126" s="65" t="str">
        <f t="shared" si="2"/>
        <v xml:space="preserve"> </v>
      </c>
    </row>
    <row r="127" spans="1:10" x14ac:dyDescent="0.55000000000000004">
      <c r="A127" s="65" t="str">
        <f>+IF(inicio!M137="no_cargado",inicio!B137,"")</f>
        <v/>
      </c>
      <c r="I127" s="65" t="s">
        <v>1622</v>
      </c>
      <c r="J127" s="65" t="str">
        <f t="shared" si="2"/>
        <v xml:space="preserve"> </v>
      </c>
    </row>
    <row r="128" spans="1:10" x14ac:dyDescent="0.55000000000000004">
      <c r="A128" s="65" t="str">
        <f>+IF(inicio!M138="no_cargado",inicio!B138,"")</f>
        <v/>
      </c>
      <c r="I128" s="65" t="s">
        <v>1623</v>
      </c>
      <c r="J128" s="65" t="str">
        <f t="shared" si="2"/>
        <v xml:space="preserve"> </v>
      </c>
    </row>
    <row r="129" spans="1:10" x14ac:dyDescent="0.55000000000000004">
      <c r="A129" s="65" t="str">
        <f>+IF(inicio!M139="no_cargado",inicio!B139,"")</f>
        <v/>
      </c>
      <c r="I129" s="65" t="s">
        <v>1624</v>
      </c>
      <c r="J129" s="65" t="str">
        <f t="shared" si="2"/>
        <v xml:space="preserve"> </v>
      </c>
    </row>
    <row r="130" spans="1:10" x14ac:dyDescent="0.55000000000000004">
      <c r="A130" s="65" t="str">
        <f>+IF(inicio!M140="no_cargado",inicio!B140,"")</f>
        <v/>
      </c>
      <c r="I130" s="65" t="s">
        <v>1625</v>
      </c>
      <c r="J130" s="65" t="str">
        <f t="shared" si="2"/>
        <v xml:space="preserve"> </v>
      </c>
    </row>
    <row r="131" spans="1:10" x14ac:dyDescent="0.55000000000000004">
      <c r="A131" s="65" t="str">
        <f>+IF(inicio!M141="no_cargado",inicio!B141,"")</f>
        <v/>
      </c>
      <c r="I131" s="65" t="s">
        <v>1626</v>
      </c>
      <c r="J131" s="65" t="str">
        <f t="shared" si="2"/>
        <v xml:space="preserve"> </v>
      </c>
    </row>
    <row r="132" spans="1:10" x14ac:dyDescent="0.55000000000000004">
      <c r="A132" s="65" t="str">
        <f>+IF(inicio!M142="no_cargado",inicio!B142,"")</f>
        <v/>
      </c>
      <c r="I132" s="65" t="s">
        <v>1627</v>
      </c>
      <c r="J132" s="65" t="str">
        <f t="shared" si="2"/>
        <v xml:space="preserve"> </v>
      </c>
    </row>
    <row r="133" spans="1:10" x14ac:dyDescent="0.55000000000000004">
      <c r="A133" s="65" t="str">
        <f>+IF(inicio!M143="no_cargado",inicio!B143,"")</f>
        <v/>
      </c>
      <c r="I133" s="65" t="s">
        <v>1628</v>
      </c>
      <c r="J133" s="65" t="str">
        <f t="shared" si="2"/>
        <v xml:space="preserve"> </v>
      </c>
    </row>
    <row r="134" spans="1:10" x14ac:dyDescent="0.55000000000000004">
      <c r="A134" s="65" t="str">
        <f>+IF(inicio!M144="no_cargado",inicio!B144,"")</f>
        <v/>
      </c>
      <c r="I134" s="65" t="s">
        <v>1629</v>
      </c>
      <c r="J134" s="65" t="str">
        <f t="shared" si="2"/>
        <v xml:space="preserve"> </v>
      </c>
    </row>
    <row r="135" spans="1:10" x14ac:dyDescent="0.55000000000000004">
      <c r="A135" s="65" t="str">
        <f>+IF(inicio!M145="no_cargado",inicio!B145,"")</f>
        <v/>
      </c>
      <c r="I135" s="65" t="s">
        <v>1630</v>
      </c>
      <c r="J135" s="65" t="str">
        <f t="shared" si="2"/>
        <v xml:space="preserve"> </v>
      </c>
    </row>
    <row r="136" spans="1:10" x14ac:dyDescent="0.55000000000000004">
      <c r="A136" s="65" t="str">
        <f>+IF(inicio!M146="no_cargado",inicio!B146,"")</f>
        <v/>
      </c>
      <c r="I136" s="65" t="s">
        <v>1631</v>
      </c>
      <c r="J136" s="65" t="str">
        <f t="shared" si="2"/>
        <v xml:space="preserve"> </v>
      </c>
    </row>
    <row r="137" spans="1:10" x14ac:dyDescent="0.55000000000000004">
      <c r="A137" s="65" t="str">
        <f>+IF(inicio!M147="no_cargado",inicio!B147,"")</f>
        <v/>
      </c>
      <c r="I137" s="65" t="s">
        <v>1632</v>
      </c>
      <c r="J137" s="65" t="str">
        <f t="shared" si="2"/>
        <v xml:space="preserve"> </v>
      </c>
    </row>
    <row r="138" spans="1:10" x14ac:dyDescent="0.55000000000000004">
      <c r="A138" s="65" t="str">
        <f>+IF(inicio!M148="no_cargado",inicio!B148,"")</f>
        <v/>
      </c>
      <c r="I138" s="65" t="s">
        <v>1633</v>
      </c>
      <c r="J138" s="65" t="str">
        <f t="shared" si="2"/>
        <v xml:space="preserve"> </v>
      </c>
    </row>
    <row r="139" spans="1:10" x14ac:dyDescent="0.55000000000000004">
      <c r="A139" s="65" t="str">
        <f>+IF(inicio!M149="no_cargado",inicio!B149,"")</f>
        <v/>
      </c>
      <c r="I139" s="65" t="s">
        <v>1634</v>
      </c>
      <c r="J139" s="65" t="str">
        <f t="shared" si="2"/>
        <v xml:space="preserve"> </v>
      </c>
    </row>
    <row r="140" spans="1:10" x14ac:dyDescent="0.55000000000000004">
      <c r="A140" s="65" t="str">
        <f>+IF(inicio!M150="no_cargado",inicio!B150,"")</f>
        <v/>
      </c>
      <c r="I140" s="65" t="s">
        <v>1635</v>
      </c>
      <c r="J140" s="65" t="str">
        <f t="shared" si="2"/>
        <v xml:space="preserve"> </v>
      </c>
    </row>
    <row r="141" spans="1:10" x14ac:dyDescent="0.55000000000000004">
      <c r="A141" s="65" t="str">
        <f>+IF(inicio!M151="no_cargado",inicio!B151,"")</f>
        <v/>
      </c>
      <c r="I141" s="65" t="s">
        <v>1636</v>
      </c>
      <c r="J141" s="65" t="str">
        <f t="shared" si="2"/>
        <v xml:space="preserve"> </v>
      </c>
    </row>
    <row r="142" spans="1:10" x14ac:dyDescent="0.55000000000000004">
      <c r="A142" s="65" t="str">
        <f>+IF(inicio!M152="no_cargado",inicio!B152,"")</f>
        <v/>
      </c>
      <c r="I142" s="65" t="s">
        <v>1637</v>
      </c>
      <c r="J142" s="65" t="str">
        <f t="shared" si="2"/>
        <v xml:space="preserve"> </v>
      </c>
    </row>
    <row r="143" spans="1:10" x14ac:dyDescent="0.55000000000000004">
      <c r="A143" s="65" t="str">
        <f>+IF(inicio!M153="no_cargado",inicio!B153,"")</f>
        <v/>
      </c>
      <c r="I143" s="65" t="s">
        <v>1638</v>
      </c>
      <c r="J143" s="65" t="str">
        <f t="shared" si="2"/>
        <v xml:space="preserve"> </v>
      </c>
    </row>
    <row r="144" spans="1:10" x14ac:dyDescent="0.55000000000000004">
      <c r="A144" s="65" t="str">
        <f>+IF(inicio!M154="no_cargado",inicio!B154,"")</f>
        <v/>
      </c>
      <c r="I144" s="65" t="s">
        <v>1639</v>
      </c>
      <c r="J144" s="65" t="str">
        <f t="shared" si="2"/>
        <v xml:space="preserve"> </v>
      </c>
    </row>
    <row r="145" spans="1:10" x14ac:dyDescent="0.55000000000000004">
      <c r="A145" s="65" t="str">
        <f>+IF(inicio!M155="no_cargado",inicio!B155,"")</f>
        <v/>
      </c>
      <c r="I145" s="65" t="s">
        <v>1640</v>
      </c>
      <c r="J145" s="65" t="str">
        <f t="shared" si="2"/>
        <v xml:space="preserve"> </v>
      </c>
    </row>
    <row r="146" spans="1:10" x14ac:dyDescent="0.55000000000000004">
      <c r="A146" s="65" t="str">
        <f>+IF(inicio!M156="no_cargado",inicio!B156,"")</f>
        <v/>
      </c>
      <c r="I146" s="65" t="s">
        <v>1641</v>
      </c>
      <c r="J146" s="65" t="str">
        <f t="shared" si="2"/>
        <v xml:space="preserve"> </v>
      </c>
    </row>
    <row r="147" spans="1:10" x14ac:dyDescent="0.55000000000000004">
      <c r="A147" s="65" t="str">
        <f>+IF(inicio!M157="no_cargado",inicio!B157,"")</f>
        <v/>
      </c>
      <c r="I147" s="65" t="s">
        <v>1642</v>
      </c>
      <c r="J147" s="65" t="str">
        <f t="shared" ref="J147:J210" si="3">+IF(AND(I147="no_cargado",B147=""),"Ingresar nombre",CONCATENATE(B147, " ", C147))</f>
        <v xml:space="preserve"> </v>
      </c>
    </row>
    <row r="148" spans="1:10" x14ac:dyDescent="0.55000000000000004">
      <c r="A148" s="65" t="str">
        <f>+IF(inicio!M158="no_cargado",inicio!B158,"")</f>
        <v/>
      </c>
      <c r="I148" s="65" t="s">
        <v>1643</v>
      </c>
      <c r="J148" s="65" t="str">
        <f t="shared" si="3"/>
        <v xml:space="preserve"> </v>
      </c>
    </row>
    <row r="149" spans="1:10" x14ac:dyDescent="0.55000000000000004">
      <c r="A149" s="65" t="str">
        <f>+IF(inicio!M159="no_cargado",inicio!B159,"")</f>
        <v/>
      </c>
      <c r="I149" s="65" t="s">
        <v>1644</v>
      </c>
      <c r="J149" s="65" t="str">
        <f t="shared" si="3"/>
        <v xml:space="preserve"> </v>
      </c>
    </row>
    <row r="150" spans="1:10" x14ac:dyDescent="0.55000000000000004">
      <c r="A150" s="65" t="str">
        <f>+IF(inicio!M160="no_cargado",inicio!B160,"")</f>
        <v/>
      </c>
      <c r="I150" s="65" t="s">
        <v>1645</v>
      </c>
      <c r="J150" s="65" t="str">
        <f t="shared" si="3"/>
        <v xml:space="preserve"> </v>
      </c>
    </row>
    <row r="151" spans="1:10" x14ac:dyDescent="0.55000000000000004">
      <c r="A151" s="65" t="str">
        <f>+IF(inicio!M161="no_cargado",inicio!B161,"")</f>
        <v/>
      </c>
      <c r="I151" s="65" t="s">
        <v>1646</v>
      </c>
      <c r="J151" s="65" t="str">
        <f t="shared" si="3"/>
        <v xml:space="preserve"> </v>
      </c>
    </row>
    <row r="152" spans="1:10" x14ac:dyDescent="0.55000000000000004">
      <c r="A152" s="65" t="str">
        <f>+IF(inicio!M162="no_cargado",inicio!B162,"")</f>
        <v/>
      </c>
      <c r="I152" s="65" t="s">
        <v>1647</v>
      </c>
      <c r="J152" s="65" t="str">
        <f t="shared" si="3"/>
        <v xml:space="preserve"> </v>
      </c>
    </row>
    <row r="153" spans="1:10" x14ac:dyDescent="0.55000000000000004">
      <c r="A153" s="65" t="str">
        <f>+IF(inicio!M163="no_cargado",inicio!B163,"")</f>
        <v/>
      </c>
      <c r="I153" s="65" t="s">
        <v>1648</v>
      </c>
      <c r="J153" s="65" t="str">
        <f t="shared" si="3"/>
        <v xml:space="preserve"> </v>
      </c>
    </row>
    <row r="154" spans="1:10" x14ac:dyDescent="0.55000000000000004">
      <c r="A154" s="65" t="str">
        <f>+IF(inicio!M164="no_cargado",inicio!B164,"")</f>
        <v/>
      </c>
      <c r="I154" s="65" t="s">
        <v>1649</v>
      </c>
      <c r="J154" s="65" t="str">
        <f t="shared" si="3"/>
        <v xml:space="preserve"> </v>
      </c>
    </row>
    <row r="155" spans="1:10" x14ac:dyDescent="0.55000000000000004">
      <c r="A155" s="65" t="str">
        <f>+IF(inicio!M165="no_cargado",inicio!B165,"")</f>
        <v/>
      </c>
      <c r="I155" s="65" t="s">
        <v>1650</v>
      </c>
      <c r="J155" s="65" t="str">
        <f t="shared" si="3"/>
        <v xml:space="preserve"> </v>
      </c>
    </row>
    <row r="156" spans="1:10" x14ac:dyDescent="0.55000000000000004">
      <c r="A156" s="65" t="str">
        <f>+IF(inicio!M166="no_cargado",inicio!B166,"")</f>
        <v/>
      </c>
      <c r="I156" s="65" t="s">
        <v>1651</v>
      </c>
      <c r="J156" s="65" t="str">
        <f t="shared" si="3"/>
        <v xml:space="preserve"> </v>
      </c>
    </row>
    <row r="157" spans="1:10" x14ac:dyDescent="0.55000000000000004">
      <c r="A157" s="65" t="str">
        <f>+IF(inicio!M167="no_cargado",inicio!B167,"")</f>
        <v/>
      </c>
      <c r="I157" s="65" t="s">
        <v>1652</v>
      </c>
      <c r="J157" s="65" t="str">
        <f t="shared" si="3"/>
        <v xml:space="preserve"> </v>
      </c>
    </row>
    <row r="158" spans="1:10" x14ac:dyDescent="0.55000000000000004">
      <c r="A158" s="65" t="str">
        <f>+IF(inicio!M168="no_cargado",inicio!B168,"")</f>
        <v/>
      </c>
      <c r="I158" s="65" t="s">
        <v>1653</v>
      </c>
      <c r="J158" s="65" t="str">
        <f t="shared" si="3"/>
        <v xml:space="preserve"> </v>
      </c>
    </row>
    <row r="159" spans="1:10" x14ac:dyDescent="0.55000000000000004">
      <c r="A159" s="65" t="str">
        <f>+IF(inicio!M169="no_cargado",inicio!B169,"")</f>
        <v/>
      </c>
      <c r="I159" s="65" t="s">
        <v>1654</v>
      </c>
      <c r="J159" s="65" t="str">
        <f t="shared" si="3"/>
        <v xml:space="preserve"> </v>
      </c>
    </row>
    <row r="160" spans="1:10" x14ac:dyDescent="0.55000000000000004">
      <c r="A160" s="65" t="str">
        <f>+IF(inicio!M170="no_cargado",inicio!B170,"")</f>
        <v/>
      </c>
      <c r="I160" s="65" t="s">
        <v>1655</v>
      </c>
      <c r="J160" s="65" t="str">
        <f t="shared" si="3"/>
        <v xml:space="preserve"> </v>
      </c>
    </row>
    <row r="161" spans="1:10" x14ac:dyDescent="0.55000000000000004">
      <c r="A161" s="65" t="str">
        <f>+IF(inicio!M171="no_cargado",inicio!B171,"")</f>
        <v/>
      </c>
      <c r="I161" s="65" t="s">
        <v>1656</v>
      </c>
      <c r="J161" s="65" t="str">
        <f t="shared" si="3"/>
        <v xml:space="preserve"> </v>
      </c>
    </row>
    <row r="162" spans="1:10" x14ac:dyDescent="0.55000000000000004">
      <c r="A162" s="65" t="str">
        <f>+IF(inicio!M172="no_cargado",inicio!B172,"")</f>
        <v/>
      </c>
      <c r="I162" s="65" t="s">
        <v>1657</v>
      </c>
      <c r="J162" s="65" t="str">
        <f t="shared" si="3"/>
        <v xml:space="preserve"> </v>
      </c>
    </row>
    <row r="163" spans="1:10" x14ac:dyDescent="0.55000000000000004">
      <c r="A163" s="65" t="str">
        <f>+IF(inicio!M173="no_cargado",inicio!B173,"")</f>
        <v/>
      </c>
      <c r="I163" s="65" t="s">
        <v>1658</v>
      </c>
      <c r="J163" s="65" t="str">
        <f t="shared" si="3"/>
        <v xml:space="preserve"> </v>
      </c>
    </row>
    <row r="164" spans="1:10" x14ac:dyDescent="0.55000000000000004">
      <c r="A164" s="65" t="str">
        <f>+IF(inicio!M174="no_cargado",inicio!B174,"")</f>
        <v/>
      </c>
      <c r="I164" s="65" t="s">
        <v>1659</v>
      </c>
      <c r="J164" s="65" t="str">
        <f t="shared" si="3"/>
        <v xml:space="preserve"> </v>
      </c>
    </row>
    <row r="165" spans="1:10" x14ac:dyDescent="0.55000000000000004">
      <c r="A165" s="65" t="str">
        <f>+IF(inicio!M175="no_cargado",inicio!B175,"")</f>
        <v/>
      </c>
      <c r="I165" s="65" t="s">
        <v>1660</v>
      </c>
      <c r="J165" s="65" t="str">
        <f t="shared" si="3"/>
        <v xml:space="preserve"> </v>
      </c>
    </row>
    <row r="166" spans="1:10" x14ac:dyDescent="0.55000000000000004">
      <c r="A166" s="65" t="str">
        <f>+IF(inicio!M176="no_cargado",inicio!B176,"")</f>
        <v/>
      </c>
      <c r="I166" s="65" t="s">
        <v>1661</v>
      </c>
      <c r="J166" s="65" t="str">
        <f t="shared" si="3"/>
        <v xml:space="preserve"> </v>
      </c>
    </row>
    <row r="167" spans="1:10" x14ac:dyDescent="0.55000000000000004">
      <c r="A167" s="65" t="str">
        <f>+IF(inicio!M177="no_cargado",inicio!B177,"")</f>
        <v/>
      </c>
      <c r="I167" s="65" t="s">
        <v>1662</v>
      </c>
      <c r="J167" s="65" t="str">
        <f t="shared" si="3"/>
        <v xml:space="preserve"> </v>
      </c>
    </row>
    <row r="168" spans="1:10" x14ac:dyDescent="0.55000000000000004">
      <c r="A168" s="65" t="str">
        <f>+IF(inicio!M178="no_cargado",inicio!B178,"")</f>
        <v/>
      </c>
      <c r="I168" s="65" t="s">
        <v>1663</v>
      </c>
      <c r="J168" s="65" t="str">
        <f t="shared" si="3"/>
        <v xml:space="preserve"> </v>
      </c>
    </row>
    <row r="169" spans="1:10" x14ac:dyDescent="0.55000000000000004">
      <c r="A169" s="65" t="str">
        <f>+IF(inicio!M179="no_cargado",inicio!B179,"")</f>
        <v/>
      </c>
      <c r="I169" s="65" t="s">
        <v>1664</v>
      </c>
      <c r="J169" s="65" t="str">
        <f t="shared" si="3"/>
        <v xml:space="preserve"> </v>
      </c>
    </row>
    <row r="170" spans="1:10" x14ac:dyDescent="0.55000000000000004">
      <c r="A170" s="65" t="str">
        <f>+IF(inicio!M180="no_cargado",inicio!B180,"")</f>
        <v/>
      </c>
      <c r="I170" s="65" t="s">
        <v>1665</v>
      </c>
      <c r="J170" s="65" t="str">
        <f t="shared" si="3"/>
        <v xml:space="preserve"> </v>
      </c>
    </row>
    <row r="171" spans="1:10" x14ac:dyDescent="0.55000000000000004">
      <c r="A171" s="65" t="str">
        <f>+IF(inicio!M181="no_cargado",inicio!B181,"")</f>
        <v/>
      </c>
      <c r="I171" s="65" t="s">
        <v>1666</v>
      </c>
      <c r="J171" s="65" t="str">
        <f t="shared" si="3"/>
        <v xml:space="preserve"> </v>
      </c>
    </row>
    <row r="172" spans="1:10" x14ac:dyDescent="0.55000000000000004">
      <c r="A172" s="65" t="str">
        <f>+IF(inicio!M182="no_cargado",inicio!B182,"")</f>
        <v/>
      </c>
      <c r="I172" s="65" t="s">
        <v>1667</v>
      </c>
      <c r="J172" s="65" t="str">
        <f t="shared" si="3"/>
        <v xml:space="preserve"> </v>
      </c>
    </row>
    <row r="173" spans="1:10" x14ac:dyDescent="0.55000000000000004">
      <c r="A173" s="65" t="str">
        <f>+IF(inicio!M183="no_cargado",inicio!B183,"")</f>
        <v/>
      </c>
      <c r="I173" s="65" t="s">
        <v>1668</v>
      </c>
      <c r="J173" s="65" t="str">
        <f t="shared" si="3"/>
        <v xml:space="preserve"> </v>
      </c>
    </row>
    <row r="174" spans="1:10" x14ac:dyDescent="0.55000000000000004">
      <c r="A174" s="65" t="str">
        <f>+IF(inicio!M184="no_cargado",inicio!B184,"")</f>
        <v/>
      </c>
      <c r="I174" s="65" t="s">
        <v>1669</v>
      </c>
      <c r="J174" s="65" t="str">
        <f t="shared" si="3"/>
        <v xml:space="preserve"> </v>
      </c>
    </row>
    <row r="175" spans="1:10" x14ac:dyDescent="0.55000000000000004">
      <c r="A175" s="65" t="str">
        <f>+IF(inicio!M185="no_cargado",inicio!B185,"")</f>
        <v/>
      </c>
      <c r="I175" s="65" t="s">
        <v>1670</v>
      </c>
      <c r="J175" s="65" t="str">
        <f t="shared" si="3"/>
        <v xml:space="preserve"> </v>
      </c>
    </row>
    <row r="176" spans="1:10" x14ac:dyDescent="0.55000000000000004">
      <c r="A176" s="65" t="str">
        <f>+IF(inicio!M186="no_cargado",inicio!B186,"")</f>
        <v/>
      </c>
      <c r="I176" s="65" t="s">
        <v>1671</v>
      </c>
      <c r="J176" s="65" t="str">
        <f t="shared" si="3"/>
        <v xml:space="preserve"> </v>
      </c>
    </row>
    <row r="177" spans="1:10" x14ac:dyDescent="0.55000000000000004">
      <c r="A177" s="65" t="str">
        <f>+IF(inicio!M187="no_cargado",inicio!B187,"")</f>
        <v/>
      </c>
      <c r="I177" s="65" t="s">
        <v>1672</v>
      </c>
      <c r="J177" s="65" t="str">
        <f t="shared" si="3"/>
        <v xml:space="preserve"> </v>
      </c>
    </row>
    <row r="178" spans="1:10" x14ac:dyDescent="0.55000000000000004">
      <c r="A178" s="65" t="str">
        <f>+IF(inicio!M188="no_cargado",inicio!B188,"")</f>
        <v/>
      </c>
      <c r="I178" s="65" t="s">
        <v>1673</v>
      </c>
      <c r="J178" s="65" t="str">
        <f t="shared" si="3"/>
        <v xml:space="preserve"> </v>
      </c>
    </row>
    <row r="179" spans="1:10" x14ac:dyDescent="0.55000000000000004">
      <c r="A179" s="65" t="str">
        <f>+IF(inicio!M189="no_cargado",inicio!B189,"")</f>
        <v/>
      </c>
      <c r="I179" s="65" t="s">
        <v>1674</v>
      </c>
      <c r="J179" s="65" t="str">
        <f t="shared" si="3"/>
        <v xml:space="preserve"> </v>
      </c>
    </row>
    <row r="180" spans="1:10" x14ac:dyDescent="0.55000000000000004">
      <c r="A180" s="65" t="str">
        <f>+IF(inicio!M190="no_cargado",inicio!B190,"")</f>
        <v/>
      </c>
      <c r="I180" s="65" t="s">
        <v>1675</v>
      </c>
      <c r="J180" s="65" t="str">
        <f t="shared" si="3"/>
        <v xml:space="preserve"> </v>
      </c>
    </row>
    <row r="181" spans="1:10" x14ac:dyDescent="0.55000000000000004">
      <c r="A181" s="65" t="str">
        <f>+IF(inicio!M191="no_cargado",inicio!B191,"")</f>
        <v/>
      </c>
      <c r="I181" s="65" t="s">
        <v>1676</v>
      </c>
      <c r="J181" s="65" t="str">
        <f t="shared" si="3"/>
        <v xml:space="preserve"> </v>
      </c>
    </row>
    <row r="182" spans="1:10" x14ac:dyDescent="0.55000000000000004">
      <c r="A182" s="65" t="str">
        <f>+IF(inicio!M192="no_cargado",inicio!B192,"")</f>
        <v/>
      </c>
      <c r="I182" s="65" t="s">
        <v>1677</v>
      </c>
      <c r="J182" s="65" t="str">
        <f t="shared" si="3"/>
        <v xml:space="preserve"> </v>
      </c>
    </row>
    <row r="183" spans="1:10" x14ac:dyDescent="0.55000000000000004">
      <c r="A183" s="65" t="str">
        <f>+IF(inicio!M193="no_cargado",inicio!B193,"")</f>
        <v/>
      </c>
      <c r="I183" s="65" t="s">
        <v>1678</v>
      </c>
      <c r="J183" s="65" t="str">
        <f t="shared" si="3"/>
        <v xml:space="preserve"> </v>
      </c>
    </row>
    <row r="184" spans="1:10" x14ac:dyDescent="0.55000000000000004">
      <c r="A184" s="65" t="str">
        <f>+IF(inicio!M194="no_cargado",inicio!B194,"")</f>
        <v/>
      </c>
      <c r="I184" s="65" t="s">
        <v>1679</v>
      </c>
      <c r="J184" s="65" t="str">
        <f t="shared" si="3"/>
        <v xml:space="preserve"> </v>
      </c>
    </row>
    <row r="185" spans="1:10" x14ac:dyDescent="0.55000000000000004">
      <c r="A185" s="65" t="str">
        <f>+IF(inicio!M195="no_cargado",inicio!B195,"")</f>
        <v/>
      </c>
      <c r="I185" s="65" t="s">
        <v>1680</v>
      </c>
      <c r="J185" s="65" t="str">
        <f t="shared" si="3"/>
        <v xml:space="preserve"> </v>
      </c>
    </row>
    <row r="186" spans="1:10" x14ac:dyDescent="0.55000000000000004">
      <c r="A186" s="65" t="str">
        <f>+IF(inicio!M196="no_cargado",inicio!B196,"")</f>
        <v/>
      </c>
      <c r="I186" s="65" t="s">
        <v>1681</v>
      </c>
      <c r="J186" s="65" t="str">
        <f t="shared" si="3"/>
        <v xml:space="preserve"> </v>
      </c>
    </row>
    <row r="187" spans="1:10" x14ac:dyDescent="0.55000000000000004">
      <c r="A187" s="65" t="str">
        <f>+IF(inicio!M197="no_cargado",inicio!B197,"")</f>
        <v/>
      </c>
      <c r="I187" s="65" t="s">
        <v>1682</v>
      </c>
      <c r="J187" s="65" t="str">
        <f t="shared" si="3"/>
        <v xml:space="preserve"> </v>
      </c>
    </row>
    <row r="188" spans="1:10" x14ac:dyDescent="0.55000000000000004">
      <c r="A188" s="65" t="str">
        <f>+IF(inicio!M198="no_cargado",inicio!B198,"")</f>
        <v/>
      </c>
      <c r="I188" s="65" t="s">
        <v>1683</v>
      </c>
      <c r="J188" s="65" t="str">
        <f t="shared" si="3"/>
        <v xml:space="preserve"> </v>
      </c>
    </row>
    <row r="189" spans="1:10" x14ac:dyDescent="0.55000000000000004">
      <c r="A189" s="65" t="str">
        <f>+IF(inicio!M199="no_cargado",inicio!B199,"")</f>
        <v/>
      </c>
      <c r="I189" s="65" t="s">
        <v>1684</v>
      </c>
      <c r="J189" s="65" t="str">
        <f t="shared" si="3"/>
        <v xml:space="preserve"> </v>
      </c>
    </row>
    <row r="190" spans="1:10" x14ac:dyDescent="0.55000000000000004">
      <c r="A190" s="65" t="str">
        <f>+IF(inicio!M200="no_cargado",inicio!B200,"")</f>
        <v/>
      </c>
      <c r="I190" s="65" t="s">
        <v>1685</v>
      </c>
      <c r="J190" s="65" t="str">
        <f t="shared" si="3"/>
        <v xml:space="preserve"> </v>
      </c>
    </row>
    <row r="191" spans="1:10" x14ac:dyDescent="0.55000000000000004">
      <c r="A191" s="65" t="str">
        <f>+IF(inicio!M201="no_cargado",inicio!B201,"")</f>
        <v/>
      </c>
      <c r="I191" s="65" t="s">
        <v>1686</v>
      </c>
      <c r="J191" s="65" t="str">
        <f t="shared" si="3"/>
        <v xml:space="preserve"> </v>
      </c>
    </row>
    <row r="192" spans="1:10" x14ac:dyDescent="0.55000000000000004">
      <c r="A192" s="65" t="str">
        <f>+IF(inicio!M202="no_cargado",inicio!B202,"")</f>
        <v/>
      </c>
      <c r="I192" s="65" t="s">
        <v>1687</v>
      </c>
      <c r="J192" s="65" t="str">
        <f t="shared" si="3"/>
        <v xml:space="preserve"> </v>
      </c>
    </row>
    <row r="193" spans="1:10" x14ac:dyDescent="0.55000000000000004">
      <c r="A193" s="65" t="str">
        <f>+IF(inicio!M203="no_cargado",inicio!B203,"")</f>
        <v/>
      </c>
      <c r="I193" s="65" t="s">
        <v>1688</v>
      </c>
      <c r="J193" s="65" t="str">
        <f t="shared" si="3"/>
        <v xml:space="preserve"> </v>
      </c>
    </row>
    <row r="194" spans="1:10" x14ac:dyDescent="0.55000000000000004">
      <c r="A194" s="65" t="str">
        <f>+IF(inicio!M204="no_cargado",inicio!B204,"")</f>
        <v/>
      </c>
      <c r="I194" s="65" t="s">
        <v>1689</v>
      </c>
      <c r="J194" s="65" t="str">
        <f t="shared" si="3"/>
        <v xml:space="preserve"> </v>
      </c>
    </row>
    <row r="195" spans="1:10" x14ac:dyDescent="0.55000000000000004">
      <c r="A195" s="65" t="str">
        <f>+IF(inicio!M205="no_cargado",inicio!B205,"")</f>
        <v/>
      </c>
      <c r="I195" s="65" t="s">
        <v>1690</v>
      </c>
      <c r="J195" s="65" t="str">
        <f t="shared" si="3"/>
        <v xml:space="preserve"> </v>
      </c>
    </row>
    <row r="196" spans="1:10" x14ac:dyDescent="0.55000000000000004">
      <c r="A196" s="65" t="str">
        <f>+IF(inicio!M206="no_cargado",inicio!B206,"")</f>
        <v/>
      </c>
      <c r="I196" s="65" t="s">
        <v>1691</v>
      </c>
      <c r="J196" s="65" t="str">
        <f t="shared" si="3"/>
        <v xml:space="preserve"> </v>
      </c>
    </row>
    <row r="197" spans="1:10" x14ac:dyDescent="0.55000000000000004">
      <c r="A197" s="65" t="str">
        <f>+IF(inicio!M207="no_cargado",inicio!B207,"")</f>
        <v/>
      </c>
      <c r="I197" s="65" t="s">
        <v>1692</v>
      </c>
      <c r="J197" s="65" t="str">
        <f t="shared" si="3"/>
        <v xml:space="preserve"> </v>
      </c>
    </row>
    <row r="198" spans="1:10" x14ac:dyDescent="0.55000000000000004">
      <c r="A198" s="65" t="str">
        <f>+IF(inicio!M208="no_cargado",inicio!B208,"")</f>
        <v/>
      </c>
      <c r="I198" s="65" t="s">
        <v>1693</v>
      </c>
      <c r="J198" s="65" t="str">
        <f t="shared" si="3"/>
        <v xml:space="preserve"> </v>
      </c>
    </row>
    <row r="199" spans="1:10" x14ac:dyDescent="0.55000000000000004">
      <c r="A199" s="65" t="str">
        <f>+IF(inicio!M209="no_cargado",inicio!B209,"")</f>
        <v/>
      </c>
      <c r="I199" s="65" t="s">
        <v>1694</v>
      </c>
      <c r="J199" s="65" t="str">
        <f t="shared" si="3"/>
        <v xml:space="preserve"> </v>
      </c>
    </row>
    <row r="200" spans="1:10" x14ac:dyDescent="0.55000000000000004">
      <c r="A200" s="65" t="str">
        <f>+IF(inicio!M210="no_cargado",inicio!B210,"")</f>
        <v/>
      </c>
      <c r="I200" s="65" t="s">
        <v>1695</v>
      </c>
      <c r="J200" s="65" t="str">
        <f t="shared" si="3"/>
        <v xml:space="preserve"> </v>
      </c>
    </row>
    <row r="201" spans="1:10" x14ac:dyDescent="0.55000000000000004">
      <c r="A201" s="65" t="str">
        <f>+IF(inicio!M211="no_cargado",inicio!B211,"")</f>
        <v/>
      </c>
      <c r="I201" s="65" t="str">
        <f>+IFERROR(+VLOOKUP(A201,inicio!$B$8:$M$1000,9,FALSE),"")</f>
        <v/>
      </c>
      <c r="J201" s="65" t="str">
        <f t="shared" si="3"/>
        <v xml:space="preserve"> </v>
      </c>
    </row>
    <row r="202" spans="1:10" x14ac:dyDescent="0.55000000000000004">
      <c r="A202" s="65" t="str">
        <f>+IF(inicio!M212="no_cargado",inicio!B212,"")</f>
        <v/>
      </c>
      <c r="I202" s="65" t="str">
        <f>+IFERROR(+VLOOKUP(A202,inicio!$B$8:$M$1000,9,FALSE),"")</f>
        <v/>
      </c>
      <c r="J202" s="65" t="str">
        <f t="shared" si="3"/>
        <v xml:space="preserve"> </v>
      </c>
    </row>
    <row r="203" spans="1:10" x14ac:dyDescent="0.55000000000000004">
      <c r="A203" s="65" t="str">
        <f>+IF(inicio!M213="no_cargado",inicio!B213,"")</f>
        <v/>
      </c>
      <c r="I203" s="65" t="str">
        <f>+IFERROR(+VLOOKUP(A203,inicio!$B$8:$M$1000,9,FALSE),"")</f>
        <v/>
      </c>
      <c r="J203" s="65" t="str">
        <f t="shared" si="3"/>
        <v xml:space="preserve"> </v>
      </c>
    </row>
    <row r="204" spans="1:10" x14ac:dyDescent="0.55000000000000004">
      <c r="A204" s="65" t="str">
        <f>+IF(inicio!M214="no_cargado",inicio!B214,"")</f>
        <v/>
      </c>
      <c r="I204" s="65" t="str">
        <f>+IFERROR(+VLOOKUP(A204,inicio!$B$8:$M$1000,9,FALSE),"")</f>
        <v/>
      </c>
      <c r="J204" s="65" t="str">
        <f t="shared" si="3"/>
        <v xml:space="preserve"> </v>
      </c>
    </row>
    <row r="205" spans="1:10" x14ac:dyDescent="0.55000000000000004">
      <c r="A205" s="65" t="str">
        <f>+IF(inicio!M215="no_cargado",inicio!B215,"")</f>
        <v/>
      </c>
      <c r="I205" s="65" t="str">
        <f>+IFERROR(+VLOOKUP(A205,inicio!$B$8:$M$1000,9,FALSE),"")</f>
        <v/>
      </c>
      <c r="J205" s="65" t="str">
        <f t="shared" si="3"/>
        <v xml:space="preserve"> </v>
      </c>
    </row>
    <row r="206" spans="1:10" x14ac:dyDescent="0.55000000000000004">
      <c r="A206" s="65" t="str">
        <f>+IF(inicio!M216="no_cargado",inicio!B216,"")</f>
        <v/>
      </c>
      <c r="I206" s="65" t="str">
        <f>+IFERROR(+VLOOKUP(A206,inicio!$B$8:$M$1000,9,FALSE),"")</f>
        <v/>
      </c>
      <c r="J206" s="65" t="str">
        <f t="shared" si="3"/>
        <v xml:space="preserve"> </v>
      </c>
    </row>
    <row r="207" spans="1:10" x14ac:dyDescent="0.55000000000000004">
      <c r="A207" s="65" t="str">
        <f>+IF(inicio!M217="no_cargado",inicio!B217,"")</f>
        <v/>
      </c>
      <c r="I207" s="65" t="str">
        <f>+IFERROR(+VLOOKUP(A207,inicio!$B$8:$M$1000,9,FALSE),"")</f>
        <v/>
      </c>
      <c r="J207" s="65" t="str">
        <f t="shared" si="3"/>
        <v xml:space="preserve"> </v>
      </c>
    </row>
    <row r="208" spans="1:10" x14ac:dyDescent="0.55000000000000004">
      <c r="A208" s="65" t="str">
        <f>+IF(inicio!M218="no_cargado",inicio!B218,"")</f>
        <v/>
      </c>
      <c r="I208" s="65" t="str">
        <f>+IFERROR(+VLOOKUP(A208,inicio!$B$8:$M$1000,9,FALSE),"")</f>
        <v/>
      </c>
      <c r="J208" s="65" t="str">
        <f t="shared" si="3"/>
        <v xml:space="preserve"> </v>
      </c>
    </row>
    <row r="209" spans="1:10" x14ac:dyDescent="0.55000000000000004">
      <c r="A209" s="65" t="str">
        <f>+IF(inicio!M219="no_cargado",inicio!B219,"")</f>
        <v/>
      </c>
      <c r="I209" s="65" t="str">
        <f>+IFERROR(+VLOOKUP(A209,inicio!$B$8:$M$1000,9,FALSE),"")</f>
        <v/>
      </c>
      <c r="J209" s="65" t="str">
        <f t="shared" si="3"/>
        <v xml:space="preserve"> </v>
      </c>
    </row>
    <row r="210" spans="1:10" x14ac:dyDescent="0.55000000000000004">
      <c r="A210" s="65" t="str">
        <f>+IF(inicio!M220="no_cargado",inicio!B220,"")</f>
        <v/>
      </c>
      <c r="I210" s="65" t="str">
        <f>+IFERROR(+VLOOKUP(A210,inicio!$B$8:$M$1000,9,FALSE),"")</f>
        <v/>
      </c>
      <c r="J210" s="65" t="str">
        <f t="shared" si="3"/>
        <v xml:space="preserve"> </v>
      </c>
    </row>
    <row r="211" spans="1:10" x14ac:dyDescent="0.55000000000000004">
      <c r="A211" s="65" t="str">
        <f>+IF(inicio!M221="no_cargado",inicio!B221,"")</f>
        <v/>
      </c>
      <c r="I211" s="65" t="str">
        <f>+IFERROR(+VLOOKUP(A211,inicio!$B$8:$M$1000,9,FALSE),"")</f>
        <v/>
      </c>
      <c r="J211" s="65" t="str">
        <f t="shared" ref="J211:J274" si="4">+IF(AND(I211="no_cargado",B211=""),"Ingresar nombre",CONCATENATE(B211, " ", C211))</f>
        <v xml:space="preserve"> </v>
      </c>
    </row>
    <row r="212" spans="1:10" x14ac:dyDescent="0.55000000000000004">
      <c r="A212" s="65" t="str">
        <f>+IF(inicio!M222="no_cargado",inicio!B222,"")</f>
        <v/>
      </c>
      <c r="I212" s="65" t="str">
        <f>+IFERROR(+VLOOKUP(A212,inicio!$B$8:$M$1000,9,FALSE),"")</f>
        <v/>
      </c>
      <c r="J212" s="65" t="str">
        <f t="shared" si="4"/>
        <v xml:space="preserve"> </v>
      </c>
    </row>
    <row r="213" spans="1:10" x14ac:dyDescent="0.55000000000000004">
      <c r="A213" s="65" t="str">
        <f>+IF(inicio!M223="no_cargado",inicio!B223,"")</f>
        <v/>
      </c>
      <c r="I213" s="65" t="str">
        <f>+IFERROR(+VLOOKUP(A213,inicio!$B$8:$M$1000,9,FALSE),"")</f>
        <v/>
      </c>
      <c r="J213" s="65" t="str">
        <f t="shared" si="4"/>
        <v xml:space="preserve"> </v>
      </c>
    </row>
    <row r="214" spans="1:10" x14ac:dyDescent="0.55000000000000004">
      <c r="A214" s="65" t="str">
        <f>+IF(inicio!M224="no_cargado",inicio!B224,"")</f>
        <v/>
      </c>
      <c r="I214" s="65" t="str">
        <f>+IFERROR(+VLOOKUP(A214,inicio!$B$8:$M$1000,9,FALSE),"")</f>
        <v/>
      </c>
      <c r="J214" s="65" t="str">
        <f t="shared" si="4"/>
        <v xml:space="preserve"> </v>
      </c>
    </row>
    <row r="215" spans="1:10" x14ac:dyDescent="0.55000000000000004">
      <c r="A215" s="65" t="str">
        <f>+IF(inicio!M225="no_cargado",inicio!B225,"")</f>
        <v/>
      </c>
      <c r="I215" s="65" t="str">
        <f>+IFERROR(+VLOOKUP(A215,inicio!$B$8:$M$1000,9,FALSE),"")</f>
        <v/>
      </c>
      <c r="J215" s="65" t="str">
        <f t="shared" si="4"/>
        <v xml:space="preserve"> </v>
      </c>
    </row>
    <row r="216" spans="1:10" x14ac:dyDescent="0.55000000000000004">
      <c r="A216" s="65" t="str">
        <f>+IF(inicio!M226="no_cargado",inicio!B226,"")</f>
        <v/>
      </c>
      <c r="I216" s="65" t="str">
        <f>+IFERROR(+VLOOKUP(A216,inicio!$B$8:$M$1000,9,FALSE),"")</f>
        <v/>
      </c>
      <c r="J216" s="65" t="str">
        <f t="shared" si="4"/>
        <v xml:space="preserve"> </v>
      </c>
    </row>
    <row r="217" spans="1:10" x14ac:dyDescent="0.55000000000000004">
      <c r="A217" s="65" t="str">
        <f>+IF(inicio!M227="no_cargado",inicio!B227,"")</f>
        <v/>
      </c>
      <c r="I217" s="65" t="str">
        <f>+IFERROR(+VLOOKUP(A217,inicio!$B$8:$M$1000,9,FALSE),"")</f>
        <v/>
      </c>
      <c r="J217" s="65" t="str">
        <f t="shared" si="4"/>
        <v xml:space="preserve"> </v>
      </c>
    </row>
    <row r="218" spans="1:10" x14ac:dyDescent="0.55000000000000004">
      <c r="A218" s="65" t="str">
        <f>+IF(inicio!M228="no_cargado",inicio!B228,"")</f>
        <v/>
      </c>
      <c r="I218" s="65" t="str">
        <f>+IFERROR(+VLOOKUP(A218,inicio!$B$8:$M$1000,9,FALSE),"")</f>
        <v/>
      </c>
      <c r="J218" s="65" t="str">
        <f t="shared" si="4"/>
        <v xml:space="preserve"> </v>
      </c>
    </row>
    <row r="219" spans="1:10" x14ac:dyDescent="0.55000000000000004">
      <c r="A219" s="65" t="str">
        <f>+IF(inicio!M229="no_cargado",inicio!B229,"")</f>
        <v/>
      </c>
      <c r="I219" s="65" t="str">
        <f>+IFERROR(+VLOOKUP(A219,inicio!$B$8:$M$1000,9,FALSE),"")</f>
        <v/>
      </c>
      <c r="J219" s="65" t="str">
        <f t="shared" si="4"/>
        <v xml:space="preserve"> </v>
      </c>
    </row>
    <row r="220" spans="1:10" x14ac:dyDescent="0.55000000000000004">
      <c r="A220" s="65" t="str">
        <f>+IF(inicio!M230="no_cargado",inicio!B230,"")</f>
        <v/>
      </c>
      <c r="I220" s="65" t="str">
        <f>+IFERROR(+VLOOKUP(A220,inicio!$B$8:$M$1000,9,FALSE),"")</f>
        <v/>
      </c>
      <c r="J220" s="65" t="str">
        <f t="shared" si="4"/>
        <v xml:space="preserve"> </v>
      </c>
    </row>
    <row r="221" spans="1:10" x14ac:dyDescent="0.55000000000000004">
      <c r="A221" s="65" t="str">
        <f>+IF(inicio!M231="no_cargado",inicio!B231,"")</f>
        <v/>
      </c>
      <c r="I221" s="65" t="str">
        <f>+IFERROR(+VLOOKUP(A221,inicio!$B$8:$M$1000,9,FALSE),"")</f>
        <v/>
      </c>
      <c r="J221" s="65" t="str">
        <f t="shared" si="4"/>
        <v xml:space="preserve"> </v>
      </c>
    </row>
    <row r="222" spans="1:10" x14ac:dyDescent="0.55000000000000004">
      <c r="A222" s="65" t="str">
        <f>+IF(inicio!M232="no_cargado",inicio!B232,"")</f>
        <v/>
      </c>
      <c r="I222" s="65" t="str">
        <f>+IFERROR(+VLOOKUP(A222,inicio!$B$8:$M$1000,9,FALSE),"")</f>
        <v/>
      </c>
      <c r="J222" s="65" t="str">
        <f t="shared" si="4"/>
        <v xml:space="preserve"> </v>
      </c>
    </row>
    <row r="223" spans="1:10" x14ac:dyDescent="0.55000000000000004">
      <c r="A223" s="65" t="str">
        <f>+IF(inicio!M233="no_cargado",inicio!B233,"")</f>
        <v/>
      </c>
      <c r="I223" s="65" t="str">
        <f>+IFERROR(+VLOOKUP(A223,inicio!$B$8:$M$1000,9,FALSE),"")</f>
        <v/>
      </c>
      <c r="J223" s="65" t="str">
        <f t="shared" si="4"/>
        <v xml:space="preserve"> </v>
      </c>
    </row>
    <row r="224" spans="1:10" x14ac:dyDescent="0.55000000000000004">
      <c r="A224" s="65" t="str">
        <f>+IF(inicio!M234="no_cargado",inicio!B234,"")</f>
        <v/>
      </c>
      <c r="I224" s="65" t="str">
        <f>+IFERROR(+VLOOKUP(A224,inicio!$B$8:$M$1000,9,FALSE),"")</f>
        <v/>
      </c>
      <c r="J224" s="65" t="str">
        <f t="shared" si="4"/>
        <v xml:space="preserve"> </v>
      </c>
    </row>
    <row r="225" spans="1:10" x14ac:dyDescent="0.55000000000000004">
      <c r="A225" s="65" t="str">
        <f>+IF(inicio!M235="no_cargado",inicio!B235,"")</f>
        <v/>
      </c>
      <c r="I225" s="65" t="str">
        <f>+IFERROR(+VLOOKUP(A225,inicio!$B$8:$M$1000,9,FALSE),"")</f>
        <v/>
      </c>
      <c r="J225" s="65" t="str">
        <f t="shared" si="4"/>
        <v xml:space="preserve"> </v>
      </c>
    </row>
    <row r="226" spans="1:10" x14ac:dyDescent="0.55000000000000004">
      <c r="A226" s="65" t="str">
        <f>+IF(inicio!M236="no_cargado",inicio!B236,"")</f>
        <v/>
      </c>
      <c r="I226" s="65" t="str">
        <f>+IFERROR(+VLOOKUP(A226,inicio!$B$8:$M$1000,9,FALSE),"")</f>
        <v/>
      </c>
      <c r="J226" s="65" t="str">
        <f t="shared" si="4"/>
        <v xml:space="preserve"> </v>
      </c>
    </row>
    <row r="227" spans="1:10" x14ac:dyDescent="0.55000000000000004">
      <c r="A227" s="65" t="str">
        <f>+IF(inicio!M237="no_cargado",inicio!B237,"")</f>
        <v/>
      </c>
      <c r="I227" s="65" t="str">
        <f>+IFERROR(+VLOOKUP(A227,inicio!$B$8:$M$1000,9,FALSE),"")</f>
        <v/>
      </c>
      <c r="J227" s="65" t="str">
        <f t="shared" si="4"/>
        <v xml:space="preserve"> </v>
      </c>
    </row>
    <row r="228" spans="1:10" x14ac:dyDescent="0.55000000000000004">
      <c r="A228" s="65" t="str">
        <f>+IF(inicio!M238="no_cargado",inicio!B238,"")</f>
        <v/>
      </c>
      <c r="I228" s="65" t="str">
        <f>+IFERROR(+VLOOKUP(A228,inicio!$B$8:$M$1000,9,FALSE),"")</f>
        <v/>
      </c>
      <c r="J228" s="65" t="str">
        <f t="shared" si="4"/>
        <v xml:space="preserve"> </v>
      </c>
    </row>
    <row r="229" spans="1:10" x14ac:dyDescent="0.55000000000000004">
      <c r="A229" s="65" t="str">
        <f>+IF(inicio!M239="no_cargado",inicio!B239,"")</f>
        <v/>
      </c>
      <c r="I229" s="65" t="str">
        <f>+IFERROR(+VLOOKUP(A229,inicio!$B$8:$M$1000,9,FALSE),"")</f>
        <v/>
      </c>
      <c r="J229" s="65" t="str">
        <f t="shared" si="4"/>
        <v xml:space="preserve"> </v>
      </c>
    </row>
    <row r="230" spans="1:10" x14ac:dyDescent="0.55000000000000004">
      <c r="A230" s="65" t="str">
        <f>+IF(inicio!M240="no_cargado",inicio!B240,"")</f>
        <v/>
      </c>
      <c r="I230" s="65" t="str">
        <f>+IFERROR(+VLOOKUP(A230,inicio!$B$8:$M$1000,9,FALSE),"")</f>
        <v/>
      </c>
      <c r="J230" s="65" t="str">
        <f t="shared" si="4"/>
        <v xml:space="preserve"> </v>
      </c>
    </row>
    <row r="231" spans="1:10" x14ac:dyDescent="0.55000000000000004">
      <c r="A231" s="65" t="str">
        <f>+IF(inicio!M241="no_cargado",inicio!B241,"")</f>
        <v/>
      </c>
      <c r="I231" s="65" t="str">
        <f>+IFERROR(+VLOOKUP(A231,inicio!$B$8:$M$1000,9,FALSE),"")</f>
        <v/>
      </c>
      <c r="J231" s="65" t="str">
        <f t="shared" si="4"/>
        <v xml:space="preserve"> </v>
      </c>
    </row>
    <row r="232" spans="1:10" x14ac:dyDescent="0.55000000000000004">
      <c r="A232" s="65" t="str">
        <f>+IF(inicio!M242="no_cargado",inicio!B242,"")</f>
        <v/>
      </c>
      <c r="I232" s="65" t="str">
        <f>+IFERROR(+VLOOKUP(A232,inicio!$B$8:$M$1000,9,FALSE),"")</f>
        <v/>
      </c>
      <c r="J232" s="65" t="str">
        <f t="shared" si="4"/>
        <v xml:space="preserve"> </v>
      </c>
    </row>
    <row r="233" spans="1:10" x14ac:dyDescent="0.55000000000000004">
      <c r="A233" s="65" t="str">
        <f>+IF(inicio!M243="no_cargado",inicio!B243,"")</f>
        <v/>
      </c>
      <c r="I233" s="65" t="str">
        <f>+IFERROR(+VLOOKUP(A233,inicio!$B$8:$M$1000,9,FALSE),"")</f>
        <v/>
      </c>
      <c r="J233" s="65" t="str">
        <f t="shared" si="4"/>
        <v xml:space="preserve"> </v>
      </c>
    </row>
    <row r="234" spans="1:10" x14ac:dyDescent="0.55000000000000004">
      <c r="A234" s="65" t="str">
        <f>+IF(inicio!M244="no_cargado",inicio!B244,"")</f>
        <v/>
      </c>
      <c r="I234" s="65" t="str">
        <f>+IFERROR(+VLOOKUP(A234,inicio!$B$8:$M$1000,9,FALSE),"")</f>
        <v/>
      </c>
      <c r="J234" s="65" t="str">
        <f t="shared" si="4"/>
        <v xml:space="preserve"> </v>
      </c>
    </row>
    <row r="235" spans="1:10" x14ac:dyDescent="0.55000000000000004">
      <c r="A235" s="65" t="str">
        <f>+IF(inicio!M245="no_cargado",inicio!B245,"")</f>
        <v/>
      </c>
      <c r="I235" s="65" t="str">
        <f>+IFERROR(+VLOOKUP(A235,inicio!$B$8:$M$1000,9,FALSE),"")</f>
        <v/>
      </c>
      <c r="J235" s="65" t="str">
        <f t="shared" si="4"/>
        <v xml:space="preserve"> </v>
      </c>
    </row>
    <row r="236" spans="1:10" x14ac:dyDescent="0.55000000000000004">
      <c r="A236" s="65" t="str">
        <f>+IF(inicio!M246="no_cargado",inicio!B246,"")</f>
        <v/>
      </c>
      <c r="I236" s="65" t="str">
        <f>+IFERROR(+VLOOKUP(A236,inicio!$B$8:$M$1000,9,FALSE),"")</f>
        <v/>
      </c>
      <c r="J236" s="65" t="str">
        <f t="shared" si="4"/>
        <v xml:space="preserve"> </v>
      </c>
    </row>
    <row r="237" spans="1:10" x14ac:dyDescent="0.55000000000000004">
      <c r="A237" s="65" t="str">
        <f>+IF(inicio!M247="no_cargado",inicio!B247,"")</f>
        <v/>
      </c>
      <c r="I237" s="65" t="str">
        <f>+IFERROR(+VLOOKUP(A237,inicio!$B$8:$M$1000,9,FALSE),"")</f>
        <v/>
      </c>
      <c r="J237" s="65" t="str">
        <f t="shared" si="4"/>
        <v xml:space="preserve"> </v>
      </c>
    </row>
    <row r="238" spans="1:10" x14ac:dyDescent="0.55000000000000004">
      <c r="A238" s="65" t="str">
        <f>+IF(inicio!M248="no_cargado",inicio!B248,"")</f>
        <v/>
      </c>
      <c r="I238" s="65" t="str">
        <f>+IFERROR(+VLOOKUP(A238,inicio!$B$8:$M$1000,9,FALSE),"")</f>
        <v/>
      </c>
      <c r="J238" s="65" t="str">
        <f t="shared" si="4"/>
        <v xml:space="preserve"> </v>
      </c>
    </row>
    <row r="239" spans="1:10" x14ac:dyDescent="0.55000000000000004">
      <c r="A239" s="65" t="str">
        <f>+IF(inicio!M249="no_cargado",inicio!B249,"")</f>
        <v/>
      </c>
      <c r="I239" s="65" t="str">
        <f>+IFERROR(+VLOOKUP(A239,inicio!$B$8:$M$1000,9,FALSE),"")</f>
        <v/>
      </c>
      <c r="J239" s="65" t="str">
        <f t="shared" si="4"/>
        <v xml:space="preserve"> </v>
      </c>
    </row>
    <row r="240" spans="1:10" x14ac:dyDescent="0.55000000000000004">
      <c r="A240" s="65" t="str">
        <f>+IF(inicio!M250="no_cargado",inicio!B250,"")</f>
        <v/>
      </c>
      <c r="I240" s="65" t="str">
        <f>+IFERROR(+VLOOKUP(A240,inicio!$B$8:$M$1000,9,FALSE),"")</f>
        <v/>
      </c>
      <c r="J240" s="65" t="str">
        <f t="shared" si="4"/>
        <v xml:space="preserve"> </v>
      </c>
    </row>
    <row r="241" spans="1:10" x14ac:dyDescent="0.55000000000000004">
      <c r="A241" s="65" t="str">
        <f>+IF(inicio!M251="no_cargado",inicio!B251,"")</f>
        <v/>
      </c>
      <c r="I241" s="65" t="str">
        <f>+IFERROR(+VLOOKUP(A241,inicio!$B$8:$M$1000,9,FALSE),"")</f>
        <v/>
      </c>
      <c r="J241" s="65" t="str">
        <f t="shared" si="4"/>
        <v xml:space="preserve"> </v>
      </c>
    </row>
    <row r="242" spans="1:10" x14ac:dyDescent="0.55000000000000004">
      <c r="A242" s="65" t="str">
        <f>+IF(inicio!M252="no_cargado",inicio!B252,"")</f>
        <v/>
      </c>
      <c r="I242" s="65" t="str">
        <f>+IFERROR(+VLOOKUP(A242,inicio!$B$8:$M$1000,9,FALSE),"")</f>
        <v/>
      </c>
      <c r="J242" s="65" t="str">
        <f t="shared" si="4"/>
        <v xml:space="preserve"> </v>
      </c>
    </row>
    <row r="243" spans="1:10" x14ac:dyDescent="0.55000000000000004">
      <c r="A243" s="65" t="str">
        <f>+IF(inicio!M253="no_cargado",inicio!B253,"")</f>
        <v/>
      </c>
      <c r="I243" s="65" t="str">
        <f>+IFERROR(+VLOOKUP(A243,inicio!$B$8:$M$1000,9,FALSE),"")</f>
        <v/>
      </c>
      <c r="J243" s="65" t="str">
        <f t="shared" si="4"/>
        <v xml:space="preserve"> </v>
      </c>
    </row>
    <row r="244" spans="1:10" x14ac:dyDescent="0.55000000000000004">
      <c r="A244" s="65" t="str">
        <f>+IF(inicio!M254="no_cargado",inicio!B254,"")</f>
        <v/>
      </c>
      <c r="I244" s="65" t="str">
        <f>+IFERROR(+VLOOKUP(A244,inicio!$B$8:$M$1000,9,FALSE),"")</f>
        <v/>
      </c>
      <c r="J244" s="65" t="str">
        <f t="shared" si="4"/>
        <v xml:space="preserve"> </v>
      </c>
    </row>
    <row r="245" spans="1:10" x14ac:dyDescent="0.55000000000000004">
      <c r="A245" s="65" t="str">
        <f>+IF(inicio!M255="no_cargado",inicio!B255,"")</f>
        <v/>
      </c>
      <c r="I245" s="65" t="str">
        <f>+IFERROR(+VLOOKUP(A245,inicio!$B$8:$M$1000,9,FALSE),"")</f>
        <v/>
      </c>
      <c r="J245" s="65" t="str">
        <f t="shared" si="4"/>
        <v xml:space="preserve"> </v>
      </c>
    </row>
    <row r="246" spans="1:10" x14ac:dyDescent="0.55000000000000004">
      <c r="A246" s="65" t="str">
        <f>+IF(inicio!M256="no_cargado",inicio!B256,"")</f>
        <v/>
      </c>
      <c r="I246" s="65" t="str">
        <f>+IFERROR(+VLOOKUP(A246,inicio!$B$8:$M$1000,9,FALSE),"")</f>
        <v/>
      </c>
      <c r="J246" s="65" t="str">
        <f t="shared" si="4"/>
        <v xml:space="preserve"> </v>
      </c>
    </row>
    <row r="247" spans="1:10" x14ac:dyDescent="0.55000000000000004">
      <c r="A247" s="65" t="str">
        <f>+IF(inicio!M257="no_cargado",inicio!B257,"")</f>
        <v/>
      </c>
      <c r="I247" s="65" t="str">
        <f>+IFERROR(+VLOOKUP(A247,inicio!$B$8:$M$1000,9,FALSE),"")</f>
        <v/>
      </c>
      <c r="J247" s="65" t="str">
        <f t="shared" si="4"/>
        <v xml:space="preserve"> </v>
      </c>
    </row>
    <row r="248" spans="1:10" x14ac:dyDescent="0.55000000000000004">
      <c r="A248" s="65" t="str">
        <f>+IF(inicio!M258="no_cargado",inicio!B258,"")</f>
        <v/>
      </c>
      <c r="I248" s="65" t="str">
        <f>+IFERROR(+VLOOKUP(A248,inicio!$B$8:$M$1000,9,FALSE),"")</f>
        <v/>
      </c>
      <c r="J248" s="65" t="str">
        <f t="shared" si="4"/>
        <v xml:space="preserve"> </v>
      </c>
    </row>
    <row r="249" spans="1:10" x14ac:dyDescent="0.55000000000000004">
      <c r="A249" s="65" t="str">
        <f>+IF(inicio!M259="no_cargado",inicio!B259,"")</f>
        <v/>
      </c>
      <c r="I249" s="65" t="str">
        <f>+IFERROR(+VLOOKUP(A249,inicio!$B$8:$M$1000,9,FALSE),"")</f>
        <v/>
      </c>
      <c r="J249" s="65" t="str">
        <f t="shared" si="4"/>
        <v xml:space="preserve"> </v>
      </c>
    </row>
    <row r="250" spans="1:10" x14ac:dyDescent="0.55000000000000004">
      <c r="A250" s="65" t="str">
        <f>+IF(inicio!M260="no_cargado",inicio!B260,"")</f>
        <v/>
      </c>
      <c r="I250" s="65" t="str">
        <f>+IFERROR(+VLOOKUP(A250,inicio!$B$8:$M$1000,9,FALSE),"")</f>
        <v/>
      </c>
      <c r="J250" s="65" t="str">
        <f t="shared" si="4"/>
        <v xml:space="preserve"> </v>
      </c>
    </row>
    <row r="251" spans="1:10" x14ac:dyDescent="0.55000000000000004">
      <c r="A251" s="65" t="str">
        <f>+IF(inicio!M261="no_cargado",inicio!B261,"")</f>
        <v/>
      </c>
      <c r="I251" s="65" t="str">
        <f>+IFERROR(+VLOOKUP(A251,inicio!$B$8:$M$1000,9,FALSE),"")</f>
        <v/>
      </c>
      <c r="J251" s="65" t="str">
        <f t="shared" si="4"/>
        <v xml:space="preserve"> </v>
      </c>
    </row>
    <row r="252" spans="1:10" x14ac:dyDescent="0.55000000000000004">
      <c r="A252" s="65" t="str">
        <f>+IF(inicio!M262="no_cargado",inicio!B262,"")</f>
        <v/>
      </c>
      <c r="I252" s="65" t="str">
        <f>+IFERROR(+VLOOKUP(A252,inicio!$B$8:$M$1000,9,FALSE),"")</f>
        <v/>
      </c>
      <c r="J252" s="65" t="str">
        <f t="shared" si="4"/>
        <v xml:space="preserve"> </v>
      </c>
    </row>
    <row r="253" spans="1:10" x14ac:dyDescent="0.55000000000000004">
      <c r="A253" s="65" t="str">
        <f>+IF(inicio!M263="no_cargado",inicio!B263,"")</f>
        <v/>
      </c>
      <c r="I253" s="65" t="str">
        <f>+IFERROR(+VLOOKUP(A253,inicio!$B$8:$M$1000,9,FALSE),"")</f>
        <v/>
      </c>
      <c r="J253" s="65" t="str">
        <f t="shared" si="4"/>
        <v xml:space="preserve"> </v>
      </c>
    </row>
    <row r="254" spans="1:10" x14ac:dyDescent="0.55000000000000004">
      <c r="A254" s="65" t="str">
        <f>+IF(inicio!M264="no_cargado",inicio!B264,"")</f>
        <v/>
      </c>
      <c r="I254" s="65" t="str">
        <f>+IFERROR(+VLOOKUP(A254,inicio!$B$8:$M$1000,9,FALSE),"")</f>
        <v/>
      </c>
      <c r="J254" s="65" t="str">
        <f t="shared" si="4"/>
        <v xml:space="preserve"> </v>
      </c>
    </row>
    <row r="255" spans="1:10" x14ac:dyDescent="0.55000000000000004">
      <c r="A255" s="65" t="str">
        <f>+IF(inicio!M265="no_cargado",inicio!B265,"")</f>
        <v/>
      </c>
      <c r="I255" s="65" t="str">
        <f>+IFERROR(+VLOOKUP(A255,inicio!$B$8:$M$1000,9,FALSE),"")</f>
        <v/>
      </c>
      <c r="J255" s="65" t="str">
        <f t="shared" si="4"/>
        <v xml:space="preserve"> </v>
      </c>
    </row>
    <row r="256" spans="1:10" x14ac:dyDescent="0.55000000000000004">
      <c r="A256" s="65" t="str">
        <f>+IF(inicio!M266="no_cargado",inicio!B266,"")</f>
        <v/>
      </c>
      <c r="I256" s="65" t="str">
        <f>+IFERROR(+VLOOKUP(A256,inicio!$B$8:$M$1000,9,FALSE),"")</f>
        <v/>
      </c>
      <c r="J256" s="65" t="str">
        <f t="shared" si="4"/>
        <v xml:space="preserve"> </v>
      </c>
    </row>
    <row r="257" spans="1:10" x14ac:dyDescent="0.55000000000000004">
      <c r="A257" s="65" t="str">
        <f>+IF(inicio!M267="no_cargado",inicio!B267,"")</f>
        <v/>
      </c>
      <c r="I257" s="65" t="str">
        <f>+IFERROR(+VLOOKUP(A257,inicio!$B$8:$M$1000,9,FALSE),"")</f>
        <v/>
      </c>
      <c r="J257" s="65" t="str">
        <f t="shared" si="4"/>
        <v xml:space="preserve"> </v>
      </c>
    </row>
    <row r="258" spans="1:10" x14ac:dyDescent="0.55000000000000004">
      <c r="A258" s="65" t="str">
        <f>+IF(inicio!M268="no_cargado",inicio!B268,"")</f>
        <v/>
      </c>
      <c r="I258" s="65" t="str">
        <f>+IFERROR(+VLOOKUP(A258,inicio!$B$8:$M$1000,9,FALSE),"")</f>
        <v/>
      </c>
      <c r="J258" s="65" t="str">
        <f t="shared" si="4"/>
        <v xml:space="preserve"> </v>
      </c>
    </row>
    <row r="259" spans="1:10" x14ac:dyDescent="0.55000000000000004">
      <c r="A259" s="65" t="str">
        <f>+IF(inicio!M269="no_cargado",inicio!B269,"")</f>
        <v/>
      </c>
      <c r="I259" s="65" t="str">
        <f>+IFERROR(+VLOOKUP(A259,inicio!$B$8:$M$1000,9,FALSE),"")</f>
        <v/>
      </c>
      <c r="J259" s="65" t="str">
        <f t="shared" si="4"/>
        <v xml:space="preserve"> </v>
      </c>
    </row>
    <row r="260" spans="1:10" x14ac:dyDescent="0.55000000000000004">
      <c r="A260" s="65" t="str">
        <f>+IF(inicio!M270="no_cargado",inicio!B270,"")</f>
        <v/>
      </c>
      <c r="I260" s="65" t="str">
        <f>+IFERROR(+VLOOKUP(A260,inicio!$B$8:$M$1000,9,FALSE),"")</f>
        <v/>
      </c>
      <c r="J260" s="65" t="str">
        <f t="shared" si="4"/>
        <v xml:space="preserve"> </v>
      </c>
    </row>
    <row r="261" spans="1:10" x14ac:dyDescent="0.55000000000000004">
      <c r="A261" s="65" t="str">
        <f>+IF(inicio!M271="no_cargado",inicio!B271,"")</f>
        <v/>
      </c>
      <c r="I261" s="65" t="str">
        <f>+IFERROR(+VLOOKUP(A261,inicio!$B$8:$M$1000,9,FALSE),"")</f>
        <v/>
      </c>
      <c r="J261" s="65" t="str">
        <f t="shared" si="4"/>
        <v xml:space="preserve"> </v>
      </c>
    </row>
    <row r="262" spans="1:10" x14ac:dyDescent="0.55000000000000004">
      <c r="A262" s="65" t="str">
        <f>+IF(inicio!M272="no_cargado",inicio!B272,"")</f>
        <v/>
      </c>
      <c r="I262" s="65" t="str">
        <f>+IFERROR(+VLOOKUP(A262,inicio!$B$8:$M$1000,9,FALSE),"")</f>
        <v/>
      </c>
      <c r="J262" s="65" t="str">
        <f t="shared" si="4"/>
        <v xml:space="preserve"> </v>
      </c>
    </row>
    <row r="263" spans="1:10" x14ac:dyDescent="0.55000000000000004">
      <c r="A263" s="65" t="str">
        <f>+IF(inicio!M273="no_cargado",inicio!B273,"")</f>
        <v/>
      </c>
      <c r="I263" s="65" t="str">
        <f>+IFERROR(+VLOOKUP(A263,inicio!$B$8:$M$1000,9,FALSE),"")</f>
        <v/>
      </c>
      <c r="J263" s="65" t="str">
        <f t="shared" si="4"/>
        <v xml:space="preserve"> </v>
      </c>
    </row>
    <row r="264" spans="1:10" x14ac:dyDescent="0.55000000000000004">
      <c r="A264" s="65" t="str">
        <f>+IF(inicio!M274="no_cargado",inicio!B274,"")</f>
        <v/>
      </c>
      <c r="I264" s="65" t="str">
        <f>+IFERROR(+VLOOKUP(A264,inicio!$B$8:$M$1000,9,FALSE),"")</f>
        <v/>
      </c>
      <c r="J264" s="65" t="str">
        <f t="shared" si="4"/>
        <v xml:space="preserve"> </v>
      </c>
    </row>
    <row r="265" spans="1:10" x14ac:dyDescent="0.55000000000000004">
      <c r="A265" s="65" t="str">
        <f>+IF(inicio!M275="no_cargado",inicio!B275,"")</f>
        <v/>
      </c>
      <c r="I265" s="65" t="str">
        <f>+IFERROR(+VLOOKUP(A265,inicio!$B$8:$M$1000,9,FALSE),"")</f>
        <v/>
      </c>
      <c r="J265" s="65" t="str">
        <f t="shared" si="4"/>
        <v xml:space="preserve"> </v>
      </c>
    </row>
    <row r="266" spans="1:10" x14ac:dyDescent="0.55000000000000004">
      <c r="A266" s="65" t="str">
        <f>+IF(inicio!M276="no_cargado",inicio!B276,"")</f>
        <v/>
      </c>
      <c r="I266" s="65" t="str">
        <f>+IFERROR(+VLOOKUP(A266,inicio!$B$8:$M$1000,9,FALSE),"")</f>
        <v/>
      </c>
      <c r="J266" s="65" t="str">
        <f t="shared" si="4"/>
        <v xml:space="preserve"> </v>
      </c>
    </row>
    <row r="267" spans="1:10" x14ac:dyDescent="0.55000000000000004">
      <c r="A267" s="65" t="str">
        <f>+IF(inicio!M277="no_cargado",inicio!B277,"")</f>
        <v/>
      </c>
      <c r="I267" s="65" t="str">
        <f>+IFERROR(+VLOOKUP(A267,inicio!$B$8:$M$1000,9,FALSE),"")</f>
        <v/>
      </c>
      <c r="J267" s="65" t="str">
        <f t="shared" si="4"/>
        <v xml:space="preserve"> </v>
      </c>
    </row>
    <row r="268" spans="1:10" x14ac:dyDescent="0.55000000000000004">
      <c r="A268" s="65" t="str">
        <f>+IF(inicio!M278="no_cargado",inicio!B278,"")</f>
        <v/>
      </c>
      <c r="I268" s="65" t="str">
        <f>+IFERROR(+VLOOKUP(A268,inicio!$B$8:$M$1000,9,FALSE),"")</f>
        <v/>
      </c>
      <c r="J268" s="65" t="str">
        <f t="shared" si="4"/>
        <v xml:space="preserve"> </v>
      </c>
    </row>
    <row r="269" spans="1:10" x14ac:dyDescent="0.55000000000000004">
      <c r="A269" s="65" t="str">
        <f>+IF(inicio!M279="no_cargado",inicio!B279,"")</f>
        <v/>
      </c>
      <c r="I269" s="65" t="str">
        <f>+IFERROR(+VLOOKUP(A269,inicio!$B$8:$M$1000,9,FALSE),"")</f>
        <v/>
      </c>
      <c r="J269" s="65" t="str">
        <f t="shared" si="4"/>
        <v xml:space="preserve"> </v>
      </c>
    </row>
    <row r="270" spans="1:10" x14ac:dyDescent="0.55000000000000004">
      <c r="A270" s="65" t="str">
        <f>+IF(inicio!M280="no_cargado",inicio!B280,"")</f>
        <v/>
      </c>
      <c r="I270" s="65" t="str">
        <f>+IFERROR(+VLOOKUP(A270,inicio!$B$8:$M$1000,9,FALSE),"")</f>
        <v/>
      </c>
      <c r="J270" s="65" t="str">
        <f t="shared" si="4"/>
        <v xml:space="preserve"> </v>
      </c>
    </row>
    <row r="271" spans="1:10" x14ac:dyDescent="0.55000000000000004">
      <c r="A271" s="65" t="str">
        <f>+IF(inicio!M281="no_cargado",inicio!B281,"")</f>
        <v/>
      </c>
      <c r="I271" s="65" t="str">
        <f>+IFERROR(+VLOOKUP(A271,inicio!$B$8:$M$1000,9,FALSE),"")</f>
        <v/>
      </c>
      <c r="J271" s="65" t="str">
        <f t="shared" si="4"/>
        <v xml:space="preserve"> </v>
      </c>
    </row>
    <row r="272" spans="1:10" x14ac:dyDescent="0.55000000000000004">
      <c r="A272" s="65" t="str">
        <f>+IF(inicio!M282="no_cargado",inicio!B282,"")</f>
        <v/>
      </c>
      <c r="I272" s="65" t="str">
        <f>+IFERROR(+VLOOKUP(A272,inicio!$B$8:$M$1000,9,FALSE),"")</f>
        <v/>
      </c>
      <c r="J272" s="65" t="str">
        <f t="shared" si="4"/>
        <v xml:space="preserve"> </v>
      </c>
    </row>
    <row r="273" spans="1:10" x14ac:dyDescent="0.55000000000000004">
      <c r="A273" s="65" t="str">
        <f>+IF(inicio!M283="no_cargado",inicio!B283,"")</f>
        <v/>
      </c>
      <c r="I273" s="65" t="str">
        <f>+IFERROR(+VLOOKUP(A273,inicio!$B$8:$M$1000,9,FALSE),"")</f>
        <v/>
      </c>
      <c r="J273" s="65" t="str">
        <f t="shared" si="4"/>
        <v xml:space="preserve"> </v>
      </c>
    </row>
    <row r="274" spans="1:10" x14ac:dyDescent="0.55000000000000004">
      <c r="A274" s="65" t="str">
        <f>+IF(inicio!M284="no_cargado",inicio!B284,"")</f>
        <v/>
      </c>
      <c r="I274" s="65" t="str">
        <f>+IFERROR(+VLOOKUP(A274,inicio!$B$8:$M$1000,9,FALSE),"")</f>
        <v/>
      </c>
      <c r="J274" s="65" t="str">
        <f t="shared" si="4"/>
        <v xml:space="preserve"> </v>
      </c>
    </row>
    <row r="275" spans="1:10" x14ac:dyDescent="0.55000000000000004">
      <c r="A275" s="65" t="str">
        <f>+IF(inicio!M285="no_cargado",inicio!B285,"")</f>
        <v/>
      </c>
      <c r="I275" s="65" t="str">
        <f>+IFERROR(+VLOOKUP(A275,inicio!$B$8:$M$1000,9,FALSE),"")</f>
        <v/>
      </c>
      <c r="J275" s="65" t="str">
        <f t="shared" ref="J275:J338" si="5">+IF(AND(I275="no_cargado",B275=""),"Ingresar nombre",CONCATENATE(B275, " ", C275))</f>
        <v xml:space="preserve"> </v>
      </c>
    </row>
    <row r="276" spans="1:10" x14ac:dyDescent="0.55000000000000004">
      <c r="A276" s="65" t="str">
        <f>+IF(inicio!M286="no_cargado",inicio!B286,"")</f>
        <v/>
      </c>
      <c r="I276" s="65" t="str">
        <f>+IFERROR(+VLOOKUP(A276,inicio!$B$8:$M$1000,9,FALSE),"")</f>
        <v/>
      </c>
      <c r="J276" s="65" t="str">
        <f t="shared" si="5"/>
        <v xml:space="preserve"> </v>
      </c>
    </row>
    <row r="277" spans="1:10" x14ac:dyDescent="0.55000000000000004">
      <c r="A277" s="65" t="str">
        <f>+IF(inicio!M287="no_cargado",inicio!B287,"")</f>
        <v/>
      </c>
      <c r="I277" s="65" t="str">
        <f>+IFERROR(+VLOOKUP(A277,inicio!$B$8:$M$1000,9,FALSE),"")</f>
        <v/>
      </c>
      <c r="J277" s="65" t="str">
        <f t="shared" si="5"/>
        <v xml:space="preserve"> </v>
      </c>
    </row>
    <row r="278" spans="1:10" x14ac:dyDescent="0.55000000000000004">
      <c r="A278" s="65" t="str">
        <f>+IF(inicio!M288="no_cargado",inicio!B288,"")</f>
        <v/>
      </c>
      <c r="I278" s="65" t="str">
        <f>+IFERROR(+VLOOKUP(A278,inicio!$B$8:$M$1000,9,FALSE),"")</f>
        <v/>
      </c>
      <c r="J278" s="65" t="str">
        <f t="shared" si="5"/>
        <v xml:space="preserve"> </v>
      </c>
    </row>
    <row r="279" spans="1:10" x14ac:dyDescent="0.55000000000000004">
      <c r="A279" s="65" t="str">
        <f>+IF(inicio!M289="no_cargado",inicio!B289,"")</f>
        <v/>
      </c>
      <c r="I279" s="65" t="str">
        <f>+IFERROR(+VLOOKUP(A279,inicio!$B$8:$M$1000,9,FALSE),"")</f>
        <v/>
      </c>
      <c r="J279" s="65" t="str">
        <f t="shared" si="5"/>
        <v xml:space="preserve"> </v>
      </c>
    </row>
    <row r="280" spans="1:10" x14ac:dyDescent="0.55000000000000004">
      <c r="A280" s="65" t="str">
        <f>+IF(inicio!M290="no_cargado",inicio!B290,"")</f>
        <v/>
      </c>
      <c r="I280" s="65" t="str">
        <f>+IFERROR(+VLOOKUP(A280,inicio!$B$8:$M$1000,9,FALSE),"")</f>
        <v/>
      </c>
      <c r="J280" s="65" t="str">
        <f t="shared" si="5"/>
        <v xml:space="preserve"> </v>
      </c>
    </row>
    <row r="281" spans="1:10" x14ac:dyDescent="0.55000000000000004">
      <c r="A281" s="65" t="str">
        <f>+IF(inicio!M291="no_cargado",inicio!B291,"")</f>
        <v/>
      </c>
      <c r="I281" s="65" t="str">
        <f>+IFERROR(+VLOOKUP(A281,inicio!$B$8:$M$1000,9,FALSE),"")</f>
        <v/>
      </c>
      <c r="J281" s="65" t="str">
        <f t="shared" si="5"/>
        <v xml:space="preserve"> </v>
      </c>
    </row>
    <row r="282" spans="1:10" x14ac:dyDescent="0.55000000000000004">
      <c r="A282" s="65" t="str">
        <f>+IF(inicio!M292="no_cargado",inicio!B292,"")</f>
        <v/>
      </c>
      <c r="I282" s="65" t="str">
        <f>+IFERROR(+VLOOKUP(A282,inicio!$B$8:$M$1000,9,FALSE),"")</f>
        <v/>
      </c>
      <c r="J282" s="65" t="str">
        <f t="shared" si="5"/>
        <v xml:space="preserve"> </v>
      </c>
    </row>
    <row r="283" spans="1:10" x14ac:dyDescent="0.55000000000000004">
      <c r="A283" s="65" t="str">
        <f>+IF(inicio!M293="no_cargado",inicio!B293,"")</f>
        <v/>
      </c>
      <c r="I283" s="65" t="str">
        <f>+IFERROR(+VLOOKUP(A283,inicio!$B$8:$M$1000,9,FALSE),"")</f>
        <v/>
      </c>
      <c r="J283" s="65" t="str">
        <f t="shared" si="5"/>
        <v xml:space="preserve"> </v>
      </c>
    </row>
    <row r="284" spans="1:10" x14ac:dyDescent="0.55000000000000004">
      <c r="A284" s="65" t="str">
        <f>+IF(inicio!M294="no_cargado",inicio!B294,"")</f>
        <v/>
      </c>
      <c r="I284" s="65" t="str">
        <f>+IFERROR(+VLOOKUP(A284,inicio!$B$8:$M$1000,9,FALSE),"")</f>
        <v/>
      </c>
      <c r="J284" s="65" t="str">
        <f t="shared" si="5"/>
        <v xml:space="preserve"> </v>
      </c>
    </row>
    <row r="285" spans="1:10" x14ac:dyDescent="0.55000000000000004">
      <c r="A285" s="65" t="str">
        <f>+IF(inicio!M295="no_cargado",inicio!B295,"")</f>
        <v/>
      </c>
      <c r="I285" s="65" t="str">
        <f>+IFERROR(+VLOOKUP(A285,inicio!$B$8:$M$1000,9,FALSE),"")</f>
        <v/>
      </c>
      <c r="J285" s="65" t="str">
        <f t="shared" si="5"/>
        <v xml:space="preserve"> </v>
      </c>
    </row>
    <row r="286" spans="1:10" x14ac:dyDescent="0.55000000000000004">
      <c r="A286" s="65" t="str">
        <f>+IF(inicio!M296="no_cargado",inicio!B296,"")</f>
        <v/>
      </c>
      <c r="I286" s="65" t="str">
        <f>+IFERROR(+VLOOKUP(A286,inicio!$B$8:$M$1000,9,FALSE),"")</f>
        <v/>
      </c>
      <c r="J286" s="65" t="str">
        <f t="shared" si="5"/>
        <v xml:space="preserve"> </v>
      </c>
    </row>
    <row r="287" spans="1:10" x14ac:dyDescent="0.55000000000000004">
      <c r="A287" s="65" t="str">
        <f>+IF(inicio!M297="no_cargado",inicio!B297,"")</f>
        <v/>
      </c>
      <c r="I287" s="65" t="str">
        <f>+IFERROR(+VLOOKUP(A287,inicio!$B$8:$M$1000,9,FALSE),"")</f>
        <v/>
      </c>
      <c r="J287" s="65" t="str">
        <f t="shared" si="5"/>
        <v xml:space="preserve"> </v>
      </c>
    </row>
    <row r="288" spans="1:10" x14ac:dyDescent="0.55000000000000004">
      <c r="A288" s="65" t="str">
        <f>+IF(inicio!M298="no_cargado",inicio!B298,"")</f>
        <v/>
      </c>
      <c r="I288" s="65" t="str">
        <f>+IFERROR(+VLOOKUP(A288,inicio!$B$8:$M$1000,9,FALSE),"")</f>
        <v/>
      </c>
      <c r="J288" s="65" t="str">
        <f t="shared" si="5"/>
        <v xml:space="preserve"> </v>
      </c>
    </row>
    <row r="289" spans="1:10" x14ac:dyDescent="0.55000000000000004">
      <c r="A289" s="65" t="str">
        <f>+IF(inicio!M299="no_cargado",inicio!B299,"")</f>
        <v/>
      </c>
      <c r="I289" s="65" t="str">
        <f>+IFERROR(+VLOOKUP(A289,inicio!$B$8:$M$1000,9,FALSE),"")</f>
        <v/>
      </c>
      <c r="J289" s="65" t="str">
        <f t="shared" si="5"/>
        <v xml:space="preserve"> </v>
      </c>
    </row>
    <row r="290" spans="1:10" x14ac:dyDescent="0.55000000000000004">
      <c r="A290" s="65" t="str">
        <f>+IF(inicio!M300="no_cargado",inicio!B300,"")</f>
        <v/>
      </c>
      <c r="I290" s="65" t="str">
        <f>+IFERROR(+VLOOKUP(A290,inicio!$B$8:$M$1000,9,FALSE),"")</f>
        <v/>
      </c>
      <c r="J290" s="65" t="str">
        <f t="shared" si="5"/>
        <v xml:space="preserve"> </v>
      </c>
    </row>
    <row r="291" spans="1:10" x14ac:dyDescent="0.55000000000000004">
      <c r="A291" s="65" t="str">
        <f>+IF(inicio!M301="no_cargado",inicio!B301,"")</f>
        <v/>
      </c>
      <c r="I291" s="65" t="str">
        <f>+IFERROR(+VLOOKUP(A291,inicio!$B$8:$M$1000,9,FALSE),"")</f>
        <v/>
      </c>
      <c r="J291" s="65" t="str">
        <f t="shared" si="5"/>
        <v xml:space="preserve"> </v>
      </c>
    </row>
    <row r="292" spans="1:10" x14ac:dyDescent="0.55000000000000004">
      <c r="A292" s="65" t="str">
        <f>+IF(inicio!M302="no_cargado",inicio!B302,"")</f>
        <v/>
      </c>
      <c r="I292" s="65" t="str">
        <f>+IFERROR(+VLOOKUP(A292,inicio!$B$8:$M$1000,9,FALSE),"")</f>
        <v/>
      </c>
      <c r="J292" s="65" t="str">
        <f t="shared" si="5"/>
        <v xml:space="preserve"> </v>
      </c>
    </row>
    <row r="293" spans="1:10" x14ac:dyDescent="0.55000000000000004">
      <c r="A293" s="65" t="str">
        <f>+IF(inicio!M303="no_cargado",inicio!B303,"")</f>
        <v/>
      </c>
      <c r="I293" s="65" t="str">
        <f>+IFERROR(+VLOOKUP(A293,inicio!$B$8:$M$1000,9,FALSE),"")</f>
        <v/>
      </c>
      <c r="J293" s="65" t="str">
        <f t="shared" si="5"/>
        <v xml:space="preserve"> </v>
      </c>
    </row>
    <row r="294" spans="1:10" x14ac:dyDescent="0.55000000000000004">
      <c r="A294" s="65" t="str">
        <f>+IF(inicio!M304="no_cargado",inicio!B304,"")</f>
        <v/>
      </c>
      <c r="I294" s="65" t="str">
        <f>+IFERROR(+VLOOKUP(A294,inicio!$B$8:$M$1000,9,FALSE),"")</f>
        <v/>
      </c>
      <c r="J294" s="65" t="str">
        <f t="shared" si="5"/>
        <v xml:space="preserve"> </v>
      </c>
    </row>
    <row r="295" spans="1:10" x14ac:dyDescent="0.55000000000000004">
      <c r="A295" s="65" t="str">
        <f>+IF(inicio!M305="no_cargado",inicio!B305,"")</f>
        <v/>
      </c>
      <c r="I295" s="65" t="str">
        <f>+IFERROR(+VLOOKUP(A295,inicio!$B$8:$M$1000,9,FALSE),"")</f>
        <v/>
      </c>
      <c r="J295" s="65" t="str">
        <f t="shared" si="5"/>
        <v xml:space="preserve"> </v>
      </c>
    </row>
    <row r="296" spans="1:10" x14ac:dyDescent="0.55000000000000004">
      <c r="A296" s="65" t="str">
        <f>+IF(inicio!M306="no_cargado",inicio!B306,"")</f>
        <v/>
      </c>
      <c r="I296" s="65" t="str">
        <f>+IFERROR(+VLOOKUP(A296,inicio!$B$8:$M$1000,9,FALSE),"")</f>
        <v/>
      </c>
      <c r="J296" s="65" t="str">
        <f t="shared" si="5"/>
        <v xml:space="preserve"> </v>
      </c>
    </row>
    <row r="297" spans="1:10" x14ac:dyDescent="0.55000000000000004">
      <c r="A297" s="65" t="str">
        <f>+IF(inicio!M307="no_cargado",inicio!B307,"")</f>
        <v/>
      </c>
      <c r="I297" s="65" t="str">
        <f>+IFERROR(+VLOOKUP(A297,inicio!$B$8:$M$1000,9,FALSE),"")</f>
        <v/>
      </c>
      <c r="J297" s="65" t="str">
        <f t="shared" si="5"/>
        <v xml:space="preserve"> </v>
      </c>
    </row>
    <row r="298" spans="1:10" x14ac:dyDescent="0.55000000000000004">
      <c r="A298" s="65" t="str">
        <f>+IF(inicio!M308="no_cargado",inicio!B308,"")</f>
        <v/>
      </c>
      <c r="I298" s="65" t="str">
        <f>+IFERROR(+VLOOKUP(A298,inicio!$B$8:$M$1000,9,FALSE),"")</f>
        <v/>
      </c>
      <c r="J298" s="65" t="str">
        <f t="shared" si="5"/>
        <v xml:space="preserve"> </v>
      </c>
    </row>
    <row r="299" spans="1:10" x14ac:dyDescent="0.55000000000000004">
      <c r="A299" s="65" t="str">
        <f>+IF(inicio!M309="no_cargado",inicio!B309,"")</f>
        <v/>
      </c>
      <c r="I299" s="65" t="str">
        <f>+IFERROR(+VLOOKUP(A299,inicio!$B$8:$M$1000,9,FALSE),"")</f>
        <v/>
      </c>
      <c r="J299" s="65" t="str">
        <f t="shared" si="5"/>
        <v xml:space="preserve"> </v>
      </c>
    </row>
    <row r="300" spans="1:10" x14ac:dyDescent="0.55000000000000004">
      <c r="A300" s="65" t="str">
        <f>+IF(inicio!M310="no_cargado",inicio!B310,"")</f>
        <v/>
      </c>
      <c r="I300" s="65" t="str">
        <f>+IFERROR(+VLOOKUP(A300,inicio!$B$8:$M$1000,9,FALSE),"")</f>
        <v/>
      </c>
      <c r="J300" s="65" t="str">
        <f t="shared" si="5"/>
        <v xml:space="preserve"> </v>
      </c>
    </row>
    <row r="301" spans="1:10" x14ac:dyDescent="0.55000000000000004">
      <c r="A301" s="65" t="str">
        <f>+IF(inicio!M311="no_cargado",inicio!B311,"")</f>
        <v/>
      </c>
      <c r="I301" s="65" t="str">
        <f>+IFERROR(+VLOOKUP(A301,inicio!$B$8:$M$1000,9,FALSE),"")</f>
        <v/>
      </c>
      <c r="J301" s="65" t="str">
        <f t="shared" si="5"/>
        <v xml:space="preserve"> </v>
      </c>
    </row>
    <row r="302" spans="1:10" x14ac:dyDescent="0.55000000000000004">
      <c r="A302" s="65" t="str">
        <f>+IF(inicio!M312="no_cargado",inicio!B312,"")</f>
        <v/>
      </c>
      <c r="I302" s="65" t="str">
        <f>+IFERROR(+VLOOKUP(A302,inicio!$B$8:$M$1000,9,FALSE),"")</f>
        <v/>
      </c>
      <c r="J302" s="65" t="str">
        <f t="shared" si="5"/>
        <v xml:space="preserve"> </v>
      </c>
    </row>
    <row r="303" spans="1:10" x14ac:dyDescent="0.55000000000000004">
      <c r="A303" s="65" t="str">
        <f>+IF(inicio!M313="no_cargado",inicio!B313,"")</f>
        <v/>
      </c>
      <c r="I303" s="65" t="str">
        <f>+IFERROR(+VLOOKUP(A303,inicio!$B$8:$M$1000,9,FALSE),"")</f>
        <v/>
      </c>
      <c r="J303" s="65" t="str">
        <f t="shared" si="5"/>
        <v xml:space="preserve"> </v>
      </c>
    </row>
    <row r="304" spans="1:10" x14ac:dyDescent="0.55000000000000004">
      <c r="A304" s="65" t="str">
        <f>+IF(inicio!M314="no_cargado",inicio!B314,"")</f>
        <v/>
      </c>
      <c r="I304" s="65" t="str">
        <f>+IFERROR(+VLOOKUP(A304,inicio!$B$8:$M$1000,9,FALSE),"")</f>
        <v/>
      </c>
      <c r="J304" s="65" t="str">
        <f t="shared" si="5"/>
        <v xml:space="preserve"> </v>
      </c>
    </row>
    <row r="305" spans="1:10" x14ac:dyDescent="0.55000000000000004">
      <c r="A305" s="65" t="str">
        <f>+IF(inicio!M315="no_cargado",inicio!B315,"")</f>
        <v/>
      </c>
      <c r="I305" s="65" t="str">
        <f>+IFERROR(+VLOOKUP(A305,inicio!$B$8:$M$1000,9,FALSE),"")</f>
        <v/>
      </c>
      <c r="J305" s="65" t="str">
        <f t="shared" si="5"/>
        <v xml:space="preserve"> </v>
      </c>
    </row>
    <row r="306" spans="1:10" x14ac:dyDescent="0.55000000000000004">
      <c r="A306" s="65" t="str">
        <f>+IF(inicio!M316="no_cargado",inicio!B316,"")</f>
        <v/>
      </c>
      <c r="I306" s="65" t="str">
        <f>+IFERROR(+VLOOKUP(A306,inicio!$B$8:$M$1000,9,FALSE),"")</f>
        <v/>
      </c>
      <c r="J306" s="65" t="str">
        <f t="shared" si="5"/>
        <v xml:space="preserve"> </v>
      </c>
    </row>
    <row r="307" spans="1:10" x14ac:dyDescent="0.55000000000000004">
      <c r="A307" s="65" t="str">
        <f>+IF(inicio!M317="no_cargado",inicio!B317,"")</f>
        <v/>
      </c>
      <c r="I307" s="65" t="str">
        <f>+IFERROR(+VLOOKUP(A307,inicio!$B$8:$M$1000,9,FALSE),"")</f>
        <v/>
      </c>
      <c r="J307" s="65" t="str">
        <f t="shared" si="5"/>
        <v xml:space="preserve"> </v>
      </c>
    </row>
    <row r="308" spans="1:10" x14ac:dyDescent="0.55000000000000004">
      <c r="A308" s="65" t="str">
        <f>+IF(inicio!M318="no_cargado",inicio!B318,"")</f>
        <v/>
      </c>
      <c r="I308" s="65" t="str">
        <f>+IFERROR(+VLOOKUP(A308,inicio!$B$8:$M$1000,9,FALSE),"")</f>
        <v/>
      </c>
      <c r="J308" s="65" t="str">
        <f t="shared" si="5"/>
        <v xml:space="preserve"> </v>
      </c>
    </row>
    <row r="309" spans="1:10" x14ac:dyDescent="0.55000000000000004">
      <c r="A309" s="65" t="str">
        <f>+IF(inicio!M319="no_cargado",inicio!B319,"")</f>
        <v/>
      </c>
      <c r="I309" s="65" t="str">
        <f>+IFERROR(+VLOOKUP(A309,inicio!$B$8:$M$1000,9,FALSE),"")</f>
        <v/>
      </c>
      <c r="J309" s="65" t="str">
        <f t="shared" si="5"/>
        <v xml:space="preserve"> </v>
      </c>
    </row>
    <row r="310" spans="1:10" x14ac:dyDescent="0.55000000000000004">
      <c r="A310" s="65" t="str">
        <f>+IF(inicio!M320="no_cargado",inicio!B320,"")</f>
        <v/>
      </c>
      <c r="I310" s="65" t="str">
        <f>+IFERROR(+VLOOKUP(A310,inicio!$B$8:$M$1000,9,FALSE),"")</f>
        <v/>
      </c>
      <c r="J310" s="65" t="str">
        <f t="shared" si="5"/>
        <v xml:space="preserve"> </v>
      </c>
    </row>
    <row r="311" spans="1:10" x14ac:dyDescent="0.55000000000000004">
      <c r="A311" s="65" t="str">
        <f>+IF(inicio!M321="no_cargado",inicio!B321,"")</f>
        <v/>
      </c>
      <c r="I311" s="65" t="str">
        <f>+IFERROR(+VLOOKUP(A311,inicio!$B$8:$M$1000,9,FALSE),"")</f>
        <v/>
      </c>
      <c r="J311" s="65" t="str">
        <f t="shared" si="5"/>
        <v xml:space="preserve"> </v>
      </c>
    </row>
    <row r="312" spans="1:10" x14ac:dyDescent="0.55000000000000004">
      <c r="A312" s="65" t="str">
        <f>+IF(inicio!M322="no_cargado",inicio!B322,"")</f>
        <v/>
      </c>
      <c r="I312" s="65" t="str">
        <f>+IFERROR(+VLOOKUP(A312,inicio!$B$8:$M$1000,9,FALSE),"")</f>
        <v/>
      </c>
      <c r="J312" s="65" t="str">
        <f t="shared" si="5"/>
        <v xml:space="preserve"> </v>
      </c>
    </row>
    <row r="313" spans="1:10" x14ac:dyDescent="0.55000000000000004">
      <c r="A313" s="65" t="str">
        <f>+IF(inicio!M323="no_cargado",inicio!B323,"")</f>
        <v/>
      </c>
      <c r="I313" s="65" t="str">
        <f>+IFERROR(+VLOOKUP(A313,inicio!$B$8:$M$1000,9,FALSE),"")</f>
        <v/>
      </c>
      <c r="J313" s="65" t="str">
        <f t="shared" si="5"/>
        <v xml:space="preserve"> </v>
      </c>
    </row>
    <row r="314" spans="1:10" x14ac:dyDescent="0.55000000000000004">
      <c r="A314" s="65" t="str">
        <f>+IF(inicio!M324="no_cargado",inicio!B324,"")</f>
        <v/>
      </c>
      <c r="I314" s="65" t="str">
        <f>+IFERROR(+VLOOKUP(A314,inicio!$B$8:$M$1000,9,FALSE),"")</f>
        <v/>
      </c>
      <c r="J314" s="65" t="str">
        <f t="shared" si="5"/>
        <v xml:space="preserve"> </v>
      </c>
    </row>
    <row r="315" spans="1:10" x14ac:dyDescent="0.55000000000000004">
      <c r="A315" s="65" t="str">
        <f>+IF(inicio!M325="no_cargado",inicio!B325,"")</f>
        <v/>
      </c>
      <c r="I315" s="65" t="str">
        <f>+IFERROR(+VLOOKUP(A315,inicio!$B$8:$M$1000,9,FALSE),"")</f>
        <v/>
      </c>
      <c r="J315" s="65" t="str">
        <f t="shared" si="5"/>
        <v xml:space="preserve"> </v>
      </c>
    </row>
    <row r="316" spans="1:10" x14ac:dyDescent="0.55000000000000004">
      <c r="A316" s="65" t="str">
        <f>+IF(inicio!M326="no_cargado",inicio!B326,"")</f>
        <v/>
      </c>
      <c r="I316" s="65" t="str">
        <f>+IFERROR(+VLOOKUP(A316,inicio!$B$8:$M$1000,9,FALSE),"")</f>
        <v/>
      </c>
      <c r="J316" s="65" t="str">
        <f t="shared" si="5"/>
        <v xml:space="preserve"> </v>
      </c>
    </row>
    <row r="317" spans="1:10" x14ac:dyDescent="0.55000000000000004">
      <c r="A317" s="65" t="str">
        <f>+IF(inicio!M327="no_cargado",inicio!B327,"")</f>
        <v/>
      </c>
      <c r="I317" s="65" t="str">
        <f>+IFERROR(+VLOOKUP(A317,inicio!$B$8:$M$1000,9,FALSE),"")</f>
        <v/>
      </c>
      <c r="J317" s="65" t="str">
        <f t="shared" si="5"/>
        <v xml:space="preserve"> </v>
      </c>
    </row>
    <row r="318" spans="1:10" x14ac:dyDescent="0.55000000000000004">
      <c r="A318" s="65" t="str">
        <f>+IF(inicio!M328="no_cargado",inicio!B328,"")</f>
        <v/>
      </c>
      <c r="I318" s="65" t="str">
        <f>+IFERROR(+VLOOKUP(A318,inicio!$B$8:$M$1000,9,FALSE),"")</f>
        <v/>
      </c>
      <c r="J318" s="65" t="str">
        <f t="shared" si="5"/>
        <v xml:space="preserve"> </v>
      </c>
    </row>
    <row r="319" spans="1:10" x14ac:dyDescent="0.55000000000000004">
      <c r="A319" s="65" t="str">
        <f>+IF(inicio!M329="no_cargado",inicio!B329,"")</f>
        <v/>
      </c>
      <c r="I319" s="65" t="str">
        <f>+IFERROR(+VLOOKUP(A319,inicio!$B$8:$M$1000,9,FALSE),"")</f>
        <v/>
      </c>
      <c r="J319" s="65" t="str">
        <f t="shared" si="5"/>
        <v xml:space="preserve"> </v>
      </c>
    </row>
    <row r="320" spans="1:10" x14ac:dyDescent="0.55000000000000004">
      <c r="A320" s="65" t="str">
        <f>+IF(inicio!M330="no_cargado",inicio!B330,"")</f>
        <v/>
      </c>
      <c r="I320" s="65" t="str">
        <f>+IFERROR(+VLOOKUP(A320,inicio!$B$8:$M$1000,9,FALSE),"")</f>
        <v/>
      </c>
      <c r="J320" s="65" t="str">
        <f t="shared" si="5"/>
        <v xml:space="preserve"> </v>
      </c>
    </row>
    <row r="321" spans="1:10" x14ac:dyDescent="0.55000000000000004">
      <c r="A321" s="65" t="str">
        <f>+IF(inicio!M331="no_cargado",inicio!B331,"")</f>
        <v/>
      </c>
      <c r="I321" s="65" t="str">
        <f>+IFERROR(+VLOOKUP(A321,inicio!$B$8:$M$1000,9,FALSE),"")</f>
        <v/>
      </c>
      <c r="J321" s="65" t="str">
        <f t="shared" si="5"/>
        <v xml:space="preserve"> </v>
      </c>
    </row>
    <row r="322" spans="1:10" x14ac:dyDescent="0.55000000000000004">
      <c r="A322" s="65" t="str">
        <f>+IF(inicio!M332="no_cargado",inicio!B332,"")</f>
        <v/>
      </c>
      <c r="I322" s="65" t="str">
        <f>+IFERROR(+VLOOKUP(A322,inicio!$B$8:$M$1000,9,FALSE),"")</f>
        <v/>
      </c>
      <c r="J322" s="65" t="str">
        <f t="shared" si="5"/>
        <v xml:space="preserve"> </v>
      </c>
    </row>
    <row r="323" spans="1:10" x14ac:dyDescent="0.55000000000000004">
      <c r="A323" s="65" t="str">
        <f>+IF(inicio!M333="no_cargado",inicio!B333,"")</f>
        <v/>
      </c>
      <c r="I323" s="65" t="str">
        <f>+IFERROR(+VLOOKUP(A323,inicio!$B$8:$M$1000,9,FALSE),"")</f>
        <v/>
      </c>
      <c r="J323" s="65" t="str">
        <f t="shared" si="5"/>
        <v xml:space="preserve"> </v>
      </c>
    </row>
    <row r="324" spans="1:10" x14ac:dyDescent="0.55000000000000004">
      <c r="A324" s="65" t="str">
        <f>+IF(inicio!M334="no_cargado",inicio!B334,"")</f>
        <v/>
      </c>
      <c r="I324" s="65" t="str">
        <f>+IFERROR(+VLOOKUP(A324,inicio!$B$8:$M$1000,9,FALSE),"")</f>
        <v/>
      </c>
      <c r="J324" s="65" t="str">
        <f t="shared" si="5"/>
        <v xml:space="preserve"> </v>
      </c>
    </row>
    <row r="325" spans="1:10" x14ac:dyDescent="0.55000000000000004">
      <c r="A325" s="65" t="str">
        <f>+IF(inicio!M335="no_cargado",inicio!B335,"")</f>
        <v/>
      </c>
      <c r="I325" s="65" t="str">
        <f>+IFERROR(+VLOOKUP(A325,inicio!$B$8:$M$1000,9,FALSE),"")</f>
        <v/>
      </c>
      <c r="J325" s="65" t="str">
        <f t="shared" si="5"/>
        <v xml:space="preserve"> </v>
      </c>
    </row>
    <row r="326" spans="1:10" x14ac:dyDescent="0.55000000000000004">
      <c r="A326" s="65" t="str">
        <f>+IF(inicio!M336="no_cargado",inicio!B336,"")</f>
        <v/>
      </c>
      <c r="I326" s="65" t="str">
        <f>+IFERROR(+VLOOKUP(A326,inicio!$B$8:$M$1000,9,FALSE),"")</f>
        <v/>
      </c>
      <c r="J326" s="65" t="str">
        <f t="shared" si="5"/>
        <v xml:space="preserve"> </v>
      </c>
    </row>
    <row r="327" spans="1:10" x14ac:dyDescent="0.55000000000000004">
      <c r="A327" s="65" t="str">
        <f>+IF(inicio!M337="no_cargado",inicio!B337,"")</f>
        <v/>
      </c>
      <c r="I327" s="65" t="str">
        <f>+IFERROR(+VLOOKUP(A327,inicio!$B$8:$M$1000,9,FALSE),"")</f>
        <v/>
      </c>
      <c r="J327" s="65" t="str">
        <f t="shared" si="5"/>
        <v xml:space="preserve"> </v>
      </c>
    </row>
    <row r="328" spans="1:10" x14ac:dyDescent="0.55000000000000004">
      <c r="A328" s="65" t="str">
        <f>+IF(inicio!M338="no_cargado",inicio!B338,"")</f>
        <v/>
      </c>
      <c r="I328" s="65" t="str">
        <f>+IFERROR(+VLOOKUP(A328,inicio!$B$8:$M$1000,9,FALSE),"")</f>
        <v/>
      </c>
      <c r="J328" s="65" t="str">
        <f t="shared" si="5"/>
        <v xml:space="preserve"> </v>
      </c>
    </row>
    <row r="329" spans="1:10" x14ac:dyDescent="0.55000000000000004">
      <c r="A329" s="65" t="str">
        <f>+IF(inicio!M339="no_cargado",inicio!B339,"")</f>
        <v/>
      </c>
      <c r="I329" s="65" t="str">
        <f>+IFERROR(+VLOOKUP(A329,inicio!$B$8:$M$1000,9,FALSE),"")</f>
        <v/>
      </c>
      <c r="J329" s="65" t="str">
        <f t="shared" si="5"/>
        <v xml:space="preserve"> </v>
      </c>
    </row>
    <row r="330" spans="1:10" x14ac:dyDescent="0.55000000000000004">
      <c r="A330" s="65" t="str">
        <f>+IF(inicio!M340="no_cargado",inicio!B340,"")</f>
        <v/>
      </c>
      <c r="I330" s="65" t="str">
        <f>+IFERROR(+VLOOKUP(A330,inicio!$B$8:$M$1000,9,FALSE),"")</f>
        <v/>
      </c>
      <c r="J330" s="65" t="str">
        <f t="shared" si="5"/>
        <v xml:space="preserve"> </v>
      </c>
    </row>
    <row r="331" spans="1:10" x14ac:dyDescent="0.55000000000000004">
      <c r="A331" s="65" t="str">
        <f>+IF(inicio!M341="no_cargado",inicio!B341,"")</f>
        <v/>
      </c>
      <c r="I331" s="65" t="str">
        <f>+IFERROR(+VLOOKUP(A331,inicio!$B$8:$M$1000,9,FALSE),"")</f>
        <v/>
      </c>
      <c r="J331" s="65" t="str">
        <f t="shared" si="5"/>
        <v xml:space="preserve"> </v>
      </c>
    </row>
    <row r="332" spans="1:10" x14ac:dyDescent="0.55000000000000004">
      <c r="A332" s="65" t="str">
        <f>+IF(inicio!M342="no_cargado",inicio!B342,"")</f>
        <v/>
      </c>
      <c r="I332" s="65" t="str">
        <f>+IFERROR(+VLOOKUP(A332,inicio!$B$8:$M$1000,9,FALSE),"")</f>
        <v/>
      </c>
      <c r="J332" s="65" t="str">
        <f t="shared" si="5"/>
        <v xml:space="preserve"> </v>
      </c>
    </row>
    <row r="333" spans="1:10" x14ac:dyDescent="0.55000000000000004">
      <c r="A333" s="65" t="str">
        <f>+IF(inicio!M343="no_cargado",inicio!B343,"")</f>
        <v/>
      </c>
      <c r="I333" s="65" t="str">
        <f>+IFERROR(+VLOOKUP(A333,inicio!$B$8:$M$1000,9,FALSE),"")</f>
        <v/>
      </c>
      <c r="J333" s="65" t="str">
        <f t="shared" si="5"/>
        <v xml:space="preserve"> </v>
      </c>
    </row>
    <row r="334" spans="1:10" x14ac:dyDescent="0.55000000000000004">
      <c r="A334" s="65" t="str">
        <f>+IF(inicio!M344="no_cargado",inicio!B344,"")</f>
        <v/>
      </c>
      <c r="I334" s="65" t="str">
        <f>+IFERROR(+VLOOKUP(A334,inicio!$B$8:$M$1000,9,FALSE),"")</f>
        <v/>
      </c>
      <c r="J334" s="65" t="str">
        <f t="shared" si="5"/>
        <v xml:space="preserve"> </v>
      </c>
    </row>
    <row r="335" spans="1:10" x14ac:dyDescent="0.55000000000000004">
      <c r="A335" s="65" t="str">
        <f>+IF(inicio!M345="no_cargado",inicio!B345,"")</f>
        <v/>
      </c>
      <c r="I335" s="65" t="str">
        <f>+IFERROR(+VLOOKUP(A335,inicio!$B$8:$M$1000,9,FALSE),"")</f>
        <v/>
      </c>
      <c r="J335" s="65" t="str">
        <f t="shared" si="5"/>
        <v xml:space="preserve"> </v>
      </c>
    </row>
    <row r="336" spans="1:10" x14ac:dyDescent="0.55000000000000004">
      <c r="A336" s="65" t="str">
        <f>+IF(inicio!M346="no_cargado",inicio!B346,"")</f>
        <v/>
      </c>
      <c r="I336" s="65" t="str">
        <f>+IFERROR(+VLOOKUP(A336,inicio!$B$8:$M$1000,9,FALSE),"")</f>
        <v/>
      </c>
      <c r="J336" s="65" t="str">
        <f t="shared" si="5"/>
        <v xml:space="preserve"> </v>
      </c>
    </row>
    <row r="337" spans="1:10" x14ac:dyDescent="0.55000000000000004">
      <c r="A337" s="65" t="str">
        <f>+IF(inicio!M347="no_cargado",inicio!B347,"")</f>
        <v/>
      </c>
      <c r="I337" s="65" t="str">
        <f>+IFERROR(+VLOOKUP(A337,inicio!$B$8:$M$1000,9,FALSE),"")</f>
        <v/>
      </c>
      <c r="J337" s="65" t="str">
        <f t="shared" si="5"/>
        <v xml:space="preserve"> </v>
      </c>
    </row>
    <row r="338" spans="1:10" x14ac:dyDescent="0.55000000000000004">
      <c r="A338" s="65" t="str">
        <f>+IF(inicio!M348="no_cargado",inicio!B348,"")</f>
        <v/>
      </c>
      <c r="I338" s="65" t="str">
        <f>+IFERROR(+VLOOKUP(A338,inicio!$B$8:$M$1000,9,FALSE),"")</f>
        <v/>
      </c>
      <c r="J338" s="65" t="str">
        <f t="shared" si="5"/>
        <v xml:space="preserve"> </v>
      </c>
    </row>
    <row r="339" spans="1:10" x14ac:dyDescent="0.55000000000000004">
      <c r="A339" s="65" t="str">
        <f>+IF(inicio!M349="no_cargado",inicio!B349,"")</f>
        <v/>
      </c>
      <c r="I339" s="65" t="str">
        <f>+IFERROR(+VLOOKUP(A339,inicio!$B$8:$M$1000,9,FALSE),"")</f>
        <v/>
      </c>
      <c r="J339" s="65" t="str">
        <f t="shared" ref="J339:J402" si="6">+IF(AND(I339="no_cargado",B339=""),"Ingresar nombre",CONCATENATE(B339, " ", C339))</f>
        <v xml:space="preserve"> </v>
      </c>
    </row>
    <row r="340" spans="1:10" x14ac:dyDescent="0.55000000000000004">
      <c r="A340" s="65" t="str">
        <f>+IF(inicio!M350="no_cargado",inicio!B350,"")</f>
        <v/>
      </c>
      <c r="I340" s="65" t="str">
        <f>+IFERROR(+VLOOKUP(A340,inicio!$B$8:$M$1000,9,FALSE),"")</f>
        <v/>
      </c>
      <c r="J340" s="65" t="str">
        <f t="shared" si="6"/>
        <v xml:space="preserve"> </v>
      </c>
    </row>
    <row r="341" spans="1:10" x14ac:dyDescent="0.55000000000000004">
      <c r="A341" s="65" t="str">
        <f>+IF(inicio!M351="no_cargado",inicio!B351,"")</f>
        <v/>
      </c>
      <c r="I341" s="65" t="str">
        <f>+IFERROR(+VLOOKUP(A341,inicio!$B$8:$M$1000,9,FALSE),"")</f>
        <v/>
      </c>
      <c r="J341" s="65" t="str">
        <f t="shared" si="6"/>
        <v xml:space="preserve"> </v>
      </c>
    </row>
    <row r="342" spans="1:10" x14ac:dyDescent="0.55000000000000004">
      <c r="A342" s="65" t="str">
        <f>+IF(inicio!M352="no_cargado",inicio!B352,"")</f>
        <v/>
      </c>
      <c r="I342" s="65" t="str">
        <f>+IFERROR(+VLOOKUP(A342,inicio!$B$8:$M$1000,9,FALSE),"")</f>
        <v/>
      </c>
      <c r="J342" s="65" t="str">
        <f t="shared" si="6"/>
        <v xml:space="preserve"> </v>
      </c>
    </row>
    <row r="343" spans="1:10" x14ac:dyDescent="0.55000000000000004">
      <c r="A343" s="65" t="str">
        <f>+IF(inicio!M353="no_cargado",inicio!B353,"")</f>
        <v/>
      </c>
      <c r="I343" s="65" t="str">
        <f>+IFERROR(+VLOOKUP(A343,inicio!$B$8:$M$1000,9,FALSE),"")</f>
        <v/>
      </c>
      <c r="J343" s="65" t="str">
        <f t="shared" si="6"/>
        <v xml:space="preserve"> </v>
      </c>
    </row>
    <row r="344" spans="1:10" x14ac:dyDescent="0.55000000000000004">
      <c r="A344" s="65" t="str">
        <f>+IF(inicio!M354="no_cargado",inicio!B354,"")</f>
        <v/>
      </c>
      <c r="I344" s="65" t="str">
        <f>+IFERROR(+VLOOKUP(A344,inicio!$B$8:$M$1000,9,FALSE),"")</f>
        <v/>
      </c>
      <c r="J344" s="65" t="str">
        <f t="shared" si="6"/>
        <v xml:space="preserve"> </v>
      </c>
    </row>
    <row r="345" spans="1:10" x14ac:dyDescent="0.55000000000000004">
      <c r="A345" s="65" t="str">
        <f>+IF(inicio!M355="no_cargado",inicio!B355,"")</f>
        <v/>
      </c>
      <c r="I345" s="65" t="str">
        <f>+IFERROR(+VLOOKUP(A345,inicio!$B$8:$M$1000,9,FALSE),"")</f>
        <v/>
      </c>
      <c r="J345" s="65" t="str">
        <f t="shared" si="6"/>
        <v xml:space="preserve"> </v>
      </c>
    </row>
    <row r="346" spans="1:10" x14ac:dyDescent="0.55000000000000004">
      <c r="A346" s="65" t="str">
        <f>+IF(inicio!M356="no_cargado",inicio!B356,"")</f>
        <v/>
      </c>
      <c r="I346" s="65" t="str">
        <f>+IFERROR(+VLOOKUP(A346,inicio!$B$8:$M$1000,9,FALSE),"")</f>
        <v/>
      </c>
      <c r="J346" s="65" t="str">
        <f t="shared" si="6"/>
        <v xml:space="preserve"> </v>
      </c>
    </row>
    <row r="347" spans="1:10" x14ac:dyDescent="0.55000000000000004">
      <c r="A347" s="65" t="str">
        <f>+IF(inicio!M357="no_cargado",inicio!B357,"")</f>
        <v/>
      </c>
      <c r="I347" s="65" t="str">
        <f>+IFERROR(+VLOOKUP(A347,inicio!$B$8:$M$1000,9,FALSE),"")</f>
        <v/>
      </c>
      <c r="J347" s="65" t="str">
        <f t="shared" si="6"/>
        <v xml:space="preserve"> </v>
      </c>
    </row>
    <row r="348" spans="1:10" x14ac:dyDescent="0.55000000000000004">
      <c r="A348" s="65" t="str">
        <f>+IF(inicio!M358="no_cargado",inicio!B358,"")</f>
        <v/>
      </c>
      <c r="I348" s="65" t="str">
        <f>+IFERROR(+VLOOKUP(A348,inicio!$B$8:$M$1000,9,FALSE),"")</f>
        <v/>
      </c>
      <c r="J348" s="65" t="str">
        <f t="shared" si="6"/>
        <v xml:space="preserve"> </v>
      </c>
    </row>
    <row r="349" spans="1:10" x14ac:dyDescent="0.55000000000000004">
      <c r="A349" s="65" t="str">
        <f>+IF(inicio!M359="no_cargado",inicio!B359,"")</f>
        <v/>
      </c>
      <c r="I349" s="65" t="str">
        <f>+IFERROR(+VLOOKUP(A349,inicio!$B$8:$M$1000,9,FALSE),"")</f>
        <v/>
      </c>
      <c r="J349" s="65" t="str">
        <f t="shared" si="6"/>
        <v xml:space="preserve"> </v>
      </c>
    </row>
    <row r="350" spans="1:10" x14ac:dyDescent="0.55000000000000004">
      <c r="A350" s="65" t="str">
        <f>+IF(inicio!M360="no_cargado",inicio!B360,"")</f>
        <v/>
      </c>
      <c r="I350" s="65" t="str">
        <f>+IFERROR(+VLOOKUP(A350,inicio!$B$8:$M$1000,9,FALSE),"")</f>
        <v/>
      </c>
      <c r="J350" s="65" t="str">
        <f t="shared" si="6"/>
        <v xml:space="preserve"> </v>
      </c>
    </row>
    <row r="351" spans="1:10" x14ac:dyDescent="0.55000000000000004">
      <c r="A351" s="65" t="str">
        <f>+IF(inicio!M361="no_cargado",inicio!B361,"")</f>
        <v/>
      </c>
      <c r="I351" s="65" t="str">
        <f>+IFERROR(+VLOOKUP(A351,inicio!$B$8:$M$1000,9,FALSE),"")</f>
        <v/>
      </c>
      <c r="J351" s="65" t="str">
        <f t="shared" si="6"/>
        <v xml:space="preserve"> </v>
      </c>
    </row>
    <row r="352" spans="1:10" x14ac:dyDescent="0.55000000000000004">
      <c r="A352" s="65" t="str">
        <f>+IF(inicio!M362="no_cargado",inicio!B362,"")</f>
        <v/>
      </c>
      <c r="I352" s="65" t="str">
        <f>+IFERROR(+VLOOKUP(A352,inicio!$B$8:$M$1000,9,FALSE),"")</f>
        <v/>
      </c>
      <c r="J352" s="65" t="str">
        <f t="shared" si="6"/>
        <v xml:space="preserve"> </v>
      </c>
    </row>
    <row r="353" spans="1:10" x14ac:dyDescent="0.55000000000000004">
      <c r="A353" s="65" t="str">
        <f>+IF(inicio!M363="no_cargado",inicio!B363,"")</f>
        <v/>
      </c>
      <c r="I353" s="65" t="str">
        <f>+IFERROR(+VLOOKUP(A353,inicio!$B$8:$M$1000,9,FALSE),"")</f>
        <v/>
      </c>
      <c r="J353" s="65" t="str">
        <f t="shared" si="6"/>
        <v xml:space="preserve"> </v>
      </c>
    </row>
    <row r="354" spans="1:10" x14ac:dyDescent="0.55000000000000004">
      <c r="A354" s="65" t="str">
        <f>+IF(inicio!M364="no_cargado",inicio!B364,"")</f>
        <v/>
      </c>
      <c r="I354" s="65" t="str">
        <f>+IFERROR(+VLOOKUP(A354,inicio!$B$8:$M$1000,9,FALSE),"")</f>
        <v/>
      </c>
      <c r="J354" s="65" t="str">
        <f t="shared" si="6"/>
        <v xml:space="preserve"> </v>
      </c>
    </row>
    <row r="355" spans="1:10" x14ac:dyDescent="0.55000000000000004">
      <c r="A355" s="65" t="str">
        <f>+IF(inicio!M365="no_cargado",inicio!B365,"")</f>
        <v/>
      </c>
      <c r="I355" s="65" t="str">
        <f>+IFERROR(+VLOOKUP(A355,inicio!$B$8:$M$1000,9,FALSE),"")</f>
        <v/>
      </c>
      <c r="J355" s="65" t="str">
        <f t="shared" si="6"/>
        <v xml:space="preserve"> </v>
      </c>
    </row>
    <row r="356" spans="1:10" x14ac:dyDescent="0.55000000000000004">
      <c r="A356" s="65" t="str">
        <f>+IF(inicio!M366="no_cargado",inicio!B366,"")</f>
        <v/>
      </c>
      <c r="I356" s="65" t="str">
        <f>+IFERROR(+VLOOKUP(A356,inicio!$B$8:$M$1000,9,FALSE),"")</f>
        <v/>
      </c>
      <c r="J356" s="65" t="str">
        <f t="shared" si="6"/>
        <v xml:space="preserve"> </v>
      </c>
    </row>
    <row r="357" spans="1:10" x14ac:dyDescent="0.55000000000000004">
      <c r="A357" s="65" t="str">
        <f>+IF(inicio!M367="no_cargado",inicio!B367,"")</f>
        <v/>
      </c>
      <c r="I357" s="65" t="str">
        <f>+IFERROR(+VLOOKUP(A357,inicio!$B$8:$M$1000,9,FALSE),"")</f>
        <v/>
      </c>
      <c r="J357" s="65" t="str">
        <f t="shared" si="6"/>
        <v xml:space="preserve"> </v>
      </c>
    </row>
    <row r="358" spans="1:10" x14ac:dyDescent="0.55000000000000004">
      <c r="A358" s="65" t="str">
        <f>+IF(inicio!M368="no_cargado",inicio!B368,"")</f>
        <v/>
      </c>
      <c r="I358" s="65" t="str">
        <f>+IFERROR(+VLOOKUP(A358,inicio!$B$8:$M$1000,9,FALSE),"")</f>
        <v/>
      </c>
      <c r="J358" s="65" t="str">
        <f t="shared" si="6"/>
        <v xml:space="preserve"> </v>
      </c>
    </row>
    <row r="359" spans="1:10" x14ac:dyDescent="0.55000000000000004">
      <c r="A359" s="65" t="str">
        <f>+IF(inicio!M369="no_cargado",inicio!B369,"")</f>
        <v/>
      </c>
      <c r="I359" s="65" t="str">
        <f>+IFERROR(+VLOOKUP(A359,inicio!$B$8:$M$1000,9,FALSE),"")</f>
        <v/>
      </c>
      <c r="J359" s="65" t="str">
        <f t="shared" si="6"/>
        <v xml:space="preserve"> </v>
      </c>
    </row>
    <row r="360" spans="1:10" x14ac:dyDescent="0.55000000000000004">
      <c r="A360" s="65" t="str">
        <f>+IF(inicio!M370="no_cargado",inicio!B370,"")</f>
        <v/>
      </c>
      <c r="I360" s="65" t="str">
        <f>+IFERROR(+VLOOKUP(A360,inicio!$B$8:$M$1000,9,FALSE),"")</f>
        <v/>
      </c>
      <c r="J360" s="65" t="str">
        <f t="shared" si="6"/>
        <v xml:space="preserve"> </v>
      </c>
    </row>
    <row r="361" spans="1:10" x14ac:dyDescent="0.55000000000000004">
      <c r="A361" s="65" t="str">
        <f>+IF(inicio!M371="no_cargado",inicio!B371,"")</f>
        <v/>
      </c>
      <c r="I361" s="65" t="str">
        <f>+IFERROR(+VLOOKUP(A361,inicio!$B$8:$M$1000,9,FALSE),"")</f>
        <v/>
      </c>
      <c r="J361" s="65" t="str">
        <f t="shared" si="6"/>
        <v xml:space="preserve"> </v>
      </c>
    </row>
    <row r="362" spans="1:10" x14ac:dyDescent="0.55000000000000004">
      <c r="A362" s="65" t="str">
        <f>+IF(inicio!M372="no_cargado",inicio!B372,"")</f>
        <v/>
      </c>
      <c r="I362" s="65" t="str">
        <f>+IFERROR(+VLOOKUP(A362,inicio!$B$8:$M$1000,9,FALSE),"")</f>
        <v/>
      </c>
      <c r="J362" s="65" t="str">
        <f t="shared" si="6"/>
        <v xml:space="preserve"> </v>
      </c>
    </row>
    <row r="363" spans="1:10" x14ac:dyDescent="0.55000000000000004">
      <c r="A363" s="65" t="str">
        <f>+IF(inicio!M373="no_cargado",inicio!B373,"")</f>
        <v/>
      </c>
      <c r="I363" s="65" t="str">
        <f>+IFERROR(+VLOOKUP(A363,inicio!$B$8:$M$1000,9,FALSE),"")</f>
        <v/>
      </c>
      <c r="J363" s="65" t="str">
        <f t="shared" si="6"/>
        <v xml:space="preserve"> </v>
      </c>
    </row>
    <row r="364" spans="1:10" x14ac:dyDescent="0.55000000000000004">
      <c r="A364" s="65" t="str">
        <f>+IF(inicio!M374="no_cargado",inicio!B374,"")</f>
        <v/>
      </c>
      <c r="I364" s="65" t="str">
        <f>+IFERROR(+VLOOKUP(A364,inicio!$B$8:$M$1000,9,FALSE),"")</f>
        <v/>
      </c>
      <c r="J364" s="65" t="str">
        <f t="shared" si="6"/>
        <v xml:space="preserve"> </v>
      </c>
    </row>
    <row r="365" spans="1:10" x14ac:dyDescent="0.55000000000000004">
      <c r="A365" s="65" t="str">
        <f>+IF(inicio!M375="no_cargado",inicio!B375,"")</f>
        <v/>
      </c>
      <c r="I365" s="65" t="str">
        <f>+IFERROR(+VLOOKUP(A365,inicio!$B$8:$M$1000,9,FALSE),"")</f>
        <v/>
      </c>
      <c r="J365" s="65" t="str">
        <f t="shared" si="6"/>
        <v xml:space="preserve"> </v>
      </c>
    </row>
    <row r="366" spans="1:10" x14ac:dyDescent="0.55000000000000004">
      <c r="A366" s="65" t="str">
        <f>+IF(inicio!M376="no_cargado",inicio!B376,"")</f>
        <v/>
      </c>
      <c r="I366" s="65" t="str">
        <f>+IFERROR(+VLOOKUP(A366,inicio!$B$8:$M$1000,9,FALSE),"")</f>
        <v/>
      </c>
      <c r="J366" s="65" t="str">
        <f t="shared" si="6"/>
        <v xml:space="preserve"> </v>
      </c>
    </row>
    <row r="367" spans="1:10" x14ac:dyDescent="0.55000000000000004">
      <c r="A367" s="65" t="str">
        <f>+IF(inicio!M377="no_cargado",inicio!B377,"")</f>
        <v/>
      </c>
      <c r="I367" s="65" t="str">
        <f>+IFERROR(+VLOOKUP(A367,inicio!$B$8:$M$1000,9,FALSE),"")</f>
        <v/>
      </c>
      <c r="J367" s="65" t="str">
        <f t="shared" si="6"/>
        <v xml:space="preserve"> </v>
      </c>
    </row>
    <row r="368" spans="1:10" x14ac:dyDescent="0.55000000000000004">
      <c r="A368" s="65" t="str">
        <f>+IF(inicio!M378="no_cargado",inicio!B378,"")</f>
        <v/>
      </c>
      <c r="I368" s="65" t="str">
        <f>+IFERROR(+VLOOKUP(A368,inicio!$B$8:$M$1000,9,FALSE),"")</f>
        <v/>
      </c>
      <c r="J368" s="65" t="str">
        <f t="shared" si="6"/>
        <v xml:space="preserve"> </v>
      </c>
    </row>
    <row r="369" spans="1:10" x14ac:dyDescent="0.55000000000000004">
      <c r="A369" s="65" t="str">
        <f>+IF(inicio!M379="no_cargado",inicio!B379,"")</f>
        <v/>
      </c>
      <c r="I369" s="65" t="str">
        <f>+IFERROR(+VLOOKUP(A369,inicio!$B$8:$M$1000,9,FALSE),"")</f>
        <v/>
      </c>
      <c r="J369" s="65" t="str">
        <f t="shared" si="6"/>
        <v xml:space="preserve"> </v>
      </c>
    </row>
    <row r="370" spans="1:10" x14ac:dyDescent="0.55000000000000004">
      <c r="A370" s="65" t="str">
        <f>+IF(inicio!M380="no_cargado",inicio!B380,"")</f>
        <v/>
      </c>
      <c r="I370" s="65" t="str">
        <f>+IFERROR(+VLOOKUP(A370,inicio!$B$8:$M$1000,9,FALSE),"")</f>
        <v/>
      </c>
      <c r="J370" s="65" t="str">
        <f t="shared" si="6"/>
        <v xml:space="preserve"> </v>
      </c>
    </row>
    <row r="371" spans="1:10" x14ac:dyDescent="0.55000000000000004">
      <c r="A371" s="65" t="str">
        <f>+IF(inicio!M381="no_cargado",inicio!B381,"")</f>
        <v/>
      </c>
      <c r="I371" s="65" t="str">
        <f>+IFERROR(+VLOOKUP(A371,inicio!$B$8:$M$1000,9,FALSE),"")</f>
        <v/>
      </c>
      <c r="J371" s="65" t="str">
        <f t="shared" si="6"/>
        <v xml:space="preserve"> </v>
      </c>
    </row>
    <row r="372" spans="1:10" x14ac:dyDescent="0.55000000000000004">
      <c r="A372" s="65" t="str">
        <f>+IF(inicio!M382="no_cargado",inicio!B382,"")</f>
        <v/>
      </c>
      <c r="I372" s="65" t="str">
        <f>+IFERROR(+VLOOKUP(A372,inicio!$B$8:$M$1000,9,FALSE),"")</f>
        <v/>
      </c>
      <c r="J372" s="65" t="str">
        <f t="shared" si="6"/>
        <v xml:space="preserve"> </v>
      </c>
    </row>
    <row r="373" spans="1:10" x14ac:dyDescent="0.55000000000000004">
      <c r="A373" s="65" t="str">
        <f>+IF(inicio!M383="no_cargado",inicio!B383,"")</f>
        <v/>
      </c>
      <c r="I373" s="65" t="str">
        <f>+IFERROR(+VLOOKUP(A373,inicio!$B$8:$M$1000,9,FALSE),"")</f>
        <v/>
      </c>
      <c r="J373" s="65" t="str">
        <f t="shared" si="6"/>
        <v xml:space="preserve"> </v>
      </c>
    </row>
    <row r="374" spans="1:10" x14ac:dyDescent="0.55000000000000004">
      <c r="A374" s="65" t="str">
        <f>+IF(inicio!M384="no_cargado",inicio!B384,"")</f>
        <v/>
      </c>
      <c r="I374" s="65" t="str">
        <f>+IFERROR(+VLOOKUP(A374,inicio!$B$8:$M$1000,9,FALSE),"")</f>
        <v/>
      </c>
      <c r="J374" s="65" t="str">
        <f t="shared" si="6"/>
        <v xml:space="preserve"> </v>
      </c>
    </row>
    <row r="375" spans="1:10" x14ac:dyDescent="0.55000000000000004">
      <c r="A375" s="65" t="str">
        <f>+IF(inicio!M385="no_cargado",inicio!B385,"")</f>
        <v/>
      </c>
      <c r="I375" s="65" t="str">
        <f>+IFERROR(+VLOOKUP(A375,inicio!$B$8:$M$1000,9,FALSE),"")</f>
        <v/>
      </c>
      <c r="J375" s="65" t="str">
        <f t="shared" si="6"/>
        <v xml:space="preserve"> </v>
      </c>
    </row>
    <row r="376" spans="1:10" x14ac:dyDescent="0.55000000000000004">
      <c r="A376" s="65" t="str">
        <f>+IF(inicio!M386="no_cargado",inicio!B386,"")</f>
        <v/>
      </c>
      <c r="I376" s="65" t="str">
        <f>+IFERROR(+VLOOKUP(A376,inicio!$B$8:$M$1000,9,FALSE),"")</f>
        <v/>
      </c>
      <c r="J376" s="65" t="str">
        <f t="shared" si="6"/>
        <v xml:space="preserve"> </v>
      </c>
    </row>
    <row r="377" spans="1:10" x14ac:dyDescent="0.55000000000000004">
      <c r="A377" s="65" t="str">
        <f>+IF(inicio!M387="no_cargado",inicio!B387,"")</f>
        <v/>
      </c>
      <c r="I377" s="65" t="str">
        <f>+IFERROR(+VLOOKUP(A377,inicio!$B$8:$M$1000,9,FALSE),"")</f>
        <v/>
      </c>
      <c r="J377" s="65" t="str">
        <f t="shared" si="6"/>
        <v xml:space="preserve"> </v>
      </c>
    </row>
    <row r="378" spans="1:10" x14ac:dyDescent="0.55000000000000004">
      <c r="A378" s="65" t="str">
        <f>+IF(inicio!M388="no_cargado",inicio!B388,"")</f>
        <v/>
      </c>
      <c r="I378" s="65" t="str">
        <f>+IFERROR(+VLOOKUP(A378,inicio!$B$8:$M$1000,9,FALSE),"")</f>
        <v/>
      </c>
      <c r="J378" s="65" t="str">
        <f t="shared" si="6"/>
        <v xml:space="preserve"> </v>
      </c>
    </row>
    <row r="379" spans="1:10" x14ac:dyDescent="0.55000000000000004">
      <c r="A379" s="65" t="str">
        <f>+IF(inicio!M389="no_cargado",inicio!B389,"")</f>
        <v/>
      </c>
      <c r="I379" s="65" t="str">
        <f>+IFERROR(+VLOOKUP(A379,inicio!$B$8:$M$1000,9,FALSE),"")</f>
        <v/>
      </c>
      <c r="J379" s="65" t="str">
        <f t="shared" si="6"/>
        <v xml:space="preserve"> </v>
      </c>
    </row>
    <row r="380" spans="1:10" x14ac:dyDescent="0.55000000000000004">
      <c r="A380" s="65" t="str">
        <f>+IF(inicio!M390="no_cargado",inicio!B390,"")</f>
        <v/>
      </c>
      <c r="I380" s="65" t="str">
        <f>+IFERROR(+VLOOKUP(A380,inicio!$B$8:$M$1000,9,FALSE),"")</f>
        <v/>
      </c>
      <c r="J380" s="65" t="str">
        <f t="shared" si="6"/>
        <v xml:space="preserve"> </v>
      </c>
    </row>
    <row r="381" spans="1:10" x14ac:dyDescent="0.55000000000000004">
      <c r="A381" s="65" t="str">
        <f>+IF(inicio!M391="no_cargado",inicio!B391,"")</f>
        <v/>
      </c>
      <c r="I381" s="65" t="str">
        <f>+IFERROR(+VLOOKUP(A381,inicio!$B$8:$M$1000,9,FALSE),"")</f>
        <v/>
      </c>
      <c r="J381" s="65" t="str">
        <f t="shared" si="6"/>
        <v xml:space="preserve"> </v>
      </c>
    </row>
    <row r="382" spans="1:10" x14ac:dyDescent="0.55000000000000004">
      <c r="A382" s="65" t="str">
        <f>+IF(inicio!M392="no_cargado",inicio!B392,"")</f>
        <v/>
      </c>
      <c r="I382" s="65" t="str">
        <f>+IFERROR(+VLOOKUP(A382,inicio!$B$8:$M$1000,9,FALSE),"")</f>
        <v/>
      </c>
      <c r="J382" s="65" t="str">
        <f t="shared" si="6"/>
        <v xml:space="preserve"> </v>
      </c>
    </row>
    <row r="383" spans="1:10" x14ac:dyDescent="0.55000000000000004">
      <c r="A383" s="65" t="str">
        <f>+IF(inicio!M393="no_cargado",inicio!B393,"")</f>
        <v/>
      </c>
      <c r="I383" s="65" t="str">
        <f>+IFERROR(+VLOOKUP(A383,inicio!$B$8:$M$1000,9,FALSE),"")</f>
        <v/>
      </c>
      <c r="J383" s="65" t="str">
        <f t="shared" si="6"/>
        <v xml:space="preserve"> </v>
      </c>
    </row>
    <row r="384" spans="1:10" x14ac:dyDescent="0.55000000000000004">
      <c r="A384" s="65" t="str">
        <f>+IF(inicio!M394="no_cargado",inicio!B394,"")</f>
        <v/>
      </c>
      <c r="I384" s="65" t="str">
        <f>+IFERROR(+VLOOKUP(A384,inicio!$B$8:$M$1000,9,FALSE),"")</f>
        <v/>
      </c>
      <c r="J384" s="65" t="str">
        <f t="shared" si="6"/>
        <v xml:space="preserve"> </v>
      </c>
    </row>
    <row r="385" spans="1:10" x14ac:dyDescent="0.55000000000000004">
      <c r="A385" s="65" t="str">
        <f>+IF(inicio!M395="no_cargado",inicio!B395,"")</f>
        <v/>
      </c>
      <c r="I385" s="65" t="str">
        <f>+IFERROR(+VLOOKUP(A385,inicio!$B$8:$M$1000,9,FALSE),"")</f>
        <v/>
      </c>
      <c r="J385" s="65" t="str">
        <f t="shared" si="6"/>
        <v xml:space="preserve"> </v>
      </c>
    </row>
    <row r="386" spans="1:10" x14ac:dyDescent="0.55000000000000004">
      <c r="A386" s="65" t="str">
        <f>+IF(inicio!M396="no_cargado",inicio!B396,"")</f>
        <v/>
      </c>
      <c r="I386" s="65" t="str">
        <f>+IFERROR(+VLOOKUP(A386,inicio!$B$8:$M$1000,9,FALSE),"")</f>
        <v/>
      </c>
      <c r="J386" s="65" t="str">
        <f t="shared" si="6"/>
        <v xml:space="preserve"> </v>
      </c>
    </row>
    <row r="387" spans="1:10" x14ac:dyDescent="0.55000000000000004">
      <c r="A387" s="65" t="str">
        <f>+IF(inicio!M397="no_cargado",inicio!B397,"")</f>
        <v/>
      </c>
      <c r="I387" s="65" t="str">
        <f>+IFERROR(+VLOOKUP(A387,inicio!$B$8:$M$1000,9,FALSE),"")</f>
        <v/>
      </c>
      <c r="J387" s="65" t="str">
        <f t="shared" si="6"/>
        <v xml:space="preserve"> </v>
      </c>
    </row>
    <row r="388" spans="1:10" x14ac:dyDescent="0.55000000000000004">
      <c r="A388" s="65" t="str">
        <f>+IF(inicio!M398="no_cargado",inicio!B398,"")</f>
        <v/>
      </c>
      <c r="I388" s="65" t="str">
        <f>+IFERROR(+VLOOKUP(A388,inicio!$B$8:$M$1000,9,FALSE),"")</f>
        <v/>
      </c>
      <c r="J388" s="65" t="str">
        <f t="shared" si="6"/>
        <v xml:space="preserve"> </v>
      </c>
    </row>
    <row r="389" spans="1:10" x14ac:dyDescent="0.55000000000000004">
      <c r="A389" s="65" t="str">
        <f>+IF(inicio!M399="no_cargado",inicio!B399,"")</f>
        <v/>
      </c>
      <c r="I389" s="65" t="str">
        <f>+IFERROR(+VLOOKUP(A389,inicio!$B$8:$M$1000,9,FALSE),"")</f>
        <v/>
      </c>
      <c r="J389" s="65" t="str">
        <f t="shared" si="6"/>
        <v xml:space="preserve"> </v>
      </c>
    </row>
    <row r="390" spans="1:10" x14ac:dyDescent="0.55000000000000004">
      <c r="A390" s="65" t="str">
        <f>+IF(inicio!M400="no_cargado",inicio!B400,"")</f>
        <v/>
      </c>
      <c r="I390" s="65" t="str">
        <f>+IFERROR(+VLOOKUP(A390,inicio!$B$8:$M$1000,9,FALSE),"")</f>
        <v/>
      </c>
      <c r="J390" s="65" t="str">
        <f t="shared" si="6"/>
        <v xml:space="preserve"> </v>
      </c>
    </row>
    <row r="391" spans="1:10" x14ac:dyDescent="0.55000000000000004">
      <c r="A391" s="65" t="str">
        <f>+IF(inicio!M401="no_cargado",inicio!B401,"")</f>
        <v/>
      </c>
      <c r="I391" s="65" t="str">
        <f>+IFERROR(+VLOOKUP(A391,inicio!$B$8:$M$1000,9,FALSE),"")</f>
        <v/>
      </c>
      <c r="J391" s="65" t="str">
        <f t="shared" si="6"/>
        <v xml:space="preserve"> </v>
      </c>
    </row>
    <row r="392" spans="1:10" x14ac:dyDescent="0.55000000000000004">
      <c r="A392" s="65" t="str">
        <f>+IF(inicio!M402="no_cargado",inicio!B402,"")</f>
        <v/>
      </c>
      <c r="I392" s="65" t="str">
        <f>+IFERROR(+VLOOKUP(A392,inicio!$B$8:$M$1000,9,FALSE),"")</f>
        <v/>
      </c>
      <c r="J392" s="65" t="str">
        <f t="shared" si="6"/>
        <v xml:space="preserve"> </v>
      </c>
    </row>
    <row r="393" spans="1:10" x14ac:dyDescent="0.55000000000000004">
      <c r="A393" s="65" t="str">
        <f>+IF(inicio!M403="no_cargado",inicio!B403,"")</f>
        <v/>
      </c>
      <c r="I393" s="65" t="str">
        <f>+IFERROR(+VLOOKUP(A393,inicio!$B$8:$M$1000,9,FALSE),"")</f>
        <v/>
      </c>
      <c r="J393" s="65" t="str">
        <f t="shared" si="6"/>
        <v xml:space="preserve"> </v>
      </c>
    </row>
    <row r="394" spans="1:10" x14ac:dyDescent="0.55000000000000004">
      <c r="A394" s="65" t="str">
        <f>+IF(inicio!M404="no_cargado",inicio!B404,"")</f>
        <v/>
      </c>
      <c r="I394" s="65" t="str">
        <f>+IFERROR(+VLOOKUP(A394,inicio!$B$8:$M$1000,9,FALSE),"")</f>
        <v/>
      </c>
      <c r="J394" s="65" t="str">
        <f t="shared" si="6"/>
        <v xml:space="preserve"> </v>
      </c>
    </row>
    <row r="395" spans="1:10" x14ac:dyDescent="0.55000000000000004">
      <c r="A395" s="65" t="str">
        <f>+IF(inicio!M405="no_cargado",inicio!B405,"")</f>
        <v/>
      </c>
      <c r="I395" s="65" t="str">
        <f>+IFERROR(+VLOOKUP(A395,inicio!$B$8:$M$1000,9,FALSE),"")</f>
        <v/>
      </c>
      <c r="J395" s="65" t="str">
        <f t="shared" si="6"/>
        <v xml:space="preserve"> </v>
      </c>
    </row>
    <row r="396" spans="1:10" x14ac:dyDescent="0.55000000000000004">
      <c r="A396" s="65" t="str">
        <f>+IF(inicio!M406="no_cargado",inicio!B406,"")</f>
        <v/>
      </c>
      <c r="I396" s="65" t="str">
        <f>+IFERROR(+VLOOKUP(A396,inicio!$B$8:$M$1000,9,FALSE),"")</f>
        <v/>
      </c>
      <c r="J396" s="65" t="str">
        <f t="shared" si="6"/>
        <v xml:space="preserve"> </v>
      </c>
    </row>
    <row r="397" spans="1:10" x14ac:dyDescent="0.55000000000000004">
      <c r="A397" s="65" t="str">
        <f>+IF(inicio!M407="no_cargado",inicio!B407,"")</f>
        <v/>
      </c>
      <c r="I397" s="65" t="str">
        <f>+IFERROR(+VLOOKUP(A397,inicio!$B$8:$M$1000,9,FALSE),"")</f>
        <v/>
      </c>
      <c r="J397" s="65" t="str">
        <f t="shared" si="6"/>
        <v xml:space="preserve"> </v>
      </c>
    </row>
    <row r="398" spans="1:10" x14ac:dyDescent="0.55000000000000004">
      <c r="A398" s="65" t="str">
        <f>+IF(inicio!M408="no_cargado",inicio!B408,"")</f>
        <v/>
      </c>
      <c r="I398" s="65" t="str">
        <f>+IFERROR(+VLOOKUP(A398,inicio!$B$8:$M$1000,9,FALSE),"")</f>
        <v/>
      </c>
      <c r="J398" s="65" t="str">
        <f t="shared" si="6"/>
        <v xml:space="preserve"> </v>
      </c>
    </row>
    <row r="399" spans="1:10" x14ac:dyDescent="0.55000000000000004">
      <c r="A399" s="65" t="str">
        <f>+IF(inicio!M409="no_cargado",inicio!B409,"")</f>
        <v/>
      </c>
      <c r="I399" s="65" t="str">
        <f>+IFERROR(+VLOOKUP(A399,inicio!$B$8:$M$1000,9,FALSE),"")</f>
        <v/>
      </c>
      <c r="J399" s="65" t="str">
        <f t="shared" si="6"/>
        <v xml:space="preserve"> </v>
      </c>
    </row>
    <row r="400" spans="1:10" x14ac:dyDescent="0.55000000000000004">
      <c r="A400" s="65" t="str">
        <f>+IF(inicio!M410="no_cargado",inicio!B410,"")</f>
        <v/>
      </c>
      <c r="I400" s="65" t="str">
        <f>+IFERROR(+VLOOKUP(A400,inicio!$B$8:$M$1000,9,FALSE),"")</f>
        <v/>
      </c>
      <c r="J400" s="65" t="str">
        <f t="shared" si="6"/>
        <v xml:space="preserve"> </v>
      </c>
    </row>
    <row r="401" spans="1:10" x14ac:dyDescent="0.55000000000000004">
      <c r="A401" s="65" t="str">
        <f>+IF(inicio!M411="no_cargado",inicio!B411,"")</f>
        <v/>
      </c>
      <c r="I401" s="65" t="str">
        <f>+IFERROR(+VLOOKUP(A401,inicio!$B$8:$M$1000,9,FALSE),"")</f>
        <v/>
      </c>
      <c r="J401" s="65" t="str">
        <f t="shared" si="6"/>
        <v xml:space="preserve"> </v>
      </c>
    </row>
    <row r="402" spans="1:10" x14ac:dyDescent="0.55000000000000004">
      <c r="A402" s="65" t="str">
        <f>+IF(inicio!M412="no_cargado",inicio!B412,"")</f>
        <v/>
      </c>
      <c r="I402" s="65" t="str">
        <f>+IFERROR(+VLOOKUP(A402,inicio!$B$8:$M$1000,9,FALSE),"")</f>
        <v/>
      </c>
      <c r="J402" s="65" t="str">
        <f t="shared" si="6"/>
        <v xml:space="preserve"> </v>
      </c>
    </row>
    <row r="403" spans="1:10" x14ac:dyDescent="0.55000000000000004">
      <c r="A403" s="65" t="str">
        <f>+IF(inicio!M413="no_cargado",inicio!B413,"")</f>
        <v/>
      </c>
      <c r="I403" s="65" t="str">
        <f>+IFERROR(+VLOOKUP(A403,inicio!$B$8:$M$1000,9,FALSE),"")</f>
        <v/>
      </c>
      <c r="J403" s="65" t="str">
        <f t="shared" ref="J403:J466" si="7">+IF(AND(I403="no_cargado",B403=""),"Ingresar nombre",CONCATENATE(B403, " ", C403))</f>
        <v xml:space="preserve"> </v>
      </c>
    </row>
    <row r="404" spans="1:10" x14ac:dyDescent="0.55000000000000004">
      <c r="A404" s="65" t="str">
        <f>+IF(inicio!M414="no_cargado",inicio!B414,"")</f>
        <v/>
      </c>
      <c r="I404" s="65" t="str">
        <f>+IFERROR(+VLOOKUP(A404,inicio!$B$8:$M$1000,9,FALSE),"")</f>
        <v/>
      </c>
      <c r="J404" s="65" t="str">
        <f t="shared" si="7"/>
        <v xml:space="preserve"> </v>
      </c>
    </row>
    <row r="405" spans="1:10" x14ac:dyDescent="0.55000000000000004">
      <c r="A405" s="65" t="str">
        <f>+IF(inicio!M415="no_cargado",inicio!B415,"")</f>
        <v/>
      </c>
      <c r="I405" s="65" t="str">
        <f>+IFERROR(+VLOOKUP(A405,inicio!$B$8:$M$1000,9,FALSE),"")</f>
        <v/>
      </c>
      <c r="J405" s="65" t="str">
        <f t="shared" si="7"/>
        <v xml:space="preserve"> </v>
      </c>
    </row>
    <row r="406" spans="1:10" x14ac:dyDescent="0.55000000000000004">
      <c r="A406" s="65" t="str">
        <f>+IF(inicio!M416="no_cargado",inicio!B416,"")</f>
        <v/>
      </c>
      <c r="I406" s="65" t="str">
        <f>+IFERROR(+VLOOKUP(A406,inicio!$B$8:$M$1000,9,FALSE),"")</f>
        <v/>
      </c>
      <c r="J406" s="65" t="str">
        <f t="shared" si="7"/>
        <v xml:space="preserve"> </v>
      </c>
    </row>
    <row r="407" spans="1:10" x14ac:dyDescent="0.55000000000000004">
      <c r="A407" s="65" t="str">
        <f>+IF(inicio!M417="no_cargado",inicio!B417,"")</f>
        <v/>
      </c>
      <c r="I407" s="65" t="str">
        <f>+IFERROR(+VLOOKUP(A407,inicio!$B$8:$M$1000,9,FALSE),"")</f>
        <v/>
      </c>
      <c r="J407" s="65" t="str">
        <f t="shared" si="7"/>
        <v xml:space="preserve"> </v>
      </c>
    </row>
    <row r="408" spans="1:10" x14ac:dyDescent="0.55000000000000004">
      <c r="A408" s="65" t="str">
        <f>+IF(inicio!M418="no_cargado",inicio!B418,"")</f>
        <v/>
      </c>
      <c r="I408" s="65" t="str">
        <f>+IFERROR(+VLOOKUP(A408,inicio!$B$8:$M$1000,9,FALSE),"")</f>
        <v/>
      </c>
      <c r="J408" s="65" t="str">
        <f t="shared" si="7"/>
        <v xml:space="preserve"> </v>
      </c>
    </row>
    <row r="409" spans="1:10" x14ac:dyDescent="0.55000000000000004">
      <c r="A409" s="65" t="str">
        <f>+IF(inicio!M419="no_cargado",inicio!B419,"")</f>
        <v/>
      </c>
      <c r="I409" s="65" t="str">
        <f>+IFERROR(+VLOOKUP(A409,inicio!$B$8:$M$1000,9,FALSE),"")</f>
        <v/>
      </c>
      <c r="J409" s="65" t="str">
        <f t="shared" si="7"/>
        <v xml:space="preserve"> </v>
      </c>
    </row>
    <row r="410" spans="1:10" x14ac:dyDescent="0.55000000000000004">
      <c r="A410" s="65" t="str">
        <f>+IF(inicio!M420="no_cargado",inicio!B420,"")</f>
        <v/>
      </c>
      <c r="I410" s="65" t="str">
        <f>+IFERROR(+VLOOKUP(A410,inicio!$B$8:$M$1000,9,FALSE),"")</f>
        <v/>
      </c>
      <c r="J410" s="65" t="str">
        <f t="shared" si="7"/>
        <v xml:space="preserve"> </v>
      </c>
    </row>
    <row r="411" spans="1:10" x14ac:dyDescent="0.55000000000000004">
      <c r="A411" s="65" t="str">
        <f>+IF(inicio!M421="no_cargado",inicio!B421,"")</f>
        <v/>
      </c>
      <c r="I411" s="65" t="str">
        <f>+IFERROR(+VLOOKUP(A411,inicio!$B$8:$M$1000,9,FALSE),"")</f>
        <v/>
      </c>
      <c r="J411" s="65" t="str">
        <f t="shared" si="7"/>
        <v xml:space="preserve"> </v>
      </c>
    </row>
    <row r="412" spans="1:10" x14ac:dyDescent="0.55000000000000004">
      <c r="A412" s="65" t="str">
        <f>+IF(inicio!M422="no_cargado",inicio!B422,"")</f>
        <v/>
      </c>
      <c r="I412" s="65" t="str">
        <f>+IFERROR(+VLOOKUP(A412,inicio!$B$8:$M$1000,9,FALSE),"")</f>
        <v/>
      </c>
      <c r="J412" s="65" t="str">
        <f t="shared" si="7"/>
        <v xml:space="preserve"> </v>
      </c>
    </row>
    <row r="413" spans="1:10" x14ac:dyDescent="0.55000000000000004">
      <c r="A413" s="65" t="str">
        <f>+IF(inicio!M423="no_cargado",inicio!B423,"")</f>
        <v/>
      </c>
      <c r="I413" s="65" t="str">
        <f>+IFERROR(+VLOOKUP(A413,inicio!$B$8:$M$1000,9,FALSE),"")</f>
        <v/>
      </c>
      <c r="J413" s="65" t="str">
        <f t="shared" si="7"/>
        <v xml:space="preserve"> </v>
      </c>
    </row>
    <row r="414" spans="1:10" x14ac:dyDescent="0.55000000000000004">
      <c r="A414" s="65" t="str">
        <f>+IF(inicio!M424="no_cargado",inicio!B424,"")</f>
        <v/>
      </c>
      <c r="I414" s="65" t="str">
        <f>+IFERROR(+VLOOKUP(A414,inicio!$B$8:$M$1000,9,FALSE),"")</f>
        <v/>
      </c>
      <c r="J414" s="65" t="str">
        <f t="shared" si="7"/>
        <v xml:space="preserve"> </v>
      </c>
    </row>
    <row r="415" spans="1:10" x14ac:dyDescent="0.55000000000000004">
      <c r="A415" s="65" t="str">
        <f>+IF(inicio!M425="no_cargado",inicio!B425,"")</f>
        <v/>
      </c>
      <c r="I415" s="65" t="str">
        <f>+IFERROR(+VLOOKUP(A415,inicio!$B$8:$M$1000,9,FALSE),"")</f>
        <v/>
      </c>
      <c r="J415" s="65" t="str">
        <f t="shared" si="7"/>
        <v xml:space="preserve"> </v>
      </c>
    </row>
    <row r="416" spans="1:10" x14ac:dyDescent="0.55000000000000004">
      <c r="A416" s="65" t="str">
        <f>+IF(inicio!M426="no_cargado",inicio!B426,"")</f>
        <v/>
      </c>
      <c r="I416" s="65" t="str">
        <f>+IFERROR(+VLOOKUP(A416,inicio!$B$8:$M$1000,9,FALSE),"")</f>
        <v/>
      </c>
      <c r="J416" s="65" t="str">
        <f t="shared" si="7"/>
        <v xml:space="preserve"> </v>
      </c>
    </row>
    <row r="417" spans="1:10" x14ac:dyDescent="0.55000000000000004">
      <c r="A417" s="65" t="str">
        <f>+IF(inicio!M427="no_cargado",inicio!B427,"")</f>
        <v/>
      </c>
      <c r="I417" s="65" t="str">
        <f>+IFERROR(+VLOOKUP(A417,inicio!$B$8:$M$1000,9,FALSE),"")</f>
        <v/>
      </c>
      <c r="J417" s="65" t="str">
        <f t="shared" si="7"/>
        <v xml:space="preserve"> </v>
      </c>
    </row>
    <row r="418" spans="1:10" x14ac:dyDescent="0.55000000000000004">
      <c r="A418" s="65" t="str">
        <f>+IF(inicio!M428="no_cargado",inicio!B428,"")</f>
        <v/>
      </c>
      <c r="I418" s="65" t="str">
        <f>+IFERROR(+VLOOKUP(A418,inicio!$B$8:$M$1000,9,FALSE),"")</f>
        <v/>
      </c>
      <c r="J418" s="65" t="str">
        <f t="shared" si="7"/>
        <v xml:space="preserve"> </v>
      </c>
    </row>
    <row r="419" spans="1:10" x14ac:dyDescent="0.55000000000000004">
      <c r="A419" s="65" t="str">
        <f>+IF(inicio!M429="no_cargado",inicio!B429,"")</f>
        <v/>
      </c>
      <c r="I419" s="65" t="str">
        <f>+IFERROR(+VLOOKUP(A419,inicio!$B$8:$M$1000,9,FALSE),"")</f>
        <v/>
      </c>
      <c r="J419" s="65" t="str">
        <f t="shared" si="7"/>
        <v xml:space="preserve"> </v>
      </c>
    </row>
    <row r="420" spans="1:10" x14ac:dyDescent="0.55000000000000004">
      <c r="A420" s="65" t="str">
        <f>+IF(inicio!M430="no_cargado",inicio!B430,"")</f>
        <v/>
      </c>
      <c r="I420" s="65" t="str">
        <f>+IFERROR(+VLOOKUP(A420,inicio!$B$8:$M$1000,9,FALSE),"")</f>
        <v/>
      </c>
      <c r="J420" s="65" t="str">
        <f t="shared" si="7"/>
        <v xml:space="preserve"> </v>
      </c>
    </row>
    <row r="421" spans="1:10" x14ac:dyDescent="0.55000000000000004">
      <c r="A421" s="65" t="str">
        <f>+IF(inicio!M431="no_cargado",inicio!B431,"")</f>
        <v/>
      </c>
      <c r="I421" s="65" t="str">
        <f>+IFERROR(+VLOOKUP(A421,inicio!$B$8:$M$1000,9,FALSE),"")</f>
        <v/>
      </c>
      <c r="J421" s="65" t="str">
        <f t="shared" si="7"/>
        <v xml:space="preserve"> </v>
      </c>
    </row>
    <row r="422" spans="1:10" x14ac:dyDescent="0.55000000000000004">
      <c r="A422" s="65" t="str">
        <f>+IF(inicio!M432="no_cargado",inicio!B432,"")</f>
        <v/>
      </c>
      <c r="I422" s="65" t="str">
        <f>+IFERROR(+VLOOKUP(A422,inicio!$B$8:$M$1000,9,FALSE),"")</f>
        <v/>
      </c>
      <c r="J422" s="65" t="str">
        <f t="shared" si="7"/>
        <v xml:space="preserve"> </v>
      </c>
    </row>
    <row r="423" spans="1:10" x14ac:dyDescent="0.55000000000000004">
      <c r="A423" s="65" t="str">
        <f>+IF(inicio!M433="no_cargado",inicio!B433,"")</f>
        <v/>
      </c>
      <c r="I423" s="65" t="str">
        <f>+IFERROR(+VLOOKUP(A423,inicio!$B$8:$M$1000,9,FALSE),"")</f>
        <v/>
      </c>
      <c r="J423" s="65" t="str">
        <f t="shared" si="7"/>
        <v xml:space="preserve"> </v>
      </c>
    </row>
    <row r="424" spans="1:10" x14ac:dyDescent="0.55000000000000004">
      <c r="A424" s="65" t="str">
        <f>+IF(inicio!M434="no_cargado",inicio!B434,"")</f>
        <v/>
      </c>
      <c r="I424" s="65" t="str">
        <f>+IFERROR(+VLOOKUP(A424,inicio!$B$8:$M$1000,9,FALSE),"")</f>
        <v/>
      </c>
      <c r="J424" s="65" t="str">
        <f t="shared" si="7"/>
        <v xml:space="preserve"> </v>
      </c>
    </row>
    <row r="425" spans="1:10" x14ac:dyDescent="0.55000000000000004">
      <c r="A425" s="65" t="str">
        <f>+IF(inicio!M435="no_cargado",inicio!B435,"")</f>
        <v/>
      </c>
      <c r="I425" s="65" t="str">
        <f>+IFERROR(+VLOOKUP(A425,inicio!$B$8:$M$1000,9,FALSE),"")</f>
        <v/>
      </c>
      <c r="J425" s="65" t="str">
        <f t="shared" si="7"/>
        <v xml:space="preserve"> </v>
      </c>
    </row>
    <row r="426" spans="1:10" x14ac:dyDescent="0.55000000000000004">
      <c r="A426" s="65" t="str">
        <f>+IF(inicio!M436="no_cargado",inicio!B436,"")</f>
        <v/>
      </c>
      <c r="I426" s="65" t="str">
        <f>+IFERROR(+VLOOKUP(A426,inicio!$B$8:$M$1000,9,FALSE),"")</f>
        <v/>
      </c>
      <c r="J426" s="65" t="str">
        <f t="shared" si="7"/>
        <v xml:space="preserve"> </v>
      </c>
    </row>
    <row r="427" spans="1:10" x14ac:dyDescent="0.55000000000000004">
      <c r="A427" s="65" t="str">
        <f>+IF(inicio!M437="no_cargado",inicio!B437,"")</f>
        <v/>
      </c>
      <c r="I427" s="65" t="str">
        <f>+IFERROR(+VLOOKUP(A427,inicio!$B$8:$M$1000,9,FALSE),"")</f>
        <v/>
      </c>
      <c r="J427" s="65" t="str">
        <f t="shared" si="7"/>
        <v xml:space="preserve"> </v>
      </c>
    </row>
    <row r="428" spans="1:10" x14ac:dyDescent="0.55000000000000004">
      <c r="A428" s="65" t="str">
        <f>+IF(inicio!M438="no_cargado",inicio!B438,"")</f>
        <v/>
      </c>
      <c r="I428" s="65" t="str">
        <f>+IFERROR(+VLOOKUP(A428,inicio!$B$8:$M$1000,9,FALSE),"")</f>
        <v/>
      </c>
      <c r="J428" s="65" t="str">
        <f t="shared" si="7"/>
        <v xml:space="preserve"> </v>
      </c>
    </row>
    <row r="429" spans="1:10" x14ac:dyDescent="0.55000000000000004">
      <c r="A429" s="65" t="str">
        <f>+IF(inicio!M439="no_cargado",inicio!B439,"")</f>
        <v/>
      </c>
      <c r="I429" s="65" t="str">
        <f>+IFERROR(+VLOOKUP(A429,inicio!$B$8:$M$1000,9,FALSE),"")</f>
        <v/>
      </c>
      <c r="J429" s="65" t="str">
        <f t="shared" si="7"/>
        <v xml:space="preserve"> </v>
      </c>
    </row>
    <row r="430" spans="1:10" x14ac:dyDescent="0.55000000000000004">
      <c r="A430" s="65" t="str">
        <f>+IF(inicio!M440="no_cargado",inicio!B440,"")</f>
        <v/>
      </c>
      <c r="I430" s="65" t="str">
        <f>+IFERROR(+VLOOKUP(A430,inicio!$B$8:$M$1000,9,FALSE),"")</f>
        <v/>
      </c>
      <c r="J430" s="65" t="str">
        <f t="shared" si="7"/>
        <v xml:space="preserve"> </v>
      </c>
    </row>
    <row r="431" spans="1:10" x14ac:dyDescent="0.55000000000000004">
      <c r="A431" s="65" t="str">
        <f>+IF(inicio!M441="no_cargado",inicio!B441,"")</f>
        <v/>
      </c>
      <c r="I431" s="65" t="str">
        <f>+IFERROR(+VLOOKUP(A431,inicio!$B$8:$M$1000,9,FALSE),"")</f>
        <v/>
      </c>
      <c r="J431" s="65" t="str">
        <f t="shared" si="7"/>
        <v xml:space="preserve"> </v>
      </c>
    </row>
    <row r="432" spans="1:10" x14ac:dyDescent="0.55000000000000004">
      <c r="A432" s="65" t="str">
        <f>+IF(inicio!M442="no_cargado",inicio!B442,"")</f>
        <v/>
      </c>
      <c r="I432" s="65" t="str">
        <f>+IFERROR(+VLOOKUP(A432,inicio!$B$8:$M$1000,9,FALSE),"")</f>
        <v/>
      </c>
      <c r="J432" s="65" t="str">
        <f t="shared" si="7"/>
        <v xml:space="preserve"> </v>
      </c>
    </row>
    <row r="433" spans="1:10" x14ac:dyDescent="0.55000000000000004">
      <c r="A433" s="65" t="str">
        <f>+IF(inicio!M443="no_cargado",inicio!B443,"")</f>
        <v/>
      </c>
      <c r="I433" s="65" t="str">
        <f>+IFERROR(+VLOOKUP(A433,inicio!$B$8:$M$1000,9,FALSE),"")</f>
        <v/>
      </c>
      <c r="J433" s="65" t="str">
        <f t="shared" si="7"/>
        <v xml:space="preserve"> </v>
      </c>
    </row>
    <row r="434" spans="1:10" x14ac:dyDescent="0.55000000000000004">
      <c r="A434" s="65" t="str">
        <f>+IF(inicio!M444="no_cargado",inicio!B444,"")</f>
        <v/>
      </c>
      <c r="I434" s="65" t="str">
        <f>+IFERROR(+VLOOKUP(A434,inicio!$B$8:$M$1000,9,FALSE),"")</f>
        <v/>
      </c>
      <c r="J434" s="65" t="str">
        <f t="shared" si="7"/>
        <v xml:space="preserve"> </v>
      </c>
    </row>
    <row r="435" spans="1:10" x14ac:dyDescent="0.55000000000000004">
      <c r="A435" s="65" t="str">
        <f>+IF(inicio!M445="no_cargado",inicio!B445,"")</f>
        <v/>
      </c>
      <c r="I435" s="65" t="str">
        <f>+IFERROR(+VLOOKUP(A435,inicio!$B$8:$M$1000,9,FALSE),"")</f>
        <v/>
      </c>
      <c r="J435" s="65" t="str">
        <f t="shared" si="7"/>
        <v xml:space="preserve"> </v>
      </c>
    </row>
    <row r="436" spans="1:10" x14ac:dyDescent="0.55000000000000004">
      <c r="A436" s="65" t="str">
        <f>+IF(inicio!M446="no_cargado",inicio!B446,"")</f>
        <v/>
      </c>
      <c r="I436" s="65" t="str">
        <f>+IFERROR(+VLOOKUP(A436,inicio!$B$8:$M$1000,9,FALSE),"")</f>
        <v/>
      </c>
      <c r="J436" s="65" t="str">
        <f t="shared" si="7"/>
        <v xml:space="preserve"> </v>
      </c>
    </row>
    <row r="437" spans="1:10" x14ac:dyDescent="0.55000000000000004">
      <c r="A437" s="65" t="str">
        <f>+IF(inicio!M447="no_cargado",inicio!B447,"")</f>
        <v/>
      </c>
      <c r="I437" s="65" t="str">
        <f>+IFERROR(+VLOOKUP(A437,inicio!$B$8:$M$1000,9,FALSE),"")</f>
        <v/>
      </c>
      <c r="J437" s="65" t="str">
        <f t="shared" si="7"/>
        <v xml:space="preserve"> </v>
      </c>
    </row>
    <row r="438" spans="1:10" x14ac:dyDescent="0.55000000000000004">
      <c r="A438" s="65" t="str">
        <f>+IF(inicio!M448="no_cargado",inicio!B448,"")</f>
        <v/>
      </c>
      <c r="I438" s="65" t="str">
        <f>+IFERROR(+VLOOKUP(A438,inicio!$B$8:$M$1000,9,FALSE),"")</f>
        <v/>
      </c>
      <c r="J438" s="65" t="str">
        <f t="shared" si="7"/>
        <v xml:space="preserve"> </v>
      </c>
    </row>
    <row r="439" spans="1:10" x14ac:dyDescent="0.55000000000000004">
      <c r="A439" s="65" t="str">
        <f>+IF(inicio!M449="no_cargado",inicio!B449,"")</f>
        <v/>
      </c>
      <c r="I439" s="65" t="str">
        <f>+IFERROR(+VLOOKUP(A439,inicio!$B$8:$M$1000,9,FALSE),"")</f>
        <v/>
      </c>
      <c r="J439" s="65" t="str">
        <f t="shared" si="7"/>
        <v xml:space="preserve"> </v>
      </c>
    </row>
    <row r="440" spans="1:10" x14ac:dyDescent="0.55000000000000004">
      <c r="A440" s="65" t="str">
        <f>+IF(inicio!M450="no_cargado",inicio!B450,"")</f>
        <v/>
      </c>
      <c r="I440" s="65" t="str">
        <f>+IFERROR(+VLOOKUP(A440,inicio!$B$8:$M$1000,9,FALSE),"")</f>
        <v/>
      </c>
      <c r="J440" s="65" t="str">
        <f t="shared" si="7"/>
        <v xml:space="preserve"> </v>
      </c>
    </row>
    <row r="441" spans="1:10" x14ac:dyDescent="0.55000000000000004">
      <c r="A441" s="65" t="str">
        <f>+IF(inicio!M451="no_cargado",inicio!B451,"")</f>
        <v/>
      </c>
      <c r="I441" s="65" t="str">
        <f>+IFERROR(+VLOOKUP(A441,inicio!$B$8:$M$1000,9,FALSE),"")</f>
        <v/>
      </c>
      <c r="J441" s="65" t="str">
        <f t="shared" si="7"/>
        <v xml:space="preserve"> </v>
      </c>
    </row>
    <row r="442" spans="1:10" x14ac:dyDescent="0.55000000000000004">
      <c r="A442" s="65" t="str">
        <f>+IF(inicio!M452="no_cargado",inicio!B452,"")</f>
        <v/>
      </c>
      <c r="I442" s="65" t="str">
        <f>+IFERROR(+VLOOKUP(A442,inicio!$B$8:$M$1000,9,FALSE),"")</f>
        <v/>
      </c>
      <c r="J442" s="65" t="str">
        <f t="shared" si="7"/>
        <v xml:space="preserve"> </v>
      </c>
    </row>
    <row r="443" spans="1:10" x14ac:dyDescent="0.55000000000000004">
      <c r="A443" s="65" t="str">
        <f>+IF(inicio!M453="no_cargado",inicio!B453,"")</f>
        <v/>
      </c>
      <c r="I443" s="65" t="str">
        <f>+IFERROR(+VLOOKUP(A443,inicio!$B$8:$M$1000,9,FALSE),"")</f>
        <v/>
      </c>
      <c r="J443" s="65" t="str">
        <f t="shared" si="7"/>
        <v xml:space="preserve"> </v>
      </c>
    </row>
    <row r="444" spans="1:10" x14ac:dyDescent="0.55000000000000004">
      <c r="A444" s="65" t="str">
        <f>+IF(inicio!M454="no_cargado",inicio!B454,"")</f>
        <v/>
      </c>
      <c r="I444" s="65" t="str">
        <f>+IFERROR(+VLOOKUP(A444,inicio!$B$8:$M$1000,9,FALSE),"")</f>
        <v/>
      </c>
      <c r="J444" s="65" t="str">
        <f t="shared" si="7"/>
        <v xml:space="preserve"> </v>
      </c>
    </row>
    <row r="445" spans="1:10" x14ac:dyDescent="0.55000000000000004">
      <c r="A445" s="65" t="str">
        <f>+IF(inicio!M455="no_cargado",inicio!B455,"")</f>
        <v/>
      </c>
      <c r="I445" s="65" t="str">
        <f>+IFERROR(+VLOOKUP(A445,inicio!$B$8:$M$1000,9,FALSE),"")</f>
        <v/>
      </c>
      <c r="J445" s="65" t="str">
        <f t="shared" si="7"/>
        <v xml:space="preserve"> </v>
      </c>
    </row>
    <row r="446" spans="1:10" x14ac:dyDescent="0.55000000000000004">
      <c r="A446" s="65" t="str">
        <f>+IF(inicio!M456="no_cargado",inicio!B456,"")</f>
        <v/>
      </c>
      <c r="I446" s="65" t="str">
        <f>+IFERROR(+VLOOKUP(A446,inicio!$B$8:$M$1000,9,FALSE),"")</f>
        <v/>
      </c>
      <c r="J446" s="65" t="str">
        <f t="shared" si="7"/>
        <v xml:space="preserve"> </v>
      </c>
    </row>
    <row r="447" spans="1:10" x14ac:dyDescent="0.55000000000000004">
      <c r="A447" s="65" t="str">
        <f>+IF(inicio!M457="no_cargado",inicio!B457,"")</f>
        <v/>
      </c>
      <c r="I447" s="65" t="str">
        <f>+IFERROR(+VLOOKUP(A447,inicio!$B$8:$M$1000,9,FALSE),"")</f>
        <v/>
      </c>
      <c r="J447" s="65" t="str">
        <f t="shared" si="7"/>
        <v xml:space="preserve"> </v>
      </c>
    </row>
    <row r="448" spans="1:10" x14ac:dyDescent="0.55000000000000004">
      <c r="A448" s="65" t="str">
        <f>+IF(inicio!M458="no_cargado",inicio!B458,"")</f>
        <v/>
      </c>
      <c r="I448" s="65" t="str">
        <f>+IFERROR(+VLOOKUP(A448,inicio!$B$8:$M$1000,9,FALSE),"")</f>
        <v/>
      </c>
      <c r="J448" s="65" t="str">
        <f t="shared" si="7"/>
        <v xml:space="preserve"> </v>
      </c>
    </row>
    <row r="449" spans="1:10" x14ac:dyDescent="0.55000000000000004">
      <c r="A449" s="65" t="str">
        <f>+IF(inicio!M459="no_cargado",inicio!B459,"")</f>
        <v/>
      </c>
      <c r="I449" s="65" t="str">
        <f>+IFERROR(+VLOOKUP(A449,inicio!$B$8:$M$1000,9,FALSE),"")</f>
        <v/>
      </c>
      <c r="J449" s="65" t="str">
        <f t="shared" si="7"/>
        <v xml:space="preserve"> </v>
      </c>
    </row>
    <row r="450" spans="1:10" x14ac:dyDescent="0.55000000000000004">
      <c r="A450" s="65" t="str">
        <f>+IF(inicio!M460="no_cargado",inicio!B460,"")</f>
        <v/>
      </c>
      <c r="I450" s="65" t="str">
        <f>+IFERROR(+VLOOKUP(A450,inicio!$B$8:$M$1000,9,FALSE),"")</f>
        <v/>
      </c>
      <c r="J450" s="65" t="str">
        <f t="shared" si="7"/>
        <v xml:space="preserve"> </v>
      </c>
    </row>
    <row r="451" spans="1:10" x14ac:dyDescent="0.55000000000000004">
      <c r="A451" s="65" t="str">
        <f>+IF(inicio!M461="no_cargado",inicio!B461,"")</f>
        <v/>
      </c>
      <c r="I451" s="65" t="str">
        <f>+IFERROR(+VLOOKUP(A451,inicio!$B$8:$M$1000,9,FALSE),"")</f>
        <v/>
      </c>
      <c r="J451" s="65" t="str">
        <f t="shared" si="7"/>
        <v xml:space="preserve"> </v>
      </c>
    </row>
    <row r="452" spans="1:10" x14ac:dyDescent="0.55000000000000004">
      <c r="A452" s="65" t="str">
        <f>+IF(inicio!M462="no_cargado",inicio!B462,"")</f>
        <v/>
      </c>
      <c r="I452" s="65" t="str">
        <f>+IFERROR(+VLOOKUP(A452,inicio!$B$8:$M$1000,9,FALSE),"")</f>
        <v/>
      </c>
      <c r="J452" s="65" t="str">
        <f t="shared" si="7"/>
        <v xml:space="preserve"> </v>
      </c>
    </row>
    <row r="453" spans="1:10" x14ac:dyDescent="0.55000000000000004">
      <c r="A453" s="65" t="str">
        <f>+IF(inicio!M463="no_cargado",inicio!B463,"")</f>
        <v/>
      </c>
      <c r="I453" s="65" t="str">
        <f>+IFERROR(+VLOOKUP(A453,inicio!$B$8:$M$1000,9,FALSE),"")</f>
        <v/>
      </c>
      <c r="J453" s="65" t="str">
        <f t="shared" si="7"/>
        <v xml:space="preserve"> </v>
      </c>
    </row>
    <row r="454" spans="1:10" x14ac:dyDescent="0.55000000000000004">
      <c r="A454" s="65" t="str">
        <f>+IF(inicio!M464="no_cargado",inicio!B464,"")</f>
        <v/>
      </c>
      <c r="I454" s="65" t="str">
        <f>+IFERROR(+VLOOKUP(A454,inicio!$B$8:$M$1000,9,FALSE),"")</f>
        <v/>
      </c>
      <c r="J454" s="65" t="str">
        <f t="shared" si="7"/>
        <v xml:space="preserve"> </v>
      </c>
    </row>
    <row r="455" spans="1:10" x14ac:dyDescent="0.55000000000000004">
      <c r="A455" s="65" t="str">
        <f>+IF(inicio!M465="no_cargado",inicio!B465,"")</f>
        <v/>
      </c>
      <c r="I455" s="65" t="str">
        <f>+IFERROR(+VLOOKUP(A455,inicio!$B$8:$M$1000,9,FALSE),"")</f>
        <v/>
      </c>
      <c r="J455" s="65" t="str">
        <f t="shared" si="7"/>
        <v xml:space="preserve"> </v>
      </c>
    </row>
    <row r="456" spans="1:10" x14ac:dyDescent="0.55000000000000004">
      <c r="A456" s="65" t="str">
        <f>+IF(inicio!M466="no_cargado",inicio!B466,"")</f>
        <v/>
      </c>
      <c r="I456" s="65" t="str">
        <f>+IFERROR(+VLOOKUP(A456,inicio!$B$8:$M$1000,9,FALSE),"")</f>
        <v/>
      </c>
      <c r="J456" s="65" t="str">
        <f t="shared" si="7"/>
        <v xml:space="preserve"> </v>
      </c>
    </row>
    <row r="457" spans="1:10" x14ac:dyDescent="0.55000000000000004">
      <c r="A457" s="65" t="str">
        <f>+IF(inicio!M467="no_cargado",inicio!B467,"")</f>
        <v/>
      </c>
      <c r="I457" s="65" t="str">
        <f>+IFERROR(+VLOOKUP(A457,inicio!$B$8:$M$1000,9,FALSE),"")</f>
        <v/>
      </c>
      <c r="J457" s="65" t="str">
        <f t="shared" si="7"/>
        <v xml:space="preserve"> </v>
      </c>
    </row>
    <row r="458" spans="1:10" x14ac:dyDescent="0.55000000000000004">
      <c r="A458" s="65" t="str">
        <f>+IF(inicio!M468="no_cargado",inicio!B468,"")</f>
        <v/>
      </c>
      <c r="I458" s="65" t="str">
        <f>+IFERROR(+VLOOKUP(A458,inicio!$B$8:$M$1000,9,FALSE),"")</f>
        <v/>
      </c>
      <c r="J458" s="65" t="str">
        <f t="shared" si="7"/>
        <v xml:space="preserve"> </v>
      </c>
    </row>
    <row r="459" spans="1:10" x14ac:dyDescent="0.55000000000000004">
      <c r="A459" s="65" t="str">
        <f>+IF(inicio!M469="no_cargado",inicio!B469,"")</f>
        <v/>
      </c>
      <c r="I459" s="65" t="str">
        <f>+IFERROR(+VLOOKUP(A459,inicio!$B$8:$M$1000,9,FALSE),"")</f>
        <v/>
      </c>
      <c r="J459" s="65" t="str">
        <f t="shared" si="7"/>
        <v xml:space="preserve"> </v>
      </c>
    </row>
    <row r="460" spans="1:10" x14ac:dyDescent="0.55000000000000004">
      <c r="A460" s="65" t="str">
        <f>+IF(inicio!M470="no_cargado",inicio!B470,"")</f>
        <v/>
      </c>
      <c r="I460" s="65" t="str">
        <f>+IFERROR(+VLOOKUP(A460,inicio!$B$8:$M$1000,9,FALSE),"")</f>
        <v/>
      </c>
      <c r="J460" s="65" t="str">
        <f t="shared" si="7"/>
        <v xml:space="preserve"> </v>
      </c>
    </row>
    <row r="461" spans="1:10" x14ac:dyDescent="0.55000000000000004">
      <c r="A461" s="65" t="str">
        <f>+IF(inicio!M471="no_cargado",inicio!B471,"")</f>
        <v/>
      </c>
      <c r="I461" s="65" t="str">
        <f>+IFERROR(+VLOOKUP(A461,inicio!$B$8:$M$1000,9,FALSE),"")</f>
        <v/>
      </c>
      <c r="J461" s="65" t="str">
        <f t="shared" si="7"/>
        <v xml:space="preserve"> </v>
      </c>
    </row>
    <row r="462" spans="1:10" x14ac:dyDescent="0.55000000000000004">
      <c r="A462" s="65" t="str">
        <f>+IF(inicio!M472="no_cargado",inicio!B472,"")</f>
        <v/>
      </c>
      <c r="I462" s="65" t="str">
        <f>+IFERROR(+VLOOKUP(A462,inicio!$B$8:$M$1000,9,FALSE),"")</f>
        <v/>
      </c>
      <c r="J462" s="65" t="str">
        <f t="shared" si="7"/>
        <v xml:space="preserve"> </v>
      </c>
    </row>
    <row r="463" spans="1:10" x14ac:dyDescent="0.55000000000000004">
      <c r="A463" s="65" t="str">
        <f>+IF(inicio!M473="no_cargado",inicio!B473,"")</f>
        <v/>
      </c>
      <c r="I463" s="65" t="str">
        <f>+IFERROR(+VLOOKUP(A463,inicio!$B$8:$M$1000,9,FALSE),"")</f>
        <v/>
      </c>
      <c r="J463" s="65" t="str">
        <f t="shared" si="7"/>
        <v xml:space="preserve"> </v>
      </c>
    </row>
    <row r="464" spans="1:10" x14ac:dyDescent="0.55000000000000004">
      <c r="A464" s="65" t="str">
        <f>+IF(inicio!M474="no_cargado",inicio!B474,"")</f>
        <v/>
      </c>
      <c r="I464" s="65" t="str">
        <f>+IFERROR(+VLOOKUP(A464,inicio!$B$8:$M$1000,9,FALSE),"")</f>
        <v/>
      </c>
      <c r="J464" s="65" t="str">
        <f t="shared" si="7"/>
        <v xml:space="preserve"> </v>
      </c>
    </row>
    <row r="465" spans="1:10" x14ac:dyDescent="0.55000000000000004">
      <c r="A465" s="65" t="str">
        <f>+IF(inicio!M475="no_cargado",inicio!B475,"")</f>
        <v/>
      </c>
      <c r="I465" s="65" t="str">
        <f>+IFERROR(+VLOOKUP(A465,inicio!$B$8:$M$1000,9,FALSE),"")</f>
        <v/>
      </c>
      <c r="J465" s="65" t="str">
        <f t="shared" si="7"/>
        <v xml:space="preserve"> </v>
      </c>
    </row>
    <row r="466" spans="1:10" x14ac:dyDescent="0.55000000000000004">
      <c r="A466" s="65" t="str">
        <f>+IF(inicio!M476="no_cargado",inicio!B476,"")</f>
        <v/>
      </c>
      <c r="I466" s="65" t="str">
        <f>+IFERROR(+VLOOKUP(A466,inicio!$B$8:$M$1000,9,FALSE),"")</f>
        <v/>
      </c>
      <c r="J466" s="65" t="str">
        <f t="shared" si="7"/>
        <v xml:space="preserve"> </v>
      </c>
    </row>
    <row r="467" spans="1:10" x14ac:dyDescent="0.55000000000000004">
      <c r="A467" s="65" t="str">
        <f>+IF(inicio!M477="no_cargado",inicio!B477,"")</f>
        <v/>
      </c>
      <c r="I467" s="65" t="str">
        <f>+IFERROR(+VLOOKUP(A467,inicio!$B$8:$M$1000,9,FALSE),"")</f>
        <v/>
      </c>
      <c r="J467" s="65" t="str">
        <f t="shared" ref="J467:J530" si="8">+IF(AND(I467="no_cargado",B467=""),"Ingresar nombre",CONCATENATE(B467, " ", C467))</f>
        <v xml:space="preserve"> </v>
      </c>
    </row>
    <row r="468" spans="1:10" x14ac:dyDescent="0.55000000000000004">
      <c r="A468" s="65" t="str">
        <f>+IF(inicio!M478="no_cargado",inicio!B478,"")</f>
        <v/>
      </c>
      <c r="I468" s="65" t="str">
        <f>+IFERROR(+VLOOKUP(A468,inicio!$B$8:$M$1000,9,FALSE),"")</f>
        <v/>
      </c>
      <c r="J468" s="65" t="str">
        <f t="shared" si="8"/>
        <v xml:space="preserve"> </v>
      </c>
    </row>
    <row r="469" spans="1:10" x14ac:dyDescent="0.55000000000000004">
      <c r="A469" s="65" t="str">
        <f>+IF(inicio!M479="no_cargado",inicio!B479,"")</f>
        <v/>
      </c>
      <c r="I469" s="65" t="str">
        <f>+IFERROR(+VLOOKUP(A469,inicio!$B$8:$M$1000,9,FALSE),"")</f>
        <v/>
      </c>
      <c r="J469" s="65" t="str">
        <f t="shared" si="8"/>
        <v xml:space="preserve"> </v>
      </c>
    </row>
    <row r="470" spans="1:10" x14ac:dyDescent="0.55000000000000004">
      <c r="A470" s="65" t="str">
        <f>+IF(inicio!M480="no_cargado",inicio!B480,"")</f>
        <v/>
      </c>
      <c r="I470" s="65" t="str">
        <f>+IFERROR(+VLOOKUP(A470,inicio!$B$8:$M$1000,9,FALSE),"")</f>
        <v/>
      </c>
      <c r="J470" s="65" t="str">
        <f t="shared" si="8"/>
        <v xml:space="preserve"> </v>
      </c>
    </row>
    <row r="471" spans="1:10" x14ac:dyDescent="0.55000000000000004">
      <c r="A471" s="65" t="str">
        <f>+IF(inicio!M481="no_cargado",inicio!B481,"")</f>
        <v/>
      </c>
      <c r="I471" s="65" t="str">
        <f>+IFERROR(+VLOOKUP(A471,inicio!$B$8:$M$1000,9,FALSE),"")</f>
        <v/>
      </c>
      <c r="J471" s="65" t="str">
        <f t="shared" si="8"/>
        <v xml:space="preserve"> </v>
      </c>
    </row>
    <row r="472" spans="1:10" x14ac:dyDescent="0.55000000000000004">
      <c r="A472" s="65" t="str">
        <f>+IF(inicio!M482="no_cargado",inicio!B482,"")</f>
        <v/>
      </c>
      <c r="I472" s="65" t="str">
        <f>+IFERROR(+VLOOKUP(A472,inicio!$B$8:$M$1000,9,FALSE),"")</f>
        <v/>
      </c>
      <c r="J472" s="65" t="str">
        <f t="shared" si="8"/>
        <v xml:space="preserve"> </v>
      </c>
    </row>
    <row r="473" spans="1:10" x14ac:dyDescent="0.55000000000000004">
      <c r="A473" s="65" t="str">
        <f>+IF(inicio!M483="no_cargado",inicio!B483,"")</f>
        <v/>
      </c>
      <c r="I473" s="65" t="str">
        <f>+IFERROR(+VLOOKUP(A473,inicio!$B$8:$M$1000,9,FALSE),"")</f>
        <v/>
      </c>
      <c r="J473" s="65" t="str">
        <f t="shared" si="8"/>
        <v xml:space="preserve"> </v>
      </c>
    </row>
    <row r="474" spans="1:10" x14ac:dyDescent="0.55000000000000004">
      <c r="A474" s="65" t="str">
        <f>+IF(inicio!M484="no_cargado",inicio!B484,"")</f>
        <v/>
      </c>
      <c r="I474" s="65" t="str">
        <f>+IFERROR(+VLOOKUP(A474,inicio!$B$8:$M$1000,9,FALSE),"")</f>
        <v/>
      </c>
      <c r="J474" s="65" t="str">
        <f t="shared" si="8"/>
        <v xml:space="preserve"> </v>
      </c>
    </row>
    <row r="475" spans="1:10" x14ac:dyDescent="0.55000000000000004">
      <c r="A475" s="65" t="str">
        <f>+IF(inicio!M485="no_cargado",inicio!B485,"")</f>
        <v/>
      </c>
      <c r="I475" s="65" t="str">
        <f>+IFERROR(+VLOOKUP(A475,inicio!$B$8:$M$1000,9,FALSE),"")</f>
        <v/>
      </c>
      <c r="J475" s="65" t="str">
        <f t="shared" si="8"/>
        <v xml:space="preserve"> </v>
      </c>
    </row>
    <row r="476" spans="1:10" x14ac:dyDescent="0.55000000000000004">
      <c r="A476" s="65" t="str">
        <f>+IF(inicio!M486="no_cargado",inicio!B486,"")</f>
        <v/>
      </c>
      <c r="I476" s="65" t="str">
        <f>+IFERROR(+VLOOKUP(A476,inicio!$B$8:$M$1000,9,FALSE),"")</f>
        <v/>
      </c>
      <c r="J476" s="65" t="str">
        <f t="shared" si="8"/>
        <v xml:space="preserve"> </v>
      </c>
    </row>
    <row r="477" spans="1:10" x14ac:dyDescent="0.55000000000000004">
      <c r="A477" s="65" t="str">
        <f>+IF(inicio!M487="no_cargado",inicio!B487,"")</f>
        <v/>
      </c>
      <c r="I477" s="65" t="str">
        <f>+IFERROR(+VLOOKUP(A477,inicio!$B$8:$M$1000,9,FALSE),"")</f>
        <v/>
      </c>
      <c r="J477" s="65" t="str">
        <f t="shared" si="8"/>
        <v xml:space="preserve"> </v>
      </c>
    </row>
    <row r="478" spans="1:10" x14ac:dyDescent="0.55000000000000004">
      <c r="A478" s="65" t="str">
        <f>+IF(inicio!M488="no_cargado",inicio!B488,"")</f>
        <v/>
      </c>
      <c r="I478" s="65" t="str">
        <f>+IFERROR(+VLOOKUP(A478,inicio!$B$8:$M$1000,9,FALSE),"")</f>
        <v/>
      </c>
      <c r="J478" s="65" t="str">
        <f t="shared" si="8"/>
        <v xml:space="preserve"> </v>
      </c>
    </row>
    <row r="479" spans="1:10" x14ac:dyDescent="0.55000000000000004">
      <c r="A479" s="65" t="str">
        <f>+IF(inicio!M489="no_cargado",inicio!B489,"")</f>
        <v/>
      </c>
      <c r="I479" s="65" t="str">
        <f>+IFERROR(+VLOOKUP(A479,inicio!$B$8:$M$1000,9,FALSE),"")</f>
        <v/>
      </c>
      <c r="J479" s="65" t="str">
        <f t="shared" si="8"/>
        <v xml:space="preserve"> </v>
      </c>
    </row>
    <row r="480" spans="1:10" x14ac:dyDescent="0.55000000000000004">
      <c r="A480" s="65" t="str">
        <f>+IF(inicio!M490="no_cargado",inicio!B490,"")</f>
        <v/>
      </c>
      <c r="I480" s="65" t="str">
        <f>+IFERROR(+VLOOKUP(A480,inicio!$B$8:$M$1000,9,FALSE),"")</f>
        <v/>
      </c>
      <c r="J480" s="65" t="str">
        <f t="shared" si="8"/>
        <v xml:space="preserve"> </v>
      </c>
    </row>
    <row r="481" spans="1:10" x14ac:dyDescent="0.55000000000000004">
      <c r="A481" s="65" t="str">
        <f>+IF(inicio!M491="no_cargado",inicio!B491,"")</f>
        <v/>
      </c>
      <c r="I481" s="65" t="str">
        <f>+IFERROR(+VLOOKUP(A481,inicio!$B$8:$M$1000,9,FALSE),"")</f>
        <v/>
      </c>
      <c r="J481" s="65" t="str">
        <f t="shared" si="8"/>
        <v xml:space="preserve"> </v>
      </c>
    </row>
    <row r="482" spans="1:10" x14ac:dyDescent="0.55000000000000004">
      <c r="A482" s="65" t="str">
        <f>+IF(inicio!M492="no_cargado",inicio!B492,"")</f>
        <v/>
      </c>
      <c r="I482" s="65" t="str">
        <f>+IFERROR(+VLOOKUP(A482,inicio!$B$8:$M$1000,9,FALSE),"")</f>
        <v/>
      </c>
      <c r="J482" s="65" t="str">
        <f t="shared" si="8"/>
        <v xml:space="preserve"> </v>
      </c>
    </row>
    <row r="483" spans="1:10" x14ac:dyDescent="0.55000000000000004">
      <c r="A483" s="65" t="str">
        <f>+IF(inicio!M493="no_cargado",inicio!B493,"")</f>
        <v/>
      </c>
      <c r="I483" s="65" t="str">
        <f>+IFERROR(+VLOOKUP(A483,inicio!$B$8:$M$1000,9,FALSE),"")</f>
        <v/>
      </c>
      <c r="J483" s="65" t="str">
        <f t="shared" si="8"/>
        <v xml:space="preserve"> </v>
      </c>
    </row>
    <row r="484" spans="1:10" x14ac:dyDescent="0.55000000000000004">
      <c r="A484" s="65" t="str">
        <f>+IF(inicio!M494="no_cargado",inicio!B494,"")</f>
        <v/>
      </c>
      <c r="I484" s="65" t="str">
        <f>+IFERROR(+VLOOKUP(A484,inicio!$B$8:$M$1000,9,FALSE),"")</f>
        <v/>
      </c>
      <c r="J484" s="65" t="str">
        <f t="shared" si="8"/>
        <v xml:space="preserve"> </v>
      </c>
    </row>
    <row r="485" spans="1:10" x14ac:dyDescent="0.55000000000000004">
      <c r="A485" s="65" t="str">
        <f>+IF(inicio!M495="no_cargado",inicio!B495,"")</f>
        <v/>
      </c>
      <c r="I485" s="65" t="str">
        <f>+IFERROR(+VLOOKUP(A485,inicio!$B$8:$M$1000,9,FALSE),"")</f>
        <v/>
      </c>
      <c r="J485" s="65" t="str">
        <f t="shared" si="8"/>
        <v xml:space="preserve"> </v>
      </c>
    </row>
    <row r="486" spans="1:10" x14ac:dyDescent="0.55000000000000004">
      <c r="A486" s="65" t="str">
        <f>+IF(inicio!M496="no_cargado",inicio!B496,"")</f>
        <v/>
      </c>
      <c r="I486" s="65" t="str">
        <f>+IFERROR(+VLOOKUP(A486,inicio!$B$8:$M$1000,9,FALSE),"")</f>
        <v/>
      </c>
      <c r="J486" s="65" t="str">
        <f t="shared" si="8"/>
        <v xml:space="preserve"> </v>
      </c>
    </row>
    <row r="487" spans="1:10" x14ac:dyDescent="0.55000000000000004">
      <c r="A487" s="65" t="str">
        <f>+IF(inicio!M497="no_cargado",inicio!B497,"")</f>
        <v/>
      </c>
      <c r="I487" s="65" t="str">
        <f>+IFERROR(+VLOOKUP(A487,inicio!$B$8:$M$1000,9,FALSE),"")</f>
        <v/>
      </c>
      <c r="J487" s="65" t="str">
        <f t="shared" si="8"/>
        <v xml:space="preserve"> </v>
      </c>
    </row>
    <row r="488" spans="1:10" x14ac:dyDescent="0.55000000000000004">
      <c r="A488" s="65" t="str">
        <f>+IF(inicio!M498="no_cargado",inicio!B498,"")</f>
        <v/>
      </c>
      <c r="I488" s="65" t="str">
        <f>+IFERROR(+VLOOKUP(A488,inicio!$B$8:$M$1000,9,FALSE),"")</f>
        <v/>
      </c>
      <c r="J488" s="65" t="str">
        <f t="shared" si="8"/>
        <v xml:space="preserve"> </v>
      </c>
    </row>
    <row r="489" spans="1:10" x14ac:dyDescent="0.55000000000000004">
      <c r="A489" s="65" t="str">
        <f>+IF(inicio!M499="no_cargado",inicio!B499,"")</f>
        <v/>
      </c>
      <c r="I489" s="65" t="str">
        <f>+IFERROR(+VLOOKUP(A489,inicio!$B$8:$M$1000,9,FALSE),"")</f>
        <v/>
      </c>
      <c r="J489" s="65" t="str">
        <f t="shared" si="8"/>
        <v xml:space="preserve"> </v>
      </c>
    </row>
    <row r="490" spans="1:10" x14ac:dyDescent="0.55000000000000004">
      <c r="A490" s="65" t="str">
        <f>+IF(inicio!M500="no_cargado",inicio!B500,"")</f>
        <v/>
      </c>
      <c r="I490" s="65" t="str">
        <f>+IFERROR(+VLOOKUP(A490,inicio!$B$8:$M$1000,9,FALSE),"")</f>
        <v/>
      </c>
      <c r="J490" s="65" t="str">
        <f t="shared" si="8"/>
        <v xml:space="preserve"> </v>
      </c>
    </row>
    <row r="491" spans="1:10" x14ac:dyDescent="0.55000000000000004">
      <c r="A491" s="65" t="str">
        <f>+IF(inicio!M501="no_cargado",inicio!B501,"")</f>
        <v/>
      </c>
      <c r="I491" s="65" t="str">
        <f>+IFERROR(+VLOOKUP(A491,inicio!$B$8:$M$1000,9,FALSE),"")</f>
        <v/>
      </c>
      <c r="J491" s="65" t="str">
        <f t="shared" si="8"/>
        <v xml:space="preserve"> </v>
      </c>
    </row>
    <row r="492" spans="1:10" x14ac:dyDescent="0.55000000000000004">
      <c r="A492" s="65" t="str">
        <f>+IF(inicio!M502="no_cargado",inicio!B502,"")</f>
        <v/>
      </c>
      <c r="I492" s="65" t="str">
        <f>+IFERROR(+VLOOKUP(A492,inicio!$B$8:$M$1000,9,FALSE),"")</f>
        <v/>
      </c>
      <c r="J492" s="65" t="str">
        <f t="shared" si="8"/>
        <v xml:space="preserve"> </v>
      </c>
    </row>
    <row r="493" spans="1:10" x14ac:dyDescent="0.55000000000000004">
      <c r="A493" s="65" t="str">
        <f>+IF(inicio!M503="no_cargado",inicio!B503,"")</f>
        <v/>
      </c>
      <c r="I493" s="65" t="str">
        <f>+IFERROR(+VLOOKUP(A493,inicio!$B$8:$M$1000,9,FALSE),"")</f>
        <v/>
      </c>
      <c r="J493" s="65" t="str">
        <f t="shared" si="8"/>
        <v xml:space="preserve"> </v>
      </c>
    </row>
    <row r="494" spans="1:10" x14ac:dyDescent="0.55000000000000004">
      <c r="A494" s="65" t="str">
        <f>+IF(inicio!M504="no_cargado",inicio!B504,"")</f>
        <v/>
      </c>
      <c r="I494" s="65" t="str">
        <f>+IFERROR(+VLOOKUP(A494,inicio!$B$8:$M$1000,9,FALSE),"")</f>
        <v/>
      </c>
      <c r="J494" s="65" t="str">
        <f t="shared" si="8"/>
        <v xml:space="preserve"> </v>
      </c>
    </row>
    <row r="495" spans="1:10" x14ac:dyDescent="0.55000000000000004">
      <c r="A495" s="65" t="str">
        <f>+IF(inicio!M505="no_cargado",inicio!B505,"")</f>
        <v/>
      </c>
      <c r="I495" s="65" t="str">
        <f>+IFERROR(+VLOOKUP(A495,inicio!$B$8:$M$1000,9,FALSE),"")</f>
        <v/>
      </c>
      <c r="J495" s="65" t="str">
        <f t="shared" si="8"/>
        <v xml:space="preserve"> </v>
      </c>
    </row>
    <row r="496" spans="1:10" x14ac:dyDescent="0.55000000000000004">
      <c r="A496" s="65" t="str">
        <f>+IF(inicio!M506="no_cargado",inicio!B506,"")</f>
        <v/>
      </c>
      <c r="I496" s="65" t="str">
        <f>+IFERROR(+VLOOKUP(A496,inicio!$B$8:$M$1000,9,FALSE),"")</f>
        <v/>
      </c>
      <c r="J496" s="65" t="str">
        <f t="shared" si="8"/>
        <v xml:space="preserve"> </v>
      </c>
    </row>
    <row r="497" spans="1:10" x14ac:dyDescent="0.55000000000000004">
      <c r="A497" s="65" t="str">
        <f>+IF(inicio!M507="no_cargado",inicio!B507,"")</f>
        <v/>
      </c>
      <c r="I497" s="65" t="str">
        <f>+IFERROR(+VLOOKUP(A497,inicio!$B$8:$M$1000,9,FALSE),"")</f>
        <v/>
      </c>
      <c r="J497" s="65" t="str">
        <f t="shared" si="8"/>
        <v xml:space="preserve"> </v>
      </c>
    </row>
    <row r="498" spans="1:10" x14ac:dyDescent="0.55000000000000004">
      <c r="J498" s="65" t="str">
        <f t="shared" si="8"/>
        <v xml:space="preserve"> </v>
      </c>
    </row>
    <row r="499" spans="1:10" x14ac:dyDescent="0.55000000000000004">
      <c r="J499" s="65" t="str">
        <f t="shared" si="8"/>
        <v xml:space="preserve"> </v>
      </c>
    </row>
    <row r="500" spans="1:10" x14ac:dyDescent="0.55000000000000004">
      <c r="J500" s="65" t="str">
        <f t="shared" si="8"/>
        <v xml:space="preserve"> </v>
      </c>
    </row>
    <row r="501" spans="1:10" x14ac:dyDescent="0.55000000000000004">
      <c r="J501" s="65" t="str">
        <f t="shared" si="8"/>
        <v xml:space="preserve"> </v>
      </c>
    </row>
    <row r="502" spans="1:10" x14ac:dyDescent="0.55000000000000004">
      <c r="J502" s="65" t="str">
        <f t="shared" si="8"/>
        <v xml:space="preserve"> </v>
      </c>
    </row>
    <row r="503" spans="1:10" x14ac:dyDescent="0.55000000000000004">
      <c r="J503" s="65" t="str">
        <f t="shared" si="8"/>
        <v xml:space="preserve"> </v>
      </c>
    </row>
    <row r="504" spans="1:10" x14ac:dyDescent="0.55000000000000004">
      <c r="J504" s="65" t="str">
        <f t="shared" si="8"/>
        <v xml:space="preserve"> </v>
      </c>
    </row>
    <row r="505" spans="1:10" x14ac:dyDescent="0.55000000000000004">
      <c r="J505" s="65" t="str">
        <f t="shared" si="8"/>
        <v xml:space="preserve"> </v>
      </c>
    </row>
    <row r="506" spans="1:10" x14ac:dyDescent="0.55000000000000004">
      <c r="J506" s="65" t="str">
        <f t="shared" si="8"/>
        <v xml:space="preserve"> </v>
      </c>
    </row>
    <row r="507" spans="1:10" x14ac:dyDescent="0.55000000000000004">
      <c r="J507" s="65" t="str">
        <f t="shared" si="8"/>
        <v xml:space="preserve"> </v>
      </c>
    </row>
    <row r="508" spans="1:10" x14ac:dyDescent="0.55000000000000004">
      <c r="J508" s="65" t="str">
        <f t="shared" si="8"/>
        <v xml:space="preserve"> </v>
      </c>
    </row>
    <row r="509" spans="1:10" x14ac:dyDescent="0.55000000000000004">
      <c r="J509" s="65" t="str">
        <f t="shared" si="8"/>
        <v xml:space="preserve"> </v>
      </c>
    </row>
    <row r="510" spans="1:10" x14ac:dyDescent="0.55000000000000004">
      <c r="J510" s="65" t="str">
        <f t="shared" si="8"/>
        <v xml:space="preserve"> </v>
      </c>
    </row>
    <row r="511" spans="1:10" x14ac:dyDescent="0.55000000000000004">
      <c r="J511" s="65" t="str">
        <f t="shared" si="8"/>
        <v xml:space="preserve"> </v>
      </c>
    </row>
    <row r="512" spans="1:10" x14ac:dyDescent="0.55000000000000004">
      <c r="J512" s="65" t="str">
        <f t="shared" si="8"/>
        <v xml:space="preserve"> </v>
      </c>
    </row>
    <row r="513" spans="10:10" x14ac:dyDescent="0.55000000000000004">
      <c r="J513" s="65" t="str">
        <f t="shared" si="8"/>
        <v xml:space="preserve"> </v>
      </c>
    </row>
    <row r="514" spans="10:10" x14ac:dyDescent="0.55000000000000004">
      <c r="J514" s="65" t="str">
        <f t="shared" si="8"/>
        <v xml:space="preserve"> </v>
      </c>
    </row>
    <row r="515" spans="10:10" x14ac:dyDescent="0.55000000000000004">
      <c r="J515" s="65" t="str">
        <f t="shared" si="8"/>
        <v xml:space="preserve"> </v>
      </c>
    </row>
    <row r="516" spans="10:10" x14ac:dyDescent="0.55000000000000004">
      <c r="J516" s="65" t="str">
        <f t="shared" si="8"/>
        <v xml:space="preserve"> </v>
      </c>
    </row>
    <row r="517" spans="10:10" x14ac:dyDescent="0.55000000000000004">
      <c r="J517" s="65" t="str">
        <f t="shared" si="8"/>
        <v xml:space="preserve"> </v>
      </c>
    </row>
    <row r="518" spans="10:10" x14ac:dyDescent="0.55000000000000004">
      <c r="J518" s="65" t="str">
        <f t="shared" si="8"/>
        <v xml:space="preserve"> </v>
      </c>
    </row>
    <row r="519" spans="10:10" x14ac:dyDescent="0.55000000000000004">
      <c r="J519" s="65" t="str">
        <f t="shared" si="8"/>
        <v xml:space="preserve"> </v>
      </c>
    </row>
    <row r="520" spans="10:10" x14ac:dyDescent="0.55000000000000004">
      <c r="J520" s="65" t="str">
        <f t="shared" si="8"/>
        <v xml:space="preserve"> </v>
      </c>
    </row>
    <row r="521" spans="10:10" x14ac:dyDescent="0.55000000000000004">
      <c r="J521" s="65" t="str">
        <f t="shared" si="8"/>
        <v xml:space="preserve"> </v>
      </c>
    </row>
    <row r="522" spans="10:10" x14ac:dyDescent="0.55000000000000004">
      <c r="J522" s="65" t="str">
        <f t="shared" si="8"/>
        <v xml:space="preserve"> </v>
      </c>
    </row>
    <row r="523" spans="10:10" x14ac:dyDescent="0.55000000000000004">
      <c r="J523" s="65" t="str">
        <f t="shared" si="8"/>
        <v xml:space="preserve"> </v>
      </c>
    </row>
    <row r="524" spans="10:10" x14ac:dyDescent="0.55000000000000004">
      <c r="J524" s="65" t="str">
        <f t="shared" si="8"/>
        <v xml:space="preserve"> </v>
      </c>
    </row>
    <row r="525" spans="10:10" x14ac:dyDescent="0.55000000000000004">
      <c r="J525" s="65" t="str">
        <f t="shared" si="8"/>
        <v xml:space="preserve"> </v>
      </c>
    </row>
    <row r="526" spans="10:10" x14ac:dyDescent="0.55000000000000004">
      <c r="J526" s="65" t="str">
        <f t="shared" si="8"/>
        <v xml:space="preserve"> </v>
      </c>
    </row>
    <row r="527" spans="10:10" x14ac:dyDescent="0.55000000000000004">
      <c r="J527" s="65" t="str">
        <f t="shared" si="8"/>
        <v xml:space="preserve"> </v>
      </c>
    </row>
    <row r="528" spans="10:10" x14ac:dyDescent="0.55000000000000004">
      <c r="J528" s="65" t="str">
        <f t="shared" si="8"/>
        <v xml:space="preserve"> </v>
      </c>
    </row>
    <row r="529" spans="10:10" x14ac:dyDescent="0.55000000000000004">
      <c r="J529" s="65" t="str">
        <f t="shared" si="8"/>
        <v xml:space="preserve"> </v>
      </c>
    </row>
    <row r="530" spans="10:10" x14ac:dyDescent="0.55000000000000004">
      <c r="J530" s="65" t="str">
        <f t="shared" si="8"/>
        <v xml:space="preserve"> </v>
      </c>
    </row>
    <row r="531" spans="10:10" x14ac:dyDescent="0.55000000000000004">
      <c r="J531" s="65" t="str">
        <f t="shared" ref="J531:J594" si="9">+IF(AND(I531="no_cargado",B531=""),"Ingresar nombre",CONCATENATE(B531, " ", C531))</f>
        <v xml:space="preserve"> </v>
      </c>
    </row>
    <row r="532" spans="10:10" x14ac:dyDescent="0.55000000000000004">
      <c r="J532" s="65" t="str">
        <f t="shared" si="9"/>
        <v xml:space="preserve"> </v>
      </c>
    </row>
    <row r="533" spans="10:10" x14ac:dyDescent="0.55000000000000004">
      <c r="J533" s="65" t="str">
        <f t="shared" si="9"/>
        <v xml:space="preserve"> </v>
      </c>
    </row>
    <row r="534" spans="10:10" x14ac:dyDescent="0.55000000000000004">
      <c r="J534" s="65" t="str">
        <f t="shared" si="9"/>
        <v xml:space="preserve"> </v>
      </c>
    </row>
    <row r="535" spans="10:10" x14ac:dyDescent="0.55000000000000004">
      <c r="J535" s="65" t="str">
        <f t="shared" si="9"/>
        <v xml:space="preserve"> </v>
      </c>
    </row>
    <row r="536" spans="10:10" x14ac:dyDescent="0.55000000000000004">
      <c r="J536" s="65" t="str">
        <f t="shared" si="9"/>
        <v xml:space="preserve"> </v>
      </c>
    </row>
    <row r="537" spans="10:10" x14ac:dyDescent="0.55000000000000004">
      <c r="J537" s="65" t="str">
        <f t="shared" si="9"/>
        <v xml:space="preserve"> </v>
      </c>
    </row>
    <row r="538" spans="10:10" x14ac:dyDescent="0.55000000000000004">
      <c r="J538" s="65" t="str">
        <f t="shared" si="9"/>
        <v xml:space="preserve"> </v>
      </c>
    </row>
    <row r="539" spans="10:10" x14ac:dyDescent="0.55000000000000004">
      <c r="J539" s="65" t="str">
        <f t="shared" si="9"/>
        <v xml:space="preserve"> </v>
      </c>
    </row>
    <row r="540" spans="10:10" x14ac:dyDescent="0.55000000000000004">
      <c r="J540" s="65" t="str">
        <f t="shared" si="9"/>
        <v xml:space="preserve"> </v>
      </c>
    </row>
    <row r="541" spans="10:10" x14ac:dyDescent="0.55000000000000004">
      <c r="J541" s="65" t="str">
        <f t="shared" si="9"/>
        <v xml:space="preserve"> </v>
      </c>
    </row>
    <row r="542" spans="10:10" x14ac:dyDescent="0.55000000000000004">
      <c r="J542" s="65" t="str">
        <f t="shared" si="9"/>
        <v xml:space="preserve"> </v>
      </c>
    </row>
    <row r="543" spans="10:10" x14ac:dyDescent="0.55000000000000004">
      <c r="J543" s="65" t="str">
        <f t="shared" si="9"/>
        <v xml:space="preserve"> </v>
      </c>
    </row>
    <row r="544" spans="10:10" x14ac:dyDescent="0.55000000000000004">
      <c r="J544" s="65" t="str">
        <f t="shared" si="9"/>
        <v xml:space="preserve"> </v>
      </c>
    </row>
    <row r="545" spans="10:10" x14ac:dyDescent="0.55000000000000004">
      <c r="J545" s="65" t="str">
        <f t="shared" si="9"/>
        <v xml:space="preserve"> </v>
      </c>
    </row>
    <row r="546" spans="10:10" x14ac:dyDescent="0.55000000000000004">
      <c r="J546" s="65" t="str">
        <f t="shared" si="9"/>
        <v xml:space="preserve"> </v>
      </c>
    </row>
    <row r="547" spans="10:10" x14ac:dyDescent="0.55000000000000004">
      <c r="J547" s="65" t="str">
        <f t="shared" si="9"/>
        <v xml:space="preserve"> </v>
      </c>
    </row>
    <row r="548" spans="10:10" x14ac:dyDescent="0.55000000000000004">
      <c r="J548" s="65" t="str">
        <f t="shared" si="9"/>
        <v xml:space="preserve"> </v>
      </c>
    </row>
    <row r="549" spans="10:10" x14ac:dyDescent="0.55000000000000004">
      <c r="J549" s="65" t="str">
        <f t="shared" si="9"/>
        <v xml:space="preserve"> </v>
      </c>
    </row>
    <row r="550" spans="10:10" x14ac:dyDescent="0.55000000000000004">
      <c r="J550" s="65" t="str">
        <f t="shared" si="9"/>
        <v xml:space="preserve"> </v>
      </c>
    </row>
    <row r="551" spans="10:10" x14ac:dyDescent="0.55000000000000004">
      <c r="J551" s="65" t="str">
        <f t="shared" si="9"/>
        <v xml:space="preserve"> </v>
      </c>
    </row>
    <row r="552" spans="10:10" x14ac:dyDescent="0.55000000000000004">
      <c r="J552" s="65" t="str">
        <f t="shared" si="9"/>
        <v xml:space="preserve"> </v>
      </c>
    </row>
    <row r="553" spans="10:10" x14ac:dyDescent="0.55000000000000004">
      <c r="J553" s="65" t="str">
        <f t="shared" si="9"/>
        <v xml:space="preserve"> </v>
      </c>
    </row>
    <row r="554" spans="10:10" x14ac:dyDescent="0.55000000000000004">
      <c r="J554" s="65" t="str">
        <f t="shared" si="9"/>
        <v xml:space="preserve"> </v>
      </c>
    </row>
    <row r="555" spans="10:10" x14ac:dyDescent="0.55000000000000004">
      <c r="J555" s="65" t="str">
        <f t="shared" si="9"/>
        <v xml:space="preserve"> </v>
      </c>
    </row>
    <row r="556" spans="10:10" x14ac:dyDescent="0.55000000000000004">
      <c r="J556" s="65" t="str">
        <f t="shared" si="9"/>
        <v xml:space="preserve"> </v>
      </c>
    </row>
    <row r="557" spans="10:10" x14ac:dyDescent="0.55000000000000004">
      <c r="J557" s="65" t="str">
        <f t="shared" si="9"/>
        <v xml:space="preserve"> </v>
      </c>
    </row>
    <row r="558" spans="10:10" x14ac:dyDescent="0.55000000000000004">
      <c r="J558" s="65" t="str">
        <f t="shared" si="9"/>
        <v xml:space="preserve"> </v>
      </c>
    </row>
    <row r="559" spans="10:10" x14ac:dyDescent="0.55000000000000004">
      <c r="J559" s="65" t="str">
        <f t="shared" si="9"/>
        <v xml:space="preserve"> </v>
      </c>
    </row>
    <row r="560" spans="10:10" x14ac:dyDescent="0.55000000000000004">
      <c r="J560" s="65" t="str">
        <f t="shared" si="9"/>
        <v xml:space="preserve"> </v>
      </c>
    </row>
    <row r="561" spans="10:10" x14ac:dyDescent="0.55000000000000004">
      <c r="J561" s="65" t="str">
        <f t="shared" si="9"/>
        <v xml:space="preserve"> </v>
      </c>
    </row>
    <row r="562" spans="10:10" x14ac:dyDescent="0.55000000000000004">
      <c r="J562" s="65" t="str">
        <f t="shared" si="9"/>
        <v xml:space="preserve"> </v>
      </c>
    </row>
    <row r="563" spans="10:10" x14ac:dyDescent="0.55000000000000004">
      <c r="J563" s="65" t="str">
        <f t="shared" si="9"/>
        <v xml:space="preserve"> </v>
      </c>
    </row>
    <row r="564" spans="10:10" x14ac:dyDescent="0.55000000000000004">
      <c r="J564" s="65" t="str">
        <f t="shared" si="9"/>
        <v xml:space="preserve"> </v>
      </c>
    </row>
    <row r="565" spans="10:10" x14ac:dyDescent="0.55000000000000004">
      <c r="J565" s="65" t="str">
        <f t="shared" si="9"/>
        <v xml:space="preserve"> </v>
      </c>
    </row>
    <row r="566" spans="10:10" x14ac:dyDescent="0.55000000000000004">
      <c r="J566" s="65" t="str">
        <f t="shared" si="9"/>
        <v xml:space="preserve"> </v>
      </c>
    </row>
    <row r="567" spans="10:10" x14ac:dyDescent="0.55000000000000004">
      <c r="J567" s="65" t="str">
        <f t="shared" si="9"/>
        <v xml:space="preserve"> </v>
      </c>
    </row>
    <row r="568" spans="10:10" x14ac:dyDescent="0.55000000000000004">
      <c r="J568" s="65" t="str">
        <f t="shared" si="9"/>
        <v xml:space="preserve"> </v>
      </c>
    </row>
    <row r="569" spans="10:10" x14ac:dyDescent="0.55000000000000004">
      <c r="J569" s="65" t="str">
        <f t="shared" si="9"/>
        <v xml:space="preserve"> </v>
      </c>
    </row>
    <row r="570" spans="10:10" x14ac:dyDescent="0.55000000000000004">
      <c r="J570" s="65" t="str">
        <f t="shared" si="9"/>
        <v xml:space="preserve"> </v>
      </c>
    </row>
    <row r="571" spans="10:10" x14ac:dyDescent="0.55000000000000004">
      <c r="J571" s="65" t="str">
        <f t="shared" si="9"/>
        <v xml:space="preserve"> </v>
      </c>
    </row>
    <row r="572" spans="10:10" x14ac:dyDescent="0.55000000000000004">
      <c r="J572" s="65" t="str">
        <f t="shared" si="9"/>
        <v xml:space="preserve"> </v>
      </c>
    </row>
    <row r="573" spans="10:10" x14ac:dyDescent="0.55000000000000004">
      <c r="J573" s="65" t="str">
        <f t="shared" si="9"/>
        <v xml:space="preserve"> </v>
      </c>
    </row>
    <row r="574" spans="10:10" x14ac:dyDescent="0.55000000000000004">
      <c r="J574" s="65" t="str">
        <f t="shared" si="9"/>
        <v xml:space="preserve"> </v>
      </c>
    </row>
    <row r="575" spans="10:10" x14ac:dyDescent="0.55000000000000004">
      <c r="J575" s="65" t="str">
        <f t="shared" si="9"/>
        <v xml:space="preserve"> </v>
      </c>
    </row>
    <row r="576" spans="10:10" x14ac:dyDescent="0.55000000000000004">
      <c r="J576" s="65" t="str">
        <f t="shared" si="9"/>
        <v xml:space="preserve"> </v>
      </c>
    </row>
    <row r="577" spans="10:10" x14ac:dyDescent="0.55000000000000004">
      <c r="J577" s="65" t="str">
        <f t="shared" si="9"/>
        <v xml:space="preserve"> </v>
      </c>
    </row>
    <row r="578" spans="10:10" x14ac:dyDescent="0.55000000000000004">
      <c r="J578" s="65" t="str">
        <f t="shared" si="9"/>
        <v xml:space="preserve"> </v>
      </c>
    </row>
    <row r="579" spans="10:10" x14ac:dyDescent="0.55000000000000004">
      <c r="J579" s="65" t="str">
        <f t="shared" si="9"/>
        <v xml:space="preserve"> </v>
      </c>
    </row>
    <row r="580" spans="10:10" x14ac:dyDescent="0.55000000000000004">
      <c r="J580" s="65" t="str">
        <f t="shared" si="9"/>
        <v xml:space="preserve"> </v>
      </c>
    </row>
    <row r="581" spans="10:10" x14ac:dyDescent="0.55000000000000004">
      <c r="J581" s="65" t="str">
        <f t="shared" si="9"/>
        <v xml:space="preserve"> </v>
      </c>
    </row>
    <row r="582" spans="10:10" x14ac:dyDescent="0.55000000000000004">
      <c r="J582" s="65" t="str">
        <f t="shared" si="9"/>
        <v xml:space="preserve"> </v>
      </c>
    </row>
    <row r="583" spans="10:10" x14ac:dyDescent="0.55000000000000004">
      <c r="J583" s="65" t="str">
        <f t="shared" si="9"/>
        <v xml:space="preserve"> </v>
      </c>
    </row>
    <row r="584" spans="10:10" x14ac:dyDescent="0.55000000000000004">
      <c r="J584" s="65" t="str">
        <f t="shared" si="9"/>
        <v xml:space="preserve"> </v>
      </c>
    </row>
    <row r="585" spans="10:10" x14ac:dyDescent="0.55000000000000004">
      <c r="J585" s="65" t="str">
        <f t="shared" si="9"/>
        <v xml:space="preserve"> </v>
      </c>
    </row>
    <row r="586" spans="10:10" x14ac:dyDescent="0.55000000000000004">
      <c r="J586" s="65" t="str">
        <f t="shared" si="9"/>
        <v xml:space="preserve"> </v>
      </c>
    </row>
    <row r="587" spans="10:10" x14ac:dyDescent="0.55000000000000004">
      <c r="J587" s="65" t="str">
        <f t="shared" si="9"/>
        <v xml:space="preserve"> </v>
      </c>
    </row>
    <row r="588" spans="10:10" x14ac:dyDescent="0.55000000000000004">
      <c r="J588" s="65" t="str">
        <f t="shared" si="9"/>
        <v xml:space="preserve"> </v>
      </c>
    </row>
    <row r="589" spans="10:10" x14ac:dyDescent="0.55000000000000004">
      <c r="J589" s="65" t="str">
        <f t="shared" si="9"/>
        <v xml:space="preserve"> </v>
      </c>
    </row>
    <row r="590" spans="10:10" x14ac:dyDescent="0.55000000000000004">
      <c r="J590" s="65" t="str">
        <f t="shared" si="9"/>
        <v xml:space="preserve"> </v>
      </c>
    </row>
    <row r="591" spans="10:10" x14ac:dyDescent="0.55000000000000004">
      <c r="J591" s="65" t="str">
        <f t="shared" si="9"/>
        <v xml:space="preserve"> </v>
      </c>
    </row>
    <row r="592" spans="10:10" x14ac:dyDescent="0.55000000000000004">
      <c r="J592" s="65" t="str">
        <f t="shared" si="9"/>
        <v xml:space="preserve"> </v>
      </c>
    </row>
    <row r="593" spans="10:10" x14ac:dyDescent="0.55000000000000004">
      <c r="J593" s="65" t="str">
        <f t="shared" si="9"/>
        <v xml:space="preserve"> </v>
      </c>
    </row>
    <row r="594" spans="10:10" x14ac:dyDescent="0.55000000000000004">
      <c r="J594" s="65" t="str">
        <f t="shared" si="9"/>
        <v xml:space="preserve"> </v>
      </c>
    </row>
    <row r="595" spans="10:10" x14ac:dyDescent="0.55000000000000004">
      <c r="J595" s="65" t="str">
        <f t="shared" ref="J595:J625" si="10">+IF(AND(I595="no_cargado",B595=""),"Ingresar nombre",CONCATENATE(B595, " ", C595))</f>
        <v xml:space="preserve"> </v>
      </c>
    </row>
    <row r="596" spans="10:10" x14ac:dyDescent="0.55000000000000004">
      <c r="J596" s="65" t="str">
        <f t="shared" si="10"/>
        <v xml:space="preserve"> </v>
      </c>
    </row>
    <row r="597" spans="10:10" x14ac:dyDescent="0.55000000000000004">
      <c r="J597" s="65" t="str">
        <f t="shared" si="10"/>
        <v xml:space="preserve"> </v>
      </c>
    </row>
    <row r="598" spans="10:10" x14ac:dyDescent="0.55000000000000004">
      <c r="J598" s="65" t="str">
        <f t="shared" si="10"/>
        <v xml:space="preserve"> </v>
      </c>
    </row>
    <row r="599" spans="10:10" x14ac:dyDescent="0.55000000000000004">
      <c r="J599" s="65" t="str">
        <f t="shared" si="10"/>
        <v xml:space="preserve"> </v>
      </c>
    </row>
    <row r="600" spans="10:10" x14ac:dyDescent="0.55000000000000004">
      <c r="J600" s="65" t="str">
        <f t="shared" si="10"/>
        <v xml:space="preserve"> </v>
      </c>
    </row>
    <row r="601" spans="10:10" x14ac:dyDescent="0.55000000000000004">
      <c r="J601" s="65" t="str">
        <f t="shared" si="10"/>
        <v xml:space="preserve"> </v>
      </c>
    </row>
    <row r="602" spans="10:10" x14ac:dyDescent="0.55000000000000004">
      <c r="J602" s="65" t="str">
        <f t="shared" si="10"/>
        <v xml:space="preserve"> </v>
      </c>
    </row>
    <row r="603" spans="10:10" x14ac:dyDescent="0.55000000000000004">
      <c r="J603" s="65" t="str">
        <f t="shared" si="10"/>
        <v xml:space="preserve"> </v>
      </c>
    </row>
    <row r="604" spans="10:10" x14ac:dyDescent="0.55000000000000004">
      <c r="J604" s="65" t="str">
        <f t="shared" si="10"/>
        <v xml:space="preserve"> </v>
      </c>
    </row>
    <row r="605" spans="10:10" x14ac:dyDescent="0.55000000000000004">
      <c r="J605" s="65" t="str">
        <f t="shared" si="10"/>
        <v xml:space="preserve"> </v>
      </c>
    </row>
    <row r="606" spans="10:10" x14ac:dyDescent="0.55000000000000004">
      <c r="J606" s="65" t="str">
        <f t="shared" si="10"/>
        <v xml:space="preserve"> </v>
      </c>
    </row>
    <row r="607" spans="10:10" x14ac:dyDescent="0.55000000000000004">
      <c r="J607" s="65" t="str">
        <f t="shared" si="10"/>
        <v xml:space="preserve"> </v>
      </c>
    </row>
    <row r="608" spans="10:10" x14ac:dyDescent="0.55000000000000004">
      <c r="J608" s="65" t="str">
        <f t="shared" si="10"/>
        <v xml:space="preserve"> </v>
      </c>
    </row>
    <row r="609" spans="10:10" x14ac:dyDescent="0.55000000000000004">
      <c r="J609" s="65" t="str">
        <f t="shared" si="10"/>
        <v xml:space="preserve"> </v>
      </c>
    </row>
    <row r="610" spans="10:10" x14ac:dyDescent="0.55000000000000004">
      <c r="J610" s="65" t="str">
        <f t="shared" si="10"/>
        <v xml:space="preserve"> </v>
      </c>
    </row>
    <row r="611" spans="10:10" x14ac:dyDescent="0.55000000000000004">
      <c r="J611" s="65" t="str">
        <f t="shared" si="10"/>
        <v xml:space="preserve"> </v>
      </c>
    </row>
    <row r="612" spans="10:10" x14ac:dyDescent="0.55000000000000004">
      <c r="J612" s="65" t="str">
        <f t="shared" si="10"/>
        <v xml:space="preserve"> </v>
      </c>
    </row>
    <row r="613" spans="10:10" x14ac:dyDescent="0.55000000000000004">
      <c r="J613" s="65" t="str">
        <f t="shared" si="10"/>
        <v xml:space="preserve"> </v>
      </c>
    </row>
    <row r="614" spans="10:10" x14ac:dyDescent="0.55000000000000004">
      <c r="J614" s="65" t="str">
        <f t="shared" si="10"/>
        <v xml:space="preserve"> </v>
      </c>
    </row>
    <row r="615" spans="10:10" x14ac:dyDescent="0.55000000000000004">
      <c r="J615" s="65" t="str">
        <f t="shared" si="10"/>
        <v xml:space="preserve"> </v>
      </c>
    </row>
    <row r="616" spans="10:10" x14ac:dyDescent="0.55000000000000004">
      <c r="J616" s="65" t="str">
        <f t="shared" si="10"/>
        <v xml:space="preserve"> </v>
      </c>
    </row>
    <row r="617" spans="10:10" x14ac:dyDescent="0.55000000000000004">
      <c r="J617" s="65" t="str">
        <f t="shared" si="10"/>
        <v xml:space="preserve"> </v>
      </c>
    </row>
    <row r="618" spans="10:10" x14ac:dyDescent="0.55000000000000004">
      <c r="J618" s="65" t="str">
        <f t="shared" si="10"/>
        <v xml:space="preserve"> </v>
      </c>
    </row>
    <row r="619" spans="10:10" x14ac:dyDescent="0.55000000000000004">
      <c r="J619" s="65" t="str">
        <f t="shared" si="10"/>
        <v xml:space="preserve"> </v>
      </c>
    </row>
    <row r="620" spans="10:10" x14ac:dyDescent="0.55000000000000004">
      <c r="J620" s="65" t="str">
        <f t="shared" si="10"/>
        <v xml:space="preserve"> </v>
      </c>
    </row>
    <row r="621" spans="10:10" x14ac:dyDescent="0.55000000000000004">
      <c r="J621" s="65" t="str">
        <f t="shared" si="10"/>
        <v xml:space="preserve"> </v>
      </c>
    </row>
    <row r="622" spans="10:10" x14ac:dyDescent="0.55000000000000004">
      <c r="J622" s="65" t="str">
        <f t="shared" si="10"/>
        <v xml:space="preserve"> </v>
      </c>
    </row>
    <row r="623" spans="10:10" x14ac:dyDescent="0.55000000000000004">
      <c r="J623" s="65" t="str">
        <f t="shared" si="10"/>
        <v xml:space="preserve"> </v>
      </c>
    </row>
    <row r="624" spans="10:10" x14ac:dyDescent="0.55000000000000004">
      <c r="J624" s="65" t="str">
        <f t="shared" si="10"/>
        <v xml:space="preserve"> </v>
      </c>
    </row>
    <row r="625" spans="10:10" x14ac:dyDescent="0.55000000000000004">
      <c r="J625" s="65" t="str">
        <f t="shared" si="10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70C0"/>
  </sheetPr>
  <dimension ref="A1:D101"/>
  <sheetViews>
    <sheetView zoomScale="90" zoomScaleNormal="90" workbookViewId="0">
      <selection activeCell="A16" sqref="A16"/>
    </sheetView>
  </sheetViews>
  <sheetFormatPr baseColWidth="10" defaultColWidth="9.140625" defaultRowHeight="11.25" x14ac:dyDescent="0.2"/>
  <cols>
    <col min="1" max="1" width="18" style="21" bestFit="1" customWidth="1"/>
    <col min="2" max="2" width="49.5703125" style="20" bestFit="1" customWidth="1"/>
    <col min="3" max="3" width="9.42578125" style="20" bestFit="1" customWidth="1"/>
    <col min="4" max="4" width="13" style="20" bestFit="1" customWidth="1"/>
    <col min="5" max="16384" width="9.140625" style="20"/>
  </cols>
  <sheetData>
    <row r="1" spans="1:4" s="24" customFormat="1" ht="17.25" x14ac:dyDescent="0.25">
      <c r="A1" s="23" t="s">
        <v>25</v>
      </c>
      <c r="B1" s="23" t="s">
        <v>32</v>
      </c>
      <c r="C1" s="23" t="s">
        <v>26</v>
      </c>
      <c r="D1" s="23" t="s">
        <v>832</v>
      </c>
    </row>
    <row r="2" spans="1:4" ht="15" x14ac:dyDescent="0.2">
      <c r="A2" s="44" t="s">
        <v>946</v>
      </c>
      <c r="B2" s="44" t="s">
        <v>847</v>
      </c>
      <c r="C2" s="44" t="s">
        <v>1046</v>
      </c>
      <c r="D2" s="20" t="s">
        <v>1512</v>
      </c>
    </row>
    <row r="3" spans="1:4" ht="15" x14ac:dyDescent="0.2">
      <c r="A3" s="44" t="s">
        <v>947</v>
      </c>
      <c r="B3" s="44" t="s">
        <v>848</v>
      </c>
      <c r="C3" s="44" t="s">
        <v>1047</v>
      </c>
      <c r="D3" s="20" t="s">
        <v>1512</v>
      </c>
    </row>
    <row r="4" spans="1:4" ht="15" x14ac:dyDescent="0.2">
      <c r="A4" s="44" t="s">
        <v>948</v>
      </c>
      <c r="B4" s="44" t="s">
        <v>849</v>
      </c>
      <c r="C4" s="44" t="s">
        <v>1048</v>
      </c>
      <c r="D4" s="20" t="s">
        <v>1512</v>
      </c>
    </row>
    <row r="5" spans="1:4" ht="15" x14ac:dyDescent="0.2">
      <c r="A5" s="44" t="s">
        <v>949</v>
      </c>
      <c r="B5" s="44" t="s">
        <v>850</v>
      </c>
      <c r="C5" s="44" t="s">
        <v>1049</v>
      </c>
      <c r="D5" s="20" t="s">
        <v>1512</v>
      </c>
    </row>
    <row r="6" spans="1:4" ht="15" x14ac:dyDescent="0.2">
      <c r="A6" s="44" t="s">
        <v>950</v>
      </c>
      <c r="B6" s="44" t="s">
        <v>851</v>
      </c>
      <c r="C6" s="44" t="s">
        <v>1050</v>
      </c>
      <c r="D6" s="20" t="s">
        <v>1512</v>
      </c>
    </row>
    <row r="7" spans="1:4" ht="15" x14ac:dyDescent="0.2">
      <c r="A7" s="44" t="s">
        <v>951</v>
      </c>
      <c r="B7" s="44" t="s">
        <v>852</v>
      </c>
      <c r="C7" s="44" t="s">
        <v>1051</v>
      </c>
      <c r="D7" s="20" t="s">
        <v>1512</v>
      </c>
    </row>
    <row r="8" spans="1:4" ht="15" x14ac:dyDescent="0.2">
      <c r="A8" s="44" t="s">
        <v>952</v>
      </c>
      <c r="B8" s="44" t="s">
        <v>853</v>
      </c>
      <c r="C8" s="44" t="s">
        <v>1052</v>
      </c>
      <c r="D8" s="20" t="s">
        <v>1512</v>
      </c>
    </row>
    <row r="9" spans="1:4" ht="15" x14ac:dyDescent="0.2">
      <c r="A9" s="44" t="s">
        <v>953</v>
      </c>
      <c r="B9" s="44" t="s">
        <v>854</v>
      </c>
      <c r="C9" s="44" t="s">
        <v>1053</v>
      </c>
      <c r="D9" s="20" t="s">
        <v>1512</v>
      </c>
    </row>
    <row r="10" spans="1:4" ht="15" x14ac:dyDescent="0.2">
      <c r="A10" s="44" t="s">
        <v>954</v>
      </c>
      <c r="B10" s="44" t="s">
        <v>855</v>
      </c>
      <c r="C10" s="44" t="s">
        <v>1054</v>
      </c>
      <c r="D10" s="20" t="s">
        <v>1512</v>
      </c>
    </row>
    <row r="11" spans="1:4" ht="15" x14ac:dyDescent="0.2">
      <c r="A11" s="44" t="s">
        <v>955</v>
      </c>
      <c r="B11" s="44" t="s">
        <v>856</v>
      </c>
      <c r="C11" s="44" t="s">
        <v>1055</v>
      </c>
      <c r="D11" s="20" t="s">
        <v>1512</v>
      </c>
    </row>
    <row r="12" spans="1:4" ht="15" x14ac:dyDescent="0.2">
      <c r="A12" s="44" t="s">
        <v>956</v>
      </c>
      <c r="B12" s="44" t="s">
        <v>276</v>
      </c>
      <c r="C12" s="44" t="s">
        <v>1056</v>
      </c>
      <c r="D12" s="20" t="s">
        <v>1512</v>
      </c>
    </row>
    <row r="13" spans="1:4" ht="15" x14ac:dyDescent="0.2">
      <c r="A13" s="44" t="s">
        <v>957</v>
      </c>
      <c r="B13" s="44" t="s">
        <v>857</v>
      </c>
      <c r="C13" s="44" t="s">
        <v>1057</v>
      </c>
      <c r="D13" s="20" t="s">
        <v>1512</v>
      </c>
    </row>
    <row r="14" spans="1:4" ht="15" x14ac:dyDescent="0.2">
      <c r="A14" s="44" t="s">
        <v>958</v>
      </c>
      <c r="B14" s="44" t="s">
        <v>858</v>
      </c>
      <c r="C14" s="44" t="s">
        <v>1058</v>
      </c>
      <c r="D14" s="20" t="s">
        <v>1512</v>
      </c>
    </row>
    <row r="15" spans="1:4" ht="15" x14ac:dyDescent="0.2">
      <c r="A15" s="44" t="s">
        <v>959</v>
      </c>
      <c r="B15" s="44" t="s">
        <v>859</v>
      </c>
      <c r="C15" s="44" t="s">
        <v>1059</v>
      </c>
      <c r="D15" s="20" t="s">
        <v>1512</v>
      </c>
    </row>
    <row r="16" spans="1:4" ht="15" x14ac:dyDescent="0.2">
      <c r="A16" s="44" t="s">
        <v>960</v>
      </c>
      <c r="B16" s="44" t="s">
        <v>860</v>
      </c>
      <c r="C16" s="44" t="s">
        <v>1060</v>
      </c>
      <c r="D16" s="20" t="s">
        <v>1512</v>
      </c>
    </row>
    <row r="17" spans="1:4" ht="15" x14ac:dyDescent="0.2">
      <c r="A17" s="44" t="s">
        <v>961</v>
      </c>
      <c r="B17" s="44" t="s">
        <v>861</v>
      </c>
      <c r="C17" s="44" t="s">
        <v>1061</v>
      </c>
      <c r="D17" s="20" t="s">
        <v>1512</v>
      </c>
    </row>
    <row r="18" spans="1:4" ht="15" x14ac:dyDescent="0.2">
      <c r="A18" s="44" t="s">
        <v>962</v>
      </c>
      <c r="B18" s="44" t="s">
        <v>862</v>
      </c>
      <c r="C18" s="44" t="s">
        <v>1062</v>
      </c>
      <c r="D18" s="20" t="s">
        <v>1512</v>
      </c>
    </row>
    <row r="19" spans="1:4" ht="15" x14ac:dyDescent="0.2">
      <c r="A19" s="44" t="s">
        <v>963</v>
      </c>
      <c r="B19" s="44" t="s">
        <v>863</v>
      </c>
      <c r="C19" s="44" t="s">
        <v>1063</v>
      </c>
      <c r="D19" s="20" t="s">
        <v>1512</v>
      </c>
    </row>
    <row r="20" spans="1:4" ht="15" x14ac:dyDescent="0.2">
      <c r="A20" s="44" t="s">
        <v>964</v>
      </c>
      <c r="B20" s="44" t="s">
        <v>864</v>
      </c>
      <c r="C20" s="44" t="s">
        <v>1064</v>
      </c>
      <c r="D20" s="20" t="s">
        <v>1512</v>
      </c>
    </row>
    <row r="21" spans="1:4" ht="15" x14ac:dyDescent="0.2">
      <c r="A21" s="44" t="s">
        <v>965</v>
      </c>
      <c r="B21" s="44" t="s">
        <v>865</v>
      </c>
      <c r="C21" s="44" t="s">
        <v>1065</v>
      </c>
      <c r="D21" s="20" t="s">
        <v>1512</v>
      </c>
    </row>
    <row r="22" spans="1:4" ht="15" x14ac:dyDescent="0.2">
      <c r="A22" s="44" t="s">
        <v>966</v>
      </c>
      <c r="B22" s="44" t="s">
        <v>866</v>
      </c>
      <c r="C22" s="44" t="s">
        <v>1066</v>
      </c>
      <c r="D22" s="20" t="s">
        <v>1512</v>
      </c>
    </row>
    <row r="23" spans="1:4" ht="15" x14ac:dyDescent="0.2">
      <c r="A23" s="44" t="s">
        <v>967</v>
      </c>
      <c r="B23" s="44" t="s">
        <v>867</v>
      </c>
      <c r="C23" s="44" t="s">
        <v>1067</v>
      </c>
      <c r="D23" s="20" t="s">
        <v>1512</v>
      </c>
    </row>
    <row r="24" spans="1:4" ht="15" x14ac:dyDescent="0.2">
      <c r="A24" s="44" t="s">
        <v>968</v>
      </c>
      <c r="B24" s="44" t="s">
        <v>868</v>
      </c>
      <c r="C24" s="44" t="s">
        <v>1068</v>
      </c>
      <c r="D24" s="20" t="s">
        <v>1512</v>
      </c>
    </row>
    <row r="25" spans="1:4" ht="15" x14ac:dyDescent="0.2">
      <c r="A25" s="44" t="s">
        <v>969</v>
      </c>
      <c r="B25" s="44" t="s">
        <v>869</v>
      </c>
      <c r="C25" s="44" t="s">
        <v>1069</v>
      </c>
      <c r="D25" s="20" t="s">
        <v>1512</v>
      </c>
    </row>
    <row r="26" spans="1:4" ht="15" x14ac:dyDescent="0.2">
      <c r="A26" s="44" t="s">
        <v>970</v>
      </c>
      <c r="B26" s="44" t="s">
        <v>870</v>
      </c>
      <c r="C26" s="44" t="s">
        <v>1070</v>
      </c>
      <c r="D26" s="20" t="s">
        <v>1512</v>
      </c>
    </row>
    <row r="27" spans="1:4" ht="15" x14ac:dyDescent="0.2">
      <c r="A27" s="44" t="s">
        <v>971</v>
      </c>
      <c r="B27" s="44" t="s">
        <v>871</v>
      </c>
      <c r="C27" s="44" t="s">
        <v>1071</v>
      </c>
      <c r="D27" s="20" t="s">
        <v>1512</v>
      </c>
    </row>
    <row r="28" spans="1:4" ht="15" x14ac:dyDescent="0.2">
      <c r="A28" s="44" t="s">
        <v>972</v>
      </c>
      <c r="B28" s="44" t="s">
        <v>872</v>
      </c>
      <c r="C28" s="44" t="s">
        <v>1072</v>
      </c>
      <c r="D28" s="20" t="s">
        <v>1512</v>
      </c>
    </row>
    <row r="29" spans="1:4" ht="15" x14ac:dyDescent="0.2">
      <c r="A29" s="44" t="s">
        <v>973</v>
      </c>
      <c r="B29" s="44" t="s">
        <v>873</v>
      </c>
      <c r="C29" s="44" t="s">
        <v>1073</v>
      </c>
      <c r="D29" s="20" t="s">
        <v>1512</v>
      </c>
    </row>
    <row r="30" spans="1:4" ht="15" x14ac:dyDescent="0.2">
      <c r="A30" s="44" t="s">
        <v>974</v>
      </c>
      <c r="B30" s="44" t="s">
        <v>874</v>
      </c>
      <c r="C30" s="44" t="s">
        <v>1074</v>
      </c>
      <c r="D30" s="20" t="s">
        <v>1512</v>
      </c>
    </row>
    <row r="31" spans="1:4" ht="15" x14ac:dyDescent="0.2">
      <c r="A31" s="44" t="s">
        <v>975</v>
      </c>
      <c r="B31" s="44" t="s">
        <v>875</v>
      </c>
      <c r="C31" s="44" t="s">
        <v>1075</v>
      </c>
      <c r="D31" s="20" t="s">
        <v>1512</v>
      </c>
    </row>
    <row r="32" spans="1:4" ht="15" x14ac:dyDescent="0.2">
      <c r="A32" s="44" t="s">
        <v>976</v>
      </c>
      <c r="B32" s="44" t="s">
        <v>876</v>
      </c>
      <c r="C32" s="44" t="s">
        <v>1076</v>
      </c>
      <c r="D32" s="20" t="s">
        <v>1512</v>
      </c>
    </row>
    <row r="33" spans="1:4" ht="15" x14ac:dyDescent="0.2">
      <c r="A33" s="44" t="s">
        <v>977</v>
      </c>
      <c r="B33" s="44" t="s">
        <v>877</v>
      </c>
      <c r="C33" s="44" t="s">
        <v>1077</v>
      </c>
      <c r="D33" s="20" t="s">
        <v>1512</v>
      </c>
    </row>
    <row r="34" spans="1:4" ht="15" x14ac:dyDescent="0.2">
      <c r="A34" s="44" t="s">
        <v>978</v>
      </c>
      <c r="B34" s="44" t="s">
        <v>878</v>
      </c>
      <c r="C34" s="44" t="s">
        <v>1078</v>
      </c>
      <c r="D34" s="20" t="s">
        <v>1512</v>
      </c>
    </row>
    <row r="35" spans="1:4" ht="15" x14ac:dyDescent="0.2">
      <c r="A35" s="44" t="s">
        <v>979</v>
      </c>
      <c r="B35" s="44" t="s">
        <v>879</v>
      </c>
      <c r="C35" s="44" t="s">
        <v>1079</v>
      </c>
      <c r="D35" s="20" t="s">
        <v>1512</v>
      </c>
    </row>
    <row r="36" spans="1:4" ht="15" x14ac:dyDescent="0.2">
      <c r="A36" s="44" t="s">
        <v>980</v>
      </c>
      <c r="B36" s="44" t="s">
        <v>880</v>
      </c>
      <c r="C36" s="44" t="s">
        <v>1080</v>
      </c>
      <c r="D36" s="20" t="s">
        <v>1512</v>
      </c>
    </row>
    <row r="37" spans="1:4" ht="15" x14ac:dyDescent="0.2">
      <c r="A37" s="44" t="s">
        <v>981</v>
      </c>
      <c r="B37" s="44" t="s">
        <v>881</v>
      </c>
      <c r="C37" s="44" t="s">
        <v>1081</v>
      </c>
      <c r="D37" s="20" t="s">
        <v>1512</v>
      </c>
    </row>
    <row r="38" spans="1:4" ht="15" x14ac:dyDescent="0.2">
      <c r="A38" s="44" t="s">
        <v>982</v>
      </c>
      <c r="B38" s="44" t="s">
        <v>882</v>
      </c>
      <c r="C38" s="44" t="s">
        <v>1082</v>
      </c>
      <c r="D38" s="20" t="s">
        <v>1512</v>
      </c>
    </row>
    <row r="39" spans="1:4" ht="15" x14ac:dyDescent="0.2">
      <c r="A39" s="44" t="s">
        <v>983</v>
      </c>
      <c r="B39" s="44" t="s">
        <v>883</v>
      </c>
      <c r="C39" s="44" t="s">
        <v>1083</v>
      </c>
      <c r="D39" s="20" t="s">
        <v>1512</v>
      </c>
    </row>
    <row r="40" spans="1:4" ht="15" x14ac:dyDescent="0.2">
      <c r="A40" s="44" t="s">
        <v>984</v>
      </c>
      <c r="B40" s="44" t="s">
        <v>884</v>
      </c>
      <c r="C40" s="44" t="s">
        <v>1084</v>
      </c>
      <c r="D40" s="20" t="s">
        <v>1512</v>
      </c>
    </row>
    <row r="41" spans="1:4" ht="15" x14ac:dyDescent="0.2">
      <c r="A41" s="44" t="s">
        <v>985</v>
      </c>
      <c r="B41" s="44" t="s">
        <v>885</v>
      </c>
      <c r="C41" s="44" t="s">
        <v>1085</v>
      </c>
      <c r="D41" s="20" t="s">
        <v>1512</v>
      </c>
    </row>
    <row r="42" spans="1:4" ht="15" x14ac:dyDescent="0.2">
      <c r="A42" s="44" t="s">
        <v>986</v>
      </c>
      <c r="B42" s="44" t="s">
        <v>886</v>
      </c>
      <c r="C42" s="44" t="s">
        <v>1086</v>
      </c>
      <c r="D42" s="20" t="s">
        <v>1512</v>
      </c>
    </row>
    <row r="43" spans="1:4" ht="15" x14ac:dyDescent="0.2">
      <c r="A43" s="44" t="s">
        <v>987</v>
      </c>
      <c r="B43" s="44" t="s">
        <v>887</v>
      </c>
      <c r="C43" s="44" t="s">
        <v>1087</v>
      </c>
      <c r="D43" s="20" t="s">
        <v>1512</v>
      </c>
    </row>
    <row r="44" spans="1:4" ht="15" x14ac:dyDescent="0.2">
      <c r="A44" s="44" t="s">
        <v>988</v>
      </c>
      <c r="B44" s="44" t="s">
        <v>888</v>
      </c>
      <c r="C44" s="44" t="s">
        <v>1088</v>
      </c>
      <c r="D44" s="20" t="s">
        <v>1512</v>
      </c>
    </row>
    <row r="45" spans="1:4" ht="15" x14ac:dyDescent="0.2">
      <c r="A45" s="44" t="s">
        <v>989</v>
      </c>
      <c r="B45" s="44" t="s">
        <v>889</v>
      </c>
      <c r="C45" s="44" t="s">
        <v>1089</v>
      </c>
      <c r="D45" s="20" t="s">
        <v>1512</v>
      </c>
    </row>
    <row r="46" spans="1:4" ht="15" x14ac:dyDescent="0.2">
      <c r="A46" s="44" t="s">
        <v>990</v>
      </c>
      <c r="B46" s="44" t="s">
        <v>890</v>
      </c>
      <c r="C46" s="44" t="s">
        <v>1090</v>
      </c>
      <c r="D46" s="20" t="s">
        <v>1512</v>
      </c>
    </row>
    <row r="47" spans="1:4" ht="15" x14ac:dyDescent="0.2">
      <c r="A47" s="44" t="s">
        <v>991</v>
      </c>
      <c r="B47" s="44" t="s">
        <v>891</v>
      </c>
      <c r="C47" s="44" t="s">
        <v>1091</v>
      </c>
      <c r="D47" s="20" t="s">
        <v>1512</v>
      </c>
    </row>
    <row r="48" spans="1:4" ht="15" x14ac:dyDescent="0.2">
      <c r="A48" s="44" t="s">
        <v>992</v>
      </c>
      <c r="B48" s="44" t="s">
        <v>892</v>
      </c>
      <c r="C48" s="44" t="s">
        <v>1092</v>
      </c>
      <c r="D48" s="20" t="s">
        <v>1512</v>
      </c>
    </row>
    <row r="49" spans="1:4" ht="15" x14ac:dyDescent="0.2">
      <c r="A49" s="44" t="s">
        <v>993</v>
      </c>
      <c r="B49" s="44" t="s">
        <v>893</v>
      </c>
      <c r="C49" s="44" t="s">
        <v>1093</v>
      </c>
      <c r="D49" s="20" t="s">
        <v>1512</v>
      </c>
    </row>
    <row r="50" spans="1:4" ht="15" x14ac:dyDescent="0.2">
      <c r="A50" s="44" t="s">
        <v>994</v>
      </c>
      <c r="B50" s="44" t="s">
        <v>894</v>
      </c>
      <c r="C50" s="44" t="s">
        <v>1094</v>
      </c>
      <c r="D50" s="20" t="s">
        <v>1512</v>
      </c>
    </row>
    <row r="51" spans="1:4" ht="15" x14ac:dyDescent="0.2">
      <c r="A51" s="44" t="s">
        <v>995</v>
      </c>
      <c r="B51" s="44" t="s">
        <v>895</v>
      </c>
      <c r="C51" s="44" t="s">
        <v>1095</v>
      </c>
      <c r="D51" s="20" t="s">
        <v>1512</v>
      </c>
    </row>
    <row r="52" spans="1:4" ht="15" x14ac:dyDescent="0.2">
      <c r="A52" s="44" t="s">
        <v>996</v>
      </c>
      <c r="B52" s="44" t="s">
        <v>896</v>
      </c>
      <c r="C52" s="44" t="s">
        <v>1096</v>
      </c>
      <c r="D52" s="20" t="s">
        <v>1512</v>
      </c>
    </row>
    <row r="53" spans="1:4" ht="15" x14ac:dyDescent="0.2">
      <c r="A53" s="44" t="s">
        <v>997</v>
      </c>
      <c r="B53" s="44" t="s">
        <v>897</v>
      </c>
      <c r="C53" s="44" t="s">
        <v>1097</v>
      </c>
      <c r="D53" s="20" t="s">
        <v>1512</v>
      </c>
    </row>
    <row r="54" spans="1:4" ht="15" x14ac:dyDescent="0.2">
      <c r="A54" s="44" t="s">
        <v>998</v>
      </c>
      <c r="B54" s="44" t="s">
        <v>898</v>
      </c>
      <c r="C54" s="44" t="s">
        <v>1098</v>
      </c>
      <c r="D54" s="20" t="s">
        <v>1512</v>
      </c>
    </row>
    <row r="55" spans="1:4" ht="15" x14ac:dyDescent="0.2">
      <c r="A55" s="44" t="s">
        <v>999</v>
      </c>
      <c r="B55" s="44" t="s">
        <v>899</v>
      </c>
      <c r="C55" s="44" t="s">
        <v>1099</v>
      </c>
      <c r="D55" s="20" t="s">
        <v>1512</v>
      </c>
    </row>
    <row r="56" spans="1:4" ht="15" x14ac:dyDescent="0.2">
      <c r="A56" s="44" t="s">
        <v>1000</v>
      </c>
      <c r="B56" s="44" t="s">
        <v>900</v>
      </c>
      <c r="C56" s="44" t="s">
        <v>1100</v>
      </c>
      <c r="D56" s="20" t="s">
        <v>1512</v>
      </c>
    </row>
    <row r="57" spans="1:4" ht="15" x14ac:dyDescent="0.2">
      <c r="A57" s="44" t="s">
        <v>1001</v>
      </c>
      <c r="B57" s="44" t="s">
        <v>901</v>
      </c>
      <c r="C57" s="44" t="s">
        <v>1101</v>
      </c>
      <c r="D57" s="20" t="s">
        <v>1512</v>
      </c>
    </row>
    <row r="58" spans="1:4" ht="15" x14ac:dyDescent="0.2">
      <c r="A58" s="44" t="s">
        <v>1002</v>
      </c>
      <c r="B58" s="44" t="s">
        <v>902</v>
      </c>
      <c r="C58" s="44" t="s">
        <v>1102</v>
      </c>
      <c r="D58" s="20" t="s">
        <v>1512</v>
      </c>
    </row>
    <row r="59" spans="1:4" ht="15" x14ac:dyDescent="0.2">
      <c r="A59" s="44" t="s">
        <v>1003</v>
      </c>
      <c r="B59" s="44" t="s">
        <v>903</v>
      </c>
      <c r="C59" s="44" t="s">
        <v>1103</v>
      </c>
      <c r="D59" s="20" t="s">
        <v>1512</v>
      </c>
    </row>
    <row r="60" spans="1:4" ht="15" x14ac:dyDescent="0.2">
      <c r="A60" s="44" t="s">
        <v>1004</v>
      </c>
      <c r="B60" s="44" t="s">
        <v>904</v>
      </c>
      <c r="C60" s="44" t="s">
        <v>1104</v>
      </c>
      <c r="D60" s="20" t="s">
        <v>1512</v>
      </c>
    </row>
    <row r="61" spans="1:4" ht="15" x14ac:dyDescent="0.2">
      <c r="A61" s="44" t="s">
        <v>1005</v>
      </c>
      <c r="B61" s="44" t="s">
        <v>905</v>
      </c>
      <c r="C61" s="44" t="s">
        <v>1105</v>
      </c>
      <c r="D61" s="20" t="s">
        <v>1512</v>
      </c>
    </row>
    <row r="62" spans="1:4" ht="15" x14ac:dyDescent="0.2">
      <c r="A62" s="44" t="s">
        <v>1006</v>
      </c>
      <c r="B62" s="44" t="s">
        <v>906</v>
      </c>
      <c r="C62" s="44" t="s">
        <v>1106</v>
      </c>
      <c r="D62" s="20" t="s">
        <v>1512</v>
      </c>
    </row>
    <row r="63" spans="1:4" ht="15" x14ac:dyDescent="0.2">
      <c r="A63" s="44" t="s">
        <v>1007</v>
      </c>
      <c r="B63" s="44" t="s">
        <v>907</v>
      </c>
      <c r="C63" s="44" t="s">
        <v>1107</v>
      </c>
      <c r="D63" s="20" t="s">
        <v>1512</v>
      </c>
    </row>
    <row r="64" spans="1:4" ht="15" x14ac:dyDescent="0.2">
      <c r="A64" s="44" t="s">
        <v>1008</v>
      </c>
      <c r="B64" s="44" t="s">
        <v>908</v>
      </c>
      <c r="C64" s="44" t="s">
        <v>1108</v>
      </c>
      <c r="D64" s="20" t="s">
        <v>1512</v>
      </c>
    </row>
    <row r="65" spans="1:4" ht="15" x14ac:dyDescent="0.2">
      <c r="A65" s="44" t="s">
        <v>1009</v>
      </c>
      <c r="B65" s="44" t="s">
        <v>909</v>
      </c>
      <c r="C65" s="44" t="s">
        <v>1109</v>
      </c>
      <c r="D65" s="20" t="s">
        <v>1512</v>
      </c>
    </row>
    <row r="66" spans="1:4" ht="15" x14ac:dyDescent="0.2">
      <c r="A66" s="44" t="s">
        <v>1010</v>
      </c>
      <c r="B66" s="44" t="s">
        <v>910</v>
      </c>
      <c r="C66" s="44" t="s">
        <v>1110</v>
      </c>
      <c r="D66" s="20" t="s">
        <v>1512</v>
      </c>
    </row>
    <row r="67" spans="1:4" ht="15" x14ac:dyDescent="0.2">
      <c r="A67" s="44" t="s">
        <v>1011</v>
      </c>
      <c r="B67" s="44" t="s">
        <v>911</v>
      </c>
      <c r="C67" s="44" t="s">
        <v>1111</v>
      </c>
      <c r="D67" s="20" t="s">
        <v>1512</v>
      </c>
    </row>
    <row r="68" spans="1:4" ht="15" x14ac:dyDescent="0.2">
      <c r="A68" s="44" t="s">
        <v>1012</v>
      </c>
      <c r="B68" s="44" t="s">
        <v>912</v>
      </c>
      <c r="C68" s="44" t="s">
        <v>1112</v>
      </c>
      <c r="D68" s="20" t="s">
        <v>1512</v>
      </c>
    </row>
    <row r="69" spans="1:4" ht="15" x14ac:dyDescent="0.2">
      <c r="A69" s="44" t="s">
        <v>1013</v>
      </c>
      <c r="B69" s="44" t="s">
        <v>913</v>
      </c>
      <c r="C69" s="44" t="s">
        <v>1113</v>
      </c>
      <c r="D69" s="20" t="s">
        <v>1512</v>
      </c>
    </row>
    <row r="70" spans="1:4" ht="15" x14ac:dyDescent="0.2">
      <c r="A70" s="44" t="s">
        <v>1014</v>
      </c>
      <c r="B70" s="44" t="s">
        <v>914</v>
      </c>
      <c r="C70" s="44" t="s">
        <v>1114</v>
      </c>
      <c r="D70" s="20" t="s">
        <v>1512</v>
      </c>
    </row>
    <row r="71" spans="1:4" ht="15" x14ac:dyDescent="0.2">
      <c r="A71" s="44" t="s">
        <v>1015</v>
      </c>
      <c r="B71" s="44" t="s">
        <v>915</v>
      </c>
      <c r="C71" s="44" t="s">
        <v>1115</v>
      </c>
      <c r="D71" s="20" t="s">
        <v>1512</v>
      </c>
    </row>
    <row r="72" spans="1:4" ht="15" x14ac:dyDescent="0.2">
      <c r="A72" s="44" t="s">
        <v>1016</v>
      </c>
      <c r="B72" s="44" t="s">
        <v>916</v>
      </c>
      <c r="C72" s="44" t="s">
        <v>1116</v>
      </c>
      <c r="D72" s="20" t="s">
        <v>1512</v>
      </c>
    </row>
    <row r="73" spans="1:4" ht="15" x14ac:dyDescent="0.2">
      <c r="A73" s="44" t="s">
        <v>1017</v>
      </c>
      <c r="B73" s="44" t="s">
        <v>917</v>
      </c>
      <c r="C73" s="44" t="s">
        <v>1117</v>
      </c>
      <c r="D73" s="20" t="s">
        <v>1512</v>
      </c>
    </row>
    <row r="74" spans="1:4" ht="15" x14ac:dyDescent="0.2">
      <c r="A74" s="44" t="s">
        <v>1018</v>
      </c>
      <c r="B74" s="44" t="s">
        <v>918</v>
      </c>
      <c r="C74" s="44" t="s">
        <v>1118</v>
      </c>
      <c r="D74" s="20" t="s">
        <v>1512</v>
      </c>
    </row>
    <row r="75" spans="1:4" ht="15" x14ac:dyDescent="0.2">
      <c r="A75" s="44" t="s">
        <v>1019</v>
      </c>
      <c r="B75" s="44" t="s">
        <v>919</v>
      </c>
      <c r="C75" s="44" t="s">
        <v>1119</v>
      </c>
      <c r="D75" s="20" t="s">
        <v>1512</v>
      </c>
    </row>
    <row r="76" spans="1:4" ht="15" x14ac:dyDescent="0.2">
      <c r="A76" s="44" t="s">
        <v>1020</v>
      </c>
      <c r="B76" s="44" t="s">
        <v>920</v>
      </c>
      <c r="C76" s="44" t="s">
        <v>1120</v>
      </c>
      <c r="D76" s="20" t="s">
        <v>1512</v>
      </c>
    </row>
    <row r="77" spans="1:4" ht="15" x14ac:dyDescent="0.2">
      <c r="A77" s="44" t="s">
        <v>1021</v>
      </c>
      <c r="B77" s="44" t="s">
        <v>921</v>
      </c>
      <c r="C77" s="44" t="s">
        <v>1121</v>
      </c>
      <c r="D77" s="20" t="s">
        <v>1512</v>
      </c>
    </row>
    <row r="78" spans="1:4" ht="15" x14ac:dyDescent="0.2">
      <c r="A78" s="44" t="s">
        <v>1022</v>
      </c>
      <c r="B78" s="44" t="s">
        <v>922</v>
      </c>
      <c r="C78" s="44" t="s">
        <v>1122</v>
      </c>
      <c r="D78" s="20" t="s">
        <v>1512</v>
      </c>
    </row>
    <row r="79" spans="1:4" ht="15" x14ac:dyDescent="0.2">
      <c r="A79" s="44" t="s">
        <v>1023</v>
      </c>
      <c r="B79" s="44" t="s">
        <v>923</v>
      </c>
      <c r="C79" s="44" t="s">
        <v>1123</v>
      </c>
      <c r="D79" s="20" t="s">
        <v>1512</v>
      </c>
    </row>
    <row r="80" spans="1:4" ht="15" x14ac:dyDescent="0.2">
      <c r="A80" s="44" t="s">
        <v>1024</v>
      </c>
      <c r="B80" s="44" t="s">
        <v>924</v>
      </c>
      <c r="C80" s="44" t="s">
        <v>1124</v>
      </c>
      <c r="D80" s="20" t="s">
        <v>1512</v>
      </c>
    </row>
    <row r="81" spans="1:4" ht="15" x14ac:dyDescent="0.2">
      <c r="A81" s="44" t="s">
        <v>1025</v>
      </c>
      <c r="B81" s="44" t="s">
        <v>925</v>
      </c>
      <c r="C81" s="44" t="s">
        <v>1125</v>
      </c>
      <c r="D81" s="20" t="s">
        <v>1512</v>
      </c>
    </row>
    <row r="82" spans="1:4" ht="15" x14ac:dyDescent="0.2">
      <c r="A82" s="44" t="s">
        <v>1026</v>
      </c>
      <c r="B82" s="44" t="s">
        <v>926</v>
      </c>
      <c r="C82" s="44" t="s">
        <v>1126</v>
      </c>
      <c r="D82" s="20" t="s">
        <v>1512</v>
      </c>
    </row>
    <row r="83" spans="1:4" ht="15" x14ac:dyDescent="0.2">
      <c r="A83" s="44" t="s">
        <v>1027</v>
      </c>
      <c r="B83" s="44" t="s">
        <v>927</v>
      </c>
      <c r="C83" s="44" t="s">
        <v>1127</v>
      </c>
      <c r="D83" s="20" t="s">
        <v>1512</v>
      </c>
    </row>
    <row r="84" spans="1:4" ht="15" x14ac:dyDescent="0.2">
      <c r="A84" s="44" t="s">
        <v>1028</v>
      </c>
      <c r="B84" s="44" t="s">
        <v>928</v>
      </c>
      <c r="C84" s="44" t="s">
        <v>1128</v>
      </c>
      <c r="D84" s="20" t="s">
        <v>1512</v>
      </c>
    </row>
    <row r="85" spans="1:4" ht="15" x14ac:dyDescent="0.2">
      <c r="A85" s="44" t="s">
        <v>1029</v>
      </c>
      <c r="B85" s="44" t="s">
        <v>929</v>
      </c>
      <c r="C85" s="44" t="s">
        <v>1129</v>
      </c>
      <c r="D85" s="20" t="s">
        <v>1512</v>
      </c>
    </row>
    <row r="86" spans="1:4" ht="15" x14ac:dyDescent="0.2">
      <c r="A86" s="44" t="s">
        <v>1030</v>
      </c>
      <c r="B86" s="44" t="s">
        <v>930</v>
      </c>
      <c r="C86" s="44" t="s">
        <v>1130</v>
      </c>
      <c r="D86" s="20" t="s">
        <v>1512</v>
      </c>
    </row>
    <row r="87" spans="1:4" ht="15" x14ac:dyDescent="0.2">
      <c r="A87" s="44" t="s">
        <v>1031</v>
      </c>
      <c r="B87" s="44" t="s">
        <v>931</v>
      </c>
      <c r="C87" s="44" t="s">
        <v>1131</v>
      </c>
      <c r="D87" s="20" t="s">
        <v>1512</v>
      </c>
    </row>
    <row r="88" spans="1:4" ht="15" x14ac:dyDescent="0.2">
      <c r="A88" s="44" t="s">
        <v>1032</v>
      </c>
      <c r="B88" s="44" t="s">
        <v>932</v>
      </c>
      <c r="C88" s="44" t="s">
        <v>1132</v>
      </c>
      <c r="D88" s="20" t="s">
        <v>1512</v>
      </c>
    </row>
    <row r="89" spans="1:4" ht="15" x14ac:dyDescent="0.2">
      <c r="A89" s="44" t="s">
        <v>1033</v>
      </c>
      <c r="B89" s="44" t="s">
        <v>933</v>
      </c>
      <c r="C89" s="44" t="s">
        <v>1133</v>
      </c>
      <c r="D89" s="20" t="s">
        <v>1512</v>
      </c>
    </row>
    <row r="90" spans="1:4" ht="15" x14ac:dyDescent="0.2">
      <c r="A90" s="44" t="s">
        <v>1034</v>
      </c>
      <c r="B90" s="44" t="s">
        <v>934</v>
      </c>
      <c r="C90" s="44" t="s">
        <v>1134</v>
      </c>
      <c r="D90" s="20" t="s">
        <v>1512</v>
      </c>
    </row>
    <row r="91" spans="1:4" ht="15" x14ac:dyDescent="0.2">
      <c r="A91" s="44" t="s">
        <v>1035</v>
      </c>
      <c r="B91" s="44" t="s">
        <v>935</v>
      </c>
      <c r="C91" s="44" t="s">
        <v>1135</v>
      </c>
      <c r="D91" s="20" t="s">
        <v>1512</v>
      </c>
    </row>
    <row r="92" spans="1:4" ht="15" x14ac:dyDescent="0.2">
      <c r="A92" s="44" t="s">
        <v>1036</v>
      </c>
      <c r="B92" s="44" t="s">
        <v>936</v>
      </c>
      <c r="C92" s="44" t="s">
        <v>1136</v>
      </c>
      <c r="D92" s="20" t="s">
        <v>1512</v>
      </c>
    </row>
    <row r="93" spans="1:4" ht="15" x14ac:dyDescent="0.2">
      <c r="A93" s="44" t="s">
        <v>1037</v>
      </c>
      <c r="B93" s="44" t="s">
        <v>937</v>
      </c>
      <c r="C93" s="44" t="s">
        <v>1137</v>
      </c>
      <c r="D93" s="20" t="s">
        <v>1512</v>
      </c>
    </row>
    <row r="94" spans="1:4" ht="15" x14ac:dyDescent="0.2">
      <c r="A94" s="44" t="s">
        <v>1038</v>
      </c>
      <c r="B94" s="44" t="s">
        <v>938</v>
      </c>
      <c r="C94" s="44" t="s">
        <v>1138</v>
      </c>
      <c r="D94" s="20" t="s">
        <v>1512</v>
      </c>
    </row>
    <row r="95" spans="1:4" ht="15" x14ac:dyDescent="0.2">
      <c r="A95" s="44" t="s">
        <v>1039</v>
      </c>
      <c r="B95" s="44" t="s">
        <v>939</v>
      </c>
      <c r="C95" s="44" t="s">
        <v>1139</v>
      </c>
      <c r="D95" s="20" t="s">
        <v>1512</v>
      </c>
    </row>
    <row r="96" spans="1:4" ht="15" x14ac:dyDescent="0.2">
      <c r="A96" s="44" t="s">
        <v>1040</v>
      </c>
      <c r="B96" s="44" t="s">
        <v>940</v>
      </c>
      <c r="C96" s="44" t="s">
        <v>1140</v>
      </c>
      <c r="D96" s="20" t="s">
        <v>1512</v>
      </c>
    </row>
    <row r="97" spans="1:4" ht="15" x14ac:dyDescent="0.2">
      <c r="A97" s="44" t="s">
        <v>1041</v>
      </c>
      <c r="B97" s="44" t="s">
        <v>941</v>
      </c>
      <c r="C97" s="44" t="s">
        <v>1141</v>
      </c>
      <c r="D97" s="20" t="s">
        <v>1512</v>
      </c>
    </row>
    <row r="98" spans="1:4" ht="15" x14ac:dyDescent="0.2">
      <c r="A98" s="44" t="s">
        <v>1042</v>
      </c>
      <c r="B98" s="44" t="s">
        <v>942</v>
      </c>
      <c r="C98" s="44" t="s">
        <v>1142</v>
      </c>
      <c r="D98" s="20" t="s">
        <v>1512</v>
      </c>
    </row>
    <row r="99" spans="1:4" ht="15" x14ac:dyDescent="0.2">
      <c r="A99" s="44" t="s">
        <v>1043</v>
      </c>
      <c r="B99" s="44" t="s">
        <v>943</v>
      </c>
      <c r="C99" s="44" t="s">
        <v>1143</v>
      </c>
      <c r="D99" s="20" t="s">
        <v>1512</v>
      </c>
    </row>
    <row r="100" spans="1:4" ht="15" x14ac:dyDescent="0.2">
      <c r="A100" s="44" t="s">
        <v>1044</v>
      </c>
      <c r="B100" s="44" t="s">
        <v>944</v>
      </c>
      <c r="C100" s="44" t="s">
        <v>1144</v>
      </c>
      <c r="D100" s="20" t="s">
        <v>1512</v>
      </c>
    </row>
    <row r="101" spans="1:4" ht="15" x14ac:dyDescent="0.2">
      <c r="A101" s="44" t="s">
        <v>1045</v>
      </c>
      <c r="B101" s="44" t="s">
        <v>945</v>
      </c>
      <c r="C101" s="44" t="s">
        <v>1145</v>
      </c>
      <c r="D101" s="20" t="s">
        <v>1512</v>
      </c>
    </row>
  </sheetData>
  <pageMargins left="0.7" right="0.7" top="0.75" bottom="0.75" header="0.3" footer="0.3"/>
  <pageSetup orientation="portrait" r:id="rId1"/>
  <ignoredErrors>
    <ignoredError sqref="A1:A104857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888B-2776-417C-870E-C5D36DC7F4B8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77" customWidth="1"/>
    <col min="2" max="2" width="49.5703125" style="78" bestFit="1" customWidth="1"/>
    <col min="3" max="3" width="13.7109375" style="78" bestFit="1" customWidth="1"/>
  </cols>
  <sheetData>
    <row r="1" spans="1:3" ht="15" x14ac:dyDescent="0.25">
      <c r="A1" s="79" t="s">
        <v>1471</v>
      </c>
      <c r="B1" s="80" t="s">
        <v>1510</v>
      </c>
      <c r="C1" s="80" t="s">
        <v>1511</v>
      </c>
    </row>
    <row r="2" spans="1:3" x14ac:dyDescent="0.3">
      <c r="A2" s="77">
        <v>7798006872006</v>
      </c>
      <c r="B2" s="78" t="s">
        <v>1488</v>
      </c>
      <c r="C2" s="81">
        <v>250</v>
      </c>
    </row>
    <row r="3" spans="1:3" x14ac:dyDescent="0.3">
      <c r="A3" s="77">
        <v>7796930007310</v>
      </c>
      <c r="B3" s="78" t="s">
        <v>847</v>
      </c>
      <c r="C3" s="81">
        <v>528</v>
      </c>
    </row>
    <row r="4" spans="1:3" x14ac:dyDescent="0.3">
      <c r="A4" s="77">
        <v>7795348001859</v>
      </c>
      <c r="B4" s="78" t="s">
        <v>848</v>
      </c>
      <c r="C4" s="81">
        <v>534</v>
      </c>
    </row>
    <row r="5" spans="1:3" x14ac:dyDescent="0.3">
      <c r="A5" s="77">
        <v>7796930003336</v>
      </c>
      <c r="B5" s="78" t="s">
        <v>849</v>
      </c>
      <c r="C5" s="81">
        <v>620</v>
      </c>
    </row>
    <row r="6" spans="1:3" x14ac:dyDescent="0.3">
      <c r="A6" s="77">
        <v>7796930007303</v>
      </c>
      <c r="B6" s="78" t="s">
        <v>850</v>
      </c>
      <c r="C6" s="81">
        <v>635</v>
      </c>
    </row>
    <row r="7" spans="1:3" x14ac:dyDescent="0.3">
      <c r="A7" s="77">
        <v>7796930003978</v>
      </c>
      <c r="B7" s="78" t="s">
        <v>851</v>
      </c>
      <c r="C7" s="81">
        <v>693</v>
      </c>
    </row>
    <row r="8" spans="1:3" x14ac:dyDescent="0.3">
      <c r="A8" s="77">
        <v>7798007801784</v>
      </c>
      <c r="B8" s="78" t="s">
        <v>1489</v>
      </c>
      <c r="C8" s="81">
        <v>764</v>
      </c>
    </row>
    <row r="9" spans="1:3" x14ac:dyDescent="0.3">
      <c r="A9" s="77">
        <v>7798007801906</v>
      </c>
      <c r="B9" s="78" t="s">
        <v>1490</v>
      </c>
      <c r="C9" s="81">
        <v>808</v>
      </c>
    </row>
    <row r="10" spans="1:3" x14ac:dyDescent="0.3">
      <c r="A10" s="77">
        <v>7796930003985</v>
      </c>
      <c r="B10" s="78" t="s">
        <v>1491</v>
      </c>
      <c r="C10" s="81">
        <v>829</v>
      </c>
    </row>
    <row r="11" spans="1:3" x14ac:dyDescent="0.3">
      <c r="A11" s="77">
        <v>7795304866133</v>
      </c>
      <c r="B11" s="78" t="s">
        <v>852</v>
      </c>
      <c r="C11" s="81">
        <v>913</v>
      </c>
    </row>
    <row r="12" spans="1:3" x14ac:dyDescent="0.3">
      <c r="A12" s="77">
        <v>7795305791588</v>
      </c>
      <c r="B12" s="78" t="s">
        <v>853</v>
      </c>
      <c r="C12" s="81">
        <v>1045</v>
      </c>
    </row>
    <row r="13" spans="1:3" x14ac:dyDescent="0.3">
      <c r="A13" s="77">
        <v>7796930008003</v>
      </c>
      <c r="B13" s="78" t="s">
        <v>1492</v>
      </c>
      <c r="C13" s="81">
        <v>1140</v>
      </c>
    </row>
    <row r="14" spans="1:3" x14ac:dyDescent="0.3">
      <c r="A14" s="77">
        <v>7795305791540</v>
      </c>
      <c r="B14" s="78" t="s">
        <v>854</v>
      </c>
      <c r="C14" s="81">
        <v>1206</v>
      </c>
    </row>
    <row r="15" spans="1:3" x14ac:dyDescent="0.3">
      <c r="A15" s="77">
        <v>7795305791571</v>
      </c>
      <c r="B15" s="78" t="s">
        <v>855</v>
      </c>
      <c r="C15" s="81">
        <v>1226</v>
      </c>
    </row>
    <row r="16" spans="1:3" x14ac:dyDescent="0.3">
      <c r="A16" s="77">
        <v>7797991146819</v>
      </c>
      <c r="B16" s="78" t="s">
        <v>856</v>
      </c>
      <c r="C16" s="81">
        <v>7241</v>
      </c>
    </row>
    <row r="17" spans="1:3" x14ac:dyDescent="0.3">
      <c r="A17" s="77">
        <v>7795336079617</v>
      </c>
      <c r="B17" s="78" t="s">
        <v>276</v>
      </c>
      <c r="C17" s="81">
        <v>7655</v>
      </c>
    </row>
    <row r="18" spans="1:3" x14ac:dyDescent="0.3">
      <c r="A18" s="77">
        <v>7795367053815</v>
      </c>
      <c r="B18" s="78" t="s">
        <v>857</v>
      </c>
      <c r="C18" s="81">
        <v>7792</v>
      </c>
    </row>
    <row r="19" spans="1:3" x14ac:dyDescent="0.3">
      <c r="A19" s="77">
        <v>7796285048969</v>
      </c>
      <c r="B19" s="78" t="s">
        <v>858</v>
      </c>
      <c r="C19" s="81">
        <v>7903</v>
      </c>
    </row>
    <row r="20" spans="1:3" x14ac:dyDescent="0.3">
      <c r="A20" s="77">
        <v>7798006871870</v>
      </c>
      <c r="B20" s="78" t="s">
        <v>1493</v>
      </c>
      <c r="C20" s="81">
        <v>9697</v>
      </c>
    </row>
    <row r="21" spans="1:3" x14ac:dyDescent="0.3">
      <c r="A21" s="77">
        <v>7798061750943</v>
      </c>
      <c r="B21" s="78" t="s">
        <v>1494</v>
      </c>
      <c r="C21" s="81">
        <v>10493</v>
      </c>
    </row>
    <row r="22" spans="1:3" x14ac:dyDescent="0.3">
      <c r="A22" s="77">
        <v>7795348003501</v>
      </c>
      <c r="B22" s="78" t="s">
        <v>1495</v>
      </c>
      <c r="C22" s="81">
        <v>10939</v>
      </c>
    </row>
    <row r="23" spans="1:3" x14ac:dyDescent="0.3">
      <c r="A23" s="77">
        <v>3000033631193</v>
      </c>
      <c r="B23" s="78" t="s">
        <v>860</v>
      </c>
      <c r="C23" s="81">
        <v>10984</v>
      </c>
    </row>
    <row r="24" spans="1:3" x14ac:dyDescent="0.3">
      <c r="A24" s="77">
        <v>7795348003419</v>
      </c>
      <c r="B24" s="78" t="s">
        <v>861</v>
      </c>
      <c r="C24" s="81">
        <v>11014</v>
      </c>
    </row>
    <row r="25" spans="1:3" x14ac:dyDescent="0.3">
      <c r="A25" s="77">
        <v>7792183487787</v>
      </c>
      <c r="B25" s="78" t="s">
        <v>862</v>
      </c>
      <c r="C25" s="81">
        <v>11055</v>
      </c>
    </row>
    <row r="26" spans="1:3" x14ac:dyDescent="0.3">
      <c r="A26" s="77">
        <v>7795348250189</v>
      </c>
      <c r="B26" s="78" t="s">
        <v>863</v>
      </c>
      <c r="C26" s="81">
        <v>11537</v>
      </c>
    </row>
    <row r="27" spans="1:3" x14ac:dyDescent="0.3">
      <c r="A27" s="77">
        <v>7795348003037</v>
      </c>
      <c r="B27" s="78" t="s">
        <v>864</v>
      </c>
      <c r="C27" s="81">
        <v>11539</v>
      </c>
    </row>
    <row r="28" spans="1:3" x14ac:dyDescent="0.3">
      <c r="A28" s="77">
        <v>7794640408021</v>
      </c>
      <c r="B28" s="78" t="s">
        <v>865</v>
      </c>
      <c r="C28" s="81">
        <v>11586</v>
      </c>
    </row>
    <row r="29" spans="1:3" x14ac:dyDescent="0.3">
      <c r="A29" s="77">
        <v>7792371649973</v>
      </c>
      <c r="B29" s="78" t="s">
        <v>866</v>
      </c>
      <c r="C29" s="81">
        <v>19034</v>
      </c>
    </row>
    <row r="30" spans="1:3" x14ac:dyDescent="0.3">
      <c r="A30" s="77">
        <v>7792371004833</v>
      </c>
      <c r="B30" s="78" t="s">
        <v>1496</v>
      </c>
      <c r="C30" s="81">
        <v>19364</v>
      </c>
    </row>
    <row r="31" spans="1:3" x14ac:dyDescent="0.3">
      <c r="A31" s="77">
        <v>7796285049256</v>
      </c>
      <c r="B31" s="78" t="s">
        <v>867</v>
      </c>
      <c r="C31" s="81">
        <v>19585</v>
      </c>
    </row>
    <row r="32" spans="1:3" x14ac:dyDescent="0.3">
      <c r="A32" s="77">
        <v>7794640401701</v>
      </c>
      <c r="B32" s="78" t="s">
        <v>868</v>
      </c>
      <c r="C32" s="81">
        <v>19939</v>
      </c>
    </row>
    <row r="33" spans="1:3" x14ac:dyDescent="0.3">
      <c r="A33" s="77">
        <v>7795367054171</v>
      </c>
      <c r="B33" s="78" t="s">
        <v>1497</v>
      </c>
      <c r="C33" s="81">
        <v>20576</v>
      </c>
    </row>
    <row r="34" spans="1:3" x14ac:dyDescent="0.3">
      <c r="A34" s="77">
        <v>7795304866881</v>
      </c>
      <c r="B34" s="78" t="s">
        <v>869</v>
      </c>
      <c r="C34" s="81">
        <v>20613</v>
      </c>
    </row>
    <row r="35" spans="1:3" x14ac:dyDescent="0.3">
      <c r="A35" s="77">
        <v>7795367054522</v>
      </c>
      <c r="B35" s="78" t="s">
        <v>870</v>
      </c>
      <c r="C35" s="81">
        <v>21100</v>
      </c>
    </row>
    <row r="36" spans="1:3" x14ac:dyDescent="0.3">
      <c r="A36" s="77">
        <v>7792183488647</v>
      </c>
      <c r="B36" s="78" t="s">
        <v>871</v>
      </c>
      <c r="C36" s="81">
        <v>21128</v>
      </c>
    </row>
    <row r="37" spans="1:3" x14ac:dyDescent="0.3">
      <c r="A37" s="77">
        <v>7798061751292</v>
      </c>
      <c r="B37" s="78" t="s">
        <v>1498</v>
      </c>
      <c r="C37" s="81">
        <v>21303</v>
      </c>
    </row>
    <row r="38" spans="1:3" x14ac:dyDescent="0.3">
      <c r="A38" s="77">
        <v>7795348250943</v>
      </c>
      <c r="B38" s="78" t="s">
        <v>872</v>
      </c>
      <c r="C38" s="81">
        <v>21922</v>
      </c>
    </row>
    <row r="39" spans="1:3" x14ac:dyDescent="0.3">
      <c r="A39" s="77">
        <v>7798084680821</v>
      </c>
      <c r="B39" s="78" t="s">
        <v>873</v>
      </c>
      <c r="C39" s="81">
        <v>22132</v>
      </c>
    </row>
    <row r="40" spans="1:3" x14ac:dyDescent="0.3">
      <c r="A40" s="77">
        <v>7798061750424</v>
      </c>
      <c r="B40" s="78" t="s">
        <v>1499</v>
      </c>
      <c r="C40" s="81">
        <v>22882</v>
      </c>
    </row>
    <row r="41" spans="1:3" x14ac:dyDescent="0.3">
      <c r="A41" s="77">
        <v>3000033622634</v>
      </c>
      <c r="B41" s="78" t="s">
        <v>874</v>
      </c>
      <c r="C41" s="81">
        <v>22963</v>
      </c>
    </row>
    <row r="42" spans="1:3" x14ac:dyDescent="0.3">
      <c r="A42" s="77">
        <v>7797991150199</v>
      </c>
      <c r="B42" s="78" t="s">
        <v>875</v>
      </c>
      <c r="C42" s="81">
        <v>23411</v>
      </c>
    </row>
    <row r="43" spans="1:3" x14ac:dyDescent="0.3">
      <c r="A43" s="77">
        <v>7795367055390</v>
      </c>
      <c r="B43" s="78" t="s">
        <v>1500</v>
      </c>
      <c r="C43" s="81">
        <v>24500</v>
      </c>
    </row>
    <row r="44" spans="1:3" x14ac:dyDescent="0.3">
      <c r="A44" s="77">
        <v>7795336063340</v>
      </c>
      <c r="B44" s="78" t="s">
        <v>876</v>
      </c>
      <c r="C44" s="81">
        <v>24727</v>
      </c>
    </row>
    <row r="45" spans="1:3" x14ac:dyDescent="0.3">
      <c r="A45" s="77">
        <v>7795367055284</v>
      </c>
      <c r="B45" s="78" t="s">
        <v>1501</v>
      </c>
      <c r="C45" s="81">
        <v>24792</v>
      </c>
    </row>
    <row r="46" spans="1:3" x14ac:dyDescent="0.3">
      <c r="A46" s="77">
        <v>7791829018910</v>
      </c>
      <c r="B46" s="78" t="s">
        <v>1502</v>
      </c>
      <c r="C46" s="81">
        <v>26266</v>
      </c>
    </row>
    <row r="47" spans="1:3" x14ac:dyDescent="0.3">
      <c r="A47" s="77">
        <v>7795348251223</v>
      </c>
      <c r="B47" s="78" t="s">
        <v>877</v>
      </c>
      <c r="C47" s="81">
        <v>26752</v>
      </c>
    </row>
    <row r="48" spans="1:3" x14ac:dyDescent="0.3">
      <c r="A48" s="77">
        <v>7791829019344</v>
      </c>
      <c r="B48" s="78" t="s">
        <v>878</v>
      </c>
      <c r="C48" s="81">
        <v>27184</v>
      </c>
    </row>
    <row r="49" spans="1:3" x14ac:dyDescent="0.3">
      <c r="A49" s="77">
        <v>7792183000443</v>
      </c>
      <c r="B49" s="78" t="s">
        <v>879</v>
      </c>
      <c r="C49" s="81">
        <v>27425</v>
      </c>
    </row>
    <row r="50" spans="1:3" x14ac:dyDescent="0.3">
      <c r="A50" s="77">
        <v>7795314023458</v>
      </c>
      <c r="B50" s="78" t="s">
        <v>880</v>
      </c>
      <c r="C50" s="81">
        <v>27459</v>
      </c>
    </row>
    <row r="51" spans="1:3" x14ac:dyDescent="0.3">
      <c r="A51" s="77">
        <v>7795367000239</v>
      </c>
      <c r="B51" s="78" t="s">
        <v>881</v>
      </c>
      <c r="C51" s="81">
        <v>27669</v>
      </c>
    </row>
    <row r="52" spans="1:3" x14ac:dyDescent="0.3">
      <c r="A52" s="77">
        <v>7795348000258</v>
      </c>
      <c r="B52" s="78" t="s">
        <v>882</v>
      </c>
      <c r="C52" s="81">
        <v>28621</v>
      </c>
    </row>
    <row r="53" spans="1:3" x14ac:dyDescent="0.3">
      <c r="A53" s="77">
        <v>7795367000376</v>
      </c>
      <c r="B53" s="78" t="s">
        <v>883</v>
      </c>
      <c r="C53" s="81">
        <v>28919</v>
      </c>
    </row>
    <row r="54" spans="1:3" x14ac:dyDescent="0.3">
      <c r="A54" s="77">
        <v>7795348000326</v>
      </c>
      <c r="B54" s="78" t="s">
        <v>884</v>
      </c>
      <c r="C54" s="81">
        <v>29011</v>
      </c>
    </row>
    <row r="55" spans="1:3" x14ac:dyDescent="0.3">
      <c r="A55" s="77">
        <v>7795314023694</v>
      </c>
      <c r="B55" s="78" t="s">
        <v>885</v>
      </c>
      <c r="C55" s="81">
        <v>29504</v>
      </c>
    </row>
    <row r="56" spans="1:3" x14ac:dyDescent="0.3">
      <c r="A56" s="77">
        <v>7795314023700</v>
      </c>
      <c r="B56" s="78" t="s">
        <v>886</v>
      </c>
      <c r="C56" s="81">
        <v>29721</v>
      </c>
    </row>
    <row r="57" spans="1:3" x14ac:dyDescent="0.3">
      <c r="A57" s="77">
        <v>7794640820076</v>
      </c>
      <c r="B57" s="78" t="s">
        <v>887</v>
      </c>
      <c r="C57" s="81">
        <v>30110</v>
      </c>
    </row>
    <row r="58" spans="1:3" x14ac:dyDescent="0.3">
      <c r="A58" s="77">
        <v>7794640820083</v>
      </c>
      <c r="B58" s="78" t="s">
        <v>888</v>
      </c>
      <c r="C58" s="81">
        <v>30136</v>
      </c>
    </row>
    <row r="59" spans="1:3" x14ac:dyDescent="0.3">
      <c r="A59" s="77">
        <v>7795336079624</v>
      </c>
      <c r="B59" s="78" t="s">
        <v>1503</v>
      </c>
      <c r="C59" s="81">
        <v>30212</v>
      </c>
    </row>
    <row r="60" spans="1:3" x14ac:dyDescent="0.3">
      <c r="A60" s="77">
        <v>7795367001069</v>
      </c>
      <c r="B60" s="78" t="s">
        <v>889</v>
      </c>
      <c r="C60" s="81">
        <v>30590</v>
      </c>
    </row>
    <row r="61" spans="1:3" x14ac:dyDescent="0.3">
      <c r="A61" s="77">
        <v>7795367001038</v>
      </c>
      <c r="B61" s="78" t="s">
        <v>890</v>
      </c>
      <c r="C61" s="81">
        <v>30591</v>
      </c>
    </row>
    <row r="62" spans="1:3" x14ac:dyDescent="0.3">
      <c r="A62" s="77">
        <v>7795348001705</v>
      </c>
      <c r="B62" s="78" t="s">
        <v>891</v>
      </c>
      <c r="C62" s="81">
        <v>1031120</v>
      </c>
    </row>
    <row r="63" spans="1:3" x14ac:dyDescent="0.3">
      <c r="A63" s="77">
        <v>7791829018903</v>
      </c>
      <c r="B63" s="78" t="s">
        <v>892</v>
      </c>
      <c r="C63" s="81">
        <v>1031182</v>
      </c>
    </row>
    <row r="64" spans="1:3" x14ac:dyDescent="0.3">
      <c r="A64" s="77">
        <v>7793397077269</v>
      </c>
      <c r="B64" s="78" t="s">
        <v>893</v>
      </c>
      <c r="C64" s="81">
        <v>1031370</v>
      </c>
    </row>
    <row r="65" spans="1:3" x14ac:dyDescent="0.3">
      <c r="A65" s="77">
        <v>7795367003544</v>
      </c>
      <c r="B65" s="78" t="s">
        <v>894</v>
      </c>
      <c r="C65" s="81">
        <v>1031372</v>
      </c>
    </row>
    <row r="66" spans="1:3" x14ac:dyDescent="0.3">
      <c r="A66" s="77">
        <v>7795348000357</v>
      </c>
      <c r="B66" s="78" t="s">
        <v>895</v>
      </c>
      <c r="C66" s="81">
        <v>1031389</v>
      </c>
    </row>
    <row r="67" spans="1:3" x14ac:dyDescent="0.3">
      <c r="A67" s="77">
        <v>7794640820793</v>
      </c>
      <c r="B67" s="78" t="s">
        <v>896</v>
      </c>
      <c r="C67" s="81">
        <v>1031712</v>
      </c>
    </row>
    <row r="68" spans="1:3" x14ac:dyDescent="0.3">
      <c r="A68" s="77">
        <v>7797991000678</v>
      </c>
      <c r="B68" s="78" t="s">
        <v>897</v>
      </c>
      <c r="C68" s="81">
        <v>1031881</v>
      </c>
    </row>
    <row r="69" spans="1:3" x14ac:dyDescent="0.3">
      <c r="A69" s="77">
        <v>7797991000661</v>
      </c>
      <c r="B69" s="78" t="s">
        <v>898</v>
      </c>
      <c r="C69" s="81">
        <v>1031882</v>
      </c>
    </row>
    <row r="70" spans="1:3" x14ac:dyDescent="0.3">
      <c r="A70" s="77">
        <v>7795314023762</v>
      </c>
      <c r="B70" s="78" t="s">
        <v>899</v>
      </c>
      <c r="C70" s="81">
        <v>1031893</v>
      </c>
    </row>
    <row r="71" spans="1:3" x14ac:dyDescent="0.3">
      <c r="A71" s="77">
        <v>7796285277314</v>
      </c>
      <c r="B71" s="78" t="s">
        <v>900</v>
      </c>
      <c r="C71" s="81">
        <v>1032116</v>
      </c>
    </row>
    <row r="72" spans="1:3" x14ac:dyDescent="0.3">
      <c r="A72" s="77">
        <v>7792183001945</v>
      </c>
      <c r="B72" s="78" t="s">
        <v>901</v>
      </c>
      <c r="C72" s="81">
        <v>1032188</v>
      </c>
    </row>
    <row r="73" spans="1:3" x14ac:dyDescent="0.3">
      <c r="A73" s="77">
        <v>7795348002825</v>
      </c>
      <c r="B73" s="78" t="s">
        <v>902</v>
      </c>
      <c r="C73" s="81">
        <v>1032222</v>
      </c>
    </row>
    <row r="74" spans="1:3" x14ac:dyDescent="0.3">
      <c r="A74" s="77">
        <v>7793397051443</v>
      </c>
      <c r="B74" s="78" t="s">
        <v>1504</v>
      </c>
      <c r="C74" s="81">
        <v>1032299</v>
      </c>
    </row>
    <row r="75" spans="1:3" x14ac:dyDescent="0.3">
      <c r="A75" s="77">
        <v>8054083005003</v>
      </c>
      <c r="B75" s="78" t="s">
        <v>903</v>
      </c>
      <c r="C75" s="81">
        <v>1032301</v>
      </c>
    </row>
    <row r="76" spans="1:3" x14ac:dyDescent="0.3">
      <c r="A76" s="77">
        <v>8054083003474</v>
      </c>
      <c r="B76" s="78" t="s">
        <v>904</v>
      </c>
      <c r="C76" s="81">
        <v>1032380</v>
      </c>
    </row>
    <row r="77" spans="1:3" x14ac:dyDescent="0.3">
      <c r="A77" s="77">
        <v>7798061750837</v>
      </c>
      <c r="B77" s="78" t="s">
        <v>1505</v>
      </c>
      <c r="C77" s="81">
        <v>1032382</v>
      </c>
    </row>
    <row r="78" spans="1:3" x14ac:dyDescent="0.3">
      <c r="A78" s="77">
        <v>7793397051436</v>
      </c>
      <c r="B78" s="78" t="s">
        <v>1506</v>
      </c>
      <c r="C78" s="81">
        <v>1032413</v>
      </c>
    </row>
    <row r="79" spans="1:3" x14ac:dyDescent="0.3">
      <c r="A79" s="77">
        <v>7792183002539</v>
      </c>
      <c r="B79" s="78" t="s">
        <v>905</v>
      </c>
      <c r="C79" s="81">
        <v>1032424</v>
      </c>
    </row>
    <row r="80" spans="1:3" x14ac:dyDescent="0.3">
      <c r="A80" s="77">
        <v>7794640820854</v>
      </c>
      <c r="B80" s="78" t="s">
        <v>1507</v>
      </c>
      <c r="C80" s="81">
        <v>1032425</v>
      </c>
    </row>
    <row r="81" spans="1:3" x14ac:dyDescent="0.3">
      <c r="A81" s="77">
        <v>7798008272125</v>
      </c>
      <c r="B81" s="78" t="s">
        <v>907</v>
      </c>
      <c r="C81" s="81">
        <v>1032554</v>
      </c>
    </row>
    <row r="82" spans="1:3" x14ac:dyDescent="0.3">
      <c r="A82" s="77">
        <v>7793397051474</v>
      </c>
      <c r="B82" s="78" t="s">
        <v>908</v>
      </c>
      <c r="C82" s="81">
        <v>1032577</v>
      </c>
    </row>
    <row r="83" spans="1:3" x14ac:dyDescent="0.3">
      <c r="A83" s="77">
        <v>7793397090305</v>
      </c>
      <c r="B83" s="78" t="s">
        <v>909</v>
      </c>
      <c r="C83" s="81">
        <v>1032669</v>
      </c>
    </row>
    <row r="84" spans="1:3" x14ac:dyDescent="0.3">
      <c r="A84" s="77">
        <v>7793397051535</v>
      </c>
      <c r="B84" s="78" t="s">
        <v>910</v>
      </c>
      <c r="C84" s="81">
        <v>1032748</v>
      </c>
    </row>
    <row r="85" spans="1:3" x14ac:dyDescent="0.3">
      <c r="A85" s="77">
        <v>7793397051542</v>
      </c>
      <c r="B85" s="78" t="s">
        <v>911</v>
      </c>
      <c r="C85" s="81">
        <v>1032750</v>
      </c>
    </row>
    <row r="86" spans="1:3" x14ac:dyDescent="0.3">
      <c r="A86" s="77">
        <v>8054083006406</v>
      </c>
      <c r="B86" s="78" t="s">
        <v>912</v>
      </c>
      <c r="C86" s="81">
        <v>1032790</v>
      </c>
    </row>
    <row r="87" spans="1:3" x14ac:dyDescent="0.3">
      <c r="A87" s="77">
        <v>8054083003382</v>
      </c>
      <c r="B87" s="78" t="s">
        <v>913</v>
      </c>
      <c r="C87" s="81">
        <v>1032830</v>
      </c>
    </row>
    <row r="88" spans="1:3" x14ac:dyDescent="0.3">
      <c r="A88" s="77">
        <v>7795348003242</v>
      </c>
      <c r="B88" s="78" t="s">
        <v>914</v>
      </c>
      <c r="C88" s="81">
        <v>1032899</v>
      </c>
    </row>
    <row r="89" spans="1:3" x14ac:dyDescent="0.3">
      <c r="A89" s="77">
        <v>7796285279905</v>
      </c>
      <c r="B89" s="78" t="s">
        <v>915</v>
      </c>
      <c r="C89" s="81">
        <v>1032986</v>
      </c>
    </row>
    <row r="90" spans="1:3" x14ac:dyDescent="0.3">
      <c r="A90" s="77">
        <v>7792183002843</v>
      </c>
      <c r="B90" s="78" t="s">
        <v>916</v>
      </c>
      <c r="C90" s="81">
        <v>1033043</v>
      </c>
    </row>
    <row r="91" spans="1:3" x14ac:dyDescent="0.3">
      <c r="A91" s="77">
        <v>7793397051658</v>
      </c>
      <c r="B91" s="78" t="s">
        <v>917</v>
      </c>
      <c r="C91" s="81">
        <v>1033050</v>
      </c>
    </row>
    <row r="92" spans="1:3" x14ac:dyDescent="0.3">
      <c r="A92" s="77">
        <v>7795367010030</v>
      </c>
      <c r="B92" s="78" t="s">
        <v>919</v>
      </c>
      <c r="C92" s="81">
        <v>1033533</v>
      </c>
    </row>
    <row r="93" spans="1:3" x14ac:dyDescent="0.3">
      <c r="A93" s="77">
        <v>7793397090428</v>
      </c>
      <c r="B93" s="78" t="s">
        <v>1508</v>
      </c>
      <c r="C93" s="81">
        <v>1033553</v>
      </c>
    </row>
    <row r="94" spans="1:3" x14ac:dyDescent="0.3">
      <c r="A94" s="77">
        <v>7793081098334</v>
      </c>
      <c r="B94" s="78" t="s">
        <v>920</v>
      </c>
      <c r="C94" s="81">
        <v>1033676</v>
      </c>
    </row>
    <row r="95" spans="1:3" x14ac:dyDescent="0.3">
      <c r="A95" s="77">
        <v>7792183489507</v>
      </c>
      <c r="B95" s="78" t="s">
        <v>921</v>
      </c>
      <c r="C95" s="81">
        <v>1033709</v>
      </c>
    </row>
    <row r="96" spans="1:3" x14ac:dyDescent="0.3">
      <c r="A96" s="77">
        <v>7792183489569</v>
      </c>
      <c r="B96" s="78" t="s">
        <v>922</v>
      </c>
      <c r="C96" s="81">
        <v>1033874</v>
      </c>
    </row>
    <row r="97" spans="1:3" x14ac:dyDescent="0.3">
      <c r="A97" s="77">
        <v>7792183489576</v>
      </c>
      <c r="B97" s="78" t="s">
        <v>923</v>
      </c>
      <c r="C97" s="81">
        <v>1033875</v>
      </c>
    </row>
    <row r="98" spans="1:3" x14ac:dyDescent="0.3">
      <c r="A98" s="77">
        <v>7795348421602</v>
      </c>
      <c r="B98" s="78" t="s">
        <v>924</v>
      </c>
      <c r="C98" s="81">
        <v>1034037</v>
      </c>
    </row>
    <row r="99" spans="1:3" x14ac:dyDescent="0.3">
      <c r="A99" s="77">
        <v>7794640820953</v>
      </c>
      <c r="B99" s="78" t="s">
        <v>925</v>
      </c>
      <c r="C99" s="81">
        <v>1034079</v>
      </c>
    </row>
    <row r="100" spans="1:3" x14ac:dyDescent="0.3">
      <c r="A100" s="77">
        <v>7794640820946</v>
      </c>
      <c r="B100" s="78" t="s">
        <v>926</v>
      </c>
      <c r="C100" s="81">
        <v>1034080</v>
      </c>
    </row>
    <row r="101" spans="1:3" x14ac:dyDescent="0.3">
      <c r="A101" s="77">
        <v>7795348421831</v>
      </c>
      <c r="B101" s="78" t="s">
        <v>927</v>
      </c>
      <c r="C101" s="81">
        <v>1034201</v>
      </c>
    </row>
    <row r="102" spans="1:3" x14ac:dyDescent="0.3">
      <c r="A102" s="77">
        <v>7792183489736</v>
      </c>
      <c r="B102" s="78" t="s">
        <v>928</v>
      </c>
      <c r="C102" s="81">
        <v>1034245</v>
      </c>
    </row>
    <row r="103" spans="1:3" x14ac:dyDescent="0.3">
      <c r="A103" s="77">
        <v>7795314572338</v>
      </c>
      <c r="B103" s="78" t="s">
        <v>929</v>
      </c>
      <c r="C103" s="81">
        <v>1034272</v>
      </c>
    </row>
    <row r="104" spans="1:3" x14ac:dyDescent="0.3">
      <c r="A104" s="77">
        <v>7793397090411</v>
      </c>
      <c r="B104" s="78" t="s">
        <v>1509</v>
      </c>
      <c r="C104" s="81">
        <v>1034275</v>
      </c>
    </row>
    <row r="105" spans="1:3" x14ac:dyDescent="0.3">
      <c r="A105" s="77">
        <v>7793397052006</v>
      </c>
      <c r="B105" s="78" t="s">
        <v>932</v>
      </c>
      <c r="C105" s="81">
        <v>1034433</v>
      </c>
    </row>
    <row r="106" spans="1:3" x14ac:dyDescent="0.3">
      <c r="A106" s="77">
        <v>7798112993954</v>
      </c>
      <c r="B106" s="78" t="s">
        <v>930</v>
      </c>
      <c r="C106" s="81">
        <v>1034471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M1720"/>
  <sheetViews>
    <sheetView tabSelected="1" zoomScale="80" zoomScaleNormal="80" workbookViewId="0">
      <selection activeCell="H5" sqref="H5"/>
    </sheetView>
  </sheetViews>
  <sheetFormatPr baseColWidth="10" defaultRowHeight="15" x14ac:dyDescent="0.25"/>
  <cols>
    <col min="1" max="1" width="21.42578125" style="28" customWidth="1"/>
    <col min="2" max="2" width="37.42578125" style="28" bestFit="1" customWidth="1"/>
    <col min="3" max="3" width="19.85546875" style="28" customWidth="1"/>
    <col min="4" max="4" width="17.7109375" style="28" bestFit="1" customWidth="1"/>
    <col min="5" max="5" width="20" style="28" bestFit="1" customWidth="1"/>
    <col min="6" max="6" width="10.28515625" style="28" customWidth="1"/>
    <col min="8" max="8" width="12.85546875" customWidth="1"/>
    <col min="9" max="9" width="43.7109375" bestFit="1" customWidth="1"/>
    <col min="10" max="10" width="44.28515625" bestFit="1" customWidth="1"/>
    <col min="11" max="11" width="33" bestFit="1" customWidth="1"/>
    <col min="12" max="12" width="22.28515625" bestFit="1" customWidth="1"/>
  </cols>
  <sheetData>
    <row r="1" spans="1:13" x14ac:dyDescent="0.25">
      <c r="A1" t="s">
        <v>35</v>
      </c>
      <c r="B1"/>
      <c r="C1" t="s">
        <v>34</v>
      </c>
      <c r="D1"/>
      <c r="E1"/>
      <c r="F1"/>
    </row>
    <row r="2" spans="1:13" s="33" customFormat="1" ht="17.25" x14ac:dyDescent="0.25">
      <c r="A2" s="32" t="s">
        <v>281</v>
      </c>
      <c r="B2" s="32" t="s">
        <v>830</v>
      </c>
      <c r="C2" s="31" t="s">
        <v>280</v>
      </c>
      <c r="D2" s="32" t="s">
        <v>282</v>
      </c>
      <c r="E2" s="32" t="s">
        <v>831</v>
      </c>
      <c r="F2" s="32" t="s">
        <v>832</v>
      </c>
      <c r="G2" s="32" t="s">
        <v>833</v>
      </c>
      <c r="H2" s="32" t="s">
        <v>273</v>
      </c>
      <c r="I2" s="32" t="s">
        <v>834</v>
      </c>
      <c r="J2" s="32" t="s">
        <v>278</v>
      </c>
      <c r="K2" s="32" t="s">
        <v>835</v>
      </c>
      <c r="L2" s="32" t="s">
        <v>1475</v>
      </c>
    </row>
    <row r="3" spans="1:13" ht="19.5" x14ac:dyDescent="0.55000000000000004">
      <c r="A3" s="30" t="s">
        <v>1476</v>
      </c>
      <c r="B3" s="30" t="s">
        <v>537</v>
      </c>
      <c r="C3" s="30">
        <v>85409259</v>
      </c>
      <c r="D3" s="30">
        <v>40000001</v>
      </c>
      <c r="E3" s="29" t="s">
        <v>538</v>
      </c>
      <c r="F3" s="29" t="s">
        <v>274</v>
      </c>
      <c r="G3" s="29" t="s">
        <v>275</v>
      </c>
      <c r="H3" s="30">
        <v>84001268</v>
      </c>
      <c r="I3" s="30" t="s">
        <v>539</v>
      </c>
      <c r="J3" s="30" t="s">
        <v>540</v>
      </c>
      <c r="K3" s="30" t="s">
        <v>541</v>
      </c>
      <c r="L3" t="str">
        <f>RIGHT(A3,8)</f>
        <v>12345987</v>
      </c>
      <c r="M3" t="str">
        <f>+IF(ISNUMBER(A3)="True",+RIGHT(A3,8),"11111")</f>
        <v>11111</v>
      </c>
    </row>
    <row r="4" spans="1:13" ht="19.5" x14ac:dyDescent="0.55000000000000004">
      <c r="A4" s="30" t="s">
        <v>1147</v>
      </c>
      <c r="B4" s="30" t="s">
        <v>517</v>
      </c>
      <c r="C4" s="30">
        <v>85424681</v>
      </c>
      <c r="D4" s="30">
        <v>40000001</v>
      </c>
      <c r="E4" s="29" t="s">
        <v>538</v>
      </c>
      <c r="F4" s="29" t="s">
        <v>274</v>
      </c>
      <c r="G4" s="29" t="s">
        <v>275</v>
      </c>
      <c r="H4" s="30">
        <v>84004641</v>
      </c>
      <c r="I4" s="30" t="s">
        <v>542</v>
      </c>
      <c r="J4" s="30" t="s">
        <v>543</v>
      </c>
      <c r="K4" s="30" t="s">
        <v>544</v>
      </c>
      <c r="L4" t="str">
        <f>RIGHT(A4,8)</f>
        <v>15081982</v>
      </c>
      <c r="M4" t="str">
        <f>+IF(ISNUMBER(A4)="True",+RIGHT(A4,8),"11111")</f>
        <v>11111</v>
      </c>
    </row>
    <row r="5" spans="1:13" ht="19.5" x14ac:dyDescent="0.55000000000000004">
      <c r="A5" s="30" t="s">
        <v>1148</v>
      </c>
      <c r="B5" s="30" t="s">
        <v>485</v>
      </c>
      <c r="C5" s="30">
        <v>85373082</v>
      </c>
      <c r="D5" s="30">
        <v>40000001</v>
      </c>
      <c r="E5" s="29" t="s">
        <v>538</v>
      </c>
      <c r="F5" s="29" t="s">
        <v>274</v>
      </c>
      <c r="G5" s="29" t="s">
        <v>275</v>
      </c>
      <c r="H5" s="30">
        <v>84007899</v>
      </c>
      <c r="I5" s="30" t="s">
        <v>545</v>
      </c>
      <c r="J5" s="30" t="s">
        <v>546</v>
      </c>
      <c r="K5" s="30" t="s">
        <v>547</v>
      </c>
      <c r="L5" t="str">
        <f>RIGHT(A5,8)</f>
        <v>19071984</v>
      </c>
      <c r="M5" t="str">
        <f t="shared" ref="M5:M67" si="0">+IF(ISNUMBER(A5)="True",+RIGHT(A5,8),"11111")</f>
        <v>11111</v>
      </c>
    </row>
    <row r="6" spans="1:13" ht="19.5" x14ac:dyDescent="0.55000000000000004">
      <c r="A6" s="30" t="s">
        <v>1149</v>
      </c>
      <c r="B6" s="30" t="s">
        <v>548</v>
      </c>
      <c r="C6" s="30">
        <v>85486337</v>
      </c>
      <c r="D6" s="30">
        <v>40000001</v>
      </c>
      <c r="E6" s="29" t="s">
        <v>538</v>
      </c>
      <c r="F6" s="29" t="s">
        <v>274</v>
      </c>
      <c r="G6" s="29" t="s">
        <v>275</v>
      </c>
      <c r="H6" s="30">
        <v>84004641</v>
      </c>
      <c r="I6" s="30" t="s">
        <v>542</v>
      </c>
      <c r="J6" s="30" t="s">
        <v>543</v>
      </c>
      <c r="K6" s="30" t="s">
        <v>544</v>
      </c>
      <c r="L6" t="str">
        <f>RIGHT(A6,8)</f>
        <v>05071993</v>
      </c>
      <c r="M6" t="str">
        <f t="shared" si="0"/>
        <v>11111</v>
      </c>
    </row>
    <row r="7" spans="1:13" ht="19.5" x14ac:dyDescent="0.55000000000000004">
      <c r="A7" s="30" t="s">
        <v>1150</v>
      </c>
      <c r="B7" s="30" t="s">
        <v>527</v>
      </c>
      <c r="C7" s="30">
        <v>85429624</v>
      </c>
      <c r="D7" s="30">
        <v>40000001</v>
      </c>
      <c r="E7" s="29" t="s">
        <v>538</v>
      </c>
      <c r="F7" s="29" t="s">
        <v>274</v>
      </c>
      <c r="G7" s="29" t="s">
        <v>275</v>
      </c>
      <c r="H7" s="30">
        <v>84001268</v>
      </c>
      <c r="I7" s="30" t="s">
        <v>539</v>
      </c>
      <c r="J7" s="30" t="s">
        <v>540</v>
      </c>
      <c r="K7" s="30" t="s">
        <v>541</v>
      </c>
      <c r="L7" t="str">
        <f t="shared" ref="L7:L70" si="1">RIGHT(A7,8)</f>
        <v>04021976</v>
      </c>
      <c r="M7" t="str">
        <f t="shared" si="0"/>
        <v>11111</v>
      </c>
    </row>
    <row r="8" spans="1:13" ht="19.5" x14ac:dyDescent="0.55000000000000004">
      <c r="A8" s="30" t="s">
        <v>1151</v>
      </c>
      <c r="B8" s="30" t="s">
        <v>352</v>
      </c>
      <c r="C8" s="30">
        <v>85060417</v>
      </c>
      <c r="D8" s="30">
        <v>40000001</v>
      </c>
      <c r="E8" s="29" t="s">
        <v>538</v>
      </c>
      <c r="F8" s="29" t="s">
        <v>274</v>
      </c>
      <c r="G8" s="29" t="s">
        <v>275</v>
      </c>
      <c r="H8" s="30">
        <v>84007309</v>
      </c>
      <c r="I8" s="30" t="s">
        <v>549</v>
      </c>
      <c r="J8" s="30" t="s">
        <v>550</v>
      </c>
      <c r="K8" s="30" t="s">
        <v>551</v>
      </c>
      <c r="L8" t="str">
        <f t="shared" si="1"/>
        <v>27081976</v>
      </c>
      <c r="M8" t="str">
        <f t="shared" si="0"/>
        <v>11111</v>
      </c>
    </row>
    <row r="9" spans="1:13" ht="19.5" x14ac:dyDescent="0.55000000000000004">
      <c r="A9" s="30" t="s">
        <v>1152</v>
      </c>
      <c r="B9" s="30" t="s">
        <v>509</v>
      </c>
      <c r="C9" s="30">
        <v>85414188</v>
      </c>
      <c r="D9" s="30">
        <v>40000001</v>
      </c>
      <c r="E9" s="29" t="s">
        <v>538</v>
      </c>
      <c r="F9" s="29" t="s">
        <v>274</v>
      </c>
      <c r="G9" s="29" t="s">
        <v>275</v>
      </c>
      <c r="H9" s="30">
        <v>84000983</v>
      </c>
      <c r="I9" s="30" t="s">
        <v>552</v>
      </c>
      <c r="J9" s="30" t="s">
        <v>553</v>
      </c>
      <c r="K9" s="30" t="s">
        <v>554</v>
      </c>
      <c r="L9" t="str">
        <f t="shared" si="1"/>
        <v>21021996</v>
      </c>
      <c r="M9" t="str">
        <f t="shared" si="0"/>
        <v>11111</v>
      </c>
    </row>
    <row r="10" spans="1:13" ht="19.5" x14ac:dyDescent="0.55000000000000004">
      <c r="A10" s="30" t="s">
        <v>1153</v>
      </c>
      <c r="B10" s="30" t="s">
        <v>384</v>
      </c>
      <c r="C10" s="30">
        <v>85077422</v>
      </c>
      <c r="D10" s="30">
        <v>40000001</v>
      </c>
      <c r="E10" s="29" t="s">
        <v>538</v>
      </c>
      <c r="F10" s="29" t="s">
        <v>274</v>
      </c>
      <c r="G10" s="29" t="s">
        <v>275</v>
      </c>
      <c r="H10" s="30">
        <v>84006581</v>
      </c>
      <c r="I10" s="30" t="s">
        <v>555</v>
      </c>
      <c r="J10" s="30" t="s">
        <v>556</v>
      </c>
      <c r="K10" s="30" t="s">
        <v>557</v>
      </c>
      <c r="L10" t="str">
        <f t="shared" si="1"/>
        <v>28061978</v>
      </c>
      <c r="M10" t="str">
        <f t="shared" si="0"/>
        <v>11111</v>
      </c>
    </row>
    <row r="11" spans="1:13" ht="19.5" x14ac:dyDescent="0.55000000000000004">
      <c r="A11" s="30" t="s">
        <v>839</v>
      </c>
      <c r="B11" s="30" t="s">
        <v>558</v>
      </c>
      <c r="C11" s="30">
        <v>85490773</v>
      </c>
      <c r="D11" s="30">
        <v>40000001</v>
      </c>
      <c r="E11" s="29" t="s">
        <v>538</v>
      </c>
      <c r="F11" s="29" t="s">
        <v>274</v>
      </c>
      <c r="G11" s="29" t="s">
        <v>275</v>
      </c>
      <c r="H11" s="30">
        <v>84001268</v>
      </c>
      <c r="I11" s="30" t="s">
        <v>539</v>
      </c>
      <c r="J11" s="30" t="s">
        <v>540</v>
      </c>
      <c r="K11" s="30" t="s">
        <v>541</v>
      </c>
      <c r="L11" t="str">
        <f t="shared" si="1"/>
        <v>12061993</v>
      </c>
      <c r="M11" t="str">
        <f t="shared" si="0"/>
        <v>11111</v>
      </c>
    </row>
    <row r="12" spans="1:13" ht="19.5" x14ac:dyDescent="0.55000000000000004">
      <c r="A12" s="30" t="s">
        <v>1154</v>
      </c>
      <c r="B12" s="30" t="s">
        <v>361</v>
      </c>
      <c r="C12" s="30">
        <v>85331369</v>
      </c>
      <c r="D12" s="30">
        <v>40000001</v>
      </c>
      <c r="E12" s="29" t="s">
        <v>538</v>
      </c>
      <c r="F12" s="29" t="s">
        <v>274</v>
      </c>
      <c r="G12" s="29" t="s">
        <v>275</v>
      </c>
      <c r="H12" s="30">
        <v>84001268</v>
      </c>
      <c r="I12" s="30" t="s">
        <v>539</v>
      </c>
      <c r="J12" s="30" t="s">
        <v>540</v>
      </c>
      <c r="K12" s="30" t="s">
        <v>541</v>
      </c>
      <c r="L12" t="str">
        <f t="shared" si="1"/>
        <v>23071981</v>
      </c>
      <c r="M12" t="str">
        <f t="shared" si="0"/>
        <v>11111</v>
      </c>
    </row>
    <row r="13" spans="1:13" ht="19.5" x14ac:dyDescent="0.55000000000000004">
      <c r="A13" s="30" t="s">
        <v>1155</v>
      </c>
      <c r="B13" s="30" t="s">
        <v>493</v>
      </c>
      <c r="C13" s="30">
        <v>85388250</v>
      </c>
      <c r="D13" s="30">
        <v>40000001</v>
      </c>
      <c r="E13" s="29" t="s">
        <v>538</v>
      </c>
      <c r="F13" s="29" t="s">
        <v>274</v>
      </c>
      <c r="G13" s="29" t="s">
        <v>275</v>
      </c>
      <c r="H13" s="30">
        <v>84006241</v>
      </c>
      <c r="I13" s="30" t="s">
        <v>559</v>
      </c>
      <c r="J13" s="30" t="s">
        <v>560</v>
      </c>
      <c r="K13" s="30" t="s">
        <v>561</v>
      </c>
      <c r="L13" t="str">
        <f t="shared" si="1"/>
        <v>24021994</v>
      </c>
      <c r="M13" t="str">
        <f t="shared" si="0"/>
        <v>11111</v>
      </c>
    </row>
    <row r="14" spans="1:13" ht="19.5" x14ac:dyDescent="0.55000000000000004">
      <c r="A14" s="30" t="s">
        <v>1156</v>
      </c>
      <c r="B14" s="30" t="s">
        <v>497</v>
      </c>
      <c r="C14" s="30">
        <v>85396572</v>
      </c>
      <c r="D14" s="30">
        <v>40000001</v>
      </c>
      <c r="E14" s="29" t="s">
        <v>538</v>
      </c>
      <c r="F14" s="29" t="s">
        <v>274</v>
      </c>
      <c r="G14" s="29" t="s">
        <v>275</v>
      </c>
      <c r="H14" s="30">
        <v>84000641</v>
      </c>
      <c r="I14" s="30" t="s">
        <v>562</v>
      </c>
      <c r="J14" s="30" t="s">
        <v>563</v>
      </c>
      <c r="K14" s="30" t="s">
        <v>564</v>
      </c>
      <c r="L14" t="str">
        <f t="shared" si="1"/>
        <v>12101995</v>
      </c>
      <c r="M14" t="str">
        <f t="shared" si="0"/>
        <v>11111</v>
      </c>
    </row>
    <row r="15" spans="1:13" ht="19.5" x14ac:dyDescent="0.55000000000000004">
      <c r="A15" s="30" t="s">
        <v>1157</v>
      </c>
      <c r="B15" s="30" t="s">
        <v>472</v>
      </c>
      <c r="C15" s="30">
        <v>85327388</v>
      </c>
      <c r="D15" s="30">
        <v>40000001</v>
      </c>
      <c r="E15" s="29" t="s">
        <v>538</v>
      </c>
      <c r="F15" s="29" t="s">
        <v>274</v>
      </c>
      <c r="G15" s="29" t="s">
        <v>275</v>
      </c>
      <c r="H15" s="30">
        <v>84000974</v>
      </c>
      <c r="I15" s="30" t="s">
        <v>565</v>
      </c>
      <c r="J15" s="30" t="s">
        <v>566</v>
      </c>
      <c r="K15" s="30" t="s">
        <v>567</v>
      </c>
      <c r="L15" t="str">
        <f t="shared" si="1"/>
        <v>30081984</v>
      </c>
      <c r="M15" t="str">
        <f t="shared" si="0"/>
        <v>11111</v>
      </c>
    </row>
    <row r="16" spans="1:13" ht="19.5" x14ac:dyDescent="0.55000000000000004">
      <c r="A16" s="30" t="s">
        <v>1158</v>
      </c>
      <c r="B16" s="30" t="s">
        <v>379</v>
      </c>
      <c r="C16" s="30">
        <v>85328933</v>
      </c>
      <c r="D16" s="30">
        <v>40000001</v>
      </c>
      <c r="E16" s="29" t="s">
        <v>538</v>
      </c>
      <c r="F16" s="29" t="s">
        <v>274</v>
      </c>
      <c r="G16" s="29" t="s">
        <v>275</v>
      </c>
      <c r="H16" s="30">
        <v>84006581</v>
      </c>
      <c r="I16" s="30" t="s">
        <v>555</v>
      </c>
      <c r="J16" s="30" t="s">
        <v>556</v>
      </c>
      <c r="K16" s="30" t="s">
        <v>557</v>
      </c>
      <c r="L16" t="str">
        <f t="shared" si="1"/>
        <v>26101985</v>
      </c>
      <c r="M16" t="str">
        <f t="shared" si="0"/>
        <v>11111</v>
      </c>
    </row>
    <row r="17" spans="1:13" ht="19.5" x14ac:dyDescent="0.55000000000000004">
      <c r="A17" s="30" t="s">
        <v>1159</v>
      </c>
      <c r="B17" s="30" t="s">
        <v>568</v>
      </c>
      <c r="C17" s="30">
        <v>85446618</v>
      </c>
      <c r="D17" s="30">
        <v>40000001</v>
      </c>
      <c r="E17" s="29" t="s">
        <v>538</v>
      </c>
      <c r="F17" s="29" t="s">
        <v>274</v>
      </c>
      <c r="G17" s="29" t="s">
        <v>275</v>
      </c>
      <c r="H17" s="30">
        <v>84000092</v>
      </c>
      <c r="I17" s="30" t="s">
        <v>569</v>
      </c>
      <c r="J17" s="30" t="s">
        <v>570</v>
      </c>
      <c r="K17" s="30" t="s">
        <v>571</v>
      </c>
      <c r="L17" t="str">
        <f t="shared" si="1"/>
        <v>03111958</v>
      </c>
      <c r="M17" t="str">
        <f t="shared" si="0"/>
        <v>11111</v>
      </c>
    </row>
    <row r="18" spans="1:13" ht="19.5" x14ac:dyDescent="0.55000000000000004">
      <c r="A18" s="30" t="s">
        <v>1160</v>
      </c>
      <c r="B18" s="30" t="s">
        <v>437</v>
      </c>
      <c r="C18" s="30">
        <v>85186891</v>
      </c>
      <c r="D18" s="30">
        <v>40000001</v>
      </c>
      <c r="E18" s="29" t="s">
        <v>538</v>
      </c>
      <c r="F18" s="29" t="s">
        <v>274</v>
      </c>
      <c r="G18" s="29" t="s">
        <v>275</v>
      </c>
      <c r="H18" s="30">
        <v>84009835</v>
      </c>
      <c r="I18" s="30" t="s">
        <v>572</v>
      </c>
      <c r="J18" s="30" t="s">
        <v>573</v>
      </c>
      <c r="K18" s="30" t="s">
        <v>574</v>
      </c>
      <c r="L18" t="str">
        <f t="shared" si="1"/>
        <v>04011993</v>
      </c>
      <c r="M18" t="str">
        <f t="shared" si="0"/>
        <v>11111</v>
      </c>
    </row>
    <row r="19" spans="1:13" ht="19.5" x14ac:dyDescent="0.55000000000000004">
      <c r="A19" s="30" t="s">
        <v>1161</v>
      </c>
      <c r="B19" s="30" t="s">
        <v>338</v>
      </c>
      <c r="C19" s="30">
        <v>85041679</v>
      </c>
      <c r="D19" s="30">
        <v>40000001</v>
      </c>
      <c r="E19" s="29" t="s">
        <v>538</v>
      </c>
      <c r="F19" s="29" t="s">
        <v>274</v>
      </c>
      <c r="G19" s="29" t="s">
        <v>275</v>
      </c>
      <c r="H19" s="30">
        <v>84006581</v>
      </c>
      <c r="I19" s="30" t="s">
        <v>555</v>
      </c>
      <c r="J19" s="30" t="s">
        <v>556</v>
      </c>
      <c r="K19" s="30" t="s">
        <v>557</v>
      </c>
      <c r="L19" t="str">
        <f t="shared" si="1"/>
        <v>20081951</v>
      </c>
      <c r="M19" t="str">
        <f t="shared" si="0"/>
        <v>11111</v>
      </c>
    </row>
    <row r="20" spans="1:13" ht="19.5" x14ac:dyDescent="0.55000000000000004">
      <c r="A20" s="30" t="s">
        <v>1162</v>
      </c>
      <c r="B20" s="30" t="s">
        <v>349</v>
      </c>
      <c r="C20" s="30">
        <v>85042430</v>
      </c>
      <c r="D20" s="30">
        <v>40000001</v>
      </c>
      <c r="E20" s="29" t="s">
        <v>538</v>
      </c>
      <c r="F20" s="29" t="s">
        <v>274</v>
      </c>
      <c r="G20" s="29" t="s">
        <v>275</v>
      </c>
      <c r="H20" s="30">
        <v>84006581</v>
      </c>
      <c r="I20" s="30" t="s">
        <v>555</v>
      </c>
      <c r="J20" s="30" t="s">
        <v>556</v>
      </c>
      <c r="K20" s="30" t="s">
        <v>557</v>
      </c>
      <c r="L20" t="str">
        <f t="shared" si="1"/>
        <v>25021977</v>
      </c>
      <c r="M20" t="str">
        <f t="shared" si="0"/>
        <v>11111</v>
      </c>
    </row>
    <row r="21" spans="1:13" ht="19.5" x14ac:dyDescent="0.55000000000000004">
      <c r="A21" s="30" t="s">
        <v>1163</v>
      </c>
      <c r="B21" s="30" t="s">
        <v>505</v>
      </c>
      <c r="C21" s="30">
        <v>85411213</v>
      </c>
      <c r="D21" s="30">
        <v>40000001</v>
      </c>
      <c r="E21" s="29" t="s">
        <v>538</v>
      </c>
      <c r="F21" s="29" t="s">
        <v>274</v>
      </c>
      <c r="G21" s="29" t="s">
        <v>275</v>
      </c>
      <c r="H21" s="30">
        <v>84006502</v>
      </c>
      <c r="I21" s="30" t="s">
        <v>575</v>
      </c>
      <c r="J21" s="30" t="s">
        <v>576</v>
      </c>
      <c r="K21" s="30" t="s">
        <v>577</v>
      </c>
      <c r="L21" t="str">
        <f t="shared" si="1"/>
        <v>24061999</v>
      </c>
      <c r="M21" t="str">
        <f t="shared" si="0"/>
        <v>11111</v>
      </c>
    </row>
    <row r="22" spans="1:13" ht="19.5" x14ac:dyDescent="0.55000000000000004">
      <c r="A22" s="30" t="s">
        <v>1164</v>
      </c>
      <c r="B22" s="30" t="s">
        <v>501</v>
      </c>
      <c r="C22" s="30">
        <v>85404721</v>
      </c>
      <c r="D22" s="30">
        <v>40000001</v>
      </c>
      <c r="E22" s="29" t="s">
        <v>538</v>
      </c>
      <c r="F22" s="29" t="s">
        <v>274</v>
      </c>
      <c r="G22" s="29" t="s">
        <v>275</v>
      </c>
      <c r="H22" s="30">
        <v>84009835</v>
      </c>
      <c r="I22" s="30" t="s">
        <v>572</v>
      </c>
      <c r="J22" s="30" t="s">
        <v>573</v>
      </c>
      <c r="K22" s="30" t="s">
        <v>574</v>
      </c>
      <c r="L22" t="str">
        <f t="shared" si="1"/>
        <v>27021960</v>
      </c>
      <c r="M22" t="str">
        <f t="shared" si="0"/>
        <v>11111</v>
      </c>
    </row>
    <row r="23" spans="1:13" ht="19.5" x14ac:dyDescent="0.55000000000000004">
      <c r="A23" s="30" t="s">
        <v>1165</v>
      </c>
      <c r="B23" s="30" t="s">
        <v>578</v>
      </c>
      <c r="C23" s="30">
        <v>85447721</v>
      </c>
      <c r="D23" s="30">
        <v>40000001</v>
      </c>
      <c r="E23" s="29" t="s">
        <v>538</v>
      </c>
      <c r="F23" s="29" t="s">
        <v>274</v>
      </c>
      <c r="G23" s="29" t="s">
        <v>275</v>
      </c>
      <c r="H23" s="30">
        <v>84000581</v>
      </c>
      <c r="I23" s="30" t="s">
        <v>579</v>
      </c>
      <c r="J23" s="30" t="s">
        <v>580</v>
      </c>
      <c r="K23" s="30" t="s">
        <v>581</v>
      </c>
      <c r="L23" t="str">
        <f t="shared" si="1"/>
        <v>07051980</v>
      </c>
      <c r="M23" t="str">
        <f t="shared" si="0"/>
        <v>11111</v>
      </c>
    </row>
    <row r="24" spans="1:13" ht="19.5" x14ac:dyDescent="0.55000000000000004">
      <c r="A24" s="30" t="s">
        <v>1166</v>
      </c>
      <c r="B24" s="30" t="s">
        <v>511</v>
      </c>
      <c r="C24" s="30">
        <v>85418347</v>
      </c>
      <c r="D24" s="30">
        <v>40000001</v>
      </c>
      <c r="E24" s="29" t="s">
        <v>538</v>
      </c>
      <c r="F24" s="29" t="s">
        <v>274</v>
      </c>
      <c r="G24" s="29" t="s">
        <v>275</v>
      </c>
      <c r="H24" s="30">
        <v>84004378</v>
      </c>
      <c r="I24" s="30" t="s">
        <v>582</v>
      </c>
      <c r="J24" s="30" t="s">
        <v>583</v>
      </c>
      <c r="K24" s="30" t="s">
        <v>584</v>
      </c>
      <c r="L24" t="str">
        <f t="shared" si="1"/>
        <v>10031990</v>
      </c>
      <c r="M24" t="str">
        <f t="shared" si="0"/>
        <v>11111</v>
      </c>
    </row>
    <row r="25" spans="1:13" ht="19.5" x14ac:dyDescent="0.55000000000000004">
      <c r="A25" s="30" t="s">
        <v>1167</v>
      </c>
      <c r="B25" s="30" t="s">
        <v>512</v>
      </c>
      <c r="C25" s="30">
        <v>85418357</v>
      </c>
      <c r="D25" s="30">
        <v>40000001</v>
      </c>
      <c r="E25" s="29" t="s">
        <v>538</v>
      </c>
      <c r="F25" s="29" t="s">
        <v>274</v>
      </c>
      <c r="G25" s="29" t="s">
        <v>275</v>
      </c>
      <c r="H25" s="30">
        <v>84004378</v>
      </c>
      <c r="I25" s="30" t="s">
        <v>582</v>
      </c>
      <c r="J25" s="30" t="s">
        <v>583</v>
      </c>
      <c r="K25" s="30" t="s">
        <v>584</v>
      </c>
      <c r="L25" t="str">
        <f t="shared" si="1"/>
        <v>21081990</v>
      </c>
      <c r="M25" t="str">
        <f t="shared" si="0"/>
        <v>11111</v>
      </c>
    </row>
    <row r="26" spans="1:13" ht="19.5" x14ac:dyDescent="0.55000000000000004">
      <c r="A26" s="30" t="s">
        <v>1168</v>
      </c>
      <c r="B26" s="30" t="s">
        <v>529</v>
      </c>
      <c r="C26" s="30">
        <v>85435657</v>
      </c>
      <c r="D26" s="30">
        <v>40000001</v>
      </c>
      <c r="E26" s="29" t="s">
        <v>538</v>
      </c>
      <c r="F26" s="29" t="s">
        <v>274</v>
      </c>
      <c r="G26" s="29" t="s">
        <v>275</v>
      </c>
      <c r="H26" s="30">
        <v>84000641</v>
      </c>
      <c r="I26" s="30" t="s">
        <v>562</v>
      </c>
      <c r="J26" s="30" t="s">
        <v>563</v>
      </c>
      <c r="K26" s="30" t="s">
        <v>564</v>
      </c>
      <c r="L26" t="str">
        <f t="shared" si="1"/>
        <v>27031987</v>
      </c>
      <c r="M26" t="str">
        <f t="shared" si="0"/>
        <v>11111</v>
      </c>
    </row>
    <row r="27" spans="1:13" ht="19.5" x14ac:dyDescent="0.55000000000000004">
      <c r="A27" s="30" t="s">
        <v>1169</v>
      </c>
      <c r="B27" s="30" t="s">
        <v>462</v>
      </c>
      <c r="C27" s="30">
        <v>85295912</v>
      </c>
      <c r="D27" s="30">
        <v>40000001</v>
      </c>
      <c r="E27" s="29" t="s">
        <v>538</v>
      </c>
      <c r="F27" s="29" t="s">
        <v>274</v>
      </c>
      <c r="G27" s="29" t="s">
        <v>275</v>
      </c>
      <c r="H27" s="30">
        <v>84000349</v>
      </c>
      <c r="I27" s="30" t="s">
        <v>585</v>
      </c>
      <c r="J27" s="30" t="s">
        <v>586</v>
      </c>
      <c r="K27" s="30" t="s">
        <v>587</v>
      </c>
      <c r="L27" t="str">
        <f t="shared" si="1"/>
        <v>05071977</v>
      </c>
      <c r="M27" t="str">
        <f t="shared" si="0"/>
        <v>11111</v>
      </c>
    </row>
    <row r="28" spans="1:13" ht="19.5" x14ac:dyDescent="0.55000000000000004">
      <c r="A28" s="30" t="s">
        <v>1170</v>
      </c>
      <c r="B28" s="30" t="s">
        <v>498</v>
      </c>
      <c r="C28" s="30">
        <v>85400242</v>
      </c>
      <c r="D28" s="30">
        <v>40000001</v>
      </c>
      <c r="E28" s="29" t="s">
        <v>538</v>
      </c>
      <c r="F28" s="29" t="s">
        <v>274</v>
      </c>
      <c r="G28" s="29" t="s">
        <v>275</v>
      </c>
      <c r="H28" s="30">
        <v>84000641</v>
      </c>
      <c r="I28" s="30" t="s">
        <v>562</v>
      </c>
      <c r="J28" s="30" t="s">
        <v>563</v>
      </c>
      <c r="K28" s="30" t="s">
        <v>564</v>
      </c>
      <c r="L28" t="str">
        <f t="shared" si="1"/>
        <v>22021941</v>
      </c>
      <c r="M28" t="str">
        <f t="shared" si="0"/>
        <v>11111</v>
      </c>
    </row>
    <row r="29" spans="1:13" ht="19.5" x14ac:dyDescent="0.55000000000000004">
      <c r="A29" s="30" t="s">
        <v>1171</v>
      </c>
      <c r="B29" s="30" t="s">
        <v>327</v>
      </c>
      <c r="C29" s="30">
        <v>85053095</v>
      </c>
      <c r="D29" s="30">
        <v>40000001</v>
      </c>
      <c r="E29" s="29" t="s">
        <v>538</v>
      </c>
      <c r="F29" s="29" t="s">
        <v>274</v>
      </c>
      <c r="G29" s="29" t="s">
        <v>275</v>
      </c>
      <c r="H29" s="30">
        <v>84004378</v>
      </c>
      <c r="I29" s="30" t="s">
        <v>582</v>
      </c>
      <c r="J29" s="30" t="s">
        <v>583</v>
      </c>
      <c r="K29" s="30" t="s">
        <v>584</v>
      </c>
      <c r="L29" t="str">
        <f t="shared" si="1"/>
        <v>27071952</v>
      </c>
      <c r="M29" t="str">
        <f t="shared" si="0"/>
        <v>11111</v>
      </c>
    </row>
    <row r="30" spans="1:13" ht="19.5" x14ac:dyDescent="0.55000000000000004">
      <c r="A30" s="30" t="s">
        <v>1172</v>
      </c>
      <c r="B30" s="30" t="s">
        <v>408</v>
      </c>
      <c r="C30" s="30">
        <v>85178688</v>
      </c>
      <c r="D30" s="30">
        <v>40000001</v>
      </c>
      <c r="E30" s="29" t="s">
        <v>538</v>
      </c>
      <c r="F30" s="29" t="s">
        <v>274</v>
      </c>
      <c r="G30" s="29" t="s">
        <v>275</v>
      </c>
      <c r="H30" s="30">
        <v>84000960</v>
      </c>
      <c r="I30" s="30" t="s">
        <v>588</v>
      </c>
      <c r="J30" s="30" t="s">
        <v>589</v>
      </c>
      <c r="K30" s="30" t="s">
        <v>590</v>
      </c>
      <c r="L30" t="str">
        <f t="shared" si="1"/>
        <v>14081982</v>
      </c>
      <c r="M30" t="str">
        <f t="shared" si="0"/>
        <v>11111</v>
      </c>
    </row>
    <row r="31" spans="1:13" ht="19.5" x14ac:dyDescent="0.55000000000000004">
      <c r="A31" s="30" t="s">
        <v>1173</v>
      </c>
      <c r="B31" s="30" t="s">
        <v>404</v>
      </c>
      <c r="C31" s="30">
        <v>85157491</v>
      </c>
      <c r="D31" s="30">
        <v>40000001</v>
      </c>
      <c r="E31" s="29" t="s">
        <v>538</v>
      </c>
      <c r="F31" s="29" t="s">
        <v>274</v>
      </c>
      <c r="G31" s="29" t="s">
        <v>275</v>
      </c>
      <c r="H31" s="30">
        <v>84007910</v>
      </c>
      <c r="I31" s="30" t="s">
        <v>591</v>
      </c>
      <c r="J31" s="30" t="s">
        <v>592</v>
      </c>
      <c r="K31" s="30" t="s">
        <v>593</v>
      </c>
      <c r="L31" t="str">
        <f t="shared" si="1"/>
        <v>23101956</v>
      </c>
      <c r="M31" t="str">
        <f t="shared" si="0"/>
        <v>11111</v>
      </c>
    </row>
    <row r="32" spans="1:13" ht="19.5" x14ac:dyDescent="0.55000000000000004">
      <c r="A32" s="30" t="s">
        <v>1174</v>
      </c>
      <c r="B32" s="30" t="s">
        <v>428</v>
      </c>
      <c r="C32" s="30">
        <v>85238566</v>
      </c>
      <c r="D32" s="30">
        <v>40000001</v>
      </c>
      <c r="E32" s="29" t="s">
        <v>538</v>
      </c>
      <c r="F32" s="29" t="s">
        <v>274</v>
      </c>
      <c r="G32" s="29" t="s">
        <v>275</v>
      </c>
      <c r="H32" s="30">
        <v>84004378</v>
      </c>
      <c r="I32" s="30" t="s">
        <v>582</v>
      </c>
      <c r="J32" s="30" t="s">
        <v>583</v>
      </c>
      <c r="K32" s="30" t="s">
        <v>584</v>
      </c>
      <c r="L32" t="str">
        <f t="shared" si="1"/>
        <v>21121982</v>
      </c>
      <c r="M32" t="str">
        <f t="shared" si="0"/>
        <v>11111</v>
      </c>
    </row>
    <row r="33" spans="1:13" ht="19.5" x14ac:dyDescent="0.55000000000000004">
      <c r="A33" s="30" t="s">
        <v>1175</v>
      </c>
      <c r="B33" s="30" t="s">
        <v>415</v>
      </c>
      <c r="C33" s="30">
        <v>85210523</v>
      </c>
      <c r="D33" s="30">
        <v>40000001</v>
      </c>
      <c r="E33" s="29" t="s">
        <v>538</v>
      </c>
      <c r="F33" s="29" t="s">
        <v>274</v>
      </c>
      <c r="G33" s="29" t="s">
        <v>275</v>
      </c>
      <c r="H33" s="30">
        <v>84010989</v>
      </c>
      <c r="I33" s="30" t="s">
        <v>594</v>
      </c>
      <c r="J33" s="30" t="s">
        <v>595</v>
      </c>
      <c r="K33" s="30" t="s">
        <v>596</v>
      </c>
      <c r="L33" t="str">
        <f t="shared" si="1"/>
        <v>02021984</v>
      </c>
      <c r="M33" t="str">
        <f t="shared" si="0"/>
        <v>11111</v>
      </c>
    </row>
    <row r="34" spans="1:13" ht="19.5" x14ac:dyDescent="0.55000000000000004">
      <c r="A34" s="30" t="s">
        <v>1176</v>
      </c>
      <c r="B34" s="30" t="s">
        <v>491</v>
      </c>
      <c r="C34" s="30">
        <v>85381379</v>
      </c>
      <c r="D34" s="30">
        <v>40000001</v>
      </c>
      <c r="E34" s="29" t="s">
        <v>538</v>
      </c>
      <c r="F34" s="29" t="s">
        <v>274</v>
      </c>
      <c r="G34" s="29" t="s">
        <v>275</v>
      </c>
      <c r="H34" s="30">
        <v>84001125</v>
      </c>
      <c r="I34" s="30" t="s">
        <v>597</v>
      </c>
      <c r="J34" s="30" t="s">
        <v>598</v>
      </c>
      <c r="K34" s="30" t="s">
        <v>599</v>
      </c>
      <c r="L34" t="str">
        <f t="shared" si="1"/>
        <v>06121988</v>
      </c>
      <c r="M34" t="str">
        <f t="shared" si="0"/>
        <v>11111</v>
      </c>
    </row>
    <row r="35" spans="1:13" ht="19.5" x14ac:dyDescent="0.55000000000000004">
      <c r="A35" s="30" t="s">
        <v>1177</v>
      </c>
      <c r="B35" s="30" t="s">
        <v>390</v>
      </c>
      <c r="C35" s="30">
        <v>85108451</v>
      </c>
      <c r="D35" s="30">
        <v>40000001</v>
      </c>
      <c r="E35" s="29" t="s">
        <v>538</v>
      </c>
      <c r="F35" s="29" t="s">
        <v>274</v>
      </c>
      <c r="G35" s="29" t="s">
        <v>275</v>
      </c>
      <c r="H35" s="30">
        <v>84007451</v>
      </c>
      <c r="I35" s="30" t="s">
        <v>600</v>
      </c>
      <c r="J35" s="30" t="s">
        <v>601</v>
      </c>
      <c r="K35" s="30" t="s">
        <v>602</v>
      </c>
      <c r="L35" t="str">
        <f t="shared" si="1"/>
        <v>30041975</v>
      </c>
      <c r="M35" t="str">
        <f t="shared" si="0"/>
        <v>11111</v>
      </c>
    </row>
    <row r="36" spans="1:13" ht="19.5" x14ac:dyDescent="0.55000000000000004">
      <c r="A36" s="30" t="s">
        <v>1178</v>
      </c>
      <c r="B36" s="30" t="s">
        <v>508</v>
      </c>
      <c r="C36" s="30">
        <v>85414157</v>
      </c>
      <c r="D36" s="30">
        <v>40000001</v>
      </c>
      <c r="E36" s="29" t="s">
        <v>538</v>
      </c>
      <c r="F36" s="29" t="s">
        <v>274</v>
      </c>
      <c r="G36" s="29" t="s">
        <v>275</v>
      </c>
      <c r="H36" s="30">
        <v>84000641</v>
      </c>
      <c r="I36" s="30" t="s">
        <v>562</v>
      </c>
      <c r="J36" s="30" t="s">
        <v>563</v>
      </c>
      <c r="K36" s="30" t="s">
        <v>564</v>
      </c>
      <c r="L36" t="str">
        <f t="shared" si="1"/>
        <v>02041969</v>
      </c>
      <c r="M36" t="str">
        <f t="shared" si="0"/>
        <v>11111</v>
      </c>
    </row>
    <row r="37" spans="1:13" ht="19.5" x14ac:dyDescent="0.55000000000000004">
      <c r="A37" s="30" t="s">
        <v>1179</v>
      </c>
      <c r="B37" s="30" t="s">
        <v>484</v>
      </c>
      <c r="C37" s="30">
        <v>85361694</v>
      </c>
      <c r="D37" s="30">
        <v>40000001</v>
      </c>
      <c r="E37" s="29" t="s">
        <v>538</v>
      </c>
      <c r="F37" s="29" t="s">
        <v>274</v>
      </c>
      <c r="G37" s="29" t="s">
        <v>275</v>
      </c>
      <c r="H37" s="30">
        <v>84008247</v>
      </c>
      <c r="I37" s="30" t="s">
        <v>603</v>
      </c>
      <c r="J37" s="30" t="s">
        <v>604</v>
      </c>
      <c r="K37" s="30" t="s">
        <v>605</v>
      </c>
      <c r="L37" t="str">
        <f t="shared" si="1"/>
        <v>23081976</v>
      </c>
      <c r="M37" t="str">
        <f t="shared" si="0"/>
        <v>11111</v>
      </c>
    </row>
    <row r="38" spans="1:13" ht="19.5" x14ac:dyDescent="0.55000000000000004">
      <c r="A38" s="30" t="s">
        <v>1180</v>
      </c>
      <c r="B38" s="30" t="s">
        <v>407</v>
      </c>
      <c r="C38" s="30">
        <v>85178676</v>
      </c>
      <c r="D38" s="30">
        <v>40000001</v>
      </c>
      <c r="E38" s="29" t="s">
        <v>538</v>
      </c>
      <c r="F38" s="29" t="s">
        <v>274</v>
      </c>
      <c r="G38" s="29" t="s">
        <v>275</v>
      </c>
      <c r="H38" s="30">
        <v>84000036</v>
      </c>
      <c r="I38" s="30" t="s">
        <v>606</v>
      </c>
      <c r="J38" s="30" t="s">
        <v>607</v>
      </c>
      <c r="K38" s="30" t="s">
        <v>608</v>
      </c>
      <c r="L38" t="str">
        <f t="shared" si="1"/>
        <v>12081978</v>
      </c>
      <c r="M38" t="str">
        <f t="shared" si="0"/>
        <v>11111</v>
      </c>
    </row>
    <row r="39" spans="1:13" ht="19.5" x14ac:dyDescent="0.55000000000000004">
      <c r="A39" s="30" t="s">
        <v>1181</v>
      </c>
      <c r="B39" s="30" t="s">
        <v>474</v>
      </c>
      <c r="C39" s="30">
        <v>85329429</v>
      </c>
      <c r="D39" s="30">
        <v>40000001</v>
      </c>
      <c r="E39" s="29" t="s">
        <v>538</v>
      </c>
      <c r="F39" s="29" t="s">
        <v>274</v>
      </c>
      <c r="G39" s="29" t="s">
        <v>275</v>
      </c>
      <c r="H39" s="30">
        <v>84006816</v>
      </c>
      <c r="I39" s="30" t="s">
        <v>609</v>
      </c>
      <c r="J39" s="30" t="s">
        <v>610</v>
      </c>
      <c r="K39" s="30" t="s">
        <v>611</v>
      </c>
      <c r="L39" t="str">
        <f t="shared" si="1"/>
        <v>12101975</v>
      </c>
      <c r="M39" t="str">
        <f t="shared" si="0"/>
        <v>11111</v>
      </c>
    </row>
    <row r="40" spans="1:13" ht="19.5" x14ac:dyDescent="0.55000000000000004">
      <c r="A40" s="30" t="s">
        <v>1182</v>
      </c>
      <c r="B40" s="30" t="s">
        <v>334</v>
      </c>
      <c r="C40" s="30">
        <v>85057518</v>
      </c>
      <c r="D40" s="30">
        <v>40000001</v>
      </c>
      <c r="E40" s="29" t="s">
        <v>538</v>
      </c>
      <c r="F40" s="29" t="s">
        <v>274</v>
      </c>
      <c r="G40" s="29" t="s">
        <v>275</v>
      </c>
      <c r="H40" s="30">
        <v>84000868</v>
      </c>
      <c r="I40" s="30" t="s">
        <v>612</v>
      </c>
      <c r="J40" s="30" t="s">
        <v>613</v>
      </c>
      <c r="K40" s="30" t="s">
        <v>564</v>
      </c>
      <c r="L40" t="str">
        <f t="shared" si="1"/>
        <v>04031977</v>
      </c>
      <c r="M40" t="str">
        <f t="shared" si="0"/>
        <v>11111</v>
      </c>
    </row>
    <row r="41" spans="1:13" ht="19.5" x14ac:dyDescent="0.55000000000000004">
      <c r="A41" s="30" t="s">
        <v>1183</v>
      </c>
      <c r="B41" s="30" t="s">
        <v>335</v>
      </c>
      <c r="C41" s="30">
        <v>85057522</v>
      </c>
      <c r="D41" s="30">
        <v>40000001</v>
      </c>
      <c r="E41" s="29" t="s">
        <v>538</v>
      </c>
      <c r="F41" s="29" t="s">
        <v>274</v>
      </c>
      <c r="G41" s="29" t="s">
        <v>275</v>
      </c>
      <c r="H41" s="30">
        <v>84000868</v>
      </c>
      <c r="I41" s="30" t="s">
        <v>612</v>
      </c>
      <c r="J41" s="30" t="s">
        <v>613</v>
      </c>
      <c r="K41" s="30" t="s">
        <v>564</v>
      </c>
      <c r="L41" t="str">
        <f t="shared" si="1"/>
        <v>25031981</v>
      </c>
      <c r="M41" t="str">
        <f t="shared" si="0"/>
        <v>11111</v>
      </c>
    </row>
    <row r="42" spans="1:13" ht="19.5" x14ac:dyDescent="0.55000000000000004">
      <c r="A42" s="30" t="s">
        <v>1184</v>
      </c>
      <c r="B42" s="30" t="s">
        <v>393</v>
      </c>
      <c r="C42" s="30">
        <v>85113348</v>
      </c>
      <c r="D42" s="30">
        <v>40000001</v>
      </c>
      <c r="E42" s="29" t="s">
        <v>538</v>
      </c>
      <c r="F42" s="29" t="s">
        <v>274</v>
      </c>
      <c r="G42" s="29" t="s">
        <v>275</v>
      </c>
      <c r="H42" s="30">
        <v>84001216</v>
      </c>
      <c r="I42" s="30" t="s">
        <v>614</v>
      </c>
      <c r="J42" s="30" t="s">
        <v>615</v>
      </c>
      <c r="K42" s="30" t="s">
        <v>616</v>
      </c>
      <c r="L42" t="str">
        <f t="shared" si="1"/>
        <v>01111967</v>
      </c>
      <c r="M42" t="str">
        <f t="shared" si="0"/>
        <v>11111</v>
      </c>
    </row>
    <row r="43" spans="1:13" ht="19.5" x14ac:dyDescent="0.55000000000000004">
      <c r="A43" s="30" t="s">
        <v>1185</v>
      </c>
      <c r="B43" s="30" t="s">
        <v>483</v>
      </c>
      <c r="C43" s="30">
        <v>85355926</v>
      </c>
      <c r="D43" s="30">
        <v>40000001</v>
      </c>
      <c r="E43" s="29" t="s">
        <v>538</v>
      </c>
      <c r="F43" s="29" t="s">
        <v>274</v>
      </c>
      <c r="G43" s="29" t="s">
        <v>275</v>
      </c>
      <c r="H43" s="30">
        <v>84001374</v>
      </c>
      <c r="I43" s="30" t="s">
        <v>617</v>
      </c>
      <c r="J43" s="30" t="s">
        <v>618</v>
      </c>
      <c r="K43" s="30" t="s">
        <v>619</v>
      </c>
      <c r="L43" t="str">
        <f t="shared" si="1"/>
        <v>08031971</v>
      </c>
      <c r="M43" t="str">
        <f t="shared" si="0"/>
        <v>11111</v>
      </c>
    </row>
    <row r="44" spans="1:13" ht="19.5" x14ac:dyDescent="0.55000000000000004">
      <c r="A44" s="30" t="s">
        <v>1186</v>
      </c>
      <c r="B44" s="30" t="s">
        <v>397</v>
      </c>
      <c r="C44" s="30">
        <v>85142967</v>
      </c>
      <c r="D44" s="30">
        <v>40000001</v>
      </c>
      <c r="E44" s="29" t="s">
        <v>538</v>
      </c>
      <c r="F44" s="29" t="s">
        <v>274</v>
      </c>
      <c r="G44" s="29" t="s">
        <v>275</v>
      </c>
      <c r="H44" s="30">
        <v>84000641</v>
      </c>
      <c r="I44" s="30" t="s">
        <v>562</v>
      </c>
      <c r="J44" s="30" t="s">
        <v>563</v>
      </c>
      <c r="K44" s="30" t="s">
        <v>564</v>
      </c>
      <c r="L44" t="str">
        <f t="shared" si="1"/>
        <v>31071970</v>
      </c>
      <c r="M44" t="str">
        <f t="shared" si="0"/>
        <v>11111</v>
      </c>
    </row>
    <row r="45" spans="1:13" ht="19.5" x14ac:dyDescent="0.55000000000000004">
      <c r="A45" s="30" t="s">
        <v>1187</v>
      </c>
      <c r="B45" s="30" t="s">
        <v>398</v>
      </c>
      <c r="C45" s="30">
        <v>85142969</v>
      </c>
      <c r="D45" s="30">
        <v>40000001</v>
      </c>
      <c r="E45" s="29" t="s">
        <v>538</v>
      </c>
      <c r="F45" s="29" t="s">
        <v>274</v>
      </c>
      <c r="G45" s="29" t="s">
        <v>275</v>
      </c>
      <c r="H45" s="30">
        <v>84000641</v>
      </c>
      <c r="I45" s="30" t="s">
        <v>562</v>
      </c>
      <c r="J45" s="30" t="s">
        <v>563</v>
      </c>
      <c r="K45" s="30" t="s">
        <v>564</v>
      </c>
      <c r="L45" t="str">
        <f t="shared" si="1"/>
        <v>15101982</v>
      </c>
      <c r="M45" t="str">
        <f t="shared" si="0"/>
        <v>11111</v>
      </c>
    </row>
    <row r="46" spans="1:13" ht="19.5" x14ac:dyDescent="0.55000000000000004">
      <c r="A46" s="30" t="s">
        <v>1188</v>
      </c>
      <c r="B46" s="30" t="s">
        <v>476</v>
      </c>
      <c r="C46" s="30">
        <v>85332115</v>
      </c>
      <c r="D46" s="30">
        <v>40000001</v>
      </c>
      <c r="E46" s="29" t="s">
        <v>538</v>
      </c>
      <c r="F46" s="29" t="s">
        <v>274</v>
      </c>
      <c r="G46" s="29" t="s">
        <v>275</v>
      </c>
      <c r="H46" s="30">
        <v>84004378</v>
      </c>
      <c r="I46" s="30" t="s">
        <v>582</v>
      </c>
      <c r="J46" s="30" t="s">
        <v>583</v>
      </c>
      <c r="K46" s="30" t="s">
        <v>584</v>
      </c>
      <c r="L46" t="str">
        <f t="shared" si="1"/>
        <v>02011990</v>
      </c>
      <c r="M46" t="str">
        <f t="shared" si="0"/>
        <v>11111</v>
      </c>
    </row>
    <row r="47" spans="1:13" ht="19.5" x14ac:dyDescent="0.55000000000000004">
      <c r="A47" s="30" t="s">
        <v>1189</v>
      </c>
      <c r="B47" s="30" t="s">
        <v>310</v>
      </c>
      <c r="C47" s="30">
        <v>85043491</v>
      </c>
      <c r="D47" s="30">
        <v>40000001</v>
      </c>
      <c r="E47" s="29" t="s">
        <v>538</v>
      </c>
      <c r="F47" s="29" t="s">
        <v>274</v>
      </c>
      <c r="G47" s="29" t="s">
        <v>275</v>
      </c>
      <c r="H47" s="30">
        <v>84000713</v>
      </c>
      <c r="I47" s="30" t="s">
        <v>620</v>
      </c>
      <c r="J47" s="30" t="s">
        <v>621</v>
      </c>
      <c r="K47" s="30" t="s">
        <v>622</v>
      </c>
      <c r="L47" t="str">
        <f t="shared" si="1"/>
        <v>18071985</v>
      </c>
      <c r="M47" t="str">
        <f t="shared" si="0"/>
        <v>11111</v>
      </c>
    </row>
    <row r="48" spans="1:13" ht="19.5" x14ac:dyDescent="0.55000000000000004">
      <c r="A48" s="30" t="s">
        <v>1190</v>
      </c>
      <c r="B48" s="30" t="s">
        <v>308</v>
      </c>
      <c r="C48" s="30">
        <v>85052201</v>
      </c>
      <c r="D48" s="30">
        <v>40000001</v>
      </c>
      <c r="E48" s="29" t="s">
        <v>538</v>
      </c>
      <c r="F48" s="29" t="s">
        <v>274</v>
      </c>
      <c r="G48" s="29" t="s">
        <v>275</v>
      </c>
      <c r="H48" s="30">
        <v>84009381</v>
      </c>
      <c r="I48" s="30" t="s">
        <v>623</v>
      </c>
      <c r="J48" s="30" t="s">
        <v>624</v>
      </c>
      <c r="K48" s="30" t="s">
        <v>625</v>
      </c>
      <c r="L48" t="str">
        <f t="shared" si="1"/>
        <v>11081985</v>
      </c>
      <c r="M48" t="str">
        <f t="shared" si="0"/>
        <v>11111</v>
      </c>
    </row>
    <row r="49" spans="1:13" ht="19.5" x14ac:dyDescent="0.55000000000000004">
      <c r="A49" s="30" t="s">
        <v>1191</v>
      </c>
      <c r="B49" s="30" t="s">
        <v>626</v>
      </c>
      <c r="C49" s="30">
        <v>85057498</v>
      </c>
      <c r="D49" s="30">
        <v>40000001</v>
      </c>
      <c r="E49" s="29" t="s">
        <v>538</v>
      </c>
      <c r="F49" s="29" t="s">
        <v>274</v>
      </c>
      <c r="G49" s="29" t="s">
        <v>275</v>
      </c>
      <c r="H49" s="30">
        <v>84001125</v>
      </c>
      <c r="I49" s="30" t="s">
        <v>597</v>
      </c>
      <c r="J49" s="30" t="s">
        <v>598</v>
      </c>
      <c r="K49" s="30" t="s">
        <v>599</v>
      </c>
      <c r="L49" t="str">
        <f t="shared" si="1"/>
        <v>17121943</v>
      </c>
      <c r="M49" t="str">
        <f t="shared" si="0"/>
        <v>11111</v>
      </c>
    </row>
    <row r="50" spans="1:13" ht="19.5" x14ac:dyDescent="0.55000000000000004">
      <c r="A50" s="30" t="s">
        <v>1192</v>
      </c>
      <c r="B50" s="30" t="s">
        <v>627</v>
      </c>
      <c r="C50" s="30">
        <v>85472061</v>
      </c>
      <c r="D50" s="30">
        <v>40000001</v>
      </c>
      <c r="E50" s="29" t="s">
        <v>538</v>
      </c>
      <c r="F50" s="29" t="s">
        <v>274</v>
      </c>
      <c r="G50" s="29" t="s">
        <v>275</v>
      </c>
      <c r="H50" s="30">
        <v>84008430</v>
      </c>
      <c r="I50" s="30" t="s">
        <v>628</v>
      </c>
      <c r="J50" s="30" t="s">
        <v>629</v>
      </c>
      <c r="K50" s="30" t="s">
        <v>630</v>
      </c>
      <c r="L50" t="str">
        <f t="shared" si="1"/>
        <v>RGAFCRGA</v>
      </c>
      <c r="M50" t="str">
        <f t="shared" si="0"/>
        <v>11111</v>
      </c>
    </row>
    <row r="51" spans="1:13" ht="19.5" x14ac:dyDescent="0.55000000000000004">
      <c r="A51" s="30" t="s">
        <v>1193</v>
      </c>
      <c r="B51" s="30" t="s">
        <v>631</v>
      </c>
      <c r="C51" s="30">
        <v>85472060</v>
      </c>
      <c r="D51" s="30">
        <v>40000001</v>
      </c>
      <c r="E51" s="29" t="s">
        <v>538</v>
      </c>
      <c r="F51" s="29" t="s">
        <v>274</v>
      </c>
      <c r="G51" s="29" t="s">
        <v>275</v>
      </c>
      <c r="H51" s="30">
        <v>84008430</v>
      </c>
      <c r="I51" s="30" t="s">
        <v>628</v>
      </c>
      <c r="J51" s="30" t="s">
        <v>629</v>
      </c>
      <c r="K51" s="30" t="s">
        <v>630</v>
      </c>
      <c r="L51" t="str">
        <f t="shared" si="1"/>
        <v>EMEMGEME</v>
      </c>
      <c r="M51" t="str">
        <f t="shared" si="0"/>
        <v>11111</v>
      </c>
    </row>
    <row r="52" spans="1:13" ht="19.5" x14ac:dyDescent="0.55000000000000004">
      <c r="A52" s="30" t="s">
        <v>1194</v>
      </c>
      <c r="B52" s="30" t="s">
        <v>312</v>
      </c>
      <c r="C52" s="30">
        <v>85043528</v>
      </c>
      <c r="D52" s="30">
        <v>40000001</v>
      </c>
      <c r="E52" s="29" t="s">
        <v>538</v>
      </c>
      <c r="F52" s="29" t="s">
        <v>274</v>
      </c>
      <c r="G52" s="29" t="s">
        <v>275</v>
      </c>
      <c r="H52" s="30">
        <v>84006581</v>
      </c>
      <c r="I52" s="30" t="s">
        <v>555</v>
      </c>
      <c r="J52" s="30" t="s">
        <v>556</v>
      </c>
      <c r="K52" s="30" t="s">
        <v>557</v>
      </c>
      <c r="L52" t="str">
        <f t="shared" si="1"/>
        <v>06021960</v>
      </c>
      <c r="M52" t="str">
        <f t="shared" si="0"/>
        <v>11111</v>
      </c>
    </row>
    <row r="53" spans="1:13" ht="19.5" x14ac:dyDescent="0.55000000000000004">
      <c r="A53" s="30" t="s">
        <v>1195</v>
      </c>
      <c r="B53" s="30" t="s">
        <v>394</v>
      </c>
      <c r="C53" s="30">
        <v>85120925</v>
      </c>
      <c r="D53" s="30">
        <v>40000001</v>
      </c>
      <c r="E53" s="29" t="s">
        <v>538</v>
      </c>
      <c r="F53" s="29" t="s">
        <v>274</v>
      </c>
      <c r="G53" s="29" t="s">
        <v>275</v>
      </c>
      <c r="H53" s="30">
        <v>84008430</v>
      </c>
      <c r="I53" s="30" t="s">
        <v>628</v>
      </c>
      <c r="J53" s="30" t="s">
        <v>629</v>
      </c>
      <c r="K53" s="30" t="s">
        <v>630</v>
      </c>
      <c r="L53" t="str">
        <f t="shared" si="1"/>
        <v>23101976</v>
      </c>
      <c r="M53" t="str">
        <f t="shared" si="0"/>
        <v>11111</v>
      </c>
    </row>
    <row r="54" spans="1:13" ht="19.5" x14ac:dyDescent="0.55000000000000004">
      <c r="A54" s="30" t="s">
        <v>1196</v>
      </c>
      <c r="B54" s="30" t="s">
        <v>632</v>
      </c>
      <c r="C54" s="30">
        <v>85464681</v>
      </c>
      <c r="D54" s="30">
        <v>40000001</v>
      </c>
      <c r="E54" s="29" t="s">
        <v>538</v>
      </c>
      <c r="F54" s="29" t="s">
        <v>274</v>
      </c>
      <c r="G54" s="29" t="s">
        <v>275</v>
      </c>
      <c r="H54" s="30">
        <v>84006581</v>
      </c>
      <c r="I54" s="30" t="s">
        <v>555</v>
      </c>
      <c r="J54" s="30" t="s">
        <v>556</v>
      </c>
      <c r="K54" s="30" t="s">
        <v>557</v>
      </c>
      <c r="L54" t="str">
        <f t="shared" si="1"/>
        <v>EPAMSEPA</v>
      </c>
      <c r="M54" t="str">
        <f t="shared" si="0"/>
        <v>11111</v>
      </c>
    </row>
    <row r="55" spans="1:13" ht="19.5" x14ac:dyDescent="0.55000000000000004">
      <c r="A55" s="30" t="s">
        <v>1197</v>
      </c>
      <c r="B55" s="30" t="s">
        <v>633</v>
      </c>
      <c r="C55" s="30">
        <v>85495360</v>
      </c>
      <c r="D55" s="30">
        <v>40000001</v>
      </c>
      <c r="E55" s="29" t="s">
        <v>538</v>
      </c>
      <c r="F55" s="29" t="s">
        <v>274</v>
      </c>
      <c r="G55" s="29" t="s">
        <v>275</v>
      </c>
      <c r="H55" s="30">
        <v>84000983</v>
      </c>
      <c r="I55" s="30" t="s">
        <v>552</v>
      </c>
      <c r="J55" s="30" t="s">
        <v>553</v>
      </c>
      <c r="K55" s="30" t="s">
        <v>554</v>
      </c>
      <c r="L55" t="str">
        <f t="shared" si="1"/>
        <v>04081973</v>
      </c>
      <c r="M55" t="str">
        <f t="shared" si="0"/>
        <v>11111</v>
      </c>
    </row>
    <row r="56" spans="1:13" ht="19.5" x14ac:dyDescent="0.55000000000000004">
      <c r="A56" s="30" t="s">
        <v>1198</v>
      </c>
      <c r="B56" s="30" t="s">
        <v>634</v>
      </c>
      <c r="C56" s="30">
        <v>85495362</v>
      </c>
      <c r="D56" s="30">
        <v>40000001</v>
      </c>
      <c r="E56" s="29" t="s">
        <v>538</v>
      </c>
      <c r="F56" s="29" t="s">
        <v>274</v>
      </c>
      <c r="G56" s="29" t="s">
        <v>275</v>
      </c>
      <c r="H56" s="30">
        <v>84000983</v>
      </c>
      <c r="I56" s="30" t="s">
        <v>552</v>
      </c>
      <c r="J56" s="30" t="s">
        <v>553</v>
      </c>
      <c r="K56" s="30" t="s">
        <v>554</v>
      </c>
      <c r="L56" t="str">
        <f t="shared" si="1"/>
        <v>30111981</v>
      </c>
      <c r="M56" t="str">
        <f t="shared" si="0"/>
        <v>11111</v>
      </c>
    </row>
    <row r="57" spans="1:13" ht="19.5" x14ac:dyDescent="0.55000000000000004">
      <c r="A57" s="30" t="s">
        <v>837</v>
      </c>
      <c r="B57" s="30" t="s">
        <v>292</v>
      </c>
      <c r="C57" s="30">
        <v>85045208</v>
      </c>
      <c r="D57" s="30">
        <v>40000001</v>
      </c>
      <c r="E57" s="29" t="s">
        <v>538</v>
      </c>
      <c r="F57" s="29" t="s">
        <v>274</v>
      </c>
      <c r="G57" s="29" t="s">
        <v>275</v>
      </c>
      <c r="H57" s="30">
        <v>84004641</v>
      </c>
      <c r="I57" s="30" t="s">
        <v>542</v>
      </c>
      <c r="J57" s="30" t="s">
        <v>543</v>
      </c>
      <c r="K57" s="30" t="s">
        <v>544</v>
      </c>
      <c r="L57" t="str">
        <f t="shared" si="1"/>
        <v>17011961</v>
      </c>
      <c r="M57" t="str">
        <f t="shared" si="0"/>
        <v>11111</v>
      </c>
    </row>
    <row r="58" spans="1:13" ht="19.5" x14ac:dyDescent="0.55000000000000004">
      <c r="A58" s="30" t="s">
        <v>1199</v>
      </c>
      <c r="B58" s="30" t="s">
        <v>456</v>
      </c>
      <c r="C58" s="30">
        <v>85288306</v>
      </c>
      <c r="D58" s="30">
        <v>40000001</v>
      </c>
      <c r="E58" s="29" t="s">
        <v>538</v>
      </c>
      <c r="F58" s="29" t="s">
        <v>274</v>
      </c>
      <c r="G58" s="29" t="s">
        <v>275</v>
      </c>
      <c r="H58" s="30">
        <v>84001201</v>
      </c>
      <c r="I58" s="30" t="s">
        <v>635</v>
      </c>
      <c r="J58" s="30" t="s">
        <v>636</v>
      </c>
      <c r="K58" s="30" t="s">
        <v>637</v>
      </c>
      <c r="L58" t="str">
        <f t="shared" si="1"/>
        <v>20061956</v>
      </c>
      <c r="M58" t="str">
        <f t="shared" si="0"/>
        <v>11111</v>
      </c>
    </row>
    <row r="59" spans="1:13" ht="19.5" x14ac:dyDescent="0.55000000000000004">
      <c r="A59" s="30" t="s">
        <v>1200</v>
      </c>
      <c r="B59" s="30" t="s">
        <v>336</v>
      </c>
      <c r="C59" s="30">
        <v>85057538</v>
      </c>
      <c r="D59" s="30">
        <v>40000001</v>
      </c>
      <c r="E59" s="29" t="s">
        <v>538</v>
      </c>
      <c r="F59" s="29" t="s">
        <v>274</v>
      </c>
      <c r="G59" s="29" t="s">
        <v>275</v>
      </c>
      <c r="H59" s="30">
        <v>84007899</v>
      </c>
      <c r="I59" s="30" t="s">
        <v>545</v>
      </c>
      <c r="J59" s="30" t="s">
        <v>546</v>
      </c>
      <c r="K59" s="30" t="s">
        <v>547</v>
      </c>
      <c r="L59" t="str">
        <f t="shared" si="1"/>
        <v>16071959</v>
      </c>
      <c r="M59" t="str">
        <f t="shared" si="0"/>
        <v>11111</v>
      </c>
    </row>
    <row r="60" spans="1:13" ht="19.5" x14ac:dyDescent="0.55000000000000004">
      <c r="A60" s="30" t="s">
        <v>1201</v>
      </c>
      <c r="B60" s="30" t="s">
        <v>286</v>
      </c>
      <c r="C60" s="30">
        <v>85045177</v>
      </c>
      <c r="D60" s="30">
        <v>40000001</v>
      </c>
      <c r="E60" s="29" t="s">
        <v>538</v>
      </c>
      <c r="F60" s="29" t="s">
        <v>274</v>
      </c>
      <c r="G60" s="29" t="s">
        <v>275</v>
      </c>
      <c r="H60" s="30">
        <v>84007451</v>
      </c>
      <c r="I60" s="30" t="s">
        <v>600</v>
      </c>
      <c r="J60" s="30" t="s">
        <v>601</v>
      </c>
      <c r="K60" s="30" t="s">
        <v>602</v>
      </c>
      <c r="L60" t="str">
        <f t="shared" si="1"/>
        <v>15011955</v>
      </c>
      <c r="M60" t="str">
        <f t="shared" si="0"/>
        <v>11111</v>
      </c>
    </row>
    <row r="61" spans="1:13" ht="19.5" x14ac:dyDescent="0.55000000000000004">
      <c r="A61" s="30" t="s">
        <v>1202</v>
      </c>
      <c r="B61" s="30" t="s">
        <v>519</v>
      </c>
      <c r="C61" s="30">
        <v>85427335</v>
      </c>
      <c r="D61" s="30">
        <v>40000001</v>
      </c>
      <c r="E61" s="29" t="s">
        <v>538</v>
      </c>
      <c r="F61" s="29" t="s">
        <v>274</v>
      </c>
      <c r="G61" s="29" t="s">
        <v>275</v>
      </c>
      <c r="H61" s="30">
        <v>84006581</v>
      </c>
      <c r="I61" s="30" t="s">
        <v>555</v>
      </c>
      <c r="J61" s="30" t="s">
        <v>556</v>
      </c>
      <c r="K61" s="30" t="s">
        <v>557</v>
      </c>
      <c r="L61" t="str">
        <f t="shared" si="1"/>
        <v>22031993</v>
      </c>
      <c r="M61" t="str">
        <f t="shared" si="0"/>
        <v>11111</v>
      </c>
    </row>
    <row r="62" spans="1:13" ht="19.5" x14ac:dyDescent="0.55000000000000004">
      <c r="A62" s="30" t="s">
        <v>1203</v>
      </c>
      <c r="B62" s="30" t="s">
        <v>638</v>
      </c>
      <c r="C62" s="30">
        <v>85464549</v>
      </c>
      <c r="D62" s="30">
        <v>40000001</v>
      </c>
      <c r="E62" s="29" t="s">
        <v>538</v>
      </c>
      <c r="F62" s="29" t="s">
        <v>274</v>
      </c>
      <c r="G62" s="29" t="s">
        <v>275</v>
      </c>
      <c r="H62" s="30">
        <v>84008099</v>
      </c>
      <c r="I62" s="30" t="s">
        <v>639</v>
      </c>
      <c r="J62" s="30" t="s">
        <v>640</v>
      </c>
      <c r="K62" s="30" t="s">
        <v>641</v>
      </c>
      <c r="L62" t="str">
        <f t="shared" si="1"/>
        <v>25061984</v>
      </c>
      <c r="M62" t="str">
        <f t="shared" si="0"/>
        <v>11111</v>
      </c>
    </row>
    <row r="63" spans="1:13" ht="19.5" x14ac:dyDescent="0.55000000000000004">
      <c r="A63" s="30" t="s">
        <v>1204</v>
      </c>
      <c r="B63" s="30" t="s">
        <v>642</v>
      </c>
      <c r="C63" s="30">
        <v>85450306</v>
      </c>
      <c r="D63" s="30">
        <v>40000001</v>
      </c>
      <c r="E63" s="29" t="s">
        <v>538</v>
      </c>
      <c r="F63" s="29" t="s">
        <v>274</v>
      </c>
      <c r="G63" s="29" t="s">
        <v>275</v>
      </c>
      <c r="H63" s="30">
        <v>84001125</v>
      </c>
      <c r="I63" s="30" t="s">
        <v>597</v>
      </c>
      <c r="J63" s="30" t="s">
        <v>598</v>
      </c>
      <c r="K63" s="30" t="s">
        <v>599</v>
      </c>
      <c r="L63" t="str">
        <f t="shared" si="1"/>
        <v>22041984</v>
      </c>
      <c r="M63" t="str">
        <f t="shared" si="0"/>
        <v>11111</v>
      </c>
    </row>
    <row r="64" spans="1:13" ht="19.5" x14ac:dyDescent="0.55000000000000004">
      <c r="A64" s="30" t="s">
        <v>1205</v>
      </c>
      <c r="B64" s="30" t="s">
        <v>643</v>
      </c>
      <c r="C64" s="30">
        <v>85454406</v>
      </c>
      <c r="D64" s="30">
        <v>40000001</v>
      </c>
      <c r="E64" s="29" t="s">
        <v>538</v>
      </c>
      <c r="F64" s="29" t="s">
        <v>274</v>
      </c>
      <c r="G64" s="29" t="s">
        <v>275</v>
      </c>
      <c r="H64" s="30">
        <v>84009528</v>
      </c>
      <c r="I64" s="30" t="s">
        <v>644</v>
      </c>
      <c r="J64" s="30" t="s">
        <v>645</v>
      </c>
      <c r="K64" s="30" t="s">
        <v>646</v>
      </c>
      <c r="L64" t="str">
        <f t="shared" si="1"/>
        <v>03061953</v>
      </c>
      <c r="M64" t="str">
        <f t="shared" si="0"/>
        <v>11111</v>
      </c>
    </row>
    <row r="65" spans="1:13" ht="19.5" x14ac:dyDescent="0.55000000000000004">
      <c r="A65" s="30" t="s">
        <v>1206</v>
      </c>
      <c r="B65" s="30" t="s">
        <v>420</v>
      </c>
      <c r="C65" s="30">
        <v>85213622</v>
      </c>
      <c r="D65" s="30">
        <v>40000001</v>
      </c>
      <c r="E65" s="29" t="s">
        <v>538</v>
      </c>
      <c r="F65" s="29" t="s">
        <v>274</v>
      </c>
      <c r="G65" s="29" t="s">
        <v>275</v>
      </c>
      <c r="H65" s="30">
        <v>84001216</v>
      </c>
      <c r="I65" s="30" t="s">
        <v>614</v>
      </c>
      <c r="J65" s="30" t="s">
        <v>615</v>
      </c>
      <c r="K65" s="30" t="s">
        <v>616</v>
      </c>
      <c r="L65" t="str">
        <f t="shared" si="1"/>
        <v>08111986</v>
      </c>
      <c r="M65" t="str">
        <f t="shared" si="0"/>
        <v>11111</v>
      </c>
    </row>
    <row r="66" spans="1:13" ht="19.5" x14ac:dyDescent="0.55000000000000004">
      <c r="A66" s="30" t="s">
        <v>1207</v>
      </c>
      <c r="B66" s="30" t="s">
        <v>320</v>
      </c>
      <c r="C66" s="30">
        <v>85043889</v>
      </c>
      <c r="D66" s="30">
        <v>40000001</v>
      </c>
      <c r="E66" s="29" t="s">
        <v>538</v>
      </c>
      <c r="F66" s="29" t="s">
        <v>274</v>
      </c>
      <c r="G66" s="29" t="s">
        <v>275</v>
      </c>
      <c r="H66" s="30">
        <v>84001268</v>
      </c>
      <c r="I66" s="30" t="s">
        <v>539</v>
      </c>
      <c r="J66" s="30" t="s">
        <v>540</v>
      </c>
      <c r="K66" s="30" t="s">
        <v>541</v>
      </c>
      <c r="L66" t="str">
        <f t="shared" si="1"/>
        <v>29051961</v>
      </c>
      <c r="M66" t="str">
        <f t="shared" si="0"/>
        <v>11111</v>
      </c>
    </row>
    <row r="67" spans="1:13" ht="19.5" x14ac:dyDescent="0.55000000000000004">
      <c r="A67" s="30" t="s">
        <v>1208</v>
      </c>
      <c r="B67" s="30" t="s">
        <v>401</v>
      </c>
      <c r="C67" s="30">
        <v>85179976</v>
      </c>
      <c r="D67" s="30">
        <v>40000001</v>
      </c>
      <c r="E67" s="29" t="s">
        <v>538</v>
      </c>
      <c r="F67" s="29" t="s">
        <v>274</v>
      </c>
      <c r="G67" s="29" t="s">
        <v>275</v>
      </c>
      <c r="H67" s="30">
        <v>84009672</v>
      </c>
      <c r="I67" s="30" t="s">
        <v>647</v>
      </c>
      <c r="J67" s="30" t="s">
        <v>648</v>
      </c>
      <c r="K67" s="30" t="s">
        <v>649</v>
      </c>
      <c r="L67" t="str">
        <f t="shared" si="1"/>
        <v>10101993</v>
      </c>
      <c r="M67" t="str">
        <f t="shared" si="0"/>
        <v>11111</v>
      </c>
    </row>
    <row r="68" spans="1:13" ht="19.5" x14ac:dyDescent="0.55000000000000004">
      <c r="A68" s="30" t="s">
        <v>1209</v>
      </c>
      <c r="B68" s="30" t="s">
        <v>650</v>
      </c>
      <c r="C68" s="30">
        <v>85504430</v>
      </c>
      <c r="D68" s="30">
        <v>40000001</v>
      </c>
      <c r="E68" s="29" t="s">
        <v>538</v>
      </c>
      <c r="F68" s="29" t="s">
        <v>274</v>
      </c>
      <c r="G68" s="29" t="s">
        <v>275</v>
      </c>
      <c r="H68" s="30">
        <v>84000962</v>
      </c>
      <c r="I68" s="30" t="s">
        <v>651</v>
      </c>
      <c r="J68" s="30" t="s">
        <v>652</v>
      </c>
      <c r="K68" s="30" t="s">
        <v>653</v>
      </c>
      <c r="L68" t="str">
        <f t="shared" si="1"/>
        <v>30101970</v>
      </c>
      <c r="M68" t="str">
        <f t="shared" ref="M68:M131" si="2">+IF(ISNUMBER(A68)="True",+RIGHT(A68,8),"11111")</f>
        <v>11111</v>
      </c>
    </row>
    <row r="69" spans="1:13" ht="19.5" x14ac:dyDescent="0.55000000000000004">
      <c r="A69" s="30" t="s">
        <v>1210</v>
      </c>
      <c r="B69" s="30" t="s">
        <v>326</v>
      </c>
      <c r="C69" s="30">
        <v>85077421</v>
      </c>
      <c r="D69" s="30">
        <v>40000001</v>
      </c>
      <c r="E69" s="29" t="s">
        <v>538</v>
      </c>
      <c r="F69" s="29" t="s">
        <v>274</v>
      </c>
      <c r="G69" s="29" t="s">
        <v>275</v>
      </c>
      <c r="H69" s="30">
        <v>84007451</v>
      </c>
      <c r="I69" s="30" t="s">
        <v>600</v>
      </c>
      <c r="J69" s="30" t="s">
        <v>601</v>
      </c>
      <c r="K69" s="30" t="s">
        <v>602</v>
      </c>
      <c r="L69" t="str">
        <f t="shared" si="1"/>
        <v>15091953</v>
      </c>
      <c r="M69" t="str">
        <f t="shared" si="2"/>
        <v>11111</v>
      </c>
    </row>
    <row r="70" spans="1:13" ht="19.5" x14ac:dyDescent="0.55000000000000004">
      <c r="A70" s="30" t="s">
        <v>1211</v>
      </c>
      <c r="B70" s="30" t="s">
        <v>410</v>
      </c>
      <c r="C70" s="30">
        <v>85196365</v>
      </c>
      <c r="D70" s="30">
        <v>40000001</v>
      </c>
      <c r="E70" s="29" t="s">
        <v>538</v>
      </c>
      <c r="F70" s="29" t="s">
        <v>274</v>
      </c>
      <c r="G70" s="29" t="s">
        <v>275</v>
      </c>
      <c r="H70" s="30">
        <v>84006581</v>
      </c>
      <c r="I70" s="30" t="s">
        <v>555</v>
      </c>
      <c r="J70" s="30" t="s">
        <v>556</v>
      </c>
      <c r="K70" s="30" t="s">
        <v>557</v>
      </c>
      <c r="L70" t="str">
        <f t="shared" si="1"/>
        <v>30011987</v>
      </c>
      <c r="M70" t="str">
        <f t="shared" si="2"/>
        <v>11111</v>
      </c>
    </row>
    <row r="71" spans="1:13" ht="19.5" x14ac:dyDescent="0.55000000000000004">
      <c r="A71" s="30" t="s">
        <v>1212</v>
      </c>
      <c r="B71" s="30" t="s">
        <v>654</v>
      </c>
      <c r="C71" s="30">
        <v>85466855</v>
      </c>
      <c r="D71" s="30">
        <v>40000001</v>
      </c>
      <c r="E71" s="29" t="s">
        <v>538</v>
      </c>
      <c r="F71" s="29" t="s">
        <v>274</v>
      </c>
      <c r="G71" s="29" t="s">
        <v>275</v>
      </c>
      <c r="H71" s="30">
        <v>84000962</v>
      </c>
      <c r="I71" s="30" t="s">
        <v>651</v>
      </c>
      <c r="J71" s="30" t="s">
        <v>652</v>
      </c>
      <c r="K71" s="30" t="s">
        <v>653</v>
      </c>
      <c r="L71" t="str">
        <f t="shared" ref="L71:L134" si="3">RIGHT(A71,8)</f>
        <v>ACAMMACA</v>
      </c>
      <c r="M71" t="str">
        <f t="shared" si="2"/>
        <v>11111</v>
      </c>
    </row>
    <row r="72" spans="1:13" ht="19.5" x14ac:dyDescent="0.55000000000000004">
      <c r="A72" s="30" t="s">
        <v>1213</v>
      </c>
      <c r="B72" s="30" t="s">
        <v>655</v>
      </c>
      <c r="C72" s="30">
        <v>85460818</v>
      </c>
      <c r="D72" s="30">
        <v>40000001</v>
      </c>
      <c r="E72" s="29" t="s">
        <v>538</v>
      </c>
      <c r="F72" s="29" t="s">
        <v>274</v>
      </c>
      <c r="G72" s="29" t="s">
        <v>275</v>
      </c>
      <c r="H72" s="30">
        <v>84000962</v>
      </c>
      <c r="I72" s="30" t="s">
        <v>651</v>
      </c>
      <c r="J72" s="30" t="s">
        <v>652</v>
      </c>
      <c r="K72" s="30" t="s">
        <v>653</v>
      </c>
      <c r="L72" t="str">
        <f t="shared" si="3"/>
        <v>12031991</v>
      </c>
      <c r="M72" t="str">
        <f t="shared" si="2"/>
        <v>11111</v>
      </c>
    </row>
    <row r="73" spans="1:13" ht="19.5" x14ac:dyDescent="0.55000000000000004">
      <c r="A73" s="30" t="s">
        <v>1214</v>
      </c>
      <c r="B73" s="30" t="s">
        <v>314</v>
      </c>
      <c r="C73" s="30">
        <v>85043576</v>
      </c>
      <c r="D73" s="30">
        <v>40000001</v>
      </c>
      <c r="E73" s="29" t="s">
        <v>538</v>
      </c>
      <c r="F73" s="29" t="s">
        <v>274</v>
      </c>
      <c r="G73" s="29" t="s">
        <v>275</v>
      </c>
      <c r="H73" s="30">
        <v>84007910</v>
      </c>
      <c r="I73" s="30" t="s">
        <v>591</v>
      </c>
      <c r="J73" s="30" t="s">
        <v>592</v>
      </c>
      <c r="K73" s="30" t="s">
        <v>593</v>
      </c>
      <c r="L73" t="str">
        <f t="shared" si="3"/>
        <v>11031967</v>
      </c>
      <c r="M73" t="str">
        <f t="shared" si="2"/>
        <v>11111</v>
      </c>
    </row>
    <row r="74" spans="1:13" ht="19.5" x14ac:dyDescent="0.55000000000000004">
      <c r="A74" s="30" t="s">
        <v>1215</v>
      </c>
      <c r="B74" s="30" t="s">
        <v>421</v>
      </c>
      <c r="C74" s="30">
        <v>85129653</v>
      </c>
      <c r="D74" s="30">
        <v>40000001</v>
      </c>
      <c r="E74" s="29" t="s">
        <v>538</v>
      </c>
      <c r="F74" s="29" t="s">
        <v>274</v>
      </c>
      <c r="G74" s="29" t="s">
        <v>275</v>
      </c>
      <c r="H74" s="30">
        <v>84000036</v>
      </c>
      <c r="I74" s="30" t="s">
        <v>606</v>
      </c>
      <c r="J74" s="30" t="s">
        <v>607</v>
      </c>
      <c r="K74" s="30" t="s">
        <v>608</v>
      </c>
      <c r="L74" t="str">
        <f t="shared" si="3"/>
        <v>28061968</v>
      </c>
      <c r="M74" t="str">
        <f t="shared" si="2"/>
        <v>11111</v>
      </c>
    </row>
    <row r="75" spans="1:13" ht="19.5" x14ac:dyDescent="0.55000000000000004">
      <c r="A75" s="30" t="s">
        <v>1216</v>
      </c>
      <c r="B75" s="30" t="s">
        <v>656</v>
      </c>
      <c r="C75" s="30">
        <v>85476612</v>
      </c>
      <c r="D75" s="30">
        <v>40000001</v>
      </c>
      <c r="E75" s="29" t="s">
        <v>538</v>
      </c>
      <c r="F75" s="29" t="s">
        <v>274</v>
      </c>
      <c r="G75" s="29" t="s">
        <v>275</v>
      </c>
      <c r="H75" s="30">
        <v>84006581</v>
      </c>
      <c r="I75" s="30" t="s">
        <v>555</v>
      </c>
      <c r="J75" s="30" t="s">
        <v>556</v>
      </c>
      <c r="K75" s="30" t="s">
        <v>557</v>
      </c>
      <c r="L75" t="str">
        <f t="shared" si="3"/>
        <v>ICHMRICH</v>
      </c>
      <c r="M75" t="str">
        <f t="shared" si="2"/>
        <v>11111</v>
      </c>
    </row>
    <row r="76" spans="1:13" ht="19.5" x14ac:dyDescent="0.55000000000000004">
      <c r="A76" s="30" t="s">
        <v>1217</v>
      </c>
      <c r="B76" s="30" t="s">
        <v>380</v>
      </c>
      <c r="C76" s="30">
        <v>85458835</v>
      </c>
      <c r="D76" s="30">
        <v>40000001</v>
      </c>
      <c r="E76" s="29" t="s">
        <v>538</v>
      </c>
      <c r="F76" s="29" t="s">
        <v>274</v>
      </c>
      <c r="G76" s="29" t="s">
        <v>275</v>
      </c>
      <c r="H76" s="30">
        <v>84006581</v>
      </c>
      <c r="I76" s="30" t="s">
        <v>555</v>
      </c>
      <c r="J76" s="30" t="s">
        <v>556</v>
      </c>
      <c r="K76" s="30" t="s">
        <v>557</v>
      </c>
      <c r="L76" t="str">
        <f t="shared" si="3"/>
        <v>24011970</v>
      </c>
      <c r="M76" t="str">
        <f t="shared" si="2"/>
        <v>11111</v>
      </c>
    </row>
    <row r="77" spans="1:13" ht="19.5" x14ac:dyDescent="0.55000000000000004">
      <c r="A77" s="30" t="s">
        <v>1218</v>
      </c>
      <c r="B77" s="30" t="s">
        <v>321</v>
      </c>
      <c r="C77" s="30">
        <v>85043901</v>
      </c>
      <c r="D77" s="30">
        <v>40000001</v>
      </c>
      <c r="E77" s="29" t="s">
        <v>538</v>
      </c>
      <c r="F77" s="29" t="s">
        <v>274</v>
      </c>
      <c r="G77" s="29" t="s">
        <v>275</v>
      </c>
      <c r="H77" s="30">
        <v>84004378</v>
      </c>
      <c r="I77" s="30" t="s">
        <v>582</v>
      </c>
      <c r="J77" s="30" t="s">
        <v>583</v>
      </c>
      <c r="K77" s="30" t="s">
        <v>584</v>
      </c>
      <c r="L77" t="str">
        <f t="shared" si="3"/>
        <v>13061955</v>
      </c>
      <c r="M77" t="str">
        <f t="shared" si="2"/>
        <v>11111</v>
      </c>
    </row>
    <row r="78" spans="1:13" ht="19.5" x14ac:dyDescent="0.55000000000000004">
      <c r="A78" s="30" t="s">
        <v>1219</v>
      </c>
      <c r="B78" s="30" t="s">
        <v>345</v>
      </c>
      <c r="C78" s="30">
        <v>85041773</v>
      </c>
      <c r="D78" s="30">
        <v>40000001</v>
      </c>
      <c r="E78" s="29" t="s">
        <v>538</v>
      </c>
      <c r="F78" s="29" t="s">
        <v>274</v>
      </c>
      <c r="G78" s="29" t="s">
        <v>275</v>
      </c>
      <c r="H78" s="30">
        <v>84000641</v>
      </c>
      <c r="I78" s="30" t="s">
        <v>562</v>
      </c>
      <c r="J78" s="30" t="s">
        <v>563</v>
      </c>
      <c r="K78" s="30" t="s">
        <v>564</v>
      </c>
      <c r="L78" t="str">
        <f t="shared" si="3"/>
        <v>03041959</v>
      </c>
      <c r="M78" t="str">
        <f t="shared" si="2"/>
        <v>11111</v>
      </c>
    </row>
    <row r="79" spans="1:13" ht="19.5" x14ac:dyDescent="0.55000000000000004">
      <c r="A79" s="30" t="s">
        <v>1220</v>
      </c>
      <c r="B79" s="30" t="s">
        <v>317</v>
      </c>
      <c r="C79" s="30">
        <v>85043856</v>
      </c>
      <c r="D79" s="30">
        <v>40000001</v>
      </c>
      <c r="E79" s="29" t="s">
        <v>538</v>
      </c>
      <c r="F79" s="29" t="s">
        <v>274</v>
      </c>
      <c r="G79" s="29" t="s">
        <v>275</v>
      </c>
      <c r="H79" s="30">
        <v>84000641</v>
      </c>
      <c r="I79" s="30" t="s">
        <v>562</v>
      </c>
      <c r="J79" s="30" t="s">
        <v>563</v>
      </c>
      <c r="K79" s="30" t="s">
        <v>564</v>
      </c>
      <c r="L79" t="str">
        <f t="shared" si="3"/>
        <v>11021962</v>
      </c>
      <c r="M79" t="str">
        <f t="shared" si="2"/>
        <v>11111</v>
      </c>
    </row>
    <row r="80" spans="1:13" ht="19.5" x14ac:dyDescent="0.55000000000000004">
      <c r="A80" s="30" t="s">
        <v>1221</v>
      </c>
      <c r="B80" s="30" t="s">
        <v>657</v>
      </c>
      <c r="C80" s="30">
        <v>85480330</v>
      </c>
      <c r="D80" s="30">
        <v>40000001</v>
      </c>
      <c r="E80" s="29" t="s">
        <v>538</v>
      </c>
      <c r="F80" s="29" t="s">
        <v>274</v>
      </c>
      <c r="G80" s="29" t="s">
        <v>275</v>
      </c>
      <c r="H80" s="30">
        <v>84007758</v>
      </c>
      <c r="I80" s="30" t="s">
        <v>658</v>
      </c>
      <c r="J80" s="30" t="s">
        <v>659</v>
      </c>
      <c r="K80" s="30" t="s">
        <v>660</v>
      </c>
      <c r="L80" t="str">
        <f t="shared" si="3"/>
        <v>24011994</v>
      </c>
      <c r="M80" t="str">
        <f t="shared" si="2"/>
        <v>11111</v>
      </c>
    </row>
    <row r="81" spans="1:13" ht="19.5" x14ac:dyDescent="0.55000000000000004">
      <c r="A81" s="30" t="s">
        <v>1222</v>
      </c>
      <c r="B81" s="30" t="s">
        <v>330</v>
      </c>
      <c r="C81" s="30">
        <v>85054414</v>
      </c>
      <c r="D81" s="30">
        <v>40000001</v>
      </c>
      <c r="E81" s="29" t="s">
        <v>538</v>
      </c>
      <c r="F81" s="29" t="s">
        <v>274</v>
      </c>
      <c r="G81" s="29" t="s">
        <v>275</v>
      </c>
      <c r="H81" s="30">
        <v>84009852</v>
      </c>
      <c r="I81" s="30" t="s">
        <v>661</v>
      </c>
      <c r="J81" s="30" t="s">
        <v>662</v>
      </c>
      <c r="K81" s="30" t="s">
        <v>663</v>
      </c>
      <c r="L81" t="str">
        <f t="shared" si="3"/>
        <v>26011977</v>
      </c>
      <c r="M81" t="str">
        <f t="shared" si="2"/>
        <v>11111</v>
      </c>
    </row>
    <row r="82" spans="1:13" ht="19.5" x14ac:dyDescent="0.55000000000000004">
      <c r="A82" s="30" t="s">
        <v>1223</v>
      </c>
      <c r="B82" s="30" t="s">
        <v>465</v>
      </c>
      <c r="C82" s="30">
        <v>85308731</v>
      </c>
      <c r="D82" s="30">
        <v>40000001</v>
      </c>
      <c r="E82" s="29" t="s">
        <v>538</v>
      </c>
      <c r="F82" s="29" t="s">
        <v>274</v>
      </c>
      <c r="G82" s="29" t="s">
        <v>275</v>
      </c>
      <c r="H82" s="30">
        <v>84000842</v>
      </c>
      <c r="I82" s="30" t="s">
        <v>664</v>
      </c>
      <c r="J82" s="30" t="s">
        <v>665</v>
      </c>
      <c r="K82" s="30" t="s">
        <v>666</v>
      </c>
      <c r="L82" t="str">
        <f t="shared" si="3"/>
        <v>25061985</v>
      </c>
      <c r="M82" t="str">
        <f t="shared" si="2"/>
        <v>11111</v>
      </c>
    </row>
    <row r="83" spans="1:13" ht="19.5" x14ac:dyDescent="0.55000000000000004">
      <c r="A83" s="30" t="s">
        <v>1224</v>
      </c>
      <c r="B83" s="30" t="s">
        <v>532</v>
      </c>
      <c r="C83" s="30">
        <v>85436770</v>
      </c>
      <c r="D83" s="30">
        <v>40000001</v>
      </c>
      <c r="E83" s="29" t="s">
        <v>538</v>
      </c>
      <c r="F83" s="29" t="s">
        <v>274</v>
      </c>
      <c r="G83" s="29" t="s">
        <v>275</v>
      </c>
      <c r="H83" s="30">
        <v>84006581</v>
      </c>
      <c r="I83" s="30" t="s">
        <v>555</v>
      </c>
      <c r="J83" s="30" t="s">
        <v>556</v>
      </c>
      <c r="K83" s="30" t="s">
        <v>557</v>
      </c>
      <c r="L83" t="str">
        <f t="shared" si="3"/>
        <v>19111972</v>
      </c>
      <c r="M83" t="str">
        <f t="shared" si="2"/>
        <v>11111</v>
      </c>
    </row>
    <row r="84" spans="1:13" ht="19.5" x14ac:dyDescent="0.55000000000000004">
      <c r="A84" s="30" t="s">
        <v>1225</v>
      </c>
      <c r="B84" s="30" t="s">
        <v>448</v>
      </c>
      <c r="C84" s="30">
        <v>85278383</v>
      </c>
      <c r="D84" s="30">
        <v>40000001</v>
      </c>
      <c r="E84" s="29" t="s">
        <v>538</v>
      </c>
      <c r="F84" s="29" t="s">
        <v>274</v>
      </c>
      <c r="G84" s="29" t="s">
        <v>275</v>
      </c>
      <c r="H84" s="30">
        <v>84000641</v>
      </c>
      <c r="I84" s="30" t="s">
        <v>562</v>
      </c>
      <c r="J84" s="30" t="s">
        <v>563</v>
      </c>
      <c r="K84" s="30" t="s">
        <v>564</v>
      </c>
      <c r="L84" t="str">
        <f t="shared" si="3"/>
        <v>20011960</v>
      </c>
      <c r="M84" t="str">
        <f t="shared" si="2"/>
        <v>11111</v>
      </c>
    </row>
    <row r="85" spans="1:13" ht="19.5" x14ac:dyDescent="0.55000000000000004">
      <c r="A85" s="30" t="s">
        <v>1226</v>
      </c>
      <c r="B85" s="30" t="s">
        <v>478</v>
      </c>
      <c r="C85" s="30">
        <v>85335977</v>
      </c>
      <c r="D85" s="30">
        <v>40000001</v>
      </c>
      <c r="E85" s="29" t="s">
        <v>538</v>
      </c>
      <c r="F85" s="29" t="s">
        <v>274</v>
      </c>
      <c r="G85" s="29" t="s">
        <v>275</v>
      </c>
      <c r="H85" s="30">
        <v>84004079</v>
      </c>
      <c r="I85" s="30" t="s">
        <v>667</v>
      </c>
      <c r="J85" s="30" t="s">
        <v>668</v>
      </c>
      <c r="K85" s="30" t="s">
        <v>669</v>
      </c>
      <c r="L85" t="str">
        <f t="shared" si="3"/>
        <v>29071983</v>
      </c>
      <c r="M85" t="str">
        <f t="shared" si="2"/>
        <v>11111</v>
      </c>
    </row>
    <row r="86" spans="1:13" ht="19.5" x14ac:dyDescent="0.55000000000000004">
      <c r="A86" s="30" t="s">
        <v>1227</v>
      </c>
      <c r="B86" s="30" t="s">
        <v>350</v>
      </c>
      <c r="C86" s="30">
        <v>85042493</v>
      </c>
      <c r="D86" s="30">
        <v>40000001</v>
      </c>
      <c r="E86" s="29" t="s">
        <v>538</v>
      </c>
      <c r="F86" s="29" t="s">
        <v>274</v>
      </c>
      <c r="G86" s="29" t="s">
        <v>275</v>
      </c>
      <c r="H86" s="30">
        <v>84006581</v>
      </c>
      <c r="I86" s="30" t="s">
        <v>555</v>
      </c>
      <c r="J86" s="30" t="s">
        <v>556</v>
      </c>
      <c r="K86" s="30" t="s">
        <v>557</v>
      </c>
      <c r="L86" t="str">
        <f t="shared" si="3"/>
        <v>20101955</v>
      </c>
      <c r="M86" t="str">
        <f t="shared" si="2"/>
        <v>11111</v>
      </c>
    </row>
    <row r="87" spans="1:13" ht="19.5" x14ac:dyDescent="0.55000000000000004">
      <c r="A87" s="30" t="s">
        <v>1228</v>
      </c>
      <c r="B87" s="30" t="s">
        <v>293</v>
      </c>
      <c r="C87" s="30">
        <v>85045211</v>
      </c>
      <c r="D87" s="30">
        <v>40000001</v>
      </c>
      <c r="E87" s="29" t="s">
        <v>538</v>
      </c>
      <c r="F87" s="29" t="s">
        <v>274</v>
      </c>
      <c r="G87" s="29" t="s">
        <v>275</v>
      </c>
      <c r="H87" s="30">
        <v>84004641</v>
      </c>
      <c r="I87" s="30" t="s">
        <v>542</v>
      </c>
      <c r="J87" s="30" t="s">
        <v>543</v>
      </c>
      <c r="K87" s="30" t="s">
        <v>544</v>
      </c>
      <c r="L87" t="str">
        <f t="shared" si="3"/>
        <v>11041960</v>
      </c>
      <c r="M87" t="str">
        <f t="shared" si="2"/>
        <v>11111</v>
      </c>
    </row>
    <row r="88" spans="1:13" ht="19.5" x14ac:dyDescent="0.55000000000000004">
      <c r="A88" s="30" t="s">
        <v>1229</v>
      </c>
      <c r="B88" s="30" t="s">
        <v>289</v>
      </c>
      <c r="C88" s="30">
        <v>85045187</v>
      </c>
      <c r="D88" s="30">
        <v>40000001</v>
      </c>
      <c r="E88" s="29" t="s">
        <v>538</v>
      </c>
      <c r="F88" s="29" t="s">
        <v>274</v>
      </c>
      <c r="G88" s="29" t="s">
        <v>275</v>
      </c>
      <c r="H88" s="30">
        <v>84004641</v>
      </c>
      <c r="I88" s="30" t="s">
        <v>542</v>
      </c>
      <c r="J88" s="30" t="s">
        <v>543</v>
      </c>
      <c r="K88" s="30" t="s">
        <v>544</v>
      </c>
      <c r="L88" t="str">
        <f t="shared" si="3"/>
        <v>27091961</v>
      </c>
      <c r="M88" t="str">
        <f t="shared" si="2"/>
        <v>11111</v>
      </c>
    </row>
    <row r="89" spans="1:13" ht="19.5" x14ac:dyDescent="0.55000000000000004">
      <c r="A89" s="30" t="s">
        <v>1230</v>
      </c>
      <c r="B89" s="30" t="s">
        <v>460</v>
      </c>
      <c r="C89" s="30">
        <v>85094036</v>
      </c>
      <c r="D89" s="30">
        <v>40000001</v>
      </c>
      <c r="E89" s="29" t="s">
        <v>538</v>
      </c>
      <c r="F89" s="29" t="s">
        <v>274</v>
      </c>
      <c r="G89" s="29" t="s">
        <v>275</v>
      </c>
      <c r="H89" s="30">
        <v>84000988</v>
      </c>
      <c r="I89" s="30" t="s">
        <v>670</v>
      </c>
      <c r="J89" s="30" t="s">
        <v>671</v>
      </c>
      <c r="K89" s="30" t="s">
        <v>672</v>
      </c>
      <c r="L89" t="str">
        <f t="shared" si="3"/>
        <v>15061948</v>
      </c>
      <c r="M89" t="str">
        <f t="shared" si="2"/>
        <v>11111</v>
      </c>
    </row>
    <row r="90" spans="1:13" ht="19.5" x14ac:dyDescent="0.55000000000000004">
      <c r="A90" s="30" t="s">
        <v>1231</v>
      </c>
      <c r="B90" s="30" t="s">
        <v>673</v>
      </c>
      <c r="C90" s="30">
        <v>85459335</v>
      </c>
      <c r="D90" s="30">
        <v>40000001</v>
      </c>
      <c r="E90" s="29" t="s">
        <v>538</v>
      </c>
      <c r="F90" s="29" t="s">
        <v>274</v>
      </c>
      <c r="G90" s="29" t="s">
        <v>275</v>
      </c>
      <c r="H90" s="30">
        <v>84000842</v>
      </c>
      <c r="I90" s="30" t="s">
        <v>664</v>
      </c>
      <c r="J90" s="30" t="s">
        <v>665</v>
      </c>
      <c r="K90" s="30" t="s">
        <v>666</v>
      </c>
      <c r="L90" t="str">
        <f t="shared" si="3"/>
        <v>17031970</v>
      </c>
      <c r="M90" t="str">
        <f t="shared" si="2"/>
        <v>11111</v>
      </c>
    </row>
    <row r="91" spans="1:13" ht="19.5" x14ac:dyDescent="0.55000000000000004">
      <c r="A91" s="30" t="s">
        <v>1232</v>
      </c>
      <c r="B91" s="30" t="s">
        <v>480</v>
      </c>
      <c r="C91" s="30">
        <v>85343415</v>
      </c>
      <c r="D91" s="30">
        <v>40000001</v>
      </c>
      <c r="E91" s="29" t="s">
        <v>538</v>
      </c>
      <c r="F91" s="29" t="s">
        <v>274</v>
      </c>
      <c r="G91" s="29" t="s">
        <v>275</v>
      </c>
      <c r="H91" s="30">
        <v>84004641</v>
      </c>
      <c r="I91" s="30" t="s">
        <v>542</v>
      </c>
      <c r="J91" s="30" t="s">
        <v>543</v>
      </c>
      <c r="K91" s="30" t="s">
        <v>544</v>
      </c>
      <c r="L91" t="str">
        <f t="shared" si="3"/>
        <v>25101986</v>
      </c>
      <c r="M91" t="str">
        <f t="shared" si="2"/>
        <v>11111</v>
      </c>
    </row>
    <row r="92" spans="1:13" ht="19.5" x14ac:dyDescent="0.55000000000000004">
      <c r="A92" s="30" t="s">
        <v>1233</v>
      </c>
      <c r="B92" s="30" t="s">
        <v>366</v>
      </c>
      <c r="C92" s="30">
        <v>85330122</v>
      </c>
      <c r="D92" s="30">
        <v>40000001</v>
      </c>
      <c r="E92" s="29" t="s">
        <v>538</v>
      </c>
      <c r="F92" s="29" t="s">
        <v>274</v>
      </c>
      <c r="G92" s="29" t="s">
        <v>275</v>
      </c>
      <c r="H92" s="30">
        <v>84006895</v>
      </c>
      <c r="I92" s="30" t="s">
        <v>674</v>
      </c>
      <c r="J92" s="30" t="s">
        <v>675</v>
      </c>
      <c r="K92" s="30" t="s">
        <v>676</v>
      </c>
      <c r="L92" t="str">
        <f t="shared" si="3"/>
        <v>29051985</v>
      </c>
      <c r="M92" t="str">
        <f t="shared" si="2"/>
        <v>11111</v>
      </c>
    </row>
    <row r="93" spans="1:13" ht="19.5" x14ac:dyDescent="0.55000000000000004">
      <c r="A93" s="30" t="s">
        <v>1234</v>
      </c>
      <c r="B93" s="30" t="s">
        <v>677</v>
      </c>
      <c r="C93" s="30">
        <v>85485504</v>
      </c>
      <c r="D93" s="30">
        <v>40000001</v>
      </c>
      <c r="E93" s="29" t="s">
        <v>538</v>
      </c>
      <c r="F93" s="29" t="s">
        <v>274</v>
      </c>
      <c r="G93" s="29" t="s">
        <v>275</v>
      </c>
      <c r="H93" s="30">
        <v>84006241</v>
      </c>
      <c r="I93" s="30" t="s">
        <v>559</v>
      </c>
      <c r="J93" s="30" t="s">
        <v>560</v>
      </c>
      <c r="K93" s="30" t="s">
        <v>561</v>
      </c>
      <c r="L93" t="str">
        <f t="shared" si="3"/>
        <v>03081964</v>
      </c>
      <c r="M93" t="str">
        <f t="shared" si="2"/>
        <v>11111</v>
      </c>
    </row>
    <row r="94" spans="1:13" ht="19.5" x14ac:dyDescent="0.55000000000000004">
      <c r="A94" s="30" t="s">
        <v>1235</v>
      </c>
      <c r="B94" s="30" t="s">
        <v>678</v>
      </c>
      <c r="C94" s="30">
        <v>85485506</v>
      </c>
      <c r="D94" s="30">
        <v>40000001</v>
      </c>
      <c r="E94" s="29" t="s">
        <v>538</v>
      </c>
      <c r="F94" s="29" t="s">
        <v>274</v>
      </c>
      <c r="G94" s="29" t="s">
        <v>275</v>
      </c>
      <c r="H94" s="30">
        <v>84006241</v>
      </c>
      <c r="I94" s="30" t="s">
        <v>559</v>
      </c>
      <c r="J94" s="30" t="s">
        <v>560</v>
      </c>
      <c r="K94" s="30" t="s">
        <v>561</v>
      </c>
      <c r="L94" t="str">
        <f t="shared" si="3"/>
        <v>26081974</v>
      </c>
      <c r="M94" t="str">
        <f t="shared" si="2"/>
        <v>11111</v>
      </c>
    </row>
    <row r="95" spans="1:13" ht="19.5" x14ac:dyDescent="0.55000000000000004">
      <c r="A95" s="30" t="s">
        <v>1236</v>
      </c>
      <c r="B95" s="30" t="s">
        <v>443</v>
      </c>
      <c r="C95" s="30">
        <v>85268356</v>
      </c>
      <c r="D95" s="30">
        <v>40000001</v>
      </c>
      <c r="E95" s="29" t="s">
        <v>538</v>
      </c>
      <c r="F95" s="29" t="s">
        <v>274</v>
      </c>
      <c r="G95" s="29" t="s">
        <v>275</v>
      </c>
      <c r="H95" s="30">
        <v>84003441</v>
      </c>
      <c r="I95" s="30" t="s">
        <v>679</v>
      </c>
      <c r="J95" s="30" t="s">
        <v>680</v>
      </c>
      <c r="K95" s="30" t="s">
        <v>681</v>
      </c>
      <c r="L95" t="str">
        <f t="shared" si="3"/>
        <v>04021972</v>
      </c>
      <c r="M95" t="str">
        <f t="shared" si="2"/>
        <v>11111</v>
      </c>
    </row>
    <row r="96" spans="1:13" ht="19.5" x14ac:dyDescent="0.55000000000000004">
      <c r="A96" s="30" t="s">
        <v>1237</v>
      </c>
      <c r="B96" s="30" t="s">
        <v>682</v>
      </c>
      <c r="C96" s="30">
        <v>85450070</v>
      </c>
      <c r="D96" s="30">
        <v>40000001</v>
      </c>
      <c r="E96" s="29" t="s">
        <v>538</v>
      </c>
      <c r="F96" s="29" t="s">
        <v>274</v>
      </c>
      <c r="G96" s="29" t="s">
        <v>275</v>
      </c>
      <c r="H96" s="30">
        <v>84009835</v>
      </c>
      <c r="I96" s="30" t="s">
        <v>572</v>
      </c>
      <c r="J96" s="30" t="s">
        <v>573</v>
      </c>
      <c r="K96" s="30" t="s">
        <v>574</v>
      </c>
      <c r="L96" t="str">
        <f t="shared" si="3"/>
        <v>30111993</v>
      </c>
      <c r="M96" t="str">
        <f t="shared" si="2"/>
        <v>11111</v>
      </c>
    </row>
    <row r="97" spans="1:13" ht="19.5" x14ac:dyDescent="0.55000000000000004">
      <c r="A97" s="30" t="s">
        <v>1238</v>
      </c>
      <c r="B97" s="30" t="s">
        <v>531</v>
      </c>
      <c r="C97" s="30">
        <v>85436157</v>
      </c>
      <c r="D97" s="30">
        <v>40000001</v>
      </c>
      <c r="E97" s="29" t="s">
        <v>538</v>
      </c>
      <c r="F97" s="29" t="s">
        <v>274</v>
      </c>
      <c r="G97" s="29" t="s">
        <v>275</v>
      </c>
      <c r="H97" s="30">
        <v>84000581</v>
      </c>
      <c r="I97" s="30" t="s">
        <v>579</v>
      </c>
      <c r="J97" s="30" t="s">
        <v>580</v>
      </c>
      <c r="K97" s="30" t="s">
        <v>581</v>
      </c>
      <c r="L97" t="str">
        <f t="shared" si="3"/>
        <v>18061969</v>
      </c>
      <c r="M97" t="str">
        <f t="shared" si="2"/>
        <v>11111</v>
      </c>
    </row>
    <row r="98" spans="1:13" ht="19.5" x14ac:dyDescent="0.55000000000000004">
      <c r="A98" s="30" t="s">
        <v>1239</v>
      </c>
      <c r="B98" s="30" t="s">
        <v>388</v>
      </c>
      <c r="C98" s="30">
        <v>85094952</v>
      </c>
      <c r="D98" s="30">
        <v>40000001</v>
      </c>
      <c r="E98" s="29" t="s">
        <v>538</v>
      </c>
      <c r="F98" s="29" t="s">
        <v>274</v>
      </c>
      <c r="G98" s="29" t="s">
        <v>275</v>
      </c>
      <c r="H98" s="30">
        <v>84000960</v>
      </c>
      <c r="I98" s="30" t="s">
        <v>588</v>
      </c>
      <c r="J98" s="30" t="s">
        <v>589</v>
      </c>
      <c r="K98" s="30" t="s">
        <v>590</v>
      </c>
      <c r="L98" t="str">
        <f t="shared" si="3"/>
        <v>15111992</v>
      </c>
      <c r="M98" t="str">
        <f t="shared" si="2"/>
        <v>11111</v>
      </c>
    </row>
    <row r="99" spans="1:13" ht="19.5" x14ac:dyDescent="0.55000000000000004">
      <c r="A99" s="30" t="s">
        <v>1240</v>
      </c>
      <c r="B99" s="30" t="s">
        <v>337</v>
      </c>
      <c r="C99" s="30">
        <v>85041890</v>
      </c>
      <c r="D99" s="30">
        <v>40000001</v>
      </c>
      <c r="E99" s="29" t="s">
        <v>538</v>
      </c>
      <c r="F99" s="29" t="s">
        <v>274</v>
      </c>
      <c r="G99" s="29" t="s">
        <v>275</v>
      </c>
      <c r="H99" s="30">
        <v>84009835</v>
      </c>
      <c r="I99" s="30" t="s">
        <v>572</v>
      </c>
      <c r="J99" s="30" t="s">
        <v>573</v>
      </c>
      <c r="K99" s="30" t="s">
        <v>574</v>
      </c>
      <c r="L99" t="str">
        <f t="shared" si="3"/>
        <v>09091954</v>
      </c>
      <c r="M99" t="str">
        <f t="shared" si="2"/>
        <v>11111</v>
      </c>
    </row>
    <row r="100" spans="1:13" ht="19.5" x14ac:dyDescent="0.55000000000000004">
      <c r="A100" s="30" t="s">
        <v>1241</v>
      </c>
      <c r="B100" s="30" t="s">
        <v>471</v>
      </c>
      <c r="C100" s="30">
        <v>85332111</v>
      </c>
      <c r="D100" s="30">
        <v>40000001</v>
      </c>
      <c r="E100" s="29" t="s">
        <v>538</v>
      </c>
      <c r="F100" s="29" t="s">
        <v>274</v>
      </c>
      <c r="G100" s="29" t="s">
        <v>275</v>
      </c>
      <c r="H100" s="30">
        <v>84001216</v>
      </c>
      <c r="I100" s="30" t="s">
        <v>614</v>
      </c>
      <c r="J100" s="30" t="s">
        <v>615</v>
      </c>
      <c r="K100" s="30" t="s">
        <v>616</v>
      </c>
      <c r="L100" t="str">
        <f t="shared" si="3"/>
        <v>06091991</v>
      </c>
      <c r="M100" t="str">
        <f t="shared" si="2"/>
        <v>11111</v>
      </c>
    </row>
    <row r="101" spans="1:13" ht="19.5" x14ac:dyDescent="0.55000000000000004">
      <c r="A101" s="30" t="s">
        <v>1242</v>
      </c>
      <c r="B101" s="30" t="s">
        <v>452</v>
      </c>
      <c r="C101" s="30">
        <v>85252377</v>
      </c>
      <c r="D101" s="30">
        <v>40000001</v>
      </c>
      <c r="E101" s="29" t="s">
        <v>538</v>
      </c>
      <c r="F101" s="29" t="s">
        <v>274</v>
      </c>
      <c r="G101" s="29" t="s">
        <v>275</v>
      </c>
      <c r="H101" s="30">
        <v>84001216</v>
      </c>
      <c r="I101" s="30" t="s">
        <v>614</v>
      </c>
      <c r="J101" s="30" t="s">
        <v>615</v>
      </c>
      <c r="K101" s="30" t="s">
        <v>616</v>
      </c>
      <c r="L101" t="str">
        <f t="shared" si="3"/>
        <v>23071986</v>
      </c>
      <c r="M101" t="str">
        <f t="shared" si="2"/>
        <v>11111</v>
      </c>
    </row>
    <row r="102" spans="1:13" ht="19.5" x14ac:dyDescent="0.55000000000000004">
      <c r="A102" s="30" t="s">
        <v>1243</v>
      </c>
      <c r="B102" s="30" t="s">
        <v>534</v>
      </c>
      <c r="C102" s="30">
        <v>85441422</v>
      </c>
      <c r="D102" s="30">
        <v>40000001</v>
      </c>
      <c r="E102" s="29" t="s">
        <v>538</v>
      </c>
      <c r="F102" s="29" t="s">
        <v>274</v>
      </c>
      <c r="G102" s="29" t="s">
        <v>275</v>
      </c>
      <c r="H102" s="30">
        <v>84008430</v>
      </c>
      <c r="I102" s="30" t="s">
        <v>628</v>
      </c>
      <c r="J102" s="30" t="s">
        <v>629</v>
      </c>
      <c r="K102" s="30" t="s">
        <v>630</v>
      </c>
      <c r="L102" t="str">
        <f t="shared" si="3"/>
        <v>15011979</v>
      </c>
      <c r="M102" t="str">
        <f t="shared" si="2"/>
        <v>11111</v>
      </c>
    </row>
    <row r="103" spans="1:13" ht="19.5" x14ac:dyDescent="0.55000000000000004">
      <c r="A103" s="30" t="s">
        <v>1244</v>
      </c>
      <c r="B103" s="30" t="s">
        <v>306</v>
      </c>
      <c r="C103" s="30">
        <v>85050624</v>
      </c>
      <c r="D103" s="30">
        <v>40000001</v>
      </c>
      <c r="E103" s="29" t="s">
        <v>538</v>
      </c>
      <c r="F103" s="29" t="s">
        <v>274</v>
      </c>
      <c r="G103" s="29" t="s">
        <v>275</v>
      </c>
      <c r="H103" s="30">
        <v>84000718</v>
      </c>
      <c r="I103" s="30" t="s">
        <v>683</v>
      </c>
      <c r="J103" s="30" t="s">
        <v>684</v>
      </c>
      <c r="K103" s="30" t="s">
        <v>685</v>
      </c>
      <c r="L103" t="str">
        <f t="shared" si="3"/>
        <v>29061972</v>
      </c>
      <c r="M103" t="str">
        <f t="shared" si="2"/>
        <v>11111</v>
      </c>
    </row>
    <row r="104" spans="1:13" ht="19.5" x14ac:dyDescent="0.55000000000000004">
      <c r="A104" s="30" t="s">
        <v>1245</v>
      </c>
      <c r="B104" s="30" t="s">
        <v>395</v>
      </c>
      <c r="C104" s="30">
        <v>85124605</v>
      </c>
      <c r="D104" s="30">
        <v>40000001</v>
      </c>
      <c r="E104" s="29" t="s">
        <v>538</v>
      </c>
      <c r="F104" s="29" t="s">
        <v>274</v>
      </c>
      <c r="G104" s="29" t="s">
        <v>275</v>
      </c>
      <c r="H104" s="30">
        <v>84000349</v>
      </c>
      <c r="I104" s="30" t="s">
        <v>585</v>
      </c>
      <c r="J104" s="30" t="s">
        <v>586</v>
      </c>
      <c r="K104" s="30" t="s">
        <v>587</v>
      </c>
      <c r="L104" t="str">
        <f t="shared" si="3"/>
        <v>VIJU</v>
      </c>
      <c r="M104" t="str">
        <f t="shared" si="2"/>
        <v>11111</v>
      </c>
    </row>
    <row r="105" spans="1:13" ht="19.5" x14ac:dyDescent="0.55000000000000004">
      <c r="A105" s="30" t="s">
        <v>1246</v>
      </c>
      <c r="B105" s="30" t="s">
        <v>316</v>
      </c>
      <c r="C105" s="30">
        <v>85043854</v>
      </c>
      <c r="D105" s="30">
        <v>40000001</v>
      </c>
      <c r="E105" s="29" t="s">
        <v>538</v>
      </c>
      <c r="F105" s="29" t="s">
        <v>274</v>
      </c>
      <c r="G105" s="29" t="s">
        <v>275</v>
      </c>
      <c r="H105" s="30">
        <v>84004619</v>
      </c>
      <c r="I105" s="30" t="s">
        <v>686</v>
      </c>
      <c r="J105" s="30" t="s">
        <v>687</v>
      </c>
      <c r="K105" s="30" t="s">
        <v>688</v>
      </c>
      <c r="L105" t="str">
        <f t="shared" si="3"/>
        <v>09081953</v>
      </c>
      <c r="M105" t="str">
        <f t="shared" si="2"/>
        <v>11111</v>
      </c>
    </row>
    <row r="106" spans="1:13" ht="19.5" x14ac:dyDescent="0.55000000000000004">
      <c r="A106" s="30" t="s">
        <v>1247</v>
      </c>
      <c r="B106" s="30" t="s">
        <v>689</v>
      </c>
      <c r="C106" s="30">
        <v>85502875</v>
      </c>
      <c r="D106" s="30">
        <v>40000001</v>
      </c>
      <c r="E106" s="29" t="s">
        <v>538</v>
      </c>
      <c r="F106" s="29" t="s">
        <v>274</v>
      </c>
      <c r="G106" s="29" t="s">
        <v>275</v>
      </c>
      <c r="H106" s="30">
        <v>84000713</v>
      </c>
      <c r="I106" s="30" t="s">
        <v>620</v>
      </c>
      <c r="J106" s="30" t="s">
        <v>621</v>
      </c>
      <c r="K106" s="30" t="s">
        <v>622</v>
      </c>
      <c r="L106" t="str">
        <f t="shared" si="3"/>
        <v>26091995</v>
      </c>
      <c r="M106" t="str">
        <f t="shared" si="2"/>
        <v>11111</v>
      </c>
    </row>
    <row r="107" spans="1:13" ht="19.5" x14ac:dyDescent="0.55000000000000004">
      <c r="A107" s="30" t="s">
        <v>1248</v>
      </c>
      <c r="B107" s="30" t="s">
        <v>464</v>
      </c>
      <c r="C107" s="30">
        <v>85251476</v>
      </c>
      <c r="D107" s="30">
        <v>40000001</v>
      </c>
      <c r="E107" s="29" t="s">
        <v>538</v>
      </c>
      <c r="F107" s="29" t="s">
        <v>274</v>
      </c>
      <c r="G107" s="29" t="s">
        <v>275</v>
      </c>
      <c r="H107" s="30">
        <v>84000641</v>
      </c>
      <c r="I107" s="30" t="s">
        <v>562</v>
      </c>
      <c r="J107" s="30" t="s">
        <v>563</v>
      </c>
      <c r="K107" s="30" t="s">
        <v>564</v>
      </c>
      <c r="L107" t="str">
        <f t="shared" si="3"/>
        <v>16091971</v>
      </c>
      <c r="M107" t="str">
        <f t="shared" si="2"/>
        <v>11111</v>
      </c>
    </row>
    <row r="108" spans="1:13" ht="19.5" x14ac:dyDescent="0.55000000000000004">
      <c r="A108" s="30" t="s">
        <v>1249</v>
      </c>
      <c r="B108" s="30" t="s">
        <v>348</v>
      </c>
      <c r="C108" s="30">
        <v>85041657</v>
      </c>
      <c r="D108" s="30">
        <v>40000001</v>
      </c>
      <c r="E108" s="29" t="s">
        <v>538</v>
      </c>
      <c r="F108" s="29" t="s">
        <v>274</v>
      </c>
      <c r="G108" s="29" t="s">
        <v>275</v>
      </c>
      <c r="H108" s="30">
        <v>84006581</v>
      </c>
      <c r="I108" s="30" t="s">
        <v>555</v>
      </c>
      <c r="J108" s="30" t="s">
        <v>556</v>
      </c>
      <c r="K108" s="30" t="s">
        <v>557</v>
      </c>
      <c r="L108" t="str">
        <f t="shared" si="3"/>
        <v>20061956</v>
      </c>
      <c r="M108" t="str">
        <f t="shared" si="2"/>
        <v>11111</v>
      </c>
    </row>
    <row r="109" spans="1:13" ht="19.5" x14ac:dyDescent="0.55000000000000004">
      <c r="A109" s="30" t="s">
        <v>1250</v>
      </c>
      <c r="B109" s="30" t="s">
        <v>690</v>
      </c>
      <c r="C109" s="30">
        <v>85454333</v>
      </c>
      <c r="D109" s="30">
        <v>40000001</v>
      </c>
      <c r="E109" s="29" t="s">
        <v>538</v>
      </c>
      <c r="F109" s="29" t="s">
        <v>274</v>
      </c>
      <c r="G109" s="29" t="s">
        <v>275</v>
      </c>
      <c r="H109" s="30">
        <v>84001056</v>
      </c>
      <c r="I109" s="30" t="s">
        <v>691</v>
      </c>
      <c r="J109" s="30" t="s">
        <v>692</v>
      </c>
      <c r="K109" s="30" t="s">
        <v>693</v>
      </c>
      <c r="L109" t="str">
        <f t="shared" si="3"/>
        <v>27021994</v>
      </c>
      <c r="M109" t="str">
        <f t="shared" si="2"/>
        <v>11111</v>
      </c>
    </row>
    <row r="110" spans="1:13" ht="19.5" x14ac:dyDescent="0.55000000000000004">
      <c r="A110" s="30" t="s">
        <v>1251</v>
      </c>
      <c r="B110" s="30" t="s">
        <v>383</v>
      </c>
      <c r="C110" s="30">
        <v>85368317</v>
      </c>
      <c r="D110" s="30">
        <v>40000001</v>
      </c>
      <c r="E110" s="29" t="s">
        <v>538</v>
      </c>
      <c r="F110" s="29" t="s">
        <v>274</v>
      </c>
      <c r="G110" s="29" t="s">
        <v>275</v>
      </c>
      <c r="H110" s="30">
        <v>84004421</v>
      </c>
      <c r="I110" s="30" t="s">
        <v>694</v>
      </c>
      <c r="J110" s="30" t="s">
        <v>695</v>
      </c>
      <c r="K110" s="30" t="s">
        <v>696</v>
      </c>
      <c r="L110" t="str">
        <f t="shared" si="3"/>
        <v>10031987</v>
      </c>
      <c r="M110" t="str">
        <f t="shared" si="2"/>
        <v>11111</v>
      </c>
    </row>
    <row r="111" spans="1:13" ht="19.5" x14ac:dyDescent="0.55000000000000004">
      <c r="A111" s="30" t="s">
        <v>1252</v>
      </c>
      <c r="B111" s="30" t="s">
        <v>434</v>
      </c>
      <c r="C111" s="30">
        <v>85137516</v>
      </c>
      <c r="D111" s="30">
        <v>40000001</v>
      </c>
      <c r="E111" s="29" t="s">
        <v>538</v>
      </c>
      <c r="F111" s="29" t="s">
        <v>274</v>
      </c>
      <c r="G111" s="29" t="s">
        <v>275</v>
      </c>
      <c r="H111" s="30">
        <v>84006581</v>
      </c>
      <c r="I111" s="30" t="s">
        <v>555</v>
      </c>
      <c r="J111" s="30" t="s">
        <v>556</v>
      </c>
      <c r="K111" s="30" t="s">
        <v>557</v>
      </c>
      <c r="L111" t="str">
        <f t="shared" si="3"/>
        <v>29121960</v>
      </c>
      <c r="M111" t="str">
        <f t="shared" si="2"/>
        <v>11111</v>
      </c>
    </row>
    <row r="112" spans="1:13" ht="19.5" x14ac:dyDescent="0.55000000000000004">
      <c r="A112" s="30" t="s">
        <v>1253</v>
      </c>
      <c r="B112" s="30" t="s">
        <v>417</v>
      </c>
      <c r="C112" s="30">
        <v>85186476</v>
      </c>
      <c r="D112" s="30">
        <v>40000001</v>
      </c>
      <c r="E112" s="29" t="s">
        <v>538</v>
      </c>
      <c r="F112" s="29" t="s">
        <v>274</v>
      </c>
      <c r="G112" s="29" t="s">
        <v>275</v>
      </c>
      <c r="H112" s="30">
        <v>84000842</v>
      </c>
      <c r="I112" s="30" t="s">
        <v>664</v>
      </c>
      <c r="J112" s="30" t="s">
        <v>665</v>
      </c>
      <c r="K112" s="30" t="s">
        <v>666</v>
      </c>
      <c r="L112" t="str">
        <f t="shared" si="3"/>
        <v>09051951</v>
      </c>
      <c r="M112" t="str">
        <f t="shared" si="2"/>
        <v>11111</v>
      </c>
    </row>
    <row r="113" spans="1:13" ht="19.5" x14ac:dyDescent="0.55000000000000004">
      <c r="A113" s="30" t="s">
        <v>1254</v>
      </c>
      <c r="B113" s="30" t="s">
        <v>697</v>
      </c>
      <c r="C113" s="30">
        <v>85499399</v>
      </c>
      <c r="D113" s="30">
        <v>40000001</v>
      </c>
      <c r="E113" s="29" t="s">
        <v>538</v>
      </c>
      <c r="F113" s="29" t="s">
        <v>274</v>
      </c>
      <c r="G113" s="29" t="s">
        <v>275</v>
      </c>
      <c r="H113" s="30">
        <v>84000581</v>
      </c>
      <c r="I113" s="30" t="s">
        <v>579</v>
      </c>
      <c r="J113" s="30" t="s">
        <v>580</v>
      </c>
      <c r="K113" s="30" t="s">
        <v>581</v>
      </c>
      <c r="L113" t="str">
        <f t="shared" si="3"/>
        <v>08111991</v>
      </c>
      <c r="M113" t="str">
        <f t="shared" si="2"/>
        <v>11111</v>
      </c>
    </row>
    <row r="114" spans="1:13" ht="19.5" x14ac:dyDescent="0.55000000000000004">
      <c r="A114" s="30" t="s">
        <v>1255</v>
      </c>
      <c r="B114" s="30" t="s">
        <v>522</v>
      </c>
      <c r="C114" s="30">
        <v>85430942</v>
      </c>
      <c r="D114" s="30">
        <v>40000001</v>
      </c>
      <c r="E114" s="29" t="s">
        <v>538</v>
      </c>
      <c r="F114" s="29" t="s">
        <v>274</v>
      </c>
      <c r="G114" s="29" t="s">
        <v>275</v>
      </c>
      <c r="H114" s="30">
        <v>84004641</v>
      </c>
      <c r="I114" s="30" t="s">
        <v>542</v>
      </c>
      <c r="J114" s="30" t="s">
        <v>543</v>
      </c>
      <c r="K114" s="30" t="s">
        <v>544</v>
      </c>
      <c r="L114" t="str">
        <f t="shared" si="3"/>
        <v>13051987</v>
      </c>
      <c r="M114" t="str">
        <f t="shared" si="2"/>
        <v>11111</v>
      </c>
    </row>
    <row r="115" spans="1:13" ht="19.5" x14ac:dyDescent="0.55000000000000004">
      <c r="A115" s="30" t="s">
        <v>1256</v>
      </c>
      <c r="B115" s="30" t="s">
        <v>698</v>
      </c>
      <c r="C115" s="30">
        <v>85377536</v>
      </c>
      <c r="D115" s="30">
        <v>40000001</v>
      </c>
      <c r="E115" s="29" t="s">
        <v>538</v>
      </c>
      <c r="F115" s="29" t="s">
        <v>274</v>
      </c>
      <c r="G115" s="29" t="s">
        <v>275</v>
      </c>
      <c r="H115" s="30">
        <v>84004641</v>
      </c>
      <c r="I115" s="30" t="s">
        <v>542</v>
      </c>
      <c r="J115" s="30" t="s">
        <v>543</v>
      </c>
      <c r="K115" s="30" t="s">
        <v>544</v>
      </c>
      <c r="L115" t="str">
        <f t="shared" si="3"/>
        <v>ELEMFELE</v>
      </c>
      <c r="M115" t="str">
        <f t="shared" si="2"/>
        <v>11111</v>
      </c>
    </row>
    <row r="116" spans="1:13" ht="19.5" x14ac:dyDescent="0.55000000000000004">
      <c r="A116" s="30" t="s">
        <v>1257</v>
      </c>
      <c r="B116" s="30" t="s">
        <v>699</v>
      </c>
      <c r="C116" s="30">
        <v>85496468</v>
      </c>
      <c r="D116" s="30">
        <v>40000001</v>
      </c>
      <c r="E116" s="29" t="s">
        <v>538</v>
      </c>
      <c r="F116" s="29" t="s">
        <v>274</v>
      </c>
      <c r="G116" s="29" t="s">
        <v>275</v>
      </c>
      <c r="H116" s="30">
        <v>84000862</v>
      </c>
      <c r="I116" s="30" t="s">
        <v>700</v>
      </c>
      <c r="J116" s="30" t="s">
        <v>701</v>
      </c>
      <c r="K116" s="30" t="s">
        <v>702</v>
      </c>
      <c r="L116" t="str">
        <f t="shared" si="3"/>
        <v>04081951</v>
      </c>
      <c r="M116" t="str">
        <f t="shared" si="2"/>
        <v>11111</v>
      </c>
    </row>
    <row r="117" spans="1:13" ht="19.5" x14ac:dyDescent="0.55000000000000004">
      <c r="A117" s="30" t="s">
        <v>1258</v>
      </c>
      <c r="B117" s="30" t="s">
        <v>403</v>
      </c>
      <c r="C117" s="30">
        <v>85157217</v>
      </c>
      <c r="D117" s="30">
        <v>40000001</v>
      </c>
      <c r="E117" s="29" t="s">
        <v>538</v>
      </c>
      <c r="F117" s="29" t="s">
        <v>274</v>
      </c>
      <c r="G117" s="29" t="s">
        <v>275</v>
      </c>
      <c r="H117" s="30">
        <v>84000036</v>
      </c>
      <c r="I117" s="30" t="s">
        <v>606</v>
      </c>
      <c r="J117" s="30" t="s">
        <v>607</v>
      </c>
      <c r="K117" s="30" t="s">
        <v>608</v>
      </c>
      <c r="L117" t="str">
        <f t="shared" si="3"/>
        <v>12051980</v>
      </c>
      <c r="M117" t="str">
        <f t="shared" si="2"/>
        <v>11111</v>
      </c>
    </row>
    <row r="118" spans="1:13" ht="19.5" x14ac:dyDescent="0.55000000000000004">
      <c r="A118" s="30" t="s">
        <v>1259</v>
      </c>
      <c r="B118" s="30" t="s">
        <v>703</v>
      </c>
      <c r="C118" s="30">
        <v>85450069</v>
      </c>
      <c r="D118" s="30">
        <v>40000001</v>
      </c>
      <c r="E118" s="29" t="s">
        <v>538</v>
      </c>
      <c r="F118" s="29" t="s">
        <v>274</v>
      </c>
      <c r="G118" s="29" t="s">
        <v>275</v>
      </c>
      <c r="H118" s="30">
        <v>84004641</v>
      </c>
      <c r="I118" s="30" t="s">
        <v>542</v>
      </c>
      <c r="J118" s="30" t="s">
        <v>543</v>
      </c>
      <c r="K118" s="30" t="s">
        <v>544</v>
      </c>
      <c r="L118" t="str">
        <f t="shared" si="3"/>
        <v>23101972</v>
      </c>
      <c r="M118" t="str">
        <f t="shared" si="2"/>
        <v>11111</v>
      </c>
    </row>
    <row r="119" spans="1:13" ht="19.5" x14ac:dyDescent="0.55000000000000004">
      <c r="A119" s="30" t="s">
        <v>1260</v>
      </c>
      <c r="B119" s="30" t="s">
        <v>423</v>
      </c>
      <c r="C119" s="30">
        <v>85221018</v>
      </c>
      <c r="D119" s="30">
        <v>40000001</v>
      </c>
      <c r="E119" s="29" t="s">
        <v>538</v>
      </c>
      <c r="F119" s="29" t="s">
        <v>274</v>
      </c>
      <c r="G119" s="29" t="s">
        <v>275</v>
      </c>
      <c r="H119" s="30">
        <v>84009835</v>
      </c>
      <c r="I119" s="30" t="s">
        <v>572</v>
      </c>
      <c r="J119" s="30" t="s">
        <v>573</v>
      </c>
      <c r="K119" s="30" t="s">
        <v>574</v>
      </c>
      <c r="L119" t="str">
        <f t="shared" si="3"/>
        <v>01011961</v>
      </c>
      <c r="M119" t="str">
        <f t="shared" si="2"/>
        <v>11111</v>
      </c>
    </row>
    <row r="120" spans="1:13" ht="19.5" x14ac:dyDescent="0.55000000000000004">
      <c r="A120" s="30" t="s">
        <v>1261</v>
      </c>
      <c r="B120" s="30" t="s">
        <v>295</v>
      </c>
      <c r="C120" s="30">
        <v>85045248</v>
      </c>
      <c r="D120" s="30">
        <v>40000001</v>
      </c>
      <c r="E120" s="29" t="s">
        <v>538</v>
      </c>
      <c r="F120" s="29" t="s">
        <v>274</v>
      </c>
      <c r="G120" s="29" t="s">
        <v>275</v>
      </c>
      <c r="H120" s="30">
        <v>84009381</v>
      </c>
      <c r="I120" s="30" t="s">
        <v>623</v>
      </c>
      <c r="J120" s="30" t="s">
        <v>624</v>
      </c>
      <c r="K120" s="30" t="s">
        <v>625</v>
      </c>
      <c r="L120" t="str">
        <f t="shared" si="3"/>
        <v>28031963</v>
      </c>
      <c r="M120" t="str">
        <f t="shared" si="2"/>
        <v>11111</v>
      </c>
    </row>
    <row r="121" spans="1:13" ht="19.5" x14ac:dyDescent="0.55000000000000004">
      <c r="A121" s="30" t="s">
        <v>1262</v>
      </c>
      <c r="B121" s="30" t="s">
        <v>528</v>
      </c>
      <c r="C121" s="30">
        <v>85435634</v>
      </c>
      <c r="D121" s="30">
        <v>40000001</v>
      </c>
      <c r="E121" s="29" t="s">
        <v>538</v>
      </c>
      <c r="F121" s="29" t="s">
        <v>274</v>
      </c>
      <c r="G121" s="29" t="s">
        <v>275</v>
      </c>
      <c r="H121" s="30">
        <v>84004641</v>
      </c>
      <c r="I121" s="30" t="s">
        <v>542</v>
      </c>
      <c r="J121" s="30" t="s">
        <v>543</v>
      </c>
      <c r="K121" s="30" t="s">
        <v>544</v>
      </c>
      <c r="L121" t="str">
        <f t="shared" si="3"/>
        <v>23071991</v>
      </c>
      <c r="M121" t="str">
        <f t="shared" si="2"/>
        <v>11111</v>
      </c>
    </row>
    <row r="122" spans="1:13" ht="19.5" x14ac:dyDescent="0.55000000000000004">
      <c r="A122" s="30" t="s">
        <v>1263</v>
      </c>
      <c r="B122" s="30" t="s">
        <v>704</v>
      </c>
      <c r="C122" s="30">
        <v>85449395</v>
      </c>
      <c r="D122" s="30">
        <v>40000001</v>
      </c>
      <c r="E122" s="29" t="s">
        <v>538</v>
      </c>
      <c r="F122" s="29" t="s">
        <v>274</v>
      </c>
      <c r="G122" s="29" t="s">
        <v>275</v>
      </c>
      <c r="H122" s="30">
        <v>84000962</v>
      </c>
      <c r="I122" s="30" t="s">
        <v>651</v>
      </c>
      <c r="J122" s="30" t="s">
        <v>652</v>
      </c>
      <c r="K122" s="30" t="s">
        <v>653</v>
      </c>
      <c r="L122" t="str">
        <f t="shared" si="3"/>
        <v>22051981</v>
      </c>
      <c r="M122" t="str">
        <f t="shared" si="2"/>
        <v>11111</v>
      </c>
    </row>
    <row r="123" spans="1:13" ht="19.5" x14ac:dyDescent="0.55000000000000004">
      <c r="A123" s="30" t="s">
        <v>1264</v>
      </c>
      <c r="B123" s="30" t="s">
        <v>461</v>
      </c>
      <c r="C123" s="30">
        <v>85295910</v>
      </c>
      <c r="D123" s="30">
        <v>40000001</v>
      </c>
      <c r="E123" s="29" t="s">
        <v>538</v>
      </c>
      <c r="F123" s="29" t="s">
        <v>274</v>
      </c>
      <c r="G123" s="29" t="s">
        <v>275</v>
      </c>
      <c r="H123" s="30">
        <v>84001268</v>
      </c>
      <c r="I123" s="30" t="s">
        <v>539</v>
      </c>
      <c r="J123" s="30" t="s">
        <v>540</v>
      </c>
      <c r="K123" s="30" t="s">
        <v>541</v>
      </c>
      <c r="L123" t="str">
        <f t="shared" si="3"/>
        <v>22071996</v>
      </c>
      <c r="M123" t="str">
        <f t="shared" si="2"/>
        <v>11111</v>
      </c>
    </row>
    <row r="124" spans="1:13" ht="19.5" x14ac:dyDescent="0.55000000000000004">
      <c r="A124" s="30" t="s">
        <v>1265</v>
      </c>
      <c r="B124" s="30" t="s">
        <v>297</v>
      </c>
      <c r="C124" s="30">
        <v>85045448</v>
      </c>
      <c r="D124" s="30">
        <v>40000001</v>
      </c>
      <c r="E124" s="29" t="s">
        <v>538</v>
      </c>
      <c r="F124" s="29" t="s">
        <v>274</v>
      </c>
      <c r="G124" s="29" t="s">
        <v>275</v>
      </c>
      <c r="H124" s="30">
        <v>84001268</v>
      </c>
      <c r="I124" s="30" t="s">
        <v>539</v>
      </c>
      <c r="J124" s="30" t="s">
        <v>540</v>
      </c>
      <c r="K124" s="30" t="s">
        <v>541</v>
      </c>
      <c r="L124" t="str">
        <f t="shared" si="3"/>
        <v>05022002</v>
      </c>
      <c r="M124" t="str">
        <f t="shared" si="2"/>
        <v>11111</v>
      </c>
    </row>
    <row r="125" spans="1:13" ht="19.5" x14ac:dyDescent="0.55000000000000004">
      <c r="A125" s="30" t="s">
        <v>1266</v>
      </c>
      <c r="B125" s="30" t="s">
        <v>504</v>
      </c>
      <c r="C125" s="30">
        <v>85409374</v>
      </c>
      <c r="D125" s="30">
        <v>40000001</v>
      </c>
      <c r="E125" s="29" t="s">
        <v>538</v>
      </c>
      <c r="F125" s="29" t="s">
        <v>274</v>
      </c>
      <c r="G125" s="29" t="s">
        <v>275</v>
      </c>
      <c r="H125" s="30">
        <v>84000962</v>
      </c>
      <c r="I125" s="30" t="s">
        <v>651</v>
      </c>
      <c r="J125" s="30" t="s">
        <v>652</v>
      </c>
      <c r="K125" s="30" t="s">
        <v>653</v>
      </c>
      <c r="L125" t="str">
        <f t="shared" si="3"/>
        <v>07121990</v>
      </c>
      <c r="M125" t="str">
        <f t="shared" si="2"/>
        <v>11111</v>
      </c>
    </row>
    <row r="126" spans="1:13" ht="19.5" x14ac:dyDescent="0.55000000000000004">
      <c r="A126" s="30" t="s">
        <v>1267</v>
      </c>
      <c r="B126" s="30" t="s">
        <v>332</v>
      </c>
      <c r="C126" s="30">
        <v>85048887</v>
      </c>
      <c r="D126" s="30">
        <v>40000001</v>
      </c>
      <c r="E126" s="29" t="s">
        <v>538</v>
      </c>
      <c r="F126" s="29" t="s">
        <v>274</v>
      </c>
      <c r="G126" s="29" t="s">
        <v>275</v>
      </c>
      <c r="H126" s="30">
        <v>84004641</v>
      </c>
      <c r="I126" s="30" t="s">
        <v>542</v>
      </c>
      <c r="J126" s="30" t="s">
        <v>543</v>
      </c>
      <c r="K126" s="30" t="s">
        <v>544</v>
      </c>
      <c r="L126" t="str">
        <f t="shared" si="3"/>
        <v>30031982</v>
      </c>
      <c r="M126" t="str">
        <f t="shared" si="2"/>
        <v>11111</v>
      </c>
    </row>
    <row r="127" spans="1:13" ht="19.5" x14ac:dyDescent="0.55000000000000004">
      <c r="A127" s="30" t="s">
        <v>1268</v>
      </c>
      <c r="B127" s="30" t="s">
        <v>419</v>
      </c>
      <c r="C127" s="30">
        <v>85213210</v>
      </c>
      <c r="D127" s="30">
        <v>40000001</v>
      </c>
      <c r="E127" s="29" t="s">
        <v>538</v>
      </c>
      <c r="F127" s="29" t="s">
        <v>274</v>
      </c>
      <c r="G127" s="29" t="s">
        <v>275</v>
      </c>
      <c r="H127" s="30">
        <v>84000862</v>
      </c>
      <c r="I127" s="30" t="s">
        <v>700</v>
      </c>
      <c r="J127" s="30" t="s">
        <v>701</v>
      </c>
      <c r="K127" s="30" t="s">
        <v>702</v>
      </c>
      <c r="L127" t="str">
        <f t="shared" si="3"/>
        <v>20071956</v>
      </c>
      <c r="M127" t="str">
        <f t="shared" si="2"/>
        <v>11111</v>
      </c>
    </row>
    <row r="128" spans="1:13" ht="19.5" x14ac:dyDescent="0.55000000000000004">
      <c r="A128" s="30" t="s">
        <v>1269</v>
      </c>
      <c r="B128" s="30" t="s">
        <v>524</v>
      </c>
      <c r="C128" s="30">
        <v>85432376</v>
      </c>
      <c r="D128" s="30">
        <v>40000001</v>
      </c>
      <c r="E128" s="29" t="s">
        <v>538</v>
      </c>
      <c r="F128" s="29" t="s">
        <v>274</v>
      </c>
      <c r="G128" s="29" t="s">
        <v>275</v>
      </c>
      <c r="H128" s="30">
        <v>84008430</v>
      </c>
      <c r="I128" s="30" t="s">
        <v>628</v>
      </c>
      <c r="J128" s="30" t="s">
        <v>629</v>
      </c>
      <c r="K128" s="30" t="s">
        <v>630</v>
      </c>
      <c r="L128" t="str">
        <f t="shared" si="3"/>
        <v>16071996</v>
      </c>
      <c r="M128" t="str">
        <f t="shared" si="2"/>
        <v>11111</v>
      </c>
    </row>
    <row r="129" spans="1:13" ht="19.5" x14ac:dyDescent="0.55000000000000004">
      <c r="A129" s="30" t="s">
        <v>1270</v>
      </c>
      <c r="B129" s="30" t="s">
        <v>705</v>
      </c>
      <c r="C129" s="30">
        <v>85122660</v>
      </c>
      <c r="D129" s="30">
        <v>40000001</v>
      </c>
      <c r="E129" s="29" t="s">
        <v>538</v>
      </c>
      <c r="F129" s="29" t="s">
        <v>274</v>
      </c>
      <c r="G129" s="29" t="s">
        <v>275</v>
      </c>
      <c r="H129" s="30">
        <v>84001268</v>
      </c>
      <c r="I129" s="30" t="s">
        <v>539</v>
      </c>
      <c r="J129" s="30" t="s">
        <v>540</v>
      </c>
      <c r="K129" s="30" t="s">
        <v>541</v>
      </c>
      <c r="L129" t="str">
        <f t="shared" si="3"/>
        <v>AINFMAIN</v>
      </c>
      <c r="M129" t="str">
        <f t="shared" si="2"/>
        <v>11111</v>
      </c>
    </row>
    <row r="130" spans="1:13" ht="19.5" x14ac:dyDescent="0.55000000000000004">
      <c r="A130" s="30" t="s">
        <v>1271</v>
      </c>
      <c r="B130" s="30" t="s">
        <v>706</v>
      </c>
      <c r="C130" s="30">
        <v>85451805</v>
      </c>
      <c r="D130" s="30">
        <v>40000001</v>
      </c>
      <c r="E130" s="29" t="s">
        <v>538</v>
      </c>
      <c r="F130" s="29" t="s">
        <v>274</v>
      </c>
      <c r="G130" s="29" t="s">
        <v>275</v>
      </c>
      <c r="H130" s="30">
        <v>84001513</v>
      </c>
      <c r="I130" s="30" t="s">
        <v>707</v>
      </c>
      <c r="J130" s="30" t="s">
        <v>708</v>
      </c>
      <c r="K130" s="30" t="s">
        <v>709</v>
      </c>
      <c r="L130" t="str">
        <f t="shared" si="3"/>
        <v>14121988</v>
      </c>
      <c r="M130" t="str">
        <f t="shared" si="2"/>
        <v>11111</v>
      </c>
    </row>
    <row r="131" spans="1:13" ht="19.5" x14ac:dyDescent="0.55000000000000004">
      <c r="A131" s="30" t="s">
        <v>1272</v>
      </c>
      <c r="B131" s="30" t="s">
        <v>433</v>
      </c>
      <c r="C131" s="30">
        <v>85248105</v>
      </c>
      <c r="D131" s="30">
        <v>40000001</v>
      </c>
      <c r="E131" s="29" t="s">
        <v>538</v>
      </c>
      <c r="F131" s="29" t="s">
        <v>274</v>
      </c>
      <c r="G131" s="29" t="s">
        <v>275</v>
      </c>
      <c r="H131" s="30">
        <v>84004378</v>
      </c>
      <c r="I131" s="30" t="s">
        <v>582</v>
      </c>
      <c r="J131" s="30" t="s">
        <v>583</v>
      </c>
      <c r="K131" s="30" t="s">
        <v>584</v>
      </c>
      <c r="L131" t="str">
        <f t="shared" si="3"/>
        <v>12021997</v>
      </c>
      <c r="M131" t="str">
        <f t="shared" si="2"/>
        <v>11111</v>
      </c>
    </row>
    <row r="132" spans="1:13" ht="19.5" x14ac:dyDescent="0.55000000000000004">
      <c r="A132" s="30" t="s">
        <v>1273</v>
      </c>
      <c r="B132" s="30" t="s">
        <v>351</v>
      </c>
      <c r="C132" s="30">
        <v>85042520</v>
      </c>
      <c r="D132" s="30">
        <v>40000001</v>
      </c>
      <c r="E132" s="29" t="s">
        <v>538</v>
      </c>
      <c r="F132" s="29" t="s">
        <v>274</v>
      </c>
      <c r="G132" s="29" t="s">
        <v>275</v>
      </c>
      <c r="H132" s="30">
        <v>84006581</v>
      </c>
      <c r="I132" s="30" t="s">
        <v>555</v>
      </c>
      <c r="J132" s="30" t="s">
        <v>556</v>
      </c>
      <c r="K132" s="30" t="s">
        <v>557</v>
      </c>
      <c r="L132" t="str">
        <f t="shared" si="3"/>
        <v>13041963</v>
      </c>
      <c r="M132" t="str">
        <f t="shared" ref="M132:M195" si="4">+IF(ISNUMBER(A132)="True",+RIGHT(A132,8),"11111")</f>
        <v>11111</v>
      </c>
    </row>
    <row r="133" spans="1:13" ht="19.5" x14ac:dyDescent="0.55000000000000004">
      <c r="A133" s="30" t="s">
        <v>1274</v>
      </c>
      <c r="B133" s="30" t="s">
        <v>710</v>
      </c>
      <c r="C133" s="30">
        <v>85447720</v>
      </c>
      <c r="D133" s="30">
        <v>40000001</v>
      </c>
      <c r="E133" s="29" t="s">
        <v>538</v>
      </c>
      <c r="F133" s="29" t="s">
        <v>274</v>
      </c>
      <c r="G133" s="29" t="s">
        <v>275</v>
      </c>
      <c r="H133" s="30">
        <v>84006581</v>
      </c>
      <c r="I133" s="30" t="s">
        <v>555</v>
      </c>
      <c r="J133" s="30" t="s">
        <v>556</v>
      </c>
      <c r="K133" s="30" t="s">
        <v>557</v>
      </c>
      <c r="L133" t="str">
        <f t="shared" si="3"/>
        <v>17071990</v>
      </c>
      <c r="M133" t="str">
        <f t="shared" si="4"/>
        <v>11111</v>
      </c>
    </row>
    <row r="134" spans="1:13" ht="19.5" x14ac:dyDescent="0.55000000000000004">
      <c r="A134" s="30" t="s">
        <v>1275</v>
      </c>
      <c r="B134" s="30" t="s">
        <v>429</v>
      </c>
      <c r="C134" s="30">
        <v>85244275</v>
      </c>
      <c r="D134" s="30">
        <v>40000001</v>
      </c>
      <c r="E134" s="29" t="s">
        <v>538</v>
      </c>
      <c r="F134" s="29" t="s">
        <v>274</v>
      </c>
      <c r="G134" s="29" t="s">
        <v>275</v>
      </c>
      <c r="H134" s="30">
        <v>84000641</v>
      </c>
      <c r="I134" s="30" t="s">
        <v>562</v>
      </c>
      <c r="J134" s="30" t="s">
        <v>563</v>
      </c>
      <c r="K134" s="30" t="s">
        <v>564</v>
      </c>
      <c r="L134" t="str">
        <f t="shared" si="3"/>
        <v>25051991</v>
      </c>
      <c r="M134" t="str">
        <f t="shared" si="4"/>
        <v>11111</v>
      </c>
    </row>
    <row r="135" spans="1:13" ht="19.5" x14ac:dyDescent="0.55000000000000004">
      <c r="A135" s="30" t="s">
        <v>1276</v>
      </c>
      <c r="B135" s="30" t="s">
        <v>344</v>
      </c>
      <c r="C135" s="30">
        <v>85041757</v>
      </c>
      <c r="D135" s="30">
        <v>40000001</v>
      </c>
      <c r="E135" s="29" t="s">
        <v>538</v>
      </c>
      <c r="F135" s="29" t="s">
        <v>274</v>
      </c>
      <c r="G135" s="29" t="s">
        <v>275</v>
      </c>
      <c r="H135" s="30">
        <v>84004378</v>
      </c>
      <c r="I135" s="30" t="s">
        <v>582</v>
      </c>
      <c r="J135" s="30" t="s">
        <v>583</v>
      </c>
      <c r="K135" s="30" t="s">
        <v>584</v>
      </c>
      <c r="L135" t="str">
        <f t="shared" ref="L135:L198" si="5">RIGHT(A135,8)</f>
        <v>23031966</v>
      </c>
      <c r="M135" t="str">
        <f t="shared" si="4"/>
        <v>11111</v>
      </c>
    </row>
    <row r="136" spans="1:13" ht="19.5" x14ac:dyDescent="0.55000000000000004">
      <c r="A136" s="30" t="s">
        <v>1277</v>
      </c>
      <c r="B136" s="30" t="s">
        <v>400</v>
      </c>
      <c r="C136" s="30">
        <v>85150084</v>
      </c>
      <c r="D136" s="30">
        <v>40000001</v>
      </c>
      <c r="E136" s="29" t="s">
        <v>538</v>
      </c>
      <c r="F136" s="29" t="s">
        <v>274</v>
      </c>
      <c r="G136" s="29" t="s">
        <v>275</v>
      </c>
      <c r="H136" s="30">
        <v>84000886</v>
      </c>
      <c r="I136" s="30" t="s">
        <v>711</v>
      </c>
      <c r="J136" s="30" t="s">
        <v>712</v>
      </c>
      <c r="K136" s="30" t="s">
        <v>713</v>
      </c>
      <c r="L136" t="str">
        <f t="shared" si="5"/>
        <v>10041971</v>
      </c>
      <c r="M136" t="str">
        <f t="shared" si="4"/>
        <v>11111</v>
      </c>
    </row>
    <row r="137" spans="1:13" ht="19.5" x14ac:dyDescent="0.55000000000000004">
      <c r="A137" s="30" t="s">
        <v>1278</v>
      </c>
      <c r="B137" s="30" t="s">
        <v>453</v>
      </c>
      <c r="C137" s="30">
        <v>85251477</v>
      </c>
      <c r="D137" s="30">
        <v>40000001</v>
      </c>
      <c r="E137" s="29" t="s">
        <v>538</v>
      </c>
      <c r="F137" s="29" t="s">
        <v>274</v>
      </c>
      <c r="G137" s="29" t="s">
        <v>275</v>
      </c>
      <c r="H137" s="30">
        <v>84006581</v>
      </c>
      <c r="I137" s="30" t="s">
        <v>555</v>
      </c>
      <c r="J137" s="30" t="s">
        <v>556</v>
      </c>
      <c r="K137" s="30" t="s">
        <v>557</v>
      </c>
      <c r="L137" t="str">
        <f t="shared" si="5"/>
        <v>11051983</v>
      </c>
      <c r="M137" t="str">
        <f t="shared" si="4"/>
        <v>11111</v>
      </c>
    </row>
    <row r="138" spans="1:13" ht="19.5" x14ac:dyDescent="0.55000000000000004">
      <c r="A138" s="30" t="s">
        <v>1279</v>
      </c>
      <c r="B138" s="30" t="s">
        <v>303</v>
      </c>
      <c r="C138" s="30">
        <v>85050524</v>
      </c>
      <c r="D138" s="30">
        <v>40000001</v>
      </c>
      <c r="E138" s="29" t="s">
        <v>538</v>
      </c>
      <c r="F138" s="29" t="s">
        <v>274</v>
      </c>
      <c r="G138" s="29" t="s">
        <v>275</v>
      </c>
      <c r="H138" s="30">
        <v>84000581</v>
      </c>
      <c r="I138" s="30" t="s">
        <v>579</v>
      </c>
      <c r="J138" s="30" t="s">
        <v>580</v>
      </c>
      <c r="K138" s="30" t="s">
        <v>581</v>
      </c>
      <c r="L138" t="str">
        <f t="shared" si="5"/>
        <v>LMEMALME</v>
      </c>
      <c r="M138" t="str">
        <f t="shared" si="4"/>
        <v>11111</v>
      </c>
    </row>
    <row r="139" spans="1:13" ht="19.5" x14ac:dyDescent="0.55000000000000004">
      <c r="A139" s="30" t="s">
        <v>1280</v>
      </c>
      <c r="B139" s="30" t="s">
        <v>360</v>
      </c>
      <c r="C139" s="30">
        <v>85071567</v>
      </c>
      <c r="D139" s="30">
        <v>40000001</v>
      </c>
      <c r="E139" s="29" t="s">
        <v>538</v>
      </c>
      <c r="F139" s="29" t="s">
        <v>274</v>
      </c>
      <c r="G139" s="29" t="s">
        <v>275</v>
      </c>
      <c r="H139" s="30">
        <v>84006581</v>
      </c>
      <c r="I139" s="30" t="s">
        <v>555</v>
      </c>
      <c r="J139" s="30" t="s">
        <v>556</v>
      </c>
      <c r="K139" s="30" t="s">
        <v>557</v>
      </c>
      <c r="L139" t="str">
        <f t="shared" si="5"/>
        <v>18051983</v>
      </c>
      <c r="M139" t="str">
        <f t="shared" si="4"/>
        <v>11111</v>
      </c>
    </row>
    <row r="140" spans="1:13" ht="19.5" x14ac:dyDescent="0.55000000000000004">
      <c r="A140" s="30" t="s">
        <v>1281</v>
      </c>
      <c r="B140" s="30" t="s">
        <v>357</v>
      </c>
      <c r="C140" s="30">
        <v>85063212</v>
      </c>
      <c r="D140" s="30">
        <v>40000001</v>
      </c>
      <c r="E140" s="29" t="s">
        <v>538</v>
      </c>
      <c r="F140" s="29" t="s">
        <v>274</v>
      </c>
      <c r="G140" s="29" t="s">
        <v>275</v>
      </c>
      <c r="H140" s="30">
        <v>84000581</v>
      </c>
      <c r="I140" s="30" t="s">
        <v>579</v>
      </c>
      <c r="J140" s="30" t="s">
        <v>580</v>
      </c>
      <c r="K140" s="30" t="s">
        <v>581</v>
      </c>
      <c r="L140" t="str">
        <f t="shared" si="5"/>
        <v>17021979</v>
      </c>
      <c r="M140" t="str">
        <f t="shared" si="4"/>
        <v>11111</v>
      </c>
    </row>
    <row r="141" spans="1:13" ht="19.5" x14ac:dyDescent="0.55000000000000004">
      <c r="A141" s="30" t="s">
        <v>1282</v>
      </c>
      <c r="B141" s="30" t="s">
        <v>425</v>
      </c>
      <c r="C141" s="30">
        <v>85229915</v>
      </c>
      <c r="D141" s="30">
        <v>40000001</v>
      </c>
      <c r="E141" s="29" t="s">
        <v>538</v>
      </c>
      <c r="F141" s="29" t="s">
        <v>274</v>
      </c>
      <c r="G141" s="29" t="s">
        <v>275</v>
      </c>
      <c r="H141" s="30">
        <v>84000983</v>
      </c>
      <c r="I141" s="30" t="s">
        <v>552</v>
      </c>
      <c r="J141" s="30" t="s">
        <v>553</v>
      </c>
      <c r="K141" s="30" t="s">
        <v>554</v>
      </c>
      <c r="L141" t="str">
        <f t="shared" si="5"/>
        <v>24041956</v>
      </c>
      <c r="M141" t="str">
        <f t="shared" si="4"/>
        <v>11111</v>
      </c>
    </row>
    <row r="142" spans="1:13" ht="19.5" x14ac:dyDescent="0.55000000000000004">
      <c r="A142" s="30" t="s">
        <v>1283</v>
      </c>
      <c r="B142" s="30" t="s">
        <v>714</v>
      </c>
      <c r="C142" s="30">
        <v>85433934</v>
      </c>
      <c r="D142" s="30">
        <v>40000001</v>
      </c>
      <c r="E142" s="29" t="s">
        <v>538</v>
      </c>
      <c r="F142" s="29" t="s">
        <v>274</v>
      </c>
      <c r="G142" s="29" t="s">
        <v>275</v>
      </c>
      <c r="H142" s="30">
        <v>84000641</v>
      </c>
      <c r="I142" s="30" t="s">
        <v>562</v>
      </c>
      <c r="J142" s="30" t="s">
        <v>563</v>
      </c>
      <c r="K142" s="30" t="s">
        <v>564</v>
      </c>
      <c r="L142" t="str">
        <f t="shared" si="5"/>
        <v>ATAMSATA</v>
      </c>
      <c r="M142" t="str">
        <f t="shared" si="4"/>
        <v>11111</v>
      </c>
    </row>
    <row r="143" spans="1:13" ht="19.5" x14ac:dyDescent="0.55000000000000004">
      <c r="A143" s="30" t="s">
        <v>1284</v>
      </c>
      <c r="B143" s="30" t="s">
        <v>523</v>
      </c>
      <c r="C143" s="30">
        <v>85431352</v>
      </c>
      <c r="D143" s="30">
        <v>40000001</v>
      </c>
      <c r="E143" s="29" t="s">
        <v>538</v>
      </c>
      <c r="F143" s="29" t="s">
        <v>274</v>
      </c>
      <c r="G143" s="29" t="s">
        <v>275</v>
      </c>
      <c r="H143" s="30">
        <v>84001216</v>
      </c>
      <c r="I143" s="30" t="s">
        <v>614</v>
      </c>
      <c r="J143" s="30" t="s">
        <v>615</v>
      </c>
      <c r="K143" s="30" t="s">
        <v>616</v>
      </c>
      <c r="L143" t="str">
        <f t="shared" si="5"/>
        <v>22121963</v>
      </c>
      <c r="M143" t="str">
        <f t="shared" si="4"/>
        <v>11111</v>
      </c>
    </row>
    <row r="144" spans="1:13" ht="19.5" x14ac:dyDescent="0.55000000000000004">
      <c r="A144" s="30" t="s">
        <v>1285</v>
      </c>
      <c r="B144" s="30" t="s">
        <v>356</v>
      </c>
      <c r="C144" s="30">
        <v>85062657</v>
      </c>
      <c r="D144" s="30">
        <v>40000001</v>
      </c>
      <c r="E144" s="29" t="s">
        <v>538</v>
      </c>
      <c r="F144" s="29" t="s">
        <v>274</v>
      </c>
      <c r="G144" s="29" t="s">
        <v>275</v>
      </c>
      <c r="H144" s="30">
        <v>84006581</v>
      </c>
      <c r="I144" s="30" t="s">
        <v>555</v>
      </c>
      <c r="J144" s="30" t="s">
        <v>556</v>
      </c>
      <c r="K144" s="30" t="s">
        <v>557</v>
      </c>
      <c r="L144" t="str">
        <f t="shared" si="5"/>
        <v>31031977</v>
      </c>
      <c r="M144" t="str">
        <f t="shared" si="4"/>
        <v>11111</v>
      </c>
    </row>
    <row r="145" spans="1:13" ht="19.5" x14ac:dyDescent="0.55000000000000004">
      <c r="A145" s="30" t="s">
        <v>1286</v>
      </c>
      <c r="B145" s="30" t="s">
        <v>715</v>
      </c>
      <c r="C145" s="30">
        <v>85457323</v>
      </c>
      <c r="D145" s="30">
        <v>40000001</v>
      </c>
      <c r="E145" s="29" t="s">
        <v>538</v>
      </c>
      <c r="F145" s="29" t="s">
        <v>274</v>
      </c>
      <c r="G145" s="29" t="s">
        <v>275</v>
      </c>
      <c r="H145" s="30">
        <v>84000842</v>
      </c>
      <c r="I145" s="30" t="s">
        <v>664</v>
      </c>
      <c r="J145" s="30" t="s">
        <v>665</v>
      </c>
      <c r="K145" s="30" t="s">
        <v>666</v>
      </c>
      <c r="L145" t="str">
        <f t="shared" si="5"/>
        <v>07051980</v>
      </c>
      <c r="M145" t="str">
        <f t="shared" si="4"/>
        <v>11111</v>
      </c>
    </row>
    <row r="146" spans="1:13" ht="19.5" x14ac:dyDescent="0.55000000000000004">
      <c r="A146" s="30" t="s">
        <v>1287</v>
      </c>
      <c r="B146" s="30" t="s">
        <v>470</v>
      </c>
      <c r="C146" s="30">
        <v>85321194</v>
      </c>
      <c r="D146" s="30">
        <v>40000001</v>
      </c>
      <c r="E146" s="29" t="s">
        <v>538</v>
      </c>
      <c r="F146" s="29" t="s">
        <v>274</v>
      </c>
      <c r="G146" s="29" t="s">
        <v>275</v>
      </c>
      <c r="H146" s="30">
        <v>84006581</v>
      </c>
      <c r="I146" s="30" t="s">
        <v>555</v>
      </c>
      <c r="J146" s="30" t="s">
        <v>556</v>
      </c>
      <c r="K146" s="30" t="s">
        <v>557</v>
      </c>
      <c r="L146" t="str">
        <f t="shared" si="5"/>
        <v>14111989</v>
      </c>
      <c r="M146" t="str">
        <f t="shared" si="4"/>
        <v>11111</v>
      </c>
    </row>
    <row r="147" spans="1:13" ht="19.5" x14ac:dyDescent="0.55000000000000004">
      <c r="A147" s="30" t="s">
        <v>1288</v>
      </c>
      <c r="B147" s="30" t="s">
        <v>301</v>
      </c>
      <c r="C147" s="30">
        <v>85045252</v>
      </c>
      <c r="D147" s="30">
        <v>40000001</v>
      </c>
      <c r="E147" s="29" t="s">
        <v>538</v>
      </c>
      <c r="F147" s="29" t="s">
        <v>274</v>
      </c>
      <c r="G147" s="29" t="s">
        <v>275</v>
      </c>
      <c r="H147" s="30">
        <v>84004641</v>
      </c>
      <c r="I147" s="30" t="s">
        <v>542</v>
      </c>
      <c r="J147" s="30" t="s">
        <v>543</v>
      </c>
      <c r="K147" s="30" t="s">
        <v>544</v>
      </c>
      <c r="L147" t="str">
        <f t="shared" si="5"/>
        <v>ASAMCASA</v>
      </c>
      <c r="M147" t="str">
        <f t="shared" si="4"/>
        <v>11111</v>
      </c>
    </row>
    <row r="148" spans="1:13" ht="19.5" x14ac:dyDescent="0.55000000000000004">
      <c r="A148" s="30" t="s">
        <v>1289</v>
      </c>
      <c r="B148" s="30" t="s">
        <v>507</v>
      </c>
      <c r="C148" s="30">
        <v>85412825</v>
      </c>
      <c r="D148" s="30">
        <v>40000001</v>
      </c>
      <c r="E148" s="29" t="s">
        <v>538</v>
      </c>
      <c r="F148" s="29" t="s">
        <v>274</v>
      </c>
      <c r="G148" s="29" t="s">
        <v>275</v>
      </c>
      <c r="H148" s="30">
        <v>84008430</v>
      </c>
      <c r="I148" s="30" t="s">
        <v>628</v>
      </c>
      <c r="J148" s="30" t="s">
        <v>629</v>
      </c>
      <c r="K148" s="30" t="s">
        <v>630</v>
      </c>
      <c r="L148" t="str">
        <f t="shared" si="5"/>
        <v>16111949</v>
      </c>
      <c r="M148" t="str">
        <f t="shared" si="4"/>
        <v>11111</v>
      </c>
    </row>
    <row r="149" spans="1:13" ht="19.5" x14ac:dyDescent="0.55000000000000004">
      <c r="A149" s="30" t="s">
        <v>1290</v>
      </c>
      <c r="B149" s="30" t="s">
        <v>358</v>
      </c>
      <c r="C149" s="30">
        <v>85063466</v>
      </c>
      <c r="D149" s="30">
        <v>40000001</v>
      </c>
      <c r="E149" s="29" t="s">
        <v>538</v>
      </c>
      <c r="F149" s="29" t="s">
        <v>274</v>
      </c>
      <c r="G149" s="29" t="s">
        <v>275</v>
      </c>
      <c r="H149" s="30">
        <v>84000641</v>
      </c>
      <c r="I149" s="30" t="s">
        <v>562</v>
      </c>
      <c r="J149" s="30" t="s">
        <v>563</v>
      </c>
      <c r="K149" s="30" t="s">
        <v>564</v>
      </c>
      <c r="L149" t="str">
        <f t="shared" si="5"/>
        <v>25101963</v>
      </c>
      <c r="M149" t="str">
        <f t="shared" si="4"/>
        <v>11111</v>
      </c>
    </row>
    <row r="150" spans="1:13" ht="19.5" x14ac:dyDescent="0.55000000000000004">
      <c r="A150" s="30" t="s">
        <v>1291</v>
      </c>
      <c r="B150" s="30" t="s">
        <v>516</v>
      </c>
      <c r="C150" s="30">
        <v>85423129</v>
      </c>
      <c r="D150" s="30">
        <v>40000001</v>
      </c>
      <c r="E150" s="29" t="s">
        <v>538</v>
      </c>
      <c r="F150" s="29" t="s">
        <v>274</v>
      </c>
      <c r="G150" s="29" t="s">
        <v>275</v>
      </c>
      <c r="H150" s="30">
        <v>84009835</v>
      </c>
      <c r="I150" s="30" t="s">
        <v>572</v>
      </c>
      <c r="J150" s="30" t="s">
        <v>573</v>
      </c>
      <c r="K150" s="30" t="s">
        <v>574</v>
      </c>
      <c r="L150" t="str">
        <f t="shared" si="5"/>
        <v>10091957</v>
      </c>
      <c r="M150" t="str">
        <f t="shared" si="4"/>
        <v>11111</v>
      </c>
    </row>
    <row r="151" spans="1:13" ht="19.5" x14ac:dyDescent="0.55000000000000004">
      <c r="A151" s="30" t="s">
        <v>1292</v>
      </c>
      <c r="B151" s="30" t="s">
        <v>362</v>
      </c>
      <c r="C151" s="30">
        <v>85072949</v>
      </c>
      <c r="D151" s="30">
        <v>40000001</v>
      </c>
      <c r="E151" s="29" t="s">
        <v>538</v>
      </c>
      <c r="F151" s="29" t="s">
        <v>274</v>
      </c>
      <c r="G151" s="29" t="s">
        <v>275</v>
      </c>
      <c r="H151" s="30">
        <v>84000641</v>
      </c>
      <c r="I151" s="30" t="s">
        <v>562</v>
      </c>
      <c r="J151" s="30" t="s">
        <v>563</v>
      </c>
      <c r="K151" s="30" t="s">
        <v>564</v>
      </c>
      <c r="L151" t="str">
        <f t="shared" si="5"/>
        <v>07121970</v>
      </c>
      <c r="M151" t="str">
        <f t="shared" si="4"/>
        <v>11111</v>
      </c>
    </row>
    <row r="152" spans="1:13" ht="19.5" x14ac:dyDescent="0.55000000000000004">
      <c r="A152" s="30" t="s">
        <v>1293</v>
      </c>
      <c r="B152" s="30" t="s">
        <v>325</v>
      </c>
      <c r="C152" s="30">
        <v>85051446</v>
      </c>
      <c r="D152" s="30">
        <v>40000001</v>
      </c>
      <c r="E152" s="29" t="s">
        <v>538</v>
      </c>
      <c r="F152" s="29" t="s">
        <v>274</v>
      </c>
      <c r="G152" s="29" t="s">
        <v>275</v>
      </c>
      <c r="H152" s="30">
        <v>84007948</v>
      </c>
      <c r="I152" s="30" t="s">
        <v>716</v>
      </c>
      <c r="J152" s="30" t="s">
        <v>717</v>
      </c>
      <c r="K152" s="30" t="s">
        <v>718</v>
      </c>
      <c r="L152" t="str">
        <f t="shared" si="5"/>
        <v>08061953</v>
      </c>
      <c r="M152" t="str">
        <f t="shared" si="4"/>
        <v>11111</v>
      </c>
    </row>
    <row r="153" spans="1:13" ht="19.5" x14ac:dyDescent="0.55000000000000004">
      <c r="A153" s="30" t="s">
        <v>1294</v>
      </c>
      <c r="B153" s="30" t="s">
        <v>378</v>
      </c>
      <c r="C153" s="30">
        <v>85328923</v>
      </c>
      <c r="D153" s="30">
        <v>40000001</v>
      </c>
      <c r="E153" s="29" t="s">
        <v>538</v>
      </c>
      <c r="F153" s="29" t="s">
        <v>274</v>
      </c>
      <c r="G153" s="29" t="s">
        <v>275</v>
      </c>
      <c r="H153" s="30">
        <v>84007948</v>
      </c>
      <c r="I153" s="30" t="s">
        <v>716</v>
      </c>
      <c r="J153" s="30" t="s">
        <v>717</v>
      </c>
      <c r="K153" s="30" t="s">
        <v>718</v>
      </c>
      <c r="L153" t="str">
        <f t="shared" si="5"/>
        <v>10051955</v>
      </c>
      <c r="M153" t="str">
        <f t="shared" si="4"/>
        <v>11111</v>
      </c>
    </row>
    <row r="154" spans="1:13" ht="19.5" x14ac:dyDescent="0.55000000000000004">
      <c r="A154" s="30" t="s">
        <v>1295</v>
      </c>
      <c r="B154" s="30" t="s">
        <v>719</v>
      </c>
      <c r="C154" s="30">
        <v>85502079</v>
      </c>
      <c r="D154" s="30">
        <v>40000001</v>
      </c>
      <c r="E154" s="29" t="s">
        <v>538</v>
      </c>
      <c r="F154" s="29" t="s">
        <v>274</v>
      </c>
      <c r="G154" s="29" t="s">
        <v>275</v>
      </c>
      <c r="H154" s="30">
        <v>84004641</v>
      </c>
      <c r="I154" s="30" t="s">
        <v>542</v>
      </c>
      <c r="J154" s="30" t="s">
        <v>543</v>
      </c>
      <c r="K154" s="30" t="s">
        <v>544</v>
      </c>
      <c r="L154" t="str">
        <f t="shared" si="5"/>
        <v>10051977</v>
      </c>
      <c r="M154" t="str">
        <f t="shared" si="4"/>
        <v>11111</v>
      </c>
    </row>
    <row r="155" spans="1:13" ht="19.5" x14ac:dyDescent="0.55000000000000004">
      <c r="A155" s="30" t="s">
        <v>1296</v>
      </c>
      <c r="B155" s="30" t="s">
        <v>347</v>
      </c>
      <c r="C155" s="30">
        <v>85057648</v>
      </c>
      <c r="D155" s="30">
        <v>40000001</v>
      </c>
      <c r="E155" s="29" t="s">
        <v>538</v>
      </c>
      <c r="F155" s="29" t="s">
        <v>274</v>
      </c>
      <c r="G155" s="29" t="s">
        <v>275</v>
      </c>
      <c r="H155" s="30">
        <v>84000868</v>
      </c>
      <c r="I155" s="30" t="s">
        <v>612</v>
      </c>
      <c r="J155" s="30" t="s">
        <v>613</v>
      </c>
      <c r="K155" s="30" t="s">
        <v>564</v>
      </c>
      <c r="L155" t="str">
        <f t="shared" si="5"/>
        <v>08051952</v>
      </c>
      <c r="M155" t="str">
        <f t="shared" si="4"/>
        <v>11111</v>
      </c>
    </row>
    <row r="156" spans="1:13" ht="19.5" x14ac:dyDescent="0.55000000000000004">
      <c r="A156" s="30" t="s">
        <v>1297</v>
      </c>
      <c r="B156" s="30" t="s">
        <v>432</v>
      </c>
      <c r="C156" s="30">
        <v>85194667</v>
      </c>
      <c r="D156" s="30">
        <v>40000001</v>
      </c>
      <c r="E156" s="29" t="s">
        <v>538</v>
      </c>
      <c r="F156" s="29" t="s">
        <v>274</v>
      </c>
      <c r="G156" s="29" t="s">
        <v>275</v>
      </c>
      <c r="H156" s="30">
        <v>84001125</v>
      </c>
      <c r="I156" s="30" t="s">
        <v>597</v>
      </c>
      <c r="J156" s="30" t="s">
        <v>598</v>
      </c>
      <c r="K156" s="30" t="s">
        <v>599</v>
      </c>
      <c r="L156" t="str">
        <f t="shared" si="5"/>
        <v>16121992</v>
      </c>
      <c r="M156" t="str">
        <f t="shared" si="4"/>
        <v>11111</v>
      </c>
    </row>
    <row r="157" spans="1:13" ht="19.5" x14ac:dyDescent="0.55000000000000004">
      <c r="A157" s="30" t="s">
        <v>1298</v>
      </c>
      <c r="B157" s="30" t="s">
        <v>479</v>
      </c>
      <c r="C157" s="30">
        <v>85339100</v>
      </c>
      <c r="D157" s="30">
        <v>40000001</v>
      </c>
      <c r="E157" s="29" t="s">
        <v>538</v>
      </c>
      <c r="F157" s="29" t="s">
        <v>274</v>
      </c>
      <c r="G157" s="29" t="s">
        <v>275</v>
      </c>
      <c r="H157" s="30">
        <v>84001201</v>
      </c>
      <c r="I157" s="30" t="s">
        <v>635</v>
      </c>
      <c r="J157" s="30" t="s">
        <v>636</v>
      </c>
      <c r="K157" s="30" t="s">
        <v>637</v>
      </c>
      <c r="L157" t="str">
        <f t="shared" si="5"/>
        <v>10021994</v>
      </c>
      <c r="M157" t="str">
        <f t="shared" si="4"/>
        <v>11111</v>
      </c>
    </row>
    <row r="158" spans="1:13" ht="19.5" x14ac:dyDescent="0.55000000000000004">
      <c r="A158" s="30" t="s">
        <v>1299</v>
      </c>
      <c r="B158" s="30" t="s">
        <v>442</v>
      </c>
      <c r="C158" s="30">
        <v>85266217</v>
      </c>
      <c r="D158" s="30">
        <v>40000001</v>
      </c>
      <c r="E158" s="29" t="s">
        <v>538</v>
      </c>
      <c r="F158" s="29" t="s">
        <v>274</v>
      </c>
      <c r="G158" s="29" t="s">
        <v>275</v>
      </c>
      <c r="H158" s="30">
        <v>84004641</v>
      </c>
      <c r="I158" s="30" t="s">
        <v>542</v>
      </c>
      <c r="J158" s="30" t="s">
        <v>543</v>
      </c>
      <c r="K158" s="30" t="s">
        <v>544</v>
      </c>
      <c r="L158" t="str">
        <f t="shared" si="5"/>
        <v>21111984</v>
      </c>
      <c r="M158" t="str">
        <f t="shared" si="4"/>
        <v>11111</v>
      </c>
    </row>
    <row r="159" spans="1:13" ht="19.5" x14ac:dyDescent="0.55000000000000004">
      <c r="A159" s="30" t="s">
        <v>1300</v>
      </c>
      <c r="B159" s="30" t="s">
        <v>371</v>
      </c>
      <c r="C159" s="30">
        <v>85350375</v>
      </c>
      <c r="D159" s="30">
        <v>40000001</v>
      </c>
      <c r="E159" s="29" t="s">
        <v>538</v>
      </c>
      <c r="F159" s="29" t="s">
        <v>274</v>
      </c>
      <c r="G159" s="29" t="s">
        <v>275</v>
      </c>
      <c r="H159" s="30">
        <v>84000036</v>
      </c>
      <c r="I159" s="30" t="s">
        <v>606</v>
      </c>
      <c r="J159" s="30" t="s">
        <v>607</v>
      </c>
      <c r="K159" s="30" t="s">
        <v>608</v>
      </c>
      <c r="L159" t="str">
        <f t="shared" si="5"/>
        <v>17081970</v>
      </c>
      <c r="M159" t="str">
        <f t="shared" si="4"/>
        <v>11111</v>
      </c>
    </row>
    <row r="160" spans="1:13" ht="19.5" x14ac:dyDescent="0.55000000000000004">
      <c r="A160" s="30" t="s">
        <v>1301</v>
      </c>
      <c r="B160" s="30" t="s">
        <v>370</v>
      </c>
      <c r="C160" s="30">
        <v>85350373</v>
      </c>
      <c r="D160" s="30">
        <v>40000001</v>
      </c>
      <c r="E160" s="29" t="s">
        <v>538</v>
      </c>
      <c r="F160" s="29" t="s">
        <v>274</v>
      </c>
      <c r="G160" s="29" t="s">
        <v>275</v>
      </c>
      <c r="H160" s="30">
        <v>84000036</v>
      </c>
      <c r="I160" s="30" t="s">
        <v>606</v>
      </c>
      <c r="J160" s="30" t="s">
        <v>607</v>
      </c>
      <c r="K160" s="30" t="s">
        <v>608</v>
      </c>
      <c r="L160" t="str">
        <f t="shared" si="5"/>
        <v>14021963</v>
      </c>
      <c r="M160" t="str">
        <f t="shared" si="4"/>
        <v>11111</v>
      </c>
    </row>
    <row r="161" spans="1:13" ht="19.5" x14ac:dyDescent="0.55000000000000004">
      <c r="A161" s="30" t="s">
        <v>1302</v>
      </c>
      <c r="B161" s="30" t="s">
        <v>473</v>
      </c>
      <c r="C161" s="30">
        <v>85327395</v>
      </c>
      <c r="D161" s="30">
        <v>40000001</v>
      </c>
      <c r="E161" s="29" t="s">
        <v>538</v>
      </c>
      <c r="F161" s="29" t="s">
        <v>274</v>
      </c>
      <c r="G161" s="29" t="s">
        <v>275</v>
      </c>
      <c r="H161" s="30">
        <v>84009835</v>
      </c>
      <c r="I161" s="30" t="s">
        <v>572</v>
      </c>
      <c r="J161" s="30" t="s">
        <v>573</v>
      </c>
      <c r="K161" s="30" t="s">
        <v>574</v>
      </c>
      <c r="L161" t="str">
        <f t="shared" si="5"/>
        <v>24071988</v>
      </c>
      <c r="M161" t="str">
        <f t="shared" si="4"/>
        <v>11111</v>
      </c>
    </row>
    <row r="162" spans="1:13" ht="19.5" x14ac:dyDescent="0.55000000000000004">
      <c r="A162" s="30" t="s">
        <v>1303</v>
      </c>
      <c r="B162" s="30" t="s">
        <v>518</v>
      </c>
      <c r="C162" s="30">
        <v>85426205</v>
      </c>
      <c r="D162" s="30">
        <v>40000001</v>
      </c>
      <c r="E162" s="29" t="s">
        <v>538</v>
      </c>
      <c r="F162" s="29" t="s">
        <v>274</v>
      </c>
      <c r="G162" s="29" t="s">
        <v>275</v>
      </c>
      <c r="H162" s="30">
        <v>84004641</v>
      </c>
      <c r="I162" s="30" t="s">
        <v>542</v>
      </c>
      <c r="J162" s="30" t="s">
        <v>543</v>
      </c>
      <c r="K162" s="30" t="s">
        <v>544</v>
      </c>
      <c r="L162" t="str">
        <f t="shared" si="5"/>
        <v>11091964</v>
      </c>
      <c r="M162" t="str">
        <f t="shared" si="4"/>
        <v>11111</v>
      </c>
    </row>
    <row r="163" spans="1:13" ht="19.5" x14ac:dyDescent="0.55000000000000004">
      <c r="A163" s="30" t="s">
        <v>1304</v>
      </c>
      <c r="B163" s="30" t="s">
        <v>389</v>
      </c>
      <c r="C163" s="30">
        <v>85096951</v>
      </c>
      <c r="D163" s="30">
        <v>40000001</v>
      </c>
      <c r="E163" s="29" t="s">
        <v>538</v>
      </c>
      <c r="F163" s="29" t="s">
        <v>274</v>
      </c>
      <c r="G163" s="29" t="s">
        <v>275</v>
      </c>
      <c r="H163" s="30">
        <v>84006502</v>
      </c>
      <c r="I163" s="30" t="s">
        <v>575</v>
      </c>
      <c r="J163" s="30" t="s">
        <v>576</v>
      </c>
      <c r="K163" s="30" t="s">
        <v>577</v>
      </c>
      <c r="L163" t="str">
        <f t="shared" si="5"/>
        <v>09101961</v>
      </c>
      <c r="M163" t="str">
        <f t="shared" si="4"/>
        <v>11111</v>
      </c>
    </row>
    <row r="164" spans="1:13" ht="19.5" x14ac:dyDescent="0.55000000000000004">
      <c r="A164" s="30" t="s">
        <v>1305</v>
      </c>
      <c r="B164" s="30" t="s">
        <v>454</v>
      </c>
      <c r="C164" s="30">
        <v>85265342</v>
      </c>
      <c r="D164" s="30">
        <v>40000001</v>
      </c>
      <c r="E164" s="29" t="s">
        <v>538</v>
      </c>
      <c r="F164" s="29" t="s">
        <v>274</v>
      </c>
      <c r="G164" s="29" t="s">
        <v>275</v>
      </c>
      <c r="H164" s="30">
        <v>84001125</v>
      </c>
      <c r="I164" s="30" t="s">
        <v>597</v>
      </c>
      <c r="J164" s="30" t="s">
        <v>598</v>
      </c>
      <c r="K164" s="30" t="s">
        <v>599</v>
      </c>
      <c r="L164" t="str">
        <f t="shared" si="5"/>
        <v>10121991</v>
      </c>
      <c r="M164" t="str">
        <f t="shared" si="4"/>
        <v>11111</v>
      </c>
    </row>
    <row r="165" spans="1:13" ht="19.5" x14ac:dyDescent="0.55000000000000004">
      <c r="A165" s="30" t="s">
        <v>1306</v>
      </c>
      <c r="B165" s="30" t="s">
        <v>416</v>
      </c>
      <c r="C165" s="30">
        <v>85329477</v>
      </c>
      <c r="D165" s="30">
        <v>40000001</v>
      </c>
      <c r="E165" s="29" t="s">
        <v>538</v>
      </c>
      <c r="F165" s="29" t="s">
        <v>274</v>
      </c>
      <c r="G165" s="29" t="s">
        <v>275</v>
      </c>
      <c r="H165" s="30">
        <v>84000862</v>
      </c>
      <c r="I165" s="30" t="s">
        <v>700</v>
      </c>
      <c r="J165" s="30" t="s">
        <v>701</v>
      </c>
      <c r="K165" s="30" t="s">
        <v>702</v>
      </c>
      <c r="L165" t="str">
        <f t="shared" si="5"/>
        <v>17051979</v>
      </c>
      <c r="M165" t="str">
        <f t="shared" si="4"/>
        <v>11111</v>
      </c>
    </row>
    <row r="166" spans="1:13" ht="19.5" x14ac:dyDescent="0.55000000000000004">
      <c r="A166" s="30" t="s">
        <v>1307</v>
      </c>
      <c r="B166" s="30" t="s">
        <v>339</v>
      </c>
      <c r="C166" s="30">
        <v>85041684</v>
      </c>
      <c r="D166" s="30">
        <v>40000001</v>
      </c>
      <c r="E166" s="29" t="s">
        <v>538</v>
      </c>
      <c r="F166" s="29" t="s">
        <v>274</v>
      </c>
      <c r="G166" s="29" t="s">
        <v>275</v>
      </c>
      <c r="H166" s="30">
        <v>84006581</v>
      </c>
      <c r="I166" s="30" t="s">
        <v>555</v>
      </c>
      <c r="J166" s="30" t="s">
        <v>556</v>
      </c>
      <c r="K166" s="30" t="s">
        <v>557</v>
      </c>
      <c r="L166" t="str">
        <f t="shared" si="5"/>
        <v>07111974</v>
      </c>
      <c r="M166" t="str">
        <f t="shared" si="4"/>
        <v>11111</v>
      </c>
    </row>
    <row r="167" spans="1:13" ht="19.5" x14ac:dyDescent="0.55000000000000004">
      <c r="A167" s="30" t="s">
        <v>1308</v>
      </c>
      <c r="B167" s="30" t="s">
        <v>521</v>
      </c>
      <c r="C167" s="30">
        <v>85430392</v>
      </c>
      <c r="D167" s="30">
        <v>40000001</v>
      </c>
      <c r="E167" s="29" t="s">
        <v>538</v>
      </c>
      <c r="F167" s="29" t="s">
        <v>274</v>
      </c>
      <c r="G167" s="29" t="s">
        <v>275</v>
      </c>
      <c r="H167" s="30">
        <v>84000960</v>
      </c>
      <c r="I167" s="30" t="s">
        <v>588</v>
      </c>
      <c r="J167" s="30" t="s">
        <v>589</v>
      </c>
      <c r="K167" s="30" t="s">
        <v>590</v>
      </c>
      <c r="L167" t="str">
        <f t="shared" si="5"/>
        <v>08081992</v>
      </c>
      <c r="M167" t="str">
        <f t="shared" si="4"/>
        <v>11111</v>
      </c>
    </row>
    <row r="168" spans="1:13" ht="19.5" x14ac:dyDescent="0.55000000000000004">
      <c r="A168" s="30" t="s">
        <v>1309</v>
      </c>
      <c r="B168" s="30" t="s">
        <v>311</v>
      </c>
      <c r="C168" s="30">
        <v>85043519</v>
      </c>
      <c r="D168" s="30">
        <v>40000001</v>
      </c>
      <c r="E168" s="29" t="s">
        <v>538</v>
      </c>
      <c r="F168" s="29" t="s">
        <v>274</v>
      </c>
      <c r="G168" s="29" t="s">
        <v>275</v>
      </c>
      <c r="H168" s="30">
        <v>84006581</v>
      </c>
      <c r="I168" s="30" t="s">
        <v>555</v>
      </c>
      <c r="J168" s="30" t="s">
        <v>556</v>
      </c>
      <c r="K168" s="30" t="s">
        <v>557</v>
      </c>
      <c r="L168" t="str">
        <f t="shared" si="5"/>
        <v>04051983</v>
      </c>
      <c r="M168" t="str">
        <f t="shared" si="4"/>
        <v>11111</v>
      </c>
    </row>
    <row r="169" spans="1:13" ht="19.5" x14ac:dyDescent="0.55000000000000004">
      <c r="A169" s="30" t="s">
        <v>1310</v>
      </c>
      <c r="B169" s="30" t="s">
        <v>368</v>
      </c>
      <c r="C169" s="30">
        <v>85073761</v>
      </c>
      <c r="D169" s="30">
        <v>40000001</v>
      </c>
      <c r="E169" s="29" t="s">
        <v>538</v>
      </c>
      <c r="F169" s="29" t="s">
        <v>274</v>
      </c>
      <c r="G169" s="29" t="s">
        <v>275</v>
      </c>
      <c r="H169" s="30">
        <v>84008430</v>
      </c>
      <c r="I169" s="30" t="s">
        <v>628</v>
      </c>
      <c r="J169" s="30" t="s">
        <v>629</v>
      </c>
      <c r="K169" s="30" t="s">
        <v>630</v>
      </c>
      <c r="L169" t="str">
        <f t="shared" si="5"/>
        <v>16051958</v>
      </c>
      <c r="M169" t="str">
        <f t="shared" si="4"/>
        <v>11111</v>
      </c>
    </row>
    <row r="170" spans="1:13" ht="19.5" x14ac:dyDescent="0.55000000000000004">
      <c r="A170" s="30" t="s">
        <v>1311</v>
      </c>
      <c r="B170" s="30" t="s">
        <v>329</v>
      </c>
      <c r="C170" s="30">
        <v>85054386</v>
      </c>
      <c r="D170" s="30">
        <v>40000001</v>
      </c>
      <c r="E170" s="29" t="s">
        <v>538</v>
      </c>
      <c r="F170" s="29" t="s">
        <v>274</v>
      </c>
      <c r="G170" s="29" t="s">
        <v>275</v>
      </c>
      <c r="H170" s="30">
        <v>84001314</v>
      </c>
      <c r="I170" s="30" t="s">
        <v>720</v>
      </c>
      <c r="J170" s="30" t="s">
        <v>721</v>
      </c>
      <c r="K170" s="30" t="s">
        <v>722</v>
      </c>
      <c r="L170" t="str">
        <f t="shared" si="5"/>
        <v>18011977</v>
      </c>
      <c r="M170" t="str">
        <f t="shared" si="4"/>
        <v>11111</v>
      </c>
    </row>
    <row r="171" spans="1:13" ht="19.5" x14ac:dyDescent="0.55000000000000004">
      <c r="A171" s="30" t="s">
        <v>1312</v>
      </c>
      <c r="B171" s="30" t="s">
        <v>503</v>
      </c>
      <c r="C171" s="30">
        <v>85409049</v>
      </c>
      <c r="D171" s="30">
        <v>40000001</v>
      </c>
      <c r="E171" s="29" t="s">
        <v>538</v>
      </c>
      <c r="F171" s="29" t="s">
        <v>274</v>
      </c>
      <c r="G171" s="29" t="s">
        <v>275</v>
      </c>
      <c r="H171" s="30">
        <v>84000962</v>
      </c>
      <c r="I171" s="30" t="s">
        <v>651</v>
      </c>
      <c r="J171" s="30" t="s">
        <v>652</v>
      </c>
      <c r="K171" s="30" t="s">
        <v>653</v>
      </c>
      <c r="L171" t="str">
        <f t="shared" si="5"/>
        <v>26011972</v>
      </c>
      <c r="M171" t="str">
        <f t="shared" si="4"/>
        <v>11111</v>
      </c>
    </row>
    <row r="172" spans="1:13" ht="19.5" x14ac:dyDescent="0.55000000000000004">
      <c r="A172" s="30" t="s">
        <v>1313</v>
      </c>
      <c r="B172" s="30" t="s">
        <v>319</v>
      </c>
      <c r="C172" s="30">
        <v>85043868</v>
      </c>
      <c r="D172" s="30">
        <v>40000001</v>
      </c>
      <c r="E172" s="29" t="s">
        <v>538</v>
      </c>
      <c r="F172" s="29" t="s">
        <v>274</v>
      </c>
      <c r="G172" s="29" t="s">
        <v>275</v>
      </c>
      <c r="H172" s="30">
        <v>84000718</v>
      </c>
      <c r="I172" s="30" t="s">
        <v>683</v>
      </c>
      <c r="J172" s="30" t="s">
        <v>684</v>
      </c>
      <c r="K172" s="30" t="s">
        <v>685</v>
      </c>
      <c r="L172" t="str">
        <f t="shared" si="5"/>
        <v>05011975</v>
      </c>
      <c r="M172" t="str">
        <f t="shared" si="4"/>
        <v>11111</v>
      </c>
    </row>
    <row r="173" spans="1:13" ht="19.5" x14ac:dyDescent="0.55000000000000004">
      <c r="A173" s="30" t="s">
        <v>1314</v>
      </c>
      <c r="B173" s="30" t="s">
        <v>405</v>
      </c>
      <c r="C173" s="30">
        <v>85158171</v>
      </c>
      <c r="D173" s="30">
        <v>40000001</v>
      </c>
      <c r="E173" s="29" t="s">
        <v>538</v>
      </c>
      <c r="F173" s="29" t="s">
        <v>274</v>
      </c>
      <c r="G173" s="29" t="s">
        <v>275</v>
      </c>
      <c r="H173" s="30">
        <v>84006581</v>
      </c>
      <c r="I173" s="30" t="s">
        <v>555</v>
      </c>
      <c r="J173" s="30" t="s">
        <v>556</v>
      </c>
      <c r="K173" s="30" t="s">
        <v>557</v>
      </c>
      <c r="L173" t="str">
        <f t="shared" si="5"/>
        <v>25091978</v>
      </c>
      <c r="M173" t="str">
        <f t="shared" si="4"/>
        <v>11111</v>
      </c>
    </row>
    <row r="174" spans="1:13" ht="19.5" x14ac:dyDescent="0.55000000000000004">
      <c r="A174" s="30" t="s">
        <v>1315</v>
      </c>
      <c r="B174" s="30" t="s">
        <v>451</v>
      </c>
      <c r="C174" s="30">
        <v>85179583</v>
      </c>
      <c r="D174" s="30">
        <v>40000001</v>
      </c>
      <c r="E174" s="29" t="s">
        <v>538</v>
      </c>
      <c r="F174" s="29" t="s">
        <v>274</v>
      </c>
      <c r="G174" s="29" t="s">
        <v>275</v>
      </c>
      <c r="H174" s="30">
        <v>84008430</v>
      </c>
      <c r="I174" s="30" t="s">
        <v>628</v>
      </c>
      <c r="J174" s="30" t="s">
        <v>629</v>
      </c>
      <c r="K174" s="30" t="s">
        <v>630</v>
      </c>
      <c r="L174" t="str">
        <f t="shared" si="5"/>
        <v>04011963</v>
      </c>
      <c r="M174" t="str">
        <f t="shared" si="4"/>
        <v>11111</v>
      </c>
    </row>
    <row r="175" spans="1:13" ht="19.5" x14ac:dyDescent="0.55000000000000004">
      <c r="A175" s="30" t="s">
        <v>1316</v>
      </c>
      <c r="B175" s="30" t="s">
        <v>353</v>
      </c>
      <c r="C175" s="30">
        <v>85060421</v>
      </c>
      <c r="D175" s="30">
        <v>40000001</v>
      </c>
      <c r="E175" s="29" t="s">
        <v>538</v>
      </c>
      <c r="F175" s="29" t="s">
        <v>274</v>
      </c>
      <c r="G175" s="29" t="s">
        <v>275</v>
      </c>
      <c r="H175" s="30">
        <v>84009835</v>
      </c>
      <c r="I175" s="30" t="s">
        <v>572</v>
      </c>
      <c r="J175" s="30" t="s">
        <v>573</v>
      </c>
      <c r="K175" s="30" t="s">
        <v>574</v>
      </c>
      <c r="L175" t="str">
        <f t="shared" si="5"/>
        <v>30121976</v>
      </c>
      <c r="M175" t="str">
        <f t="shared" si="4"/>
        <v>11111</v>
      </c>
    </row>
    <row r="176" spans="1:13" ht="19.5" x14ac:dyDescent="0.55000000000000004">
      <c r="A176" s="30" t="s">
        <v>1317</v>
      </c>
      <c r="B176" s="30" t="s">
        <v>427</v>
      </c>
      <c r="C176" s="30">
        <v>85238382</v>
      </c>
      <c r="D176" s="30">
        <v>40000001</v>
      </c>
      <c r="E176" s="29" t="s">
        <v>538</v>
      </c>
      <c r="F176" s="29" t="s">
        <v>274</v>
      </c>
      <c r="G176" s="29" t="s">
        <v>275</v>
      </c>
      <c r="H176" s="30">
        <v>84006241</v>
      </c>
      <c r="I176" s="30" t="s">
        <v>559</v>
      </c>
      <c r="J176" s="30" t="s">
        <v>560</v>
      </c>
      <c r="K176" s="30" t="s">
        <v>561</v>
      </c>
      <c r="L176" t="str">
        <f t="shared" si="5"/>
        <v>28021978</v>
      </c>
      <c r="M176" t="str">
        <f t="shared" si="4"/>
        <v>11111</v>
      </c>
    </row>
    <row r="177" spans="1:13" ht="19.5" x14ac:dyDescent="0.55000000000000004">
      <c r="A177" s="30" t="s">
        <v>1318</v>
      </c>
      <c r="B177" s="30" t="s">
        <v>331</v>
      </c>
      <c r="C177" s="30">
        <v>85054477</v>
      </c>
      <c r="D177" s="30">
        <v>40000001</v>
      </c>
      <c r="E177" s="29" t="s">
        <v>538</v>
      </c>
      <c r="F177" s="29" t="s">
        <v>274</v>
      </c>
      <c r="G177" s="29" t="s">
        <v>275</v>
      </c>
      <c r="H177" s="30">
        <v>84001513</v>
      </c>
      <c r="I177" s="30" t="s">
        <v>707</v>
      </c>
      <c r="J177" s="30" t="s">
        <v>708</v>
      </c>
      <c r="K177" s="30" t="s">
        <v>709</v>
      </c>
      <c r="L177" t="str">
        <f t="shared" si="5"/>
        <v>31081982</v>
      </c>
      <c r="M177" t="str">
        <f t="shared" si="4"/>
        <v>11111</v>
      </c>
    </row>
    <row r="178" spans="1:13" ht="19.5" x14ac:dyDescent="0.55000000000000004">
      <c r="A178" s="30" t="s">
        <v>1319</v>
      </c>
      <c r="B178" s="30" t="s">
        <v>723</v>
      </c>
      <c r="C178" s="30">
        <v>85498481</v>
      </c>
      <c r="D178" s="30">
        <v>40000001</v>
      </c>
      <c r="E178" s="29" t="s">
        <v>538</v>
      </c>
      <c r="F178" s="29" t="s">
        <v>274</v>
      </c>
      <c r="G178" s="29" t="s">
        <v>275</v>
      </c>
      <c r="H178" s="30">
        <v>84004641</v>
      </c>
      <c r="I178" s="30" t="s">
        <v>542</v>
      </c>
      <c r="J178" s="30" t="s">
        <v>543</v>
      </c>
      <c r="K178" s="30" t="s">
        <v>544</v>
      </c>
      <c r="L178" t="str">
        <f t="shared" si="5"/>
        <v>AVIFFAVI</v>
      </c>
      <c r="M178" t="str">
        <f t="shared" si="4"/>
        <v>11111</v>
      </c>
    </row>
    <row r="179" spans="1:13" ht="19.5" x14ac:dyDescent="0.55000000000000004">
      <c r="A179" s="30" t="s">
        <v>1320</v>
      </c>
      <c r="B179" s="30" t="s">
        <v>724</v>
      </c>
      <c r="C179" s="30">
        <v>85495989</v>
      </c>
      <c r="D179" s="30">
        <v>40000001</v>
      </c>
      <c r="E179" s="29" t="s">
        <v>538</v>
      </c>
      <c r="F179" s="29" t="s">
        <v>274</v>
      </c>
      <c r="G179" s="29" t="s">
        <v>275</v>
      </c>
      <c r="H179" s="30">
        <v>84000962</v>
      </c>
      <c r="I179" s="30" t="s">
        <v>651</v>
      </c>
      <c r="J179" s="30" t="s">
        <v>652</v>
      </c>
      <c r="K179" s="30" t="s">
        <v>653</v>
      </c>
      <c r="L179" t="str">
        <f t="shared" si="5"/>
        <v>20121981</v>
      </c>
      <c r="M179" t="str">
        <f t="shared" si="4"/>
        <v>11111</v>
      </c>
    </row>
    <row r="180" spans="1:13" ht="19.5" x14ac:dyDescent="0.55000000000000004">
      <c r="A180" s="30" t="s">
        <v>1321</v>
      </c>
      <c r="B180" s="30" t="s">
        <v>296</v>
      </c>
      <c r="C180" s="30">
        <v>85045427</v>
      </c>
      <c r="D180" s="30">
        <v>40000001</v>
      </c>
      <c r="E180" s="29" t="s">
        <v>538</v>
      </c>
      <c r="F180" s="29" t="s">
        <v>274</v>
      </c>
      <c r="G180" s="29" t="s">
        <v>275</v>
      </c>
      <c r="H180" s="30">
        <v>84001268</v>
      </c>
      <c r="I180" s="30" t="s">
        <v>539</v>
      </c>
      <c r="J180" s="30" t="s">
        <v>540</v>
      </c>
      <c r="K180" s="30" t="s">
        <v>541</v>
      </c>
      <c r="L180" t="str">
        <f t="shared" si="5"/>
        <v>09091961</v>
      </c>
      <c r="M180" t="str">
        <f t="shared" si="4"/>
        <v>11111</v>
      </c>
    </row>
    <row r="181" spans="1:13" ht="19.5" x14ac:dyDescent="0.55000000000000004">
      <c r="A181" s="30" t="s">
        <v>1322</v>
      </c>
      <c r="B181" s="30" t="s">
        <v>386</v>
      </c>
      <c r="C181" s="30">
        <v>85090324</v>
      </c>
      <c r="D181" s="30">
        <v>40000001</v>
      </c>
      <c r="E181" s="29" t="s">
        <v>538</v>
      </c>
      <c r="F181" s="29" t="s">
        <v>274</v>
      </c>
      <c r="G181" s="29" t="s">
        <v>275</v>
      </c>
      <c r="H181" s="30">
        <v>84001201</v>
      </c>
      <c r="I181" s="30" t="s">
        <v>635</v>
      </c>
      <c r="J181" s="30" t="s">
        <v>636</v>
      </c>
      <c r="K181" s="30" t="s">
        <v>637</v>
      </c>
      <c r="L181" t="str">
        <f t="shared" si="5"/>
        <v>06091983</v>
      </c>
      <c r="M181" t="str">
        <f t="shared" si="4"/>
        <v>11111</v>
      </c>
    </row>
    <row r="182" spans="1:13" ht="19.5" x14ac:dyDescent="0.55000000000000004">
      <c r="A182" s="30" t="s">
        <v>1323</v>
      </c>
      <c r="B182" s="30" t="s">
        <v>475</v>
      </c>
      <c r="C182" s="30">
        <v>85329473</v>
      </c>
      <c r="D182" s="30">
        <v>40000001</v>
      </c>
      <c r="E182" s="29" t="s">
        <v>538</v>
      </c>
      <c r="F182" s="29" t="s">
        <v>274</v>
      </c>
      <c r="G182" s="29" t="s">
        <v>275</v>
      </c>
      <c r="H182" s="30">
        <v>84009835</v>
      </c>
      <c r="I182" s="30" t="s">
        <v>572</v>
      </c>
      <c r="J182" s="30" t="s">
        <v>573</v>
      </c>
      <c r="K182" s="30" t="s">
        <v>574</v>
      </c>
      <c r="L182" t="str">
        <f t="shared" si="5"/>
        <v>26021973</v>
      </c>
      <c r="M182" t="str">
        <f t="shared" si="4"/>
        <v>11111</v>
      </c>
    </row>
    <row r="183" spans="1:13" ht="19.5" x14ac:dyDescent="0.55000000000000004">
      <c r="A183" s="30" t="s">
        <v>1324</v>
      </c>
      <c r="B183" s="30" t="s">
        <v>436</v>
      </c>
      <c r="C183" s="30">
        <v>85216587</v>
      </c>
      <c r="D183" s="30">
        <v>40000001</v>
      </c>
      <c r="E183" s="29" t="s">
        <v>538</v>
      </c>
      <c r="F183" s="29" t="s">
        <v>274</v>
      </c>
      <c r="G183" s="29" t="s">
        <v>275</v>
      </c>
      <c r="H183" s="30">
        <v>84001268</v>
      </c>
      <c r="I183" s="30" t="s">
        <v>539</v>
      </c>
      <c r="J183" s="30" t="s">
        <v>540</v>
      </c>
      <c r="K183" s="30" t="s">
        <v>541</v>
      </c>
      <c r="L183" t="str">
        <f t="shared" si="5"/>
        <v>25021995</v>
      </c>
      <c r="M183" t="str">
        <f t="shared" si="4"/>
        <v>11111</v>
      </c>
    </row>
    <row r="184" spans="1:13" ht="19.5" x14ac:dyDescent="0.55000000000000004">
      <c r="A184" s="30" t="s">
        <v>1325</v>
      </c>
      <c r="B184" s="30" t="s">
        <v>343</v>
      </c>
      <c r="C184" s="30">
        <v>85041717</v>
      </c>
      <c r="D184" s="30">
        <v>40000001</v>
      </c>
      <c r="E184" s="29" t="s">
        <v>538</v>
      </c>
      <c r="F184" s="29" t="s">
        <v>274</v>
      </c>
      <c r="G184" s="29" t="s">
        <v>275</v>
      </c>
      <c r="H184" s="30">
        <v>84004619</v>
      </c>
      <c r="I184" s="30" t="s">
        <v>686</v>
      </c>
      <c r="J184" s="30" t="s">
        <v>687</v>
      </c>
      <c r="K184" s="30" t="s">
        <v>688</v>
      </c>
      <c r="L184" t="str">
        <f t="shared" si="5"/>
        <v>18102004</v>
      </c>
      <c r="M184" t="str">
        <f t="shared" si="4"/>
        <v>11111</v>
      </c>
    </row>
    <row r="185" spans="1:13" ht="19.5" x14ac:dyDescent="0.55000000000000004">
      <c r="A185" s="30" t="s">
        <v>1326</v>
      </c>
      <c r="B185" s="30" t="s">
        <v>725</v>
      </c>
      <c r="C185" s="30">
        <v>85499298</v>
      </c>
      <c r="D185" s="30">
        <v>40000001</v>
      </c>
      <c r="E185" s="29" t="s">
        <v>538</v>
      </c>
      <c r="F185" s="29" t="s">
        <v>274</v>
      </c>
      <c r="G185" s="29" t="s">
        <v>275</v>
      </c>
      <c r="H185" s="30">
        <v>84000713</v>
      </c>
      <c r="I185" s="30" t="s">
        <v>620</v>
      </c>
      <c r="J185" s="30" t="s">
        <v>621</v>
      </c>
      <c r="K185" s="30" t="s">
        <v>622</v>
      </c>
      <c r="L185" t="str">
        <f t="shared" si="5"/>
        <v>06051996</v>
      </c>
      <c r="M185" t="str">
        <f t="shared" si="4"/>
        <v>11111</v>
      </c>
    </row>
    <row r="186" spans="1:13" ht="19.5" x14ac:dyDescent="0.55000000000000004">
      <c r="A186" s="30" t="s">
        <v>1327</v>
      </c>
      <c r="B186" s="30" t="s">
        <v>385</v>
      </c>
      <c r="C186" s="30">
        <v>85080951</v>
      </c>
      <c r="D186" s="30">
        <v>40000001</v>
      </c>
      <c r="E186" s="29" t="s">
        <v>538</v>
      </c>
      <c r="F186" s="29" t="s">
        <v>274</v>
      </c>
      <c r="G186" s="29" t="s">
        <v>275</v>
      </c>
      <c r="H186" s="30">
        <v>84000842</v>
      </c>
      <c r="I186" s="30" t="s">
        <v>664</v>
      </c>
      <c r="J186" s="30" t="s">
        <v>665</v>
      </c>
      <c r="K186" s="30" t="s">
        <v>666</v>
      </c>
      <c r="L186" t="str">
        <f t="shared" si="5"/>
        <v>22101967</v>
      </c>
      <c r="M186" t="str">
        <f t="shared" si="4"/>
        <v>11111</v>
      </c>
    </row>
    <row r="187" spans="1:13" ht="19.5" x14ac:dyDescent="0.55000000000000004">
      <c r="A187" s="30" t="s">
        <v>1328</v>
      </c>
      <c r="B187" s="30" t="s">
        <v>322</v>
      </c>
      <c r="C187" s="30">
        <v>85043906</v>
      </c>
      <c r="D187" s="30">
        <v>40000001</v>
      </c>
      <c r="E187" s="29" t="s">
        <v>538</v>
      </c>
      <c r="F187" s="29" t="s">
        <v>274</v>
      </c>
      <c r="G187" s="29" t="s">
        <v>275</v>
      </c>
      <c r="H187" s="30">
        <v>84001268</v>
      </c>
      <c r="I187" s="30" t="s">
        <v>539</v>
      </c>
      <c r="J187" s="30" t="s">
        <v>540</v>
      </c>
      <c r="K187" s="30" t="s">
        <v>541</v>
      </c>
      <c r="L187" t="str">
        <f t="shared" si="5"/>
        <v>29011966</v>
      </c>
      <c r="M187" t="str">
        <f t="shared" si="4"/>
        <v>11111</v>
      </c>
    </row>
    <row r="188" spans="1:13" ht="19.5" x14ac:dyDescent="0.55000000000000004">
      <c r="A188" s="30" t="s">
        <v>1329</v>
      </c>
      <c r="B188" s="30" t="s">
        <v>449</v>
      </c>
      <c r="C188" s="30">
        <v>85287292</v>
      </c>
      <c r="D188" s="30">
        <v>40000001</v>
      </c>
      <c r="E188" s="29" t="s">
        <v>538</v>
      </c>
      <c r="F188" s="29" t="s">
        <v>274</v>
      </c>
      <c r="G188" s="29" t="s">
        <v>275</v>
      </c>
      <c r="H188" s="30">
        <v>84000641</v>
      </c>
      <c r="I188" s="30" t="s">
        <v>562</v>
      </c>
      <c r="J188" s="30" t="s">
        <v>563</v>
      </c>
      <c r="K188" s="30" t="s">
        <v>564</v>
      </c>
      <c r="L188" t="str">
        <f t="shared" si="5"/>
        <v>04041971</v>
      </c>
      <c r="M188" t="str">
        <f t="shared" si="4"/>
        <v>11111</v>
      </c>
    </row>
    <row r="189" spans="1:13" ht="19.5" x14ac:dyDescent="0.55000000000000004">
      <c r="A189" s="30" t="s">
        <v>1330</v>
      </c>
      <c r="B189" s="30" t="s">
        <v>323</v>
      </c>
      <c r="C189" s="30">
        <v>85051431</v>
      </c>
      <c r="D189" s="30">
        <v>40000001</v>
      </c>
      <c r="E189" s="29" t="s">
        <v>538</v>
      </c>
      <c r="F189" s="29" t="s">
        <v>274</v>
      </c>
      <c r="G189" s="29" t="s">
        <v>275</v>
      </c>
      <c r="H189" s="30">
        <v>84000641</v>
      </c>
      <c r="I189" s="30" t="s">
        <v>562</v>
      </c>
      <c r="J189" s="30" t="s">
        <v>563</v>
      </c>
      <c r="K189" s="30" t="s">
        <v>564</v>
      </c>
      <c r="L189" t="str">
        <f t="shared" si="5"/>
        <v>10011974</v>
      </c>
      <c r="M189" t="str">
        <f t="shared" si="4"/>
        <v>11111</v>
      </c>
    </row>
    <row r="190" spans="1:13" ht="19.5" x14ac:dyDescent="0.55000000000000004">
      <c r="A190" s="30" t="s">
        <v>1331</v>
      </c>
      <c r="B190" s="30" t="s">
        <v>726</v>
      </c>
      <c r="C190" s="30">
        <v>85515914</v>
      </c>
      <c r="D190" s="30">
        <v>40000001</v>
      </c>
      <c r="E190" s="29" t="s">
        <v>538</v>
      </c>
      <c r="F190" s="29" t="s">
        <v>274</v>
      </c>
      <c r="G190" s="29" t="s">
        <v>275</v>
      </c>
      <c r="H190" s="30">
        <v>84000713</v>
      </c>
      <c r="I190" s="30" t="s">
        <v>620</v>
      </c>
      <c r="J190" s="30" t="s">
        <v>621</v>
      </c>
      <c r="K190" s="30" t="s">
        <v>622</v>
      </c>
      <c r="L190" t="str">
        <f t="shared" si="5"/>
        <v>21031992</v>
      </c>
      <c r="M190" t="str">
        <f t="shared" si="4"/>
        <v>11111</v>
      </c>
    </row>
    <row r="191" spans="1:13" ht="19.5" x14ac:dyDescent="0.55000000000000004">
      <c r="A191" s="30" t="s">
        <v>1332</v>
      </c>
      <c r="B191" s="30" t="s">
        <v>439</v>
      </c>
      <c r="C191" s="30">
        <v>85259640</v>
      </c>
      <c r="D191" s="30">
        <v>40000001</v>
      </c>
      <c r="E191" s="29" t="s">
        <v>538</v>
      </c>
      <c r="F191" s="29" t="s">
        <v>274</v>
      </c>
      <c r="G191" s="29" t="s">
        <v>275</v>
      </c>
      <c r="H191" s="30">
        <v>84004918</v>
      </c>
      <c r="I191" s="30" t="s">
        <v>727</v>
      </c>
      <c r="J191" s="30" t="s">
        <v>728</v>
      </c>
      <c r="K191" s="30" t="s">
        <v>729</v>
      </c>
      <c r="L191" t="str">
        <f t="shared" si="5"/>
        <v>08051960</v>
      </c>
      <c r="M191" t="str">
        <f t="shared" si="4"/>
        <v>11111</v>
      </c>
    </row>
    <row r="192" spans="1:13" ht="19.5" x14ac:dyDescent="0.55000000000000004">
      <c r="A192" s="30" t="s">
        <v>1333</v>
      </c>
      <c r="B192" s="30" t="s">
        <v>302</v>
      </c>
      <c r="C192" s="30">
        <v>85050505</v>
      </c>
      <c r="D192" s="30">
        <v>40000001</v>
      </c>
      <c r="E192" s="29" t="s">
        <v>538</v>
      </c>
      <c r="F192" s="29" t="s">
        <v>274</v>
      </c>
      <c r="G192" s="29" t="s">
        <v>275</v>
      </c>
      <c r="H192" s="30">
        <v>84001125</v>
      </c>
      <c r="I192" s="30" t="s">
        <v>597</v>
      </c>
      <c r="J192" s="30" t="s">
        <v>598</v>
      </c>
      <c r="K192" s="30" t="s">
        <v>599</v>
      </c>
      <c r="L192" t="str">
        <f t="shared" si="5"/>
        <v>28121977</v>
      </c>
      <c r="M192" t="str">
        <f t="shared" si="4"/>
        <v>11111</v>
      </c>
    </row>
    <row r="193" spans="1:13" ht="19.5" x14ac:dyDescent="0.55000000000000004">
      <c r="A193" s="30" t="s">
        <v>1334</v>
      </c>
      <c r="B193" s="30" t="s">
        <v>346</v>
      </c>
      <c r="C193" s="30">
        <v>85055322</v>
      </c>
      <c r="D193" s="30">
        <v>40000001</v>
      </c>
      <c r="E193" s="29" t="s">
        <v>538</v>
      </c>
      <c r="F193" s="29" t="s">
        <v>274</v>
      </c>
      <c r="G193" s="29" t="s">
        <v>275</v>
      </c>
      <c r="H193" s="30">
        <v>84000349</v>
      </c>
      <c r="I193" s="30" t="s">
        <v>585</v>
      </c>
      <c r="J193" s="30" t="s">
        <v>586</v>
      </c>
      <c r="K193" s="30" t="s">
        <v>587</v>
      </c>
      <c r="L193" t="str">
        <f t="shared" si="5"/>
        <v>21091968</v>
      </c>
      <c r="M193" t="str">
        <f t="shared" si="4"/>
        <v>11111</v>
      </c>
    </row>
    <row r="194" spans="1:13" ht="19.5" x14ac:dyDescent="0.55000000000000004">
      <c r="A194" s="30" t="s">
        <v>1335</v>
      </c>
      <c r="B194" s="30" t="s">
        <v>533</v>
      </c>
      <c r="C194" s="30">
        <v>85437628</v>
      </c>
      <c r="D194" s="30">
        <v>40000001</v>
      </c>
      <c r="E194" s="29" t="s">
        <v>538</v>
      </c>
      <c r="F194" s="29" t="s">
        <v>274</v>
      </c>
      <c r="G194" s="29" t="s">
        <v>275</v>
      </c>
      <c r="H194" s="30">
        <v>84008430</v>
      </c>
      <c r="I194" s="30" t="s">
        <v>628</v>
      </c>
      <c r="J194" s="30" t="s">
        <v>629</v>
      </c>
      <c r="K194" s="30" t="s">
        <v>630</v>
      </c>
      <c r="L194" t="str">
        <f t="shared" si="5"/>
        <v>07091992</v>
      </c>
      <c r="M194" t="str">
        <f t="shared" si="4"/>
        <v>11111</v>
      </c>
    </row>
    <row r="195" spans="1:13" ht="19.5" x14ac:dyDescent="0.55000000000000004">
      <c r="A195" s="30" t="s">
        <v>1336</v>
      </c>
      <c r="B195" s="30" t="s">
        <v>514</v>
      </c>
      <c r="C195" s="30">
        <v>85419050</v>
      </c>
      <c r="D195" s="30">
        <v>40000001</v>
      </c>
      <c r="E195" s="29" t="s">
        <v>538</v>
      </c>
      <c r="F195" s="29" t="s">
        <v>274</v>
      </c>
      <c r="G195" s="29" t="s">
        <v>275</v>
      </c>
      <c r="H195" s="30">
        <v>84001125</v>
      </c>
      <c r="I195" s="30" t="s">
        <v>597</v>
      </c>
      <c r="J195" s="30" t="s">
        <v>598</v>
      </c>
      <c r="K195" s="30" t="s">
        <v>599</v>
      </c>
      <c r="L195" t="str">
        <f t="shared" si="5"/>
        <v>12051988</v>
      </c>
      <c r="M195" t="str">
        <f t="shared" si="4"/>
        <v>11111</v>
      </c>
    </row>
    <row r="196" spans="1:13" ht="19.5" x14ac:dyDescent="0.55000000000000004">
      <c r="A196" s="30" t="s">
        <v>1337</v>
      </c>
      <c r="B196" s="30" t="s">
        <v>459</v>
      </c>
      <c r="C196" s="30">
        <v>85293556</v>
      </c>
      <c r="D196" s="30">
        <v>40000001</v>
      </c>
      <c r="E196" s="29" t="s">
        <v>538</v>
      </c>
      <c r="F196" s="29" t="s">
        <v>274</v>
      </c>
      <c r="G196" s="29" t="s">
        <v>275</v>
      </c>
      <c r="H196" s="30">
        <v>84000862</v>
      </c>
      <c r="I196" s="30" t="s">
        <v>700</v>
      </c>
      <c r="J196" s="30" t="s">
        <v>701</v>
      </c>
      <c r="K196" s="30" t="s">
        <v>702</v>
      </c>
      <c r="L196" t="str">
        <f t="shared" si="5"/>
        <v>14081988</v>
      </c>
      <c r="M196" t="str">
        <f t="shared" ref="M196:M259" si="6">+IF(ISNUMBER(A196)="True",+RIGHT(A196,8),"11111")</f>
        <v>11111</v>
      </c>
    </row>
    <row r="197" spans="1:13" ht="19.5" x14ac:dyDescent="0.55000000000000004">
      <c r="A197" s="30" t="s">
        <v>1338</v>
      </c>
      <c r="B197" s="30" t="s">
        <v>487</v>
      </c>
      <c r="C197" s="30">
        <v>85374454</v>
      </c>
      <c r="D197" s="30">
        <v>40000001</v>
      </c>
      <c r="E197" s="29" t="s">
        <v>538</v>
      </c>
      <c r="F197" s="29" t="s">
        <v>274</v>
      </c>
      <c r="G197" s="29" t="s">
        <v>275</v>
      </c>
      <c r="H197" s="30">
        <v>84006581</v>
      </c>
      <c r="I197" s="30" t="s">
        <v>555</v>
      </c>
      <c r="J197" s="30" t="s">
        <v>556</v>
      </c>
      <c r="K197" s="30" t="s">
        <v>557</v>
      </c>
      <c r="L197" t="str">
        <f t="shared" si="5"/>
        <v>08091954</v>
      </c>
      <c r="M197" t="str">
        <f t="shared" si="6"/>
        <v>11111</v>
      </c>
    </row>
    <row r="198" spans="1:13" ht="19.5" x14ac:dyDescent="0.55000000000000004">
      <c r="A198" s="30" t="s">
        <v>1339</v>
      </c>
      <c r="B198" s="30" t="s">
        <v>285</v>
      </c>
      <c r="C198" s="30">
        <v>85045173</v>
      </c>
      <c r="D198" s="30">
        <v>40000001</v>
      </c>
      <c r="E198" s="29" t="s">
        <v>538</v>
      </c>
      <c r="F198" s="29" t="s">
        <v>274</v>
      </c>
      <c r="G198" s="29" t="s">
        <v>275</v>
      </c>
      <c r="H198" s="30">
        <v>84000581</v>
      </c>
      <c r="I198" s="30" t="s">
        <v>579</v>
      </c>
      <c r="J198" s="30" t="s">
        <v>580</v>
      </c>
      <c r="K198" s="30" t="s">
        <v>581</v>
      </c>
      <c r="L198" t="str">
        <f t="shared" si="5"/>
        <v>08121950</v>
      </c>
      <c r="M198" t="str">
        <f t="shared" si="6"/>
        <v>11111</v>
      </c>
    </row>
    <row r="199" spans="1:13" ht="19.5" x14ac:dyDescent="0.55000000000000004">
      <c r="A199" s="30" t="s">
        <v>1340</v>
      </c>
      <c r="B199" s="30" t="s">
        <v>305</v>
      </c>
      <c r="C199" s="30">
        <v>85050574</v>
      </c>
      <c r="D199" s="30">
        <v>40000001</v>
      </c>
      <c r="E199" s="29" t="s">
        <v>538</v>
      </c>
      <c r="F199" s="29" t="s">
        <v>274</v>
      </c>
      <c r="G199" s="29" t="s">
        <v>275</v>
      </c>
      <c r="H199" s="30">
        <v>84000641</v>
      </c>
      <c r="I199" s="30" t="s">
        <v>562</v>
      </c>
      <c r="J199" s="30" t="s">
        <v>563</v>
      </c>
      <c r="K199" s="30" t="s">
        <v>564</v>
      </c>
      <c r="L199" t="str">
        <f t="shared" ref="L199:L262" si="7">RIGHT(A199,8)</f>
        <v>05031955</v>
      </c>
      <c r="M199" t="str">
        <f t="shared" si="6"/>
        <v>11111</v>
      </c>
    </row>
    <row r="200" spans="1:13" ht="19.5" x14ac:dyDescent="0.55000000000000004">
      <c r="A200" s="30" t="s">
        <v>1341</v>
      </c>
      <c r="B200" s="30" t="s">
        <v>450</v>
      </c>
      <c r="C200" s="30">
        <v>85280402</v>
      </c>
      <c r="D200" s="30">
        <v>40000001</v>
      </c>
      <c r="E200" s="29" t="s">
        <v>538</v>
      </c>
      <c r="F200" s="29" t="s">
        <v>274</v>
      </c>
      <c r="G200" s="29" t="s">
        <v>275</v>
      </c>
      <c r="H200" s="30">
        <v>84006581</v>
      </c>
      <c r="I200" s="30" t="s">
        <v>555</v>
      </c>
      <c r="J200" s="30" t="s">
        <v>556</v>
      </c>
      <c r="K200" s="30" t="s">
        <v>557</v>
      </c>
      <c r="L200" t="str">
        <f t="shared" si="7"/>
        <v>12051952</v>
      </c>
      <c r="M200" t="str">
        <f t="shared" si="6"/>
        <v>11111</v>
      </c>
    </row>
    <row r="201" spans="1:13" ht="19.5" x14ac:dyDescent="0.55000000000000004">
      <c r="A201" s="30" t="s">
        <v>1342</v>
      </c>
      <c r="B201" s="30" t="s">
        <v>730</v>
      </c>
      <c r="C201" s="30">
        <v>85515997</v>
      </c>
      <c r="D201" s="30">
        <v>40000001</v>
      </c>
      <c r="E201" s="29" t="s">
        <v>538</v>
      </c>
      <c r="F201" s="29" t="s">
        <v>274</v>
      </c>
      <c r="G201" s="29" t="s">
        <v>275</v>
      </c>
      <c r="H201" s="30">
        <v>84003039</v>
      </c>
      <c r="I201" s="30" t="s">
        <v>731</v>
      </c>
      <c r="J201" s="30" t="s">
        <v>732</v>
      </c>
      <c r="K201" s="30" t="s">
        <v>733</v>
      </c>
      <c r="L201" t="str">
        <f t="shared" si="7"/>
        <v>22061995</v>
      </c>
      <c r="M201" t="str">
        <f t="shared" si="6"/>
        <v>11111</v>
      </c>
    </row>
    <row r="202" spans="1:13" ht="19.5" x14ac:dyDescent="0.55000000000000004">
      <c r="A202" s="30" t="s">
        <v>1343</v>
      </c>
      <c r="B202" s="30" t="s">
        <v>342</v>
      </c>
      <c r="C202" s="30">
        <v>85041706</v>
      </c>
      <c r="D202" s="30">
        <v>40000001</v>
      </c>
      <c r="E202" s="29" t="s">
        <v>538</v>
      </c>
      <c r="F202" s="29" t="s">
        <v>274</v>
      </c>
      <c r="G202" s="29" t="s">
        <v>275</v>
      </c>
      <c r="H202" s="30">
        <v>84007451</v>
      </c>
      <c r="I202" s="30" t="s">
        <v>600</v>
      </c>
      <c r="J202" s="30" t="s">
        <v>601</v>
      </c>
      <c r="K202" s="30" t="s">
        <v>602</v>
      </c>
      <c r="L202" t="str">
        <f t="shared" si="7"/>
        <v>11051951</v>
      </c>
      <c r="M202" t="str">
        <f t="shared" si="6"/>
        <v>11111</v>
      </c>
    </row>
    <row r="203" spans="1:13" ht="19.5" x14ac:dyDescent="0.55000000000000004">
      <c r="A203" s="30" t="s">
        <v>1344</v>
      </c>
      <c r="B203" s="30" t="s">
        <v>734</v>
      </c>
      <c r="C203" s="30">
        <v>85465761</v>
      </c>
      <c r="D203" s="30">
        <v>40000001</v>
      </c>
      <c r="E203" s="29" t="s">
        <v>538</v>
      </c>
      <c r="F203" s="29" t="s">
        <v>274</v>
      </c>
      <c r="G203" s="29" t="s">
        <v>275</v>
      </c>
      <c r="H203" s="30">
        <v>84006423</v>
      </c>
      <c r="I203" s="30" t="s">
        <v>735</v>
      </c>
      <c r="J203" s="30" t="s">
        <v>736</v>
      </c>
      <c r="K203" s="30" t="s">
        <v>561</v>
      </c>
      <c r="L203" t="str">
        <f t="shared" si="7"/>
        <v>ISIMNISI</v>
      </c>
      <c r="M203" t="str">
        <f t="shared" si="6"/>
        <v>11111</v>
      </c>
    </row>
    <row r="204" spans="1:13" ht="19.5" x14ac:dyDescent="0.55000000000000004">
      <c r="A204" s="30" t="s">
        <v>1345</v>
      </c>
      <c r="B204" s="30" t="s">
        <v>290</v>
      </c>
      <c r="C204" s="30">
        <v>85045198</v>
      </c>
      <c r="D204" s="30">
        <v>40000001</v>
      </c>
      <c r="E204" s="29" t="s">
        <v>538</v>
      </c>
      <c r="F204" s="29" t="s">
        <v>274</v>
      </c>
      <c r="G204" s="29" t="s">
        <v>275</v>
      </c>
      <c r="H204" s="30">
        <v>84004641</v>
      </c>
      <c r="I204" s="30" t="s">
        <v>542</v>
      </c>
      <c r="J204" s="30" t="s">
        <v>543</v>
      </c>
      <c r="K204" s="30" t="s">
        <v>544</v>
      </c>
      <c r="L204" t="str">
        <f t="shared" si="7"/>
        <v>14041977</v>
      </c>
      <c r="M204" t="str">
        <f t="shared" si="6"/>
        <v>11111</v>
      </c>
    </row>
    <row r="205" spans="1:13" ht="19.5" x14ac:dyDescent="0.55000000000000004">
      <c r="A205" s="30" t="s">
        <v>1346</v>
      </c>
      <c r="B205" s="30" t="s">
        <v>294</v>
      </c>
      <c r="C205" s="30">
        <v>85045244</v>
      </c>
      <c r="D205" s="30">
        <v>40000001</v>
      </c>
      <c r="E205" s="29" t="s">
        <v>538</v>
      </c>
      <c r="F205" s="29" t="s">
        <v>274</v>
      </c>
      <c r="G205" s="29" t="s">
        <v>275</v>
      </c>
      <c r="H205" s="30">
        <v>84004641</v>
      </c>
      <c r="I205" s="30" t="s">
        <v>542</v>
      </c>
      <c r="J205" s="30" t="s">
        <v>543</v>
      </c>
      <c r="K205" s="30" t="s">
        <v>544</v>
      </c>
      <c r="L205" t="str">
        <f t="shared" si="7"/>
        <v>05091974</v>
      </c>
      <c r="M205" t="str">
        <f t="shared" si="6"/>
        <v>11111</v>
      </c>
    </row>
    <row r="206" spans="1:13" ht="19.5" x14ac:dyDescent="0.55000000000000004">
      <c r="A206" s="30" t="s">
        <v>1347</v>
      </c>
      <c r="B206" s="30" t="s">
        <v>447</v>
      </c>
      <c r="C206" s="30">
        <v>85276949</v>
      </c>
      <c r="D206" s="30">
        <v>40000001</v>
      </c>
      <c r="E206" s="29" t="s">
        <v>538</v>
      </c>
      <c r="F206" s="29" t="s">
        <v>274</v>
      </c>
      <c r="G206" s="29" t="s">
        <v>275</v>
      </c>
      <c r="H206" s="30">
        <v>84010095</v>
      </c>
      <c r="I206" s="30" t="s">
        <v>737</v>
      </c>
      <c r="J206" s="30" t="s">
        <v>738</v>
      </c>
      <c r="K206" s="30" t="s">
        <v>693</v>
      </c>
      <c r="L206" t="str">
        <f t="shared" si="7"/>
        <v>03111998</v>
      </c>
      <c r="M206" t="str">
        <f t="shared" si="6"/>
        <v>11111</v>
      </c>
    </row>
    <row r="207" spans="1:13" ht="19.5" x14ac:dyDescent="0.55000000000000004">
      <c r="A207" s="30" t="s">
        <v>1348</v>
      </c>
      <c r="B207" s="30" t="s">
        <v>446</v>
      </c>
      <c r="C207" s="30">
        <v>85276948</v>
      </c>
      <c r="D207" s="30">
        <v>40000001</v>
      </c>
      <c r="E207" s="29" t="s">
        <v>538</v>
      </c>
      <c r="F207" s="29" t="s">
        <v>274</v>
      </c>
      <c r="G207" s="29" t="s">
        <v>275</v>
      </c>
      <c r="H207" s="30">
        <v>84010095</v>
      </c>
      <c r="I207" s="30" t="s">
        <v>737</v>
      </c>
      <c r="J207" s="30" t="s">
        <v>738</v>
      </c>
      <c r="K207" s="30" t="s">
        <v>693</v>
      </c>
      <c r="L207" t="str">
        <f t="shared" si="7"/>
        <v>10021988</v>
      </c>
      <c r="M207" t="str">
        <f t="shared" si="6"/>
        <v>11111</v>
      </c>
    </row>
    <row r="208" spans="1:13" ht="19.5" x14ac:dyDescent="0.55000000000000004">
      <c r="A208" s="30" t="s">
        <v>1349</v>
      </c>
      <c r="B208" s="30" t="s">
        <v>515</v>
      </c>
      <c r="C208" s="30">
        <v>85422345</v>
      </c>
      <c r="D208" s="30">
        <v>40000001</v>
      </c>
      <c r="E208" s="29" t="s">
        <v>538</v>
      </c>
      <c r="F208" s="29" t="s">
        <v>274</v>
      </c>
      <c r="G208" s="29" t="s">
        <v>275</v>
      </c>
      <c r="H208" s="30">
        <v>84007831</v>
      </c>
      <c r="I208" s="30" t="s">
        <v>739</v>
      </c>
      <c r="J208" s="30" t="s">
        <v>740</v>
      </c>
      <c r="K208" s="30" t="s">
        <v>608</v>
      </c>
      <c r="L208" t="str">
        <f t="shared" si="7"/>
        <v>09021983</v>
      </c>
      <c r="M208" t="str">
        <f t="shared" si="6"/>
        <v>11111</v>
      </c>
    </row>
    <row r="209" spans="1:13" ht="19.5" x14ac:dyDescent="0.55000000000000004">
      <c r="A209" s="30" t="s">
        <v>1350</v>
      </c>
      <c r="B209" s="30" t="s">
        <v>364</v>
      </c>
      <c r="C209" s="30">
        <v>85324232</v>
      </c>
      <c r="D209" s="30">
        <v>40000001</v>
      </c>
      <c r="E209" s="29" t="s">
        <v>538</v>
      </c>
      <c r="F209" s="29" t="s">
        <v>274</v>
      </c>
      <c r="G209" s="29" t="s">
        <v>275</v>
      </c>
      <c r="H209" s="30">
        <v>84006502</v>
      </c>
      <c r="I209" s="30" t="s">
        <v>575</v>
      </c>
      <c r="J209" s="30" t="s">
        <v>576</v>
      </c>
      <c r="K209" s="30" t="s">
        <v>577</v>
      </c>
      <c r="L209" t="str">
        <f t="shared" si="7"/>
        <v>24061990</v>
      </c>
      <c r="M209" t="str">
        <f t="shared" si="6"/>
        <v>11111</v>
      </c>
    </row>
    <row r="210" spans="1:13" ht="19.5" x14ac:dyDescent="0.55000000000000004">
      <c r="A210" s="30" t="s">
        <v>1351</v>
      </c>
      <c r="B210" s="30" t="s">
        <v>375</v>
      </c>
      <c r="C210" s="30">
        <v>85092930</v>
      </c>
      <c r="D210" s="30">
        <v>40000001</v>
      </c>
      <c r="E210" s="29" t="s">
        <v>538</v>
      </c>
      <c r="F210" s="29" t="s">
        <v>274</v>
      </c>
      <c r="G210" s="29" t="s">
        <v>275</v>
      </c>
      <c r="H210" s="30">
        <v>84000960</v>
      </c>
      <c r="I210" s="30" t="s">
        <v>588</v>
      </c>
      <c r="J210" s="30" t="s">
        <v>589</v>
      </c>
      <c r="K210" s="30" t="s">
        <v>590</v>
      </c>
      <c r="L210" t="str">
        <f t="shared" si="7"/>
        <v>12011953</v>
      </c>
      <c r="M210" t="str">
        <f t="shared" si="6"/>
        <v>11111</v>
      </c>
    </row>
    <row r="211" spans="1:13" ht="19.5" x14ac:dyDescent="0.55000000000000004">
      <c r="A211" s="30" t="s">
        <v>1352</v>
      </c>
      <c r="B211" s="30" t="s">
        <v>741</v>
      </c>
      <c r="C211" s="30">
        <v>85448555</v>
      </c>
      <c r="D211" s="30">
        <v>40000001</v>
      </c>
      <c r="E211" s="29" t="s">
        <v>538</v>
      </c>
      <c r="F211" s="29" t="s">
        <v>274</v>
      </c>
      <c r="G211" s="29" t="s">
        <v>275</v>
      </c>
      <c r="H211" s="30">
        <v>84009257</v>
      </c>
      <c r="I211" s="30" t="s">
        <v>742</v>
      </c>
      <c r="J211" s="30" t="s">
        <v>743</v>
      </c>
      <c r="K211" s="30" t="s">
        <v>744</v>
      </c>
      <c r="L211" t="str">
        <f t="shared" si="7"/>
        <v>01071994</v>
      </c>
      <c r="M211" t="str">
        <f t="shared" si="6"/>
        <v>11111</v>
      </c>
    </row>
    <row r="212" spans="1:13" ht="19.5" x14ac:dyDescent="0.55000000000000004">
      <c r="A212" s="30" t="s">
        <v>1353</v>
      </c>
      <c r="B212" s="30" t="s">
        <v>513</v>
      </c>
      <c r="C212" s="30">
        <v>85418359</v>
      </c>
      <c r="D212" s="30">
        <v>40000001</v>
      </c>
      <c r="E212" s="29" t="s">
        <v>538</v>
      </c>
      <c r="F212" s="29" t="s">
        <v>274</v>
      </c>
      <c r="G212" s="29" t="s">
        <v>275</v>
      </c>
      <c r="H212" s="30">
        <v>84001216</v>
      </c>
      <c r="I212" s="30" t="s">
        <v>614</v>
      </c>
      <c r="J212" s="30" t="s">
        <v>615</v>
      </c>
      <c r="K212" s="30" t="s">
        <v>616</v>
      </c>
      <c r="L212" t="str">
        <f t="shared" si="7"/>
        <v>06091972</v>
      </c>
      <c r="M212" t="str">
        <f t="shared" si="6"/>
        <v>11111</v>
      </c>
    </row>
    <row r="213" spans="1:13" ht="19.5" x14ac:dyDescent="0.55000000000000004">
      <c r="A213" s="30" t="s">
        <v>1354</v>
      </c>
      <c r="B213" s="30" t="s">
        <v>536</v>
      </c>
      <c r="C213" s="30">
        <v>85443015</v>
      </c>
      <c r="D213" s="30">
        <v>40000001</v>
      </c>
      <c r="E213" s="29" t="s">
        <v>538</v>
      </c>
      <c r="F213" s="29" t="s">
        <v>274</v>
      </c>
      <c r="G213" s="29" t="s">
        <v>275</v>
      </c>
      <c r="H213" s="30">
        <v>84004378</v>
      </c>
      <c r="I213" s="30" t="s">
        <v>582</v>
      </c>
      <c r="J213" s="30" t="s">
        <v>583</v>
      </c>
      <c r="K213" s="30" t="s">
        <v>584</v>
      </c>
      <c r="L213" t="str">
        <f t="shared" si="7"/>
        <v>05111978</v>
      </c>
      <c r="M213" t="str">
        <f t="shared" si="6"/>
        <v>11111</v>
      </c>
    </row>
    <row r="214" spans="1:13" ht="19.5" x14ac:dyDescent="0.55000000000000004">
      <c r="A214" s="30" t="s">
        <v>1355</v>
      </c>
      <c r="B214" s="30" t="s">
        <v>506</v>
      </c>
      <c r="C214" s="30">
        <v>85412822</v>
      </c>
      <c r="D214" s="30">
        <v>40000001</v>
      </c>
      <c r="E214" s="29" t="s">
        <v>538</v>
      </c>
      <c r="F214" s="29" t="s">
        <v>274</v>
      </c>
      <c r="G214" s="29" t="s">
        <v>275</v>
      </c>
      <c r="H214" s="30">
        <v>84001125</v>
      </c>
      <c r="I214" s="30" t="s">
        <v>597</v>
      </c>
      <c r="J214" s="30" t="s">
        <v>598</v>
      </c>
      <c r="K214" s="30" t="s">
        <v>599</v>
      </c>
      <c r="L214" t="str">
        <f t="shared" si="7"/>
        <v>13031988</v>
      </c>
      <c r="M214" t="str">
        <f t="shared" si="6"/>
        <v>11111</v>
      </c>
    </row>
    <row r="215" spans="1:13" ht="19.5" x14ac:dyDescent="0.55000000000000004">
      <c r="A215" s="30" t="s">
        <v>1356</v>
      </c>
      <c r="B215" s="30" t="s">
        <v>510</v>
      </c>
      <c r="C215" s="30">
        <v>85415712</v>
      </c>
      <c r="D215" s="30">
        <v>40000001</v>
      </c>
      <c r="E215" s="29" t="s">
        <v>538</v>
      </c>
      <c r="F215" s="29" t="s">
        <v>274</v>
      </c>
      <c r="G215" s="29" t="s">
        <v>275</v>
      </c>
      <c r="H215" s="30">
        <v>84000713</v>
      </c>
      <c r="I215" s="30" t="s">
        <v>620</v>
      </c>
      <c r="J215" s="30" t="s">
        <v>621</v>
      </c>
      <c r="K215" s="30" t="s">
        <v>622</v>
      </c>
      <c r="L215" t="str">
        <f t="shared" si="7"/>
        <v>04051993</v>
      </c>
      <c r="M215" t="str">
        <f t="shared" si="6"/>
        <v>11111</v>
      </c>
    </row>
    <row r="216" spans="1:13" ht="19.5" x14ac:dyDescent="0.55000000000000004">
      <c r="A216" s="30" t="s">
        <v>1357</v>
      </c>
      <c r="B216" s="30" t="s">
        <v>477</v>
      </c>
      <c r="C216" s="30">
        <v>85335683</v>
      </c>
      <c r="D216" s="30">
        <v>40000001</v>
      </c>
      <c r="E216" s="29" t="s">
        <v>538</v>
      </c>
      <c r="F216" s="29" t="s">
        <v>274</v>
      </c>
      <c r="G216" s="29" t="s">
        <v>241</v>
      </c>
      <c r="H216" s="30">
        <v>84000983</v>
      </c>
      <c r="I216" s="30" t="s">
        <v>552</v>
      </c>
      <c r="J216" s="30" t="s">
        <v>553</v>
      </c>
      <c r="K216" s="30" t="s">
        <v>554</v>
      </c>
      <c r="L216" t="str">
        <f t="shared" si="7"/>
        <v>25121947</v>
      </c>
      <c r="M216" t="str">
        <f t="shared" si="6"/>
        <v>11111</v>
      </c>
    </row>
    <row r="217" spans="1:13" ht="19.5" x14ac:dyDescent="0.55000000000000004">
      <c r="A217" s="30" t="s">
        <v>1358</v>
      </c>
      <c r="B217" s="30" t="s">
        <v>328</v>
      </c>
      <c r="C217" s="30">
        <v>85053107</v>
      </c>
      <c r="D217" s="30">
        <v>40000001</v>
      </c>
      <c r="E217" s="29" t="s">
        <v>538</v>
      </c>
      <c r="F217" s="29" t="s">
        <v>274</v>
      </c>
      <c r="G217" s="29" t="s">
        <v>241</v>
      </c>
      <c r="H217" s="30">
        <v>84001125</v>
      </c>
      <c r="I217" s="30" t="s">
        <v>597</v>
      </c>
      <c r="J217" s="30" t="s">
        <v>598</v>
      </c>
      <c r="K217" s="30" t="s">
        <v>599</v>
      </c>
      <c r="L217" t="str">
        <f t="shared" si="7"/>
        <v>12091983</v>
      </c>
      <c r="M217" t="str">
        <f t="shared" si="6"/>
        <v>11111</v>
      </c>
    </row>
    <row r="218" spans="1:13" ht="19.5" x14ac:dyDescent="0.55000000000000004">
      <c r="A218" s="30" t="s">
        <v>1359</v>
      </c>
      <c r="B218" s="30" t="s">
        <v>372</v>
      </c>
      <c r="C218" s="30">
        <v>85304543</v>
      </c>
      <c r="D218" s="30">
        <v>40000001</v>
      </c>
      <c r="E218" s="29" t="s">
        <v>538</v>
      </c>
      <c r="F218" s="29" t="s">
        <v>274</v>
      </c>
      <c r="G218" s="29" t="s">
        <v>275</v>
      </c>
      <c r="H218" s="30">
        <v>84000987</v>
      </c>
      <c r="I218" s="30" t="s">
        <v>745</v>
      </c>
      <c r="J218" s="30" t="s">
        <v>746</v>
      </c>
      <c r="K218" s="30" t="s">
        <v>747</v>
      </c>
      <c r="L218" t="str">
        <f t="shared" si="7"/>
        <v>09071977</v>
      </c>
      <c r="M218" t="str">
        <f t="shared" si="6"/>
        <v>11111</v>
      </c>
    </row>
    <row r="219" spans="1:13" ht="19.5" x14ac:dyDescent="0.55000000000000004">
      <c r="A219" s="30" t="s">
        <v>1360</v>
      </c>
      <c r="B219" s="30" t="s">
        <v>304</v>
      </c>
      <c r="C219" s="30">
        <v>85050542</v>
      </c>
      <c r="D219" s="30">
        <v>40000001</v>
      </c>
      <c r="E219" s="29" t="s">
        <v>538</v>
      </c>
      <c r="F219" s="29" t="s">
        <v>274</v>
      </c>
      <c r="G219" s="29" t="s">
        <v>275</v>
      </c>
      <c r="H219" s="30">
        <v>84009257</v>
      </c>
      <c r="I219" s="30" t="s">
        <v>742</v>
      </c>
      <c r="J219" s="30" t="s">
        <v>743</v>
      </c>
      <c r="K219" s="30" t="s">
        <v>744</v>
      </c>
      <c r="L219" t="str">
        <f t="shared" si="7"/>
        <v>26081976</v>
      </c>
      <c r="M219" t="str">
        <f t="shared" si="6"/>
        <v>11111</v>
      </c>
    </row>
    <row r="220" spans="1:13" ht="19.5" x14ac:dyDescent="0.55000000000000004">
      <c r="A220" s="30" t="s">
        <v>1361</v>
      </c>
      <c r="B220" s="30" t="s">
        <v>482</v>
      </c>
      <c r="C220" s="30">
        <v>85352017</v>
      </c>
      <c r="D220" s="30">
        <v>40000001</v>
      </c>
      <c r="E220" s="29" t="s">
        <v>538</v>
      </c>
      <c r="F220" s="29" t="s">
        <v>274</v>
      </c>
      <c r="G220" s="29" t="s">
        <v>275</v>
      </c>
      <c r="H220" s="30">
        <v>84004347</v>
      </c>
      <c r="I220" s="30" t="s">
        <v>748</v>
      </c>
      <c r="J220" s="30" t="s">
        <v>749</v>
      </c>
      <c r="K220" s="30" t="s">
        <v>750</v>
      </c>
      <c r="L220" t="str">
        <f t="shared" si="7"/>
        <v>07101966</v>
      </c>
      <c r="M220" t="str">
        <f t="shared" si="6"/>
        <v>11111</v>
      </c>
    </row>
    <row r="221" spans="1:13" ht="19.5" x14ac:dyDescent="0.55000000000000004">
      <c r="A221" s="30" t="s">
        <v>1362</v>
      </c>
      <c r="B221" s="30" t="s">
        <v>341</v>
      </c>
      <c r="C221" s="30">
        <v>85041701</v>
      </c>
      <c r="D221" s="30">
        <v>40000001</v>
      </c>
      <c r="E221" s="29" t="s">
        <v>538</v>
      </c>
      <c r="F221" s="29" t="s">
        <v>274</v>
      </c>
      <c r="G221" s="29" t="s">
        <v>275</v>
      </c>
      <c r="H221" s="30">
        <v>84000641</v>
      </c>
      <c r="I221" s="30" t="s">
        <v>562</v>
      </c>
      <c r="J221" s="30" t="s">
        <v>563</v>
      </c>
      <c r="K221" s="30" t="s">
        <v>564</v>
      </c>
      <c r="L221" t="str">
        <f t="shared" si="7"/>
        <v>29111960</v>
      </c>
      <c r="M221" t="str">
        <f t="shared" si="6"/>
        <v>11111</v>
      </c>
    </row>
    <row r="222" spans="1:13" ht="19.5" x14ac:dyDescent="0.55000000000000004">
      <c r="A222" s="30" t="s">
        <v>1363</v>
      </c>
      <c r="B222" s="30" t="s">
        <v>367</v>
      </c>
      <c r="C222" s="30">
        <v>85330131</v>
      </c>
      <c r="D222" s="30">
        <v>40000001</v>
      </c>
      <c r="E222" s="29" t="s">
        <v>538</v>
      </c>
      <c r="F222" s="29" t="s">
        <v>274</v>
      </c>
      <c r="G222" s="29" t="s">
        <v>275</v>
      </c>
      <c r="H222" s="30">
        <v>84006241</v>
      </c>
      <c r="I222" s="30" t="s">
        <v>559</v>
      </c>
      <c r="J222" s="30" t="s">
        <v>560</v>
      </c>
      <c r="K222" s="30" t="s">
        <v>561</v>
      </c>
      <c r="L222" t="str">
        <f t="shared" si="7"/>
        <v>13061995</v>
      </c>
      <c r="M222" t="str">
        <f t="shared" si="6"/>
        <v>11111</v>
      </c>
    </row>
    <row r="223" spans="1:13" ht="19.5" x14ac:dyDescent="0.55000000000000004">
      <c r="A223" s="30" t="s">
        <v>1364</v>
      </c>
      <c r="B223" s="30" t="s">
        <v>340</v>
      </c>
      <c r="C223" s="30">
        <v>85041695</v>
      </c>
      <c r="D223" s="30">
        <v>40000001</v>
      </c>
      <c r="E223" s="29" t="s">
        <v>538</v>
      </c>
      <c r="F223" s="29" t="s">
        <v>274</v>
      </c>
      <c r="G223" s="29" t="s">
        <v>275</v>
      </c>
      <c r="H223" s="30">
        <v>84000581</v>
      </c>
      <c r="I223" s="30" t="s">
        <v>579</v>
      </c>
      <c r="J223" s="30" t="s">
        <v>580</v>
      </c>
      <c r="K223" s="30" t="s">
        <v>581</v>
      </c>
      <c r="L223" t="str">
        <f t="shared" si="7"/>
        <v>20051955</v>
      </c>
      <c r="M223" t="str">
        <f t="shared" si="6"/>
        <v>11111</v>
      </c>
    </row>
    <row r="224" spans="1:13" ht="19.5" x14ac:dyDescent="0.55000000000000004">
      <c r="A224" s="30" t="s">
        <v>1365</v>
      </c>
      <c r="B224" s="30" t="s">
        <v>391</v>
      </c>
      <c r="C224" s="30">
        <v>85109196</v>
      </c>
      <c r="D224" s="30">
        <v>40000001</v>
      </c>
      <c r="E224" s="29" t="s">
        <v>538</v>
      </c>
      <c r="F224" s="29" t="s">
        <v>274</v>
      </c>
      <c r="G224" s="29" t="s">
        <v>275</v>
      </c>
      <c r="H224" s="30">
        <v>84000581</v>
      </c>
      <c r="I224" s="30" t="s">
        <v>579</v>
      </c>
      <c r="J224" s="30" t="s">
        <v>580</v>
      </c>
      <c r="K224" s="30" t="s">
        <v>581</v>
      </c>
      <c r="L224" t="str">
        <f t="shared" si="7"/>
        <v>04031957</v>
      </c>
      <c r="M224" t="str">
        <f t="shared" si="6"/>
        <v>11111</v>
      </c>
    </row>
    <row r="225" spans="1:13" ht="19.5" x14ac:dyDescent="0.55000000000000004">
      <c r="A225" s="30" t="s">
        <v>1366</v>
      </c>
      <c r="B225" s="30" t="s">
        <v>751</v>
      </c>
      <c r="C225" s="30">
        <v>85496470</v>
      </c>
      <c r="D225" s="30">
        <v>40000001</v>
      </c>
      <c r="E225" s="29" t="s">
        <v>538</v>
      </c>
      <c r="F225" s="29" t="s">
        <v>274</v>
      </c>
      <c r="G225" s="29" t="s">
        <v>275</v>
      </c>
      <c r="H225" s="30">
        <v>84000962</v>
      </c>
      <c r="I225" s="30" t="s">
        <v>651</v>
      </c>
      <c r="J225" s="30" t="s">
        <v>652</v>
      </c>
      <c r="K225" s="30" t="s">
        <v>653</v>
      </c>
      <c r="L225" t="str">
        <f t="shared" si="7"/>
        <v>03041980</v>
      </c>
      <c r="M225" t="str">
        <f t="shared" si="6"/>
        <v>11111</v>
      </c>
    </row>
    <row r="226" spans="1:13" ht="19.5" x14ac:dyDescent="0.55000000000000004">
      <c r="A226" s="30" t="s">
        <v>1367</v>
      </c>
      <c r="B226" s="30" t="s">
        <v>438</v>
      </c>
      <c r="C226" s="30">
        <v>85259638</v>
      </c>
      <c r="D226" s="30">
        <v>40000001</v>
      </c>
      <c r="E226" s="29" t="s">
        <v>538</v>
      </c>
      <c r="F226" s="29" t="s">
        <v>274</v>
      </c>
      <c r="G226" s="29" t="s">
        <v>275</v>
      </c>
      <c r="H226" s="30">
        <v>84008430</v>
      </c>
      <c r="I226" s="30" t="s">
        <v>628</v>
      </c>
      <c r="J226" s="30" t="s">
        <v>629</v>
      </c>
      <c r="K226" s="30" t="s">
        <v>630</v>
      </c>
      <c r="L226" t="str">
        <f t="shared" si="7"/>
        <v>04101968</v>
      </c>
      <c r="M226" t="str">
        <f t="shared" si="6"/>
        <v>11111</v>
      </c>
    </row>
    <row r="227" spans="1:13" ht="19.5" x14ac:dyDescent="0.55000000000000004">
      <c r="A227" s="30" t="s">
        <v>1368</v>
      </c>
      <c r="B227" s="30" t="s">
        <v>333</v>
      </c>
      <c r="C227" s="30">
        <v>85057459</v>
      </c>
      <c r="D227" s="30">
        <v>40000001</v>
      </c>
      <c r="E227" s="29" t="s">
        <v>538</v>
      </c>
      <c r="F227" s="29" t="s">
        <v>274</v>
      </c>
      <c r="G227" s="29" t="s">
        <v>275</v>
      </c>
      <c r="H227" s="30">
        <v>84006581</v>
      </c>
      <c r="I227" s="30" t="s">
        <v>555</v>
      </c>
      <c r="J227" s="30" t="s">
        <v>556</v>
      </c>
      <c r="K227" s="30" t="s">
        <v>557</v>
      </c>
      <c r="L227" t="str">
        <f t="shared" si="7"/>
        <v>24091961</v>
      </c>
      <c r="M227" t="str">
        <f t="shared" si="6"/>
        <v>11111</v>
      </c>
    </row>
    <row r="228" spans="1:13" ht="19.5" x14ac:dyDescent="0.55000000000000004">
      <c r="A228" s="30" t="s">
        <v>1369</v>
      </c>
      <c r="B228" s="30" t="s">
        <v>374</v>
      </c>
      <c r="C228" s="30">
        <v>85074891</v>
      </c>
      <c r="D228" s="30">
        <v>40000001</v>
      </c>
      <c r="E228" s="29" t="s">
        <v>538</v>
      </c>
      <c r="F228" s="29" t="s">
        <v>274</v>
      </c>
      <c r="G228" s="29" t="s">
        <v>275</v>
      </c>
      <c r="H228" s="30">
        <v>84000718</v>
      </c>
      <c r="I228" s="30" t="s">
        <v>683</v>
      </c>
      <c r="J228" s="30" t="s">
        <v>684</v>
      </c>
      <c r="K228" s="30" t="s">
        <v>685</v>
      </c>
      <c r="L228" t="str">
        <f t="shared" si="7"/>
        <v>30011967</v>
      </c>
      <c r="M228" t="str">
        <f t="shared" si="6"/>
        <v>11111</v>
      </c>
    </row>
    <row r="229" spans="1:13" ht="19.5" x14ac:dyDescent="0.55000000000000004">
      <c r="A229" s="30" t="s">
        <v>1370</v>
      </c>
      <c r="B229" s="30" t="s">
        <v>413</v>
      </c>
      <c r="C229" s="30">
        <v>85209465</v>
      </c>
      <c r="D229" s="30">
        <v>40000001</v>
      </c>
      <c r="E229" s="29" t="s">
        <v>538</v>
      </c>
      <c r="F229" s="29" t="s">
        <v>274</v>
      </c>
      <c r="G229" s="29" t="s">
        <v>275</v>
      </c>
      <c r="H229" s="30">
        <v>84000641</v>
      </c>
      <c r="I229" s="30" t="s">
        <v>562</v>
      </c>
      <c r="J229" s="30" t="s">
        <v>563</v>
      </c>
      <c r="K229" s="30" t="s">
        <v>564</v>
      </c>
      <c r="L229" t="str">
        <f t="shared" si="7"/>
        <v>04121994</v>
      </c>
      <c r="M229" t="str">
        <f t="shared" si="6"/>
        <v>11111</v>
      </c>
    </row>
    <row r="230" spans="1:13" ht="19.5" x14ac:dyDescent="0.55000000000000004">
      <c r="A230" s="30" t="s">
        <v>1371</v>
      </c>
      <c r="B230" s="30" t="s">
        <v>283</v>
      </c>
      <c r="C230" s="30">
        <v>85046586</v>
      </c>
      <c r="D230" s="30">
        <v>40000001</v>
      </c>
      <c r="E230" s="29" t="s">
        <v>538</v>
      </c>
      <c r="F230" s="29" t="s">
        <v>274</v>
      </c>
      <c r="G230" s="29" t="s">
        <v>275</v>
      </c>
      <c r="H230" s="30">
        <v>84008430</v>
      </c>
      <c r="I230" s="30" t="s">
        <v>628</v>
      </c>
      <c r="J230" s="30" t="s">
        <v>629</v>
      </c>
      <c r="K230" s="30" t="s">
        <v>630</v>
      </c>
      <c r="L230" t="str">
        <f t="shared" si="7"/>
        <v>09031954</v>
      </c>
      <c r="M230" t="str">
        <f t="shared" si="6"/>
        <v>11111</v>
      </c>
    </row>
    <row r="231" spans="1:13" ht="19.5" x14ac:dyDescent="0.55000000000000004">
      <c r="A231" s="30" t="s">
        <v>1372</v>
      </c>
      <c r="B231" s="30" t="s">
        <v>355</v>
      </c>
      <c r="C231" s="30">
        <v>85080938</v>
      </c>
      <c r="D231" s="30">
        <v>40000001</v>
      </c>
      <c r="E231" s="29" t="s">
        <v>538</v>
      </c>
      <c r="F231" s="29" t="s">
        <v>274</v>
      </c>
      <c r="G231" s="29" t="s">
        <v>275</v>
      </c>
      <c r="H231" s="30">
        <v>84001125</v>
      </c>
      <c r="I231" s="30" t="s">
        <v>597</v>
      </c>
      <c r="J231" s="30" t="s">
        <v>598</v>
      </c>
      <c r="K231" s="30" t="s">
        <v>599</v>
      </c>
      <c r="L231" t="str">
        <f t="shared" si="7"/>
        <v>30031984</v>
      </c>
      <c r="M231" t="str">
        <f t="shared" si="6"/>
        <v>11111</v>
      </c>
    </row>
    <row r="232" spans="1:13" ht="19.5" x14ac:dyDescent="0.55000000000000004">
      <c r="A232" s="30" t="s">
        <v>1373</v>
      </c>
      <c r="B232" s="30" t="s">
        <v>376</v>
      </c>
      <c r="C232" s="30">
        <v>85107307</v>
      </c>
      <c r="D232" s="30">
        <v>40000001</v>
      </c>
      <c r="E232" s="29" t="s">
        <v>538</v>
      </c>
      <c r="F232" s="29" t="s">
        <v>274</v>
      </c>
      <c r="G232" s="29" t="s">
        <v>275</v>
      </c>
      <c r="H232" s="30">
        <v>84001201</v>
      </c>
      <c r="I232" s="30" t="s">
        <v>635</v>
      </c>
      <c r="J232" s="30" t="s">
        <v>636</v>
      </c>
      <c r="K232" s="30" t="s">
        <v>637</v>
      </c>
      <c r="L232" t="str">
        <f t="shared" si="7"/>
        <v>01091984</v>
      </c>
      <c r="M232" t="str">
        <f t="shared" si="6"/>
        <v>11111</v>
      </c>
    </row>
    <row r="233" spans="1:13" ht="19.5" x14ac:dyDescent="0.55000000000000004">
      <c r="A233" s="30" t="s">
        <v>1374</v>
      </c>
      <c r="B233" s="30" t="s">
        <v>752</v>
      </c>
      <c r="C233" s="30">
        <v>85496906</v>
      </c>
      <c r="D233" s="30">
        <v>40000001</v>
      </c>
      <c r="E233" s="29" t="s">
        <v>538</v>
      </c>
      <c r="F233" s="29" t="s">
        <v>274</v>
      </c>
      <c r="G233" s="29" t="s">
        <v>275</v>
      </c>
      <c r="H233" s="30">
        <v>84001268</v>
      </c>
      <c r="I233" s="30" t="s">
        <v>539</v>
      </c>
      <c r="J233" s="30" t="s">
        <v>540</v>
      </c>
      <c r="K233" s="30" t="s">
        <v>541</v>
      </c>
      <c r="L233" t="str">
        <f t="shared" si="7"/>
        <v>25041995</v>
      </c>
      <c r="M233" t="str">
        <f t="shared" si="6"/>
        <v>11111</v>
      </c>
    </row>
    <row r="234" spans="1:13" ht="19.5" x14ac:dyDescent="0.55000000000000004">
      <c r="A234" s="30" t="s">
        <v>1375</v>
      </c>
      <c r="B234" s="30" t="s">
        <v>414</v>
      </c>
      <c r="C234" s="30">
        <v>85209854</v>
      </c>
      <c r="D234" s="30">
        <v>40000001</v>
      </c>
      <c r="E234" s="29" t="s">
        <v>538</v>
      </c>
      <c r="F234" s="29" t="s">
        <v>274</v>
      </c>
      <c r="G234" s="29" t="s">
        <v>275</v>
      </c>
      <c r="H234" s="30">
        <v>84004580</v>
      </c>
      <c r="I234" s="30" t="s">
        <v>753</v>
      </c>
      <c r="J234" s="30" t="s">
        <v>754</v>
      </c>
      <c r="K234" s="30" t="s">
        <v>755</v>
      </c>
      <c r="L234" t="str">
        <f t="shared" si="7"/>
        <v>10021988</v>
      </c>
      <c r="M234" t="str">
        <f t="shared" si="6"/>
        <v>11111</v>
      </c>
    </row>
    <row r="235" spans="1:13" ht="19.5" x14ac:dyDescent="0.55000000000000004">
      <c r="A235" s="30" t="s">
        <v>1376</v>
      </c>
      <c r="B235" s="30" t="s">
        <v>392</v>
      </c>
      <c r="C235" s="30">
        <v>85113346</v>
      </c>
      <c r="D235" s="30">
        <v>40000001</v>
      </c>
      <c r="E235" s="29" t="s">
        <v>538</v>
      </c>
      <c r="F235" s="29" t="s">
        <v>274</v>
      </c>
      <c r="G235" s="29" t="s">
        <v>275</v>
      </c>
      <c r="H235" s="30">
        <v>84006502</v>
      </c>
      <c r="I235" s="30" t="s">
        <v>575</v>
      </c>
      <c r="J235" s="30" t="s">
        <v>576</v>
      </c>
      <c r="K235" s="30" t="s">
        <v>577</v>
      </c>
      <c r="L235" t="str">
        <f t="shared" si="7"/>
        <v>10101977</v>
      </c>
      <c r="M235" t="str">
        <f t="shared" si="6"/>
        <v>11111</v>
      </c>
    </row>
    <row r="236" spans="1:13" ht="19.5" x14ac:dyDescent="0.55000000000000004">
      <c r="A236" s="30" t="s">
        <v>1377</v>
      </c>
      <c r="B236" s="30" t="s">
        <v>418</v>
      </c>
      <c r="C236" s="30">
        <v>85185098</v>
      </c>
      <c r="D236" s="30">
        <v>40000001</v>
      </c>
      <c r="E236" s="29" t="s">
        <v>538</v>
      </c>
      <c r="F236" s="29" t="s">
        <v>274</v>
      </c>
      <c r="G236" s="29" t="s">
        <v>275</v>
      </c>
      <c r="H236" s="30">
        <v>84001382</v>
      </c>
      <c r="I236" s="30" t="s">
        <v>756</v>
      </c>
      <c r="J236" s="30" t="s">
        <v>757</v>
      </c>
      <c r="K236" s="30" t="s">
        <v>758</v>
      </c>
      <c r="L236" t="str">
        <f t="shared" si="7"/>
        <v>01011967</v>
      </c>
      <c r="M236" t="str">
        <f t="shared" si="6"/>
        <v>11111</v>
      </c>
    </row>
    <row r="237" spans="1:13" ht="19.5" x14ac:dyDescent="0.55000000000000004">
      <c r="A237" s="30" t="s">
        <v>1378</v>
      </c>
      <c r="B237" s="30" t="s">
        <v>354</v>
      </c>
      <c r="C237" s="30">
        <v>85041335</v>
      </c>
      <c r="D237" s="30">
        <v>40000001</v>
      </c>
      <c r="E237" s="29" t="s">
        <v>538</v>
      </c>
      <c r="F237" s="29" t="s">
        <v>274</v>
      </c>
      <c r="G237" s="29" t="s">
        <v>275</v>
      </c>
      <c r="H237" s="30">
        <v>84006581</v>
      </c>
      <c r="I237" s="30" t="s">
        <v>555</v>
      </c>
      <c r="J237" s="30" t="s">
        <v>556</v>
      </c>
      <c r="K237" s="30" t="s">
        <v>557</v>
      </c>
      <c r="L237" t="str">
        <f t="shared" si="7"/>
        <v>23091986</v>
      </c>
      <c r="M237" t="str">
        <f t="shared" si="6"/>
        <v>11111</v>
      </c>
    </row>
    <row r="238" spans="1:13" ht="19.5" x14ac:dyDescent="0.55000000000000004">
      <c r="A238" s="30" t="s">
        <v>1379</v>
      </c>
      <c r="B238" s="30" t="s">
        <v>458</v>
      </c>
      <c r="C238" s="30">
        <v>85153990</v>
      </c>
      <c r="D238" s="30">
        <v>40000001</v>
      </c>
      <c r="E238" s="29" t="s">
        <v>538</v>
      </c>
      <c r="F238" s="29" t="s">
        <v>274</v>
      </c>
      <c r="G238" s="29" t="s">
        <v>275</v>
      </c>
      <c r="H238" s="30">
        <v>84004378</v>
      </c>
      <c r="I238" s="30" t="s">
        <v>582</v>
      </c>
      <c r="J238" s="30" t="s">
        <v>583</v>
      </c>
      <c r="K238" s="30" t="s">
        <v>584</v>
      </c>
      <c r="L238" t="str">
        <f t="shared" si="7"/>
        <v>25111962</v>
      </c>
      <c r="M238" t="str">
        <f t="shared" si="6"/>
        <v>11111</v>
      </c>
    </row>
    <row r="239" spans="1:13" ht="19.5" x14ac:dyDescent="0.55000000000000004">
      <c r="A239" s="30" t="s">
        <v>1380</v>
      </c>
      <c r="B239" s="30" t="s">
        <v>318</v>
      </c>
      <c r="C239" s="30">
        <v>85043865</v>
      </c>
      <c r="D239" s="30">
        <v>40000001</v>
      </c>
      <c r="E239" s="29" t="s">
        <v>538</v>
      </c>
      <c r="F239" s="29" t="s">
        <v>274</v>
      </c>
      <c r="G239" s="29" t="s">
        <v>275</v>
      </c>
      <c r="H239" s="30">
        <v>84004378</v>
      </c>
      <c r="I239" s="30" t="s">
        <v>582</v>
      </c>
      <c r="J239" s="30" t="s">
        <v>583</v>
      </c>
      <c r="K239" s="30" t="s">
        <v>584</v>
      </c>
      <c r="L239" t="str">
        <f t="shared" si="7"/>
        <v>24011959</v>
      </c>
      <c r="M239" t="str">
        <f t="shared" si="6"/>
        <v>11111</v>
      </c>
    </row>
    <row r="240" spans="1:13" ht="19.5" x14ac:dyDescent="0.55000000000000004">
      <c r="A240" s="30" t="s">
        <v>1381</v>
      </c>
      <c r="B240" s="30" t="s">
        <v>402</v>
      </c>
      <c r="C240" s="30">
        <v>85156950</v>
      </c>
      <c r="D240" s="30">
        <v>40000001</v>
      </c>
      <c r="E240" s="29" t="s">
        <v>538</v>
      </c>
      <c r="F240" s="29" t="s">
        <v>274</v>
      </c>
      <c r="G240" s="29" t="s">
        <v>275</v>
      </c>
      <c r="H240" s="30">
        <v>84001125</v>
      </c>
      <c r="I240" s="30" t="s">
        <v>597</v>
      </c>
      <c r="J240" s="30" t="s">
        <v>598</v>
      </c>
      <c r="K240" s="30" t="s">
        <v>599</v>
      </c>
      <c r="L240" t="str">
        <f t="shared" si="7"/>
        <v>04111972</v>
      </c>
      <c r="M240" t="str">
        <f t="shared" si="6"/>
        <v>11111</v>
      </c>
    </row>
    <row r="241" spans="1:13" ht="19.5" x14ac:dyDescent="0.55000000000000004">
      <c r="A241" s="30" t="s">
        <v>1382</v>
      </c>
      <c r="B241" s="30" t="s">
        <v>412</v>
      </c>
      <c r="C241" s="30">
        <v>85198325</v>
      </c>
      <c r="D241" s="30">
        <v>40000001</v>
      </c>
      <c r="E241" s="29" t="s">
        <v>538</v>
      </c>
      <c r="F241" s="29" t="s">
        <v>274</v>
      </c>
      <c r="G241" s="29" t="s">
        <v>275</v>
      </c>
      <c r="H241" s="30">
        <v>84001125</v>
      </c>
      <c r="I241" s="30" t="s">
        <v>597</v>
      </c>
      <c r="J241" s="30" t="s">
        <v>598</v>
      </c>
      <c r="K241" s="30" t="s">
        <v>599</v>
      </c>
      <c r="L241" t="str">
        <f t="shared" si="7"/>
        <v>07121973</v>
      </c>
      <c r="M241" t="str">
        <f t="shared" si="6"/>
        <v>11111</v>
      </c>
    </row>
    <row r="242" spans="1:13" ht="19.5" x14ac:dyDescent="0.55000000000000004">
      <c r="A242" s="30" t="s">
        <v>1383</v>
      </c>
      <c r="B242" s="30" t="s">
        <v>411</v>
      </c>
      <c r="C242" s="30">
        <v>85245063</v>
      </c>
      <c r="D242" s="30">
        <v>40000001</v>
      </c>
      <c r="E242" s="29" t="s">
        <v>538</v>
      </c>
      <c r="F242" s="29" t="s">
        <v>274</v>
      </c>
      <c r="G242" s="29" t="s">
        <v>275</v>
      </c>
      <c r="H242" s="30">
        <v>84001125</v>
      </c>
      <c r="I242" s="30" t="s">
        <v>597</v>
      </c>
      <c r="J242" s="30" t="s">
        <v>598</v>
      </c>
      <c r="K242" s="30" t="s">
        <v>599</v>
      </c>
      <c r="L242" t="str">
        <f t="shared" si="7"/>
        <v>18021969</v>
      </c>
      <c r="M242" t="str">
        <f t="shared" si="6"/>
        <v>11111</v>
      </c>
    </row>
    <row r="243" spans="1:13" ht="19.5" x14ac:dyDescent="0.55000000000000004">
      <c r="A243" s="30" t="s">
        <v>1384</v>
      </c>
      <c r="B243" s="30" t="s">
        <v>759</v>
      </c>
      <c r="C243" s="30">
        <v>85496889</v>
      </c>
      <c r="D243" s="30">
        <v>40000001</v>
      </c>
      <c r="E243" s="29" t="s">
        <v>538</v>
      </c>
      <c r="F243" s="29" t="s">
        <v>274</v>
      </c>
      <c r="G243" s="29" t="s">
        <v>275</v>
      </c>
      <c r="H243" s="30">
        <v>84006581</v>
      </c>
      <c r="I243" s="30" t="s">
        <v>555</v>
      </c>
      <c r="J243" s="30" t="s">
        <v>556</v>
      </c>
      <c r="K243" s="30" t="s">
        <v>557</v>
      </c>
      <c r="L243" t="str">
        <f t="shared" si="7"/>
        <v>22081951</v>
      </c>
      <c r="M243" t="str">
        <f t="shared" si="6"/>
        <v>11111</v>
      </c>
    </row>
    <row r="244" spans="1:13" ht="19.5" x14ac:dyDescent="0.55000000000000004">
      <c r="A244" s="30" t="s">
        <v>1385</v>
      </c>
      <c r="B244" s="30" t="s">
        <v>760</v>
      </c>
      <c r="C244" s="30">
        <v>85043566</v>
      </c>
      <c r="D244" s="30">
        <v>40000001</v>
      </c>
      <c r="E244" s="29" t="s">
        <v>538</v>
      </c>
      <c r="F244" s="29" t="s">
        <v>274</v>
      </c>
      <c r="G244" s="29" t="s">
        <v>275</v>
      </c>
      <c r="H244" s="30">
        <v>84006581</v>
      </c>
      <c r="I244" s="30" t="s">
        <v>555</v>
      </c>
      <c r="J244" s="30" t="s">
        <v>556</v>
      </c>
      <c r="K244" s="30" t="s">
        <v>557</v>
      </c>
      <c r="L244" t="str">
        <f t="shared" si="7"/>
        <v>13101960</v>
      </c>
      <c r="M244" t="str">
        <f t="shared" si="6"/>
        <v>11111</v>
      </c>
    </row>
    <row r="245" spans="1:13" ht="19.5" x14ac:dyDescent="0.55000000000000004">
      <c r="A245" s="30" t="s">
        <v>1386</v>
      </c>
      <c r="B245" s="30" t="s">
        <v>761</v>
      </c>
      <c r="C245" s="30">
        <v>85490546</v>
      </c>
      <c r="D245" s="30">
        <v>40000001</v>
      </c>
      <c r="E245" s="29" t="s">
        <v>538</v>
      </c>
      <c r="F245" s="29" t="s">
        <v>274</v>
      </c>
      <c r="G245" s="29" t="s">
        <v>275</v>
      </c>
      <c r="H245" s="30">
        <v>84000862</v>
      </c>
      <c r="I245" s="30" t="s">
        <v>700</v>
      </c>
      <c r="J245" s="30" t="s">
        <v>701</v>
      </c>
      <c r="K245" s="30" t="s">
        <v>702</v>
      </c>
      <c r="L245" t="str">
        <f t="shared" si="7"/>
        <v>03041993</v>
      </c>
      <c r="M245" t="str">
        <f t="shared" si="6"/>
        <v>11111</v>
      </c>
    </row>
    <row r="246" spans="1:13" ht="19.5" x14ac:dyDescent="0.55000000000000004">
      <c r="A246" s="30" t="s">
        <v>836</v>
      </c>
      <c r="B246" s="30" t="s">
        <v>426</v>
      </c>
      <c r="C246" s="30">
        <v>85236568</v>
      </c>
      <c r="D246" s="30">
        <v>40000001</v>
      </c>
      <c r="E246" s="29" t="s">
        <v>538</v>
      </c>
      <c r="F246" s="29" t="s">
        <v>274</v>
      </c>
      <c r="G246" s="29" t="s">
        <v>275</v>
      </c>
      <c r="H246" s="30">
        <v>84000641</v>
      </c>
      <c r="I246" s="30" t="s">
        <v>562</v>
      </c>
      <c r="J246" s="30" t="s">
        <v>563</v>
      </c>
      <c r="K246" s="30" t="s">
        <v>564</v>
      </c>
      <c r="L246" t="str">
        <f t="shared" si="7"/>
        <v>19121992</v>
      </c>
      <c r="M246" t="str">
        <f t="shared" si="6"/>
        <v>11111</v>
      </c>
    </row>
    <row r="247" spans="1:13" ht="19.5" x14ac:dyDescent="0.55000000000000004">
      <c r="A247" s="30" t="s">
        <v>1387</v>
      </c>
      <c r="B247" s="30" t="s">
        <v>441</v>
      </c>
      <c r="C247" s="30">
        <v>85260540</v>
      </c>
      <c r="D247" s="30">
        <v>40000001</v>
      </c>
      <c r="E247" s="29" t="s">
        <v>538</v>
      </c>
      <c r="F247" s="29" t="s">
        <v>274</v>
      </c>
      <c r="G247" s="29" t="s">
        <v>275</v>
      </c>
      <c r="H247" s="30">
        <v>84009835</v>
      </c>
      <c r="I247" s="30" t="s">
        <v>572</v>
      </c>
      <c r="J247" s="30" t="s">
        <v>573</v>
      </c>
      <c r="K247" s="30" t="s">
        <v>574</v>
      </c>
      <c r="L247" t="str">
        <f t="shared" si="7"/>
        <v>23051990</v>
      </c>
      <c r="M247" t="str">
        <f t="shared" si="6"/>
        <v>11111</v>
      </c>
    </row>
    <row r="248" spans="1:13" ht="19.5" x14ac:dyDescent="0.55000000000000004">
      <c r="A248" s="30" t="s">
        <v>1388</v>
      </c>
      <c r="B248" s="30" t="s">
        <v>440</v>
      </c>
      <c r="C248" s="30">
        <v>85260537</v>
      </c>
      <c r="D248" s="30">
        <v>40000001</v>
      </c>
      <c r="E248" s="29" t="s">
        <v>538</v>
      </c>
      <c r="F248" s="29" t="s">
        <v>274</v>
      </c>
      <c r="G248" s="29" t="s">
        <v>275</v>
      </c>
      <c r="H248" s="30">
        <v>84009835</v>
      </c>
      <c r="I248" s="30" t="s">
        <v>572</v>
      </c>
      <c r="J248" s="30" t="s">
        <v>573</v>
      </c>
      <c r="K248" s="30" t="s">
        <v>574</v>
      </c>
      <c r="L248" t="str">
        <f t="shared" si="7"/>
        <v>24101984</v>
      </c>
      <c r="M248" t="str">
        <f t="shared" si="6"/>
        <v>11111</v>
      </c>
    </row>
    <row r="249" spans="1:13" ht="19.5" x14ac:dyDescent="0.55000000000000004">
      <c r="A249" s="30" t="s">
        <v>1389</v>
      </c>
      <c r="B249" s="30" t="s">
        <v>535</v>
      </c>
      <c r="C249" s="30">
        <v>85442256</v>
      </c>
      <c r="D249" s="30">
        <v>40000001</v>
      </c>
      <c r="E249" s="29" t="s">
        <v>538</v>
      </c>
      <c r="F249" s="29" t="s">
        <v>274</v>
      </c>
      <c r="G249" s="29" t="s">
        <v>275</v>
      </c>
      <c r="H249" s="30">
        <v>84004641</v>
      </c>
      <c r="I249" s="30" t="s">
        <v>542</v>
      </c>
      <c r="J249" s="30" t="s">
        <v>543</v>
      </c>
      <c r="K249" s="30" t="s">
        <v>544</v>
      </c>
      <c r="L249" t="str">
        <f t="shared" si="7"/>
        <v>26091982</v>
      </c>
      <c r="M249" t="str">
        <f t="shared" si="6"/>
        <v>11111</v>
      </c>
    </row>
    <row r="250" spans="1:13" ht="19.5" x14ac:dyDescent="0.55000000000000004">
      <c r="A250" s="30" t="s">
        <v>1390</v>
      </c>
      <c r="B250" s="30" t="s">
        <v>492</v>
      </c>
      <c r="C250" s="30">
        <v>85382884</v>
      </c>
      <c r="D250" s="30">
        <v>40000001</v>
      </c>
      <c r="E250" s="29" t="s">
        <v>538</v>
      </c>
      <c r="F250" s="29" t="s">
        <v>274</v>
      </c>
      <c r="G250" s="29" t="s">
        <v>275</v>
      </c>
      <c r="H250" s="30">
        <v>84000862</v>
      </c>
      <c r="I250" s="30" t="s">
        <v>700</v>
      </c>
      <c r="J250" s="30" t="s">
        <v>701</v>
      </c>
      <c r="K250" s="30" t="s">
        <v>702</v>
      </c>
      <c r="L250" t="str">
        <f t="shared" si="7"/>
        <v>17021976</v>
      </c>
      <c r="M250" t="str">
        <f t="shared" si="6"/>
        <v>11111</v>
      </c>
    </row>
    <row r="251" spans="1:13" ht="19.5" x14ac:dyDescent="0.55000000000000004">
      <c r="A251" s="30" t="s">
        <v>1391</v>
      </c>
      <c r="B251" s="30" t="s">
        <v>298</v>
      </c>
      <c r="C251" s="30">
        <v>85045473</v>
      </c>
      <c r="D251" s="30">
        <v>40000001</v>
      </c>
      <c r="E251" s="29" t="s">
        <v>538</v>
      </c>
      <c r="F251" s="29" t="s">
        <v>274</v>
      </c>
      <c r="G251" s="29" t="s">
        <v>275</v>
      </c>
      <c r="H251" s="30">
        <v>84006241</v>
      </c>
      <c r="I251" s="30" t="s">
        <v>559</v>
      </c>
      <c r="J251" s="30" t="s">
        <v>560</v>
      </c>
      <c r="K251" s="30" t="s">
        <v>561</v>
      </c>
      <c r="L251" t="str">
        <f t="shared" si="7"/>
        <v>19111968</v>
      </c>
      <c r="M251" t="str">
        <f t="shared" si="6"/>
        <v>11111</v>
      </c>
    </row>
    <row r="252" spans="1:13" ht="19.5" x14ac:dyDescent="0.55000000000000004">
      <c r="A252" s="30" t="s">
        <v>1392</v>
      </c>
      <c r="B252" s="30" t="s">
        <v>526</v>
      </c>
      <c r="C252" s="30">
        <v>85433926</v>
      </c>
      <c r="D252" s="30">
        <v>40000001</v>
      </c>
      <c r="E252" s="29" t="s">
        <v>538</v>
      </c>
      <c r="F252" s="29" t="s">
        <v>274</v>
      </c>
      <c r="G252" s="29" t="s">
        <v>275</v>
      </c>
      <c r="H252" s="30">
        <v>84001201</v>
      </c>
      <c r="I252" s="30" t="s">
        <v>635</v>
      </c>
      <c r="J252" s="30" t="s">
        <v>636</v>
      </c>
      <c r="K252" s="30" t="s">
        <v>637</v>
      </c>
      <c r="L252" t="str">
        <f t="shared" si="7"/>
        <v>10071993</v>
      </c>
      <c r="M252" t="str">
        <f t="shared" si="6"/>
        <v>11111</v>
      </c>
    </row>
    <row r="253" spans="1:13" ht="19.5" x14ac:dyDescent="0.55000000000000004">
      <c r="A253" s="30" t="s">
        <v>1393</v>
      </c>
      <c r="B253" s="30" t="s">
        <v>762</v>
      </c>
      <c r="C253" s="30">
        <v>85494730</v>
      </c>
      <c r="D253" s="30">
        <v>40000001</v>
      </c>
      <c r="E253" s="29" t="s">
        <v>538</v>
      </c>
      <c r="F253" s="29" t="s">
        <v>274</v>
      </c>
      <c r="G253" s="29" t="s">
        <v>275</v>
      </c>
      <c r="H253" s="30">
        <v>84004641</v>
      </c>
      <c r="I253" s="30" t="s">
        <v>542</v>
      </c>
      <c r="J253" s="30" t="s">
        <v>543</v>
      </c>
      <c r="K253" s="30" t="s">
        <v>544</v>
      </c>
      <c r="L253" t="str">
        <f t="shared" si="7"/>
        <v>12121996</v>
      </c>
      <c r="M253" t="str">
        <f t="shared" si="6"/>
        <v>11111</v>
      </c>
    </row>
    <row r="254" spans="1:13" ht="19.5" x14ac:dyDescent="0.55000000000000004">
      <c r="A254" s="30" t="s">
        <v>1394</v>
      </c>
      <c r="B254" s="30" t="s">
        <v>463</v>
      </c>
      <c r="C254" s="30">
        <v>85302179</v>
      </c>
      <c r="D254" s="30">
        <v>40000001</v>
      </c>
      <c r="E254" s="29" t="s">
        <v>538</v>
      </c>
      <c r="F254" s="29" t="s">
        <v>274</v>
      </c>
      <c r="G254" s="29" t="s">
        <v>275</v>
      </c>
      <c r="H254" s="30">
        <v>84000987</v>
      </c>
      <c r="I254" s="30" t="s">
        <v>745</v>
      </c>
      <c r="J254" s="30" t="s">
        <v>746</v>
      </c>
      <c r="K254" s="30" t="s">
        <v>747</v>
      </c>
      <c r="L254" t="str">
        <f t="shared" si="7"/>
        <v>10021996</v>
      </c>
      <c r="M254" t="str">
        <f t="shared" si="6"/>
        <v>11111</v>
      </c>
    </row>
    <row r="255" spans="1:13" ht="19.5" x14ac:dyDescent="0.55000000000000004">
      <c r="A255" s="30" t="s">
        <v>1395</v>
      </c>
      <c r="B255" s="30" t="s">
        <v>502</v>
      </c>
      <c r="C255" s="30">
        <v>85405268</v>
      </c>
      <c r="D255" s="30">
        <v>40000001</v>
      </c>
      <c r="E255" s="29" t="s">
        <v>538</v>
      </c>
      <c r="F255" s="29" t="s">
        <v>274</v>
      </c>
      <c r="G255" s="29" t="s">
        <v>275</v>
      </c>
      <c r="H255" s="30">
        <v>84000962</v>
      </c>
      <c r="I255" s="30" t="s">
        <v>651</v>
      </c>
      <c r="J255" s="30" t="s">
        <v>652</v>
      </c>
      <c r="K255" s="30" t="s">
        <v>653</v>
      </c>
      <c r="L255" t="str">
        <f t="shared" si="7"/>
        <v>08091975</v>
      </c>
      <c r="M255" t="str">
        <f t="shared" si="6"/>
        <v>11111</v>
      </c>
    </row>
    <row r="256" spans="1:13" ht="19.5" x14ac:dyDescent="0.55000000000000004">
      <c r="A256" s="30" t="s">
        <v>1396</v>
      </c>
      <c r="B256" s="30" t="s">
        <v>496</v>
      </c>
      <c r="C256" s="30">
        <v>85395085</v>
      </c>
      <c r="D256" s="30">
        <v>40000001</v>
      </c>
      <c r="E256" s="29" t="s">
        <v>538</v>
      </c>
      <c r="F256" s="29" t="s">
        <v>274</v>
      </c>
      <c r="G256" s="29" t="s">
        <v>275</v>
      </c>
      <c r="H256" s="30">
        <v>84004641</v>
      </c>
      <c r="I256" s="30" t="s">
        <v>542</v>
      </c>
      <c r="J256" s="30" t="s">
        <v>543</v>
      </c>
      <c r="K256" s="30" t="s">
        <v>544</v>
      </c>
      <c r="L256" t="str">
        <f t="shared" si="7"/>
        <v>25121994</v>
      </c>
      <c r="M256" t="str">
        <f t="shared" si="6"/>
        <v>11111</v>
      </c>
    </row>
    <row r="257" spans="1:13" ht="19.5" x14ac:dyDescent="0.55000000000000004">
      <c r="A257" s="30" t="s">
        <v>1397</v>
      </c>
      <c r="B257" s="30" t="s">
        <v>530</v>
      </c>
      <c r="C257" s="30">
        <v>85436146</v>
      </c>
      <c r="D257" s="30">
        <v>40000001</v>
      </c>
      <c r="E257" s="29" t="s">
        <v>538</v>
      </c>
      <c r="F257" s="29" t="s">
        <v>274</v>
      </c>
      <c r="G257" s="29" t="s">
        <v>275</v>
      </c>
      <c r="H257" s="30">
        <v>84004641</v>
      </c>
      <c r="I257" s="30" t="s">
        <v>542</v>
      </c>
      <c r="J257" s="30" t="s">
        <v>543</v>
      </c>
      <c r="K257" s="30" t="s">
        <v>544</v>
      </c>
      <c r="L257" t="str">
        <f t="shared" si="7"/>
        <v>04031992</v>
      </c>
      <c r="M257" t="str">
        <f t="shared" si="6"/>
        <v>11111</v>
      </c>
    </row>
    <row r="258" spans="1:13" ht="19.5" x14ac:dyDescent="0.55000000000000004">
      <c r="A258" s="30" t="s">
        <v>1398</v>
      </c>
      <c r="B258" s="30" t="s">
        <v>444</v>
      </c>
      <c r="C258" s="30">
        <v>85268925</v>
      </c>
      <c r="D258" s="30">
        <v>40000001</v>
      </c>
      <c r="E258" s="29" t="s">
        <v>538</v>
      </c>
      <c r="F258" s="29" t="s">
        <v>274</v>
      </c>
      <c r="G258" s="29" t="s">
        <v>275</v>
      </c>
      <c r="H258" s="30">
        <v>84001201</v>
      </c>
      <c r="I258" s="30" t="s">
        <v>635</v>
      </c>
      <c r="J258" s="30" t="s">
        <v>636</v>
      </c>
      <c r="K258" s="30" t="s">
        <v>637</v>
      </c>
      <c r="L258" t="str">
        <f t="shared" si="7"/>
        <v>25041972</v>
      </c>
      <c r="M258" t="str">
        <f t="shared" si="6"/>
        <v>11111</v>
      </c>
    </row>
    <row r="259" spans="1:13" ht="19.5" x14ac:dyDescent="0.55000000000000004">
      <c r="A259" s="30" t="s">
        <v>1399</v>
      </c>
      <c r="B259" s="30" t="s">
        <v>399</v>
      </c>
      <c r="C259" s="30">
        <v>85146395</v>
      </c>
      <c r="D259" s="30">
        <v>40000001</v>
      </c>
      <c r="E259" s="29" t="s">
        <v>538</v>
      </c>
      <c r="F259" s="29" t="s">
        <v>274</v>
      </c>
      <c r="G259" s="29" t="s">
        <v>275</v>
      </c>
      <c r="H259" s="30">
        <v>84000842</v>
      </c>
      <c r="I259" s="30" t="s">
        <v>664</v>
      </c>
      <c r="J259" s="30" t="s">
        <v>665</v>
      </c>
      <c r="K259" s="30" t="s">
        <v>666</v>
      </c>
      <c r="L259" t="str">
        <f t="shared" si="7"/>
        <v>30091990</v>
      </c>
      <c r="M259" t="str">
        <f t="shared" si="6"/>
        <v>11111</v>
      </c>
    </row>
    <row r="260" spans="1:13" ht="19.5" x14ac:dyDescent="0.55000000000000004">
      <c r="A260" s="30" t="s">
        <v>1400</v>
      </c>
      <c r="B260" s="30" t="s">
        <v>763</v>
      </c>
      <c r="C260" s="30">
        <v>85131098</v>
      </c>
      <c r="D260" s="30">
        <v>40000001</v>
      </c>
      <c r="E260" s="29" t="s">
        <v>538</v>
      </c>
      <c r="F260" s="29" t="s">
        <v>274</v>
      </c>
      <c r="G260" s="29" t="s">
        <v>275</v>
      </c>
      <c r="H260" s="30">
        <v>84008651</v>
      </c>
      <c r="I260" s="30" t="s">
        <v>764</v>
      </c>
      <c r="J260" s="30" t="s">
        <v>765</v>
      </c>
      <c r="K260" s="30" t="s">
        <v>681</v>
      </c>
      <c r="L260" t="str">
        <f t="shared" si="7"/>
        <v>19061973</v>
      </c>
      <c r="M260" t="str">
        <f t="shared" ref="M260:M323" si="8">+IF(ISNUMBER(A260)="True",+RIGHT(A260,8),"11111")</f>
        <v>11111</v>
      </c>
    </row>
    <row r="261" spans="1:13" ht="19.5" x14ac:dyDescent="0.55000000000000004">
      <c r="A261" s="30" t="s">
        <v>1401</v>
      </c>
      <c r="B261" s="30" t="s">
        <v>363</v>
      </c>
      <c r="C261" s="30">
        <v>85327954</v>
      </c>
      <c r="D261" s="30">
        <v>40000001</v>
      </c>
      <c r="E261" s="29" t="s">
        <v>538</v>
      </c>
      <c r="F261" s="29" t="s">
        <v>274</v>
      </c>
      <c r="G261" s="29" t="s">
        <v>275</v>
      </c>
      <c r="H261" s="30">
        <v>84009381</v>
      </c>
      <c r="I261" s="30" t="s">
        <v>623</v>
      </c>
      <c r="J261" s="30" t="s">
        <v>624</v>
      </c>
      <c r="K261" s="30" t="s">
        <v>625</v>
      </c>
      <c r="L261" t="str">
        <f t="shared" si="7"/>
        <v>08031990</v>
      </c>
      <c r="M261" t="str">
        <f t="shared" si="8"/>
        <v>11111</v>
      </c>
    </row>
    <row r="262" spans="1:13" ht="19.5" x14ac:dyDescent="0.55000000000000004">
      <c r="A262" s="30" t="s">
        <v>1402</v>
      </c>
      <c r="B262" s="30" t="s">
        <v>469</v>
      </c>
      <c r="C262" s="30">
        <v>85315539</v>
      </c>
      <c r="D262" s="30">
        <v>40000001</v>
      </c>
      <c r="E262" s="29" t="s">
        <v>538</v>
      </c>
      <c r="F262" s="29" t="s">
        <v>274</v>
      </c>
      <c r="G262" s="29" t="s">
        <v>275</v>
      </c>
      <c r="H262" s="30">
        <v>84008430</v>
      </c>
      <c r="I262" s="30" t="s">
        <v>628</v>
      </c>
      <c r="J262" s="30" t="s">
        <v>629</v>
      </c>
      <c r="K262" s="30" t="s">
        <v>630</v>
      </c>
      <c r="L262" t="str">
        <f t="shared" si="7"/>
        <v>08021991</v>
      </c>
      <c r="M262" t="str">
        <f t="shared" si="8"/>
        <v>11111</v>
      </c>
    </row>
    <row r="263" spans="1:13" ht="19.5" x14ac:dyDescent="0.55000000000000004">
      <c r="A263" s="30" t="s">
        <v>1403</v>
      </c>
      <c r="B263" s="30" t="s">
        <v>486</v>
      </c>
      <c r="C263" s="30">
        <v>85373906</v>
      </c>
      <c r="D263" s="30">
        <v>40000001</v>
      </c>
      <c r="E263" s="29" t="s">
        <v>538</v>
      </c>
      <c r="F263" s="29" t="s">
        <v>274</v>
      </c>
      <c r="G263" s="29" t="s">
        <v>275</v>
      </c>
      <c r="H263" s="30">
        <v>84008430</v>
      </c>
      <c r="I263" s="30" t="s">
        <v>628</v>
      </c>
      <c r="J263" s="30" t="s">
        <v>629</v>
      </c>
      <c r="K263" s="30" t="s">
        <v>630</v>
      </c>
      <c r="L263" t="str">
        <f t="shared" ref="L263:L326" si="9">RIGHT(A263,8)</f>
        <v>29121982</v>
      </c>
      <c r="M263" t="str">
        <f t="shared" si="8"/>
        <v>11111</v>
      </c>
    </row>
    <row r="264" spans="1:13" ht="19.5" x14ac:dyDescent="0.55000000000000004">
      <c r="A264" s="30" t="s">
        <v>1404</v>
      </c>
      <c r="B264" s="30" t="s">
        <v>488</v>
      </c>
      <c r="C264" s="30">
        <v>85377832</v>
      </c>
      <c r="D264" s="30">
        <v>40000001</v>
      </c>
      <c r="E264" s="29" t="s">
        <v>538</v>
      </c>
      <c r="F264" s="29" t="s">
        <v>274</v>
      </c>
      <c r="G264" s="29" t="s">
        <v>275</v>
      </c>
      <c r="H264" s="30">
        <v>84008430</v>
      </c>
      <c r="I264" s="30" t="s">
        <v>628</v>
      </c>
      <c r="J264" s="30" t="s">
        <v>629</v>
      </c>
      <c r="K264" s="30" t="s">
        <v>630</v>
      </c>
      <c r="L264" t="str">
        <f t="shared" si="9"/>
        <v>25091968</v>
      </c>
      <c r="M264" t="str">
        <f t="shared" si="8"/>
        <v>11111</v>
      </c>
    </row>
    <row r="265" spans="1:13" ht="19.5" x14ac:dyDescent="0.55000000000000004">
      <c r="A265" s="30" t="s">
        <v>1405</v>
      </c>
      <c r="B265" s="30" t="s">
        <v>766</v>
      </c>
      <c r="C265" s="30">
        <v>85518782</v>
      </c>
      <c r="D265" s="30">
        <v>40000001</v>
      </c>
      <c r="E265" s="29" t="s">
        <v>538</v>
      </c>
      <c r="F265" s="29" t="s">
        <v>274</v>
      </c>
      <c r="G265" s="29" t="s">
        <v>275</v>
      </c>
      <c r="H265" s="30">
        <v>84000868</v>
      </c>
      <c r="I265" s="30" t="s">
        <v>612</v>
      </c>
      <c r="J265" s="30" t="s">
        <v>613</v>
      </c>
      <c r="K265" s="30" t="s">
        <v>564</v>
      </c>
      <c r="L265" t="str">
        <f t="shared" si="9"/>
        <v>25031958</v>
      </c>
      <c r="M265" t="str">
        <f t="shared" si="8"/>
        <v>11111</v>
      </c>
    </row>
    <row r="266" spans="1:13" ht="19.5" x14ac:dyDescent="0.55000000000000004">
      <c r="A266" s="30" t="s">
        <v>1406</v>
      </c>
      <c r="B266" s="30" t="s">
        <v>767</v>
      </c>
      <c r="C266" s="30">
        <v>85518812</v>
      </c>
      <c r="D266" s="30">
        <v>40000001</v>
      </c>
      <c r="E266" s="29" t="s">
        <v>538</v>
      </c>
      <c r="F266" s="29" t="s">
        <v>274</v>
      </c>
      <c r="G266" s="29" t="s">
        <v>275</v>
      </c>
      <c r="H266" s="30">
        <v>84004378</v>
      </c>
      <c r="I266" s="30" t="s">
        <v>582</v>
      </c>
      <c r="J266" s="30" t="s">
        <v>583</v>
      </c>
      <c r="K266" s="30" t="s">
        <v>584</v>
      </c>
      <c r="L266" t="str">
        <f t="shared" si="9"/>
        <v>16021961</v>
      </c>
      <c r="M266" t="str">
        <f t="shared" si="8"/>
        <v>11111</v>
      </c>
    </row>
    <row r="267" spans="1:13" ht="19.5" x14ac:dyDescent="0.55000000000000004">
      <c r="A267" s="30" t="s">
        <v>1407</v>
      </c>
      <c r="B267" s="30" t="s">
        <v>284</v>
      </c>
      <c r="C267" s="30">
        <v>85045168</v>
      </c>
      <c r="D267" s="30">
        <v>40000001</v>
      </c>
      <c r="E267" s="29" t="s">
        <v>538</v>
      </c>
      <c r="F267" s="29" t="s">
        <v>274</v>
      </c>
      <c r="G267" s="29" t="s">
        <v>275</v>
      </c>
      <c r="H267" s="30">
        <v>84006502</v>
      </c>
      <c r="I267" s="30" t="s">
        <v>575</v>
      </c>
      <c r="J267" s="30" t="s">
        <v>576</v>
      </c>
      <c r="K267" s="30" t="s">
        <v>577</v>
      </c>
      <c r="L267" t="str">
        <f t="shared" si="9"/>
        <v>21041965</v>
      </c>
      <c r="M267" t="str">
        <f t="shared" si="8"/>
        <v>11111</v>
      </c>
    </row>
    <row r="268" spans="1:13" ht="19.5" x14ac:dyDescent="0.55000000000000004">
      <c r="A268" s="30" t="s">
        <v>1408</v>
      </c>
      <c r="B268" s="30" t="s">
        <v>377</v>
      </c>
      <c r="C268" s="30">
        <v>85328916</v>
      </c>
      <c r="D268" s="30">
        <v>40000001</v>
      </c>
      <c r="E268" s="29" t="s">
        <v>538</v>
      </c>
      <c r="F268" s="29" t="s">
        <v>274</v>
      </c>
      <c r="G268" s="29" t="s">
        <v>275</v>
      </c>
      <c r="H268" s="30">
        <v>84002345</v>
      </c>
      <c r="I268" s="30" t="s">
        <v>768</v>
      </c>
      <c r="J268" s="30" t="s">
        <v>769</v>
      </c>
      <c r="K268" s="30" t="s">
        <v>770</v>
      </c>
      <c r="L268" t="str">
        <f t="shared" si="9"/>
        <v>17071972</v>
      </c>
      <c r="M268" t="str">
        <f t="shared" si="8"/>
        <v>11111</v>
      </c>
    </row>
    <row r="269" spans="1:13" ht="19.5" x14ac:dyDescent="0.55000000000000004">
      <c r="A269" s="30" t="s">
        <v>1409</v>
      </c>
      <c r="B269" s="30" t="s">
        <v>771</v>
      </c>
      <c r="C269" s="30">
        <v>85501063</v>
      </c>
      <c r="D269" s="30">
        <v>40000001</v>
      </c>
      <c r="E269" s="29" t="s">
        <v>538</v>
      </c>
      <c r="F269" s="29" t="s">
        <v>274</v>
      </c>
      <c r="G269" s="29" t="s">
        <v>275</v>
      </c>
      <c r="H269" s="30">
        <v>84004641</v>
      </c>
      <c r="I269" s="30" t="s">
        <v>542</v>
      </c>
      <c r="J269" s="30" t="s">
        <v>543</v>
      </c>
      <c r="K269" s="30" t="s">
        <v>544</v>
      </c>
      <c r="L269" t="str">
        <f t="shared" si="9"/>
        <v>21021990</v>
      </c>
      <c r="M269" t="str">
        <f t="shared" si="8"/>
        <v>11111</v>
      </c>
    </row>
    <row r="270" spans="1:13" ht="19.5" x14ac:dyDescent="0.55000000000000004">
      <c r="A270" s="30" t="s">
        <v>1410</v>
      </c>
      <c r="B270" s="30" t="s">
        <v>387</v>
      </c>
      <c r="C270" s="30">
        <v>85090329</v>
      </c>
      <c r="D270" s="30">
        <v>40000001</v>
      </c>
      <c r="E270" s="29" t="s">
        <v>538</v>
      </c>
      <c r="F270" s="29" t="s">
        <v>274</v>
      </c>
      <c r="G270" s="29" t="s">
        <v>275</v>
      </c>
      <c r="H270" s="30">
        <v>84000842</v>
      </c>
      <c r="I270" s="30" t="s">
        <v>664</v>
      </c>
      <c r="J270" s="30" t="s">
        <v>665</v>
      </c>
      <c r="K270" s="30" t="s">
        <v>666</v>
      </c>
      <c r="L270" t="str">
        <f t="shared" si="9"/>
        <v>10121983</v>
      </c>
      <c r="M270" t="str">
        <f t="shared" si="8"/>
        <v>11111</v>
      </c>
    </row>
    <row r="271" spans="1:13" ht="19.5" x14ac:dyDescent="0.55000000000000004">
      <c r="A271" s="30" t="s">
        <v>1411</v>
      </c>
      <c r="B271" s="30" t="s">
        <v>494</v>
      </c>
      <c r="C271" s="30">
        <v>85444457</v>
      </c>
      <c r="D271" s="30">
        <v>40000001</v>
      </c>
      <c r="E271" s="29" t="s">
        <v>538</v>
      </c>
      <c r="F271" s="29" t="s">
        <v>274</v>
      </c>
      <c r="G271" s="29" t="s">
        <v>275</v>
      </c>
      <c r="H271" s="30">
        <v>84006581</v>
      </c>
      <c r="I271" s="30" t="s">
        <v>555</v>
      </c>
      <c r="J271" s="30" t="s">
        <v>556</v>
      </c>
      <c r="K271" s="30" t="s">
        <v>557</v>
      </c>
      <c r="L271" t="str">
        <f t="shared" si="9"/>
        <v>07121970</v>
      </c>
      <c r="M271" t="str">
        <f t="shared" si="8"/>
        <v>11111</v>
      </c>
    </row>
    <row r="272" spans="1:13" ht="19.5" x14ac:dyDescent="0.55000000000000004">
      <c r="A272" s="30" t="s">
        <v>1412</v>
      </c>
      <c r="B272" s="30" t="s">
        <v>313</v>
      </c>
      <c r="C272" s="30">
        <v>85043560</v>
      </c>
      <c r="D272" s="30">
        <v>40000001</v>
      </c>
      <c r="E272" s="29" t="s">
        <v>538</v>
      </c>
      <c r="F272" s="29" t="s">
        <v>274</v>
      </c>
      <c r="G272" s="29" t="s">
        <v>275</v>
      </c>
      <c r="H272" s="30">
        <v>84006581</v>
      </c>
      <c r="I272" s="30" t="s">
        <v>555</v>
      </c>
      <c r="J272" s="30" t="s">
        <v>556</v>
      </c>
      <c r="K272" s="30" t="s">
        <v>557</v>
      </c>
      <c r="L272" t="str">
        <f t="shared" si="9"/>
        <v>24061964</v>
      </c>
      <c r="M272" t="str">
        <f t="shared" si="8"/>
        <v>11111</v>
      </c>
    </row>
    <row r="273" spans="1:13" ht="19.5" x14ac:dyDescent="0.55000000000000004">
      <c r="A273" s="30" t="s">
        <v>1413</v>
      </c>
      <c r="B273" s="30" t="s">
        <v>430</v>
      </c>
      <c r="C273" s="30">
        <v>85191992</v>
      </c>
      <c r="D273" s="30">
        <v>40000001</v>
      </c>
      <c r="E273" s="29" t="s">
        <v>538</v>
      </c>
      <c r="F273" s="29" t="s">
        <v>274</v>
      </c>
      <c r="G273" s="29" t="s">
        <v>275</v>
      </c>
      <c r="H273" s="30">
        <v>84004397</v>
      </c>
      <c r="I273" s="30" t="s">
        <v>772</v>
      </c>
      <c r="J273" s="30" t="s">
        <v>773</v>
      </c>
      <c r="K273" s="30" t="s">
        <v>774</v>
      </c>
      <c r="L273" t="str">
        <f t="shared" si="9"/>
        <v>27051993</v>
      </c>
      <c r="M273" t="str">
        <f t="shared" si="8"/>
        <v>11111</v>
      </c>
    </row>
    <row r="274" spans="1:13" ht="19.5" x14ac:dyDescent="0.55000000000000004">
      <c r="A274" s="30" t="s">
        <v>1414</v>
      </c>
      <c r="B274" s="30" t="s">
        <v>299</v>
      </c>
      <c r="C274" s="30">
        <v>85045502</v>
      </c>
      <c r="D274" s="30">
        <v>40000001</v>
      </c>
      <c r="E274" s="29" t="s">
        <v>538</v>
      </c>
      <c r="F274" s="29" t="s">
        <v>274</v>
      </c>
      <c r="G274" s="29" t="s">
        <v>275</v>
      </c>
      <c r="H274" s="30">
        <v>84006241</v>
      </c>
      <c r="I274" s="30" t="s">
        <v>559</v>
      </c>
      <c r="J274" s="30" t="s">
        <v>560</v>
      </c>
      <c r="K274" s="30" t="s">
        <v>561</v>
      </c>
      <c r="L274" t="str">
        <f t="shared" si="9"/>
        <v>11011963</v>
      </c>
      <c r="M274" t="str">
        <f t="shared" si="8"/>
        <v>11111</v>
      </c>
    </row>
    <row r="275" spans="1:13" ht="19.5" x14ac:dyDescent="0.55000000000000004">
      <c r="A275" s="30" t="s">
        <v>1415</v>
      </c>
      <c r="B275" s="30" t="s">
        <v>409</v>
      </c>
      <c r="C275" s="30">
        <v>85495353</v>
      </c>
      <c r="D275" s="30">
        <v>40000001</v>
      </c>
      <c r="E275" s="29" t="s">
        <v>538</v>
      </c>
      <c r="F275" s="29" t="s">
        <v>274</v>
      </c>
      <c r="G275" s="29" t="s">
        <v>275</v>
      </c>
      <c r="H275" s="30">
        <v>84006581</v>
      </c>
      <c r="I275" s="30" t="s">
        <v>555</v>
      </c>
      <c r="J275" s="30" t="s">
        <v>556</v>
      </c>
      <c r="K275" s="30" t="s">
        <v>557</v>
      </c>
      <c r="L275" t="str">
        <f t="shared" si="9"/>
        <v>26091969</v>
      </c>
      <c r="M275" t="str">
        <f t="shared" si="8"/>
        <v>11111</v>
      </c>
    </row>
    <row r="276" spans="1:13" ht="19.5" x14ac:dyDescent="0.55000000000000004">
      <c r="A276" s="30" t="s">
        <v>1416</v>
      </c>
      <c r="B276" s="30" t="s">
        <v>775</v>
      </c>
      <c r="C276" s="30">
        <v>85497785</v>
      </c>
      <c r="D276" s="30">
        <v>40000001</v>
      </c>
      <c r="E276" s="29" t="s">
        <v>538</v>
      </c>
      <c r="F276" s="29" t="s">
        <v>274</v>
      </c>
      <c r="G276" s="29" t="s">
        <v>275</v>
      </c>
      <c r="H276" s="30">
        <v>84008430</v>
      </c>
      <c r="I276" s="30" t="s">
        <v>628</v>
      </c>
      <c r="J276" s="30" t="s">
        <v>629</v>
      </c>
      <c r="K276" s="30" t="s">
        <v>630</v>
      </c>
      <c r="L276" t="str">
        <f t="shared" si="9"/>
        <v>21041992</v>
      </c>
      <c r="M276" t="str">
        <f t="shared" si="8"/>
        <v>11111</v>
      </c>
    </row>
    <row r="277" spans="1:13" ht="19.5" x14ac:dyDescent="0.55000000000000004">
      <c r="A277" s="30" t="s">
        <v>1417</v>
      </c>
      <c r="B277" s="30" t="s">
        <v>396</v>
      </c>
      <c r="C277" s="30">
        <v>85176976</v>
      </c>
      <c r="D277" s="30">
        <v>40000001</v>
      </c>
      <c r="E277" s="29" t="s">
        <v>538</v>
      </c>
      <c r="F277" s="29" t="s">
        <v>274</v>
      </c>
      <c r="G277" s="29" t="s">
        <v>275</v>
      </c>
      <c r="H277" s="30">
        <v>84000641</v>
      </c>
      <c r="I277" s="30" t="s">
        <v>562</v>
      </c>
      <c r="J277" s="30" t="s">
        <v>563</v>
      </c>
      <c r="K277" s="30" t="s">
        <v>564</v>
      </c>
      <c r="L277" t="str">
        <f t="shared" si="9"/>
        <v>30111975</v>
      </c>
      <c r="M277" t="str">
        <f t="shared" si="8"/>
        <v>11111</v>
      </c>
    </row>
    <row r="278" spans="1:13" ht="19.5" x14ac:dyDescent="0.55000000000000004">
      <c r="A278" s="30" t="s">
        <v>1418</v>
      </c>
      <c r="B278" s="30" t="s">
        <v>500</v>
      </c>
      <c r="C278" s="30">
        <v>85403491</v>
      </c>
      <c r="D278" s="30">
        <v>40000001</v>
      </c>
      <c r="E278" s="29" t="s">
        <v>538</v>
      </c>
      <c r="F278" s="29" t="s">
        <v>274</v>
      </c>
      <c r="G278" s="29" t="s">
        <v>275</v>
      </c>
      <c r="H278" s="30">
        <v>84008247</v>
      </c>
      <c r="I278" s="30" t="s">
        <v>603</v>
      </c>
      <c r="J278" s="30" t="s">
        <v>604</v>
      </c>
      <c r="K278" s="30" t="s">
        <v>605</v>
      </c>
      <c r="L278" t="str">
        <f t="shared" si="9"/>
        <v>26041995</v>
      </c>
      <c r="M278" t="str">
        <f t="shared" si="8"/>
        <v>11111</v>
      </c>
    </row>
    <row r="279" spans="1:13" ht="19.5" x14ac:dyDescent="0.55000000000000004">
      <c r="A279" s="30" t="s">
        <v>1419</v>
      </c>
      <c r="B279" s="30" t="s">
        <v>382</v>
      </c>
      <c r="C279" s="30">
        <v>85322367</v>
      </c>
      <c r="D279" s="30">
        <v>40000001</v>
      </c>
      <c r="E279" s="29" t="s">
        <v>538</v>
      </c>
      <c r="F279" s="29" t="s">
        <v>274</v>
      </c>
      <c r="G279" s="29" t="s">
        <v>275</v>
      </c>
      <c r="H279" s="30">
        <v>84004641</v>
      </c>
      <c r="I279" s="30" t="s">
        <v>542</v>
      </c>
      <c r="J279" s="30" t="s">
        <v>543</v>
      </c>
      <c r="K279" s="30" t="s">
        <v>544</v>
      </c>
      <c r="L279" t="str">
        <f t="shared" si="9"/>
        <v>06091989</v>
      </c>
      <c r="M279" t="str">
        <f t="shared" si="8"/>
        <v>11111</v>
      </c>
    </row>
    <row r="280" spans="1:13" ht="19.5" x14ac:dyDescent="0.55000000000000004">
      <c r="A280" s="30" t="s">
        <v>1420</v>
      </c>
      <c r="B280" s="30" t="s">
        <v>431</v>
      </c>
      <c r="C280" s="30">
        <v>85216981</v>
      </c>
      <c r="D280" s="30">
        <v>40000001</v>
      </c>
      <c r="E280" s="29" t="s">
        <v>538</v>
      </c>
      <c r="F280" s="29" t="s">
        <v>274</v>
      </c>
      <c r="G280" s="29" t="s">
        <v>275</v>
      </c>
      <c r="H280" s="30">
        <v>84000983</v>
      </c>
      <c r="I280" s="30" t="s">
        <v>552</v>
      </c>
      <c r="J280" s="30" t="s">
        <v>553</v>
      </c>
      <c r="K280" s="30" t="s">
        <v>554</v>
      </c>
      <c r="L280" t="str">
        <f t="shared" si="9"/>
        <v>02061994</v>
      </c>
      <c r="M280" t="str">
        <f t="shared" si="8"/>
        <v>11111</v>
      </c>
    </row>
    <row r="281" spans="1:13" ht="19.5" x14ac:dyDescent="0.55000000000000004">
      <c r="A281" s="30" t="s">
        <v>1421</v>
      </c>
      <c r="B281" s="30" t="s">
        <v>468</v>
      </c>
      <c r="C281" s="30">
        <v>85308820</v>
      </c>
      <c r="D281" s="30">
        <v>40000001</v>
      </c>
      <c r="E281" s="29" t="s">
        <v>538</v>
      </c>
      <c r="F281" s="29" t="s">
        <v>274</v>
      </c>
      <c r="G281" s="29" t="s">
        <v>275</v>
      </c>
      <c r="H281" s="30">
        <v>84007899</v>
      </c>
      <c r="I281" s="30" t="s">
        <v>545</v>
      </c>
      <c r="J281" s="30" t="s">
        <v>546</v>
      </c>
      <c r="K281" s="30" t="s">
        <v>547</v>
      </c>
      <c r="L281" t="str">
        <f t="shared" si="9"/>
        <v>24041986</v>
      </c>
      <c r="M281" t="str">
        <f t="shared" si="8"/>
        <v>11111</v>
      </c>
    </row>
    <row r="282" spans="1:13" ht="19.5" x14ac:dyDescent="0.55000000000000004">
      <c r="A282" s="30" t="s">
        <v>1422</v>
      </c>
      <c r="B282" s="30" t="s">
        <v>490</v>
      </c>
      <c r="C282" s="30">
        <v>85379776</v>
      </c>
      <c r="D282" s="30">
        <v>40000001</v>
      </c>
      <c r="E282" s="29" t="s">
        <v>538</v>
      </c>
      <c r="F282" s="29" t="s">
        <v>274</v>
      </c>
      <c r="G282" s="29" t="s">
        <v>275</v>
      </c>
      <c r="H282" s="30">
        <v>84001978</v>
      </c>
      <c r="I282" s="30" t="s">
        <v>776</v>
      </c>
      <c r="J282" s="30" t="s">
        <v>777</v>
      </c>
      <c r="K282" s="30" t="s">
        <v>778</v>
      </c>
      <c r="L282" t="str">
        <f t="shared" si="9"/>
        <v>14121948</v>
      </c>
      <c r="M282" t="str">
        <f t="shared" si="8"/>
        <v>11111</v>
      </c>
    </row>
    <row r="283" spans="1:13" ht="19.5" x14ac:dyDescent="0.55000000000000004">
      <c r="A283" s="30" t="s">
        <v>1423</v>
      </c>
      <c r="B283" s="30" t="s">
        <v>307</v>
      </c>
      <c r="C283" s="30">
        <v>85050635</v>
      </c>
      <c r="D283" s="30">
        <v>40000001</v>
      </c>
      <c r="E283" s="29" t="s">
        <v>538</v>
      </c>
      <c r="F283" s="29" t="s">
        <v>274</v>
      </c>
      <c r="G283" s="29" t="s">
        <v>275</v>
      </c>
      <c r="H283" s="30">
        <v>84000581</v>
      </c>
      <c r="I283" s="30" t="s">
        <v>579</v>
      </c>
      <c r="J283" s="30" t="s">
        <v>580</v>
      </c>
      <c r="K283" s="30" t="s">
        <v>581</v>
      </c>
      <c r="L283" t="str">
        <f t="shared" si="9"/>
        <v>07111967</v>
      </c>
      <c r="M283" t="str">
        <f t="shared" si="8"/>
        <v>11111</v>
      </c>
    </row>
    <row r="284" spans="1:13" ht="19.5" x14ac:dyDescent="0.55000000000000004">
      <c r="A284" s="30" t="s">
        <v>1424</v>
      </c>
      <c r="B284" s="30" t="s">
        <v>779</v>
      </c>
      <c r="C284" s="30">
        <v>85462051</v>
      </c>
      <c r="D284" s="30">
        <v>40000001</v>
      </c>
      <c r="E284" s="29" t="s">
        <v>538</v>
      </c>
      <c r="F284" s="29" t="s">
        <v>274</v>
      </c>
      <c r="G284" s="29" t="s">
        <v>275</v>
      </c>
      <c r="H284" s="30">
        <v>84000641</v>
      </c>
      <c r="I284" s="30" t="s">
        <v>562</v>
      </c>
      <c r="J284" s="30" t="s">
        <v>563</v>
      </c>
      <c r="K284" s="30" t="s">
        <v>564</v>
      </c>
      <c r="L284" t="str">
        <f t="shared" si="9"/>
        <v>LCOMALCO</v>
      </c>
      <c r="M284" t="str">
        <f t="shared" si="8"/>
        <v>11111</v>
      </c>
    </row>
    <row r="285" spans="1:13" ht="19.5" x14ac:dyDescent="0.55000000000000004">
      <c r="A285" s="30" t="s">
        <v>1425</v>
      </c>
      <c r="B285" s="30" t="s">
        <v>309</v>
      </c>
      <c r="C285" s="30">
        <v>85043487</v>
      </c>
      <c r="D285" s="30">
        <v>40000001</v>
      </c>
      <c r="E285" s="29" t="s">
        <v>538</v>
      </c>
      <c r="F285" s="29" t="s">
        <v>274</v>
      </c>
      <c r="G285" s="29" t="s">
        <v>241</v>
      </c>
      <c r="H285" s="30">
        <v>84000581</v>
      </c>
      <c r="I285" s="30" t="s">
        <v>579</v>
      </c>
      <c r="J285" s="30" t="s">
        <v>580</v>
      </c>
      <c r="K285" s="30" t="s">
        <v>581</v>
      </c>
      <c r="L285" t="str">
        <f t="shared" si="9"/>
        <v>01111974</v>
      </c>
      <c r="M285" t="str">
        <f t="shared" si="8"/>
        <v>11111</v>
      </c>
    </row>
    <row r="286" spans="1:13" ht="19.5" x14ac:dyDescent="0.55000000000000004">
      <c r="A286" s="30" t="s">
        <v>1426</v>
      </c>
      <c r="B286" s="30" t="s">
        <v>780</v>
      </c>
      <c r="C286" s="30">
        <v>85485290</v>
      </c>
      <c r="D286" s="30">
        <v>40000001</v>
      </c>
      <c r="E286" s="29" t="s">
        <v>538</v>
      </c>
      <c r="F286" s="29" t="s">
        <v>274</v>
      </c>
      <c r="G286" s="29" t="s">
        <v>275</v>
      </c>
      <c r="H286" s="30">
        <v>84004079</v>
      </c>
      <c r="I286" s="30" t="s">
        <v>667</v>
      </c>
      <c r="J286" s="30" t="s">
        <v>668</v>
      </c>
      <c r="K286" s="30" t="s">
        <v>669</v>
      </c>
      <c r="L286" t="str">
        <f t="shared" si="9"/>
        <v>RESMARES</v>
      </c>
      <c r="M286" t="str">
        <f t="shared" si="8"/>
        <v>11111</v>
      </c>
    </row>
    <row r="287" spans="1:13" ht="19.5" x14ac:dyDescent="0.55000000000000004">
      <c r="A287" s="30" t="s">
        <v>1427</v>
      </c>
      <c r="B287" s="30" t="s">
        <v>445</v>
      </c>
      <c r="C287" s="30">
        <v>85274428</v>
      </c>
      <c r="D287" s="30">
        <v>40000001</v>
      </c>
      <c r="E287" s="29" t="s">
        <v>538</v>
      </c>
      <c r="F287" s="29" t="s">
        <v>274</v>
      </c>
      <c r="G287" s="29" t="s">
        <v>275</v>
      </c>
      <c r="H287" s="30">
        <v>84001125</v>
      </c>
      <c r="I287" s="30" t="s">
        <v>597</v>
      </c>
      <c r="J287" s="30" t="s">
        <v>598</v>
      </c>
      <c r="K287" s="30" t="s">
        <v>599</v>
      </c>
      <c r="L287" t="str">
        <f t="shared" si="9"/>
        <v>16111972</v>
      </c>
      <c r="M287" t="str">
        <f t="shared" si="8"/>
        <v>11111</v>
      </c>
    </row>
    <row r="288" spans="1:13" ht="19.5" x14ac:dyDescent="0.55000000000000004">
      <c r="A288" s="30" t="s">
        <v>1428</v>
      </c>
      <c r="B288" s="30" t="s">
        <v>781</v>
      </c>
      <c r="C288" s="30">
        <v>85496904</v>
      </c>
      <c r="D288" s="30">
        <v>40000001</v>
      </c>
      <c r="E288" s="29" t="s">
        <v>538</v>
      </c>
      <c r="F288" s="29" t="s">
        <v>274</v>
      </c>
      <c r="G288" s="29" t="s">
        <v>275</v>
      </c>
      <c r="H288" s="30">
        <v>84000962</v>
      </c>
      <c r="I288" s="30" t="s">
        <v>651</v>
      </c>
      <c r="J288" s="30" t="s">
        <v>652</v>
      </c>
      <c r="K288" s="30" t="s">
        <v>653</v>
      </c>
      <c r="L288" t="str">
        <f t="shared" si="9"/>
        <v>15051980</v>
      </c>
      <c r="M288" t="str">
        <f t="shared" si="8"/>
        <v>11111</v>
      </c>
    </row>
    <row r="289" spans="1:13" ht="19.5" x14ac:dyDescent="0.55000000000000004">
      <c r="A289" s="30" t="s">
        <v>1429</v>
      </c>
      <c r="B289" s="30" t="s">
        <v>782</v>
      </c>
      <c r="C289" s="30">
        <v>85521677</v>
      </c>
      <c r="D289" s="30">
        <v>40000001</v>
      </c>
      <c r="E289" s="29" t="s">
        <v>538</v>
      </c>
      <c r="F289" s="29" t="s">
        <v>274</v>
      </c>
      <c r="G289" s="29" t="s">
        <v>275</v>
      </c>
      <c r="H289" s="30">
        <v>84000036</v>
      </c>
      <c r="I289" s="30" t="s">
        <v>606</v>
      </c>
      <c r="J289" s="30" t="s">
        <v>607</v>
      </c>
      <c r="K289" s="30" t="s">
        <v>608</v>
      </c>
      <c r="L289" t="str">
        <f t="shared" si="9"/>
        <v>18011954</v>
      </c>
      <c r="M289" t="str">
        <f t="shared" si="8"/>
        <v>11111</v>
      </c>
    </row>
    <row r="290" spans="1:13" ht="19.5" x14ac:dyDescent="0.55000000000000004">
      <c r="A290" s="30" t="s">
        <v>1336</v>
      </c>
      <c r="B290" s="30" t="s">
        <v>481</v>
      </c>
      <c r="C290" s="30">
        <v>85346044</v>
      </c>
      <c r="D290" s="30">
        <v>40000001</v>
      </c>
      <c r="E290" s="29" t="s">
        <v>538</v>
      </c>
      <c r="F290" s="29" t="s">
        <v>274</v>
      </c>
      <c r="G290" s="29" t="s">
        <v>275</v>
      </c>
      <c r="H290" s="30">
        <v>84001125</v>
      </c>
      <c r="I290" s="30" t="s">
        <v>597</v>
      </c>
      <c r="J290" s="30" t="s">
        <v>598</v>
      </c>
      <c r="K290" s="30" t="s">
        <v>599</v>
      </c>
      <c r="L290" t="str">
        <f t="shared" si="9"/>
        <v>12051988</v>
      </c>
      <c r="M290" t="str">
        <f t="shared" si="8"/>
        <v>11111</v>
      </c>
    </row>
    <row r="291" spans="1:13" ht="19.5" x14ac:dyDescent="0.55000000000000004">
      <c r="A291" s="30" t="s">
        <v>1430</v>
      </c>
      <c r="B291" s="30" t="s">
        <v>457</v>
      </c>
      <c r="C291" s="30">
        <v>85292970</v>
      </c>
      <c r="D291" s="30">
        <v>40000001</v>
      </c>
      <c r="E291" s="29" t="s">
        <v>538</v>
      </c>
      <c r="F291" s="29" t="s">
        <v>274</v>
      </c>
      <c r="G291" s="29" t="s">
        <v>275</v>
      </c>
      <c r="H291" s="30">
        <v>84007451</v>
      </c>
      <c r="I291" s="30" t="s">
        <v>600</v>
      </c>
      <c r="J291" s="30" t="s">
        <v>601</v>
      </c>
      <c r="K291" s="30" t="s">
        <v>602</v>
      </c>
      <c r="L291" t="str">
        <f t="shared" si="9"/>
        <v>27031994</v>
      </c>
      <c r="M291" t="str">
        <f t="shared" si="8"/>
        <v>11111</v>
      </c>
    </row>
    <row r="292" spans="1:13" ht="19.5" x14ac:dyDescent="0.55000000000000004">
      <c r="A292" s="30" t="s">
        <v>1431</v>
      </c>
      <c r="B292" s="30" t="s">
        <v>406</v>
      </c>
      <c r="C292" s="30">
        <v>85177475</v>
      </c>
      <c r="D292" s="30">
        <v>40000001</v>
      </c>
      <c r="E292" s="29" t="s">
        <v>538</v>
      </c>
      <c r="F292" s="29" t="s">
        <v>274</v>
      </c>
      <c r="G292" s="29" t="s">
        <v>275</v>
      </c>
      <c r="H292" s="30">
        <v>84008651</v>
      </c>
      <c r="I292" s="30" t="s">
        <v>764</v>
      </c>
      <c r="J292" s="30" t="s">
        <v>765</v>
      </c>
      <c r="K292" s="30" t="s">
        <v>681</v>
      </c>
      <c r="L292" t="str">
        <f t="shared" si="9"/>
        <v>01111976</v>
      </c>
      <c r="M292" t="str">
        <f t="shared" si="8"/>
        <v>11111</v>
      </c>
    </row>
    <row r="293" spans="1:13" ht="19.5" x14ac:dyDescent="0.55000000000000004">
      <c r="A293" s="30" t="s">
        <v>1432</v>
      </c>
      <c r="B293" s="30" t="s">
        <v>783</v>
      </c>
      <c r="C293" s="30">
        <v>85522622</v>
      </c>
      <c r="D293" s="30">
        <v>40000001</v>
      </c>
      <c r="E293" s="29" t="s">
        <v>538</v>
      </c>
      <c r="F293" s="29" t="s">
        <v>274</v>
      </c>
      <c r="G293" s="29" t="s">
        <v>275</v>
      </c>
      <c r="H293" s="30">
        <v>84000036</v>
      </c>
      <c r="I293" s="30" t="s">
        <v>606</v>
      </c>
      <c r="J293" s="30" t="s">
        <v>607</v>
      </c>
      <c r="K293" s="30" t="s">
        <v>608</v>
      </c>
      <c r="L293" t="str">
        <f t="shared" si="9"/>
        <v>20071971</v>
      </c>
      <c r="M293" t="str">
        <f t="shared" si="8"/>
        <v>11111</v>
      </c>
    </row>
    <row r="294" spans="1:13" ht="19.5" x14ac:dyDescent="0.55000000000000004">
      <c r="A294" s="30" t="s">
        <v>1433</v>
      </c>
      <c r="B294" s="30" t="s">
        <v>300</v>
      </c>
      <c r="C294" s="30">
        <v>85045507</v>
      </c>
      <c r="D294" s="30">
        <v>40000001</v>
      </c>
      <c r="E294" s="29" t="s">
        <v>538</v>
      </c>
      <c r="F294" s="29" t="s">
        <v>274</v>
      </c>
      <c r="G294" s="29" t="s">
        <v>275</v>
      </c>
      <c r="H294" s="30">
        <v>84000987</v>
      </c>
      <c r="I294" s="30" t="s">
        <v>745</v>
      </c>
      <c r="J294" s="30" t="s">
        <v>746</v>
      </c>
      <c r="K294" s="30" t="s">
        <v>747</v>
      </c>
      <c r="L294" t="str">
        <f t="shared" si="9"/>
        <v>12021961</v>
      </c>
      <c r="M294" t="str">
        <f t="shared" si="8"/>
        <v>11111</v>
      </c>
    </row>
    <row r="295" spans="1:13" ht="19.5" x14ac:dyDescent="0.55000000000000004">
      <c r="A295" s="30" t="s">
        <v>1434</v>
      </c>
      <c r="B295" s="30" t="s">
        <v>784</v>
      </c>
      <c r="C295" s="30">
        <v>85523131</v>
      </c>
      <c r="D295" s="30">
        <v>40000001</v>
      </c>
      <c r="E295" s="29" t="s">
        <v>538</v>
      </c>
      <c r="F295" s="29" t="s">
        <v>274</v>
      </c>
      <c r="G295" s="29" t="s">
        <v>275</v>
      </c>
      <c r="H295" s="30">
        <v>84000718</v>
      </c>
      <c r="I295" s="30" t="s">
        <v>683</v>
      </c>
      <c r="J295" s="30" t="s">
        <v>684</v>
      </c>
      <c r="K295" s="30" t="s">
        <v>685</v>
      </c>
      <c r="L295" t="str">
        <f t="shared" si="9"/>
        <v>14031970</v>
      </c>
      <c r="M295" t="str">
        <f t="shared" si="8"/>
        <v>11111</v>
      </c>
    </row>
    <row r="296" spans="1:13" ht="19.5" x14ac:dyDescent="0.55000000000000004">
      <c r="A296" s="30" t="s">
        <v>1435</v>
      </c>
      <c r="B296" s="30" t="s">
        <v>785</v>
      </c>
      <c r="C296" s="30">
        <v>85523132</v>
      </c>
      <c r="D296" s="30">
        <v>40000001</v>
      </c>
      <c r="E296" s="29" t="s">
        <v>538</v>
      </c>
      <c r="F296" s="29" t="s">
        <v>274</v>
      </c>
      <c r="G296" s="29" t="s">
        <v>275</v>
      </c>
      <c r="H296" s="30">
        <v>84000718</v>
      </c>
      <c r="I296" s="30" t="s">
        <v>683</v>
      </c>
      <c r="J296" s="30" t="s">
        <v>684</v>
      </c>
      <c r="K296" s="30" t="s">
        <v>685</v>
      </c>
      <c r="L296" t="str">
        <f t="shared" si="9"/>
        <v>19021964</v>
      </c>
      <c r="M296" t="str">
        <f t="shared" si="8"/>
        <v>11111</v>
      </c>
    </row>
    <row r="297" spans="1:13" ht="19.5" x14ac:dyDescent="0.55000000000000004">
      <c r="A297" s="30" t="s">
        <v>836</v>
      </c>
      <c r="B297" s="30" t="s">
        <v>467</v>
      </c>
      <c r="C297" s="30">
        <v>85308815</v>
      </c>
      <c r="D297" s="30">
        <v>40000001</v>
      </c>
      <c r="E297" s="29" t="s">
        <v>538</v>
      </c>
      <c r="F297" s="29" t="s">
        <v>274</v>
      </c>
      <c r="G297" s="29" t="s">
        <v>275</v>
      </c>
      <c r="H297" s="30">
        <v>84000641</v>
      </c>
      <c r="I297" s="30" t="s">
        <v>562</v>
      </c>
      <c r="J297" s="30" t="s">
        <v>563</v>
      </c>
      <c r="K297" s="30" t="s">
        <v>564</v>
      </c>
      <c r="L297" t="str">
        <f t="shared" si="9"/>
        <v>19121992</v>
      </c>
      <c r="M297" t="str">
        <f t="shared" si="8"/>
        <v>11111</v>
      </c>
    </row>
    <row r="298" spans="1:13" ht="19.5" x14ac:dyDescent="0.55000000000000004">
      <c r="A298" s="30" t="s">
        <v>1436</v>
      </c>
      <c r="B298" s="30" t="s">
        <v>291</v>
      </c>
      <c r="C298" s="30">
        <v>85045204</v>
      </c>
      <c r="D298" s="30">
        <v>40000001</v>
      </c>
      <c r="E298" s="29" t="s">
        <v>538</v>
      </c>
      <c r="F298" s="29" t="s">
        <v>274</v>
      </c>
      <c r="G298" s="29" t="s">
        <v>275</v>
      </c>
      <c r="H298" s="30">
        <v>84004641</v>
      </c>
      <c r="I298" s="30" t="s">
        <v>542</v>
      </c>
      <c r="J298" s="30" t="s">
        <v>543</v>
      </c>
      <c r="K298" s="30" t="s">
        <v>544</v>
      </c>
      <c r="L298" t="str">
        <f t="shared" si="9"/>
        <v>07101971</v>
      </c>
      <c r="M298" t="str">
        <f t="shared" si="8"/>
        <v>11111</v>
      </c>
    </row>
    <row r="299" spans="1:13" ht="19.5" x14ac:dyDescent="0.55000000000000004">
      <c r="A299" s="30" t="s">
        <v>1437</v>
      </c>
      <c r="B299" s="30" t="s">
        <v>786</v>
      </c>
      <c r="C299" s="30">
        <v>85497786</v>
      </c>
      <c r="D299" s="30">
        <v>40000001</v>
      </c>
      <c r="E299" s="29" t="s">
        <v>538</v>
      </c>
      <c r="F299" s="29" t="s">
        <v>274</v>
      </c>
      <c r="G299" s="29" t="s">
        <v>275</v>
      </c>
      <c r="H299" s="30">
        <v>84004641</v>
      </c>
      <c r="I299" s="30" t="s">
        <v>542</v>
      </c>
      <c r="J299" s="30" t="s">
        <v>543</v>
      </c>
      <c r="K299" s="30" t="s">
        <v>544</v>
      </c>
      <c r="L299" t="str">
        <f t="shared" si="9"/>
        <v>28071987</v>
      </c>
      <c r="M299" t="str">
        <f t="shared" si="8"/>
        <v>11111</v>
      </c>
    </row>
    <row r="300" spans="1:13" ht="19.5" x14ac:dyDescent="0.55000000000000004">
      <c r="A300" s="30" t="s">
        <v>1438</v>
      </c>
      <c r="B300" s="30" t="s">
        <v>424</v>
      </c>
      <c r="C300" s="30">
        <v>85224187</v>
      </c>
      <c r="D300" s="30">
        <v>40000001</v>
      </c>
      <c r="E300" s="29" t="s">
        <v>538</v>
      </c>
      <c r="F300" s="29" t="s">
        <v>274</v>
      </c>
      <c r="G300" s="29" t="s">
        <v>275</v>
      </c>
      <c r="H300" s="30">
        <v>84004641</v>
      </c>
      <c r="I300" s="30" t="s">
        <v>542</v>
      </c>
      <c r="J300" s="30" t="s">
        <v>543</v>
      </c>
      <c r="K300" s="30" t="s">
        <v>544</v>
      </c>
      <c r="L300" t="str">
        <f t="shared" si="9"/>
        <v>20031996</v>
      </c>
      <c r="M300" t="str">
        <f t="shared" si="8"/>
        <v>11111</v>
      </c>
    </row>
    <row r="301" spans="1:13" ht="19.5" x14ac:dyDescent="0.55000000000000004">
      <c r="A301" s="30" t="s">
        <v>1439</v>
      </c>
      <c r="B301" s="30" t="s">
        <v>455</v>
      </c>
      <c r="C301" s="30">
        <v>85332103</v>
      </c>
      <c r="D301" s="30">
        <v>40000001</v>
      </c>
      <c r="E301" s="29" t="s">
        <v>538</v>
      </c>
      <c r="F301" s="29" t="s">
        <v>274</v>
      </c>
      <c r="G301" s="29" t="s">
        <v>275</v>
      </c>
      <c r="H301" s="30">
        <v>84007137</v>
      </c>
      <c r="I301" s="30" t="s">
        <v>787</v>
      </c>
      <c r="J301" s="30" t="s">
        <v>788</v>
      </c>
      <c r="K301" s="30" t="s">
        <v>789</v>
      </c>
      <c r="L301" t="str">
        <f t="shared" si="9"/>
        <v>13061970</v>
      </c>
      <c r="M301" t="str">
        <f t="shared" si="8"/>
        <v>11111</v>
      </c>
    </row>
    <row r="302" spans="1:13" ht="19.5" x14ac:dyDescent="0.55000000000000004">
      <c r="A302" s="30" t="s">
        <v>1440</v>
      </c>
      <c r="B302" s="30" t="s">
        <v>495</v>
      </c>
      <c r="C302" s="30">
        <v>85395062</v>
      </c>
      <c r="D302" s="30">
        <v>40000001</v>
      </c>
      <c r="E302" s="29" t="s">
        <v>538</v>
      </c>
      <c r="F302" s="29" t="s">
        <v>274</v>
      </c>
      <c r="G302" s="29" t="s">
        <v>275</v>
      </c>
      <c r="H302" s="30">
        <v>84006816</v>
      </c>
      <c r="I302" s="30" t="s">
        <v>609</v>
      </c>
      <c r="J302" s="30" t="s">
        <v>610</v>
      </c>
      <c r="K302" s="30" t="s">
        <v>611</v>
      </c>
      <c r="L302" t="str">
        <f t="shared" si="9"/>
        <v>24071982</v>
      </c>
      <c r="M302" t="str">
        <f t="shared" si="8"/>
        <v>11111</v>
      </c>
    </row>
    <row r="303" spans="1:13" ht="19.5" x14ac:dyDescent="0.55000000000000004">
      <c r="A303" s="30" t="s">
        <v>1441</v>
      </c>
      <c r="B303" s="30" t="s">
        <v>466</v>
      </c>
      <c r="C303" s="30">
        <v>85308798</v>
      </c>
      <c r="D303" s="30">
        <v>40000001</v>
      </c>
      <c r="E303" s="29" t="s">
        <v>538</v>
      </c>
      <c r="F303" s="29" t="s">
        <v>274</v>
      </c>
      <c r="G303" s="29" t="s">
        <v>275</v>
      </c>
      <c r="H303" s="30">
        <v>84000641</v>
      </c>
      <c r="I303" s="30" t="s">
        <v>562</v>
      </c>
      <c r="J303" s="30" t="s">
        <v>563</v>
      </c>
      <c r="K303" s="30" t="s">
        <v>564</v>
      </c>
      <c r="L303" t="str">
        <f t="shared" si="9"/>
        <v>25061989</v>
      </c>
      <c r="M303" t="str">
        <f t="shared" si="8"/>
        <v>11111</v>
      </c>
    </row>
    <row r="304" spans="1:13" ht="19.5" x14ac:dyDescent="0.55000000000000004">
      <c r="A304" s="30" t="s">
        <v>1442</v>
      </c>
      <c r="B304" s="30" t="s">
        <v>422</v>
      </c>
      <c r="C304" s="30">
        <v>85221012</v>
      </c>
      <c r="D304" s="30">
        <v>40000001</v>
      </c>
      <c r="E304" s="29" t="s">
        <v>538</v>
      </c>
      <c r="F304" s="29" t="s">
        <v>274</v>
      </c>
      <c r="G304" s="29" t="s">
        <v>275</v>
      </c>
      <c r="H304" s="30">
        <v>84006581</v>
      </c>
      <c r="I304" s="30" t="s">
        <v>555</v>
      </c>
      <c r="J304" s="30" t="s">
        <v>556</v>
      </c>
      <c r="K304" s="30" t="s">
        <v>557</v>
      </c>
      <c r="L304" t="str">
        <f t="shared" si="9"/>
        <v>30101992</v>
      </c>
      <c r="M304" t="str">
        <f t="shared" si="8"/>
        <v>11111</v>
      </c>
    </row>
    <row r="305" spans="1:13" ht="19.5" x14ac:dyDescent="0.55000000000000004">
      <c r="A305" s="30" t="s">
        <v>1443</v>
      </c>
      <c r="B305" s="30" t="s">
        <v>365</v>
      </c>
      <c r="C305" s="30">
        <v>85101187</v>
      </c>
      <c r="D305" s="30">
        <v>40000001</v>
      </c>
      <c r="E305" s="29" t="s">
        <v>538</v>
      </c>
      <c r="F305" s="29" t="s">
        <v>274</v>
      </c>
      <c r="G305" s="29" t="s">
        <v>275</v>
      </c>
      <c r="H305" s="30">
        <v>84001216</v>
      </c>
      <c r="I305" s="30" t="s">
        <v>614</v>
      </c>
      <c r="J305" s="30" t="s">
        <v>615</v>
      </c>
      <c r="K305" s="30" t="s">
        <v>616</v>
      </c>
      <c r="L305" t="str">
        <f t="shared" si="9"/>
        <v>28101967</v>
      </c>
      <c r="M305" t="str">
        <f t="shared" si="8"/>
        <v>11111</v>
      </c>
    </row>
    <row r="306" spans="1:13" ht="19.5" x14ac:dyDescent="0.55000000000000004">
      <c r="A306" s="30" t="s">
        <v>1444</v>
      </c>
      <c r="B306" s="30" t="s">
        <v>324</v>
      </c>
      <c r="C306" s="30">
        <v>85051439</v>
      </c>
      <c r="D306" s="30">
        <v>40000001</v>
      </c>
      <c r="E306" s="29" t="s">
        <v>538</v>
      </c>
      <c r="F306" s="29" t="s">
        <v>274</v>
      </c>
      <c r="G306" s="29" t="s">
        <v>275</v>
      </c>
      <c r="H306" s="30">
        <v>84004641</v>
      </c>
      <c r="I306" s="30" t="s">
        <v>542</v>
      </c>
      <c r="J306" s="30" t="s">
        <v>543</v>
      </c>
      <c r="K306" s="30" t="s">
        <v>544</v>
      </c>
      <c r="L306" t="str">
        <f t="shared" si="9"/>
        <v>AOCMPAOC</v>
      </c>
      <c r="M306" t="str">
        <f t="shared" si="8"/>
        <v>11111</v>
      </c>
    </row>
    <row r="307" spans="1:13" ht="19.5" x14ac:dyDescent="0.55000000000000004">
      <c r="A307" s="30" t="s">
        <v>1445</v>
      </c>
      <c r="B307" s="30" t="s">
        <v>790</v>
      </c>
      <c r="C307" s="30">
        <v>85490549</v>
      </c>
      <c r="D307" s="30">
        <v>40000001</v>
      </c>
      <c r="E307" s="29" t="s">
        <v>538</v>
      </c>
      <c r="F307" s="29" t="s">
        <v>274</v>
      </c>
      <c r="G307" s="29" t="s">
        <v>275</v>
      </c>
      <c r="H307" s="30">
        <v>84001201</v>
      </c>
      <c r="I307" s="30" t="s">
        <v>635</v>
      </c>
      <c r="J307" s="30" t="s">
        <v>636</v>
      </c>
      <c r="K307" s="30" t="s">
        <v>637</v>
      </c>
      <c r="L307" t="str">
        <f t="shared" si="9"/>
        <v>16031984</v>
      </c>
      <c r="M307" t="str">
        <f t="shared" si="8"/>
        <v>11111</v>
      </c>
    </row>
    <row r="308" spans="1:13" ht="19.5" x14ac:dyDescent="0.55000000000000004">
      <c r="A308" s="30" t="s">
        <v>1446</v>
      </c>
      <c r="B308" s="30" t="s">
        <v>525</v>
      </c>
      <c r="C308" s="30">
        <v>85433422</v>
      </c>
      <c r="D308" s="30">
        <v>40000001</v>
      </c>
      <c r="E308" s="29" t="s">
        <v>538</v>
      </c>
      <c r="F308" s="29" t="s">
        <v>274</v>
      </c>
      <c r="G308" s="29" t="s">
        <v>275</v>
      </c>
      <c r="H308" s="30">
        <v>84008430</v>
      </c>
      <c r="I308" s="30" t="s">
        <v>628</v>
      </c>
      <c r="J308" s="30" t="s">
        <v>629</v>
      </c>
      <c r="K308" s="30" t="s">
        <v>630</v>
      </c>
      <c r="L308" t="str">
        <f t="shared" si="9"/>
        <v>25041991</v>
      </c>
      <c r="M308" t="str">
        <f t="shared" si="8"/>
        <v>11111</v>
      </c>
    </row>
    <row r="309" spans="1:13" ht="19.5" x14ac:dyDescent="0.55000000000000004">
      <c r="A309" s="30" t="s">
        <v>1447</v>
      </c>
      <c r="B309" s="30" t="s">
        <v>791</v>
      </c>
      <c r="C309" s="30">
        <v>85529029</v>
      </c>
      <c r="D309" s="30">
        <v>40000001</v>
      </c>
      <c r="E309" s="29" t="s">
        <v>538</v>
      </c>
      <c r="F309" s="29" t="s">
        <v>274</v>
      </c>
      <c r="G309" s="29" t="s">
        <v>275</v>
      </c>
      <c r="H309" s="30">
        <v>84001268</v>
      </c>
      <c r="I309" s="30" t="s">
        <v>539</v>
      </c>
      <c r="J309" s="30" t="s">
        <v>540</v>
      </c>
      <c r="K309" s="30" t="s">
        <v>541</v>
      </c>
      <c r="L309" t="str">
        <f t="shared" si="9"/>
        <v>20101998</v>
      </c>
      <c r="M309" t="str">
        <f t="shared" si="8"/>
        <v>11111</v>
      </c>
    </row>
    <row r="310" spans="1:13" ht="19.5" x14ac:dyDescent="0.55000000000000004">
      <c r="A310" s="30" t="s">
        <v>1448</v>
      </c>
      <c r="B310" s="30" t="s">
        <v>288</v>
      </c>
      <c r="C310" s="30">
        <v>85045182</v>
      </c>
      <c r="D310" s="30">
        <v>40000001</v>
      </c>
      <c r="E310" s="29" t="s">
        <v>538</v>
      </c>
      <c r="F310" s="29" t="s">
        <v>274</v>
      </c>
      <c r="G310" s="29" t="s">
        <v>275</v>
      </c>
      <c r="H310" s="30">
        <v>84008430</v>
      </c>
      <c r="I310" s="30" t="s">
        <v>628</v>
      </c>
      <c r="J310" s="30" t="s">
        <v>629</v>
      </c>
      <c r="K310" s="30" t="s">
        <v>630</v>
      </c>
      <c r="L310" t="str">
        <f t="shared" si="9"/>
        <v>31031972</v>
      </c>
      <c r="M310" t="str">
        <f t="shared" si="8"/>
        <v>11111</v>
      </c>
    </row>
    <row r="311" spans="1:13" ht="19.5" x14ac:dyDescent="0.55000000000000004">
      <c r="A311" s="30" t="s">
        <v>1449</v>
      </c>
      <c r="B311" s="30" t="s">
        <v>287</v>
      </c>
      <c r="C311" s="30">
        <v>85045179</v>
      </c>
      <c r="D311" s="30">
        <v>40000001</v>
      </c>
      <c r="E311" s="29" t="s">
        <v>538</v>
      </c>
      <c r="F311" s="29" t="s">
        <v>274</v>
      </c>
      <c r="G311" s="29" t="s">
        <v>275</v>
      </c>
      <c r="H311" s="30">
        <v>84008430</v>
      </c>
      <c r="I311" s="30" t="s">
        <v>628</v>
      </c>
      <c r="J311" s="30" t="s">
        <v>629</v>
      </c>
      <c r="K311" s="30" t="s">
        <v>630</v>
      </c>
      <c r="L311" t="str">
        <f t="shared" si="9"/>
        <v>13081967</v>
      </c>
      <c r="M311" t="str">
        <f t="shared" si="8"/>
        <v>11111</v>
      </c>
    </row>
    <row r="312" spans="1:13" ht="19.5" x14ac:dyDescent="0.55000000000000004">
      <c r="A312" s="30" t="s">
        <v>1450</v>
      </c>
      <c r="B312" s="30" t="s">
        <v>520</v>
      </c>
      <c r="C312" s="30">
        <v>85430378</v>
      </c>
      <c r="D312" s="30">
        <v>40000001</v>
      </c>
      <c r="E312" s="29" t="s">
        <v>538</v>
      </c>
      <c r="F312" s="29" t="s">
        <v>274</v>
      </c>
      <c r="G312" s="29" t="s">
        <v>275</v>
      </c>
      <c r="H312" s="30">
        <v>84001268</v>
      </c>
      <c r="I312" s="30" t="s">
        <v>539</v>
      </c>
      <c r="J312" s="30" t="s">
        <v>540</v>
      </c>
      <c r="K312" s="30" t="s">
        <v>541</v>
      </c>
      <c r="L312" t="str">
        <f t="shared" si="9"/>
        <v>08111986</v>
      </c>
      <c r="M312" t="str">
        <f t="shared" si="8"/>
        <v>11111</v>
      </c>
    </row>
    <row r="313" spans="1:13" ht="19.5" x14ac:dyDescent="0.55000000000000004">
      <c r="A313" s="30" t="s">
        <v>1451</v>
      </c>
      <c r="B313" s="30" t="s">
        <v>499</v>
      </c>
      <c r="C313" s="30">
        <v>85401253</v>
      </c>
      <c r="D313" s="30">
        <v>40000001</v>
      </c>
      <c r="E313" s="29" t="s">
        <v>538</v>
      </c>
      <c r="F313" s="29" t="s">
        <v>274</v>
      </c>
      <c r="G313" s="29" t="s">
        <v>275</v>
      </c>
      <c r="H313" s="30">
        <v>84000349</v>
      </c>
      <c r="I313" s="30" t="s">
        <v>585</v>
      </c>
      <c r="J313" s="30" t="s">
        <v>586</v>
      </c>
      <c r="K313" s="30" t="s">
        <v>587</v>
      </c>
      <c r="L313" t="str">
        <f t="shared" si="9"/>
        <v>10091998</v>
      </c>
      <c r="M313" t="str">
        <f t="shared" si="8"/>
        <v>11111</v>
      </c>
    </row>
    <row r="314" spans="1:13" ht="19.5" x14ac:dyDescent="0.55000000000000004">
      <c r="A314" s="30" t="s">
        <v>1452</v>
      </c>
      <c r="B314" s="30" t="s">
        <v>373</v>
      </c>
      <c r="C314" s="30">
        <v>85352754</v>
      </c>
      <c r="D314" s="30">
        <v>40000001</v>
      </c>
      <c r="E314" s="29" t="s">
        <v>538</v>
      </c>
      <c r="F314" s="29" t="s">
        <v>274</v>
      </c>
      <c r="G314" s="29" t="s">
        <v>275</v>
      </c>
      <c r="H314" s="30">
        <v>84000349</v>
      </c>
      <c r="I314" s="30" t="s">
        <v>585</v>
      </c>
      <c r="J314" s="30" t="s">
        <v>586</v>
      </c>
      <c r="K314" s="30" t="s">
        <v>587</v>
      </c>
      <c r="L314" t="str">
        <f t="shared" si="9"/>
        <v>18061994</v>
      </c>
      <c r="M314" t="str">
        <f t="shared" si="8"/>
        <v>11111</v>
      </c>
    </row>
    <row r="315" spans="1:13" ht="19.5" x14ac:dyDescent="0.55000000000000004">
      <c r="A315" s="30" t="s">
        <v>1453</v>
      </c>
      <c r="B315" s="30" t="s">
        <v>369</v>
      </c>
      <c r="C315" s="30">
        <v>85340677</v>
      </c>
      <c r="D315" s="30">
        <v>40000001</v>
      </c>
      <c r="E315" s="29" t="s">
        <v>538</v>
      </c>
      <c r="F315" s="29" t="s">
        <v>274</v>
      </c>
      <c r="G315" s="29" t="s">
        <v>275</v>
      </c>
      <c r="H315" s="30">
        <v>84000713</v>
      </c>
      <c r="I315" s="30" t="s">
        <v>620</v>
      </c>
      <c r="J315" s="30" t="s">
        <v>621</v>
      </c>
      <c r="K315" s="30" t="s">
        <v>622</v>
      </c>
      <c r="L315" t="str">
        <f t="shared" si="9"/>
        <v>08051985</v>
      </c>
      <c r="M315" t="str">
        <f t="shared" si="8"/>
        <v>11111</v>
      </c>
    </row>
    <row r="316" spans="1:13" ht="19.5" x14ac:dyDescent="0.55000000000000004">
      <c r="A316" s="30" t="s">
        <v>1454</v>
      </c>
      <c r="B316" s="30" t="s">
        <v>792</v>
      </c>
      <c r="C316" s="30">
        <v>85530271</v>
      </c>
      <c r="D316" s="30">
        <v>40000001</v>
      </c>
      <c r="E316" s="29" t="s">
        <v>538</v>
      </c>
      <c r="F316" s="29" t="s">
        <v>274</v>
      </c>
      <c r="G316" s="29" t="s">
        <v>275</v>
      </c>
      <c r="H316" s="30">
        <v>84004641</v>
      </c>
      <c r="I316" s="30" t="s">
        <v>542</v>
      </c>
      <c r="J316" s="30" t="s">
        <v>543</v>
      </c>
      <c r="K316" s="30" t="s">
        <v>544</v>
      </c>
      <c r="L316" t="str">
        <f t="shared" si="9"/>
        <v>07071990</v>
      </c>
      <c r="M316" t="str">
        <f t="shared" si="8"/>
        <v>11111</v>
      </c>
    </row>
    <row r="317" spans="1:13" ht="19.5" x14ac:dyDescent="0.55000000000000004">
      <c r="A317" s="30" t="s">
        <v>1455</v>
      </c>
      <c r="B317" s="30" t="s">
        <v>793</v>
      </c>
      <c r="C317" s="30">
        <v>85531793</v>
      </c>
      <c r="D317" s="30">
        <v>40000001</v>
      </c>
      <c r="E317" s="29" t="s">
        <v>538</v>
      </c>
      <c r="F317" s="29" t="s">
        <v>274</v>
      </c>
      <c r="G317" s="29" t="s">
        <v>275</v>
      </c>
      <c r="H317" s="30">
        <v>84009835</v>
      </c>
      <c r="I317" s="30" t="s">
        <v>572</v>
      </c>
      <c r="J317" s="30" t="s">
        <v>573</v>
      </c>
      <c r="K317" s="30" t="s">
        <v>574</v>
      </c>
      <c r="L317" t="str">
        <f t="shared" si="9"/>
        <v>28121998</v>
      </c>
      <c r="M317" t="str">
        <f t="shared" si="8"/>
        <v>11111</v>
      </c>
    </row>
    <row r="318" spans="1:13" ht="19.5" x14ac:dyDescent="0.55000000000000004">
      <c r="A318" s="30" t="s">
        <v>1456</v>
      </c>
      <c r="B318" s="30" t="s">
        <v>794</v>
      </c>
      <c r="C318" s="30">
        <v>85531795</v>
      </c>
      <c r="D318" s="30">
        <v>40000001</v>
      </c>
      <c r="E318" s="29" t="s">
        <v>538</v>
      </c>
      <c r="F318" s="29" t="s">
        <v>274</v>
      </c>
      <c r="G318" s="29" t="s">
        <v>275</v>
      </c>
      <c r="H318" s="30">
        <v>84004641</v>
      </c>
      <c r="I318" s="30" t="s">
        <v>542</v>
      </c>
      <c r="J318" s="30" t="s">
        <v>543</v>
      </c>
      <c r="K318" s="30" t="s">
        <v>544</v>
      </c>
      <c r="L318" t="str">
        <f t="shared" si="9"/>
        <v>15091958</v>
      </c>
      <c r="M318" t="str">
        <f t="shared" si="8"/>
        <v>11111</v>
      </c>
    </row>
    <row r="319" spans="1:13" ht="19.5" x14ac:dyDescent="0.55000000000000004">
      <c r="A319" s="30" t="s">
        <v>1457</v>
      </c>
      <c r="B319" s="30" t="s">
        <v>795</v>
      </c>
      <c r="C319" s="30">
        <v>85511011</v>
      </c>
      <c r="D319" s="30">
        <v>40000001</v>
      </c>
      <c r="E319" s="29" t="s">
        <v>538</v>
      </c>
      <c r="F319" s="29" t="s">
        <v>274</v>
      </c>
      <c r="G319" s="29" t="s">
        <v>275</v>
      </c>
      <c r="H319" s="30">
        <v>84008651</v>
      </c>
      <c r="I319" s="30" t="s">
        <v>764</v>
      </c>
      <c r="J319" s="30" t="s">
        <v>765</v>
      </c>
      <c r="K319" s="30" t="s">
        <v>681</v>
      </c>
      <c r="L319" t="str">
        <f t="shared" si="9"/>
        <v>26111982</v>
      </c>
      <c r="M319" t="str">
        <f t="shared" si="8"/>
        <v>11111</v>
      </c>
    </row>
    <row r="320" spans="1:13" ht="19.5" x14ac:dyDescent="0.55000000000000004">
      <c r="A320" s="30" t="s">
        <v>1458</v>
      </c>
      <c r="B320" s="30" t="s">
        <v>796</v>
      </c>
      <c r="C320" s="30">
        <v>85532760</v>
      </c>
      <c r="D320" s="30">
        <v>40000001</v>
      </c>
      <c r="E320" s="29" t="s">
        <v>538</v>
      </c>
      <c r="F320" s="29" t="s">
        <v>274</v>
      </c>
      <c r="G320" s="29" t="s">
        <v>275</v>
      </c>
      <c r="H320" s="30">
        <v>84001201</v>
      </c>
      <c r="I320" s="30" t="s">
        <v>635</v>
      </c>
      <c r="J320" s="30" t="s">
        <v>636</v>
      </c>
      <c r="K320" s="30" t="s">
        <v>637</v>
      </c>
      <c r="L320" t="str">
        <f t="shared" si="9"/>
        <v>06021989</v>
      </c>
      <c r="M320" t="str">
        <f t="shared" si="8"/>
        <v>11111</v>
      </c>
    </row>
    <row r="321" spans="1:13" ht="19.5" x14ac:dyDescent="0.55000000000000004">
      <c r="A321" s="30" t="s">
        <v>1459</v>
      </c>
      <c r="B321" s="30" t="s">
        <v>315</v>
      </c>
      <c r="C321" s="30">
        <v>85043742</v>
      </c>
      <c r="D321" s="30">
        <v>40000001</v>
      </c>
      <c r="E321" s="29" t="s">
        <v>538</v>
      </c>
      <c r="F321" s="29" t="s">
        <v>274</v>
      </c>
      <c r="G321" s="29" t="s">
        <v>275</v>
      </c>
      <c r="H321" s="30">
        <v>84006581</v>
      </c>
      <c r="I321" s="30" t="s">
        <v>555</v>
      </c>
      <c r="J321" s="30" t="s">
        <v>556</v>
      </c>
      <c r="K321" s="30" t="s">
        <v>557</v>
      </c>
      <c r="L321" t="str">
        <f t="shared" si="9"/>
        <v>07081984</v>
      </c>
      <c r="M321" t="str">
        <f t="shared" si="8"/>
        <v>11111</v>
      </c>
    </row>
    <row r="322" spans="1:13" ht="19.5" x14ac:dyDescent="0.55000000000000004">
      <c r="A322" s="30" t="s">
        <v>1460</v>
      </c>
      <c r="B322" s="30" t="s">
        <v>381</v>
      </c>
      <c r="C322" s="30">
        <v>85322366</v>
      </c>
      <c r="D322" s="30">
        <v>40000001</v>
      </c>
      <c r="E322" s="29" t="s">
        <v>538</v>
      </c>
      <c r="F322" s="29" t="s">
        <v>274</v>
      </c>
      <c r="G322" s="29" t="s">
        <v>275</v>
      </c>
      <c r="H322" s="30">
        <v>84004641</v>
      </c>
      <c r="I322" s="30" t="s">
        <v>542</v>
      </c>
      <c r="J322" s="30" t="s">
        <v>543</v>
      </c>
      <c r="K322" s="30" t="s">
        <v>544</v>
      </c>
      <c r="L322" t="str">
        <f t="shared" si="9"/>
        <v>NCAFANCA</v>
      </c>
      <c r="M322" t="str">
        <f t="shared" si="8"/>
        <v>11111</v>
      </c>
    </row>
    <row r="323" spans="1:13" ht="19.5" x14ac:dyDescent="0.55000000000000004">
      <c r="A323" s="30" t="s">
        <v>1461</v>
      </c>
      <c r="B323" s="30" t="s">
        <v>489</v>
      </c>
      <c r="C323" s="30">
        <v>85378934</v>
      </c>
      <c r="D323" s="30">
        <v>40000001</v>
      </c>
      <c r="E323" s="29" t="s">
        <v>538</v>
      </c>
      <c r="F323" s="29" t="s">
        <v>274</v>
      </c>
      <c r="G323" s="29" t="s">
        <v>275</v>
      </c>
      <c r="H323" s="30">
        <v>84006581</v>
      </c>
      <c r="I323" s="30" t="s">
        <v>555</v>
      </c>
      <c r="J323" s="30" t="s">
        <v>556</v>
      </c>
      <c r="K323" s="30" t="s">
        <v>557</v>
      </c>
      <c r="L323" t="str">
        <f t="shared" si="9"/>
        <v>04061987</v>
      </c>
      <c r="M323" t="str">
        <f t="shared" si="8"/>
        <v>11111</v>
      </c>
    </row>
    <row r="324" spans="1:13" ht="19.5" x14ac:dyDescent="0.55000000000000004">
      <c r="A324" s="30" t="s">
        <v>1462</v>
      </c>
      <c r="B324" s="30" t="s">
        <v>797</v>
      </c>
      <c r="C324" s="30">
        <v>85533644</v>
      </c>
      <c r="D324" s="30">
        <v>40000001</v>
      </c>
      <c r="E324" s="29" t="s">
        <v>538</v>
      </c>
      <c r="F324" s="29" t="s">
        <v>274</v>
      </c>
      <c r="G324" s="29" t="s">
        <v>275</v>
      </c>
      <c r="H324" s="30">
        <v>84000960</v>
      </c>
      <c r="I324" s="30" t="s">
        <v>588</v>
      </c>
      <c r="J324" s="30" t="s">
        <v>589</v>
      </c>
      <c r="K324" s="30" t="s">
        <v>590</v>
      </c>
      <c r="L324" t="str">
        <f t="shared" si="9"/>
        <v>11121932</v>
      </c>
      <c r="M324" t="str">
        <f t="shared" ref="M324:M387" si="10">+IF(ISNUMBER(A324)="True",+RIGHT(A324,8),"11111")</f>
        <v>11111</v>
      </c>
    </row>
    <row r="325" spans="1:13" ht="19.5" x14ac:dyDescent="0.55000000000000004">
      <c r="A325" s="30" t="s">
        <v>1463</v>
      </c>
      <c r="B325" s="30" t="s">
        <v>798</v>
      </c>
      <c r="C325" s="30">
        <v>85533645</v>
      </c>
      <c r="D325" s="30">
        <v>40000001</v>
      </c>
      <c r="E325" s="29" t="s">
        <v>538</v>
      </c>
      <c r="F325" s="29" t="s">
        <v>274</v>
      </c>
      <c r="G325" s="29" t="s">
        <v>275</v>
      </c>
      <c r="H325" s="30">
        <v>84000960</v>
      </c>
      <c r="I325" s="30" t="s">
        <v>588</v>
      </c>
      <c r="J325" s="30" t="s">
        <v>589</v>
      </c>
      <c r="K325" s="30" t="s">
        <v>590</v>
      </c>
      <c r="L325" t="str">
        <f t="shared" si="9"/>
        <v>18021935</v>
      </c>
      <c r="M325" t="str">
        <f t="shared" si="10"/>
        <v>11111</v>
      </c>
    </row>
    <row r="326" spans="1:13" ht="19.5" x14ac:dyDescent="0.55000000000000004">
      <c r="A326" s="30" t="s">
        <v>1464</v>
      </c>
      <c r="B326" s="30" t="s">
        <v>799</v>
      </c>
      <c r="C326" s="30">
        <v>85534917</v>
      </c>
      <c r="D326" s="30">
        <v>40000001</v>
      </c>
      <c r="E326" s="29" t="s">
        <v>538</v>
      </c>
      <c r="F326" s="29" t="s">
        <v>274</v>
      </c>
      <c r="G326" s="29" t="s">
        <v>275</v>
      </c>
      <c r="H326" s="30">
        <v>84006816</v>
      </c>
      <c r="I326" s="30" t="s">
        <v>609</v>
      </c>
      <c r="J326" s="30" t="s">
        <v>610</v>
      </c>
      <c r="K326" s="30" t="s">
        <v>611</v>
      </c>
      <c r="L326" t="str">
        <f t="shared" si="9"/>
        <v>25011997</v>
      </c>
      <c r="M326" t="str">
        <f t="shared" si="10"/>
        <v>11111</v>
      </c>
    </row>
    <row r="327" spans="1:13" ht="19.5" x14ac:dyDescent="0.55000000000000004">
      <c r="A327" s="30" t="s">
        <v>1465</v>
      </c>
      <c r="B327" s="30" t="s">
        <v>359</v>
      </c>
      <c r="C327" s="30">
        <v>85071559</v>
      </c>
      <c r="D327" s="30">
        <v>40000001</v>
      </c>
      <c r="E327" s="29" t="s">
        <v>538</v>
      </c>
      <c r="F327" s="29" t="s">
        <v>274</v>
      </c>
      <c r="G327" s="29" t="s">
        <v>275</v>
      </c>
      <c r="H327" s="30">
        <v>84006581</v>
      </c>
      <c r="I327" s="30" t="s">
        <v>555</v>
      </c>
      <c r="J327" s="30" t="s">
        <v>556</v>
      </c>
      <c r="K327" s="30" t="s">
        <v>557</v>
      </c>
      <c r="L327" t="str">
        <f t="shared" ref="L327:L390" si="11">RIGHT(A327,8)</f>
        <v>13071983</v>
      </c>
      <c r="M327" t="str">
        <f t="shared" si="10"/>
        <v>11111</v>
      </c>
    </row>
    <row r="328" spans="1:13" ht="19.5" x14ac:dyDescent="0.55000000000000004">
      <c r="A328" s="30" t="s">
        <v>1466</v>
      </c>
      <c r="B328" s="30" t="s">
        <v>435</v>
      </c>
      <c r="C328" s="30">
        <v>85177721</v>
      </c>
      <c r="D328" s="30">
        <v>40000001</v>
      </c>
      <c r="E328" s="29" t="s">
        <v>538</v>
      </c>
      <c r="F328" s="29" t="s">
        <v>274</v>
      </c>
      <c r="G328" s="29" t="s">
        <v>275</v>
      </c>
      <c r="H328" s="30">
        <v>84004030</v>
      </c>
      <c r="I328" s="30" t="s">
        <v>800</v>
      </c>
      <c r="J328" s="30" t="s">
        <v>801</v>
      </c>
      <c r="K328" s="30" t="s">
        <v>802</v>
      </c>
      <c r="L328" t="str">
        <f t="shared" si="11"/>
        <v>24031995</v>
      </c>
      <c r="M328" t="str">
        <f t="shared" si="10"/>
        <v>11111</v>
      </c>
    </row>
    <row r="329" spans="1:13" ht="19.5" x14ac:dyDescent="0.55000000000000004">
      <c r="A329" s="30" t="s">
        <v>1467</v>
      </c>
      <c r="B329" s="30" t="s">
        <v>803</v>
      </c>
      <c r="C329" s="30">
        <v>85468079</v>
      </c>
      <c r="D329" s="30">
        <v>40000001</v>
      </c>
      <c r="E329" s="29" t="s">
        <v>538</v>
      </c>
      <c r="F329" s="29" t="s">
        <v>274</v>
      </c>
      <c r="G329" s="29" t="s">
        <v>275</v>
      </c>
      <c r="H329" s="30">
        <v>84011137</v>
      </c>
      <c r="I329" s="30" t="s">
        <v>804</v>
      </c>
      <c r="J329" s="30" t="s">
        <v>805</v>
      </c>
      <c r="K329" s="30" t="s">
        <v>806</v>
      </c>
      <c r="L329" t="str">
        <f t="shared" si="11"/>
        <v>11071982</v>
      </c>
      <c r="M329" t="str">
        <f t="shared" si="10"/>
        <v>11111</v>
      </c>
    </row>
    <row r="330" spans="1:13" ht="19.5" x14ac:dyDescent="0.55000000000000004">
      <c r="A330" s="30" t="s">
        <v>1468</v>
      </c>
      <c r="B330" s="30" t="s">
        <v>807</v>
      </c>
      <c r="C330" s="30">
        <v>85483324</v>
      </c>
      <c r="D330" s="30">
        <v>40000001</v>
      </c>
      <c r="E330" s="29" t="s">
        <v>538</v>
      </c>
      <c r="F330" s="29" t="s">
        <v>274</v>
      </c>
      <c r="G330" s="29" t="s">
        <v>275</v>
      </c>
      <c r="H330" s="30">
        <v>84006581</v>
      </c>
      <c r="I330" s="30" t="s">
        <v>555</v>
      </c>
      <c r="J330" s="30" t="s">
        <v>556</v>
      </c>
      <c r="K330" s="30" t="s">
        <v>557</v>
      </c>
      <c r="L330" t="str">
        <f t="shared" si="11"/>
        <v>AOBMDAOB</v>
      </c>
      <c r="M330" t="str">
        <f t="shared" si="10"/>
        <v>11111</v>
      </c>
    </row>
    <row r="331" spans="1:13" ht="19.5" x14ac:dyDescent="0.55000000000000004">
      <c r="A331" s="30" t="s">
        <v>1469</v>
      </c>
      <c r="B331" s="30" t="s">
        <v>808</v>
      </c>
      <c r="C331" s="30">
        <v>85540378</v>
      </c>
      <c r="D331" s="30">
        <v>40000001</v>
      </c>
      <c r="E331" s="29" t="s">
        <v>538</v>
      </c>
      <c r="F331" s="29" t="s">
        <v>274</v>
      </c>
      <c r="G331" s="29" t="s">
        <v>275</v>
      </c>
      <c r="H331" s="30">
        <v>84009835</v>
      </c>
      <c r="I331" s="30" t="s">
        <v>572</v>
      </c>
      <c r="J331" s="30" t="s">
        <v>573</v>
      </c>
      <c r="K331" s="30" t="s">
        <v>574</v>
      </c>
      <c r="L331" t="str">
        <f t="shared" si="11"/>
        <v>18081997</v>
      </c>
      <c r="M331" t="str">
        <f t="shared" si="10"/>
        <v>11111</v>
      </c>
    </row>
    <row r="332" spans="1:13" ht="19.5" x14ac:dyDescent="0.55000000000000004">
      <c r="A332" s="30" t="s">
        <v>1388</v>
      </c>
      <c r="B332" s="30" t="s">
        <v>440</v>
      </c>
      <c r="C332" s="30">
        <v>85543351</v>
      </c>
      <c r="D332" s="30">
        <v>40000001</v>
      </c>
      <c r="E332" s="29" t="s">
        <v>538</v>
      </c>
      <c r="F332" s="29" t="s">
        <v>274</v>
      </c>
      <c r="G332" s="29" t="s">
        <v>275</v>
      </c>
      <c r="H332" s="30">
        <v>84004429</v>
      </c>
      <c r="I332" s="30" t="s">
        <v>809</v>
      </c>
      <c r="J332" s="30" t="s">
        <v>810</v>
      </c>
      <c r="K332" s="30" t="s">
        <v>811</v>
      </c>
      <c r="L332" t="str">
        <f t="shared" si="11"/>
        <v>24101984</v>
      </c>
      <c r="M332" t="str">
        <f t="shared" si="10"/>
        <v>11111</v>
      </c>
    </row>
    <row r="333" spans="1:13" ht="19.5" x14ac:dyDescent="0.55000000000000004">
      <c r="A333" s="30" t="s">
        <v>1470</v>
      </c>
      <c r="B333" s="30" t="s">
        <v>812</v>
      </c>
      <c r="C333" s="30">
        <v>85454974</v>
      </c>
      <c r="D333" s="30">
        <v>40000001</v>
      </c>
      <c r="E333" s="29" t="s">
        <v>538</v>
      </c>
      <c r="F333" s="29" t="s">
        <v>813</v>
      </c>
      <c r="G333" s="29" t="s">
        <v>275</v>
      </c>
      <c r="H333" s="30">
        <v>84003313</v>
      </c>
      <c r="I333" s="30" t="s">
        <v>814</v>
      </c>
      <c r="J333" s="30" t="s">
        <v>815</v>
      </c>
      <c r="K333" s="30" t="s">
        <v>816</v>
      </c>
      <c r="L333" t="str">
        <f t="shared" si="11"/>
        <v>15091987</v>
      </c>
      <c r="M333" t="str">
        <f t="shared" si="10"/>
        <v>11111</v>
      </c>
    </row>
    <row r="334" spans="1:13" ht="19.5" x14ac:dyDescent="0.55000000000000004">
      <c r="A334" s="30" t="s">
        <v>1292</v>
      </c>
      <c r="B334" s="30" t="s">
        <v>362</v>
      </c>
      <c r="C334" s="30">
        <v>85072949</v>
      </c>
      <c r="D334" s="30">
        <v>40000001</v>
      </c>
      <c r="E334" s="29" t="s">
        <v>538</v>
      </c>
      <c r="F334" s="29" t="s">
        <v>2</v>
      </c>
      <c r="G334" s="29" t="s">
        <v>275</v>
      </c>
      <c r="H334" s="30">
        <v>84000641</v>
      </c>
      <c r="I334" s="30" t="s">
        <v>562</v>
      </c>
      <c r="J334" s="30" t="s">
        <v>563</v>
      </c>
      <c r="K334" s="30" t="s">
        <v>564</v>
      </c>
      <c r="L334" t="str">
        <f t="shared" si="11"/>
        <v>07121970</v>
      </c>
      <c r="M334" t="str">
        <f t="shared" si="10"/>
        <v>11111</v>
      </c>
    </row>
    <row r="335" spans="1:13" ht="19.5" x14ac:dyDescent="0.55000000000000004">
      <c r="A335" s="30" t="s">
        <v>1222</v>
      </c>
      <c r="B335" s="30" t="s">
        <v>330</v>
      </c>
      <c r="C335" s="30">
        <v>85054414</v>
      </c>
      <c r="D335" s="30">
        <v>40000001</v>
      </c>
      <c r="E335" s="29" t="s">
        <v>538</v>
      </c>
      <c r="F335" s="29" t="s">
        <v>274</v>
      </c>
      <c r="G335" s="29" t="s">
        <v>275</v>
      </c>
      <c r="H335" s="30">
        <v>84000868</v>
      </c>
      <c r="I335" s="30" t="s">
        <v>612</v>
      </c>
      <c r="J335" s="30" t="s">
        <v>613</v>
      </c>
      <c r="K335" s="30" t="s">
        <v>564</v>
      </c>
      <c r="L335" t="str">
        <f t="shared" si="11"/>
        <v>26011977</v>
      </c>
      <c r="M335" t="str">
        <f t="shared" si="10"/>
        <v>11111</v>
      </c>
    </row>
    <row r="336" spans="1:13" ht="19.5" x14ac:dyDescent="0.55000000000000004">
      <c r="A336" s="30" t="s">
        <v>1319</v>
      </c>
      <c r="B336" s="30" t="s">
        <v>723</v>
      </c>
      <c r="C336" s="30">
        <v>85498481</v>
      </c>
      <c r="D336" s="30">
        <v>40000001</v>
      </c>
      <c r="E336" s="29" t="s">
        <v>538</v>
      </c>
      <c r="F336" s="29" t="s">
        <v>274</v>
      </c>
      <c r="G336" s="29" t="s">
        <v>275</v>
      </c>
      <c r="H336" s="30">
        <v>84001513</v>
      </c>
      <c r="I336" s="30" t="s">
        <v>707</v>
      </c>
      <c r="J336" s="30" t="s">
        <v>708</v>
      </c>
      <c r="K336" s="30" t="s">
        <v>709</v>
      </c>
      <c r="L336" t="str">
        <f t="shared" si="11"/>
        <v>AVIFFAVI</v>
      </c>
      <c r="M336" t="str">
        <f t="shared" si="10"/>
        <v>11111</v>
      </c>
    </row>
    <row r="337" spans="1:13" ht="19.5" x14ac:dyDescent="0.55000000000000004">
      <c r="A337" s="30" t="s">
        <v>1358</v>
      </c>
      <c r="B337" s="30" t="s">
        <v>328</v>
      </c>
      <c r="C337" s="30">
        <v>85053107</v>
      </c>
      <c r="D337" s="30">
        <v>40000001</v>
      </c>
      <c r="E337" s="29" t="s">
        <v>538</v>
      </c>
      <c r="F337" s="29" t="s">
        <v>274</v>
      </c>
      <c r="G337" s="29" t="s">
        <v>275</v>
      </c>
      <c r="H337" s="30">
        <v>84001125</v>
      </c>
      <c r="I337" s="30" t="s">
        <v>597</v>
      </c>
      <c r="J337" s="30" t="s">
        <v>598</v>
      </c>
      <c r="K337" s="30" t="s">
        <v>599</v>
      </c>
      <c r="L337" t="str">
        <f t="shared" si="11"/>
        <v>12091983</v>
      </c>
      <c r="M337" t="str">
        <f t="shared" si="10"/>
        <v>11111</v>
      </c>
    </row>
    <row r="338" spans="1:13" ht="19.5" x14ac:dyDescent="0.55000000000000004">
      <c r="A338" s="30" t="s">
        <v>1313</v>
      </c>
      <c r="B338" s="30" t="s">
        <v>319</v>
      </c>
      <c r="C338" s="30">
        <v>85043868</v>
      </c>
      <c r="D338" s="30">
        <v>40000001</v>
      </c>
      <c r="E338" s="29" t="s">
        <v>538</v>
      </c>
      <c r="F338" s="29" t="s">
        <v>274</v>
      </c>
      <c r="G338" s="29" t="s">
        <v>275</v>
      </c>
      <c r="H338" s="30">
        <v>84002444</v>
      </c>
      <c r="I338" s="30" t="s">
        <v>817</v>
      </c>
      <c r="J338" s="30" t="s">
        <v>818</v>
      </c>
      <c r="K338" s="30" t="s">
        <v>685</v>
      </c>
      <c r="L338" t="str">
        <f t="shared" si="11"/>
        <v>05011975</v>
      </c>
      <c r="M338" t="str">
        <f t="shared" si="10"/>
        <v>11111</v>
      </c>
    </row>
    <row r="339" spans="1:13" ht="19.5" x14ac:dyDescent="0.55000000000000004">
      <c r="A339" s="30" t="s">
        <v>1203</v>
      </c>
      <c r="B339" s="30" t="s">
        <v>638</v>
      </c>
      <c r="C339" s="30">
        <v>85464549</v>
      </c>
      <c r="D339" s="30">
        <v>40000001</v>
      </c>
      <c r="E339" s="29" t="s">
        <v>538</v>
      </c>
      <c r="F339" s="29" t="s">
        <v>274</v>
      </c>
      <c r="G339" s="29" t="s">
        <v>275</v>
      </c>
      <c r="H339" s="30">
        <v>84000980</v>
      </c>
      <c r="I339" s="30" t="s">
        <v>819</v>
      </c>
      <c r="J339" s="30" t="s">
        <v>820</v>
      </c>
      <c r="K339" s="30" t="s">
        <v>641</v>
      </c>
      <c r="L339" t="str">
        <f t="shared" si="11"/>
        <v>25061984</v>
      </c>
      <c r="M339" t="str">
        <f t="shared" si="10"/>
        <v>11111</v>
      </c>
    </row>
    <row r="340" spans="1:13" ht="19.5" x14ac:dyDescent="0.55000000000000004">
      <c r="A340" s="30" t="s">
        <v>1425</v>
      </c>
      <c r="B340" s="30" t="s">
        <v>309</v>
      </c>
      <c r="C340" s="30">
        <v>85043487</v>
      </c>
      <c r="D340" s="30">
        <v>40000001</v>
      </c>
      <c r="E340" s="29" t="s">
        <v>538</v>
      </c>
      <c r="F340" s="29" t="s">
        <v>274</v>
      </c>
      <c r="G340" s="29" t="s">
        <v>275</v>
      </c>
      <c r="H340" s="30">
        <v>84000581</v>
      </c>
      <c r="I340" s="30" t="s">
        <v>579</v>
      </c>
      <c r="J340" s="30" t="s">
        <v>580</v>
      </c>
      <c r="K340" s="30" t="s">
        <v>581</v>
      </c>
      <c r="L340" t="str">
        <f t="shared" si="11"/>
        <v>01111974</v>
      </c>
      <c r="M340" t="str">
        <f t="shared" si="10"/>
        <v>11111</v>
      </c>
    </row>
    <row r="341" spans="1:13" ht="19.5" x14ac:dyDescent="0.55000000000000004">
      <c r="A341" s="30" t="s">
        <v>1357</v>
      </c>
      <c r="B341" s="30" t="s">
        <v>477</v>
      </c>
      <c r="C341" s="30">
        <v>85335683</v>
      </c>
      <c r="D341" s="30">
        <v>40000001</v>
      </c>
      <c r="E341" s="29" t="s">
        <v>538</v>
      </c>
      <c r="F341" s="29" t="s">
        <v>274</v>
      </c>
      <c r="G341" s="29" t="s">
        <v>275</v>
      </c>
      <c r="H341" s="30">
        <v>84000983</v>
      </c>
      <c r="I341" s="30" t="s">
        <v>552</v>
      </c>
      <c r="J341" s="30" t="s">
        <v>553</v>
      </c>
      <c r="K341" s="30" t="s">
        <v>554</v>
      </c>
      <c r="L341" t="str">
        <f t="shared" si="11"/>
        <v>25121947</v>
      </c>
      <c r="M341" t="str">
        <f t="shared" si="10"/>
        <v>11111</v>
      </c>
    </row>
    <row r="342" spans="1:13" ht="19.5" x14ac:dyDescent="0.55000000000000004">
      <c r="A342" s="30" t="s">
        <v>1188</v>
      </c>
      <c r="B342" s="30" t="s">
        <v>476</v>
      </c>
      <c r="C342" s="30">
        <v>85332115</v>
      </c>
      <c r="D342" s="30">
        <v>40000001</v>
      </c>
      <c r="E342" s="29" t="s">
        <v>538</v>
      </c>
      <c r="F342" s="29" t="s">
        <v>274</v>
      </c>
      <c r="G342" s="29" t="s">
        <v>275</v>
      </c>
      <c r="H342" s="30">
        <v>84001125</v>
      </c>
      <c r="I342" s="30" t="s">
        <v>597</v>
      </c>
      <c r="J342" s="30" t="s">
        <v>598</v>
      </c>
      <c r="K342" s="30" t="s">
        <v>599</v>
      </c>
      <c r="L342" t="str">
        <f t="shared" si="11"/>
        <v>02011990</v>
      </c>
      <c r="M342" t="str">
        <f t="shared" si="10"/>
        <v>11111</v>
      </c>
    </row>
    <row r="343" spans="1:13" ht="19.5" x14ac:dyDescent="0.55000000000000004">
      <c r="A343" s="30" t="s">
        <v>1303</v>
      </c>
      <c r="B343" s="30" t="s">
        <v>518</v>
      </c>
      <c r="C343" s="30">
        <v>85426205</v>
      </c>
      <c r="D343" s="30">
        <v>40000001</v>
      </c>
      <c r="E343" s="29" t="s">
        <v>538</v>
      </c>
      <c r="F343" s="29" t="s">
        <v>274</v>
      </c>
      <c r="G343" s="29" t="s">
        <v>275</v>
      </c>
      <c r="H343" s="30">
        <v>84000718</v>
      </c>
      <c r="I343" s="30" t="s">
        <v>683</v>
      </c>
      <c r="J343" s="30" t="s">
        <v>684</v>
      </c>
      <c r="K343" s="30" t="s">
        <v>685</v>
      </c>
      <c r="L343" t="str">
        <f t="shared" si="11"/>
        <v>11091964</v>
      </c>
      <c r="M343" t="str">
        <f t="shared" si="10"/>
        <v>11111</v>
      </c>
    </row>
    <row r="344" spans="1:13" ht="19.5" x14ac:dyDescent="0.55000000000000004">
      <c r="A344" s="30" t="s">
        <v>1377</v>
      </c>
      <c r="B344" s="30" t="s">
        <v>418</v>
      </c>
      <c r="C344" s="30">
        <v>85185098</v>
      </c>
      <c r="D344" s="30">
        <v>40000001</v>
      </c>
      <c r="E344" s="29" t="s">
        <v>538</v>
      </c>
      <c r="F344" s="29" t="s">
        <v>274</v>
      </c>
      <c r="G344" s="29" t="s">
        <v>275</v>
      </c>
      <c r="H344" s="30">
        <v>84001005</v>
      </c>
      <c r="I344" s="30" t="s">
        <v>821</v>
      </c>
      <c r="J344" s="30" t="s">
        <v>822</v>
      </c>
      <c r="K344" s="30" t="s">
        <v>823</v>
      </c>
      <c r="L344" t="str">
        <f t="shared" si="11"/>
        <v>01011967</v>
      </c>
      <c r="M344" t="str">
        <f t="shared" si="10"/>
        <v>11111</v>
      </c>
    </row>
    <row r="345" spans="1:13" ht="19.5" x14ac:dyDescent="0.55000000000000004">
      <c r="A345" s="30" t="s">
        <v>1214</v>
      </c>
      <c r="B345" s="30" t="s">
        <v>314</v>
      </c>
      <c r="C345" s="30">
        <v>85043576</v>
      </c>
      <c r="D345" s="30">
        <v>40000001</v>
      </c>
      <c r="E345" s="29" t="s">
        <v>538</v>
      </c>
      <c r="F345" s="29" t="s">
        <v>274</v>
      </c>
      <c r="G345" s="29" t="s">
        <v>275</v>
      </c>
      <c r="H345" s="30">
        <v>84006581</v>
      </c>
      <c r="I345" s="30" t="s">
        <v>555</v>
      </c>
      <c r="J345" s="30" t="s">
        <v>556</v>
      </c>
      <c r="K345" s="30" t="s">
        <v>557</v>
      </c>
      <c r="L345" t="str">
        <f t="shared" si="11"/>
        <v>11031967</v>
      </c>
      <c r="M345" t="str">
        <f t="shared" si="10"/>
        <v>11111</v>
      </c>
    </row>
    <row r="346" spans="1:13" ht="19.5" x14ac:dyDescent="0.55000000000000004">
      <c r="A346" s="30" t="s">
        <v>1458</v>
      </c>
      <c r="B346" s="30" t="s">
        <v>796</v>
      </c>
      <c r="C346" s="30">
        <v>85532760</v>
      </c>
      <c r="D346" s="30">
        <v>40000001</v>
      </c>
      <c r="E346" s="29" t="s">
        <v>538</v>
      </c>
      <c r="F346" s="29" t="s">
        <v>274</v>
      </c>
      <c r="G346" s="29" t="s">
        <v>275</v>
      </c>
      <c r="H346" s="30">
        <v>84008430</v>
      </c>
      <c r="I346" s="30" t="s">
        <v>628</v>
      </c>
      <c r="J346" s="30" t="s">
        <v>629</v>
      </c>
      <c r="K346" s="30" t="s">
        <v>630</v>
      </c>
      <c r="L346" t="str">
        <f t="shared" si="11"/>
        <v>06021989</v>
      </c>
      <c r="M346" t="str">
        <f t="shared" si="10"/>
        <v>11111</v>
      </c>
    </row>
    <row r="347" spans="1:13" ht="19.5" x14ac:dyDescent="0.55000000000000004">
      <c r="A347" s="30" t="s">
        <v>1423</v>
      </c>
      <c r="B347" s="30" t="s">
        <v>307</v>
      </c>
      <c r="C347" s="30">
        <v>85050635</v>
      </c>
      <c r="D347" s="30">
        <v>40000001</v>
      </c>
      <c r="E347" s="29" t="s">
        <v>538</v>
      </c>
      <c r="F347" s="29" t="s">
        <v>813</v>
      </c>
      <c r="G347" s="29" t="s">
        <v>275</v>
      </c>
      <c r="H347" s="30">
        <v>84000581</v>
      </c>
      <c r="I347" s="30" t="s">
        <v>579</v>
      </c>
      <c r="J347" s="30" t="s">
        <v>580</v>
      </c>
      <c r="K347" s="30" t="s">
        <v>581</v>
      </c>
      <c r="L347" t="str">
        <f t="shared" si="11"/>
        <v>07111967</v>
      </c>
      <c r="M347" t="str">
        <f t="shared" si="10"/>
        <v>11111</v>
      </c>
    </row>
    <row r="348" spans="1:13" ht="19.5" x14ac:dyDescent="0.55000000000000004">
      <c r="A348" s="30" t="s">
        <v>1447</v>
      </c>
      <c r="B348" s="30" t="s">
        <v>791</v>
      </c>
      <c r="C348" s="30">
        <v>85529029</v>
      </c>
      <c r="D348" s="30">
        <v>40000001</v>
      </c>
      <c r="E348" s="29" t="s">
        <v>538</v>
      </c>
      <c r="F348" s="29" t="s">
        <v>274</v>
      </c>
      <c r="G348" s="29" t="s">
        <v>241</v>
      </c>
      <c r="H348" s="30">
        <v>84001268</v>
      </c>
      <c r="I348" s="30" t="s">
        <v>539</v>
      </c>
      <c r="J348" s="30" t="s">
        <v>540</v>
      </c>
      <c r="K348" s="30" t="s">
        <v>541</v>
      </c>
      <c r="L348" t="str">
        <f t="shared" si="11"/>
        <v>20101998</v>
      </c>
      <c r="M348" t="str">
        <f t="shared" si="10"/>
        <v>11111</v>
      </c>
    </row>
    <row r="349" spans="1:13" ht="19.5" x14ac:dyDescent="0.55000000000000004">
      <c r="A349" s="30" t="s">
        <v>1342</v>
      </c>
      <c r="B349" s="30" t="s">
        <v>730</v>
      </c>
      <c r="C349" s="30">
        <v>85515997</v>
      </c>
      <c r="D349" s="30">
        <v>40000001</v>
      </c>
      <c r="E349" s="29" t="s">
        <v>538</v>
      </c>
      <c r="F349" s="29" t="s">
        <v>274</v>
      </c>
      <c r="G349" s="29" t="s">
        <v>275</v>
      </c>
      <c r="H349" s="30">
        <v>84004429</v>
      </c>
      <c r="I349" s="30" t="s">
        <v>809</v>
      </c>
      <c r="J349" s="30" t="s">
        <v>810</v>
      </c>
      <c r="K349" s="30" t="s">
        <v>811</v>
      </c>
      <c r="L349" t="str">
        <f t="shared" si="11"/>
        <v>22061995</v>
      </c>
      <c r="M349" t="str">
        <f t="shared" si="10"/>
        <v>11111</v>
      </c>
    </row>
    <row r="350" spans="1:13" ht="19.5" x14ac:dyDescent="0.55000000000000004">
      <c r="A350" s="30" t="s">
        <v>1387</v>
      </c>
      <c r="B350" s="30" t="s">
        <v>441</v>
      </c>
      <c r="C350" s="30">
        <v>85260540</v>
      </c>
      <c r="D350" s="30">
        <v>40000001</v>
      </c>
      <c r="E350" s="29" t="s">
        <v>538</v>
      </c>
      <c r="F350" s="29" t="s">
        <v>274</v>
      </c>
      <c r="G350" s="29" t="s">
        <v>275</v>
      </c>
      <c r="H350" s="30">
        <v>84004429</v>
      </c>
      <c r="I350" s="30" t="s">
        <v>809</v>
      </c>
      <c r="J350" s="30" t="s">
        <v>810</v>
      </c>
      <c r="K350" s="30" t="s">
        <v>811</v>
      </c>
      <c r="L350" t="str">
        <f t="shared" si="11"/>
        <v>23051990</v>
      </c>
      <c r="M350" t="str">
        <f t="shared" si="10"/>
        <v>11111</v>
      </c>
    </row>
    <row r="351" spans="1:13" ht="19.5" x14ac:dyDescent="0.55000000000000004">
      <c r="A351" s="30" t="s">
        <v>1434</v>
      </c>
      <c r="B351" s="30" t="s">
        <v>784</v>
      </c>
      <c r="C351" s="30">
        <v>85523131</v>
      </c>
      <c r="D351" s="30">
        <v>40000001</v>
      </c>
      <c r="E351" s="29" t="s">
        <v>538</v>
      </c>
      <c r="F351" s="29" t="s">
        <v>274</v>
      </c>
      <c r="G351" s="29" t="s">
        <v>241</v>
      </c>
      <c r="H351" s="30">
        <v>84000718</v>
      </c>
      <c r="I351" s="30" t="s">
        <v>683</v>
      </c>
      <c r="J351" s="30" t="s">
        <v>684</v>
      </c>
      <c r="K351" s="30" t="s">
        <v>685</v>
      </c>
      <c r="L351" t="str">
        <f t="shared" si="11"/>
        <v>14031970</v>
      </c>
      <c r="M351" t="str">
        <f t="shared" si="10"/>
        <v>11111</v>
      </c>
    </row>
    <row r="352" spans="1:13" ht="19.5" x14ac:dyDescent="0.55000000000000004">
      <c r="A352" s="30" t="s">
        <v>1435</v>
      </c>
      <c r="B352" s="30" t="s">
        <v>785</v>
      </c>
      <c r="C352" s="30">
        <v>85523132</v>
      </c>
      <c r="D352" s="30">
        <v>40000001</v>
      </c>
      <c r="E352" s="29" t="s">
        <v>538</v>
      </c>
      <c r="F352" s="29" t="s">
        <v>274</v>
      </c>
      <c r="G352" s="29" t="s">
        <v>241</v>
      </c>
      <c r="H352" s="30">
        <v>84000718</v>
      </c>
      <c r="I352" s="30" t="s">
        <v>683</v>
      </c>
      <c r="J352" s="30" t="s">
        <v>684</v>
      </c>
      <c r="K352" s="30" t="s">
        <v>685</v>
      </c>
      <c r="L352" t="str">
        <f t="shared" si="11"/>
        <v>19021964</v>
      </c>
      <c r="M352" t="str">
        <f t="shared" si="10"/>
        <v>11111</v>
      </c>
    </row>
    <row r="353" spans="1:13" ht="19.5" x14ac:dyDescent="0.55000000000000004">
      <c r="A353" s="30" t="s">
        <v>1325</v>
      </c>
      <c r="B353" s="30" t="s">
        <v>343</v>
      </c>
      <c r="C353" s="30">
        <v>85041717</v>
      </c>
      <c r="D353" s="30">
        <v>40000001</v>
      </c>
      <c r="E353" s="29" t="s">
        <v>538</v>
      </c>
      <c r="F353" s="29" t="s">
        <v>813</v>
      </c>
      <c r="G353" s="29" t="s">
        <v>275</v>
      </c>
      <c r="H353" s="30">
        <v>84004619</v>
      </c>
      <c r="I353" s="30" t="s">
        <v>686</v>
      </c>
      <c r="J353" s="30" t="s">
        <v>687</v>
      </c>
      <c r="K353" s="30" t="s">
        <v>688</v>
      </c>
      <c r="L353" t="str">
        <f t="shared" si="11"/>
        <v>18102004</v>
      </c>
      <c r="M353" t="str">
        <f t="shared" si="10"/>
        <v>11111</v>
      </c>
    </row>
    <row r="354" spans="1:13" ht="19.5" x14ac:dyDescent="0.55000000000000004">
      <c r="A354" s="30" t="s">
        <v>1174</v>
      </c>
      <c r="B354" s="30" t="s">
        <v>428</v>
      </c>
      <c r="C354" s="30">
        <v>85238566</v>
      </c>
      <c r="D354" s="30">
        <v>40000001</v>
      </c>
      <c r="E354" s="29" t="s">
        <v>538</v>
      </c>
      <c r="F354" s="29" t="s">
        <v>813</v>
      </c>
      <c r="G354" s="29" t="s">
        <v>275</v>
      </c>
      <c r="H354" s="30">
        <v>84004378</v>
      </c>
      <c r="I354" s="30" t="s">
        <v>582</v>
      </c>
      <c r="J354" s="30" t="s">
        <v>583</v>
      </c>
      <c r="K354" s="30" t="s">
        <v>584</v>
      </c>
      <c r="L354" t="str">
        <f t="shared" si="11"/>
        <v>21121982</v>
      </c>
      <c r="M354" t="str">
        <f t="shared" si="10"/>
        <v>11111</v>
      </c>
    </row>
    <row r="355" spans="1:13" ht="19.5" x14ac:dyDescent="0.55000000000000004">
      <c r="A355" s="30" t="s">
        <v>1304</v>
      </c>
      <c r="B355" s="30" t="s">
        <v>389</v>
      </c>
      <c r="C355" s="30">
        <v>85096951</v>
      </c>
      <c r="D355" s="30">
        <v>40000001</v>
      </c>
      <c r="E355" s="29" t="s">
        <v>538</v>
      </c>
      <c r="F355" s="29" t="s">
        <v>813</v>
      </c>
      <c r="G355" s="29" t="s">
        <v>275</v>
      </c>
      <c r="H355" s="30">
        <v>84006502</v>
      </c>
      <c r="I355" s="30" t="s">
        <v>575</v>
      </c>
      <c r="J355" s="30" t="s">
        <v>576</v>
      </c>
      <c r="K355" s="30" t="s">
        <v>577</v>
      </c>
      <c r="L355" t="str">
        <f t="shared" si="11"/>
        <v>09101961</v>
      </c>
      <c r="M355" t="str">
        <f t="shared" si="10"/>
        <v>11111</v>
      </c>
    </row>
    <row r="356" spans="1:13" ht="19.5" x14ac:dyDescent="0.55000000000000004">
      <c r="A356" s="30" t="s">
        <v>1466</v>
      </c>
      <c r="B356" s="30" t="s">
        <v>435</v>
      </c>
      <c r="C356" s="30">
        <v>85177721</v>
      </c>
      <c r="D356" s="30">
        <v>40000001</v>
      </c>
      <c r="E356" s="29" t="s">
        <v>538</v>
      </c>
      <c r="F356" s="29" t="s">
        <v>274</v>
      </c>
      <c r="G356" s="29" t="s">
        <v>275</v>
      </c>
      <c r="H356" s="30">
        <v>84006581</v>
      </c>
      <c r="I356" s="30" t="s">
        <v>555</v>
      </c>
      <c r="J356" s="30" t="s">
        <v>556</v>
      </c>
      <c r="K356" s="30" t="s">
        <v>557</v>
      </c>
      <c r="L356" t="str">
        <f t="shared" si="11"/>
        <v>24031995</v>
      </c>
      <c r="M356" t="str">
        <f t="shared" si="10"/>
        <v>11111</v>
      </c>
    </row>
    <row r="357" spans="1:13" ht="19.5" x14ac:dyDescent="0.55000000000000004">
      <c r="A357" s="30" t="s">
        <v>1303</v>
      </c>
      <c r="B357" s="30" t="s">
        <v>518</v>
      </c>
      <c r="C357" s="30">
        <v>85426205</v>
      </c>
      <c r="D357" s="30">
        <v>40000001</v>
      </c>
      <c r="E357" s="29" t="s">
        <v>538</v>
      </c>
      <c r="F357" s="29" t="s">
        <v>813</v>
      </c>
      <c r="G357" s="29" t="s">
        <v>275</v>
      </c>
      <c r="H357" s="30">
        <v>84004641</v>
      </c>
      <c r="I357" s="30" t="s">
        <v>542</v>
      </c>
      <c r="J357" s="30" t="s">
        <v>543</v>
      </c>
      <c r="K357" s="30" t="s">
        <v>544</v>
      </c>
      <c r="L357" t="str">
        <f t="shared" si="11"/>
        <v>11091964</v>
      </c>
      <c r="M357" t="str">
        <f t="shared" si="10"/>
        <v>11111</v>
      </c>
    </row>
    <row r="358" spans="1:13" ht="19.5" x14ac:dyDescent="0.55000000000000004">
      <c r="A358" s="30" t="s">
        <v>1309</v>
      </c>
      <c r="B358" s="30" t="s">
        <v>311</v>
      </c>
      <c r="C358" s="30">
        <v>85043519</v>
      </c>
      <c r="D358" s="30">
        <v>40000001</v>
      </c>
      <c r="E358" s="29" t="s">
        <v>538</v>
      </c>
      <c r="F358" s="29" t="s">
        <v>813</v>
      </c>
      <c r="G358" s="29" t="s">
        <v>275</v>
      </c>
      <c r="H358" s="30">
        <v>84006581</v>
      </c>
      <c r="I358" s="30" t="s">
        <v>555</v>
      </c>
      <c r="J358" s="30" t="s">
        <v>556</v>
      </c>
      <c r="K358" s="30" t="s">
        <v>557</v>
      </c>
      <c r="L358" t="str">
        <f t="shared" si="11"/>
        <v>04051983</v>
      </c>
      <c r="M358" t="str">
        <f t="shared" si="10"/>
        <v>11111</v>
      </c>
    </row>
    <row r="359" spans="1:13" ht="19.5" x14ac:dyDescent="0.55000000000000004">
      <c r="A359" s="30" t="s">
        <v>1424</v>
      </c>
      <c r="B359" s="30" t="s">
        <v>779</v>
      </c>
      <c r="C359" s="30">
        <v>85462051</v>
      </c>
      <c r="D359" s="30">
        <v>40000001</v>
      </c>
      <c r="E359" s="29" t="s">
        <v>538</v>
      </c>
      <c r="F359" s="29" t="s">
        <v>813</v>
      </c>
      <c r="G359" s="29" t="s">
        <v>275</v>
      </c>
      <c r="H359" s="30">
        <v>84000641</v>
      </c>
      <c r="I359" s="30" t="s">
        <v>562</v>
      </c>
      <c r="J359" s="30" t="s">
        <v>563</v>
      </c>
      <c r="K359" s="30" t="s">
        <v>564</v>
      </c>
      <c r="L359" t="str">
        <f t="shared" si="11"/>
        <v>LCOMALCO</v>
      </c>
      <c r="M359" t="str">
        <f t="shared" si="10"/>
        <v>11111</v>
      </c>
    </row>
    <row r="360" spans="1:13" ht="19.5" x14ac:dyDescent="0.55000000000000004">
      <c r="A360" s="30" t="s">
        <v>1355</v>
      </c>
      <c r="B360" s="30" t="s">
        <v>506</v>
      </c>
      <c r="C360" s="30">
        <v>85412822</v>
      </c>
      <c r="D360" s="30">
        <v>40000001</v>
      </c>
      <c r="E360" s="29" t="s">
        <v>538</v>
      </c>
      <c r="F360" s="29" t="s">
        <v>813</v>
      </c>
      <c r="G360" s="29" t="s">
        <v>275</v>
      </c>
      <c r="H360" s="30">
        <v>84001125</v>
      </c>
      <c r="I360" s="30" t="s">
        <v>597</v>
      </c>
      <c r="J360" s="30" t="s">
        <v>598</v>
      </c>
      <c r="K360" s="30" t="s">
        <v>599</v>
      </c>
      <c r="L360" t="str">
        <f t="shared" si="11"/>
        <v>13031988</v>
      </c>
      <c r="M360" t="str">
        <f t="shared" si="10"/>
        <v>11111</v>
      </c>
    </row>
    <row r="361" spans="1:13" ht="19.5" x14ac:dyDescent="0.55000000000000004">
      <c r="A361" s="30" t="s">
        <v>1208</v>
      </c>
      <c r="B361" s="30" t="s">
        <v>401</v>
      </c>
      <c r="C361" s="30">
        <v>85179976</v>
      </c>
      <c r="D361" s="30">
        <v>40000001</v>
      </c>
      <c r="E361" s="29" t="s">
        <v>538</v>
      </c>
      <c r="F361" s="29" t="s">
        <v>813</v>
      </c>
      <c r="G361" s="29" t="s">
        <v>275</v>
      </c>
      <c r="H361" s="30">
        <v>84009672</v>
      </c>
      <c r="I361" s="30" t="s">
        <v>647</v>
      </c>
      <c r="J361" s="30" t="s">
        <v>648</v>
      </c>
      <c r="K361" s="30" t="s">
        <v>649</v>
      </c>
      <c r="L361" t="str">
        <f t="shared" si="11"/>
        <v>10101993</v>
      </c>
      <c r="M361" t="str">
        <f t="shared" si="10"/>
        <v>11111</v>
      </c>
    </row>
    <row r="362" spans="1:13" ht="19.5" x14ac:dyDescent="0.55000000000000004">
      <c r="A362" s="30" t="s">
        <v>1153</v>
      </c>
      <c r="B362" s="30" t="s">
        <v>384</v>
      </c>
      <c r="C362" s="30">
        <v>85077422</v>
      </c>
      <c r="D362" s="30">
        <v>40000001</v>
      </c>
      <c r="E362" s="29" t="s">
        <v>538</v>
      </c>
      <c r="F362" s="29" t="s">
        <v>813</v>
      </c>
      <c r="G362" s="29" t="s">
        <v>275</v>
      </c>
      <c r="H362" s="30">
        <v>84006581</v>
      </c>
      <c r="I362" s="30" t="s">
        <v>555</v>
      </c>
      <c r="J362" s="30" t="s">
        <v>556</v>
      </c>
      <c r="K362" s="30" t="s">
        <v>557</v>
      </c>
      <c r="L362" t="str">
        <f t="shared" si="11"/>
        <v>28061978</v>
      </c>
      <c r="M362" t="str">
        <f t="shared" si="10"/>
        <v>11111</v>
      </c>
    </row>
    <row r="363" spans="1:13" ht="19.5" x14ac:dyDescent="0.55000000000000004">
      <c r="A363" s="30" t="s">
        <v>1257</v>
      </c>
      <c r="B363" s="30" t="s">
        <v>699</v>
      </c>
      <c r="C363" s="30">
        <v>85496468</v>
      </c>
      <c r="D363" s="30">
        <v>40000001</v>
      </c>
      <c r="E363" s="29" t="s">
        <v>538</v>
      </c>
      <c r="F363" s="29" t="s">
        <v>813</v>
      </c>
      <c r="G363" s="29" t="s">
        <v>275</v>
      </c>
      <c r="H363" s="30">
        <v>84000862</v>
      </c>
      <c r="I363" s="30" t="s">
        <v>700</v>
      </c>
      <c r="J363" s="30" t="s">
        <v>701</v>
      </c>
      <c r="K363" s="30" t="s">
        <v>702</v>
      </c>
      <c r="L363" t="str">
        <f t="shared" si="11"/>
        <v>04081951</v>
      </c>
      <c r="M363" t="str">
        <f t="shared" si="10"/>
        <v>11111</v>
      </c>
    </row>
    <row r="364" spans="1:13" ht="19.5" x14ac:dyDescent="0.55000000000000004">
      <c r="A364" s="30" t="s">
        <v>1232</v>
      </c>
      <c r="B364" s="30" t="s">
        <v>480</v>
      </c>
      <c r="C364" s="30">
        <v>85343415</v>
      </c>
      <c r="D364" s="30">
        <v>40000001</v>
      </c>
      <c r="E364" s="29" t="s">
        <v>538</v>
      </c>
      <c r="F364" s="29" t="s">
        <v>813</v>
      </c>
      <c r="G364" s="29" t="s">
        <v>275</v>
      </c>
      <c r="H364" s="30">
        <v>84004641</v>
      </c>
      <c r="I364" s="30" t="s">
        <v>542</v>
      </c>
      <c r="J364" s="30" t="s">
        <v>543</v>
      </c>
      <c r="K364" s="30" t="s">
        <v>544</v>
      </c>
      <c r="L364" t="str">
        <f t="shared" si="11"/>
        <v>25101986</v>
      </c>
      <c r="M364" t="str">
        <f t="shared" si="10"/>
        <v>11111</v>
      </c>
    </row>
    <row r="365" spans="1:13" ht="19.5" x14ac:dyDescent="0.55000000000000004">
      <c r="A365" s="30" t="s">
        <v>1301</v>
      </c>
      <c r="B365" s="30" t="s">
        <v>370</v>
      </c>
      <c r="C365" s="30">
        <v>85350373</v>
      </c>
      <c r="D365" s="30">
        <v>40000001</v>
      </c>
      <c r="E365" s="29" t="s">
        <v>538</v>
      </c>
      <c r="F365" s="29" t="s">
        <v>813</v>
      </c>
      <c r="G365" s="29" t="s">
        <v>275</v>
      </c>
      <c r="H365" s="30">
        <v>84000036</v>
      </c>
      <c r="I365" s="30" t="s">
        <v>606</v>
      </c>
      <c r="J365" s="30" t="s">
        <v>607</v>
      </c>
      <c r="K365" s="30" t="s">
        <v>608</v>
      </c>
      <c r="L365" t="str">
        <f t="shared" si="11"/>
        <v>14021963</v>
      </c>
      <c r="M365" t="str">
        <f t="shared" si="10"/>
        <v>11111</v>
      </c>
    </row>
    <row r="366" spans="1:13" ht="19.5" x14ac:dyDescent="0.55000000000000004">
      <c r="A366" s="30" t="s">
        <v>1430</v>
      </c>
      <c r="B366" s="30" t="s">
        <v>457</v>
      </c>
      <c r="C366" s="30">
        <v>85292970</v>
      </c>
      <c r="D366" s="30">
        <v>40000001</v>
      </c>
      <c r="E366" s="29" t="s">
        <v>538</v>
      </c>
      <c r="F366" s="29" t="s">
        <v>813</v>
      </c>
      <c r="G366" s="29" t="s">
        <v>275</v>
      </c>
      <c r="H366" s="30">
        <v>84007451</v>
      </c>
      <c r="I366" s="30" t="s">
        <v>600</v>
      </c>
      <c r="J366" s="30" t="s">
        <v>601</v>
      </c>
      <c r="K366" s="30" t="s">
        <v>602</v>
      </c>
      <c r="L366" t="str">
        <f t="shared" si="11"/>
        <v>27031994</v>
      </c>
      <c r="M366" t="str">
        <f t="shared" si="10"/>
        <v>11111</v>
      </c>
    </row>
    <row r="367" spans="1:13" ht="19.5" x14ac:dyDescent="0.55000000000000004">
      <c r="A367" s="30" t="s">
        <v>1272</v>
      </c>
      <c r="B367" s="30" t="s">
        <v>433</v>
      </c>
      <c r="C367" s="30">
        <v>85248105</v>
      </c>
      <c r="D367" s="30">
        <v>40000001</v>
      </c>
      <c r="E367" s="29" t="s">
        <v>538</v>
      </c>
      <c r="F367" s="29" t="s">
        <v>813</v>
      </c>
      <c r="G367" s="29" t="s">
        <v>275</v>
      </c>
      <c r="H367" s="30">
        <v>84004378</v>
      </c>
      <c r="I367" s="30" t="s">
        <v>582</v>
      </c>
      <c r="J367" s="30" t="s">
        <v>583</v>
      </c>
      <c r="K367" s="30" t="s">
        <v>584</v>
      </c>
      <c r="L367" t="str">
        <f t="shared" si="11"/>
        <v>12021997</v>
      </c>
      <c r="M367" t="str">
        <f t="shared" si="10"/>
        <v>11111</v>
      </c>
    </row>
    <row r="368" spans="1:13" ht="19.5" x14ac:dyDescent="0.55000000000000004">
      <c r="A368" s="30" t="s">
        <v>1341</v>
      </c>
      <c r="B368" s="30" t="s">
        <v>450</v>
      </c>
      <c r="C368" s="30">
        <v>85280402</v>
      </c>
      <c r="D368" s="30">
        <v>40000001</v>
      </c>
      <c r="E368" s="29" t="s">
        <v>538</v>
      </c>
      <c r="F368" s="29" t="s">
        <v>813</v>
      </c>
      <c r="G368" s="29" t="s">
        <v>275</v>
      </c>
      <c r="H368" s="30">
        <v>84006581</v>
      </c>
      <c r="I368" s="30" t="s">
        <v>555</v>
      </c>
      <c r="J368" s="30" t="s">
        <v>556</v>
      </c>
      <c r="K368" s="30" t="s">
        <v>557</v>
      </c>
      <c r="L368" t="str">
        <f t="shared" si="11"/>
        <v>12051952</v>
      </c>
      <c r="M368" t="str">
        <f t="shared" si="10"/>
        <v>11111</v>
      </c>
    </row>
    <row r="369" spans="1:13" ht="19.5" x14ac:dyDescent="0.55000000000000004">
      <c r="A369" s="30" t="s">
        <v>1433</v>
      </c>
      <c r="B369" s="30" t="s">
        <v>300</v>
      </c>
      <c r="C369" s="30">
        <v>85045507</v>
      </c>
      <c r="D369" s="30">
        <v>40000001</v>
      </c>
      <c r="E369" s="29" t="s">
        <v>538</v>
      </c>
      <c r="F369" s="29" t="s">
        <v>274</v>
      </c>
      <c r="G369" s="29" t="s">
        <v>241</v>
      </c>
      <c r="H369" s="30">
        <v>84000987</v>
      </c>
      <c r="I369" s="30" t="s">
        <v>745</v>
      </c>
      <c r="J369" s="30" t="s">
        <v>746</v>
      </c>
      <c r="K369" s="30" t="s">
        <v>747</v>
      </c>
      <c r="L369" t="str">
        <f t="shared" si="11"/>
        <v>12021961</v>
      </c>
      <c r="M369" t="str">
        <f t="shared" si="10"/>
        <v>11111</v>
      </c>
    </row>
    <row r="370" spans="1:13" ht="19.5" x14ac:dyDescent="0.55000000000000004">
      <c r="A370" s="30" t="s">
        <v>1238</v>
      </c>
      <c r="B370" s="30" t="s">
        <v>531</v>
      </c>
      <c r="C370" s="30">
        <v>85436157</v>
      </c>
      <c r="D370" s="30">
        <v>40000001</v>
      </c>
      <c r="E370" s="29" t="s">
        <v>538</v>
      </c>
      <c r="F370" s="29" t="s">
        <v>813</v>
      </c>
      <c r="G370" s="29" t="s">
        <v>275</v>
      </c>
      <c r="H370" s="30">
        <v>84000581</v>
      </c>
      <c r="I370" s="30" t="s">
        <v>579</v>
      </c>
      <c r="J370" s="30" t="s">
        <v>580</v>
      </c>
      <c r="K370" s="30" t="s">
        <v>581</v>
      </c>
      <c r="L370" t="str">
        <f t="shared" si="11"/>
        <v>18061969</v>
      </c>
      <c r="M370" t="str">
        <f t="shared" si="10"/>
        <v>11111</v>
      </c>
    </row>
    <row r="371" spans="1:13" ht="19.5" x14ac:dyDescent="0.55000000000000004">
      <c r="A371" s="30" t="s">
        <v>1160</v>
      </c>
      <c r="B371" s="30" t="s">
        <v>437</v>
      </c>
      <c r="C371" s="30">
        <v>85186891</v>
      </c>
      <c r="D371" s="30">
        <v>40000001</v>
      </c>
      <c r="E371" s="29" t="s">
        <v>538</v>
      </c>
      <c r="F371" s="29" t="s">
        <v>813</v>
      </c>
      <c r="G371" s="29" t="s">
        <v>275</v>
      </c>
      <c r="H371" s="30">
        <v>84009835</v>
      </c>
      <c r="I371" s="30" t="s">
        <v>572</v>
      </c>
      <c r="J371" s="30" t="s">
        <v>573</v>
      </c>
      <c r="K371" s="30" t="s">
        <v>574</v>
      </c>
      <c r="L371" t="str">
        <f t="shared" si="11"/>
        <v>04011993</v>
      </c>
      <c r="M371" t="str">
        <f t="shared" si="10"/>
        <v>11111</v>
      </c>
    </row>
    <row r="372" spans="1:13" ht="19.5" x14ac:dyDescent="0.55000000000000004">
      <c r="A372" s="30" t="s">
        <v>1351</v>
      </c>
      <c r="B372" s="30" t="s">
        <v>375</v>
      </c>
      <c r="C372" s="30">
        <v>85092930</v>
      </c>
      <c r="D372" s="30">
        <v>40000001</v>
      </c>
      <c r="E372" s="29" t="s">
        <v>538</v>
      </c>
      <c r="F372" s="29" t="s">
        <v>813</v>
      </c>
      <c r="G372" s="29" t="s">
        <v>275</v>
      </c>
      <c r="H372" s="30">
        <v>84000960</v>
      </c>
      <c r="I372" s="30" t="s">
        <v>588</v>
      </c>
      <c r="J372" s="30" t="s">
        <v>589</v>
      </c>
      <c r="K372" s="30" t="s">
        <v>590</v>
      </c>
      <c r="L372" t="str">
        <f t="shared" si="11"/>
        <v>12011953</v>
      </c>
      <c r="M372" t="str">
        <f t="shared" si="10"/>
        <v>11111</v>
      </c>
    </row>
    <row r="373" spans="1:13" ht="19.5" x14ac:dyDescent="0.55000000000000004">
      <c r="A373" s="30" t="s">
        <v>1326</v>
      </c>
      <c r="B373" s="30" t="s">
        <v>725</v>
      </c>
      <c r="C373" s="30">
        <v>85499298</v>
      </c>
      <c r="D373" s="30">
        <v>40000001</v>
      </c>
      <c r="E373" s="29" t="s">
        <v>538</v>
      </c>
      <c r="F373" s="29" t="s">
        <v>813</v>
      </c>
      <c r="G373" s="29" t="s">
        <v>275</v>
      </c>
      <c r="H373" s="30">
        <v>84000713</v>
      </c>
      <c r="I373" s="30" t="s">
        <v>620</v>
      </c>
      <c r="J373" s="30" t="s">
        <v>621</v>
      </c>
      <c r="K373" s="30" t="s">
        <v>622</v>
      </c>
      <c r="L373" t="str">
        <f t="shared" si="11"/>
        <v>06051996</v>
      </c>
      <c r="M373" t="str">
        <f t="shared" si="10"/>
        <v>11111</v>
      </c>
    </row>
    <row r="374" spans="1:13" ht="19.5" x14ac:dyDescent="0.55000000000000004">
      <c r="A374" s="30" t="s">
        <v>1393</v>
      </c>
      <c r="B374" s="30" t="s">
        <v>762</v>
      </c>
      <c r="C374" s="30">
        <v>85494730</v>
      </c>
      <c r="D374" s="30">
        <v>40000001</v>
      </c>
      <c r="E374" s="29" t="s">
        <v>538</v>
      </c>
      <c r="F374" s="29" t="s">
        <v>813</v>
      </c>
      <c r="G374" s="29" t="s">
        <v>275</v>
      </c>
      <c r="H374" s="30">
        <v>84004641</v>
      </c>
      <c r="I374" s="30" t="s">
        <v>542</v>
      </c>
      <c r="J374" s="30" t="s">
        <v>543</v>
      </c>
      <c r="K374" s="30" t="s">
        <v>544</v>
      </c>
      <c r="L374" t="str">
        <f t="shared" si="11"/>
        <v>12121996</v>
      </c>
      <c r="M374" t="str">
        <f t="shared" si="10"/>
        <v>11111</v>
      </c>
    </row>
    <row r="375" spans="1:13" ht="19.5" x14ac:dyDescent="0.55000000000000004">
      <c r="A375" s="30" t="s">
        <v>1294</v>
      </c>
      <c r="B375" s="30" t="s">
        <v>378</v>
      </c>
      <c r="C375" s="30">
        <v>85328923</v>
      </c>
      <c r="D375" s="30">
        <v>40000001</v>
      </c>
      <c r="E375" s="29" t="s">
        <v>538</v>
      </c>
      <c r="F375" s="29" t="s">
        <v>813</v>
      </c>
      <c r="G375" s="29" t="s">
        <v>275</v>
      </c>
      <c r="H375" s="30">
        <v>84007948</v>
      </c>
      <c r="I375" s="30" t="s">
        <v>716</v>
      </c>
      <c r="J375" s="30" t="s">
        <v>717</v>
      </c>
      <c r="K375" s="30" t="s">
        <v>718</v>
      </c>
      <c r="L375" t="str">
        <f t="shared" si="11"/>
        <v>10051955</v>
      </c>
      <c r="M375" t="str">
        <f t="shared" si="10"/>
        <v>11111</v>
      </c>
    </row>
    <row r="376" spans="1:13" ht="19.5" x14ac:dyDescent="0.55000000000000004">
      <c r="A376" s="30" t="s">
        <v>1184</v>
      </c>
      <c r="B376" s="30" t="s">
        <v>393</v>
      </c>
      <c r="C376" s="30">
        <v>85113348</v>
      </c>
      <c r="D376" s="30">
        <v>40000001</v>
      </c>
      <c r="E376" s="29" t="s">
        <v>538</v>
      </c>
      <c r="F376" s="29" t="s">
        <v>813</v>
      </c>
      <c r="G376" s="29" t="s">
        <v>275</v>
      </c>
      <c r="H376" s="30">
        <v>84001216</v>
      </c>
      <c r="I376" s="30" t="s">
        <v>614</v>
      </c>
      <c r="J376" s="30" t="s">
        <v>615</v>
      </c>
      <c r="K376" s="30" t="s">
        <v>616</v>
      </c>
      <c r="L376" t="str">
        <f t="shared" si="11"/>
        <v>01111967</v>
      </c>
      <c r="M376" t="str">
        <f t="shared" si="10"/>
        <v>11111</v>
      </c>
    </row>
    <row r="377" spans="1:13" ht="19.5" x14ac:dyDescent="0.55000000000000004">
      <c r="A377" s="30" t="s">
        <v>1177</v>
      </c>
      <c r="B377" s="30" t="s">
        <v>390</v>
      </c>
      <c r="C377" s="30">
        <v>85108451</v>
      </c>
      <c r="D377" s="30">
        <v>40000001</v>
      </c>
      <c r="E377" s="29" t="s">
        <v>538</v>
      </c>
      <c r="F377" s="29" t="s">
        <v>813</v>
      </c>
      <c r="G377" s="29" t="s">
        <v>275</v>
      </c>
      <c r="H377" s="30">
        <v>84007451</v>
      </c>
      <c r="I377" s="30" t="s">
        <v>600</v>
      </c>
      <c r="J377" s="30" t="s">
        <v>601</v>
      </c>
      <c r="K377" s="30" t="s">
        <v>602</v>
      </c>
      <c r="L377" t="str">
        <f t="shared" si="11"/>
        <v>30041975</v>
      </c>
      <c r="M377" t="str">
        <f t="shared" si="10"/>
        <v>11111</v>
      </c>
    </row>
    <row r="378" spans="1:13" ht="19.5" x14ac:dyDescent="0.55000000000000004">
      <c r="A378" s="30" t="s">
        <v>1189</v>
      </c>
      <c r="B378" s="30" t="s">
        <v>310</v>
      </c>
      <c r="C378" s="30">
        <v>85043491</v>
      </c>
      <c r="D378" s="30">
        <v>40000001</v>
      </c>
      <c r="E378" s="29" t="s">
        <v>538</v>
      </c>
      <c r="F378" s="29" t="s">
        <v>813</v>
      </c>
      <c r="G378" s="29" t="s">
        <v>275</v>
      </c>
      <c r="H378" s="30">
        <v>84000713</v>
      </c>
      <c r="I378" s="30" t="s">
        <v>620</v>
      </c>
      <c r="J378" s="30" t="s">
        <v>621</v>
      </c>
      <c r="K378" s="30" t="s">
        <v>622</v>
      </c>
      <c r="L378" t="str">
        <f t="shared" si="11"/>
        <v>18071985</v>
      </c>
      <c r="M378" t="str">
        <f t="shared" si="10"/>
        <v>11111</v>
      </c>
    </row>
    <row r="379" spans="1:13" ht="19.5" x14ac:dyDescent="0.55000000000000004">
      <c r="A379" s="30" t="s">
        <v>1456</v>
      </c>
      <c r="B379" s="30" t="s">
        <v>794</v>
      </c>
      <c r="C379" s="30">
        <v>85531795</v>
      </c>
      <c r="D379" s="30">
        <v>40000001</v>
      </c>
      <c r="E379" s="29" t="s">
        <v>538</v>
      </c>
      <c r="F379" s="29" t="s">
        <v>813</v>
      </c>
      <c r="G379" s="29" t="s">
        <v>275</v>
      </c>
      <c r="H379" s="30">
        <v>84004641</v>
      </c>
      <c r="I379" s="30" t="s">
        <v>542</v>
      </c>
      <c r="J379" s="30" t="s">
        <v>543</v>
      </c>
      <c r="K379" s="30" t="s">
        <v>544</v>
      </c>
      <c r="L379" t="str">
        <f t="shared" si="11"/>
        <v>15091958</v>
      </c>
      <c r="M379" t="str">
        <f t="shared" si="10"/>
        <v>11111</v>
      </c>
    </row>
    <row r="380" spans="1:13" ht="19.5" x14ac:dyDescent="0.55000000000000004">
      <c r="A380" s="30" t="s">
        <v>1231</v>
      </c>
      <c r="B380" s="30" t="s">
        <v>673</v>
      </c>
      <c r="C380" s="30">
        <v>85459335</v>
      </c>
      <c r="D380" s="30">
        <v>40000001</v>
      </c>
      <c r="E380" s="29" t="s">
        <v>538</v>
      </c>
      <c r="F380" s="29" t="s">
        <v>813</v>
      </c>
      <c r="G380" s="29" t="s">
        <v>275</v>
      </c>
      <c r="H380" s="30">
        <v>84000842</v>
      </c>
      <c r="I380" s="30" t="s">
        <v>664</v>
      </c>
      <c r="J380" s="30" t="s">
        <v>665</v>
      </c>
      <c r="K380" s="30" t="s">
        <v>666</v>
      </c>
      <c r="L380" t="str">
        <f t="shared" si="11"/>
        <v>17031970</v>
      </c>
      <c r="M380" t="str">
        <f t="shared" si="10"/>
        <v>11111</v>
      </c>
    </row>
    <row r="381" spans="1:13" ht="19.5" x14ac:dyDescent="0.55000000000000004">
      <c r="A381" s="30" t="s">
        <v>1402</v>
      </c>
      <c r="B381" s="30" t="s">
        <v>469</v>
      </c>
      <c r="C381" s="30">
        <v>85315539</v>
      </c>
      <c r="D381" s="30">
        <v>40000001</v>
      </c>
      <c r="E381" s="29" t="s">
        <v>538</v>
      </c>
      <c r="F381" s="29" t="s">
        <v>813</v>
      </c>
      <c r="G381" s="29" t="s">
        <v>275</v>
      </c>
      <c r="H381" s="30">
        <v>84008430</v>
      </c>
      <c r="I381" s="30" t="s">
        <v>628</v>
      </c>
      <c r="J381" s="30" t="s">
        <v>629</v>
      </c>
      <c r="K381" s="30" t="s">
        <v>630</v>
      </c>
      <c r="L381" t="str">
        <f t="shared" si="11"/>
        <v>08021991</v>
      </c>
      <c r="M381" t="str">
        <f t="shared" si="10"/>
        <v>11111</v>
      </c>
    </row>
    <row r="382" spans="1:13" ht="19.5" x14ac:dyDescent="0.55000000000000004">
      <c r="A382" s="30" t="s">
        <v>1368</v>
      </c>
      <c r="B382" s="30" t="s">
        <v>333</v>
      </c>
      <c r="C382" s="30">
        <v>85057459</v>
      </c>
      <c r="D382" s="30">
        <v>40000001</v>
      </c>
      <c r="E382" s="29" t="s">
        <v>538</v>
      </c>
      <c r="F382" s="29" t="s">
        <v>813</v>
      </c>
      <c r="G382" s="29" t="s">
        <v>275</v>
      </c>
      <c r="H382" s="30">
        <v>84006581</v>
      </c>
      <c r="I382" s="30" t="s">
        <v>555</v>
      </c>
      <c r="J382" s="30" t="s">
        <v>556</v>
      </c>
      <c r="K382" s="30" t="s">
        <v>557</v>
      </c>
      <c r="L382" t="str">
        <f t="shared" si="11"/>
        <v>24091961</v>
      </c>
      <c r="M382" t="str">
        <f t="shared" si="10"/>
        <v>11111</v>
      </c>
    </row>
    <row r="383" spans="1:13" ht="19.5" x14ac:dyDescent="0.55000000000000004">
      <c r="A383" s="30" t="s">
        <v>1385</v>
      </c>
      <c r="B383" s="30" t="s">
        <v>760</v>
      </c>
      <c r="C383" s="30">
        <v>85043566</v>
      </c>
      <c r="D383" s="30">
        <v>40000001</v>
      </c>
      <c r="E383" s="29" t="s">
        <v>538</v>
      </c>
      <c r="F383" s="29" t="s">
        <v>813</v>
      </c>
      <c r="G383" s="29" t="s">
        <v>275</v>
      </c>
      <c r="H383" s="30">
        <v>84006581</v>
      </c>
      <c r="I383" s="30" t="s">
        <v>555</v>
      </c>
      <c r="J383" s="30" t="s">
        <v>556</v>
      </c>
      <c r="K383" s="30" t="s">
        <v>557</v>
      </c>
      <c r="L383" t="str">
        <f t="shared" si="11"/>
        <v>13101960</v>
      </c>
      <c r="M383" t="str">
        <f t="shared" si="10"/>
        <v>11111</v>
      </c>
    </row>
    <row r="384" spans="1:13" ht="19.5" x14ac:dyDescent="0.55000000000000004">
      <c r="A384" s="30" t="s">
        <v>1210</v>
      </c>
      <c r="B384" s="30" t="s">
        <v>326</v>
      </c>
      <c r="C384" s="30">
        <v>85077421</v>
      </c>
      <c r="D384" s="30">
        <v>40000001</v>
      </c>
      <c r="E384" s="29" t="s">
        <v>538</v>
      </c>
      <c r="F384" s="29" t="s">
        <v>813</v>
      </c>
      <c r="G384" s="29" t="s">
        <v>275</v>
      </c>
      <c r="H384" s="30">
        <v>84007451</v>
      </c>
      <c r="I384" s="30" t="s">
        <v>600</v>
      </c>
      <c r="J384" s="30" t="s">
        <v>601</v>
      </c>
      <c r="K384" s="30" t="s">
        <v>602</v>
      </c>
      <c r="L384" t="str">
        <f t="shared" si="11"/>
        <v>15091953</v>
      </c>
      <c r="M384" t="str">
        <f t="shared" si="10"/>
        <v>11111</v>
      </c>
    </row>
    <row r="385" spans="1:13" ht="19.5" x14ac:dyDescent="0.55000000000000004">
      <c r="A385" s="30" t="s">
        <v>1225</v>
      </c>
      <c r="B385" s="30" t="s">
        <v>448</v>
      </c>
      <c r="C385" s="30">
        <v>85278383</v>
      </c>
      <c r="D385" s="30">
        <v>40000001</v>
      </c>
      <c r="E385" s="29" t="s">
        <v>538</v>
      </c>
      <c r="F385" s="29" t="s">
        <v>813</v>
      </c>
      <c r="G385" s="29" t="s">
        <v>275</v>
      </c>
      <c r="H385" s="30">
        <v>84000641</v>
      </c>
      <c r="I385" s="30" t="s">
        <v>562</v>
      </c>
      <c r="J385" s="30" t="s">
        <v>563</v>
      </c>
      <c r="K385" s="30" t="s">
        <v>564</v>
      </c>
      <c r="L385" t="str">
        <f t="shared" si="11"/>
        <v>20011960</v>
      </c>
      <c r="M385" t="str">
        <f t="shared" si="10"/>
        <v>11111</v>
      </c>
    </row>
    <row r="386" spans="1:13" ht="19.5" x14ac:dyDescent="0.55000000000000004">
      <c r="A386" s="30" t="s">
        <v>1297</v>
      </c>
      <c r="B386" s="30" t="s">
        <v>432</v>
      </c>
      <c r="C386" s="30">
        <v>85194667</v>
      </c>
      <c r="D386" s="30">
        <v>40000001</v>
      </c>
      <c r="E386" s="29" t="s">
        <v>538</v>
      </c>
      <c r="F386" s="29" t="s">
        <v>813</v>
      </c>
      <c r="G386" s="29" t="s">
        <v>275</v>
      </c>
      <c r="H386" s="30">
        <v>84001125</v>
      </c>
      <c r="I386" s="30" t="s">
        <v>597</v>
      </c>
      <c r="J386" s="30" t="s">
        <v>598</v>
      </c>
      <c r="K386" s="30" t="s">
        <v>599</v>
      </c>
      <c r="L386" t="str">
        <f t="shared" si="11"/>
        <v>16121992</v>
      </c>
      <c r="M386" t="str">
        <f t="shared" si="10"/>
        <v>11111</v>
      </c>
    </row>
    <row r="387" spans="1:13" ht="19.5" x14ac:dyDescent="0.55000000000000004">
      <c r="A387" s="30" t="s">
        <v>1185</v>
      </c>
      <c r="B387" s="30" t="s">
        <v>483</v>
      </c>
      <c r="C387" s="30">
        <v>85355926</v>
      </c>
      <c r="D387" s="30">
        <v>40000001</v>
      </c>
      <c r="E387" s="29" t="s">
        <v>538</v>
      </c>
      <c r="F387" s="29" t="s">
        <v>813</v>
      </c>
      <c r="G387" s="29" t="s">
        <v>275</v>
      </c>
      <c r="H387" s="30">
        <v>84001374</v>
      </c>
      <c r="I387" s="30" t="s">
        <v>617</v>
      </c>
      <c r="J387" s="30" t="s">
        <v>618</v>
      </c>
      <c r="K387" s="30" t="s">
        <v>619</v>
      </c>
      <c r="L387" t="str">
        <f t="shared" si="11"/>
        <v>08031971</v>
      </c>
      <c r="M387" t="str">
        <f t="shared" si="10"/>
        <v>11111</v>
      </c>
    </row>
    <row r="388" spans="1:13" ht="19.5" x14ac:dyDescent="0.55000000000000004">
      <c r="A388" s="30" t="s">
        <v>1392</v>
      </c>
      <c r="B388" s="30" t="s">
        <v>526</v>
      </c>
      <c r="C388" s="30">
        <v>85433926</v>
      </c>
      <c r="D388" s="30">
        <v>40000001</v>
      </c>
      <c r="E388" s="29" t="s">
        <v>538</v>
      </c>
      <c r="F388" s="29" t="s">
        <v>813</v>
      </c>
      <c r="G388" s="29" t="s">
        <v>275</v>
      </c>
      <c r="H388" s="30">
        <v>84001201</v>
      </c>
      <c r="I388" s="30" t="s">
        <v>635</v>
      </c>
      <c r="J388" s="30" t="s">
        <v>636</v>
      </c>
      <c r="K388" s="30" t="s">
        <v>637</v>
      </c>
      <c r="L388" t="str">
        <f t="shared" si="11"/>
        <v>10071993</v>
      </c>
      <c r="M388" t="str">
        <f t="shared" ref="M388:M451" si="12">+IF(ISNUMBER(A388)="True",+RIGHT(A388,8),"11111")</f>
        <v>11111</v>
      </c>
    </row>
    <row r="389" spans="1:13" ht="19.5" x14ac:dyDescent="0.55000000000000004">
      <c r="A389" s="30" t="s">
        <v>1398</v>
      </c>
      <c r="B389" s="30" t="s">
        <v>444</v>
      </c>
      <c r="C389" s="30">
        <v>85268925</v>
      </c>
      <c r="D389" s="30">
        <v>40000001</v>
      </c>
      <c r="E389" s="29" t="s">
        <v>538</v>
      </c>
      <c r="F389" s="29" t="s">
        <v>813</v>
      </c>
      <c r="G389" s="29" t="s">
        <v>275</v>
      </c>
      <c r="H389" s="30">
        <v>84001201</v>
      </c>
      <c r="I389" s="30" t="s">
        <v>635</v>
      </c>
      <c r="J389" s="30" t="s">
        <v>636</v>
      </c>
      <c r="K389" s="30" t="s">
        <v>637</v>
      </c>
      <c r="L389" t="str">
        <f t="shared" si="11"/>
        <v>25041972</v>
      </c>
      <c r="M389" t="str">
        <f t="shared" si="12"/>
        <v>11111</v>
      </c>
    </row>
    <row r="390" spans="1:13" ht="19.5" x14ac:dyDescent="0.55000000000000004">
      <c r="A390" s="30" t="s">
        <v>1418</v>
      </c>
      <c r="B390" s="30" t="s">
        <v>500</v>
      </c>
      <c r="C390" s="30">
        <v>85403491</v>
      </c>
      <c r="D390" s="30">
        <v>40000001</v>
      </c>
      <c r="E390" s="29" t="s">
        <v>538</v>
      </c>
      <c r="F390" s="29" t="s">
        <v>813</v>
      </c>
      <c r="G390" s="29" t="s">
        <v>275</v>
      </c>
      <c r="H390" s="30">
        <v>84008247</v>
      </c>
      <c r="I390" s="30" t="s">
        <v>603</v>
      </c>
      <c r="J390" s="30" t="s">
        <v>604</v>
      </c>
      <c r="K390" s="30" t="s">
        <v>605</v>
      </c>
      <c r="L390" t="str">
        <f t="shared" si="11"/>
        <v>26041995</v>
      </c>
      <c r="M390" t="str">
        <f t="shared" si="12"/>
        <v>11111</v>
      </c>
    </row>
    <row r="391" spans="1:13" ht="19.5" x14ac:dyDescent="0.55000000000000004">
      <c r="A391" s="30" t="s">
        <v>1164</v>
      </c>
      <c r="B391" s="30" t="s">
        <v>501</v>
      </c>
      <c r="C391" s="30">
        <v>85404721</v>
      </c>
      <c r="D391" s="30">
        <v>40000001</v>
      </c>
      <c r="E391" s="29" t="s">
        <v>538</v>
      </c>
      <c r="F391" s="29" t="s">
        <v>813</v>
      </c>
      <c r="G391" s="29" t="s">
        <v>275</v>
      </c>
      <c r="H391" s="30">
        <v>84009835</v>
      </c>
      <c r="I391" s="30" t="s">
        <v>572</v>
      </c>
      <c r="J391" s="30" t="s">
        <v>573</v>
      </c>
      <c r="K391" s="30" t="s">
        <v>574</v>
      </c>
      <c r="L391" t="str">
        <f t="shared" ref="L391:L454" si="13">RIGHT(A391,8)</f>
        <v>27021960</v>
      </c>
      <c r="M391" t="str">
        <f t="shared" si="12"/>
        <v>11111</v>
      </c>
    </row>
    <row r="392" spans="1:13" ht="19.5" x14ac:dyDescent="0.55000000000000004">
      <c r="A392" s="30" t="s">
        <v>1250</v>
      </c>
      <c r="B392" s="30" t="s">
        <v>690</v>
      </c>
      <c r="C392" s="30">
        <v>85454333</v>
      </c>
      <c r="D392" s="30">
        <v>40000001</v>
      </c>
      <c r="E392" s="29" t="s">
        <v>538</v>
      </c>
      <c r="F392" s="29" t="s">
        <v>813</v>
      </c>
      <c r="G392" s="29" t="s">
        <v>275</v>
      </c>
      <c r="H392" s="30">
        <v>84001056</v>
      </c>
      <c r="I392" s="30" t="s">
        <v>691</v>
      </c>
      <c r="J392" s="30" t="s">
        <v>692</v>
      </c>
      <c r="K392" s="30" t="s">
        <v>693</v>
      </c>
      <c r="L392" t="str">
        <f t="shared" si="13"/>
        <v>27021994</v>
      </c>
      <c r="M392" t="str">
        <f t="shared" si="12"/>
        <v>11111</v>
      </c>
    </row>
    <row r="393" spans="1:13" ht="19.5" x14ac:dyDescent="0.55000000000000004">
      <c r="A393" s="30" t="s">
        <v>1222</v>
      </c>
      <c r="B393" s="30" t="s">
        <v>330</v>
      </c>
      <c r="C393" s="30">
        <v>85054414</v>
      </c>
      <c r="D393" s="30">
        <v>40000001</v>
      </c>
      <c r="E393" s="29" t="s">
        <v>538</v>
      </c>
      <c r="F393" s="29" t="s">
        <v>813</v>
      </c>
      <c r="G393" s="29" t="s">
        <v>275</v>
      </c>
      <c r="H393" s="30">
        <v>84000868</v>
      </c>
      <c r="I393" s="30" t="s">
        <v>612</v>
      </c>
      <c r="J393" s="30" t="s">
        <v>613</v>
      </c>
      <c r="K393" s="30" t="s">
        <v>564</v>
      </c>
      <c r="L393" t="str">
        <f t="shared" si="13"/>
        <v>26011977</v>
      </c>
      <c r="M393" t="str">
        <f t="shared" si="12"/>
        <v>11111</v>
      </c>
    </row>
    <row r="394" spans="1:13" ht="19.5" x14ac:dyDescent="0.55000000000000004">
      <c r="A394" s="30" t="s">
        <v>1249</v>
      </c>
      <c r="B394" s="30" t="s">
        <v>348</v>
      </c>
      <c r="C394" s="30">
        <v>85041657</v>
      </c>
      <c r="D394" s="30">
        <v>40000001</v>
      </c>
      <c r="E394" s="29" t="s">
        <v>538</v>
      </c>
      <c r="F394" s="29" t="s">
        <v>813</v>
      </c>
      <c r="G394" s="29" t="s">
        <v>275</v>
      </c>
      <c r="H394" s="30">
        <v>84006581</v>
      </c>
      <c r="I394" s="30" t="s">
        <v>555</v>
      </c>
      <c r="J394" s="30" t="s">
        <v>556</v>
      </c>
      <c r="K394" s="30" t="s">
        <v>557</v>
      </c>
      <c r="L394" t="str">
        <f t="shared" si="13"/>
        <v>20061956</v>
      </c>
      <c r="M394" t="str">
        <f t="shared" si="12"/>
        <v>11111</v>
      </c>
    </row>
    <row r="395" spans="1:13" ht="19.5" x14ac:dyDescent="0.55000000000000004">
      <c r="A395" s="30" t="s">
        <v>1247</v>
      </c>
      <c r="B395" s="30" t="s">
        <v>689</v>
      </c>
      <c r="C395" s="30">
        <v>85502875</v>
      </c>
      <c r="D395" s="30">
        <v>40000001</v>
      </c>
      <c r="E395" s="29" t="s">
        <v>538</v>
      </c>
      <c r="F395" s="29" t="s">
        <v>813</v>
      </c>
      <c r="G395" s="29" t="s">
        <v>275</v>
      </c>
      <c r="H395" s="30">
        <v>84000713</v>
      </c>
      <c r="I395" s="30" t="s">
        <v>620</v>
      </c>
      <c r="J395" s="30" t="s">
        <v>621</v>
      </c>
      <c r="K395" s="30" t="s">
        <v>622</v>
      </c>
      <c r="L395" t="str">
        <f t="shared" si="13"/>
        <v>26091995</v>
      </c>
      <c r="M395" t="str">
        <f t="shared" si="12"/>
        <v>11111</v>
      </c>
    </row>
    <row r="396" spans="1:13" ht="19.5" x14ac:dyDescent="0.55000000000000004">
      <c r="A396" s="30" t="s">
        <v>1178</v>
      </c>
      <c r="B396" s="30" t="s">
        <v>508</v>
      </c>
      <c r="C396" s="30">
        <v>85414157</v>
      </c>
      <c r="D396" s="30">
        <v>40000001</v>
      </c>
      <c r="E396" s="29" t="s">
        <v>538</v>
      </c>
      <c r="F396" s="29" t="s">
        <v>813</v>
      </c>
      <c r="G396" s="29" t="s">
        <v>275</v>
      </c>
      <c r="H396" s="30">
        <v>84000641</v>
      </c>
      <c r="I396" s="30" t="s">
        <v>562</v>
      </c>
      <c r="J396" s="30" t="s">
        <v>563</v>
      </c>
      <c r="K396" s="30" t="s">
        <v>564</v>
      </c>
      <c r="L396" t="str">
        <f t="shared" si="13"/>
        <v>02041969</v>
      </c>
      <c r="M396" t="str">
        <f t="shared" si="12"/>
        <v>11111</v>
      </c>
    </row>
    <row r="397" spans="1:13" ht="19.5" x14ac:dyDescent="0.55000000000000004">
      <c r="A397" s="30" t="s">
        <v>1439</v>
      </c>
      <c r="B397" s="30" t="s">
        <v>455</v>
      </c>
      <c r="C397" s="30">
        <v>85332103</v>
      </c>
      <c r="D397" s="30">
        <v>40000001</v>
      </c>
      <c r="E397" s="29" t="s">
        <v>538</v>
      </c>
      <c r="F397" s="29" t="s">
        <v>813</v>
      </c>
      <c r="G397" s="29" t="s">
        <v>275</v>
      </c>
      <c r="H397" s="30">
        <v>84007137</v>
      </c>
      <c r="I397" s="30" t="s">
        <v>787</v>
      </c>
      <c r="J397" s="30" t="s">
        <v>788</v>
      </c>
      <c r="K397" s="30" t="s">
        <v>789</v>
      </c>
      <c r="L397" t="str">
        <f t="shared" si="13"/>
        <v>13061970</v>
      </c>
      <c r="M397" t="str">
        <f t="shared" si="12"/>
        <v>11111</v>
      </c>
    </row>
    <row r="398" spans="1:13" ht="19.5" x14ac:dyDescent="0.55000000000000004">
      <c r="A398" s="30" t="s">
        <v>1212</v>
      </c>
      <c r="B398" s="30" t="s">
        <v>654</v>
      </c>
      <c r="C398" s="30">
        <v>85466855</v>
      </c>
      <c r="D398" s="30">
        <v>40000001</v>
      </c>
      <c r="E398" s="29" t="s">
        <v>538</v>
      </c>
      <c r="F398" s="29" t="s">
        <v>813</v>
      </c>
      <c r="G398" s="29" t="s">
        <v>275</v>
      </c>
      <c r="H398" s="30">
        <v>84000962</v>
      </c>
      <c r="I398" s="30" t="s">
        <v>651</v>
      </c>
      <c r="J398" s="30" t="s">
        <v>652</v>
      </c>
      <c r="K398" s="30" t="s">
        <v>653</v>
      </c>
      <c r="L398" t="str">
        <f t="shared" si="13"/>
        <v>ACAMMACA</v>
      </c>
      <c r="M398" t="str">
        <f t="shared" si="12"/>
        <v>11111</v>
      </c>
    </row>
    <row r="399" spans="1:13" ht="19.5" x14ac:dyDescent="0.55000000000000004">
      <c r="A399" s="30" t="s">
        <v>1234</v>
      </c>
      <c r="B399" s="30" t="s">
        <v>677</v>
      </c>
      <c r="C399" s="30">
        <v>85485504</v>
      </c>
      <c r="D399" s="30">
        <v>40000001</v>
      </c>
      <c r="E399" s="29" t="s">
        <v>538</v>
      </c>
      <c r="F399" s="29" t="s">
        <v>813</v>
      </c>
      <c r="G399" s="29" t="s">
        <v>275</v>
      </c>
      <c r="H399" s="30">
        <v>84006241</v>
      </c>
      <c r="I399" s="30" t="s">
        <v>559</v>
      </c>
      <c r="J399" s="30" t="s">
        <v>560</v>
      </c>
      <c r="K399" s="30" t="s">
        <v>561</v>
      </c>
      <c r="L399" t="str">
        <f t="shared" si="13"/>
        <v>03081964</v>
      </c>
      <c r="M399" t="str">
        <f t="shared" si="12"/>
        <v>11111</v>
      </c>
    </row>
    <row r="400" spans="1:13" ht="19.5" x14ac:dyDescent="0.55000000000000004">
      <c r="A400" s="30" t="s">
        <v>1235</v>
      </c>
      <c r="B400" s="30" t="s">
        <v>678</v>
      </c>
      <c r="C400" s="30">
        <v>85485506</v>
      </c>
      <c r="D400" s="30">
        <v>40000001</v>
      </c>
      <c r="E400" s="29" t="s">
        <v>538</v>
      </c>
      <c r="F400" s="29" t="s">
        <v>813</v>
      </c>
      <c r="G400" s="29" t="s">
        <v>275</v>
      </c>
      <c r="H400" s="30">
        <v>84006241</v>
      </c>
      <c r="I400" s="30" t="s">
        <v>559</v>
      </c>
      <c r="J400" s="30" t="s">
        <v>560</v>
      </c>
      <c r="K400" s="30" t="s">
        <v>561</v>
      </c>
      <c r="L400" t="str">
        <f t="shared" si="13"/>
        <v>26081974</v>
      </c>
      <c r="M400" t="str">
        <f t="shared" si="12"/>
        <v>11111</v>
      </c>
    </row>
    <row r="401" spans="1:13" ht="19.5" x14ac:dyDescent="0.55000000000000004">
      <c r="A401" s="30" t="s">
        <v>1181</v>
      </c>
      <c r="B401" s="30" t="s">
        <v>474</v>
      </c>
      <c r="C401" s="30">
        <v>85329429</v>
      </c>
      <c r="D401" s="30">
        <v>40000001</v>
      </c>
      <c r="E401" s="29" t="s">
        <v>538</v>
      </c>
      <c r="F401" s="29" t="s">
        <v>813</v>
      </c>
      <c r="G401" s="29" t="s">
        <v>275</v>
      </c>
      <c r="H401" s="30">
        <v>84006816</v>
      </c>
      <c r="I401" s="30" t="s">
        <v>609</v>
      </c>
      <c r="J401" s="30" t="s">
        <v>610</v>
      </c>
      <c r="K401" s="30" t="s">
        <v>611</v>
      </c>
      <c r="L401" t="str">
        <f t="shared" si="13"/>
        <v>12101975</v>
      </c>
      <c r="M401" t="str">
        <f t="shared" si="12"/>
        <v>11111</v>
      </c>
    </row>
    <row r="402" spans="1:13" ht="19.5" x14ac:dyDescent="0.55000000000000004">
      <c r="A402" s="30" t="s">
        <v>1219</v>
      </c>
      <c r="B402" s="30" t="s">
        <v>345</v>
      </c>
      <c r="C402" s="30">
        <v>85041773</v>
      </c>
      <c r="D402" s="30">
        <v>40000001</v>
      </c>
      <c r="E402" s="29" t="s">
        <v>538</v>
      </c>
      <c r="F402" s="29" t="s">
        <v>813</v>
      </c>
      <c r="G402" s="29" t="s">
        <v>275</v>
      </c>
      <c r="H402" s="30">
        <v>84000641</v>
      </c>
      <c r="I402" s="30" t="s">
        <v>562</v>
      </c>
      <c r="J402" s="30" t="s">
        <v>563</v>
      </c>
      <c r="K402" s="30" t="s">
        <v>564</v>
      </c>
      <c r="L402" t="str">
        <f t="shared" si="13"/>
        <v>03041959</v>
      </c>
      <c r="M402" t="str">
        <f t="shared" si="12"/>
        <v>11111</v>
      </c>
    </row>
    <row r="403" spans="1:13" ht="19.5" x14ac:dyDescent="0.55000000000000004">
      <c r="A403" s="30" t="s">
        <v>1220</v>
      </c>
      <c r="B403" s="30" t="s">
        <v>317</v>
      </c>
      <c r="C403" s="30">
        <v>85043856</v>
      </c>
      <c r="D403" s="30">
        <v>40000001</v>
      </c>
      <c r="E403" s="29" t="s">
        <v>538</v>
      </c>
      <c r="F403" s="29" t="s">
        <v>813</v>
      </c>
      <c r="G403" s="29" t="s">
        <v>275</v>
      </c>
      <c r="H403" s="30">
        <v>84000641</v>
      </c>
      <c r="I403" s="30" t="s">
        <v>562</v>
      </c>
      <c r="J403" s="30" t="s">
        <v>563</v>
      </c>
      <c r="K403" s="30" t="s">
        <v>564</v>
      </c>
      <c r="L403" t="str">
        <f t="shared" si="13"/>
        <v>11021962</v>
      </c>
      <c r="M403" t="str">
        <f t="shared" si="12"/>
        <v>11111</v>
      </c>
    </row>
    <row r="404" spans="1:13" ht="19.5" x14ac:dyDescent="0.55000000000000004">
      <c r="A404" s="30" t="s">
        <v>1358</v>
      </c>
      <c r="B404" s="30" t="s">
        <v>328</v>
      </c>
      <c r="C404" s="30">
        <v>85053107</v>
      </c>
      <c r="D404" s="30">
        <v>40000001</v>
      </c>
      <c r="E404" s="29" t="s">
        <v>538</v>
      </c>
      <c r="F404" s="29" t="s">
        <v>813</v>
      </c>
      <c r="G404" s="29" t="s">
        <v>275</v>
      </c>
      <c r="H404" s="30">
        <v>84001125</v>
      </c>
      <c r="I404" s="30" t="s">
        <v>597</v>
      </c>
      <c r="J404" s="30" t="s">
        <v>598</v>
      </c>
      <c r="K404" s="30" t="s">
        <v>599</v>
      </c>
      <c r="L404" t="str">
        <f t="shared" si="13"/>
        <v>12091983</v>
      </c>
      <c r="M404" t="str">
        <f t="shared" si="12"/>
        <v>11111</v>
      </c>
    </row>
    <row r="405" spans="1:13" ht="19.5" x14ac:dyDescent="0.55000000000000004">
      <c r="A405" s="30" t="s">
        <v>1470</v>
      </c>
      <c r="B405" s="30" t="s">
        <v>812</v>
      </c>
      <c r="C405" s="30">
        <v>85454974</v>
      </c>
      <c r="D405" s="30">
        <v>40000001</v>
      </c>
      <c r="E405" s="29" t="s">
        <v>538</v>
      </c>
      <c r="F405" s="29" t="s">
        <v>274</v>
      </c>
      <c r="G405" s="29" t="s">
        <v>275</v>
      </c>
      <c r="H405" s="30">
        <v>84003313</v>
      </c>
      <c r="I405" s="30" t="s">
        <v>814</v>
      </c>
      <c r="J405" s="30" t="s">
        <v>815</v>
      </c>
      <c r="K405" s="30" t="s">
        <v>816</v>
      </c>
      <c r="L405" t="str">
        <f t="shared" si="13"/>
        <v>15091987</v>
      </c>
      <c r="M405" t="str">
        <f t="shared" si="12"/>
        <v>11111</v>
      </c>
    </row>
    <row r="406" spans="1:13" ht="19.5" x14ac:dyDescent="0.55000000000000004">
      <c r="A406" s="30" t="s">
        <v>1360</v>
      </c>
      <c r="B406" s="30" t="s">
        <v>304</v>
      </c>
      <c r="C406" s="30">
        <v>85050542</v>
      </c>
      <c r="D406" s="30">
        <v>40000001</v>
      </c>
      <c r="E406" s="29" t="s">
        <v>538</v>
      </c>
      <c r="F406" s="29" t="s">
        <v>813</v>
      </c>
      <c r="G406" s="29" t="s">
        <v>275</v>
      </c>
      <c r="H406" s="30">
        <v>84009257</v>
      </c>
      <c r="I406" s="30" t="s">
        <v>742</v>
      </c>
      <c r="J406" s="30" t="s">
        <v>743</v>
      </c>
      <c r="K406" s="30" t="s">
        <v>744</v>
      </c>
      <c r="L406" t="str">
        <f t="shared" si="13"/>
        <v>26081976</v>
      </c>
      <c r="M406" t="str">
        <f t="shared" si="12"/>
        <v>11111</v>
      </c>
    </row>
    <row r="407" spans="1:13" ht="19.5" x14ac:dyDescent="0.55000000000000004">
      <c r="A407" s="30" t="s">
        <v>1458</v>
      </c>
      <c r="B407" s="30" t="s">
        <v>796</v>
      </c>
      <c r="C407" s="30">
        <v>85532760</v>
      </c>
      <c r="D407" s="30">
        <v>40000001</v>
      </c>
      <c r="E407" s="29" t="s">
        <v>538</v>
      </c>
      <c r="F407" s="29" t="s">
        <v>813</v>
      </c>
      <c r="G407" s="29" t="s">
        <v>275</v>
      </c>
      <c r="H407" s="30">
        <v>84001201</v>
      </c>
      <c r="I407" s="30" t="s">
        <v>635</v>
      </c>
      <c r="J407" s="30" t="s">
        <v>636</v>
      </c>
      <c r="K407" s="30" t="s">
        <v>637</v>
      </c>
      <c r="L407" t="str">
        <f t="shared" si="13"/>
        <v>06021989</v>
      </c>
      <c r="M407" t="str">
        <f t="shared" si="12"/>
        <v>11111</v>
      </c>
    </row>
    <row r="408" spans="1:13" ht="19.5" x14ac:dyDescent="0.55000000000000004">
      <c r="A408" s="30" t="s">
        <v>1382</v>
      </c>
      <c r="B408" s="30" t="s">
        <v>412</v>
      </c>
      <c r="C408" s="30">
        <v>85198325</v>
      </c>
      <c r="D408" s="30">
        <v>40000001</v>
      </c>
      <c r="E408" s="29" t="s">
        <v>538</v>
      </c>
      <c r="F408" s="29" t="s">
        <v>813</v>
      </c>
      <c r="G408" s="29" t="s">
        <v>275</v>
      </c>
      <c r="H408" s="30">
        <v>84001125</v>
      </c>
      <c r="I408" s="30" t="s">
        <v>597</v>
      </c>
      <c r="J408" s="30" t="s">
        <v>598</v>
      </c>
      <c r="K408" s="30" t="s">
        <v>599</v>
      </c>
      <c r="L408" t="str">
        <f t="shared" si="13"/>
        <v>07121973</v>
      </c>
      <c r="M408" t="str">
        <f t="shared" si="12"/>
        <v>11111</v>
      </c>
    </row>
    <row r="409" spans="1:13" ht="19.5" x14ac:dyDescent="0.55000000000000004">
      <c r="A409" s="30" t="s">
        <v>1381</v>
      </c>
      <c r="B409" s="30" t="s">
        <v>402</v>
      </c>
      <c r="C409" s="30">
        <v>85156950</v>
      </c>
      <c r="D409" s="30">
        <v>40000001</v>
      </c>
      <c r="E409" s="29" t="s">
        <v>538</v>
      </c>
      <c r="F409" s="29" t="s">
        <v>813</v>
      </c>
      <c r="G409" s="29" t="s">
        <v>275</v>
      </c>
      <c r="H409" s="30">
        <v>84001125</v>
      </c>
      <c r="I409" s="30" t="s">
        <v>597</v>
      </c>
      <c r="J409" s="30" t="s">
        <v>598</v>
      </c>
      <c r="K409" s="30" t="s">
        <v>599</v>
      </c>
      <c r="L409" t="str">
        <f t="shared" si="13"/>
        <v>04111972</v>
      </c>
      <c r="M409" t="str">
        <f t="shared" si="12"/>
        <v>11111</v>
      </c>
    </row>
    <row r="410" spans="1:13" ht="19.5" x14ac:dyDescent="0.55000000000000004">
      <c r="A410" s="30" t="s">
        <v>1284</v>
      </c>
      <c r="B410" s="30" t="s">
        <v>523</v>
      </c>
      <c r="C410" s="30">
        <v>85431352</v>
      </c>
      <c r="D410" s="30">
        <v>40000001</v>
      </c>
      <c r="E410" s="29" t="s">
        <v>538</v>
      </c>
      <c r="F410" s="29" t="s">
        <v>813</v>
      </c>
      <c r="G410" s="29" t="s">
        <v>275</v>
      </c>
      <c r="H410" s="30">
        <v>84001216</v>
      </c>
      <c r="I410" s="30" t="s">
        <v>614</v>
      </c>
      <c r="J410" s="30" t="s">
        <v>615</v>
      </c>
      <c r="K410" s="30" t="s">
        <v>616</v>
      </c>
      <c r="L410" t="str">
        <f t="shared" si="13"/>
        <v>22121963</v>
      </c>
      <c r="M410" t="str">
        <f t="shared" si="12"/>
        <v>11111</v>
      </c>
    </row>
    <row r="411" spans="1:13" ht="19.5" x14ac:dyDescent="0.55000000000000004">
      <c r="A411" s="30" t="s">
        <v>1275</v>
      </c>
      <c r="B411" s="30" t="s">
        <v>429</v>
      </c>
      <c r="C411" s="30">
        <v>85244275</v>
      </c>
      <c r="D411" s="30">
        <v>40000001</v>
      </c>
      <c r="E411" s="29" t="s">
        <v>538</v>
      </c>
      <c r="F411" s="29" t="s">
        <v>813</v>
      </c>
      <c r="G411" s="29" t="s">
        <v>275</v>
      </c>
      <c r="H411" s="30">
        <v>84000641</v>
      </c>
      <c r="I411" s="30" t="s">
        <v>562</v>
      </c>
      <c r="J411" s="30" t="s">
        <v>563</v>
      </c>
      <c r="K411" s="30" t="s">
        <v>564</v>
      </c>
      <c r="L411" t="str">
        <f t="shared" si="13"/>
        <v>25051991</v>
      </c>
      <c r="M411" t="str">
        <f t="shared" si="12"/>
        <v>11111</v>
      </c>
    </row>
    <row r="412" spans="1:13" ht="19.5" x14ac:dyDescent="0.55000000000000004">
      <c r="A412" s="30" t="s">
        <v>1202</v>
      </c>
      <c r="B412" s="30" t="s">
        <v>519</v>
      </c>
      <c r="C412" s="30">
        <v>85427335</v>
      </c>
      <c r="D412" s="30">
        <v>40000001</v>
      </c>
      <c r="E412" s="29" t="s">
        <v>538</v>
      </c>
      <c r="F412" s="29" t="s">
        <v>813</v>
      </c>
      <c r="G412" s="29" t="s">
        <v>275</v>
      </c>
      <c r="H412" s="30">
        <v>84006581</v>
      </c>
      <c r="I412" s="30" t="s">
        <v>555</v>
      </c>
      <c r="J412" s="30" t="s">
        <v>556</v>
      </c>
      <c r="K412" s="30" t="s">
        <v>557</v>
      </c>
      <c r="L412" t="str">
        <f t="shared" si="13"/>
        <v>22031993</v>
      </c>
      <c r="M412" t="str">
        <f t="shared" si="12"/>
        <v>11111</v>
      </c>
    </row>
    <row r="413" spans="1:13" ht="19.5" x14ac:dyDescent="0.55000000000000004">
      <c r="A413" s="30" t="s">
        <v>1468</v>
      </c>
      <c r="B413" s="30" t="s">
        <v>807</v>
      </c>
      <c r="C413" s="30">
        <v>85483324</v>
      </c>
      <c r="D413" s="30">
        <v>40000001</v>
      </c>
      <c r="E413" s="29" t="s">
        <v>538</v>
      </c>
      <c r="F413" s="29" t="s">
        <v>813</v>
      </c>
      <c r="G413" s="29" t="s">
        <v>275</v>
      </c>
      <c r="H413" s="30">
        <v>84006581</v>
      </c>
      <c r="I413" s="30" t="s">
        <v>555</v>
      </c>
      <c r="J413" s="30" t="s">
        <v>556</v>
      </c>
      <c r="K413" s="30" t="s">
        <v>557</v>
      </c>
      <c r="L413" t="str">
        <f t="shared" si="13"/>
        <v>AOBMDAOB</v>
      </c>
      <c r="M413" t="str">
        <f t="shared" si="12"/>
        <v>11111</v>
      </c>
    </row>
    <row r="414" spans="1:13" ht="19.5" x14ac:dyDescent="0.55000000000000004">
      <c r="A414" s="30" t="s">
        <v>1330</v>
      </c>
      <c r="B414" s="30" t="s">
        <v>323</v>
      </c>
      <c r="C414" s="30">
        <v>85051431</v>
      </c>
      <c r="D414" s="30">
        <v>40000001</v>
      </c>
      <c r="E414" s="29" t="s">
        <v>538</v>
      </c>
      <c r="F414" s="29" t="s">
        <v>813</v>
      </c>
      <c r="G414" s="29" t="s">
        <v>275</v>
      </c>
      <c r="H414" s="30">
        <v>84000641</v>
      </c>
      <c r="I414" s="30" t="s">
        <v>562</v>
      </c>
      <c r="J414" s="30" t="s">
        <v>563</v>
      </c>
      <c r="K414" s="30" t="s">
        <v>564</v>
      </c>
      <c r="L414" t="str">
        <f t="shared" si="13"/>
        <v>10011974</v>
      </c>
      <c r="M414" t="str">
        <f t="shared" si="12"/>
        <v>11111</v>
      </c>
    </row>
    <row r="415" spans="1:13" ht="19.5" x14ac:dyDescent="0.55000000000000004">
      <c r="A415" s="30" t="s">
        <v>1229</v>
      </c>
      <c r="B415" s="30" t="s">
        <v>289</v>
      </c>
      <c r="C415" s="30">
        <v>85045187</v>
      </c>
      <c r="D415" s="30">
        <v>40000001</v>
      </c>
      <c r="E415" s="29" t="s">
        <v>538</v>
      </c>
      <c r="F415" s="29" t="s">
        <v>813</v>
      </c>
      <c r="G415" s="29" t="s">
        <v>275</v>
      </c>
      <c r="H415" s="30">
        <v>84004641</v>
      </c>
      <c r="I415" s="30" t="s">
        <v>542</v>
      </c>
      <c r="J415" s="30" t="s">
        <v>543</v>
      </c>
      <c r="K415" s="30" t="s">
        <v>544</v>
      </c>
      <c r="L415" t="str">
        <f t="shared" si="13"/>
        <v>27091961</v>
      </c>
      <c r="M415" t="str">
        <f t="shared" si="12"/>
        <v>11111</v>
      </c>
    </row>
    <row r="416" spans="1:13" ht="19.5" x14ac:dyDescent="0.55000000000000004">
      <c r="A416" s="30" t="s">
        <v>1204</v>
      </c>
      <c r="B416" s="30" t="s">
        <v>642</v>
      </c>
      <c r="C416" s="30">
        <v>85450306</v>
      </c>
      <c r="D416" s="30">
        <v>40000001</v>
      </c>
      <c r="E416" s="29" t="s">
        <v>538</v>
      </c>
      <c r="F416" s="29" t="s">
        <v>813</v>
      </c>
      <c r="G416" s="29" t="s">
        <v>275</v>
      </c>
      <c r="H416" s="30">
        <v>84001125</v>
      </c>
      <c r="I416" s="30" t="s">
        <v>597</v>
      </c>
      <c r="J416" s="30" t="s">
        <v>598</v>
      </c>
      <c r="K416" s="30" t="s">
        <v>599</v>
      </c>
      <c r="L416" t="str">
        <f t="shared" si="13"/>
        <v>22041984</v>
      </c>
      <c r="M416" t="str">
        <f t="shared" si="12"/>
        <v>11111</v>
      </c>
    </row>
    <row r="417" spans="1:13" ht="19.5" x14ac:dyDescent="0.55000000000000004">
      <c r="A417" s="30" t="s">
        <v>1187</v>
      </c>
      <c r="B417" s="30" t="s">
        <v>398</v>
      </c>
      <c r="C417" s="30">
        <v>85142969</v>
      </c>
      <c r="D417" s="30">
        <v>40000001</v>
      </c>
      <c r="E417" s="29" t="s">
        <v>538</v>
      </c>
      <c r="F417" s="29" t="s">
        <v>813</v>
      </c>
      <c r="G417" s="29" t="s">
        <v>275</v>
      </c>
      <c r="H417" s="30">
        <v>84000641</v>
      </c>
      <c r="I417" s="30" t="s">
        <v>562</v>
      </c>
      <c r="J417" s="30" t="s">
        <v>563</v>
      </c>
      <c r="K417" s="30" t="s">
        <v>564</v>
      </c>
      <c r="L417" t="str">
        <f t="shared" si="13"/>
        <v>15101982</v>
      </c>
      <c r="M417" t="str">
        <f t="shared" si="12"/>
        <v>11111</v>
      </c>
    </row>
    <row r="418" spans="1:13" ht="19.5" x14ac:dyDescent="0.55000000000000004">
      <c r="A418" s="30" t="s">
        <v>1186</v>
      </c>
      <c r="B418" s="30" t="s">
        <v>397</v>
      </c>
      <c r="C418" s="30">
        <v>85142967</v>
      </c>
      <c r="D418" s="30">
        <v>40000001</v>
      </c>
      <c r="E418" s="29" t="s">
        <v>538</v>
      </c>
      <c r="F418" s="29" t="s">
        <v>813</v>
      </c>
      <c r="G418" s="29" t="s">
        <v>275</v>
      </c>
      <c r="H418" s="30">
        <v>84000641</v>
      </c>
      <c r="I418" s="30" t="s">
        <v>562</v>
      </c>
      <c r="J418" s="30" t="s">
        <v>563</v>
      </c>
      <c r="K418" s="30" t="s">
        <v>564</v>
      </c>
      <c r="L418" t="str">
        <f t="shared" si="13"/>
        <v>31071970</v>
      </c>
      <c r="M418" t="str">
        <f t="shared" si="12"/>
        <v>11111</v>
      </c>
    </row>
    <row r="419" spans="1:13" ht="19.5" x14ac:dyDescent="0.55000000000000004">
      <c r="A419" s="30" t="s">
        <v>1226</v>
      </c>
      <c r="B419" s="30" t="s">
        <v>478</v>
      </c>
      <c r="C419" s="30">
        <v>85335977</v>
      </c>
      <c r="D419" s="30">
        <v>40000001</v>
      </c>
      <c r="E419" s="29" t="s">
        <v>538</v>
      </c>
      <c r="F419" s="29" t="s">
        <v>813</v>
      </c>
      <c r="G419" s="29" t="s">
        <v>275</v>
      </c>
      <c r="H419" s="30">
        <v>84008657</v>
      </c>
      <c r="I419" s="30" t="s">
        <v>824</v>
      </c>
      <c r="J419" s="30" t="s">
        <v>825</v>
      </c>
      <c r="K419" s="30" t="s">
        <v>826</v>
      </c>
      <c r="L419" t="str">
        <f t="shared" si="13"/>
        <v>29071983</v>
      </c>
      <c r="M419" t="str">
        <f t="shared" si="12"/>
        <v>11111</v>
      </c>
    </row>
    <row r="420" spans="1:13" ht="19.5" x14ac:dyDescent="0.55000000000000004">
      <c r="A420" s="30" t="s">
        <v>1457</v>
      </c>
      <c r="B420" s="30" t="s">
        <v>795</v>
      </c>
      <c r="C420" s="30">
        <v>85511011</v>
      </c>
      <c r="D420" s="30">
        <v>40000001</v>
      </c>
      <c r="E420" s="29" t="s">
        <v>538</v>
      </c>
      <c r="F420" s="29" t="s">
        <v>813</v>
      </c>
      <c r="G420" s="29" t="s">
        <v>275</v>
      </c>
      <c r="H420" s="30">
        <v>84008651</v>
      </c>
      <c r="I420" s="30" t="s">
        <v>764</v>
      </c>
      <c r="J420" s="30" t="s">
        <v>765</v>
      </c>
      <c r="K420" s="30" t="s">
        <v>681</v>
      </c>
      <c r="L420" t="str">
        <f t="shared" si="13"/>
        <v>26111982</v>
      </c>
      <c r="M420" t="str">
        <f t="shared" si="12"/>
        <v>11111</v>
      </c>
    </row>
    <row r="421" spans="1:13" ht="19.5" x14ac:dyDescent="0.55000000000000004">
      <c r="A421" s="30" t="s">
        <v>1206</v>
      </c>
      <c r="B421" s="30" t="s">
        <v>420</v>
      </c>
      <c r="C421" s="30">
        <v>85213622</v>
      </c>
      <c r="D421" s="30">
        <v>40000001</v>
      </c>
      <c r="E421" s="29" t="s">
        <v>538</v>
      </c>
      <c r="F421" s="29" t="s">
        <v>813</v>
      </c>
      <c r="G421" s="29" t="s">
        <v>275</v>
      </c>
      <c r="H421" s="30">
        <v>84001216</v>
      </c>
      <c r="I421" s="30" t="s">
        <v>614</v>
      </c>
      <c r="J421" s="30" t="s">
        <v>615</v>
      </c>
      <c r="K421" s="30" t="s">
        <v>616</v>
      </c>
      <c r="L421" t="str">
        <f t="shared" si="13"/>
        <v>08111986</v>
      </c>
      <c r="M421" t="str">
        <f t="shared" si="12"/>
        <v>11111</v>
      </c>
    </row>
    <row r="422" spans="1:13" ht="19.5" x14ac:dyDescent="0.55000000000000004">
      <c r="A422" s="30" t="s">
        <v>1252</v>
      </c>
      <c r="B422" s="30" t="s">
        <v>434</v>
      </c>
      <c r="C422" s="30">
        <v>85137516</v>
      </c>
      <c r="D422" s="30">
        <v>40000001</v>
      </c>
      <c r="E422" s="29" t="s">
        <v>538</v>
      </c>
      <c r="F422" s="29" t="s">
        <v>813</v>
      </c>
      <c r="G422" s="29" t="s">
        <v>275</v>
      </c>
      <c r="H422" s="30">
        <v>84006581</v>
      </c>
      <c r="I422" s="30" t="s">
        <v>555</v>
      </c>
      <c r="J422" s="30" t="s">
        <v>556</v>
      </c>
      <c r="K422" s="30" t="s">
        <v>557</v>
      </c>
      <c r="L422" t="str">
        <f t="shared" si="13"/>
        <v>29121960</v>
      </c>
      <c r="M422" t="str">
        <f t="shared" si="12"/>
        <v>11111</v>
      </c>
    </row>
    <row r="423" spans="1:13" ht="19.5" x14ac:dyDescent="0.55000000000000004">
      <c r="A423" s="30" t="s">
        <v>1289</v>
      </c>
      <c r="B423" s="30" t="s">
        <v>507</v>
      </c>
      <c r="C423" s="30">
        <v>85412825</v>
      </c>
      <c r="D423" s="30">
        <v>40000001</v>
      </c>
      <c r="E423" s="29" t="s">
        <v>538</v>
      </c>
      <c r="F423" s="29" t="s">
        <v>813</v>
      </c>
      <c r="G423" s="29" t="s">
        <v>275</v>
      </c>
      <c r="H423" s="30">
        <v>84008430</v>
      </c>
      <c r="I423" s="30" t="s">
        <v>628</v>
      </c>
      <c r="J423" s="30" t="s">
        <v>629</v>
      </c>
      <c r="K423" s="30" t="s">
        <v>630</v>
      </c>
      <c r="L423" t="str">
        <f t="shared" si="13"/>
        <v>16111949</v>
      </c>
      <c r="M423" t="str">
        <f t="shared" si="12"/>
        <v>11111</v>
      </c>
    </row>
    <row r="424" spans="1:13" ht="19.5" x14ac:dyDescent="0.55000000000000004">
      <c r="A424" s="30" t="s">
        <v>1200</v>
      </c>
      <c r="B424" s="30" t="s">
        <v>336</v>
      </c>
      <c r="C424" s="30">
        <v>85057538</v>
      </c>
      <c r="D424" s="30">
        <v>40000001</v>
      </c>
      <c r="E424" s="29" t="s">
        <v>538</v>
      </c>
      <c r="F424" s="29" t="s">
        <v>813</v>
      </c>
      <c r="G424" s="29" t="s">
        <v>275</v>
      </c>
      <c r="H424" s="30">
        <v>84007899</v>
      </c>
      <c r="I424" s="30" t="s">
        <v>545</v>
      </c>
      <c r="J424" s="30" t="s">
        <v>546</v>
      </c>
      <c r="K424" s="30" t="s">
        <v>547</v>
      </c>
      <c r="L424" t="str">
        <f t="shared" si="13"/>
        <v>16071959</v>
      </c>
      <c r="M424" t="str">
        <f t="shared" si="12"/>
        <v>11111</v>
      </c>
    </row>
    <row r="425" spans="1:13" ht="19.5" x14ac:dyDescent="0.55000000000000004">
      <c r="A425" s="30" t="s">
        <v>1357</v>
      </c>
      <c r="B425" s="30" t="s">
        <v>477</v>
      </c>
      <c r="C425" s="30">
        <v>85335683</v>
      </c>
      <c r="D425" s="30">
        <v>40000001</v>
      </c>
      <c r="E425" s="29" t="s">
        <v>538</v>
      </c>
      <c r="F425" s="29" t="s">
        <v>813</v>
      </c>
      <c r="G425" s="29" t="s">
        <v>275</v>
      </c>
      <c r="H425" s="30">
        <v>84000983</v>
      </c>
      <c r="I425" s="30" t="s">
        <v>552</v>
      </c>
      <c r="J425" s="30" t="s">
        <v>553</v>
      </c>
      <c r="K425" s="30" t="s">
        <v>554</v>
      </c>
      <c r="L425" t="str">
        <f t="shared" si="13"/>
        <v>25121947</v>
      </c>
      <c r="M425" t="str">
        <f t="shared" si="12"/>
        <v>11111</v>
      </c>
    </row>
    <row r="426" spans="1:13" ht="19.5" x14ac:dyDescent="0.55000000000000004">
      <c r="A426" s="30" t="s">
        <v>1391</v>
      </c>
      <c r="B426" s="30" t="s">
        <v>298</v>
      </c>
      <c r="C426" s="30">
        <v>85045473</v>
      </c>
      <c r="D426" s="30">
        <v>40000001</v>
      </c>
      <c r="E426" s="29" t="s">
        <v>538</v>
      </c>
      <c r="F426" s="29" t="s">
        <v>813</v>
      </c>
      <c r="G426" s="29" t="s">
        <v>275</v>
      </c>
      <c r="H426" s="30">
        <v>84006241</v>
      </c>
      <c r="I426" s="30" t="s">
        <v>559</v>
      </c>
      <c r="J426" s="30" t="s">
        <v>560</v>
      </c>
      <c r="K426" s="30" t="s">
        <v>561</v>
      </c>
      <c r="L426" t="str">
        <f t="shared" si="13"/>
        <v>19111968</v>
      </c>
      <c r="M426" t="str">
        <f t="shared" si="12"/>
        <v>11111</v>
      </c>
    </row>
    <row r="427" spans="1:13" ht="19.5" x14ac:dyDescent="0.55000000000000004">
      <c r="A427" s="30" t="s">
        <v>1236</v>
      </c>
      <c r="B427" s="30" t="s">
        <v>443</v>
      </c>
      <c r="C427" s="30">
        <v>85268356</v>
      </c>
      <c r="D427" s="30">
        <v>40000001</v>
      </c>
      <c r="E427" s="29" t="s">
        <v>538</v>
      </c>
      <c r="F427" s="29" t="s">
        <v>813</v>
      </c>
      <c r="G427" s="29" t="s">
        <v>275</v>
      </c>
      <c r="H427" s="30">
        <v>84003441</v>
      </c>
      <c r="I427" s="30" t="s">
        <v>679</v>
      </c>
      <c r="J427" s="30" t="s">
        <v>680</v>
      </c>
      <c r="K427" s="30" t="s">
        <v>681</v>
      </c>
      <c r="L427" t="str">
        <f t="shared" si="13"/>
        <v>04021972</v>
      </c>
      <c r="M427" t="str">
        <f t="shared" si="12"/>
        <v>11111</v>
      </c>
    </row>
    <row r="428" spans="1:13" ht="19.5" x14ac:dyDescent="0.55000000000000004">
      <c r="A428" s="30" t="s">
        <v>1168</v>
      </c>
      <c r="B428" s="30" t="s">
        <v>529</v>
      </c>
      <c r="C428" s="30">
        <v>85435657</v>
      </c>
      <c r="D428" s="30">
        <v>40000001</v>
      </c>
      <c r="E428" s="29" t="s">
        <v>538</v>
      </c>
      <c r="F428" s="29" t="s">
        <v>813</v>
      </c>
      <c r="G428" s="29" t="s">
        <v>275</v>
      </c>
      <c r="H428" s="30">
        <v>84000641</v>
      </c>
      <c r="I428" s="30" t="s">
        <v>562</v>
      </c>
      <c r="J428" s="30" t="s">
        <v>563</v>
      </c>
      <c r="K428" s="30" t="s">
        <v>564</v>
      </c>
      <c r="L428" t="str">
        <f t="shared" si="13"/>
        <v>27031987</v>
      </c>
      <c r="M428" t="str">
        <f t="shared" si="12"/>
        <v>11111</v>
      </c>
    </row>
    <row r="429" spans="1:13" ht="19.5" x14ac:dyDescent="0.55000000000000004">
      <c r="A429" s="30" t="s">
        <v>1243</v>
      </c>
      <c r="B429" s="30" t="s">
        <v>534</v>
      </c>
      <c r="C429" s="30">
        <v>85441422</v>
      </c>
      <c r="D429" s="30">
        <v>40000001</v>
      </c>
      <c r="E429" s="29" t="s">
        <v>538</v>
      </c>
      <c r="F429" s="29" t="s">
        <v>813</v>
      </c>
      <c r="G429" s="29" t="s">
        <v>275</v>
      </c>
      <c r="H429" s="30">
        <v>84008430</v>
      </c>
      <c r="I429" s="30" t="s">
        <v>628</v>
      </c>
      <c r="J429" s="30" t="s">
        <v>629</v>
      </c>
      <c r="K429" s="30" t="s">
        <v>630</v>
      </c>
      <c r="L429" t="str">
        <f t="shared" si="13"/>
        <v>15011979</v>
      </c>
      <c r="M429" t="str">
        <f t="shared" si="12"/>
        <v>11111</v>
      </c>
    </row>
    <row r="430" spans="1:13" ht="19.5" x14ac:dyDescent="0.55000000000000004">
      <c r="A430" s="30" t="s">
        <v>1334</v>
      </c>
      <c r="B430" s="30" t="s">
        <v>346</v>
      </c>
      <c r="C430" s="30">
        <v>85055322</v>
      </c>
      <c r="D430" s="30">
        <v>40000001</v>
      </c>
      <c r="E430" s="29" t="s">
        <v>538</v>
      </c>
      <c r="F430" s="29" t="s">
        <v>813</v>
      </c>
      <c r="G430" s="29" t="s">
        <v>275</v>
      </c>
      <c r="H430" s="30">
        <v>84000349</v>
      </c>
      <c r="I430" s="30" t="s">
        <v>585</v>
      </c>
      <c r="J430" s="30" t="s">
        <v>586</v>
      </c>
      <c r="K430" s="30" t="s">
        <v>587</v>
      </c>
      <c r="L430" t="str">
        <f t="shared" si="13"/>
        <v>21091968</v>
      </c>
      <c r="M430" t="str">
        <f t="shared" si="12"/>
        <v>11111</v>
      </c>
    </row>
    <row r="431" spans="1:13" ht="19.5" x14ac:dyDescent="0.55000000000000004">
      <c r="A431" s="30" t="s">
        <v>1363</v>
      </c>
      <c r="B431" s="30" t="s">
        <v>367</v>
      </c>
      <c r="C431" s="30">
        <v>85330131</v>
      </c>
      <c r="D431" s="30">
        <v>40000001</v>
      </c>
      <c r="E431" s="29" t="s">
        <v>538</v>
      </c>
      <c r="F431" s="29" t="s">
        <v>813</v>
      </c>
      <c r="G431" s="29" t="s">
        <v>275</v>
      </c>
      <c r="H431" s="30">
        <v>84006241</v>
      </c>
      <c r="I431" s="30" t="s">
        <v>559</v>
      </c>
      <c r="J431" s="30" t="s">
        <v>560</v>
      </c>
      <c r="K431" s="30" t="s">
        <v>561</v>
      </c>
      <c r="L431" t="str">
        <f t="shared" si="13"/>
        <v>13061995</v>
      </c>
      <c r="M431" t="str">
        <f t="shared" si="12"/>
        <v>11111</v>
      </c>
    </row>
    <row r="432" spans="1:13" ht="19.5" x14ac:dyDescent="0.55000000000000004">
      <c r="A432" s="30" t="s">
        <v>1261</v>
      </c>
      <c r="B432" s="30" t="s">
        <v>295</v>
      </c>
      <c r="C432" s="30">
        <v>85045248</v>
      </c>
      <c r="D432" s="30">
        <v>40000001</v>
      </c>
      <c r="E432" s="29" t="s">
        <v>538</v>
      </c>
      <c r="F432" s="29" t="s">
        <v>813</v>
      </c>
      <c r="G432" s="29" t="s">
        <v>275</v>
      </c>
      <c r="H432" s="30">
        <v>84009381</v>
      </c>
      <c r="I432" s="30" t="s">
        <v>623</v>
      </c>
      <c r="J432" s="30" t="s">
        <v>624</v>
      </c>
      <c r="K432" s="30" t="s">
        <v>625</v>
      </c>
      <c r="L432" t="str">
        <f t="shared" si="13"/>
        <v>28031963</v>
      </c>
      <c r="M432" t="str">
        <f t="shared" si="12"/>
        <v>11111</v>
      </c>
    </row>
    <row r="433" spans="1:13" ht="19.5" x14ac:dyDescent="0.55000000000000004">
      <c r="A433" s="30" t="s">
        <v>1378</v>
      </c>
      <c r="B433" s="30" t="s">
        <v>354</v>
      </c>
      <c r="C433" s="30">
        <v>85041335</v>
      </c>
      <c r="D433" s="30">
        <v>40000001</v>
      </c>
      <c r="E433" s="29" t="s">
        <v>538</v>
      </c>
      <c r="F433" s="29" t="s">
        <v>813</v>
      </c>
      <c r="G433" s="29" t="s">
        <v>275</v>
      </c>
      <c r="H433" s="30">
        <v>84006581</v>
      </c>
      <c r="I433" s="30" t="s">
        <v>555</v>
      </c>
      <c r="J433" s="30" t="s">
        <v>556</v>
      </c>
      <c r="K433" s="30" t="s">
        <v>557</v>
      </c>
      <c r="L433" t="str">
        <f t="shared" si="13"/>
        <v>23091986</v>
      </c>
      <c r="M433" t="str">
        <f t="shared" si="12"/>
        <v>11111</v>
      </c>
    </row>
    <row r="434" spans="1:13" ht="19.5" x14ac:dyDescent="0.55000000000000004">
      <c r="A434" s="30" t="s">
        <v>1217</v>
      </c>
      <c r="B434" s="30" t="s">
        <v>380</v>
      </c>
      <c r="C434" s="30">
        <v>85458835</v>
      </c>
      <c r="D434" s="30">
        <v>40000001</v>
      </c>
      <c r="E434" s="29" t="s">
        <v>538</v>
      </c>
      <c r="F434" s="29" t="s">
        <v>813</v>
      </c>
      <c r="G434" s="29" t="s">
        <v>275</v>
      </c>
      <c r="H434" s="30">
        <v>84006581</v>
      </c>
      <c r="I434" s="30" t="s">
        <v>555</v>
      </c>
      <c r="J434" s="30" t="s">
        <v>556</v>
      </c>
      <c r="K434" s="30" t="s">
        <v>557</v>
      </c>
      <c r="L434" t="str">
        <f t="shared" si="13"/>
        <v>24011970</v>
      </c>
      <c r="M434" t="str">
        <f t="shared" si="12"/>
        <v>11111</v>
      </c>
    </row>
    <row r="435" spans="1:13" ht="19.5" x14ac:dyDescent="0.55000000000000004">
      <c r="A435" s="30" t="s">
        <v>1390</v>
      </c>
      <c r="B435" s="30" t="s">
        <v>492</v>
      </c>
      <c r="C435" s="30">
        <v>85382884</v>
      </c>
      <c r="D435" s="30">
        <v>40000001</v>
      </c>
      <c r="E435" s="29" t="s">
        <v>538</v>
      </c>
      <c r="F435" s="29" t="s">
        <v>813</v>
      </c>
      <c r="G435" s="29" t="s">
        <v>275</v>
      </c>
      <c r="H435" s="30">
        <v>84000862</v>
      </c>
      <c r="I435" s="30" t="s">
        <v>700</v>
      </c>
      <c r="J435" s="30" t="s">
        <v>701</v>
      </c>
      <c r="K435" s="30" t="s">
        <v>702</v>
      </c>
      <c r="L435" t="str">
        <f t="shared" si="13"/>
        <v>17021976</v>
      </c>
      <c r="M435" t="str">
        <f t="shared" si="12"/>
        <v>11111</v>
      </c>
    </row>
    <row r="436" spans="1:13" ht="19.5" x14ac:dyDescent="0.55000000000000004">
      <c r="A436" s="30" t="s">
        <v>1419</v>
      </c>
      <c r="B436" s="30" t="s">
        <v>382</v>
      </c>
      <c r="C436" s="30">
        <v>85322367</v>
      </c>
      <c r="D436" s="30">
        <v>40000001</v>
      </c>
      <c r="E436" s="29" t="s">
        <v>538</v>
      </c>
      <c r="F436" s="29" t="s">
        <v>813</v>
      </c>
      <c r="G436" s="29" t="s">
        <v>275</v>
      </c>
      <c r="H436" s="30">
        <v>84004641</v>
      </c>
      <c r="I436" s="30" t="s">
        <v>542</v>
      </c>
      <c r="J436" s="30" t="s">
        <v>543</v>
      </c>
      <c r="K436" s="30" t="s">
        <v>544</v>
      </c>
      <c r="L436" t="str">
        <f t="shared" si="13"/>
        <v>06091989</v>
      </c>
      <c r="M436" t="str">
        <f t="shared" si="12"/>
        <v>11111</v>
      </c>
    </row>
    <row r="437" spans="1:13" ht="19.5" x14ac:dyDescent="0.55000000000000004">
      <c r="A437" s="30" t="s">
        <v>1461</v>
      </c>
      <c r="B437" s="30" t="s">
        <v>489</v>
      </c>
      <c r="C437" s="30">
        <v>85378934</v>
      </c>
      <c r="D437" s="30">
        <v>40000001</v>
      </c>
      <c r="E437" s="29" t="s">
        <v>538</v>
      </c>
      <c r="F437" s="29" t="s">
        <v>813</v>
      </c>
      <c r="G437" s="29" t="s">
        <v>275</v>
      </c>
      <c r="H437" s="30">
        <v>84006581</v>
      </c>
      <c r="I437" s="30" t="s">
        <v>555</v>
      </c>
      <c r="J437" s="30" t="s">
        <v>556</v>
      </c>
      <c r="K437" s="30" t="s">
        <v>557</v>
      </c>
      <c r="L437" t="str">
        <f t="shared" si="13"/>
        <v>04061987</v>
      </c>
      <c r="M437" t="str">
        <f t="shared" si="12"/>
        <v>11111</v>
      </c>
    </row>
    <row r="438" spans="1:13" ht="19.5" x14ac:dyDescent="0.55000000000000004">
      <c r="A438" s="30" t="s">
        <v>1191</v>
      </c>
      <c r="B438" s="30" t="s">
        <v>626</v>
      </c>
      <c r="C438" s="30">
        <v>85057498</v>
      </c>
      <c r="D438" s="30">
        <v>40000001</v>
      </c>
      <c r="E438" s="29" t="s">
        <v>538</v>
      </c>
      <c r="F438" s="29" t="s">
        <v>813</v>
      </c>
      <c r="G438" s="29" t="s">
        <v>275</v>
      </c>
      <c r="H438" s="30">
        <v>84001125</v>
      </c>
      <c r="I438" s="30" t="s">
        <v>597</v>
      </c>
      <c r="J438" s="30" t="s">
        <v>598</v>
      </c>
      <c r="K438" s="30" t="s">
        <v>599</v>
      </c>
      <c r="L438" t="str">
        <f t="shared" si="13"/>
        <v>17121943</v>
      </c>
      <c r="M438" t="str">
        <f t="shared" si="12"/>
        <v>11111</v>
      </c>
    </row>
    <row r="439" spans="1:13" ht="19.5" x14ac:dyDescent="0.55000000000000004">
      <c r="A439" s="30" t="s">
        <v>1157</v>
      </c>
      <c r="B439" s="30" t="s">
        <v>472</v>
      </c>
      <c r="C439" s="30">
        <v>85327388</v>
      </c>
      <c r="D439" s="30">
        <v>40000001</v>
      </c>
      <c r="E439" s="29" t="s">
        <v>538</v>
      </c>
      <c r="F439" s="29" t="s">
        <v>813</v>
      </c>
      <c r="G439" s="29" t="s">
        <v>275</v>
      </c>
      <c r="H439" s="30">
        <v>84000974</v>
      </c>
      <c r="I439" s="30" t="s">
        <v>565</v>
      </c>
      <c r="J439" s="30" t="s">
        <v>566</v>
      </c>
      <c r="K439" s="30" t="s">
        <v>567</v>
      </c>
      <c r="L439" t="str">
        <f t="shared" si="13"/>
        <v>30081984</v>
      </c>
      <c r="M439" t="str">
        <f t="shared" si="12"/>
        <v>11111</v>
      </c>
    </row>
    <row r="440" spans="1:13" ht="19.5" x14ac:dyDescent="0.55000000000000004">
      <c r="A440" s="30" t="s">
        <v>1165</v>
      </c>
      <c r="B440" s="30" t="s">
        <v>578</v>
      </c>
      <c r="C440" s="30">
        <v>85447721</v>
      </c>
      <c r="D440" s="30">
        <v>40000001</v>
      </c>
      <c r="E440" s="29" t="s">
        <v>538</v>
      </c>
      <c r="F440" s="29" t="s">
        <v>813</v>
      </c>
      <c r="G440" s="29" t="s">
        <v>275</v>
      </c>
      <c r="H440" s="30">
        <v>84000581</v>
      </c>
      <c r="I440" s="30" t="s">
        <v>579</v>
      </c>
      <c r="J440" s="30" t="s">
        <v>580</v>
      </c>
      <c r="K440" s="30" t="s">
        <v>581</v>
      </c>
      <c r="L440" t="str">
        <f t="shared" si="13"/>
        <v>07051980</v>
      </c>
      <c r="M440" t="str">
        <f t="shared" si="12"/>
        <v>11111</v>
      </c>
    </row>
    <row r="441" spans="1:13" ht="19.5" x14ac:dyDescent="0.55000000000000004">
      <c r="A441" s="30" t="s">
        <v>1196</v>
      </c>
      <c r="B441" s="30" t="s">
        <v>632</v>
      </c>
      <c r="C441" s="30">
        <v>85464681</v>
      </c>
      <c r="D441" s="30">
        <v>40000001</v>
      </c>
      <c r="E441" s="29" t="s">
        <v>538</v>
      </c>
      <c r="F441" s="29" t="s">
        <v>813</v>
      </c>
      <c r="G441" s="29" t="s">
        <v>275</v>
      </c>
      <c r="H441" s="30">
        <v>84006581</v>
      </c>
      <c r="I441" s="30" t="s">
        <v>555</v>
      </c>
      <c r="J441" s="30" t="s">
        <v>556</v>
      </c>
      <c r="K441" s="30" t="s">
        <v>557</v>
      </c>
      <c r="L441" t="str">
        <f t="shared" si="13"/>
        <v>EPAMSEPA</v>
      </c>
      <c r="M441" t="str">
        <f>+IF(ISNUMBER(A441)="True",+RIGHT(A441,8),"11111")</f>
        <v>11111</v>
      </c>
    </row>
    <row r="442" spans="1:13" ht="19.5" x14ac:dyDescent="0.55000000000000004">
      <c r="A442" s="30" t="s">
        <v>1354</v>
      </c>
      <c r="B442" s="30" t="s">
        <v>536</v>
      </c>
      <c r="C442" s="30">
        <v>85443015</v>
      </c>
      <c r="D442" s="30">
        <v>40000001</v>
      </c>
      <c r="E442" s="29" t="s">
        <v>538</v>
      </c>
      <c r="F442" s="29" t="s">
        <v>813</v>
      </c>
      <c r="G442" s="29" t="s">
        <v>275</v>
      </c>
      <c r="H442" s="30">
        <v>84004378</v>
      </c>
      <c r="I442" s="30" t="s">
        <v>582</v>
      </c>
      <c r="J442" s="30" t="s">
        <v>583</v>
      </c>
      <c r="K442" s="30" t="s">
        <v>584</v>
      </c>
      <c r="L442" t="str">
        <f t="shared" si="13"/>
        <v>05111978</v>
      </c>
      <c r="M442" t="str">
        <f t="shared" si="12"/>
        <v>11111</v>
      </c>
    </row>
    <row r="443" spans="1:13" ht="19.5" x14ac:dyDescent="0.55000000000000004">
      <c r="A443" s="30" t="s">
        <v>1161</v>
      </c>
      <c r="B443" s="30" t="s">
        <v>338</v>
      </c>
      <c r="C443" s="30">
        <v>85041679</v>
      </c>
      <c r="D443" s="30">
        <v>40000001</v>
      </c>
      <c r="E443" s="29" t="s">
        <v>538</v>
      </c>
      <c r="F443" s="29" t="s">
        <v>813</v>
      </c>
      <c r="G443" s="29" t="s">
        <v>275</v>
      </c>
      <c r="H443" s="30">
        <v>84006581</v>
      </c>
      <c r="I443" s="30" t="s">
        <v>555</v>
      </c>
      <c r="J443" s="30" t="s">
        <v>556</v>
      </c>
      <c r="K443" s="30" t="s">
        <v>557</v>
      </c>
      <c r="L443" t="str">
        <f t="shared" si="13"/>
        <v>20081951</v>
      </c>
      <c r="M443" t="str">
        <f t="shared" si="12"/>
        <v>11111</v>
      </c>
    </row>
    <row r="444" spans="1:13" ht="19.5" x14ac:dyDescent="0.55000000000000004">
      <c r="A444" s="30" t="s">
        <v>1162</v>
      </c>
      <c r="B444" s="30" t="s">
        <v>349</v>
      </c>
      <c r="C444" s="30">
        <v>85042430</v>
      </c>
      <c r="D444" s="30">
        <v>40000001</v>
      </c>
      <c r="E444" s="29" t="s">
        <v>538</v>
      </c>
      <c r="F444" s="29" t="s">
        <v>813</v>
      </c>
      <c r="G444" s="29" t="s">
        <v>275</v>
      </c>
      <c r="H444" s="30">
        <v>84006581</v>
      </c>
      <c r="I444" s="30" t="s">
        <v>555</v>
      </c>
      <c r="J444" s="30" t="s">
        <v>556</v>
      </c>
      <c r="K444" s="30" t="s">
        <v>557</v>
      </c>
      <c r="L444" t="str">
        <f t="shared" si="13"/>
        <v>25021977</v>
      </c>
      <c r="M444" t="str">
        <f t="shared" si="12"/>
        <v>11111</v>
      </c>
    </row>
    <row r="445" spans="1:13" ht="19.5" x14ac:dyDescent="0.55000000000000004">
      <c r="A445" s="30" t="s">
        <v>1283</v>
      </c>
      <c r="B445" s="30" t="s">
        <v>714</v>
      </c>
      <c r="C445" s="30">
        <v>85433934</v>
      </c>
      <c r="D445" s="30">
        <v>40000001</v>
      </c>
      <c r="E445" s="29" t="s">
        <v>538</v>
      </c>
      <c r="F445" s="29" t="s">
        <v>813</v>
      </c>
      <c r="G445" s="29" t="s">
        <v>275</v>
      </c>
      <c r="H445" s="30">
        <v>84000641</v>
      </c>
      <c r="I445" s="30" t="s">
        <v>562</v>
      </c>
      <c r="J445" s="30" t="s">
        <v>563</v>
      </c>
      <c r="K445" s="30" t="s">
        <v>564</v>
      </c>
      <c r="L445" t="str">
        <f t="shared" si="13"/>
        <v>ATAMSATA</v>
      </c>
      <c r="M445" t="str">
        <f t="shared" si="12"/>
        <v>11111</v>
      </c>
    </row>
    <row r="446" spans="1:13" ht="19.5" x14ac:dyDescent="0.55000000000000004">
      <c r="A446" s="30" t="s">
        <v>1340</v>
      </c>
      <c r="B446" s="30" t="s">
        <v>305</v>
      </c>
      <c r="C446" s="30">
        <v>85050574</v>
      </c>
      <c r="D446" s="30">
        <v>40000001</v>
      </c>
      <c r="E446" s="29" t="s">
        <v>538</v>
      </c>
      <c r="F446" s="29" t="s">
        <v>813</v>
      </c>
      <c r="G446" s="29" t="s">
        <v>275</v>
      </c>
      <c r="H446" s="30">
        <v>84000641</v>
      </c>
      <c r="I446" s="30" t="s">
        <v>562</v>
      </c>
      <c r="J446" s="30" t="s">
        <v>563</v>
      </c>
      <c r="K446" s="30" t="s">
        <v>564</v>
      </c>
      <c r="L446" t="str">
        <f t="shared" si="13"/>
        <v>05031955</v>
      </c>
      <c r="M446" t="str">
        <f t="shared" si="12"/>
        <v>11111</v>
      </c>
    </row>
    <row r="447" spans="1:13" ht="19.5" x14ac:dyDescent="0.55000000000000004">
      <c r="A447" s="30" t="s">
        <v>1429</v>
      </c>
      <c r="B447" s="30" t="s">
        <v>782</v>
      </c>
      <c r="C447" s="30">
        <v>85521677</v>
      </c>
      <c r="D447" s="30">
        <v>40000001</v>
      </c>
      <c r="E447" s="29" t="s">
        <v>538</v>
      </c>
      <c r="F447" s="29" t="s">
        <v>813</v>
      </c>
      <c r="G447" s="29" t="s">
        <v>275</v>
      </c>
      <c r="H447" s="30">
        <v>84000036</v>
      </c>
      <c r="I447" s="30" t="s">
        <v>606</v>
      </c>
      <c r="J447" s="30" t="s">
        <v>607</v>
      </c>
      <c r="K447" s="30" t="s">
        <v>608</v>
      </c>
      <c r="L447" t="str">
        <f t="shared" si="13"/>
        <v>18011954</v>
      </c>
      <c r="M447" t="str">
        <f t="shared" si="12"/>
        <v>11111</v>
      </c>
    </row>
    <row r="448" spans="1:13" ht="19.5" x14ac:dyDescent="0.55000000000000004">
      <c r="A448" s="30" t="s">
        <v>1152</v>
      </c>
      <c r="B448" s="30" t="s">
        <v>509</v>
      </c>
      <c r="C448" s="30">
        <v>85414188</v>
      </c>
      <c r="D448" s="30">
        <v>40000001</v>
      </c>
      <c r="E448" s="29" t="s">
        <v>538</v>
      </c>
      <c r="F448" s="29" t="s">
        <v>813</v>
      </c>
      <c r="G448" s="29" t="s">
        <v>275</v>
      </c>
      <c r="H448" s="30">
        <v>84000983</v>
      </c>
      <c r="I448" s="30" t="s">
        <v>552</v>
      </c>
      <c r="J448" s="30" t="s">
        <v>553</v>
      </c>
      <c r="K448" s="30" t="s">
        <v>554</v>
      </c>
      <c r="L448" t="str">
        <f t="shared" si="13"/>
        <v>21021996</v>
      </c>
      <c r="M448" t="str">
        <f t="shared" si="12"/>
        <v>11111</v>
      </c>
    </row>
    <row r="449" spans="1:13" ht="19.5" x14ac:dyDescent="0.55000000000000004">
      <c r="A449" s="30" t="s">
        <v>1400</v>
      </c>
      <c r="B449" s="30" t="s">
        <v>763</v>
      </c>
      <c r="C449" s="30">
        <v>85131098</v>
      </c>
      <c r="D449" s="30">
        <v>40000001</v>
      </c>
      <c r="E449" s="29" t="s">
        <v>538</v>
      </c>
      <c r="F449" s="29" t="s">
        <v>813</v>
      </c>
      <c r="G449" s="29" t="s">
        <v>275</v>
      </c>
      <c r="H449" s="30">
        <v>84008651</v>
      </c>
      <c r="I449" s="30" t="s">
        <v>764</v>
      </c>
      <c r="J449" s="30" t="s">
        <v>765</v>
      </c>
      <c r="K449" s="30" t="s">
        <v>681</v>
      </c>
      <c r="L449" t="str">
        <f t="shared" si="13"/>
        <v>19061973</v>
      </c>
      <c r="M449" t="str">
        <f t="shared" si="12"/>
        <v>11111</v>
      </c>
    </row>
    <row r="450" spans="1:13" ht="19.5" x14ac:dyDescent="0.55000000000000004">
      <c r="A450" s="30" t="s">
        <v>1216</v>
      </c>
      <c r="B450" s="30" t="s">
        <v>656</v>
      </c>
      <c r="C450" s="30">
        <v>85476612</v>
      </c>
      <c r="D450" s="30">
        <v>40000001</v>
      </c>
      <c r="E450" s="29" t="s">
        <v>538</v>
      </c>
      <c r="F450" s="29" t="s">
        <v>813</v>
      </c>
      <c r="G450" s="29" t="s">
        <v>275</v>
      </c>
      <c r="H450" s="30">
        <v>84004813</v>
      </c>
      <c r="I450" s="30" t="s">
        <v>827</v>
      </c>
      <c r="J450" s="30" t="s">
        <v>828</v>
      </c>
      <c r="K450" s="30" t="s">
        <v>829</v>
      </c>
      <c r="L450" t="str">
        <f t="shared" si="13"/>
        <v>ICHMRICH</v>
      </c>
      <c r="M450" t="str">
        <f t="shared" si="12"/>
        <v>11111</v>
      </c>
    </row>
    <row r="451" spans="1:13" ht="19.5" x14ac:dyDescent="0.55000000000000004">
      <c r="A451" s="30" t="s">
        <v>1445</v>
      </c>
      <c r="B451" s="30" t="s">
        <v>790</v>
      </c>
      <c r="C451" s="30">
        <v>85490549</v>
      </c>
      <c r="D451" s="30">
        <v>40000001</v>
      </c>
      <c r="E451" s="29" t="s">
        <v>538</v>
      </c>
      <c r="F451" s="29" t="s">
        <v>813</v>
      </c>
      <c r="G451" s="29" t="s">
        <v>275</v>
      </c>
      <c r="H451" s="30">
        <v>84001201</v>
      </c>
      <c r="I451" s="30" t="s">
        <v>635</v>
      </c>
      <c r="J451" s="30" t="s">
        <v>636</v>
      </c>
      <c r="K451" s="30" t="s">
        <v>637</v>
      </c>
      <c r="L451" t="str">
        <f t="shared" si="13"/>
        <v>16031984</v>
      </c>
      <c r="M451" t="str">
        <f t="shared" si="12"/>
        <v>11111</v>
      </c>
    </row>
    <row r="452" spans="1:13" ht="19.5" x14ac:dyDescent="0.55000000000000004">
      <c r="A452" s="30" t="s">
        <v>1298</v>
      </c>
      <c r="B452" s="30" t="s">
        <v>479</v>
      </c>
      <c r="C452" s="30">
        <v>85339100</v>
      </c>
      <c r="D452" s="30">
        <v>40000001</v>
      </c>
      <c r="E452" s="29" t="s">
        <v>538</v>
      </c>
      <c r="F452" s="29" t="s">
        <v>813</v>
      </c>
      <c r="G452" s="29" t="s">
        <v>275</v>
      </c>
      <c r="H452" s="30">
        <v>84001201</v>
      </c>
      <c r="I452" s="30" t="s">
        <v>635</v>
      </c>
      <c r="J452" s="30" t="s">
        <v>636</v>
      </c>
      <c r="K452" s="30" t="s">
        <v>637</v>
      </c>
      <c r="L452" t="str">
        <f t="shared" si="13"/>
        <v>10021994</v>
      </c>
      <c r="M452" t="str">
        <f t="shared" ref="M452:M482" si="14">+IF(ISNUMBER(A452)="True",+RIGHT(A452,8),"11111")</f>
        <v>11111</v>
      </c>
    </row>
    <row r="453" spans="1:13" ht="19.5" x14ac:dyDescent="0.55000000000000004">
      <c r="A453" s="30" t="s">
        <v>1281</v>
      </c>
      <c r="B453" s="30" t="s">
        <v>357</v>
      </c>
      <c r="C453" s="30">
        <v>85063212</v>
      </c>
      <c r="D453" s="30">
        <v>40000001</v>
      </c>
      <c r="E453" s="29" t="s">
        <v>538</v>
      </c>
      <c r="F453" s="29" t="s">
        <v>813</v>
      </c>
      <c r="G453" s="29" t="s">
        <v>275</v>
      </c>
      <c r="H453" s="30">
        <v>84000581</v>
      </c>
      <c r="I453" s="30" t="s">
        <v>579</v>
      </c>
      <c r="J453" s="30" t="s">
        <v>580</v>
      </c>
      <c r="K453" s="30" t="s">
        <v>581</v>
      </c>
      <c r="L453" t="str">
        <f t="shared" si="13"/>
        <v>17021979</v>
      </c>
      <c r="M453" t="str">
        <f t="shared" si="14"/>
        <v>11111</v>
      </c>
    </row>
    <row r="454" spans="1:13" ht="19.5" x14ac:dyDescent="0.55000000000000004">
      <c r="A454" s="30" t="s">
        <v>1215</v>
      </c>
      <c r="B454" s="30" t="s">
        <v>421</v>
      </c>
      <c r="C454" s="30">
        <v>85129653</v>
      </c>
      <c r="D454" s="30">
        <v>40000001</v>
      </c>
      <c r="E454" s="29" t="s">
        <v>538</v>
      </c>
      <c r="F454" s="29" t="s">
        <v>813</v>
      </c>
      <c r="G454" s="29" t="s">
        <v>275</v>
      </c>
      <c r="H454" s="30">
        <v>84000036</v>
      </c>
      <c r="I454" s="30" t="s">
        <v>606</v>
      </c>
      <c r="J454" s="30" t="s">
        <v>607</v>
      </c>
      <c r="K454" s="30" t="s">
        <v>608</v>
      </c>
      <c r="L454" t="str">
        <f t="shared" si="13"/>
        <v>28061968</v>
      </c>
      <c r="M454" t="str">
        <f t="shared" si="14"/>
        <v>11111</v>
      </c>
    </row>
    <row r="455" spans="1:13" ht="19.5" x14ac:dyDescent="0.55000000000000004">
      <c r="A455" s="30" t="s">
        <v>1211</v>
      </c>
      <c r="B455" s="30" t="s">
        <v>410</v>
      </c>
      <c r="C455" s="30">
        <v>85196365</v>
      </c>
      <c r="D455" s="30">
        <v>40000001</v>
      </c>
      <c r="E455" s="29" t="s">
        <v>538</v>
      </c>
      <c r="F455" s="29" t="s">
        <v>813</v>
      </c>
      <c r="G455" s="29" t="s">
        <v>275</v>
      </c>
      <c r="H455" s="30">
        <v>84006581</v>
      </c>
      <c r="I455" s="30" t="s">
        <v>555</v>
      </c>
      <c r="J455" s="30" t="s">
        <v>556</v>
      </c>
      <c r="K455" s="30" t="s">
        <v>557</v>
      </c>
      <c r="L455" t="str">
        <f t="shared" ref="L455:L517" si="15">RIGHT(A455,8)</f>
        <v>30011987</v>
      </c>
      <c r="M455" t="str">
        <f t="shared" si="14"/>
        <v>11111</v>
      </c>
    </row>
    <row r="456" spans="1:13" ht="19.5" x14ac:dyDescent="0.55000000000000004">
      <c r="A456" s="30" t="s">
        <v>1315</v>
      </c>
      <c r="B456" s="30" t="s">
        <v>451</v>
      </c>
      <c r="C456" s="30">
        <v>85179583</v>
      </c>
      <c r="D456" s="30">
        <v>40000001</v>
      </c>
      <c r="E456" s="29" t="s">
        <v>538</v>
      </c>
      <c r="F456" s="29" t="s">
        <v>813</v>
      </c>
      <c r="G456" s="29" t="s">
        <v>275</v>
      </c>
      <c r="H456" s="30">
        <v>84008430</v>
      </c>
      <c r="I456" s="30" t="s">
        <v>628</v>
      </c>
      <c r="J456" s="30" t="s">
        <v>629</v>
      </c>
      <c r="K456" s="30" t="s">
        <v>630</v>
      </c>
      <c r="L456" t="str">
        <f t="shared" si="15"/>
        <v>04011963</v>
      </c>
      <c r="M456" t="str">
        <f t="shared" si="14"/>
        <v>11111</v>
      </c>
    </row>
    <row r="457" spans="1:13" ht="19.5" x14ac:dyDescent="0.55000000000000004">
      <c r="A457" s="30" t="s">
        <v>1258</v>
      </c>
      <c r="B457" s="30" t="s">
        <v>403</v>
      </c>
      <c r="C457" s="30">
        <v>85157217</v>
      </c>
      <c r="D457" s="30">
        <v>40000001</v>
      </c>
      <c r="E457" s="29" t="s">
        <v>538</v>
      </c>
      <c r="F457" s="29" t="s">
        <v>813</v>
      </c>
      <c r="G457" s="29" t="s">
        <v>275</v>
      </c>
      <c r="H457" s="30">
        <v>84000036</v>
      </c>
      <c r="I457" s="30" t="s">
        <v>606</v>
      </c>
      <c r="J457" s="30" t="s">
        <v>607</v>
      </c>
      <c r="K457" s="30" t="s">
        <v>608</v>
      </c>
      <c r="L457" t="str">
        <f t="shared" si="15"/>
        <v>12051980</v>
      </c>
      <c r="M457" t="str">
        <f t="shared" si="14"/>
        <v>11111</v>
      </c>
    </row>
    <row r="458" spans="1:13" ht="19.5" x14ac:dyDescent="0.55000000000000004">
      <c r="A458" s="30" t="s">
        <v>1263</v>
      </c>
      <c r="B458" s="30" t="s">
        <v>704</v>
      </c>
      <c r="C458" s="30">
        <v>85449395</v>
      </c>
      <c r="D458" s="30">
        <v>40000001</v>
      </c>
      <c r="E458" s="29" t="s">
        <v>538</v>
      </c>
      <c r="F458" s="29" t="s">
        <v>813</v>
      </c>
      <c r="G458" s="29" t="s">
        <v>275</v>
      </c>
      <c r="H458" s="30">
        <v>84000962</v>
      </c>
      <c r="I458" s="30" t="s">
        <v>651</v>
      </c>
      <c r="J458" s="30" t="s">
        <v>652</v>
      </c>
      <c r="K458" s="30" t="s">
        <v>653</v>
      </c>
      <c r="L458" t="str">
        <f t="shared" si="15"/>
        <v>22051981</v>
      </c>
      <c r="M458" t="str">
        <f t="shared" si="14"/>
        <v>11111</v>
      </c>
    </row>
    <row r="459" spans="1:13" ht="19.5" x14ac:dyDescent="0.55000000000000004">
      <c r="A459" s="30" t="s">
        <v>1248</v>
      </c>
      <c r="B459" s="30" t="s">
        <v>464</v>
      </c>
      <c r="C459" s="30">
        <v>85251476</v>
      </c>
      <c r="D459" s="30">
        <v>40000001</v>
      </c>
      <c r="E459" s="29" t="s">
        <v>538</v>
      </c>
      <c r="F459" s="29" t="s">
        <v>813</v>
      </c>
      <c r="G459" s="29" t="s">
        <v>275</v>
      </c>
      <c r="H459" s="30">
        <v>84000641</v>
      </c>
      <c r="I459" s="30" t="s">
        <v>562</v>
      </c>
      <c r="J459" s="30" t="s">
        <v>563</v>
      </c>
      <c r="K459" s="30" t="s">
        <v>564</v>
      </c>
      <c r="L459" t="str">
        <f t="shared" si="15"/>
        <v>16091971</v>
      </c>
      <c r="M459" t="str">
        <f t="shared" si="14"/>
        <v>11111</v>
      </c>
    </row>
    <row r="460" spans="1:13" ht="19.5" x14ac:dyDescent="0.55000000000000004">
      <c r="A460" s="30" t="s">
        <v>1416</v>
      </c>
      <c r="B460" s="30" t="s">
        <v>775</v>
      </c>
      <c r="C460" s="30">
        <v>85497785</v>
      </c>
      <c r="D460" s="30">
        <v>40000001</v>
      </c>
      <c r="E460" s="29" t="s">
        <v>538</v>
      </c>
      <c r="F460" s="29" t="s">
        <v>813</v>
      </c>
      <c r="G460" s="29" t="s">
        <v>275</v>
      </c>
      <c r="H460" s="30">
        <v>84008430</v>
      </c>
      <c r="I460" s="30" t="s">
        <v>628</v>
      </c>
      <c r="J460" s="30" t="s">
        <v>629</v>
      </c>
      <c r="K460" s="30" t="s">
        <v>630</v>
      </c>
      <c r="L460" t="str">
        <f t="shared" si="15"/>
        <v>21041992</v>
      </c>
      <c r="M460" t="str">
        <f t="shared" si="14"/>
        <v>11111</v>
      </c>
    </row>
    <row r="461" spans="1:13" ht="19.5" x14ac:dyDescent="0.55000000000000004">
      <c r="A461" s="30" t="s">
        <v>1228</v>
      </c>
      <c r="B461" s="30" t="s">
        <v>293</v>
      </c>
      <c r="C461" s="30">
        <v>85045211</v>
      </c>
      <c r="D461" s="30">
        <v>40000001</v>
      </c>
      <c r="E461" s="29" t="s">
        <v>538</v>
      </c>
      <c r="F461" s="29" t="s">
        <v>813</v>
      </c>
      <c r="G461" s="29" t="s">
        <v>275</v>
      </c>
      <c r="H461" s="30">
        <v>84004641</v>
      </c>
      <c r="I461" s="30" t="s">
        <v>542</v>
      </c>
      <c r="J461" s="30" t="s">
        <v>543</v>
      </c>
      <c r="K461" s="30" t="s">
        <v>544</v>
      </c>
      <c r="L461" t="str">
        <f t="shared" si="15"/>
        <v>11041960</v>
      </c>
      <c r="M461" t="str">
        <f t="shared" si="14"/>
        <v>11111</v>
      </c>
    </row>
    <row r="462" spans="1:13" ht="19.5" x14ac:dyDescent="0.55000000000000004">
      <c r="A462" s="30" t="s">
        <v>1287</v>
      </c>
      <c r="B462" s="30" t="s">
        <v>470</v>
      </c>
      <c r="C462" s="30">
        <v>85321194</v>
      </c>
      <c r="D462" s="30">
        <v>40000001</v>
      </c>
      <c r="E462" s="29" t="s">
        <v>538</v>
      </c>
      <c r="F462" s="29" t="s">
        <v>813</v>
      </c>
      <c r="G462" s="29" t="s">
        <v>275</v>
      </c>
      <c r="H462" s="30">
        <v>84006581</v>
      </c>
      <c r="I462" s="30" t="s">
        <v>555</v>
      </c>
      <c r="J462" s="30" t="s">
        <v>556</v>
      </c>
      <c r="K462" s="30" t="s">
        <v>557</v>
      </c>
      <c r="L462" t="str">
        <f t="shared" si="15"/>
        <v>14111989</v>
      </c>
      <c r="M462" t="str">
        <f t="shared" si="14"/>
        <v>11111</v>
      </c>
    </row>
    <row r="463" spans="1:13" ht="19.5" x14ac:dyDescent="0.55000000000000004">
      <c r="A463" s="30" t="s">
        <v>1432</v>
      </c>
      <c r="B463" s="30" t="s">
        <v>783</v>
      </c>
      <c r="C463" s="30">
        <v>85522622</v>
      </c>
      <c r="D463" s="30">
        <v>40000001</v>
      </c>
      <c r="E463" s="29" t="s">
        <v>538</v>
      </c>
      <c r="F463" s="29" t="s">
        <v>813</v>
      </c>
      <c r="G463" s="29" t="s">
        <v>275</v>
      </c>
      <c r="H463" s="30">
        <v>84000036</v>
      </c>
      <c r="I463" s="30" t="s">
        <v>606</v>
      </c>
      <c r="J463" s="30" t="s">
        <v>607</v>
      </c>
      <c r="K463" s="30" t="s">
        <v>608</v>
      </c>
      <c r="L463" t="str">
        <f t="shared" si="15"/>
        <v>20071971</v>
      </c>
      <c r="M463" t="str">
        <f t="shared" si="14"/>
        <v>11111</v>
      </c>
    </row>
    <row r="464" spans="1:13" ht="19.5" x14ac:dyDescent="0.55000000000000004">
      <c r="A464" s="30" t="s">
        <v>1296</v>
      </c>
      <c r="B464" s="30" t="s">
        <v>347</v>
      </c>
      <c r="C464" s="30">
        <v>85057648</v>
      </c>
      <c r="D464" s="30">
        <v>40000001</v>
      </c>
      <c r="E464" s="29" t="s">
        <v>538</v>
      </c>
      <c r="F464" s="29" t="s">
        <v>813</v>
      </c>
      <c r="G464" s="29" t="s">
        <v>275</v>
      </c>
      <c r="H464" s="30">
        <v>84000868</v>
      </c>
      <c r="I464" s="30" t="s">
        <v>612</v>
      </c>
      <c r="J464" s="30" t="s">
        <v>613</v>
      </c>
      <c r="K464" s="30" t="s">
        <v>564</v>
      </c>
      <c r="L464" t="str">
        <f t="shared" si="15"/>
        <v>08051952</v>
      </c>
      <c r="M464" t="str">
        <f t="shared" si="14"/>
        <v>11111</v>
      </c>
    </row>
    <row r="465" spans="1:13" ht="19.5" x14ac:dyDescent="0.55000000000000004">
      <c r="A465" s="30" t="s">
        <v>1286</v>
      </c>
      <c r="B465" s="30" t="s">
        <v>715</v>
      </c>
      <c r="C465" s="30">
        <v>85457323</v>
      </c>
      <c r="D465" s="30">
        <v>40000001</v>
      </c>
      <c r="E465" s="29" t="s">
        <v>538</v>
      </c>
      <c r="F465" s="29" t="s">
        <v>813</v>
      </c>
      <c r="G465" s="29" t="s">
        <v>275</v>
      </c>
      <c r="H465" s="30">
        <v>84000842</v>
      </c>
      <c r="I465" s="30" t="s">
        <v>664</v>
      </c>
      <c r="J465" s="30" t="s">
        <v>665</v>
      </c>
      <c r="K465" s="30" t="s">
        <v>666</v>
      </c>
      <c r="L465" t="str">
        <f t="shared" si="15"/>
        <v>07051980</v>
      </c>
      <c r="M465" t="str">
        <f t="shared" si="14"/>
        <v>11111</v>
      </c>
    </row>
    <row r="466" spans="1:13" ht="19.5" x14ac:dyDescent="0.55000000000000004">
      <c r="A466" s="30" t="s">
        <v>1197</v>
      </c>
      <c r="B466" s="30" t="s">
        <v>633</v>
      </c>
      <c r="C466" s="30">
        <v>85495360</v>
      </c>
      <c r="D466" s="30">
        <v>40000001</v>
      </c>
      <c r="E466" s="29" t="s">
        <v>538</v>
      </c>
      <c r="F466" s="29" t="s">
        <v>813</v>
      </c>
      <c r="G466" s="29" t="s">
        <v>275</v>
      </c>
      <c r="H466" s="30">
        <v>84000983</v>
      </c>
      <c r="I466" s="30" t="s">
        <v>552</v>
      </c>
      <c r="J466" s="30" t="s">
        <v>553</v>
      </c>
      <c r="K466" s="30" t="s">
        <v>554</v>
      </c>
      <c r="L466" t="str">
        <f t="shared" si="15"/>
        <v>04081973</v>
      </c>
      <c r="M466" t="str">
        <f t="shared" si="14"/>
        <v>11111</v>
      </c>
    </row>
    <row r="467" spans="1:13" ht="19.5" x14ac:dyDescent="0.55000000000000004">
      <c r="A467" s="30" t="s">
        <v>1198</v>
      </c>
      <c r="B467" s="30" t="s">
        <v>634</v>
      </c>
      <c r="C467" s="30">
        <v>85495362</v>
      </c>
      <c r="D467" s="30">
        <v>40000001</v>
      </c>
      <c r="E467" s="29" t="s">
        <v>538</v>
      </c>
      <c r="F467" s="29" t="s">
        <v>813</v>
      </c>
      <c r="G467" s="29" t="s">
        <v>275</v>
      </c>
      <c r="H467" s="30">
        <v>84000983</v>
      </c>
      <c r="I467" s="30" t="s">
        <v>552</v>
      </c>
      <c r="J467" s="30" t="s">
        <v>553</v>
      </c>
      <c r="K467" s="30" t="s">
        <v>554</v>
      </c>
      <c r="L467" t="str">
        <f t="shared" si="15"/>
        <v>30111981</v>
      </c>
      <c r="M467" t="str">
        <f t="shared" si="14"/>
        <v>11111</v>
      </c>
    </row>
    <row r="468" spans="1:13" ht="19.5" x14ac:dyDescent="0.55000000000000004">
      <c r="A468" s="30" t="s">
        <v>1367</v>
      </c>
      <c r="B468" s="30" t="s">
        <v>438</v>
      </c>
      <c r="C468" s="30">
        <v>85259638</v>
      </c>
      <c r="D468" s="30">
        <v>40000001</v>
      </c>
      <c r="E468" s="29" t="s">
        <v>538</v>
      </c>
      <c r="F468" s="29" t="s">
        <v>813</v>
      </c>
      <c r="G468" s="29" t="s">
        <v>275</v>
      </c>
      <c r="H468" s="30">
        <v>84008430</v>
      </c>
      <c r="I468" s="30" t="s">
        <v>628</v>
      </c>
      <c r="J468" s="30" t="s">
        <v>629</v>
      </c>
      <c r="K468" s="30" t="s">
        <v>630</v>
      </c>
      <c r="L468" t="str">
        <f t="shared" si="15"/>
        <v>04101968</v>
      </c>
      <c r="M468" t="str">
        <f t="shared" si="14"/>
        <v>11111</v>
      </c>
    </row>
    <row r="469" spans="1:13" ht="19.5" x14ac:dyDescent="0.55000000000000004">
      <c r="A469" s="30" t="s">
        <v>1218</v>
      </c>
      <c r="B469" s="30" t="s">
        <v>321</v>
      </c>
      <c r="C469" s="30">
        <v>85043901</v>
      </c>
      <c r="D469" s="30">
        <v>40000001</v>
      </c>
      <c r="E469" s="29" t="s">
        <v>538</v>
      </c>
      <c r="F469" s="29" t="s">
        <v>813</v>
      </c>
      <c r="G469" s="29" t="s">
        <v>275</v>
      </c>
      <c r="H469" s="30">
        <v>84004378</v>
      </c>
      <c r="I469" s="30" t="s">
        <v>582</v>
      </c>
      <c r="J469" s="30" t="s">
        <v>583</v>
      </c>
      <c r="K469" s="30" t="s">
        <v>584</v>
      </c>
      <c r="L469" t="str">
        <f t="shared" si="15"/>
        <v>13061955</v>
      </c>
      <c r="M469" t="str">
        <f t="shared" si="14"/>
        <v>11111</v>
      </c>
    </row>
    <row r="470" spans="1:13" ht="19.5" x14ac:dyDescent="0.55000000000000004">
      <c r="A470" s="30" t="s">
        <v>1375</v>
      </c>
      <c r="B470" s="30" t="s">
        <v>414</v>
      </c>
      <c r="C470" s="30">
        <v>85209854</v>
      </c>
      <c r="D470" s="30">
        <v>40000001</v>
      </c>
      <c r="E470" s="29" t="s">
        <v>538</v>
      </c>
      <c r="F470" s="29" t="s">
        <v>813</v>
      </c>
      <c r="G470" s="29" t="s">
        <v>275</v>
      </c>
      <c r="H470" s="30">
        <v>84004580</v>
      </c>
      <c r="I470" s="30" t="s">
        <v>753</v>
      </c>
      <c r="J470" s="30" t="s">
        <v>754</v>
      </c>
      <c r="K470" s="30" t="s">
        <v>755</v>
      </c>
      <c r="L470" t="str">
        <f t="shared" si="15"/>
        <v>10021988</v>
      </c>
      <c r="M470" t="str">
        <f t="shared" si="14"/>
        <v>11111</v>
      </c>
    </row>
    <row r="471" spans="1:13" ht="19.5" x14ac:dyDescent="0.55000000000000004">
      <c r="A471" s="30" t="s">
        <v>1201</v>
      </c>
      <c r="B471" s="30" t="s">
        <v>286</v>
      </c>
      <c r="C471" s="30">
        <v>85045177</v>
      </c>
      <c r="D471" s="30">
        <v>40000001</v>
      </c>
      <c r="E471" s="29" t="s">
        <v>538</v>
      </c>
      <c r="F471" s="29" t="s">
        <v>813</v>
      </c>
      <c r="G471" s="29" t="s">
        <v>275</v>
      </c>
      <c r="H471" s="30">
        <v>84007451</v>
      </c>
      <c r="I471" s="30" t="s">
        <v>600</v>
      </c>
      <c r="J471" s="30" t="s">
        <v>601</v>
      </c>
      <c r="K471" s="30" t="s">
        <v>602</v>
      </c>
      <c r="L471" t="str">
        <f t="shared" si="15"/>
        <v>15011955</v>
      </c>
      <c r="M471" t="str">
        <f t="shared" si="14"/>
        <v>11111</v>
      </c>
    </row>
    <row r="472" spans="1:13" ht="19.5" x14ac:dyDescent="0.55000000000000004">
      <c r="A472" s="30" t="s">
        <v>1343</v>
      </c>
      <c r="B472" s="30" t="s">
        <v>342</v>
      </c>
      <c r="C472" s="30">
        <v>85041706</v>
      </c>
      <c r="D472" s="30">
        <v>40000001</v>
      </c>
      <c r="E472" s="29" t="s">
        <v>538</v>
      </c>
      <c r="F472" s="29" t="s">
        <v>813</v>
      </c>
      <c r="G472" s="29" t="s">
        <v>275</v>
      </c>
      <c r="H472" s="30">
        <v>84007451</v>
      </c>
      <c r="I472" s="30" t="s">
        <v>600</v>
      </c>
      <c r="J472" s="30" t="s">
        <v>601</v>
      </c>
      <c r="K472" s="30" t="s">
        <v>602</v>
      </c>
      <c r="L472" t="str">
        <f t="shared" si="15"/>
        <v>11051951</v>
      </c>
      <c r="M472" t="str">
        <f t="shared" si="14"/>
        <v>11111</v>
      </c>
    </row>
    <row r="473" spans="1:13" ht="19.5" x14ac:dyDescent="0.55000000000000004">
      <c r="A473" s="30" t="s">
        <v>1369</v>
      </c>
      <c r="B473" s="30" t="s">
        <v>374</v>
      </c>
      <c r="C473" s="30">
        <v>85074891</v>
      </c>
      <c r="D473" s="30">
        <v>40000001</v>
      </c>
      <c r="E473" s="29" t="s">
        <v>538</v>
      </c>
      <c r="F473" s="29" t="s">
        <v>813</v>
      </c>
      <c r="G473" s="29" t="s">
        <v>275</v>
      </c>
      <c r="H473" s="30">
        <v>84000718</v>
      </c>
      <c r="I473" s="30" t="s">
        <v>683</v>
      </c>
      <c r="J473" s="30" t="s">
        <v>684</v>
      </c>
      <c r="K473" s="30" t="s">
        <v>685</v>
      </c>
      <c r="L473" t="str">
        <f t="shared" si="15"/>
        <v>30011967</v>
      </c>
      <c r="M473" t="str">
        <f t="shared" si="14"/>
        <v>11111</v>
      </c>
    </row>
    <row r="474" spans="1:13" ht="19.5" x14ac:dyDescent="0.55000000000000004">
      <c r="A474" s="30" t="s">
        <v>1434</v>
      </c>
      <c r="B474" s="30" t="s">
        <v>784</v>
      </c>
      <c r="C474" s="30">
        <v>85523131</v>
      </c>
      <c r="D474" s="30">
        <v>40000001</v>
      </c>
      <c r="E474" s="29" t="s">
        <v>538</v>
      </c>
      <c r="F474" s="29" t="s">
        <v>813</v>
      </c>
      <c r="G474" s="29" t="s">
        <v>275</v>
      </c>
      <c r="H474" s="30">
        <v>84000718</v>
      </c>
      <c r="I474" s="30" t="s">
        <v>683</v>
      </c>
      <c r="J474" s="30" t="s">
        <v>684</v>
      </c>
      <c r="K474" s="30" t="s">
        <v>685</v>
      </c>
      <c r="L474" t="str">
        <f t="shared" si="15"/>
        <v>14031970</v>
      </c>
      <c r="M474" t="str">
        <f t="shared" si="14"/>
        <v>11111</v>
      </c>
    </row>
    <row r="475" spans="1:13" ht="19.5" x14ac:dyDescent="0.55000000000000004">
      <c r="A475" s="30" t="s">
        <v>1435</v>
      </c>
      <c r="B475" s="30" t="s">
        <v>785</v>
      </c>
      <c r="C475" s="30">
        <v>85523132</v>
      </c>
      <c r="D475" s="30">
        <v>40000001</v>
      </c>
      <c r="E475" s="29" t="s">
        <v>538</v>
      </c>
      <c r="F475" s="29" t="s">
        <v>813</v>
      </c>
      <c r="G475" s="29" t="s">
        <v>275</v>
      </c>
      <c r="H475" s="30">
        <v>84000718</v>
      </c>
      <c r="I475" s="30" t="s">
        <v>683</v>
      </c>
      <c r="J475" s="30" t="s">
        <v>684</v>
      </c>
      <c r="K475" s="30" t="s">
        <v>685</v>
      </c>
      <c r="L475" t="str">
        <f t="shared" si="15"/>
        <v>19021964</v>
      </c>
      <c r="M475" t="str">
        <f t="shared" si="14"/>
        <v>11111</v>
      </c>
    </row>
    <row r="476" spans="1:13" ht="19.5" x14ac:dyDescent="0.55000000000000004">
      <c r="A476" s="30" t="s">
        <v>1245</v>
      </c>
      <c r="B476" s="30" t="s">
        <v>395</v>
      </c>
      <c r="C476" s="30">
        <v>85124605</v>
      </c>
      <c r="D476" s="30">
        <v>40000001</v>
      </c>
      <c r="E476" s="29" t="s">
        <v>538</v>
      </c>
      <c r="F476" s="29" t="s">
        <v>813</v>
      </c>
      <c r="G476" s="29" t="s">
        <v>275</v>
      </c>
      <c r="H476" s="30">
        <v>84000349</v>
      </c>
      <c r="I476" s="30" t="s">
        <v>585</v>
      </c>
      <c r="J476" s="30" t="s">
        <v>586</v>
      </c>
      <c r="K476" s="30" t="s">
        <v>587</v>
      </c>
      <c r="L476" t="str">
        <f t="shared" si="15"/>
        <v>VIJU</v>
      </c>
      <c r="M476" t="str">
        <f t="shared" si="14"/>
        <v>11111</v>
      </c>
    </row>
    <row r="477" spans="1:13" ht="19.5" x14ac:dyDescent="0.55000000000000004">
      <c r="A477" s="30" t="s">
        <v>1274</v>
      </c>
      <c r="B477" s="30" t="s">
        <v>710</v>
      </c>
      <c r="C477" s="30">
        <v>85447720</v>
      </c>
      <c r="D477" s="30">
        <v>40000001</v>
      </c>
      <c r="E477" s="29" t="s">
        <v>538</v>
      </c>
      <c r="F477" s="29" t="s">
        <v>813</v>
      </c>
      <c r="G477" s="29" t="s">
        <v>275</v>
      </c>
      <c r="H477" s="30">
        <v>84006581</v>
      </c>
      <c r="I477" s="30" t="s">
        <v>555</v>
      </c>
      <c r="J477" s="30" t="s">
        <v>556</v>
      </c>
      <c r="K477" s="30" t="s">
        <v>557</v>
      </c>
      <c r="L477" t="str">
        <f t="shared" si="15"/>
        <v>17071990</v>
      </c>
      <c r="M477" t="str">
        <f t="shared" si="14"/>
        <v>11111</v>
      </c>
    </row>
    <row r="478" spans="1:13" ht="19.5" x14ac:dyDescent="0.55000000000000004">
      <c r="A478" s="30" t="s">
        <v>1224</v>
      </c>
      <c r="B478" s="30" t="s">
        <v>532</v>
      </c>
      <c r="C478" s="30">
        <v>85436770</v>
      </c>
      <c r="D478" s="30">
        <v>40000001</v>
      </c>
      <c r="E478" s="29" t="s">
        <v>538</v>
      </c>
      <c r="F478" s="29" t="s">
        <v>813</v>
      </c>
      <c r="G478" s="29" t="s">
        <v>275</v>
      </c>
      <c r="H478" s="30">
        <v>84006581</v>
      </c>
      <c r="I478" s="30" t="s">
        <v>555</v>
      </c>
      <c r="J478" s="30" t="s">
        <v>556</v>
      </c>
      <c r="K478" s="30" t="s">
        <v>557</v>
      </c>
      <c r="L478" t="str">
        <f t="shared" si="15"/>
        <v>19111972</v>
      </c>
      <c r="M478" t="str">
        <f t="shared" si="14"/>
        <v>11111</v>
      </c>
    </row>
    <row r="479" spans="1:13" ht="19.5" x14ac:dyDescent="0.55000000000000004">
      <c r="A479" s="30" t="s">
        <v>1278</v>
      </c>
      <c r="B479" s="30" t="s">
        <v>453</v>
      </c>
      <c r="C479" s="30">
        <v>85251477</v>
      </c>
      <c r="D479" s="30">
        <v>40000001</v>
      </c>
      <c r="E479" s="29" t="s">
        <v>538</v>
      </c>
      <c r="F479" s="29" t="s">
        <v>813</v>
      </c>
      <c r="G479" s="29" t="s">
        <v>275</v>
      </c>
      <c r="H479" s="30">
        <v>84006581</v>
      </c>
      <c r="I479" s="30" t="s">
        <v>555</v>
      </c>
      <c r="J479" s="30" t="s">
        <v>556</v>
      </c>
      <c r="K479" s="30" t="s">
        <v>557</v>
      </c>
      <c r="L479" t="str">
        <f t="shared" si="15"/>
        <v>11051983</v>
      </c>
      <c r="M479" t="str">
        <f t="shared" si="14"/>
        <v>11111</v>
      </c>
    </row>
    <row r="480" spans="1:13" ht="19.5" x14ac:dyDescent="0.55000000000000004">
      <c r="A480" s="30" t="s">
        <v>1339</v>
      </c>
      <c r="B480" s="30" t="s">
        <v>285</v>
      </c>
      <c r="C480" s="30">
        <v>85045173</v>
      </c>
      <c r="D480" s="30">
        <v>40000001</v>
      </c>
      <c r="E480" s="29" t="s">
        <v>538</v>
      </c>
      <c r="F480" s="29" t="s">
        <v>813</v>
      </c>
      <c r="G480" s="29" t="s">
        <v>275</v>
      </c>
      <c r="H480" s="30">
        <v>84000581</v>
      </c>
      <c r="I480" s="30" t="s">
        <v>579</v>
      </c>
      <c r="J480" s="30" t="s">
        <v>580</v>
      </c>
      <c r="K480" s="30" t="s">
        <v>581</v>
      </c>
      <c r="L480" t="str">
        <f t="shared" si="15"/>
        <v>08121950</v>
      </c>
      <c r="M480" t="str">
        <f t="shared" si="14"/>
        <v>11111</v>
      </c>
    </row>
    <row r="481" spans="1:13" ht="19.5" x14ac:dyDescent="0.55000000000000004">
      <c r="A481" s="30" t="s">
        <v>1462</v>
      </c>
      <c r="B481" s="30" t="s">
        <v>797</v>
      </c>
      <c r="C481" s="30">
        <v>85533644</v>
      </c>
      <c r="D481" s="30">
        <v>40000001</v>
      </c>
      <c r="E481" s="29" t="s">
        <v>538</v>
      </c>
      <c r="F481" s="29" t="s">
        <v>813</v>
      </c>
      <c r="G481" s="29" t="s">
        <v>275</v>
      </c>
      <c r="H481" s="30">
        <v>84000960</v>
      </c>
      <c r="I481" s="30" t="s">
        <v>588</v>
      </c>
      <c r="J481" s="30" t="s">
        <v>589</v>
      </c>
      <c r="K481" s="30" t="s">
        <v>590</v>
      </c>
      <c r="L481" t="str">
        <f t="shared" si="15"/>
        <v>11121932</v>
      </c>
      <c r="M481" t="str">
        <f t="shared" si="14"/>
        <v>11111</v>
      </c>
    </row>
    <row r="482" spans="1:13" ht="19.5" x14ac:dyDescent="0.55000000000000004">
      <c r="A482" s="30" t="s">
        <v>1463</v>
      </c>
      <c r="B482" s="30" t="s">
        <v>798</v>
      </c>
      <c r="C482" s="30">
        <v>85533645</v>
      </c>
      <c r="D482" s="30">
        <v>40000001</v>
      </c>
      <c r="E482" s="29" t="s">
        <v>538</v>
      </c>
      <c r="F482" s="29" t="s">
        <v>813</v>
      </c>
      <c r="G482" s="29" t="s">
        <v>275</v>
      </c>
      <c r="H482" s="30">
        <v>84000960</v>
      </c>
      <c r="I482" s="30" t="s">
        <v>588</v>
      </c>
      <c r="J482" s="30" t="s">
        <v>589</v>
      </c>
      <c r="K482" s="30" t="s">
        <v>590</v>
      </c>
      <c r="L482" t="str">
        <f t="shared" si="15"/>
        <v>18021935</v>
      </c>
      <c r="M482" t="str">
        <f t="shared" si="14"/>
        <v>11111</v>
      </c>
    </row>
    <row r="483" spans="1:13" ht="16.5" x14ac:dyDescent="0.3">
      <c r="A483" s="26"/>
      <c r="B483" s="26"/>
      <c r="C483" s="25"/>
      <c r="D483" s="26"/>
      <c r="E483" s="26"/>
      <c r="F483" s="26"/>
      <c r="L483" t="str">
        <f t="shared" si="15"/>
        <v/>
      </c>
    </row>
    <row r="484" spans="1:13" ht="16.5" x14ac:dyDescent="0.3">
      <c r="A484" s="26"/>
      <c r="B484" s="26"/>
      <c r="C484" s="25"/>
      <c r="D484" s="26"/>
      <c r="E484" s="26"/>
      <c r="F484" s="26"/>
      <c r="L484" t="str">
        <f t="shared" si="15"/>
        <v/>
      </c>
    </row>
    <row r="485" spans="1:13" ht="16.5" x14ac:dyDescent="0.3">
      <c r="A485" s="26"/>
      <c r="B485" s="26"/>
      <c r="C485" s="25"/>
      <c r="D485" s="26"/>
      <c r="E485" s="26"/>
      <c r="F485" s="26"/>
      <c r="L485" t="str">
        <f t="shared" si="15"/>
        <v/>
      </c>
    </row>
    <row r="486" spans="1:13" ht="16.5" x14ac:dyDescent="0.3">
      <c r="A486" s="26"/>
      <c r="B486" s="26"/>
      <c r="C486" s="25"/>
      <c r="D486" s="26"/>
      <c r="E486" s="26"/>
      <c r="F486" s="26"/>
      <c r="L486" t="str">
        <f t="shared" si="15"/>
        <v/>
      </c>
    </row>
    <row r="487" spans="1:13" ht="16.5" x14ac:dyDescent="0.3">
      <c r="A487" s="26"/>
      <c r="B487" s="26"/>
      <c r="C487" s="25"/>
      <c r="D487" s="26"/>
      <c r="E487" s="26"/>
      <c r="F487" s="26"/>
      <c r="L487" t="str">
        <f t="shared" si="15"/>
        <v/>
      </c>
    </row>
    <row r="488" spans="1:13" ht="16.5" x14ac:dyDescent="0.3">
      <c r="A488" s="26"/>
      <c r="B488" s="26"/>
      <c r="C488" s="25"/>
      <c r="D488" s="26"/>
      <c r="E488" s="26"/>
      <c r="F488" s="26"/>
      <c r="L488" t="str">
        <f t="shared" si="15"/>
        <v/>
      </c>
    </row>
    <row r="489" spans="1:13" ht="16.5" x14ac:dyDescent="0.3">
      <c r="A489" s="26"/>
      <c r="B489" s="26"/>
      <c r="C489" s="25"/>
      <c r="D489" s="26"/>
      <c r="E489" s="26"/>
      <c r="F489" s="26"/>
      <c r="L489" t="str">
        <f t="shared" si="15"/>
        <v/>
      </c>
    </row>
    <row r="490" spans="1:13" ht="16.5" x14ac:dyDescent="0.3">
      <c r="A490" s="26"/>
      <c r="B490" s="26"/>
      <c r="C490" s="25"/>
      <c r="D490" s="26"/>
      <c r="E490" s="26"/>
      <c r="F490" s="26"/>
      <c r="L490" t="str">
        <f t="shared" si="15"/>
        <v/>
      </c>
    </row>
    <row r="491" spans="1:13" ht="16.5" x14ac:dyDescent="0.3">
      <c r="A491" s="26"/>
      <c r="B491" s="26"/>
      <c r="C491" s="25"/>
      <c r="D491" s="26"/>
      <c r="E491" s="26"/>
      <c r="F491" s="26"/>
      <c r="L491" t="str">
        <f t="shared" si="15"/>
        <v/>
      </c>
    </row>
    <row r="492" spans="1:13" ht="16.5" x14ac:dyDescent="0.3">
      <c r="A492" s="26"/>
      <c r="B492" s="26"/>
      <c r="C492" s="25"/>
      <c r="D492" s="26"/>
      <c r="E492" s="26"/>
      <c r="F492" s="26"/>
      <c r="L492" t="str">
        <f t="shared" si="15"/>
        <v/>
      </c>
    </row>
    <row r="493" spans="1:13" ht="16.5" x14ac:dyDescent="0.3">
      <c r="A493" s="26"/>
      <c r="B493" s="26"/>
      <c r="C493" s="25"/>
      <c r="D493" s="26"/>
      <c r="E493" s="26"/>
      <c r="F493" s="26"/>
      <c r="L493" t="str">
        <f t="shared" si="15"/>
        <v/>
      </c>
    </row>
    <row r="494" spans="1:13" ht="16.5" x14ac:dyDescent="0.3">
      <c r="A494" s="26"/>
      <c r="B494" s="26"/>
      <c r="C494" s="25"/>
      <c r="D494" s="26"/>
      <c r="E494" s="26"/>
      <c r="F494" s="26"/>
      <c r="L494" t="str">
        <f t="shared" si="15"/>
        <v/>
      </c>
    </row>
    <row r="495" spans="1:13" ht="16.5" x14ac:dyDescent="0.3">
      <c r="A495" s="26"/>
      <c r="B495" s="26"/>
      <c r="C495" s="25"/>
      <c r="D495" s="26"/>
      <c r="E495" s="26"/>
      <c r="F495" s="26"/>
      <c r="L495" t="str">
        <f t="shared" si="15"/>
        <v/>
      </c>
    </row>
    <row r="496" spans="1:13" ht="16.5" x14ac:dyDescent="0.3">
      <c r="A496" s="26"/>
      <c r="B496" s="26"/>
      <c r="C496" s="25"/>
      <c r="D496" s="26"/>
      <c r="E496" s="26"/>
      <c r="F496" s="26"/>
      <c r="L496" t="str">
        <f t="shared" si="15"/>
        <v/>
      </c>
    </row>
    <row r="497" spans="1:12" ht="16.5" x14ac:dyDescent="0.3">
      <c r="A497" s="26"/>
      <c r="B497" s="26"/>
      <c r="C497" s="25"/>
      <c r="D497" s="26"/>
      <c r="E497" s="26"/>
      <c r="F497" s="26"/>
      <c r="L497" t="str">
        <f t="shared" si="15"/>
        <v/>
      </c>
    </row>
    <row r="498" spans="1:12" ht="16.5" x14ac:dyDescent="0.3">
      <c r="A498" s="26"/>
      <c r="B498" s="26"/>
      <c r="C498" s="25"/>
      <c r="D498" s="26"/>
      <c r="E498" s="26"/>
      <c r="F498" s="26"/>
      <c r="L498" t="str">
        <f t="shared" si="15"/>
        <v/>
      </c>
    </row>
    <row r="499" spans="1:12" ht="16.5" x14ac:dyDescent="0.3">
      <c r="A499" s="26"/>
      <c r="B499" s="26"/>
      <c r="C499" s="25"/>
      <c r="D499" s="26"/>
      <c r="E499" s="26"/>
      <c r="F499" s="26"/>
      <c r="L499" t="str">
        <f t="shared" si="15"/>
        <v/>
      </c>
    </row>
    <row r="500" spans="1:12" ht="16.5" x14ac:dyDescent="0.3">
      <c r="A500" s="26"/>
      <c r="B500" s="26"/>
      <c r="C500" s="25"/>
      <c r="D500" s="26"/>
      <c r="E500" s="26"/>
      <c r="F500" s="26"/>
      <c r="L500" t="str">
        <f t="shared" si="15"/>
        <v/>
      </c>
    </row>
    <row r="501" spans="1:12" ht="16.5" x14ac:dyDescent="0.3">
      <c r="A501" s="26"/>
      <c r="B501" s="26"/>
      <c r="C501" s="25"/>
      <c r="D501" s="26"/>
      <c r="E501" s="26"/>
      <c r="F501" s="26"/>
      <c r="L501" t="str">
        <f t="shared" si="15"/>
        <v/>
      </c>
    </row>
    <row r="502" spans="1:12" ht="16.5" x14ac:dyDescent="0.3">
      <c r="A502" s="26"/>
      <c r="B502" s="26"/>
      <c r="C502" s="25"/>
      <c r="D502" s="26"/>
      <c r="E502" s="26"/>
      <c r="F502" s="26"/>
      <c r="L502" t="str">
        <f t="shared" si="15"/>
        <v/>
      </c>
    </row>
    <row r="503" spans="1:12" ht="16.5" x14ac:dyDescent="0.3">
      <c r="A503" s="26"/>
      <c r="B503" s="26"/>
      <c r="C503" s="25"/>
      <c r="D503" s="26"/>
      <c r="E503" s="26"/>
      <c r="F503" s="26"/>
      <c r="L503" t="str">
        <f t="shared" si="15"/>
        <v/>
      </c>
    </row>
    <row r="504" spans="1:12" ht="16.5" x14ac:dyDescent="0.3">
      <c r="A504" s="26"/>
      <c r="B504" s="26"/>
      <c r="C504" s="25"/>
      <c r="D504" s="26"/>
      <c r="E504" s="26"/>
      <c r="F504" s="26"/>
      <c r="L504" t="str">
        <f t="shared" si="15"/>
        <v/>
      </c>
    </row>
    <row r="505" spans="1:12" ht="16.5" x14ac:dyDescent="0.3">
      <c r="A505" s="26"/>
      <c r="B505" s="26"/>
      <c r="C505" s="25"/>
      <c r="D505" s="26"/>
      <c r="E505" s="26"/>
      <c r="F505" s="26"/>
      <c r="L505" t="str">
        <f t="shared" si="15"/>
        <v/>
      </c>
    </row>
    <row r="506" spans="1:12" ht="16.5" x14ac:dyDescent="0.3">
      <c r="A506" s="26"/>
      <c r="B506" s="26"/>
      <c r="C506" s="25"/>
      <c r="D506" s="26"/>
      <c r="E506" s="26"/>
      <c r="F506" s="26"/>
      <c r="L506" t="str">
        <f t="shared" si="15"/>
        <v/>
      </c>
    </row>
    <row r="507" spans="1:12" ht="16.5" x14ac:dyDescent="0.3">
      <c r="A507" s="26"/>
      <c r="B507" s="26"/>
      <c r="C507" s="25"/>
      <c r="D507" s="26"/>
      <c r="E507" s="26"/>
      <c r="F507" s="26"/>
      <c r="L507" t="str">
        <f t="shared" si="15"/>
        <v/>
      </c>
    </row>
    <row r="508" spans="1:12" ht="16.5" x14ac:dyDescent="0.3">
      <c r="A508" s="26"/>
      <c r="B508" s="26"/>
      <c r="C508" s="25"/>
      <c r="D508" s="26"/>
      <c r="E508" s="26"/>
      <c r="F508" s="26"/>
      <c r="L508" t="str">
        <f t="shared" si="15"/>
        <v/>
      </c>
    </row>
    <row r="509" spans="1:12" ht="16.5" x14ac:dyDescent="0.3">
      <c r="A509" s="26"/>
      <c r="B509" s="26"/>
      <c r="C509" s="25"/>
      <c r="D509" s="26"/>
      <c r="E509" s="26"/>
      <c r="F509" s="26"/>
      <c r="L509" t="str">
        <f t="shared" si="15"/>
        <v/>
      </c>
    </row>
    <row r="510" spans="1:12" ht="16.5" x14ac:dyDescent="0.3">
      <c r="A510" s="26"/>
      <c r="B510" s="26"/>
      <c r="C510" s="25"/>
      <c r="D510" s="26"/>
      <c r="E510" s="26"/>
      <c r="F510" s="26"/>
      <c r="L510" t="str">
        <f t="shared" si="15"/>
        <v/>
      </c>
    </row>
    <row r="511" spans="1:12" ht="16.5" x14ac:dyDescent="0.3">
      <c r="A511" s="26"/>
      <c r="B511" s="26"/>
      <c r="C511" s="25"/>
      <c r="D511" s="26"/>
      <c r="E511" s="26"/>
      <c r="F511" s="26"/>
      <c r="L511" t="str">
        <f t="shared" si="15"/>
        <v/>
      </c>
    </row>
    <row r="512" spans="1:12" ht="16.5" x14ac:dyDescent="0.3">
      <c r="A512" s="26"/>
      <c r="B512" s="26"/>
      <c r="C512" s="25"/>
      <c r="D512" s="26"/>
      <c r="E512" s="26"/>
      <c r="F512" s="26"/>
      <c r="L512" t="str">
        <f t="shared" si="15"/>
        <v/>
      </c>
    </row>
    <row r="513" spans="1:12" ht="16.5" x14ac:dyDescent="0.3">
      <c r="A513" s="26"/>
      <c r="B513" s="26"/>
      <c r="C513" s="25"/>
      <c r="D513" s="26"/>
      <c r="E513" s="26"/>
      <c r="F513" s="26"/>
      <c r="L513" t="str">
        <f t="shared" si="15"/>
        <v/>
      </c>
    </row>
    <row r="514" spans="1:12" ht="16.5" x14ac:dyDescent="0.3">
      <c r="A514" s="26"/>
      <c r="B514" s="26"/>
      <c r="C514" s="25"/>
      <c r="D514" s="26"/>
      <c r="E514" s="26"/>
      <c r="F514" s="26"/>
      <c r="L514" t="str">
        <f t="shared" si="15"/>
        <v/>
      </c>
    </row>
    <row r="515" spans="1:12" ht="16.5" x14ac:dyDescent="0.3">
      <c r="A515" s="26"/>
      <c r="B515" s="26"/>
      <c r="C515" s="25"/>
      <c r="D515" s="26"/>
      <c r="E515" s="26"/>
      <c r="F515" s="26"/>
      <c r="L515" t="str">
        <f t="shared" si="15"/>
        <v/>
      </c>
    </row>
    <row r="516" spans="1:12" ht="16.5" x14ac:dyDescent="0.3">
      <c r="A516" s="26"/>
      <c r="B516" s="26"/>
      <c r="C516" s="25"/>
      <c r="D516" s="26"/>
      <c r="E516" s="26"/>
      <c r="F516" s="26"/>
      <c r="L516" t="str">
        <f t="shared" si="15"/>
        <v/>
      </c>
    </row>
    <row r="517" spans="1:12" ht="16.5" x14ac:dyDescent="0.3">
      <c r="A517" s="26"/>
      <c r="B517" s="26"/>
      <c r="C517" s="25"/>
      <c r="D517" s="26"/>
      <c r="E517" s="26"/>
      <c r="F517" s="26"/>
      <c r="L517" t="str">
        <f t="shared" si="15"/>
        <v/>
      </c>
    </row>
    <row r="518" spans="1:12" ht="16.5" x14ac:dyDescent="0.3">
      <c r="A518" s="26"/>
      <c r="B518" s="26"/>
      <c r="C518" s="25"/>
      <c r="D518" s="26"/>
      <c r="E518" s="26"/>
      <c r="F518" s="26"/>
      <c r="L518" t="str">
        <f t="shared" ref="L518:L581" si="16">RIGHT(A518,8)</f>
        <v/>
      </c>
    </row>
    <row r="519" spans="1:12" ht="16.5" x14ac:dyDescent="0.3">
      <c r="A519" s="26"/>
      <c r="B519" s="26"/>
      <c r="C519" s="25"/>
      <c r="D519" s="26"/>
      <c r="E519" s="26"/>
      <c r="F519" s="26"/>
      <c r="L519" t="str">
        <f t="shared" si="16"/>
        <v/>
      </c>
    </row>
    <row r="520" spans="1:12" ht="16.5" x14ac:dyDescent="0.3">
      <c r="A520" s="26"/>
      <c r="B520" s="26"/>
      <c r="C520" s="25"/>
      <c r="D520" s="26"/>
      <c r="E520" s="26"/>
      <c r="F520" s="26"/>
      <c r="L520" t="str">
        <f t="shared" si="16"/>
        <v/>
      </c>
    </row>
    <row r="521" spans="1:12" ht="16.5" x14ac:dyDescent="0.3">
      <c r="A521" s="26"/>
      <c r="B521" s="26"/>
      <c r="C521" s="25"/>
      <c r="D521" s="26"/>
      <c r="E521" s="26"/>
      <c r="F521" s="26"/>
      <c r="L521" t="str">
        <f t="shared" si="16"/>
        <v/>
      </c>
    </row>
    <row r="522" spans="1:12" ht="16.5" x14ac:dyDescent="0.3">
      <c r="A522" s="26"/>
      <c r="B522" s="26"/>
      <c r="C522" s="25"/>
      <c r="D522" s="26"/>
      <c r="E522" s="26"/>
      <c r="F522" s="26"/>
      <c r="L522" t="str">
        <f t="shared" si="16"/>
        <v/>
      </c>
    </row>
    <row r="523" spans="1:12" ht="16.5" x14ac:dyDescent="0.3">
      <c r="A523" s="26"/>
      <c r="B523" s="26"/>
      <c r="C523" s="25"/>
      <c r="D523" s="26"/>
      <c r="E523" s="26"/>
      <c r="F523" s="26"/>
      <c r="L523" t="str">
        <f t="shared" si="16"/>
        <v/>
      </c>
    </row>
    <row r="524" spans="1:12" ht="16.5" x14ac:dyDescent="0.3">
      <c r="A524" s="26"/>
      <c r="B524" s="26"/>
      <c r="C524" s="25"/>
      <c r="D524" s="26"/>
      <c r="E524" s="26"/>
      <c r="F524" s="26"/>
      <c r="L524" t="str">
        <f t="shared" si="16"/>
        <v/>
      </c>
    </row>
    <row r="525" spans="1:12" ht="16.5" x14ac:dyDescent="0.3">
      <c r="A525" s="26"/>
      <c r="B525" s="26"/>
      <c r="C525" s="25"/>
      <c r="D525" s="26"/>
      <c r="E525" s="26"/>
      <c r="F525" s="26"/>
      <c r="L525" t="str">
        <f t="shared" si="16"/>
        <v/>
      </c>
    </row>
    <row r="526" spans="1:12" ht="16.5" x14ac:dyDescent="0.3">
      <c r="A526" s="26"/>
      <c r="B526" s="26"/>
      <c r="C526" s="25"/>
      <c r="D526" s="26"/>
      <c r="E526" s="26"/>
      <c r="F526" s="26"/>
      <c r="L526" t="str">
        <f t="shared" si="16"/>
        <v/>
      </c>
    </row>
    <row r="527" spans="1:12" ht="16.5" x14ac:dyDescent="0.3">
      <c r="A527" s="26"/>
      <c r="B527" s="26"/>
      <c r="C527" s="25"/>
      <c r="D527" s="26"/>
      <c r="E527" s="26"/>
      <c r="F527" s="26"/>
      <c r="L527" t="str">
        <f t="shared" si="16"/>
        <v/>
      </c>
    </row>
    <row r="528" spans="1:12" ht="16.5" x14ac:dyDescent="0.3">
      <c r="A528" s="26"/>
      <c r="B528" s="26"/>
      <c r="C528" s="25"/>
      <c r="D528" s="26"/>
      <c r="E528" s="26"/>
      <c r="F528" s="26"/>
      <c r="L528" t="str">
        <f t="shared" si="16"/>
        <v/>
      </c>
    </row>
    <row r="529" spans="1:12" ht="16.5" x14ac:dyDescent="0.3">
      <c r="A529" s="26"/>
      <c r="B529" s="26"/>
      <c r="C529" s="25"/>
      <c r="D529" s="26"/>
      <c r="E529" s="26"/>
      <c r="F529" s="26"/>
      <c r="L529" t="str">
        <f t="shared" si="16"/>
        <v/>
      </c>
    </row>
    <row r="530" spans="1:12" ht="16.5" x14ac:dyDescent="0.3">
      <c r="A530" s="26"/>
      <c r="B530" s="26"/>
      <c r="C530" s="25"/>
      <c r="D530" s="26"/>
      <c r="E530" s="26"/>
      <c r="F530" s="26"/>
      <c r="L530" t="str">
        <f t="shared" si="16"/>
        <v/>
      </c>
    </row>
    <row r="531" spans="1:12" ht="16.5" x14ac:dyDescent="0.3">
      <c r="A531" s="26"/>
      <c r="B531" s="26"/>
      <c r="C531" s="25"/>
      <c r="D531" s="26"/>
      <c r="E531" s="26"/>
      <c r="F531" s="26"/>
      <c r="L531" t="str">
        <f t="shared" si="16"/>
        <v/>
      </c>
    </row>
    <row r="532" spans="1:12" ht="16.5" x14ac:dyDescent="0.3">
      <c r="A532" s="26"/>
      <c r="B532" s="26"/>
      <c r="C532" s="25"/>
      <c r="D532" s="26"/>
      <c r="E532" s="26"/>
      <c r="F532" s="26"/>
      <c r="L532" t="str">
        <f t="shared" si="16"/>
        <v/>
      </c>
    </row>
    <row r="533" spans="1:12" ht="16.5" x14ac:dyDescent="0.3">
      <c r="A533" s="26"/>
      <c r="B533" s="26"/>
      <c r="C533" s="25"/>
      <c r="D533" s="26"/>
      <c r="E533" s="26"/>
      <c r="F533" s="26"/>
      <c r="L533" t="str">
        <f t="shared" si="16"/>
        <v/>
      </c>
    </row>
    <row r="534" spans="1:12" ht="16.5" x14ac:dyDescent="0.3">
      <c r="A534" s="26"/>
      <c r="B534" s="26"/>
      <c r="C534" s="25"/>
      <c r="D534" s="26"/>
      <c r="E534" s="26"/>
      <c r="F534" s="26"/>
      <c r="L534" t="str">
        <f t="shared" si="16"/>
        <v/>
      </c>
    </row>
    <row r="535" spans="1:12" ht="16.5" x14ac:dyDescent="0.3">
      <c r="A535" s="26"/>
      <c r="B535" s="26"/>
      <c r="C535" s="25"/>
      <c r="D535" s="26"/>
      <c r="E535" s="26"/>
      <c r="F535" s="26"/>
      <c r="L535" t="str">
        <f t="shared" si="16"/>
        <v/>
      </c>
    </row>
    <row r="536" spans="1:12" ht="16.5" x14ac:dyDescent="0.3">
      <c r="A536" s="26"/>
      <c r="B536" s="26"/>
      <c r="C536" s="25"/>
      <c r="D536" s="26"/>
      <c r="E536" s="26"/>
      <c r="F536" s="26"/>
      <c r="L536" t="str">
        <f t="shared" si="16"/>
        <v/>
      </c>
    </row>
    <row r="537" spans="1:12" ht="16.5" x14ac:dyDescent="0.3">
      <c r="A537" s="26"/>
      <c r="B537" s="26"/>
      <c r="C537" s="25"/>
      <c r="D537" s="26"/>
      <c r="E537" s="26"/>
      <c r="F537" s="26"/>
      <c r="L537" t="str">
        <f t="shared" si="16"/>
        <v/>
      </c>
    </row>
    <row r="538" spans="1:12" ht="16.5" x14ac:dyDescent="0.3">
      <c r="A538" s="26"/>
      <c r="B538" s="26"/>
      <c r="C538" s="25"/>
      <c r="D538" s="26"/>
      <c r="E538" s="26"/>
      <c r="F538" s="26"/>
      <c r="L538" t="str">
        <f t="shared" si="16"/>
        <v/>
      </c>
    </row>
    <row r="539" spans="1:12" ht="16.5" x14ac:dyDescent="0.3">
      <c r="A539" s="26"/>
      <c r="B539" s="26"/>
      <c r="C539" s="25"/>
      <c r="D539" s="26"/>
      <c r="E539" s="26"/>
      <c r="F539" s="26"/>
      <c r="L539" t="str">
        <f t="shared" si="16"/>
        <v/>
      </c>
    </row>
    <row r="540" spans="1:12" ht="16.5" x14ac:dyDescent="0.3">
      <c r="A540" s="26"/>
      <c r="B540" s="26"/>
      <c r="C540" s="25"/>
      <c r="D540" s="26"/>
      <c r="E540" s="26"/>
      <c r="F540" s="26"/>
      <c r="L540" t="str">
        <f t="shared" si="16"/>
        <v/>
      </c>
    </row>
    <row r="541" spans="1:12" ht="16.5" x14ac:dyDescent="0.3">
      <c r="A541" s="26"/>
      <c r="B541" s="26"/>
      <c r="C541" s="25"/>
      <c r="D541" s="26"/>
      <c r="E541" s="26"/>
      <c r="F541" s="26"/>
      <c r="L541" t="str">
        <f t="shared" si="16"/>
        <v/>
      </c>
    </row>
    <row r="542" spans="1:12" ht="16.5" x14ac:dyDescent="0.3">
      <c r="A542" s="26"/>
      <c r="B542" s="26"/>
      <c r="C542" s="25"/>
      <c r="D542" s="26"/>
      <c r="E542" s="26"/>
      <c r="F542" s="26"/>
      <c r="L542" t="str">
        <f t="shared" si="16"/>
        <v/>
      </c>
    </row>
    <row r="543" spans="1:12" ht="16.5" x14ac:dyDescent="0.3">
      <c r="A543" s="26"/>
      <c r="B543" s="26"/>
      <c r="C543" s="25"/>
      <c r="D543" s="26"/>
      <c r="E543" s="26"/>
      <c r="F543" s="26"/>
      <c r="L543" t="str">
        <f t="shared" si="16"/>
        <v/>
      </c>
    </row>
    <row r="544" spans="1:12" ht="16.5" x14ac:dyDescent="0.3">
      <c r="A544" s="26"/>
      <c r="B544" s="26"/>
      <c r="C544" s="25"/>
      <c r="D544" s="26"/>
      <c r="E544" s="26"/>
      <c r="F544" s="26"/>
      <c r="L544" t="str">
        <f t="shared" si="16"/>
        <v/>
      </c>
    </row>
    <row r="545" spans="1:12" ht="16.5" x14ac:dyDescent="0.3">
      <c r="A545" s="26"/>
      <c r="B545" s="26"/>
      <c r="C545" s="25"/>
      <c r="D545" s="26"/>
      <c r="E545" s="26"/>
      <c r="F545" s="26"/>
      <c r="L545" t="str">
        <f t="shared" si="16"/>
        <v/>
      </c>
    </row>
    <row r="546" spans="1:12" ht="16.5" x14ac:dyDescent="0.3">
      <c r="A546" s="26"/>
      <c r="B546" s="26"/>
      <c r="C546" s="25"/>
      <c r="D546" s="26"/>
      <c r="E546" s="26"/>
      <c r="F546" s="26"/>
      <c r="L546" t="str">
        <f t="shared" si="16"/>
        <v/>
      </c>
    </row>
    <row r="547" spans="1:12" ht="16.5" x14ac:dyDescent="0.3">
      <c r="A547" s="26"/>
      <c r="B547" s="26"/>
      <c r="C547" s="25"/>
      <c r="D547" s="26"/>
      <c r="E547" s="26"/>
      <c r="F547" s="26"/>
      <c r="L547" t="str">
        <f t="shared" si="16"/>
        <v/>
      </c>
    </row>
    <row r="548" spans="1:12" ht="16.5" x14ac:dyDescent="0.3">
      <c r="A548" s="26"/>
      <c r="B548" s="26"/>
      <c r="C548" s="25"/>
      <c r="D548" s="26"/>
      <c r="E548" s="26"/>
      <c r="F548" s="26"/>
      <c r="L548" t="str">
        <f t="shared" si="16"/>
        <v/>
      </c>
    </row>
    <row r="549" spans="1:12" ht="16.5" x14ac:dyDescent="0.3">
      <c r="A549" s="26"/>
      <c r="B549" s="26"/>
      <c r="C549" s="25"/>
      <c r="D549" s="26"/>
      <c r="E549" s="26"/>
      <c r="F549" s="26"/>
      <c r="L549" t="str">
        <f t="shared" si="16"/>
        <v/>
      </c>
    </row>
    <row r="550" spans="1:12" ht="16.5" x14ac:dyDescent="0.3">
      <c r="A550" s="26"/>
      <c r="B550" s="26"/>
      <c r="C550" s="25"/>
      <c r="D550" s="26"/>
      <c r="E550" s="26"/>
      <c r="F550" s="26"/>
      <c r="L550" t="str">
        <f t="shared" si="16"/>
        <v/>
      </c>
    </row>
    <row r="551" spans="1:12" ht="16.5" x14ac:dyDescent="0.3">
      <c r="A551" s="26"/>
      <c r="B551" s="26"/>
      <c r="C551" s="25"/>
      <c r="D551" s="26"/>
      <c r="E551" s="26"/>
      <c r="F551" s="26"/>
      <c r="L551" t="str">
        <f t="shared" si="16"/>
        <v/>
      </c>
    </row>
    <row r="552" spans="1:12" ht="16.5" x14ac:dyDescent="0.3">
      <c r="A552" s="26"/>
      <c r="B552" s="26"/>
      <c r="C552" s="25"/>
      <c r="D552" s="26"/>
      <c r="E552" s="26"/>
      <c r="F552" s="26"/>
      <c r="L552" t="str">
        <f t="shared" si="16"/>
        <v/>
      </c>
    </row>
    <row r="553" spans="1:12" ht="16.5" x14ac:dyDescent="0.3">
      <c r="A553" s="26"/>
      <c r="B553" s="26"/>
      <c r="C553" s="25"/>
      <c r="D553" s="26"/>
      <c r="E553" s="26"/>
      <c r="F553" s="26"/>
      <c r="L553" t="str">
        <f t="shared" si="16"/>
        <v/>
      </c>
    </row>
    <row r="554" spans="1:12" ht="16.5" x14ac:dyDescent="0.3">
      <c r="A554" s="26"/>
      <c r="B554" s="26"/>
      <c r="C554" s="25"/>
      <c r="D554" s="26"/>
      <c r="E554" s="26"/>
      <c r="F554" s="26"/>
      <c r="L554" t="str">
        <f t="shared" si="16"/>
        <v/>
      </c>
    </row>
    <row r="555" spans="1:12" ht="16.5" x14ac:dyDescent="0.3">
      <c r="A555" s="26"/>
      <c r="B555" s="26"/>
      <c r="C555" s="25"/>
      <c r="D555" s="26"/>
      <c r="E555" s="26"/>
      <c r="F555" s="26"/>
      <c r="L555" t="str">
        <f t="shared" si="16"/>
        <v/>
      </c>
    </row>
    <row r="556" spans="1:12" ht="16.5" x14ac:dyDescent="0.3">
      <c r="A556" s="26"/>
      <c r="B556" s="26"/>
      <c r="C556" s="25"/>
      <c r="D556" s="26"/>
      <c r="E556" s="26"/>
      <c r="F556" s="26"/>
      <c r="L556" t="str">
        <f t="shared" si="16"/>
        <v/>
      </c>
    </row>
    <row r="557" spans="1:12" ht="16.5" x14ac:dyDescent="0.3">
      <c r="A557" s="26"/>
      <c r="B557" s="26"/>
      <c r="C557" s="25"/>
      <c r="D557" s="26"/>
      <c r="E557" s="26"/>
      <c r="F557" s="26"/>
      <c r="L557" t="str">
        <f t="shared" si="16"/>
        <v/>
      </c>
    </row>
    <row r="558" spans="1:12" ht="16.5" x14ac:dyDescent="0.3">
      <c r="A558" s="26"/>
      <c r="B558" s="26"/>
      <c r="C558" s="25"/>
      <c r="D558" s="26"/>
      <c r="E558" s="26"/>
      <c r="F558" s="26"/>
      <c r="L558" t="str">
        <f t="shared" si="16"/>
        <v/>
      </c>
    </row>
    <row r="559" spans="1:12" ht="16.5" x14ac:dyDescent="0.3">
      <c r="A559" s="26"/>
      <c r="B559" s="26"/>
      <c r="C559" s="25"/>
      <c r="D559" s="26"/>
      <c r="E559" s="26"/>
      <c r="F559" s="26"/>
      <c r="L559" t="str">
        <f t="shared" si="16"/>
        <v/>
      </c>
    </row>
    <row r="560" spans="1:12" ht="16.5" x14ac:dyDescent="0.3">
      <c r="A560" s="26"/>
      <c r="B560" s="26"/>
      <c r="C560" s="25"/>
      <c r="D560" s="26"/>
      <c r="E560" s="26"/>
      <c r="F560" s="26"/>
      <c r="L560" t="str">
        <f t="shared" si="16"/>
        <v/>
      </c>
    </row>
    <row r="561" spans="1:12" ht="16.5" x14ac:dyDescent="0.3">
      <c r="A561" s="26"/>
      <c r="B561" s="26"/>
      <c r="C561" s="25"/>
      <c r="D561" s="26"/>
      <c r="E561" s="26"/>
      <c r="F561" s="26"/>
      <c r="L561" t="str">
        <f t="shared" si="16"/>
        <v/>
      </c>
    </row>
    <row r="562" spans="1:12" ht="16.5" x14ac:dyDescent="0.3">
      <c r="A562" s="26"/>
      <c r="B562" s="26"/>
      <c r="C562" s="25"/>
      <c r="D562" s="26"/>
      <c r="E562" s="26"/>
      <c r="F562" s="26"/>
      <c r="L562" t="str">
        <f t="shared" si="16"/>
        <v/>
      </c>
    </row>
    <row r="563" spans="1:12" ht="16.5" x14ac:dyDescent="0.3">
      <c r="A563" s="26"/>
      <c r="B563" s="26"/>
      <c r="C563" s="25"/>
      <c r="D563" s="26"/>
      <c r="E563" s="26"/>
      <c r="F563" s="26"/>
      <c r="L563" t="str">
        <f t="shared" si="16"/>
        <v/>
      </c>
    </row>
    <row r="564" spans="1:12" ht="16.5" x14ac:dyDescent="0.3">
      <c r="A564" s="26"/>
      <c r="B564" s="26"/>
      <c r="C564" s="25"/>
      <c r="D564" s="26"/>
      <c r="E564" s="26"/>
      <c r="F564" s="26"/>
      <c r="L564" t="str">
        <f t="shared" si="16"/>
        <v/>
      </c>
    </row>
    <row r="565" spans="1:12" ht="16.5" x14ac:dyDescent="0.3">
      <c r="A565" s="26"/>
      <c r="B565" s="26"/>
      <c r="C565" s="25"/>
      <c r="D565" s="26"/>
      <c r="E565" s="26"/>
      <c r="F565" s="26"/>
      <c r="L565" t="str">
        <f t="shared" si="16"/>
        <v/>
      </c>
    </row>
    <row r="566" spans="1:12" ht="16.5" x14ac:dyDescent="0.3">
      <c r="A566" s="26"/>
      <c r="B566" s="26"/>
      <c r="C566" s="25"/>
      <c r="D566" s="26"/>
      <c r="E566" s="26"/>
      <c r="F566" s="26"/>
      <c r="L566" t="str">
        <f t="shared" si="16"/>
        <v/>
      </c>
    </row>
    <row r="567" spans="1:12" ht="16.5" x14ac:dyDescent="0.3">
      <c r="A567" s="26"/>
      <c r="B567" s="26"/>
      <c r="C567" s="25"/>
      <c r="D567" s="26"/>
      <c r="E567" s="26"/>
      <c r="F567" s="26"/>
      <c r="L567" t="str">
        <f t="shared" si="16"/>
        <v/>
      </c>
    </row>
    <row r="568" spans="1:12" ht="16.5" x14ac:dyDescent="0.3">
      <c r="A568" s="26"/>
      <c r="B568" s="26"/>
      <c r="C568" s="25"/>
      <c r="D568" s="26"/>
      <c r="E568" s="26"/>
      <c r="F568" s="26"/>
      <c r="L568" t="str">
        <f t="shared" si="16"/>
        <v/>
      </c>
    </row>
    <row r="569" spans="1:12" ht="16.5" x14ac:dyDescent="0.3">
      <c r="A569" s="26"/>
      <c r="B569" s="26"/>
      <c r="C569" s="25"/>
      <c r="D569" s="26"/>
      <c r="E569" s="26"/>
      <c r="F569" s="26"/>
      <c r="L569" t="str">
        <f t="shared" si="16"/>
        <v/>
      </c>
    </row>
    <row r="570" spans="1:12" ht="16.5" x14ac:dyDescent="0.3">
      <c r="A570" s="26"/>
      <c r="B570" s="26"/>
      <c r="C570" s="25"/>
      <c r="D570" s="26"/>
      <c r="E570" s="26"/>
      <c r="F570" s="26"/>
      <c r="L570" t="str">
        <f t="shared" si="16"/>
        <v/>
      </c>
    </row>
    <row r="571" spans="1:12" ht="16.5" x14ac:dyDescent="0.3">
      <c r="A571" s="26"/>
      <c r="B571" s="26"/>
      <c r="C571" s="25"/>
      <c r="D571" s="26"/>
      <c r="E571" s="26"/>
      <c r="F571" s="26"/>
      <c r="L571" t="str">
        <f t="shared" si="16"/>
        <v/>
      </c>
    </row>
    <row r="572" spans="1:12" ht="16.5" x14ac:dyDescent="0.3">
      <c r="A572" s="26"/>
      <c r="B572" s="26"/>
      <c r="C572" s="25"/>
      <c r="D572" s="26"/>
      <c r="E572" s="26"/>
      <c r="F572" s="26"/>
      <c r="L572" t="str">
        <f t="shared" si="16"/>
        <v/>
      </c>
    </row>
    <row r="573" spans="1:12" ht="16.5" x14ac:dyDescent="0.3">
      <c r="A573" s="26"/>
      <c r="B573" s="26"/>
      <c r="C573" s="25"/>
      <c r="D573" s="26"/>
      <c r="E573" s="26"/>
      <c r="F573" s="26"/>
      <c r="L573" t="str">
        <f t="shared" si="16"/>
        <v/>
      </c>
    </row>
    <row r="574" spans="1:12" x14ac:dyDescent="0.25">
      <c r="A574" s="27"/>
      <c r="C574" s="27"/>
      <c r="L574" t="str">
        <f t="shared" si="16"/>
        <v/>
      </c>
    </row>
    <row r="575" spans="1:12" x14ac:dyDescent="0.25">
      <c r="A575" s="27"/>
      <c r="C575" s="27"/>
      <c r="L575" t="str">
        <f t="shared" si="16"/>
        <v/>
      </c>
    </row>
    <row r="576" spans="1:12" x14ac:dyDescent="0.25">
      <c r="A576" s="27"/>
      <c r="C576" s="27"/>
      <c r="L576" t="str">
        <f t="shared" si="16"/>
        <v/>
      </c>
    </row>
    <row r="577" spans="1:12" x14ac:dyDescent="0.25">
      <c r="A577" s="27"/>
      <c r="C577" s="27"/>
      <c r="L577" t="str">
        <f t="shared" si="16"/>
        <v/>
      </c>
    </row>
    <row r="578" spans="1:12" x14ac:dyDescent="0.25">
      <c r="A578" s="27"/>
      <c r="C578" s="27"/>
      <c r="L578" t="str">
        <f t="shared" si="16"/>
        <v/>
      </c>
    </row>
    <row r="579" spans="1:12" x14ac:dyDescent="0.25">
      <c r="A579" s="27"/>
      <c r="C579" s="27"/>
      <c r="L579" t="str">
        <f t="shared" si="16"/>
        <v/>
      </c>
    </row>
    <row r="580" spans="1:12" x14ac:dyDescent="0.25">
      <c r="A580" s="27"/>
      <c r="C580" s="27"/>
      <c r="L580" t="str">
        <f t="shared" si="16"/>
        <v/>
      </c>
    </row>
    <row r="581" spans="1:12" x14ac:dyDescent="0.25">
      <c r="A581" s="27"/>
      <c r="C581" s="27"/>
      <c r="L581" t="str">
        <f t="shared" si="16"/>
        <v/>
      </c>
    </row>
    <row r="582" spans="1:12" x14ac:dyDescent="0.25">
      <c r="A582" s="27"/>
      <c r="C582" s="27"/>
      <c r="L582" t="str">
        <f t="shared" ref="L582:L645" si="17">RIGHT(A582,8)</f>
        <v/>
      </c>
    </row>
    <row r="583" spans="1:12" x14ac:dyDescent="0.25">
      <c r="A583" s="27"/>
      <c r="C583" s="27"/>
      <c r="L583" t="str">
        <f t="shared" si="17"/>
        <v/>
      </c>
    </row>
    <row r="584" spans="1:12" x14ac:dyDescent="0.25">
      <c r="A584" s="27"/>
      <c r="C584" s="27"/>
      <c r="L584" t="str">
        <f t="shared" si="17"/>
        <v/>
      </c>
    </row>
    <row r="585" spans="1:12" x14ac:dyDescent="0.25">
      <c r="A585" s="27"/>
      <c r="C585" s="27"/>
      <c r="L585" t="str">
        <f t="shared" si="17"/>
        <v/>
      </c>
    </row>
    <row r="586" spans="1:12" x14ac:dyDescent="0.25">
      <c r="A586" s="27"/>
      <c r="C586" s="27"/>
      <c r="L586" t="str">
        <f t="shared" si="17"/>
        <v/>
      </c>
    </row>
    <row r="587" spans="1:12" x14ac:dyDescent="0.25">
      <c r="A587" s="27"/>
      <c r="C587" s="27"/>
      <c r="L587" t="str">
        <f t="shared" si="17"/>
        <v/>
      </c>
    </row>
    <row r="588" spans="1:12" x14ac:dyDescent="0.25">
      <c r="A588" s="27"/>
      <c r="C588" s="27"/>
      <c r="L588" t="str">
        <f t="shared" si="17"/>
        <v/>
      </c>
    </row>
    <row r="589" spans="1:12" x14ac:dyDescent="0.25">
      <c r="A589" s="27"/>
      <c r="C589" s="27"/>
      <c r="L589" t="str">
        <f t="shared" si="17"/>
        <v/>
      </c>
    </row>
    <row r="590" spans="1:12" x14ac:dyDescent="0.25">
      <c r="A590" s="27"/>
      <c r="C590" s="27"/>
      <c r="L590" t="str">
        <f t="shared" si="17"/>
        <v/>
      </c>
    </row>
    <row r="591" spans="1:12" x14ac:dyDescent="0.25">
      <c r="A591" s="27"/>
      <c r="C591" s="27"/>
      <c r="L591" t="str">
        <f t="shared" si="17"/>
        <v/>
      </c>
    </row>
    <row r="592" spans="1:12" x14ac:dyDescent="0.25">
      <c r="A592" s="27"/>
      <c r="C592" s="27"/>
      <c r="L592" t="str">
        <f t="shared" si="17"/>
        <v/>
      </c>
    </row>
    <row r="593" spans="1:12" x14ac:dyDescent="0.25">
      <c r="A593" s="27"/>
      <c r="C593" s="27"/>
      <c r="L593" t="str">
        <f t="shared" si="17"/>
        <v/>
      </c>
    </row>
    <row r="594" spans="1:12" x14ac:dyDescent="0.25">
      <c r="A594" s="27"/>
      <c r="C594" s="27"/>
      <c r="L594" t="str">
        <f t="shared" si="17"/>
        <v/>
      </c>
    </row>
    <row r="595" spans="1:12" x14ac:dyDescent="0.25">
      <c r="A595" s="27"/>
      <c r="C595" s="27"/>
      <c r="L595" t="str">
        <f t="shared" si="17"/>
        <v/>
      </c>
    </row>
    <row r="596" spans="1:12" x14ac:dyDescent="0.25">
      <c r="A596" s="27"/>
      <c r="C596" s="27"/>
      <c r="L596" t="str">
        <f t="shared" si="17"/>
        <v/>
      </c>
    </row>
    <row r="597" spans="1:12" x14ac:dyDescent="0.25">
      <c r="A597" s="27"/>
      <c r="C597" s="27"/>
      <c r="L597" t="str">
        <f t="shared" si="17"/>
        <v/>
      </c>
    </row>
    <row r="598" spans="1:12" x14ac:dyDescent="0.25">
      <c r="A598" s="27"/>
      <c r="C598" s="27"/>
      <c r="L598" t="str">
        <f t="shared" si="17"/>
        <v/>
      </c>
    </row>
    <row r="599" spans="1:12" x14ac:dyDescent="0.25">
      <c r="A599" s="27"/>
      <c r="C599" s="27"/>
      <c r="L599" t="str">
        <f t="shared" si="17"/>
        <v/>
      </c>
    </row>
    <row r="600" spans="1:12" x14ac:dyDescent="0.25">
      <c r="A600" s="27"/>
      <c r="C600" s="27"/>
      <c r="L600" t="str">
        <f t="shared" si="17"/>
        <v/>
      </c>
    </row>
    <row r="601" spans="1:12" x14ac:dyDescent="0.25">
      <c r="A601" s="27"/>
      <c r="C601" s="27"/>
      <c r="L601" t="str">
        <f t="shared" si="17"/>
        <v/>
      </c>
    </row>
    <row r="602" spans="1:12" x14ac:dyDescent="0.25">
      <c r="A602" s="27"/>
      <c r="C602" s="27"/>
      <c r="L602" t="str">
        <f t="shared" si="17"/>
        <v/>
      </c>
    </row>
    <row r="603" spans="1:12" x14ac:dyDescent="0.25">
      <c r="A603" s="27"/>
      <c r="C603" s="27"/>
      <c r="L603" t="str">
        <f t="shared" si="17"/>
        <v/>
      </c>
    </row>
    <row r="604" spans="1:12" x14ac:dyDescent="0.25">
      <c r="A604" s="27"/>
      <c r="C604" s="27"/>
      <c r="L604" t="str">
        <f t="shared" si="17"/>
        <v/>
      </c>
    </row>
    <row r="605" spans="1:12" x14ac:dyDescent="0.25">
      <c r="A605" s="27"/>
      <c r="C605" s="27"/>
      <c r="L605" t="str">
        <f t="shared" si="17"/>
        <v/>
      </c>
    </row>
    <row r="606" spans="1:12" x14ac:dyDescent="0.25">
      <c r="A606" s="27"/>
      <c r="C606" s="27"/>
      <c r="L606" t="str">
        <f t="shared" si="17"/>
        <v/>
      </c>
    </row>
    <row r="607" spans="1:12" x14ac:dyDescent="0.25">
      <c r="A607" s="27"/>
      <c r="C607" s="27"/>
      <c r="L607" t="str">
        <f t="shared" si="17"/>
        <v/>
      </c>
    </row>
    <row r="608" spans="1:12" x14ac:dyDescent="0.25">
      <c r="A608" s="27"/>
      <c r="C608" s="27"/>
      <c r="L608" t="str">
        <f t="shared" si="17"/>
        <v/>
      </c>
    </row>
    <row r="609" spans="1:12" x14ac:dyDescent="0.25">
      <c r="A609" s="27"/>
      <c r="C609" s="27"/>
      <c r="L609" t="str">
        <f t="shared" si="17"/>
        <v/>
      </c>
    </row>
    <row r="610" spans="1:12" x14ac:dyDescent="0.25">
      <c r="A610" s="27"/>
      <c r="C610" s="27"/>
      <c r="L610" t="str">
        <f t="shared" si="17"/>
        <v/>
      </c>
    </row>
    <row r="611" spans="1:12" x14ac:dyDescent="0.25">
      <c r="A611" s="27"/>
      <c r="C611" s="27"/>
      <c r="L611" t="str">
        <f t="shared" si="17"/>
        <v/>
      </c>
    </row>
    <row r="612" spans="1:12" x14ac:dyDescent="0.25">
      <c r="A612" s="27"/>
      <c r="C612" s="27"/>
      <c r="L612" t="str">
        <f t="shared" si="17"/>
        <v/>
      </c>
    </row>
    <row r="613" spans="1:12" x14ac:dyDescent="0.25">
      <c r="A613" s="27"/>
      <c r="C613" s="27"/>
      <c r="L613" t="str">
        <f t="shared" si="17"/>
        <v/>
      </c>
    </row>
    <row r="614" spans="1:12" x14ac:dyDescent="0.25">
      <c r="A614" s="27"/>
      <c r="C614" s="27"/>
      <c r="L614" t="str">
        <f t="shared" si="17"/>
        <v/>
      </c>
    </row>
    <row r="615" spans="1:12" x14ac:dyDescent="0.25">
      <c r="A615" s="27"/>
      <c r="C615" s="27"/>
      <c r="L615" t="str">
        <f t="shared" si="17"/>
        <v/>
      </c>
    </row>
    <row r="616" spans="1:12" x14ac:dyDescent="0.25">
      <c r="A616" s="27"/>
      <c r="C616" s="27"/>
      <c r="L616" t="str">
        <f t="shared" si="17"/>
        <v/>
      </c>
    </row>
    <row r="617" spans="1:12" x14ac:dyDescent="0.25">
      <c r="A617" s="27"/>
      <c r="C617" s="27"/>
      <c r="L617" t="str">
        <f t="shared" si="17"/>
        <v/>
      </c>
    </row>
    <row r="618" spans="1:12" x14ac:dyDescent="0.25">
      <c r="A618" s="27"/>
      <c r="C618" s="27"/>
      <c r="L618" t="str">
        <f t="shared" si="17"/>
        <v/>
      </c>
    </row>
    <row r="619" spans="1:12" x14ac:dyDescent="0.25">
      <c r="A619" s="27"/>
      <c r="C619" s="27"/>
      <c r="L619" t="str">
        <f t="shared" si="17"/>
        <v/>
      </c>
    </row>
    <row r="620" spans="1:12" x14ac:dyDescent="0.25">
      <c r="A620" s="27"/>
      <c r="C620" s="27"/>
      <c r="L620" t="str">
        <f t="shared" si="17"/>
        <v/>
      </c>
    </row>
    <row r="621" spans="1:12" x14ac:dyDescent="0.25">
      <c r="A621" s="27"/>
      <c r="C621" s="27"/>
      <c r="L621" t="str">
        <f t="shared" si="17"/>
        <v/>
      </c>
    </row>
    <row r="622" spans="1:12" x14ac:dyDescent="0.25">
      <c r="A622" s="27"/>
      <c r="C622" s="27"/>
      <c r="L622" t="str">
        <f t="shared" si="17"/>
        <v/>
      </c>
    </row>
    <row r="623" spans="1:12" x14ac:dyDescent="0.25">
      <c r="A623" s="27"/>
      <c r="C623" s="27"/>
      <c r="L623" t="str">
        <f t="shared" si="17"/>
        <v/>
      </c>
    </row>
    <row r="624" spans="1:12" x14ac:dyDescent="0.25">
      <c r="A624" s="27"/>
      <c r="C624" s="27"/>
      <c r="L624" t="str">
        <f t="shared" si="17"/>
        <v/>
      </c>
    </row>
    <row r="625" spans="1:12" x14ac:dyDescent="0.25">
      <c r="A625" s="27"/>
      <c r="C625" s="27"/>
      <c r="L625" t="str">
        <f t="shared" si="17"/>
        <v/>
      </c>
    </row>
    <row r="626" spans="1:12" x14ac:dyDescent="0.25">
      <c r="A626" s="27"/>
      <c r="C626" s="27"/>
      <c r="L626" t="str">
        <f t="shared" si="17"/>
        <v/>
      </c>
    </row>
    <row r="627" spans="1:12" x14ac:dyDescent="0.25">
      <c r="A627" s="27"/>
      <c r="C627" s="27"/>
      <c r="L627" t="str">
        <f t="shared" si="17"/>
        <v/>
      </c>
    </row>
    <row r="628" spans="1:12" x14ac:dyDescent="0.25">
      <c r="A628" s="27"/>
      <c r="C628" s="27"/>
      <c r="L628" t="str">
        <f t="shared" si="17"/>
        <v/>
      </c>
    </row>
    <row r="629" spans="1:12" x14ac:dyDescent="0.25">
      <c r="A629" s="27"/>
      <c r="C629" s="27"/>
      <c r="L629" t="str">
        <f t="shared" si="17"/>
        <v/>
      </c>
    </row>
    <row r="630" spans="1:12" x14ac:dyDescent="0.25">
      <c r="A630" s="27"/>
      <c r="C630" s="27"/>
      <c r="L630" t="str">
        <f t="shared" si="17"/>
        <v/>
      </c>
    </row>
    <row r="631" spans="1:12" x14ac:dyDescent="0.25">
      <c r="A631" s="27"/>
      <c r="C631" s="27"/>
      <c r="L631" t="str">
        <f t="shared" si="17"/>
        <v/>
      </c>
    </row>
    <row r="632" spans="1:12" x14ac:dyDescent="0.25">
      <c r="A632" s="27"/>
      <c r="C632" s="27"/>
      <c r="L632" t="str">
        <f t="shared" si="17"/>
        <v/>
      </c>
    </row>
    <row r="633" spans="1:12" x14ac:dyDescent="0.25">
      <c r="A633" s="27"/>
      <c r="C633" s="27"/>
      <c r="L633" t="str">
        <f t="shared" si="17"/>
        <v/>
      </c>
    </row>
    <row r="634" spans="1:12" x14ac:dyDescent="0.25">
      <c r="A634" s="27"/>
      <c r="C634" s="27"/>
      <c r="L634" t="str">
        <f t="shared" si="17"/>
        <v/>
      </c>
    </row>
    <row r="635" spans="1:12" x14ac:dyDescent="0.25">
      <c r="A635" s="27"/>
      <c r="C635" s="27"/>
      <c r="L635" t="str">
        <f t="shared" si="17"/>
        <v/>
      </c>
    </row>
    <row r="636" spans="1:12" x14ac:dyDescent="0.25">
      <c r="A636" s="27"/>
      <c r="C636" s="27"/>
      <c r="L636" t="str">
        <f t="shared" si="17"/>
        <v/>
      </c>
    </row>
    <row r="637" spans="1:12" x14ac:dyDescent="0.25">
      <c r="A637" s="27"/>
      <c r="C637" s="27"/>
      <c r="L637" t="str">
        <f t="shared" si="17"/>
        <v/>
      </c>
    </row>
    <row r="638" spans="1:12" x14ac:dyDescent="0.25">
      <c r="A638" s="27"/>
      <c r="C638" s="27"/>
      <c r="L638" t="str">
        <f t="shared" si="17"/>
        <v/>
      </c>
    </row>
    <row r="639" spans="1:12" x14ac:dyDescent="0.25">
      <c r="A639" s="27"/>
      <c r="C639" s="27"/>
      <c r="L639" t="str">
        <f t="shared" si="17"/>
        <v/>
      </c>
    </row>
    <row r="640" spans="1:12" x14ac:dyDescent="0.25">
      <c r="A640" s="27"/>
      <c r="C640" s="27"/>
      <c r="L640" t="str">
        <f t="shared" si="17"/>
        <v/>
      </c>
    </row>
    <row r="641" spans="1:12" x14ac:dyDescent="0.25">
      <c r="A641" s="27"/>
      <c r="C641" s="27"/>
      <c r="L641" t="str">
        <f t="shared" si="17"/>
        <v/>
      </c>
    </row>
    <row r="642" spans="1:12" x14ac:dyDescent="0.25">
      <c r="A642" s="27"/>
      <c r="C642" s="27"/>
      <c r="L642" t="str">
        <f t="shared" si="17"/>
        <v/>
      </c>
    </row>
    <row r="643" spans="1:12" x14ac:dyDescent="0.25">
      <c r="A643" s="27"/>
      <c r="C643" s="27"/>
      <c r="L643" t="str">
        <f t="shared" si="17"/>
        <v/>
      </c>
    </row>
    <row r="644" spans="1:12" x14ac:dyDescent="0.25">
      <c r="A644" s="27"/>
      <c r="C644" s="27"/>
      <c r="L644" t="str">
        <f t="shared" si="17"/>
        <v/>
      </c>
    </row>
    <row r="645" spans="1:12" x14ac:dyDescent="0.25">
      <c r="A645" s="27"/>
      <c r="C645" s="27"/>
      <c r="L645" t="str">
        <f t="shared" si="17"/>
        <v/>
      </c>
    </row>
    <row r="646" spans="1:12" x14ac:dyDescent="0.25">
      <c r="A646" s="27"/>
      <c r="C646" s="27"/>
      <c r="L646" t="str">
        <f t="shared" ref="L646:L709" si="18">RIGHT(A646,8)</f>
        <v/>
      </c>
    </row>
    <row r="647" spans="1:12" x14ac:dyDescent="0.25">
      <c r="A647" s="27"/>
      <c r="C647" s="27"/>
      <c r="L647" t="str">
        <f t="shared" si="18"/>
        <v/>
      </c>
    </row>
    <row r="648" spans="1:12" x14ac:dyDescent="0.25">
      <c r="A648" s="27"/>
      <c r="C648" s="27"/>
      <c r="L648" t="str">
        <f t="shared" si="18"/>
        <v/>
      </c>
    </row>
    <row r="649" spans="1:12" x14ac:dyDescent="0.25">
      <c r="A649" s="27"/>
      <c r="C649" s="27"/>
      <c r="L649" t="str">
        <f t="shared" si="18"/>
        <v/>
      </c>
    </row>
    <row r="650" spans="1:12" x14ac:dyDescent="0.25">
      <c r="A650" s="27"/>
      <c r="C650" s="27"/>
      <c r="L650" t="str">
        <f t="shared" si="18"/>
        <v/>
      </c>
    </row>
    <row r="651" spans="1:12" x14ac:dyDescent="0.25">
      <c r="A651" s="27"/>
      <c r="C651" s="27"/>
      <c r="L651" t="str">
        <f t="shared" si="18"/>
        <v/>
      </c>
    </row>
    <row r="652" spans="1:12" x14ac:dyDescent="0.25">
      <c r="A652" s="27"/>
      <c r="C652" s="27"/>
      <c r="L652" t="str">
        <f t="shared" si="18"/>
        <v/>
      </c>
    </row>
    <row r="653" spans="1:12" x14ac:dyDescent="0.25">
      <c r="A653" s="27"/>
      <c r="C653" s="27"/>
      <c r="L653" t="str">
        <f t="shared" si="18"/>
        <v/>
      </c>
    </row>
    <row r="654" spans="1:12" x14ac:dyDescent="0.25">
      <c r="A654" s="27"/>
      <c r="C654" s="27"/>
      <c r="L654" t="str">
        <f t="shared" si="18"/>
        <v/>
      </c>
    </row>
    <row r="655" spans="1:12" x14ac:dyDescent="0.25">
      <c r="A655" s="27"/>
      <c r="C655" s="27"/>
      <c r="L655" t="str">
        <f t="shared" si="18"/>
        <v/>
      </c>
    </row>
    <row r="656" spans="1:12" x14ac:dyDescent="0.25">
      <c r="A656" s="27"/>
      <c r="C656" s="27"/>
      <c r="L656" t="str">
        <f t="shared" si="18"/>
        <v/>
      </c>
    </row>
    <row r="657" spans="1:12" x14ac:dyDescent="0.25">
      <c r="A657" s="27"/>
      <c r="C657" s="27"/>
      <c r="L657" t="str">
        <f t="shared" si="18"/>
        <v/>
      </c>
    </row>
    <row r="658" spans="1:12" x14ac:dyDescent="0.25">
      <c r="A658" s="27"/>
      <c r="C658" s="27"/>
      <c r="L658" t="str">
        <f t="shared" si="18"/>
        <v/>
      </c>
    </row>
    <row r="659" spans="1:12" x14ac:dyDescent="0.25">
      <c r="A659" s="27"/>
      <c r="C659" s="27"/>
      <c r="L659" t="str">
        <f t="shared" si="18"/>
        <v/>
      </c>
    </row>
    <row r="660" spans="1:12" x14ac:dyDescent="0.25">
      <c r="A660" s="27"/>
      <c r="C660" s="27"/>
      <c r="L660" t="str">
        <f t="shared" si="18"/>
        <v/>
      </c>
    </row>
    <row r="661" spans="1:12" x14ac:dyDescent="0.25">
      <c r="A661" s="27"/>
      <c r="C661" s="27"/>
      <c r="L661" t="str">
        <f t="shared" si="18"/>
        <v/>
      </c>
    </row>
    <row r="662" spans="1:12" x14ac:dyDescent="0.25">
      <c r="A662" s="27"/>
      <c r="C662" s="27"/>
      <c r="L662" t="str">
        <f t="shared" si="18"/>
        <v/>
      </c>
    </row>
    <row r="663" spans="1:12" x14ac:dyDescent="0.25">
      <c r="A663" s="27"/>
      <c r="C663" s="27"/>
      <c r="L663" t="str">
        <f t="shared" si="18"/>
        <v/>
      </c>
    </row>
    <row r="664" spans="1:12" x14ac:dyDescent="0.25">
      <c r="A664" s="27"/>
      <c r="C664" s="27"/>
      <c r="L664" t="str">
        <f t="shared" si="18"/>
        <v/>
      </c>
    </row>
    <row r="665" spans="1:12" x14ac:dyDescent="0.25">
      <c r="A665" s="27"/>
      <c r="C665" s="27"/>
      <c r="L665" t="str">
        <f t="shared" si="18"/>
        <v/>
      </c>
    </row>
    <row r="666" spans="1:12" x14ac:dyDescent="0.25">
      <c r="A666" s="27"/>
      <c r="C666" s="27"/>
      <c r="L666" t="str">
        <f t="shared" si="18"/>
        <v/>
      </c>
    </row>
    <row r="667" spans="1:12" x14ac:dyDescent="0.25">
      <c r="A667" s="27"/>
      <c r="C667" s="27"/>
      <c r="L667" t="str">
        <f t="shared" si="18"/>
        <v/>
      </c>
    </row>
    <row r="668" spans="1:12" x14ac:dyDescent="0.25">
      <c r="A668" s="27"/>
      <c r="C668" s="27"/>
      <c r="L668" t="str">
        <f t="shared" si="18"/>
        <v/>
      </c>
    </row>
    <row r="669" spans="1:12" x14ac:dyDescent="0.25">
      <c r="A669" s="27"/>
      <c r="C669" s="27"/>
      <c r="L669" t="str">
        <f t="shared" si="18"/>
        <v/>
      </c>
    </row>
    <row r="670" spans="1:12" x14ac:dyDescent="0.25">
      <c r="A670" s="27"/>
      <c r="C670" s="27"/>
      <c r="L670" t="str">
        <f t="shared" si="18"/>
        <v/>
      </c>
    </row>
    <row r="671" spans="1:12" x14ac:dyDescent="0.25">
      <c r="A671" s="27"/>
      <c r="C671" s="27"/>
      <c r="L671" t="str">
        <f t="shared" si="18"/>
        <v/>
      </c>
    </row>
    <row r="672" spans="1:12" x14ac:dyDescent="0.25">
      <c r="A672" s="27"/>
      <c r="C672" s="27"/>
      <c r="L672" t="str">
        <f t="shared" si="18"/>
        <v/>
      </c>
    </row>
    <row r="673" spans="1:12" x14ac:dyDescent="0.25">
      <c r="A673" s="27"/>
      <c r="C673" s="27"/>
      <c r="L673" t="str">
        <f t="shared" si="18"/>
        <v/>
      </c>
    </row>
    <row r="674" spans="1:12" x14ac:dyDescent="0.25">
      <c r="A674" s="27"/>
      <c r="C674" s="27"/>
      <c r="L674" t="str">
        <f t="shared" si="18"/>
        <v/>
      </c>
    </row>
    <row r="675" spans="1:12" x14ac:dyDescent="0.25">
      <c r="A675" s="27"/>
      <c r="C675" s="27"/>
      <c r="L675" t="str">
        <f t="shared" si="18"/>
        <v/>
      </c>
    </row>
    <row r="676" spans="1:12" x14ac:dyDescent="0.25">
      <c r="A676" s="27"/>
      <c r="C676" s="27"/>
      <c r="L676" t="str">
        <f t="shared" si="18"/>
        <v/>
      </c>
    </row>
    <row r="677" spans="1:12" x14ac:dyDescent="0.25">
      <c r="A677" s="27"/>
      <c r="C677" s="27"/>
      <c r="L677" t="str">
        <f t="shared" si="18"/>
        <v/>
      </c>
    </row>
    <row r="678" spans="1:12" x14ac:dyDescent="0.25">
      <c r="A678" s="27"/>
      <c r="C678" s="27"/>
      <c r="L678" t="str">
        <f t="shared" si="18"/>
        <v/>
      </c>
    </row>
    <row r="679" spans="1:12" x14ac:dyDescent="0.25">
      <c r="A679" s="27"/>
      <c r="C679" s="27"/>
      <c r="L679" t="str">
        <f t="shared" si="18"/>
        <v/>
      </c>
    </row>
    <row r="680" spans="1:12" x14ac:dyDescent="0.25">
      <c r="A680" s="27"/>
      <c r="C680" s="27"/>
      <c r="L680" t="str">
        <f t="shared" si="18"/>
        <v/>
      </c>
    </row>
    <row r="681" spans="1:12" x14ac:dyDescent="0.25">
      <c r="A681" s="27"/>
      <c r="C681" s="27"/>
      <c r="L681" t="str">
        <f t="shared" si="18"/>
        <v/>
      </c>
    </row>
    <row r="682" spans="1:12" x14ac:dyDescent="0.25">
      <c r="A682" s="27"/>
      <c r="C682" s="27"/>
      <c r="L682" t="str">
        <f t="shared" si="18"/>
        <v/>
      </c>
    </row>
    <row r="683" spans="1:12" x14ac:dyDescent="0.25">
      <c r="A683" s="27"/>
      <c r="C683" s="27"/>
      <c r="L683" t="str">
        <f t="shared" si="18"/>
        <v/>
      </c>
    </row>
    <row r="684" spans="1:12" x14ac:dyDescent="0.25">
      <c r="A684" s="27"/>
      <c r="C684" s="27"/>
      <c r="L684" t="str">
        <f t="shared" si="18"/>
        <v/>
      </c>
    </row>
    <row r="685" spans="1:12" x14ac:dyDescent="0.25">
      <c r="A685" s="27"/>
      <c r="C685" s="27"/>
      <c r="L685" t="str">
        <f t="shared" si="18"/>
        <v/>
      </c>
    </row>
    <row r="686" spans="1:12" x14ac:dyDescent="0.25">
      <c r="A686" s="27"/>
      <c r="C686" s="27"/>
      <c r="L686" t="str">
        <f t="shared" si="18"/>
        <v/>
      </c>
    </row>
    <row r="687" spans="1:12" x14ac:dyDescent="0.25">
      <c r="A687" s="27"/>
      <c r="C687" s="27"/>
      <c r="L687" t="str">
        <f t="shared" si="18"/>
        <v/>
      </c>
    </row>
    <row r="688" spans="1:12" x14ac:dyDescent="0.25">
      <c r="A688" s="27"/>
      <c r="C688" s="27"/>
      <c r="L688" t="str">
        <f t="shared" si="18"/>
        <v/>
      </c>
    </row>
    <row r="689" spans="1:12" x14ac:dyDescent="0.25">
      <c r="A689" s="27"/>
      <c r="C689" s="27"/>
      <c r="L689" t="str">
        <f t="shared" si="18"/>
        <v/>
      </c>
    </row>
    <row r="690" spans="1:12" x14ac:dyDescent="0.25">
      <c r="A690" s="27"/>
      <c r="C690" s="27"/>
      <c r="L690" t="str">
        <f t="shared" si="18"/>
        <v/>
      </c>
    </row>
    <row r="691" spans="1:12" x14ac:dyDescent="0.25">
      <c r="A691" s="27"/>
      <c r="C691" s="27"/>
      <c r="L691" t="str">
        <f t="shared" si="18"/>
        <v/>
      </c>
    </row>
    <row r="692" spans="1:12" x14ac:dyDescent="0.25">
      <c r="A692" s="27"/>
      <c r="C692" s="27"/>
      <c r="L692" t="str">
        <f t="shared" si="18"/>
        <v/>
      </c>
    </row>
    <row r="693" spans="1:12" x14ac:dyDescent="0.25">
      <c r="A693" s="27"/>
      <c r="C693" s="27"/>
      <c r="L693" t="str">
        <f t="shared" si="18"/>
        <v/>
      </c>
    </row>
    <row r="694" spans="1:12" x14ac:dyDescent="0.25">
      <c r="A694" s="27"/>
      <c r="C694" s="27"/>
      <c r="L694" t="str">
        <f t="shared" si="18"/>
        <v/>
      </c>
    </row>
    <row r="695" spans="1:12" x14ac:dyDescent="0.25">
      <c r="A695" s="27"/>
      <c r="C695" s="27"/>
      <c r="L695" t="str">
        <f t="shared" si="18"/>
        <v/>
      </c>
    </row>
    <row r="696" spans="1:12" x14ac:dyDescent="0.25">
      <c r="A696" s="27"/>
      <c r="C696" s="27"/>
      <c r="L696" t="str">
        <f t="shared" si="18"/>
        <v/>
      </c>
    </row>
    <row r="697" spans="1:12" x14ac:dyDescent="0.25">
      <c r="A697" s="27"/>
      <c r="C697" s="27"/>
      <c r="L697" t="str">
        <f t="shared" si="18"/>
        <v/>
      </c>
    </row>
    <row r="698" spans="1:12" x14ac:dyDescent="0.25">
      <c r="A698" s="27"/>
      <c r="C698" s="27"/>
      <c r="L698" t="str">
        <f t="shared" si="18"/>
        <v/>
      </c>
    </row>
    <row r="699" spans="1:12" x14ac:dyDescent="0.25">
      <c r="A699" s="27"/>
      <c r="C699" s="27"/>
      <c r="L699" t="str">
        <f t="shared" si="18"/>
        <v/>
      </c>
    </row>
    <row r="700" spans="1:12" x14ac:dyDescent="0.25">
      <c r="A700" s="27"/>
      <c r="C700" s="27"/>
      <c r="L700" t="str">
        <f t="shared" si="18"/>
        <v/>
      </c>
    </row>
    <row r="701" spans="1:12" x14ac:dyDescent="0.25">
      <c r="A701" s="27"/>
      <c r="C701" s="27"/>
      <c r="L701" t="str">
        <f t="shared" si="18"/>
        <v/>
      </c>
    </row>
    <row r="702" spans="1:12" x14ac:dyDescent="0.25">
      <c r="A702" s="27"/>
      <c r="C702" s="27"/>
      <c r="L702" t="str">
        <f t="shared" si="18"/>
        <v/>
      </c>
    </row>
    <row r="703" spans="1:12" x14ac:dyDescent="0.25">
      <c r="A703" s="27"/>
      <c r="C703" s="27"/>
      <c r="L703" t="str">
        <f t="shared" si="18"/>
        <v/>
      </c>
    </row>
    <row r="704" spans="1:12" x14ac:dyDescent="0.25">
      <c r="A704" s="27"/>
      <c r="C704" s="27"/>
      <c r="L704" t="str">
        <f t="shared" si="18"/>
        <v/>
      </c>
    </row>
    <row r="705" spans="1:12" x14ac:dyDescent="0.25">
      <c r="A705" s="27"/>
      <c r="C705" s="27"/>
      <c r="L705" t="str">
        <f t="shared" si="18"/>
        <v/>
      </c>
    </row>
    <row r="706" spans="1:12" x14ac:dyDescent="0.25">
      <c r="A706" s="27"/>
      <c r="C706" s="27"/>
      <c r="L706" t="str">
        <f t="shared" si="18"/>
        <v/>
      </c>
    </row>
    <row r="707" spans="1:12" x14ac:dyDescent="0.25">
      <c r="A707" s="27"/>
      <c r="C707" s="27"/>
      <c r="L707" t="str">
        <f t="shared" si="18"/>
        <v/>
      </c>
    </row>
    <row r="708" spans="1:12" x14ac:dyDescent="0.25">
      <c r="A708" s="27"/>
      <c r="C708" s="27"/>
      <c r="L708" t="str">
        <f t="shared" si="18"/>
        <v/>
      </c>
    </row>
    <row r="709" spans="1:12" x14ac:dyDescent="0.25">
      <c r="A709" s="27"/>
      <c r="C709" s="27"/>
      <c r="L709" t="str">
        <f t="shared" si="18"/>
        <v/>
      </c>
    </row>
    <row r="710" spans="1:12" x14ac:dyDescent="0.25">
      <c r="A710" s="27"/>
      <c r="C710" s="27"/>
      <c r="L710" t="str">
        <f t="shared" ref="L710:L773" si="19">RIGHT(A710,8)</f>
        <v/>
      </c>
    </row>
    <row r="711" spans="1:12" x14ac:dyDescent="0.25">
      <c r="A711" s="27"/>
      <c r="C711" s="27"/>
      <c r="L711" t="str">
        <f t="shared" si="19"/>
        <v/>
      </c>
    </row>
    <row r="712" spans="1:12" x14ac:dyDescent="0.25">
      <c r="A712" s="27"/>
      <c r="C712" s="27"/>
      <c r="L712" t="str">
        <f t="shared" si="19"/>
        <v/>
      </c>
    </row>
    <row r="713" spans="1:12" x14ac:dyDescent="0.25">
      <c r="A713" s="27"/>
      <c r="C713" s="27"/>
      <c r="L713" t="str">
        <f t="shared" si="19"/>
        <v/>
      </c>
    </row>
    <row r="714" spans="1:12" x14ac:dyDescent="0.25">
      <c r="A714" s="27"/>
      <c r="C714" s="27"/>
      <c r="L714" t="str">
        <f t="shared" si="19"/>
        <v/>
      </c>
    </row>
    <row r="715" spans="1:12" x14ac:dyDescent="0.25">
      <c r="A715" s="27"/>
      <c r="C715" s="27"/>
      <c r="L715" t="str">
        <f t="shared" si="19"/>
        <v/>
      </c>
    </row>
    <row r="716" spans="1:12" x14ac:dyDescent="0.25">
      <c r="A716" s="27"/>
      <c r="C716" s="27"/>
      <c r="L716" t="str">
        <f t="shared" si="19"/>
        <v/>
      </c>
    </row>
    <row r="717" spans="1:12" x14ac:dyDescent="0.25">
      <c r="A717" s="27"/>
      <c r="C717" s="27"/>
      <c r="L717" t="str">
        <f t="shared" si="19"/>
        <v/>
      </c>
    </row>
    <row r="718" spans="1:12" x14ac:dyDescent="0.25">
      <c r="A718" s="27"/>
      <c r="C718" s="27"/>
      <c r="L718" t="str">
        <f t="shared" si="19"/>
        <v/>
      </c>
    </row>
    <row r="719" spans="1:12" x14ac:dyDescent="0.25">
      <c r="A719" s="27"/>
      <c r="C719" s="27"/>
      <c r="L719" t="str">
        <f t="shared" si="19"/>
        <v/>
      </c>
    </row>
    <row r="720" spans="1:12" x14ac:dyDescent="0.25">
      <c r="A720" s="27"/>
      <c r="C720" s="27"/>
      <c r="L720" t="str">
        <f t="shared" si="19"/>
        <v/>
      </c>
    </row>
    <row r="721" spans="1:12" x14ac:dyDescent="0.25">
      <c r="A721" s="27"/>
      <c r="C721" s="27"/>
      <c r="L721" t="str">
        <f t="shared" si="19"/>
        <v/>
      </c>
    </row>
    <row r="722" spans="1:12" x14ac:dyDescent="0.25">
      <c r="A722" s="27"/>
      <c r="C722" s="27"/>
      <c r="L722" t="str">
        <f t="shared" si="19"/>
        <v/>
      </c>
    </row>
    <row r="723" spans="1:12" x14ac:dyDescent="0.25">
      <c r="A723" s="27"/>
      <c r="C723" s="27"/>
      <c r="L723" t="str">
        <f t="shared" si="19"/>
        <v/>
      </c>
    </row>
    <row r="724" spans="1:12" x14ac:dyDescent="0.25">
      <c r="A724" s="27"/>
      <c r="C724" s="27"/>
      <c r="L724" t="str">
        <f t="shared" si="19"/>
        <v/>
      </c>
    </row>
    <row r="725" spans="1:12" x14ac:dyDescent="0.25">
      <c r="A725" s="27"/>
      <c r="C725" s="27"/>
      <c r="L725" t="str">
        <f t="shared" si="19"/>
        <v/>
      </c>
    </row>
    <row r="726" spans="1:12" x14ac:dyDescent="0.25">
      <c r="A726" s="27"/>
      <c r="C726" s="27"/>
      <c r="L726" t="str">
        <f t="shared" si="19"/>
        <v/>
      </c>
    </row>
    <row r="727" spans="1:12" x14ac:dyDescent="0.25">
      <c r="A727" s="27"/>
      <c r="C727" s="27"/>
      <c r="L727" t="str">
        <f t="shared" si="19"/>
        <v/>
      </c>
    </row>
    <row r="728" spans="1:12" x14ac:dyDescent="0.25">
      <c r="A728" s="27"/>
      <c r="C728" s="27"/>
      <c r="L728" t="str">
        <f t="shared" si="19"/>
        <v/>
      </c>
    </row>
    <row r="729" spans="1:12" x14ac:dyDescent="0.25">
      <c r="A729" s="27"/>
      <c r="C729" s="27"/>
      <c r="L729" t="str">
        <f t="shared" si="19"/>
        <v/>
      </c>
    </row>
    <row r="730" spans="1:12" x14ac:dyDescent="0.25">
      <c r="A730" s="27"/>
      <c r="C730" s="27"/>
      <c r="L730" t="str">
        <f t="shared" si="19"/>
        <v/>
      </c>
    </row>
    <row r="731" spans="1:12" x14ac:dyDescent="0.25">
      <c r="A731" s="27"/>
      <c r="C731" s="27"/>
      <c r="L731" t="str">
        <f t="shared" si="19"/>
        <v/>
      </c>
    </row>
    <row r="732" spans="1:12" x14ac:dyDescent="0.25">
      <c r="A732" s="27"/>
      <c r="C732" s="27"/>
      <c r="L732" t="str">
        <f t="shared" si="19"/>
        <v/>
      </c>
    </row>
    <row r="733" spans="1:12" x14ac:dyDescent="0.25">
      <c r="A733" s="27"/>
      <c r="C733" s="27"/>
      <c r="L733" t="str">
        <f t="shared" si="19"/>
        <v/>
      </c>
    </row>
    <row r="734" spans="1:12" x14ac:dyDescent="0.25">
      <c r="A734" s="27"/>
      <c r="C734" s="27"/>
      <c r="L734" t="str">
        <f t="shared" si="19"/>
        <v/>
      </c>
    </row>
    <row r="735" spans="1:12" x14ac:dyDescent="0.25">
      <c r="A735" s="27"/>
      <c r="C735" s="27"/>
      <c r="L735" t="str">
        <f t="shared" si="19"/>
        <v/>
      </c>
    </row>
    <row r="736" spans="1:12" x14ac:dyDescent="0.25">
      <c r="A736" s="27"/>
      <c r="C736" s="27"/>
      <c r="L736" t="str">
        <f t="shared" si="19"/>
        <v/>
      </c>
    </row>
    <row r="737" spans="1:12" x14ac:dyDescent="0.25">
      <c r="A737" s="27"/>
      <c r="C737" s="27"/>
      <c r="L737" t="str">
        <f t="shared" si="19"/>
        <v/>
      </c>
    </row>
    <row r="738" spans="1:12" x14ac:dyDescent="0.25">
      <c r="A738" s="27"/>
      <c r="C738" s="27"/>
      <c r="L738" t="str">
        <f t="shared" si="19"/>
        <v/>
      </c>
    </row>
    <row r="739" spans="1:12" x14ac:dyDescent="0.25">
      <c r="A739" s="27"/>
      <c r="C739" s="27"/>
      <c r="L739" t="str">
        <f t="shared" si="19"/>
        <v/>
      </c>
    </row>
    <row r="740" spans="1:12" x14ac:dyDescent="0.25">
      <c r="A740" s="27"/>
      <c r="C740" s="27"/>
      <c r="L740" t="str">
        <f t="shared" si="19"/>
        <v/>
      </c>
    </row>
    <row r="741" spans="1:12" x14ac:dyDescent="0.25">
      <c r="A741" s="27"/>
      <c r="C741" s="27"/>
      <c r="L741" t="str">
        <f t="shared" si="19"/>
        <v/>
      </c>
    </row>
    <row r="742" spans="1:12" x14ac:dyDescent="0.25">
      <c r="A742" s="27"/>
      <c r="C742" s="27"/>
      <c r="L742" t="str">
        <f t="shared" si="19"/>
        <v/>
      </c>
    </row>
    <row r="743" spans="1:12" x14ac:dyDescent="0.25">
      <c r="A743" s="27"/>
      <c r="C743" s="27"/>
      <c r="L743" t="str">
        <f t="shared" si="19"/>
        <v/>
      </c>
    </row>
    <row r="744" spans="1:12" x14ac:dyDescent="0.25">
      <c r="A744" s="27"/>
      <c r="C744" s="27"/>
      <c r="L744" t="str">
        <f t="shared" si="19"/>
        <v/>
      </c>
    </row>
    <row r="745" spans="1:12" x14ac:dyDescent="0.25">
      <c r="A745" s="27"/>
      <c r="C745" s="27"/>
      <c r="L745" t="str">
        <f t="shared" si="19"/>
        <v/>
      </c>
    </row>
    <row r="746" spans="1:12" x14ac:dyDescent="0.25">
      <c r="A746" s="27"/>
      <c r="C746" s="27"/>
      <c r="L746" t="str">
        <f t="shared" si="19"/>
        <v/>
      </c>
    </row>
    <row r="747" spans="1:12" x14ac:dyDescent="0.25">
      <c r="A747" s="27"/>
      <c r="C747" s="27"/>
      <c r="L747" t="str">
        <f t="shared" si="19"/>
        <v/>
      </c>
    </row>
    <row r="748" spans="1:12" x14ac:dyDescent="0.25">
      <c r="A748" s="27"/>
      <c r="C748" s="27"/>
      <c r="L748" t="str">
        <f t="shared" si="19"/>
        <v/>
      </c>
    </row>
    <row r="749" spans="1:12" x14ac:dyDescent="0.25">
      <c r="A749" s="27"/>
      <c r="C749" s="27"/>
      <c r="L749" t="str">
        <f t="shared" si="19"/>
        <v/>
      </c>
    </row>
    <row r="750" spans="1:12" x14ac:dyDescent="0.25">
      <c r="A750" s="27"/>
      <c r="C750" s="27"/>
      <c r="L750" t="str">
        <f t="shared" si="19"/>
        <v/>
      </c>
    </row>
    <row r="751" spans="1:12" x14ac:dyDescent="0.25">
      <c r="A751" s="27"/>
      <c r="C751" s="27"/>
      <c r="L751" t="str">
        <f t="shared" si="19"/>
        <v/>
      </c>
    </row>
    <row r="752" spans="1:12" x14ac:dyDescent="0.25">
      <c r="A752" s="27"/>
      <c r="C752" s="27"/>
      <c r="L752" t="str">
        <f t="shared" si="19"/>
        <v/>
      </c>
    </row>
    <row r="753" spans="1:12" x14ac:dyDescent="0.25">
      <c r="A753" s="27"/>
      <c r="C753" s="27"/>
      <c r="L753" t="str">
        <f t="shared" si="19"/>
        <v/>
      </c>
    </row>
    <row r="754" spans="1:12" x14ac:dyDescent="0.25">
      <c r="A754" s="27"/>
      <c r="C754" s="27"/>
      <c r="L754" t="str">
        <f t="shared" si="19"/>
        <v/>
      </c>
    </row>
    <row r="755" spans="1:12" x14ac:dyDescent="0.25">
      <c r="A755" s="27"/>
      <c r="C755" s="27"/>
      <c r="L755" t="str">
        <f t="shared" si="19"/>
        <v/>
      </c>
    </row>
    <row r="756" spans="1:12" x14ac:dyDescent="0.25">
      <c r="A756" s="27"/>
      <c r="C756" s="27"/>
      <c r="L756" t="str">
        <f t="shared" si="19"/>
        <v/>
      </c>
    </row>
    <row r="757" spans="1:12" x14ac:dyDescent="0.25">
      <c r="A757" s="27"/>
      <c r="C757" s="27"/>
      <c r="L757" t="str">
        <f t="shared" si="19"/>
        <v/>
      </c>
    </row>
    <row r="758" spans="1:12" x14ac:dyDescent="0.25">
      <c r="A758" s="27"/>
      <c r="C758" s="27"/>
      <c r="L758" t="str">
        <f t="shared" si="19"/>
        <v/>
      </c>
    </row>
    <row r="759" spans="1:12" x14ac:dyDescent="0.25">
      <c r="A759" s="27"/>
      <c r="C759" s="27"/>
      <c r="L759" t="str">
        <f t="shared" si="19"/>
        <v/>
      </c>
    </row>
    <row r="760" spans="1:12" x14ac:dyDescent="0.25">
      <c r="A760" s="27"/>
      <c r="C760" s="27"/>
      <c r="L760" t="str">
        <f t="shared" si="19"/>
        <v/>
      </c>
    </row>
    <row r="761" spans="1:12" x14ac:dyDescent="0.25">
      <c r="A761" s="27"/>
      <c r="C761" s="27"/>
      <c r="L761" t="str">
        <f t="shared" si="19"/>
        <v/>
      </c>
    </row>
    <row r="762" spans="1:12" x14ac:dyDescent="0.25">
      <c r="A762" s="27"/>
      <c r="C762" s="27"/>
      <c r="L762" t="str">
        <f t="shared" si="19"/>
        <v/>
      </c>
    </row>
    <row r="763" spans="1:12" x14ac:dyDescent="0.25">
      <c r="A763" s="27"/>
      <c r="C763" s="27"/>
      <c r="L763" t="str">
        <f t="shared" si="19"/>
        <v/>
      </c>
    </row>
    <row r="764" spans="1:12" x14ac:dyDescent="0.25">
      <c r="A764" s="27"/>
      <c r="C764" s="27"/>
      <c r="L764" t="str">
        <f t="shared" si="19"/>
        <v/>
      </c>
    </row>
    <row r="765" spans="1:12" x14ac:dyDescent="0.25">
      <c r="A765" s="27"/>
      <c r="C765" s="27"/>
      <c r="L765" t="str">
        <f t="shared" si="19"/>
        <v/>
      </c>
    </row>
    <row r="766" spans="1:12" x14ac:dyDescent="0.25">
      <c r="A766" s="27"/>
      <c r="C766" s="27"/>
      <c r="L766" t="str">
        <f t="shared" si="19"/>
        <v/>
      </c>
    </row>
    <row r="767" spans="1:12" x14ac:dyDescent="0.25">
      <c r="A767" s="27"/>
      <c r="C767" s="27"/>
      <c r="L767" t="str">
        <f t="shared" si="19"/>
        <v/>
      </c>
    </row>
    <row r="768" spans="1:12" x14ac:dyDescent="0.25">
      <c r="A768" s="27"/>
      <c r="C768" s="27"/>
      <c r="L768" t="str">
        <f t="shared" si="19"/>
        <v/>
      </c>
    </row>
    <row r="769" spans="1:12" x14ac:dyDescent="0.25">
      <c r="A769" s="27"/>
      <c r="C769" s="27"/>
      <c r="L769" t="str">
        <f t="shared" si="19"/>
        <v/>
      </c>
    </row>
    <row r="770" spans="1:12" x14ac:dyDescent="0.25">
      <c r="A770" s="27"/>
      <c r="C770" s="27"/>
      <c r="L770" t="str">
        <f t="shared" si="19"/>
        <v/>
      </c>
    </row>
    <row r="771" spans="1:12" x14ac:dyDescent="0.25">
      <c r="A771" s="27"/>
      <c r="C771" s="27"/>
      <c r="L771" t="str">
        <f t="shared" si="19"/>
        <v/>
      </c>
    </row>
    <row r="772" spans="1:12" x14ac:dyDescent="0.25">
      <c r="A772" s="27"/>
      <c r="C772" s="27"/>
      <c r="L772" t="str">
        <f t="shared" si="19"/>
        <v/>
      </c>
    </row>
    <row r="773" spans="1:12" x14ac:dyDescent="0.25">
      <c r="A773" s="27"/>
      <c r="C773" s="27"/>
      <c r="L773" t="str">
        <f t="shared" si="19"/>
        <v/>
      </c>
    </row>
    <row r="774" spans="1:12" x14ac:dyDescent="0.25">
      <c r="A774" s="27"/>
      <c r="C774" s="27"/>
      <c r="L774" t="str">
        <f t="shared" ref="L774:L837" si="20">RIGHT(A774,8)</f>
        <v/>
      </c>
    </row>
    <row r="775" spans="1:12" x14ac:dyDescent="0.25">
      <c r="A775" s="27"/>
      <c r="C775" s="27"/>
      <c r="L775" t="str">
        <f t="shared" si="20"/>
        <v/>
      </c>
    </row>
    <row r="776" spans="1:12" x14ac:dyDescent="0.25">
      <c r="A776" s="27"/>
      <c r="C776" s="27"/>
      <c r="L776" t="str">
        <f t="shared" si="20"/>
        <v/>
      </c>
    </row>
    <row r="777" spans="1:12" x14ac:dyDescent="0.25">
      <c r="A777" s="27"/>
      <c r="C777" s="27"/>
      <c r="L777" t="str">
        <f t="shared" si="20"/>
        <v/>
      </c>
    </row>
    <row r="778" spans="1:12" x14ac:dyDescent="0.25">
      <c r="A778" s="27"/>
      <c r="C778" s="27"/>
      <c r="L778" t="str">
        <f t="shared" si="20"/>
        <v/>
      </c>
    </row>
    <row r="779" spans="1:12" x14ac:dyDescent="0.25">
      <c r="A779" s="27"/>
      <c r="C779" s="27"/>
      <c r="L779" t="str">
        <f t="shared" si="20"/>
        <v/>
      </c>
    </row>
    <row r="780" spans="1:12" x14ac:dyDescent="0.25">
      <c r="A780" s="27"/>
      <c r="C780" s="27"/>
      <c r="L780" t="str">
        <f t="shared" si="20"/>
        <v/>
      </c>
    </row>
    <row r="781" spans="1:12" x14ac:dyDescent="0.25">
      <c r="A781" s="27"/>
      <c r="C781" s="27"/>
      <c r="L781" t="str">
        <f t="shared" si="20"/>
        <v/>
      </c>
    </row>
    <row r="782" spans="1:12" x14ac:dyDescent="0.25">
      <c r="A782" s="27"/>
      <c r="C782" s="27"/>
      <c r="L782" t="str">
        <f t="shared" si="20"/>
        <v/>
      </c>
    </row>
    <row r="783" spans="1:12" x14ac:dyDescent="0.25">
      <c r="A783" s="27"/>
      <c r="C783" s="27"/>
      <c r="L783" t="str">
        <f t="shared" si="20"/>
        <v/>
      </c>
    </row>
    <row r="784" spans="1:12" x14ac:dyDescent="0.25">
      <c r="A784" s="27"/>
      <c r="C784" s="27"/>
      <c r="L784" t="str">
        <f t="shared" si="20"/>
        <v/>
      </c>
    </row>
    <row r="785" spans="1:12" x14ac:dyDescent="0.25">
      <c r="A785" s="27"/>
      <c r="C785" s="27"/>
      <c r="L785" t="str">
        <f t="shared" si="20"/>
        <v/>
      </c>
    </row>
    <row r="786" spans="1:12" x14ac:dyDescent="0.25">
      <c r="A786" s="27"/>
      <c r="C786" s="27"/>
      <c r="L786" t="str">
        <f t="shared" si="20"/>
        <v/>
      </c>
    </row>
    <row r="787" spans="1:12" x14ac:dyDescent="0.25">
      <c r="A787" s="27"/>
      <c r="C787" s="27"/>
      <c r="L787" t="str">
        <f t="shared" si="20"/>
        <v/>
      </c>
    </row>
    <row r="788" spans="1:12" x14ac:dyDescent="0.25">
      <c r="A788" s="27"/>
      <c r="C788" s="27"/>
      <c r="L788" t="str">
        <f t="shared" si="20"/>
        <v/>
      </c>
    </row>
    <row r="789" spans="1:12" x14ac:dyDescent="0.25">
      <c r="A789" s="27"/>
      <c r="C789" s="27"/>
      <c r="L789" t="str">
        <f t="shared" si="20"/>
        <v/>
      </c>
    </row>
    <row r="790" spans="1:12" x14ac:dyDescent="0.25">
      <c r="A790" s="27"/>
      <c r="C790" s="27"/>
      <c r="L790" t="str">
        <f t="shared" si="20"/>
        <v/>
      </c>
    </row>
    <row r="791" spans="1:12" x14ac:dyDescent="0.25">
      <c r="A791" s="27"/>
      <c r="C791" s="27"/>
      <c r="L791" t="str">
        <f t="shared" si="20"/>
        <v/>
      </c>
    </row>
    <row r="792" spans="1:12" x14ac:dyDescent="0.25">
      <c r="A792" s="27"/>
      <c r="C792" s="27"/>
      <c r="L792" t="str">
        <f t="shared" si="20"/>
        <v/>
      </c>
    </row>
    <row r="793" spans="1:12" x14ac:dyDescent="0.25">
      <c r="A793" s="27"/>
      <c r="C793" s="27"/>
      <c r="L793" t="str">
        <f t="shared" si="20"/>
        <v/>
      </c>
    </row>
    <row r="794" spans="1:12" x14ac:dyDescent="0.25">
      <c r="A794" s="27"/>
      <c r="C794" s="27"/>
      <c r="L794" t="str">
        <f t="shared" si="20"/>
        <v/>
      </c>
    </row>
    <row r="795" spans="1:12" x14ac:dyDescent="0.25">
      <c r="A795" s="27"/>
      <c r="C795" s="27"/>
      <c r="L795" t="str">
        <f t="shared" si="20"/>
        <v/>
      </c>
    </row>
    <row r="796" spans="1:12" x14ac:dyDescent="0.25">
      <c r="A796" s="27"/>
      <c r="C796" s="27"/>
      <c r="L796" t="str">
        <f t="shared" si="20"/>
        <v/>
      </c>
    </row>
    <row r="797" spans="1:12" x14ac:dyDescent="0.25">
      <c r="A797" s="27"/>
      <c r="C797" s="27"/>
      <c r="L797" t="str">
        <f t="shared" si="20"/>
        <v/>
      </c>
    </row>
    <row r="798" spans="1:12" x14ac:dyDescent="0.25">
      <c r="A798" s="27"/>
      <c r="C798" s="27"/>
      <c r="L798" t="str">
        <f t="shared" si="20"/>
        <v/>
      </c>
    </row>
    <row r="799" spans="1:12" x14ac:dyDescent="0.25">
      <c r="A799" s="27"/>
      <c r="C799" s="27"/>
      <c r="L799" t="str">
        <f t="shared" si="20"/>
        <v/>
      </c>
    </row>
    <row r="800" spans="1:12" x14ac:dyDescent="0.25">
      <c r="A800" s="27"/>
      <c r="C800" s="27"/>
      <c r="L800" t="str">
        <f t="shared" si="20"/>
        <v/>
      </c>
    </row>
    <row r="801" spans="1:12" x14ac:dyDescent="0.25">
      <c r="A801" s="27"/>
      <c r="C801" s="27"/>
      <c r="L801" t="str">
        <f t="shared" si="20"/>
        <v/>
      </c>
    </row>
    <row r="802" spans="1:12" x14ac:dyDescent="0.25">
      <c r="A802" s="27"/>
      <c r="C802" s="27"/>
      <c r="L802" t="str">
        <f t="shared" si="20"/>
        <v/>
      </c>
    </row>
    <row r="803" spans="1:12" x14ac:dyDescent="0.25">
      <c r="A803" s="27"/>
      <c r="C803" s="27"/>
      <c r="L803" t="str">
        <f t="shared" si="20"/>
        <v/>
      </c>
    </row>
    <row r="804" spans="1:12" x14ac:dyDescent="0.25">
      <c r="A804" s="27"/>
      <c r="C804" s="27"/>
      <c r="L804" t="str">
        <f t="shared" si="20"/>
        <v/>
      </c>
    </row>
    <row r="805" spans="1:12" x14ac:dyDescent="0.25">
      <c r="A805" s="27"/>
      <c r="C805" s="27"/>
      <c r="L805" t="str">
        <f t="shared" si="20"/>
        <v/>
      </c>
    </row>
    <row r="806" spans="1:12" x14ac:dyDescent="0.25">
      <c r="A806" s="27"/>
      <c r="C806" s="27"/>
      <c r="L806" t="str">
        <f t="shared" si="20"/>
        <v/>
      </c>
    </row>
    <row r="807" spans="1:12" x14ac:dyDescent="0.25">
      <c r="A807" s="27"/>
      <c r="C807" s="27"/>
      <c r="L807" t="str">
        <f t="shared" si="20"/>
        <v/>
      </c>
    </row>
    <row r="808" spans="1:12" x14ac:dyDescent="0.25">
      <c r="A808" s="27"/>
      <c r="C808" s="27"/>
      <c r="L808" t="str">
        <f t="shared" si="20"/>
        <v/>
      </c>
    </row>
    <row r="809" spans="1:12" x14ac:dyDescent="0.25">
      <c r="A809" s="27"/>
      <c r="C809" s="27"/>
      <c r="L809" t="str">
        <f t="shared" si="20"/>
        <v/>
      </c>
    </row>
    <row r="810" spans="1:12" x14ac:dyDescent="0.25">
      <c r="A810" s="27"/>
      <c r="C810" s="27"/>
      <c r="L810" t="str">
        <f t="shared" si="20"/>
        <v/>
      </c>
    </row>
    <row r="811" spans="1:12" x14ac:dyDescent="0.25">
      <c r="A811" s="27"/>
      <c r="C811" s="27"/>
      <c r="L811" t="str">
        <f t="shared" si="20"/>
        <v/>
      </c>
    </row>
    <row r="812" spans="1:12" x14ac:dyDescent="0.25">
      <c r="A812" s="27"/>
      <c r="C812" s="27"/>
      <c r="L812" t="str">
        <f t="shared" si="20"/>
        <v/>
      </c>
    </row>
    <row r="813" spans="1:12" x14ac:dyDescent="0.25">
      <c r="A813" s="27"/>
      <c r="C813" s="27"/>
      <c r="L813" t="str">
        <f t="shared" si="20"/>
        <v/>
      </c>
    </row>
    <row r="814" spans="1:12" x14ac:dyDescent="0.25">
      <c r="A814" s="27"/>
      <c r="C814" s="27"/>
      <c r="L814" t="str">
        <f t="shared" si="20"/>
        <v/>
      </c>
    </row>
    <row r="815" spans="1:12" x14ac:dyDescent="0.25">
      <c r="A815" s="27"/>
      <c r="C815" s="27"/>
      <c r="L815" t="str">
        <f t="shared" si="20"/>
        <v/>
      </c>
    </row>
    <row r="816" spans="1:12" x14ac:dyDescent="0.25">
      <c r="A816" s="27"/>
      <c r="C816" s="27"/>
      <c r="L816" t="str">
        <f t="shared" si="20"/>
        <v/>
      </c>
    </row>
    <row r="817" spans="1:12" x14ac:dyDescent="0.25">
      <c r="A817" s="27"/>
      <c r="C817" s="27"/>
      <c r="L817" t="str">
        <f t="shared" si="20"/>
        <v/>
      </c>
    </row>
    <row r="818" spans="1:12" x14ac:dyDescent="0.25">
      <c r="A818" s="27"/>
      <c r="C818" s="27"/>
      <c r="L818" t="str">
        <f t="shared" si="20"/>
        <v/>
      </c>
    </row>
    <row r="819" spans="1:12" x14ac:dyDescent="0.25">
      <c r="A819" s="27"/>
      <c r="C819" s="27"/>
      <c r="L819" t="str">
        <f t="shared" si="20"/>
        <v/>
      </c>
    </row>
    <row r="820" spans="1:12" x14ac:dyDescent="0.25">
      <c r="A820" s="27"/>
      <c r="C820" s="27"/>
      <c r="L820" t="str">
        <f t="shared" si="20"/>
        <v/>
      </c>
    </row>
    <row r="821" spans="1:12" x14ac:dyDescent="0.25">
      <c r="A821" s="27"/>
      <c r="C821" s="27"/>
      <c r="L821" t="str">
        <f t="shared" si="20"/>
        <v/>
      </c>
    </row>
    <row r="822" spans="1:12" x14ac:dyDescent="0.25">
      <c r="A822" s="27"/>
      <c r="C822" s="27"/>
      <c r="L822" t="str">
        <f t="shared" si="20"/>
        <v/>
      </c>
    </row>
    <row r="823" spans="1:12" x14ac:dyDescent="0.25">
      <c r="A823" s="27"/>
      <c r="C823" s="27"/>
      <c r="L823" t="str">
        <f t="shared" si="20"/>
        <v/>
      </c>
    </row>
    <row r="824" spans="1:12" x14ac:dyDescent="0.25">
      <c r="A824" s="27"/>
      <c r="C824" s="27"/>
      <c r="L824" t="str">
        <f t="shared" si="20"/>
        <v/>
      </c>
    </row>
    <row r="825" spans="1:12" x14ac:dyDescent="0.25">
      <c r="A825" s="27"/>
      <c r="C825" s="27"/>
      <c r="L825" t="str">
        <f t="shared" si="20"/>
        <v/>
      </c>
    </row>
    <row r="826" spans="1:12" x14ac:dyDescent="0.25">
      <c r="A826" s="27"/>
      <c r="C826" s="27"/>
      <c r="L826" t="str">
        <f t="shared" si="20"/>
        <v/>
      </c>
    </row>
    <row r="827" spans="1:12" x14ac:dyDescent="0.25">
      <c r="A827" s="27"/>
      <c r="C827" s="27"/>
      <c r="L827" t="str">
        <f t="shared" si="20"/>
        <v/>
      </c>
    </row>
    <row r="828" spans="1:12" x14ac:dyDescent="0.25">
      <c r="A828" s="27"/>
      <c r="C828" s="27"/>
      <c r="L828" t="str">
        <f t="shared" si="20"/>
        <v/>
      </c>
    </row>
    <row r="829" spans="1:12" x14ac:dyDescent="0.25">
      <c r="A829" s="27"/>
      <c r="C829" s="27"/>
      <c r="L829" t="str">
        <f t="shared" si="20"/>
        <v/>
      </c>
    </row>
    <row r="830" spans="1:12" x14ac:dyDescent="0.25">
      <c r="A830" s="27"/>
      <c r="C830" s="27"/>
      <c r="L830" t="str">
        <f t="shared" si="20"/>
        <v/>
      </c>
    </row>
    <row r="831" spans="1:12" x14ac:dyDescent="0.25">
      <c r="A831" s="27"/>
      <c r="C831" s="27"/>
      <c r="L831" t="str">
        <f t="shared" si="20"/>
        <v/>
      </c>
    </row>
    <row r="832" spans="1:12" x14ac:dyDescent="0.25">
      <c r="A832" s="27"/>
      <c r="C832" s="27"/>
      <c r="L832" t="str">
        <f t="shared" si="20"/>
        <v/>
      </c>
    </row>
    <row r="833" spans="1:12" x14ac:dyDescent="0.25">
      <c r="A833" s="27"/>
      <c r="C833" s="27"/>
      <c r="L833" t="str">
        <f t="shared" si="20"/>
        <v/>
      </c>
    </row>
    <row r="834" spans="1:12" x14ac:dyDescent="0.25">
      <c r="A834" s="27"/>
      <c r="C834" s="27"/>
      <c r="L834" t="str">
        <f t="shared" si="20"/>
        <v/>
      </c>
    </row>
    <row r="835" spans="1:12" x14ac:dyDescent="0.25">
      <c r="A835" s="27"/>
      <c r="C835" s="27"/>
      <c r="L835" t="str">
        <f t="shared" si="20"/>
        <v/>
      </c>
    </row>
    <row r="836" spans="1:12" x14ac:dyDescent="0.25">
      <c r="A836" s="27"/>
      <c r="C836" s="27"/>
      <c r="L836" t="str">
        <f t="shared" si="20"/>
        <v/>
      </c>
    </row>
    <row r="837" spans="1:12" x14ac:dyDescent="0.25">
      <c r="A837" s="27"/>
      <c r="C837" s="27"/>
      <c r="L837" t="str">
        <f t="shared" si="20"/>
        <v/>
      </c>
    </row>
    <row r="838" spans="1:12" x14ac:dyDescent="0.25">
      <c r="A838" s="27"/>
      <c r="C838" s="27"/>
      <c r="L838" t="str">
        <f t="shared" ref="L838:L901" si="21">RIGHT(A838,8)</f>
        <v/>
      </c>
    </row>
    <row r="839" spans="1:12" x14ac:dyDescent="0.25">
      <c r="A839" s="27"/>
      <c r="C839" s="27"/>
      <c r="L839" t="str">
        <f t="shared" si="21"/>
        <v/>
      </c>
    </row>
    <row r="840" spans="1:12" x14ac:dyDescent="0.25">
      <c r="A840" s="27"/>
      <c r="C840" s="27"/>
      <c r="L840" t="str">
        <f t="shared" si="21"/>
        <v/>
      </c>
    </row>
    <row r="841" spans="1:12" x14ac:dyDescent="0.25">
      <c r="A841" s="27"/>
      <c r="C841" s="27"/>
      <c r="L841" t="str">
        <f t="shared" si="21"/>
        <v/>
      </c>
    </row>
    <row r="842" spans="1:12" x14ac:dyDescent="0.25">
      <c r="A842" s="27"/>
      <c r="C842" s="27"/>
      <c r="L842" t="str">
        <f t="shared" si="21"/>
        <v/>
      </c>
    </row>
    <row r="843" spans="1:12" x14ac:dyDescent="0.25">
      <c r="A843" s="27"/>
      <c r="C843" s="27"/>
      <c r="L843" t="str">
        <f t="shared" si="21"/>
        <v/>
      </c>
    </row>
    <row r="844" spans="1:12" x14ac:dyDescent="0.25">
      <c r="A844" s="27"/>
      <c r="C844" s="27"/>
      <c r="L844" t="str">
        <f t="shared" si="21"/>
        <v/>
      </c>
    </row>
    <row r="845" spans="1:12" x14ac:dyDescent="0.25">
      <c r="A845" s="27"/>
      <c r="C845" s="27"/>
      <c r="L845" t="str">
        <f t="shared" si="21"/>
        <v/>
      </c>
    </row>
    <row r="846" spans="1:12" x14ac:dyDescent="0.25">
      <c r="A846" s="27"/>
      <c r="C846" s="27"/>
      <c r="L846" t="str">
        <f t="shared" si="21"/>
        <v/>
      </c>
    </row>
    <row r="847" spans="1:12" x14ac:dyDescent="0.25">
      <c r="A847" s="27"/>
      <c r="C847" s="27"/>
      <c r="L847" t="str">
        <f t="shared" si="21"/>
        <v/>
      </c>
    </row>
    <row r="848" spans="1:12" x14ac:dyDescent="0.25">
      <c r="A848" s="27"/>
      <c r="C848" s="27"/>
      <c r="L848" t="str">
        <f t="shared" si="21"/>
        <v/>
      </c>
    </row>
    <row r="849" spans="1:12" x14ac:dyDescent="0.25">
      <c r="A849" s="27"/>
      <c r="C849" s="27"/>
      <c r="L849" t="str">
        <f t="shared" si="21"/>
        <v/>
      </c>
    </row>
    <row r="850" spans="1:12" x14ac:dyDescent="0.25">
      <c r="A850" s="27"/>
      <c r="C850" s="27"/>
      <c r="L850" t="str">
        <f t="shared" si="21"/>
        <v/>
      </c>
    </row>
    <row r="851" spans="1:12" x14ac:dyDescent="0.25">
      <c r="A851" s="27"/>
      <c r="C851" s="27"/>
      <c r="L851" t="str">
        <f t="shared" si="21"/>
        <v/>
      </c>
    </row>
    <row r="852" spans="1:12" x14ac:dyDescent="0.25">
      <c r="A852" s="27"/>
      <c r="C852" s="27"/>
      <c r="L852" t="str">
        <f t="shared" si="21"/>
        <v/>
      </c>
    </row>
    <row r="853" spans="1:12" x14ac:dyDescent="0.25">
      <c r="A853" s="27"/>
      <c r="C853" s="27"/>
      <c r="L853" t="str">
        <f t="shared" si="21"/>
        <v/>
      </c>
    </row>
    <row r="854" spans="1:12" x14ac:dyDescent="0.25">
      <c r="A854" s="27"/>
      <c r="C854" s="27"/>
      <c r="L854" t="str">
        <f t="shared" si="21"/>
        <v/>
      </c>
    </row>
    <row r="855" spans="1:12" x14ac:dyDescent="0.25">
      <c r="A855" s="27"/>
      <c r="C855" s="27"/>
      <c r="L855" t="str">
        <f t="shared" si="21"/>
        <v/>
      </c>
    </row>
    <row r="856" spans="1:12" x14ac:dyDescent="0.25">
      <c r="A856" s="27"/>
      <c r="C856" s="27"/>
      <c r="L856" t="str">
        <f t="shared" si="21"/>
        <v/>
      </c>
    </row>
    <row r="857" spans="1:12" x14ac:dyDescent="0.25">
      <c r="A857" s="27"/>
      <c r="C857" s="27"/>
      <c r="L857" t="str">
        <f t="shared" si="21"/>
        <v/>
      </c>
    </row>
    <row r="858" spans="1:12" x14ac:dyDescent="0.25">
      <c r="A858" s="27"/>
      <c r="C858" s="27"/>
      <c r="L858" t="str">
        <f t="shared" si="21"/>
        <v/>
      </c>
    </row>
    <row r="859" spans="1:12" x14ac:dyDescent="0.25">
      <c r="A859" s="27"/>
      <c r="C859" s="27"/>
      <c r="L859" t="str">
        <f t="shared" si="21"/>
        <v/>
      </c>
    </row>
    <row r="860" spans="1:12" x14ac:dyDescent="0.25">
      <c r="A860" s="27"/>
      <c r="C860" s="27"/>
      <c r="L860" t="str">
        <f t="shared" si="21"/>
        <v/>
      </c>
    </row>
    <row r="861" spans="1:12" x14ac:dyDescent="0.25">
      <c r="A861" s="27"/>
      <c r="C861" s="27"/>
      <c r="L861" t="str">
        <f t="shared" si="21"/>
        <v/>
      </c>
    </row>
    <row r="862" spans="1:12" x14ac:dyDescent="0.25">
      <c r="A862" s="27"/>
      <c r="C862" s="27"/>
      <c r="L862" t="str">
        <f t="shared" si="21"/>
        <v/>
      </c>
    </row>
    <row r="863" spans="1:12" x14ac:dyDescent="0.25">
      <c r="A863" s="27"/>
      <c r="C863" s="27"/>
      <c r="L863" t="str">
        <f t="shared" si="21"/>
        <v/>
      </c>
    </row>
    <row r="864" spans="1:12" x14ac:dyDescent="0.25">
      <c r="A864" s="27"/>
      <c r="C864" s="27"/>
      <c r="L864" t="str">
        <f t="shared" si="21"/>
        <v/>
      </c>
    </row>
    <row r="865" spans="1:12" x14ac:dyDescent="0.25">
      <c r="A865" s="27"/>
      <c r="C865" s="27"/>
      <c r="L865" t="str">
        <f t="shared" si="21"/>
        <v/>
      </c>
    </row>
    <row r="866" spans="1:12" x14ac:dyDescent="0.25">
      <c r="A866" s="27"/>
      <c r="C866" s="27"/>
      <c r="L866" t="str">
        <f t="shared" si="21"/>
        <v/>
      </c>
    </row>
    <row r="867" spans="1:12" x14ac:dyDescent="0.25">
      <c r="A867" s="27"/>
      <c r="C867" s="27"/>
      <c r="L867" t="str">
        <f t="shared" si="21"/>
        <v/>
      </c>
    </row>
    <row r="868" spans="1:12" x14ac:dyDescent="0.25">
      <c r="A868" s="27"/>
      <c r="C868" s="27"/>
      <c r="L868" t="str">
        <f t="shared" si="21"/>
        <v/>
      </c>
    </row>
    <row r="869" spans="1:12" x14ac:dyDescent="0.25">
      <c r="A869" s="27"/>
      <c r="C869" s="27"/>
      <c r="L869" t="str">
        <f t="shared" si="21"/>
        <v/>
      </c>
    </row>
    <row r="870" spans="1:12" x14ac:dyDescent="0.25">
      <c r="A870" s="27"/>
      <c r="C870" s="27"/>
      <c r="L870" t="str">
        <f t="shared" si="21"/>
        <v/>
      </c>
    </row>
    <row r="871" spans="1:12" x14ac:dyDescent="0.25">
      <c r="A871" s="27"/>
      <c r="C871" s="27"/>
      <c r="L871" t="str">
        <f t="shared" si="21"/>
        <v/>
      </c>
    </row>
    <row r="872" spans="1:12" x14ac:dyDescent="0.25">
      <c r="A872" s="27"/>
      <c r="C872" s="27"/>
      <c r="L872" t="str">
        <f t="shared" si="21"/>
        <v/>
      </c>
    </row>
    <row r="873" spans="1:12" x14ac:dyDescent="0.25">
      <c r="A873" s="27"/>
      <c r="C873" s="27"/>
      <c r="L873" t="str">
        <f t="shared" si="21"/>
        <v/>
      </c>
    </row>
    <row r="874" spans="1:12" x14ac:dyDescent="0.25">
      <c r="A874" s="27"/>
      <c r="C874" s="27"/>
      <c r="L874" t="str">
        <f t="shared" si="21"/>
        <v/>
      </c>
    </row>
    <row r="875" spans="1:12" x14ac:dyDescent="0.25">
      <c r="A875" s="27"/>
      <c r="C875" s="27"/>
      <c r="L875" t="str">
        <f t="shared" si="21"/>
        <v/>
      </c>
    </row>
    <row r="876" spans="1:12" x14ac:dyDescent="0.25">
      <c r="A876" s="27"/>
      <c r="C876" s="27"/>
      <c r="L876" t="str">
        <f t="shared" si="21"/>
        <v/>
      </c>
    </row>
    <row r="877" spans="1:12" x14ac:dyDescent="0.25">
      <c r="A877" s="27"/>
      <c r="C877" s="27"/>
      <c r="L877" t="str">
        <f t="shared" si="21"/>
        <v/>
      </c>
    </row>
    <row r="878" spans="1:12" x14ac:dyDescent="0.25">
      <c r="A878" s="27"/>
      <c r="C878" s="27"/>
      <c r="L878" t="str">
        <f t="shared" si="21"/>
        <v/>
      </c>
    </row>
    <row r="879" spans="1:12" x14ac:dyDescent="0.25">
      <c r="A879" s="27"/>
      <c r="C879" s="27"/>
      <c r="L879" t="str">
        <f t="shared" si="21"/>
        <v/>
      </c>
    </row>
    <row r="880" spans="1:12" x14ac:dyDescent="0.25">
      <c r="A880" s="27"/>
      <c r="C880" s="27"/>
      <c r="L880" t="str">
        <f t="shared" si="21"/>
        <v/>
      </c>
    </row>
    <row r="881" spans="1:12" x14ac:dyDescent="0.25">
      <c r="A881" s="27"/>
      <c r="C881" s="27"/>
      <c r="L881" t="str">
        <f t="shared" si="21"/>
        <v/>
      </c>
    </row>
    <row r="882" spans="1:12" x14ac:dyDescent="0.25">
      <c r="A882" s="27"/>
      <c r="C882" s="27"/>
      <c r="L882" t="str">
        <f t="shared" si="21"/>
        <v/>
      </c>
    </row>
    <row r="883" spans="1:12" x14ac:dyDescent="0.25">
      <c r="A883" s="27"/>
      <c r="C883" s="27"/>
      <c r="L883" t="str">
        <f t="shared" si="21"/>
        <v/>
      </c>
    </row>
    <row r="884" spans="1:12" x14ac:dyDescent="0.25">
      <c r="A884" s="27"/>
      <c r="C884" s="27"/>
      <c r="L884" t="str">
        <f t="shared" si="21"/>
        <v/>
      </c>
    </row>
    <row r="885" spans="1:12" x14ac:dyDescent="0.25">
      <c r="A885" s="27"/>
      <c r="C885" s="27"/>
      <c r="L885" t="str">
        <f t="shared" si="21"/>
        <v/>
      </c>
    </row>
    <row r="886" spans="1:12" x14ac:dyDescent="0.25">
      <c r="A886" s="27"/>
      <c r="C886" s="27"/>
      <c r="L886" t="str">
        <f t="shared" si="21"/>
        <v/>
      </c>
    </row>
    <row r="887" spans="1:12" x14ac:dyDescent="0.25">
      <c r="A887" s="27"/>
      <c r="C887" s="27"/>
      <c r="L887" t="str">
        <f t="shared" si="21"/>
        <v/>
      </c>
    </row>
    <row r="888" spans="1:12" x14ac:dyDescent="0.25">
      <c r="A888" s="27"/>
      <c r="C888" s="27"/>
      <c r="L888" t="str">
        <f t="shared" si="21"/>
        <v/>
      </c>
    </row>
    <row r="889" spans="1:12" x14ac:dyDescent="0.25">
      <c r="A889" s="27"/>
      <c r="C889" s="27"/>
      <c r="L889" t="str">
        <f t="shared" si="21"/>
        <v/>
      </c>
    </row>
    <row r="890" spans="1:12" x14ac:dyDescent="0.25">
      <c r="A890" s="27"/>
      <c r="C890" s="27"/>
      <c r="L890" t="str">
        <f t="shared" si="21"/>
        <v/>
      </c>
    </row>
    <row r="891" spans="1:12" x14ac:dyDescent="0.25">
      <c r="A891" s="27"/>
      <c r="C891" s="27"/>
      <c r="L891" t="str">
        <f t="shared" si="21"/>
        <v/>
      </c>
    </row>
    <row r="892" spans="1:12" x14ac:dyDescent="0.25">
      <c r="A892" s="27"/>
      <c r="C892" s="27"/>
      <c r="L892" t="str">
        <f t="shared" si="21"/>
        <v/>
      </c>
    </row>
    <row r="893" spans="1:12" x14ac:dyDescent="0.25">
      <c r="A893" s="27"/>
      <c r="C893" s="27"/>
      <c r="L893" t="str">
        <f t="shared" si="21"/>
        <v/>
      </c>
    </row>
    <row r="894" spans="1:12" x14ac:dyDescent="0.25">
      <c r="A894" s="27"/>
      <c r="C894" s="27"/>
      <c r="L894" t="str">
        <f t="shared" si="21"/>
        <v/>
      </c>
    </row>
    <row r="895" spans="1:12" x14ac:dyDescent="0.25">
      <c r="A895" s="27"/>
      <c r="C895" s="27"/>
      <c r="L895" t="str">
        <f t="shared" si="21"/>
        <v/>
      </c>
    </row>
    <row r="896" spans="1:12" x14ac:dyDescent="0.25">
      <c r="A896" s="27"/>
      <c r="C896" s="27"/>
      <c r="L896" t="str">
        <f t="shared" si="21"/>
        <v/>
      </c>
    </row>
    <row r="897" spans="1:12" x14ac:dyDescent="0.25">
      <c r="A897" s="27"/>
      <c r="C897" s="27"/>
      <c r="L897" t="str">
        <f t="shared" si="21"/>
        <v/>
      </c>
    </row>
    <row r="898" spans="1:12" x14ac:dyDescent="0.25">
      <c r="A898" s="27"/>
      <c r="C898" s="27"/>
      <c r="L898" t="str">
        <f t="shared" si="21"/>
        <v/>
      </c>
    </row>
    <row r="899" spans="1:12" x14ac:dyDescent="0.25">
      <c r="A899" s="27"/>
      <c r="C899" s="27"/>
      <c r="L899" t="str">
        <f t="shared" si="21"/>
        <v/>
      </c>
    </row>
    <row r="900" spans="1:12" x14ac:dyDescent="0.25">
      <c r="A900" s="27"/>
      <c r="C900" s="27"/>
      <c r="L900" t="str">
        <f t="shared" si="21"/>
        <v/>
      </c>
    </row>
    <row r="901" spans="1:12" x14ac:dyDescent="0.25">
      <c r="A901" s="27"/>
      <c r="C901" s="27"/>
      <c r="L901" t="str">
        <f t="shared" si="21"/>
        <v/>
      </c>
    </row>
    <row r="902" spans="1:12" x14ac:dyDescent="0.25">
      <c r="A902" s="27"/>
      <c r="C902" s="27"/>
      <c r="L902" t="str">
        <f t="shared" ref="L902:L965" si="22">RIGHT(A902,8)</f>
        <v/>
      </c>
    </row>
    <row r="903" spans="1:12" x14ac:dyDescent="0.25">
      <c r="A903" s="27"/>
      <c r="C903" s="27"/>
      <c r="L903" t="str">
        <f t="shared" si="22"/>
        <v/>
      </c>
    </row>
    <row r="904" spans="1:12" x14ac:dyDescent="0.25">
      <c r="A904" s="27"/>
      <c r="C904" s="27"/>
      <c r="L904" t="str">
        <f t="shared" si="22"/>
        <v/>
      </c>
    </row>
    <row r="905" spans="1:12" x14ac:dyDescent="0.25">
      <c r="A905" s="27"/>
      <c r="C905" s="27"/>
      <c r="L905" t="str">
        <f t="shared" si="22"/>
        <v/>
      </c>
    </row>
    <row r="906" spans="1:12" x14ac:dyDescent="0.25">
      <c r="A906" s="27"/>
      <c r="C906" s="27"/>
      <c r="L906" t="str">
        <f t="shared" si="22"/>
        <v/>
      </c>
    </row>
    <row r="907" spans="1:12" x14ac:dyDescent="0.25">
      <c r="A907" s="27"/>
      <c r="C907" s="27"/>
      <c r="L907" t="str">
        <f t="shared" si="22"/>
        <v/>
      </c>
    </row>
    <row r="908" spans="1:12" x14ac:dyDescent="0.25">
      <c r="A908" s="27"/>
      <c r="C908" s="27"/>
      <c r="L908" t="str">
        <f t="shared" si="22"/>
        <v/>
      </c>
    </row>
    <row r="909" spans="1:12" x14ac:dyDescent="0.25">
      <c r="A909" s="27"/>
      <c r="C909" s="27"/>
      <c r="L909" t="str">
        <f t="shared" si="22"/>
        <v/>
      </c>
    </row>
    <row r="910" spans="1:12" x14ac:dyDescent="0.25">
      <c r="A910" s="27"/>
      <c r="C910" s="27"/>
      <c r="L910" t="str">
        <f t="shared" si="22"/>
        <v/>
      </c>
    </row>
    <row r="911" spans="1:12" x14ac:dyDescent="0.25">
      <c r="A911" s="27"/>
      <c r="C911" s="27"/>
      <c r="L911" t="str">
        <f t="shared" si="22"/>
        <v/>
      </c>
    </row>
    <row r="912" spans="1:12" x14ac:dyDescent="0.25">
      <c r="A912" s="27"/>
      <c r="C912" s="27"/>
      <c r="L912" t="str">
        <f t="shared" si="22"/>
        <v/>
      </c>
    </row>
    <row r="913" spans="1:12" x14ac:dyDescent="0.25">
      <c r="A913" s="27"/>
      <c r="C913" s="27"/>
      <c r="L913" t="str">
        <f t="shared" si="22"/>
        <v/>
      </c>
    </row>
    <row r="914" spans="1:12" x14ac:dyDescent="0.25">
      <c r="A914" s="27"/>
      <c r="C914" s="27"/>
      <c r="L914" t="str">
        <f t="shared" si="22"/>
        <v/>
      </c>
    </row>
    <row r="915" spans="1:12" x14ac:dyDescent="0.25">
      <c r="A915" s="27"/>
      <c r="C915" s="27"/>
      <c r="L915" t="str">
        <f t="shared" si="22"/>
        <v/>
      </c>
    </row>
    <row r="916" spans="1:12" x14ac:dyDescent="0.25">
      <c r="A916" s="27"/>
      <c r="C916" s="27"/>
      <c r="L916" t="str">
        <f t="shared" si="22"/>
        <v/>
      </c>
    </row>
    <row r="917" spans="1:12" x14ac:dyDescent="0.25">
      <c r="A917" s="27"/>
      <c r="C917" s="27"/>
      <c r="L917" t="str">
        <f t="shared" si="22"/>
        <v/>
      </c>
    </row>
    <row r="918" spans="1:12" x14ac:dyDescent="0.25">
      <c r="A918" s="27"/>
      <c r="C918" s="27"/>
      <c r="L918" t="str">
        <f t="shared" si="22"/>
        <v/>
      </c>
    </row>
    <row r="919" spans="1:12" x14ac:dyDescent="0.25">
      <c r="A919" s="27"/>
      <c r="C919" s="27"/>
      <c r="L919" t="str">
        <f t="shared" si="22"/>
        <v/>
      </c>
    </row>
    <row r="920" spans="1:12" x14ac:dyDescent="0.25">
      <c r="A920" s="27"/>
      <c r="C920" s="27"/>
      <c r="L920" t="str">
        <f t="shared" si="22"/>
        <v/>
      </c>
    </row>
    <row r="921" spans="1:12" x14ac:dyDescent="0.25">
      <c r="A921" s="27"/>
      <c r="C921" s="27"/>
      <c r="L921" t="str">
        <f t="shared" si="22"/>
        <v/>
      </c>
    </row>
    <row r="922" spans="1:12" x14ac:dyDescent="0.25">
      <c r="A922" s="27"/>
      <c r="C922" s="27"/>
      <c r="L922" t="str">
        <f t="shared" si="22"/>
        <v/>
      </c>
    </row>
    <row r="923" spans="1:12" x14ac:dyDescent="0.25">
      <c r="A923" s="27"/>
      <c r="C923" s="27"/>
      <c r="L923" t="str">
        <f t="shared" si="22"/>
        <v/>
      </c>
    </row>
    <row r="924" spans="1:12" x14ac:dyDescent="0.25">
      <c r="A924" s="27"/>
      <c r="C924" s="27"/>
      <c r="L924" t="str">
        <f t="shared" si="22"/>
        <v/>
      </c>
    </row>
    <row r="925" spans="1:12" x14ac:dyDescent="0.25">
      <c r="A925" s="27"/>
      <c r="C925" s="27"/>
      <c r="L925" t="str">
        <f t="shared" si="22"/>
        <v/>
      </c>
    </row>
    <row r="926" spans="1:12" x14ac:dyDescent="0.25">
      <c r="A926" s="27"/>
      <c r="C926" s="27"/>
      <c r="L926" t="str">
        <f t="shared" si="22"/>
        <v/>
      </c>
    </row>
    <row r="927" spans="1:12" x14ac:dyDescent="0.25">
      <c r="A927" s="27"/>
      <c r="C927" s="27"/>
      <c r="L927" t="str">
        <f t="shared" si="22"/>
        <v/>
      </c>
    </row>
    <row r="928" spans="1:12" x14ac:dyDescent="0.25">
      <c r="A928" s="27"/>
      <c r="C928" s="27"/>
      <c r="L928" t="str">
        <f t="shared" si="22"/>
        <v/>
      </c>
    </row>
    <row r="929" spans="1:12" x14ac:dyDescent="0.25">
      <c r="A929" s="27"/>
      <c r="C929" s="27"/>
      <c r="L929" t="str">
        <f t="shared" si="22"/>
        <v/>
      </c>
    </row>
    <row r="930" spans="1:12" x14ac:dyDescent="0.25">
      <c r="A930" s="27"/>
      <c r="C930" s="27"/>
      <c r="L930" t="str">
        <f t="shared" si="22"/>
        <v/>
      </c>
    </row>
    <row r="931" spans="1:12" x14ac:dyDescent="0.25">
      <c r="A931" s="27"/>
      <c r="C931" s="27"/>
      <c r="L931" t="str">
        <f t="shared" si="22"/>
        <v/>
      </c>
    </row>
    <row r="932" spans="1:12" x14ac:dyDescent="0.25">
      <c r="A932" s="27"/>
      <c r="C932" s="27"/>
      <c r="L932" t="str">
        <f t="shared" si="22"/>
        <v/>
      </c>
    </row>
    <row r="933" spans="1:12" x14ac:dyDescent="0.25">
      <c r="A933" s="27"/>
      <c r="C933" s="27"/>
      <c r="L933" t="str">
        <f t="shared" si="22"/>
        <v/>
      </c>
    </row>
    <row r="934" spans="1:12" x14ac:dyDescent="0.25">
      <c r="A934" s="27"/>
      <c r="C934" s="27"/>
      <c r="L934" t="str">
        <f t="shared" si="22"/>
        <v/>
      </c>
    </row>
    <row r="935" spans="1:12" x14ac:dyDescent="0.25">
      <c r="A935" s="27"/>
      <c r="C935" s="27"/>
      <c r="L935" t="str">
        <f t="shared" si="22"/>
        <v/>
      </c>
    </row>
    <row r="936" spans="1:12" x14ac:dyDescent="0.25">
      <c r="A936" s="27"/>
      <c r="C936" s="27"/>
      <c r="L936" t="str">
        <f t="shared" si="22"/>
        <v/>
      </c>
    </row>
    <row r="937" spans="1:12" x14ac:dyDescent="0.25">
      <c r="A937" s="27"/>
      <c r="C937" s="27"/>
      <c r="L937" t="str">
        <f t="shared" si="22"/>
        <v/>
      </c>
    </row>
    <row r="938" spans="1:12" x14ac:dyDescent="0.25">
      <c r="A938" s="27"/>
      <c r="C938" s="27"/>
      <c r="L938" t="str">
        <f t="shared" si="22"/>
        <v/>
      </c>
    </row>
    <row r="939" spans="1:12" x14ac:dyDescent="0.25">
      <c r="A939" s="27"/>
      <c r="C939" s="27"/>
      <c r="L939" t="str">
        <f t="shared" si="22"/>
        <v/>
      </c>
    </row>
    <row r="940" spans="1:12" x14ac:dyDescent="0.25">
      <c r="A940" s="27"/>
      <c r="C940" s="27"/>
      <c r="L940" t="str">
        <f t="shared" si="22"/>
        <v/>
      </c>
    </row>
    <row r="941" spans="1:12" x14ac:dyDescent="0.25">
      <c r="A941" s="27"/>
      <c r="C941" s="27"/>
      <c r="L941" t="str">
        <f t="shared" si="22"/>
        <v/>
      </c>
    </row>
    <row r="942" spans="1:12" x14ac:dyDescent="0.25">
      <c r="A942" s="27"/>
      <c r="C942" s="27"/>
      <c r="L942" t="str">
        <f t="shared" si="22"/>
        <v/>
      </c>
    </row>
    <row r="943" spans="1:12" x14ac:dyDescent="0.25">
      <c r="A943" s="27"/>
      <c r="C943" s="27"/>
      <c r="L943" t="str">
        <f t="shared" si="22"/>
        <v/>
      </c>
    </row>
    <row r="944" spans="1:12" x14ac:dyDescent="0.25">
      <c r="A944" s="27"/>
      <c r="C944" s="27"/>
      <c r="L944" t="str">
        <f t="shared" si="22"/>
        <v/>
      </c>
    </row>
    <row r="945" spans="1:12" x14ac:dyDescent="0.25">
      <c r="A945" s="27"/>
      <c r="C945" s="27"/>
      <c r="L945" t="str">
        <f t="shared" si="22"/>
        <v/>
      </c>
    </row>
    <row r="946" spans="1:12" x14ac:dyDescent="0.25">
      <c r="A946" s="27"/>
      <c r="C946" s="27"/>
      <c r="L946" t="str">
        <f t="shared" si="22"/>
        <v/>
      </c>
    </row>
    <row r="947" spans="1:12" x14ac:dyDescent="0.25">
      <c r="A947" s="27"/>
      <c r="C947" s="27"/>
      <c r="L947" t="str">
        <f t="shared" si="22"/>
        <v/>
      </c>
    </row>
    <row r="948" spans="1:12" x14ac:dyDescent="0.25">
      <c r="A948" s="27"/>
      <c r="C948" s="27"/>
      <c r="L948" t="str">
        <f t="shared" si="22"/>
        <v/>
      </c>
    </row>
    <row r="949" spans="1:12" x14ac:dyDescent="0.25">
      <c r="A949" s="27"/>
      <c r="C949" s="27"/>
      <c r="L949" t="str">
        <f t="shared" si="22"/>
        <v/>
      </c>
    </row>
    <row r="950" spans="1:12" x14ac:dyDescent="0.25">
      <c r="A950" s="27"/>
      <c r="C950" s="27"/>
      <c r="L950" t="str">
        <f t="shared" si="22"/>
        <v/>
      </c>
    </row>
    <row r="951" spans="1:12" x14ac:dyDescent="0.25">
      <c r="A951" s="27"/>
      <c r="C951" s="27"/>
      <c r="L951" t="str">
        <f t="shared" si="22"/>
        <v/>
      </c>
    </row>
    <row r="952" spans="1:12" x14ac:dyDescent="0.25">
      <c r="A952" s="27"/>
      <c r="C952" s="27"/>
      <c r="L952" t="str">
        <f t="shared" si="22"/>
        <v/>
      </c>
    </row>
    <row r="953" spans="1:12" x14ac:dyDescent="0.25">
      <c r="A953" s="27"/>
      <c r="C953" s="27"/>
      <c r="L953" t="str">
        <f t="shared" si="22"/>
        <v/>
      </c>
    </row>
    <row r="954" spans="1:12" x14ac:dyDescent="0.25">
      <c r="A954" s="27"/>
      <c r="C954" s="27"/>
      <c r="L954" t="str">
        <f t="shared" si="22"/>
        <v/>
      </c>
    </row>
    <row r="955" spans="1:12" x14ac:dyDescent="0.25">
      <c r="A955" s="27"/>
      <c r="C955" s="27"/>
      <c r="L955" t="str">
        <f t="shared" si="22"/>
        <v/>
      </c>
    </row>
    <row r="956" spans="1:12" x14ac:dyDescent="0.25">
      <c r="A956" s="27"/>
      <c r="C956" s="27"/>
      <c r="L956" t="str">
        <f t="shared" si="22"/>
        <v/>
      </c>
    </row>
    <row r="957" spans="1:12" x14ac:dyDescent="0.25">
      <c r="A957" s="27"/>
      <c r="C957" s="27"/>
      <c r="L957" t="str">
        <f t="shared" si="22"/>
        <v/>
      </c>
    </row>
    <row r="958" spans="1:12" x14ac:dyDescent="0.25">
      <c r="A958" s="27"/>
      <c r="C958" s="27"/>
      <c r="L958" t="str">
        <f t="shared" si="22"/>
        <v/>
      </c>
    </row>
    <row r="959" spans="1:12" x14ac:dyDescent="0.25">
      <c r="A959" s="27"/>
      <c r="C959" s="27"/>
      <c r="L959" t="str">
        <f t="shared" si="22"/>
        <v/>
      </c>
    </row>
    <row r="960" spans="1:12" x14ac:dyDescent="0.25">
      <c r="A960" s="27"/>
      <c r="C960" s="27"/>
      <c r="L960" t="str">
        <f t="shared" si="22"/>
        <v/>
      </c>
    </row>
    <row r="961" spans="1:12" x14ac:dyDescent="0.25">
      <c r="A961" s="27"/>
      <c r="C961" s="27"/>
      <c r="L961" t="str">
        <f t="shared" si="22"/>
        <v/>
      </c>
    </row>
    <row r="962" spans="1:12" x14ac:dyDescent="0.25">
      <c r="A962" s="27"/>
      <c r="C962" s="27"/>
      <c r="L962" t="str">
        <f t="shared" si="22"/>
        <v/>
      </c>
    </row>
    <row r="963" spans="1:12" x14ac:dyDescent="0.25">
      <c r="A963" s="27"/>
      <c r="C963" s="27"/>
      <c r="L963" t="str">
        <f t="shared" si="22"/>
        <v/>
      </c>
    </row>
    <row r="964" spans="1:12" x14ac:dyDescent="0.25">
      <c r="A964" s="27"/>
      <c r="C964" s="27"/>
      <c r="L964" t="str">
        <f t="shared" si="22"/>
        <v/>
      </c>
    </row>
    <row r="965" spans="1:12" x14ac:dyDescent="0.25">
      <c r="A965" s="27"/>
      <c r="C965" s="27"/>
      <c r="L965" t="str">
        <f t="shared" si="22"/>
        <v/>
      </c>
    </row>
    <row r="966" spans="1:12" x14ac:dyDescent="0.25">
      <c r="A966" s="27"/>
      <c r="C966" s="27"/>
      <c r="L966" t="str">
        <f t="shared" ref="L966:L1029" si="23">RIGHT(A966,8)</f>
        <v/>
      </c>
    </row>
    <row r="967" spans="1:12" x14ac:dyDescent="0.25">
      <c r="A967" s="27"/>
      <c r="C967" s="27"/>
      <c r="L967" t="str">
        <f t="shared" si="23"/>
        <v/>
      </c>
    </row>
    <row r="968" spans="1:12" x14ac:dyDescent="0.25">
      <c r="A968" s="27"/>
      <c r="C968" s="27"/>
      <c r="L968" t="str">
        <f t="shared" si="23"/>
        <v/>
      </c>
    </row>
    <row r="969" spans="1:12" x14ac:dyDescent="0.25">
      <c r="A969" s="27"/>
      <c r="C969" s="27"/>
      <c r="L969" t="str">
        <f t="shared" si="23"/>
        <v/>
      </c>
    </row>
    <row r="970" spans="1:12" x14ac:dyDescent="0.25">
      <c r="A970" s="27"/>
      <c r="C970" s="27"/>
      <c r="L970" t="str">
        <f t="shared" si="23"/>
        <v/>
      </c>
    </row>
    <row r="971" spans="1:12" x14ac:dyDescent="0.25">
      <c r="A971" s="27"/>
      <c r="C971" s="27"/>
      <c r="L971" t="str">
        <f t="shared" si="23"/>
        <v/>
      </c>
    </row>
    <row r="972" spans="1:12" x14ac:dyDescent="0.25">
      <c r="A972" s="27"/>
      <c r="C972" s="27"/>
      <c r="L972" t="str">
        <f t="shared" si="23"/>
        <v/>
      </c>
    </row>
    <row r="973" spans="1:12" x14ac:dyDescent="0.25">
      <c r="A973" s="27"/>
      <c r="C973" s="27"/>
      <c r="L973" t="str">
        <f t="shared" si="23"/>
        <v/>
      </c>
    </row>
    <row r="974" spans="1:12" x14ac:dyDescent="0.25">
      <c r="A974" s="27"/>
      <c r="C974" s="27"/>
      <c r="L974" t="str">
        <f t="shared" si="23"/>
        <v/>
      </c>
    </row>
    <row r="975" spans="1:12" x14ac:dyDescent="0.25">
      <c r="A975" s="27"/>
      <c r="C975" s="27"/>
      <c r="L975" t="str">
        <f t="shared" si="23"/>
        <v/>
      </c>
    </row>
    <row r="976" spans="1:12" x14ac:dyDescent="0.25">
      <c r="A976" s="27"/>
      <c r="C976" s="27"/>
      <c r="L976" t="str">
        <f t="shared" si="23"/>
        <v/>
      </c>
    </row>
    <row r="977" spans="1:12" x14ac:dyDescent="0.25">
      <c r="A977" s="27"/>
      <c r="C977" s="27"/>
      <c r="L977" t="str">
        <f t="shared" si="23"/>
        <v/>
      </c>
    </row>
    <row r="978" spans="1:12" x14ac:dyDescent="0.25">
      <c r="A978" s="27"/>
      <c r="C978" s="27"/>
      <c r="L978" t="str">
        <f t="shared" si="23"/>
        <v/>
      </c>
    </row>
    <row r="979" spans="1:12" x14ac:dyDescent="0.25">
      <c r="A979" s="27"/>
      <c r="C979" s="27"/>
      <c r="L979" t="str">
        <f t="shared" si="23"/>
        <v/>
      </c>
    </row>
    <row r="980" spans="1:12" x14ac:dyDescent="0.25">
      <c r="A980" s="27"/>
      <c r="C980" s="27"/>
      <c r="L980" t="str">
        <f t="shared" si="23"/>
        <v/>
      </c>
    </row>
    <row r="981" spans="1:12" x14ac:dyDescent="0.25">
      <c r="A981" s="27"/>
      <c r="C981" s="27"/>
      <c r="L981" t="str">
        <f t="shared" si="23"/>
        <v/>
      </c>
    </row>
    <row r="982" spans="1:12" x14ac:dyDescent="0.25">
      <c r="A982" s="27"/>
      <c r="C982" s="27"/>
      <c r="L982" t="str">
        <f t="shared" si="23"/>
        <v/>
      </c>
    </row>
    <row r="983" spans="1:12" x14ac:dyDescent="0.25">
      <c r="A983" s="27"/>
      <c r="C983" s="27"/>
      <c r="L983" t="str">
        <f t="shared" si="23"/>
        <v/>
      </c>
    </row>
    <row r="984" spans="1:12" x14ac:dyDescent="0.25">
      <c r="A984" s="27"/>
      <c r="C984" s="27"/>
      <c r="L984" t="str">
        <f t="shared" si="23"/>
        <v/>
      </c>
    </row>
    <row r="985" spans="1:12" x14ac:dyDescent="0.25">
      <c r="A985" s="27"/>
      <c r="C985" s="27"/>
      <c r="L985" t="str">
        <f t="shared" si="23"/>
        <v/>
      </c>
    </row>
    <row r="986" spans="1:12" x14ac:dyDescent="0.25">
      <c r="A986" s="27"/>
      <c r="C986" s="27"/>
      <c r="L986" t="str">
        <f t="shared" si="23"/>
        <v/>
      </c>
    </row>
    <row r="987" spans="1:12" x14ac:dyDescent="0.25">
      <c r="A987" s="27"/>
      <c r="C987" s="27"/>
      <c r="L987" t="str">
        <f t="shared" si="23"/>
        <v/>
      </c>
    </row>
    <row r="988" spans="1:12" x14ac:dyDescent="0.25">
      <c r="A988" s="27"/>
      <c r="C988" s="27"/>
      <c r="L988" t="str">
        <f t="shared" si="23"/>
        <v/>
      </c>
    </row>
    <row r="989" spans="1:12" x14ac:dyDescent="0.25">
      <c r="A989" s="27"/>
      <c r="C989" s="27"/>
      <c r="L989" t="str">
        <f t="shared" si="23"/>
        <v/>
      </c>
    </row>
    <row r="990" spans="1:12" x14ac:dyDescent="0.25">
      <c r="A990" s="27"/>
      <c r="C990" s="27"/>
      <c r="L990" t="str">
        <f t="shared" si="23"/>
        <v/>
      </c>
    </row>
    <row r="991" spans="1:12" x14ac:dyDescent="0.25">
      <c r="A991" s="27"/>
      <c r="C991" s="27"/>
      <c r="L991" t="str">
        <f t="shared" si="23"/>
        <v/>
      </c>
    </row>
    <row r="992" spans="1:12" x14ac:dyDescent="0.25">
      <c r="A992" s="27"/>
      <c r="C992" s="27"/>
      <c r="L992" t="str">
        <f t="shared" si="23"/>
        <v/>
      </c>
    </row>
    <row r="993" spans="1:12" x14ac:dyDescent="0.25">
      <c r="A993" s="27"/>
      <c r="C993" s="27"/>
      <c r="L993" t="str">
        <f t="shared" si="23"/>
        <v/>
      </c>
    </row>
    <row r="994" spans="1:12" x14ac:dyDescent="0.25">
      <c r="A994" s="27"/>
      <c r="C994" s="27"/>
      <c r="L994" t="str">
        <f t="shared" si="23"/>
        <v/>
      </c>
    </row>
    <row r="995" spans="1:12" x14ac:dyDescent="0.25">
      <c r="A995" s="27"/>
      <c r="C995" s="27"/>
      <c r="L995" t="str">
        <f t="shared" si="23"/>
        <v/>
      </c>
    </row>
    <row r="996" spans="1:12" x14ac:dyDescent="0.25">
      <c r="A996" s="27"/>
      <c r="C996" s="27"/>
      <c r="L996" t="str">
        <f t="shared" si="23"/>
        <v/>
      </c>
    </row>
    <row r="997" spans="1:12" x14ac:dyDescent="0.25">
      <c r="A997" s="27"/>
      <c r="C997" s="27"/>
      <c r="L997" t="str">
        <f t="shared" si="23"/>
        <v/>
      </c>
    </row>
    <row r="998" spans="1:12" x14ac:dyDescent="0.25">
      <c r="A998" s="27"/>
      <c r="C998" s="27"/>
      <c r="L998" t="str">
        <f t="shared" si="23"/>
        <v/>
      </c>
    </row>
    <row r="999" spans="1:12" x14ac:dyDescent="0.25">
      <c r="A999" s="27"/>
      <c r="C999" s="27"/>
      <c r="L999" t="str">
        <f t="shared" si="23"/>
        <v/>
      </c>
    </row>
    <row r="1000" spans="1:12" x14ac:dyDescent="0.25">
      <c r="A1000" s="27"/>
      <c r="C1000" s="27"/>
      <c r="L1000" t="str">
        <f t="shared" si="23"/>
        <v/>
      </c>
    </row>
    <row r="1001" spans="1:12" x14ac:dyDescent="0.25">
      <c r="A1001" s="27"/>
      <c r="C1001" s="27"/>
      <c r="L1001" t="str">
        <f t="shared" si="23"/>
        <v/>
      </c>
    </row>
    <row r="1002" spans="1:12" x14ac:dyDescent="0.25">
      <c r="A1002" s="27"/>
      <c r="C1002" s="27"/>
      <c r="L1002" t="str">
        <f t="shared" si="23"/>
        <v/>
      </c>
    </row>
    <row r="1003" spans="1:12" x14ac:dyDescent="0.25">
      <c r="A1003" s="27"/>
      <c r="C1003" s="27"/>
      <c r="L1003" t="str">
        <f t="shared" si="23"/>
        <v/>
      </c>
    </row>
    <row r="1004" spans="1:12" x14ac:dyDescent="0.25">
      <c r="A1004" s="27"/>
      <c r="C1004" s="27"/>
      <c r="L1004" t="str">
        <f t="shared" si="23"/>
        <v/>
      </c>
    </row>
    <row r="1005" spans="1:12" x14ac:dyDescent="0.25">
      <c r="A1005" s="27"/>
      <c r="C1005" s="27"/>
      <c r="L1005" t="str">
        <f t="shared" si="23"/>
        <v/>
      </c>
    </row>
    <row r="1006" spans="1:12" x14ac:dyDescent="0.25">
      <c r="A1006" s="27"/>
      <c r="C1006" s="27"/>
      <c r="L1006" t="str">
        <f t="shared" si="23"/>
        <v/>
      </c>
    </row>
    <row r="1007" spans="1:12" x14ac:dyDescent="0.25">
      <c r="A1007" s="27"/>
      <c r="C1007" s="27"/>
      <c r="L1007" t="str">
        <f t="shared" si="23"/>
        <v/>
      </c>
    </row>
    <row r="1008" spans="1:12" x14ac:dyDescent="0.25">
      <c r="A1008" s="27"/>
      <c r="C1008" s="27"/>
      <c r="L1008" t="str">
        <f t="shared" si="23"/>
        <v/>
      </c>
    </row>
    <row r="1009" spans="1:12" x14ac:dyDescent="0.25">
      <c r="A1009" s="27"/>
      <c r="C1009" s="27"/>
      <c r="L1009" t="str">
        <f t="shared" si="23"/>
        <v/>
      </c>
    </row>
    <row r="1010" spans="1:12" x14ac:dyDescent="0.25">
      <c r="A1010" s="27"/>
      <c r="C1010" s="27"/>
      <c r="L1010" t="str">
        <f t="shared" si="23"/>
        <v/>
      </c>
    </row>
    <row r="1011" spans="1:12" x14ac:dyDescent="0.25">
      <c r="A1011" s="27"/>
      <c r="C1011" s="27"/>
      <c r="L1011" t="str">
        <f t="shared" si="23"/>
        <v/>
      </c>
    </row>
    <row r="1012" spans="1:12" x14ac:dyDescent="0.25">
      <c r="A1012" s="27"/>
      <c r="C1012" s="27"/>
      <c r="L1012" t="str">
        <f t="shared" si="23"/>
        <v/>
      </c>
    </row>
    <row r="1013" spans="1:12" x14ac:dyDescent="0.25">
      <c r="A1013" s="27"/>
      <c r="C1013" s="27"/>
      <c r="L1013" t="str">
        <f t="shared" si="23"/>
        <v/>
      </c>
    </row>
    <row r="1014" spans="1:12" x14ac:dyDescent="0.25">
      <c r="A1014" s="27"/>
      <c r="C1014" s="27"/>
      <c r="L1014" t="str">
        <f t="shared" si="23"/>
        <v/>
      </c>
    </row>
    <row r="1015" spans="1:12" x14ac:dyDescent="0.25">
      <c r="A1015" s="27"/>
      <c r="C1015" s="27"/>
      <c r="L1015" t="str">
        <f t="shared" si="23"/>
        <v/>
      </c>
    </row>
    <row r="1016" spans="1:12" x14ac:dyDescent="0.25">
      <c r="A1016" s="27"/>
      <c r="C1016" s="27"/>
      <c r="L1016" t="str">
        <f t="shared" si="23"/>
        <v/>
      </c>
    </row>
    <row r="1017" spans="1:12" x14ac:dyDescent="0.25">
      <c r="A1017" s="27"/>
      <c r="C1017" s="27"/>
      <c r="L1017" t="str">
        <f t="shared" si="23"/>
        <v/>
      </c>
    </row>
    <row r="1018" spans="1:12" x14ac:dyDescent="0.25">
      <c r="A1018" s="27"/>
      <c r="C1018" s="27"/>
      <c r="L1018" t="str">
        <f t="shared" si="23"/>
        <v/>
      </c>
    </row>
    <row r="1019" spans="1:12" x14ac:dyDescent="0.25">
      <c r="A1019" s="27"/>
      <c r="C1019" s="27"/>
      <c r="L1019" t="str">
        <f t="shared" si="23"/>
        <v/>
      </c>
    </row>
    <row r="1020" spans="1:12" x14ac:dyDescent="0.25">
      <c r="A1020" s="27"/>
      <c r="C1020" s="27"/>
      <c r="L1020" t="str">
        <f t="shared" si="23"/>
        <v/>
      </c>
    </row>
    <row r="1021" spans="1:12" x14ac:dyDescent="0.25">
      <c r="A1021" s="27"/>
      <c r="C1021" s="27"/>
      <c r="L1021" t="str">
        <f t="shared" si="23"/>
        <v/>
      </c>
    </row>
    <row r="1022" spans="1:12" x14ac:dyDescent="0.25">
      <c r="A1022" s="27"/>
      <c r="C1022" s="27"/>
      <c r="L1022" t="str">
        <f t="shared" si="23"/>
        <v/>
      </c>
    </row>
    <row r="1023" spans="1:12" x14ac:dyDescent="0.25">
      <c r="A1023" s="27"/>
      <c r="C1023" s="27"/>
      <c r="L1023" t="str">
        <f t="shared" si="23"/>
        <v/>
      </c>
    </row>
    <row r="1024" spans="1:12" x14ac:dyDescent="0.25">
      <c r="A1024" s="27"/>
      <c r="C1024" s="27"/>
      <c r="L1024" t="str">
        <f t="shared" si="23"/>
        <v/>
      </c>
    </row>
    <row r="1025" spans="1:12" x14ac:dyDescent="0.25">
      <c r="A1025" s="27"/>
      <c r="C1025" s="27"/>
      <c r="L1025" t="str">
        <f t="shared" si="23"/>
        <v/>
      </c>
    </row>
    <row r="1026" spans="1:12" x14ac:dyDescent="0.25">
      <c r="A1026" s="27"/>
      <c r="C1026" s="27"/>
      <c r="L1026" t="str">
        <f t="shared" si="23"/>
        <v/>
      </c>
    </row>
    <row r="1027" spans="1:12" x14ac:dyDescent="0.25">
      <c r="A1027" s="27"/>
      <c r="C1027" s="27"/>
      <c r="L1027" t="str">
        <f t="shared" si="23"/>
        <v/>
      </c>
    </row>
    <row r="1028" spans="1:12" x14ac:dyDescent="0.25">
      <c r="A1028" s="27"/>
      <c r="C1028" s="27"/>
      <c r="L1028" t="str">
        <f t="shared" si="23"/>
        <v/>
      </c>
    </row>
    <row r="1029" spans="1:12" x14ac:dyDescent="0.25">
      <c r="A1029" s="27"/>
      <c r="C1029" s="27"/>
      <c r="L1029" t="str">
        <f t="shared" si="23"/>
        <v/>
      </c>
    </row>
    <row r="1030" spans="1:12" x14ac:dyDescent="0.25">
      <c r="A1030" s="27"/>
      <c r="C1030" s="27"/>
      <c r="L1030" t="str">
        <f t="shared" ref="L1030:L1093" si="24">RIGHT(A1030,8)</f>
        <v/>
      </c>
    </row>
    <row r="1031" spans="1:12" x14ac:dyDescent="0.25">
      <c r="A1031" s="27"/>
      <c r="C1031" s="27"/>
      <c r="L1031" t="str">
        <f t="shared" si="24"/>
        <v/>
      </c>
    </row>
    <row r="1032" spans="1:12" x14ac:dyDescent="0.25">
      <c r="A1032" s="27"/>
      <c r="C1032" s="27"/>
      <c r="L1032" t="str">
        <f t="shared" si="24"/>
        <v/>
      </c>
    </row>
    <row r="1033" spans="1:12" x14ac:dyDescent="0.25">
      <c r="A1033" s="27"/>
      <c r="C1033" s="27"/>
      <c r="L1033" t="str">
        <f t="shared" si="24"/>
        <v/>
      </c>
    </row>
    <row r="1034" spans="1:12" x14ac:dyDescent="0.25">
      <c r="A1034" s="27"/>
      <c r="C1034" s="27"/>
      <c r="L1034" t="str">
        <f t="shared" si="24"/>
        <v/>
      </c>
    </row>
    <row r="1035" spans="1:12" x14ac:dyDescent="0.25">
      <c r="A1035" s="27"/>
      <c r="C1035" s="27"/>
      <c r="L1035" t="str">
        <f t="shared" si="24"/>
        <v/>
      </c>
    </row>
    <row r="1036" spans="1:12" x14ac:dyDescent="0.25">
      <c r="A1036" s="27"/>
      <c r="C1036" s="27"/>
      <c r="L1036" t="str">
        <f t="shared" si="24"/>
        <v/>
      </c>
    </row>
    <row r="1037" spans="1:12" x14ac:dyDescent="0.25">
      <c r="A1037" s="27"/>
      <c r="C1037" s="27"/>
      <c r="L1037" t="str">
        <f t="shared" si="24"/>
        <v/>
      </c>
    </row>
    <row r="1038" spans="1:12" x14ac:dyDescent="0.25">
      <c r="A1038" s="27"/>
      <c r="C1038" s="27"/>
      <c r="L1038" t="str">
        <f t="shared" si="24"/>
        <v/>
      </c>
    </row>
    <row r="1039" spans="1:12" x14ac:dyDescent="0.25">
      <c r="A1039" s="27"/>
      <c r="C1039" s="27"/>
      <c r="L1039" t="str">
        <f t="shared" si="24"/>
        <v/>
      </c>
    </row>
    <row r="1040" spans="1:12" x14ac:dyDescent="0.25">
      <c r="A1040" s="27"/>
      <c r="C1040" s="27"/>
      <c r="L1040" t="str">
        <f t="shared" si="24"/>
        <v/>
      </c>
    </row>
    <row r="1041" spans="1:12" x14ac:dyDescent="0.25">
      <c r="A1041" s="27"/>
      <c r="C1041" s="27"/>
      <c r="L1041" t="str">
        <f t="shared" si="24"/>
        <v/>
      </c>
    </row>
    <row r="1042" spans="1:12" x14ac:dyDescent="0.25">
      <c r="A1042" s="27"/>
      <c r="C1042" s="27"/>
      <c r="L1042" t="str">
        <f t="shared" si="24"/>
        <v/>
      </c>
    </row>
    <row r="1043" spans="1:12" x14ac:dyDescent="0.25">
      <c r="A1043" s="27"/>
      <c r="C1043" s="27"/>
      <c r="L1043" t="str">
        <f t="shared" si="24"/>
        <v/>
      </c>
    </row>
    <row r="1044" spans="1:12" x14ac:dyDescent="0.25">
      <c r="A1044" s="27"/>
      <c r="C1044" s="27"/>
      <c r="L1044" t="str">
        <f t="shared" si="24"/>
        <v/>
      </c>
    </row>
    <row r="1045" spans="1:12" x14ac:dyDescent="0.25">
      <c r="A1045" s="27"/>
      <c r="C1045" s="27"/>
      <c r="L1045" t="str">
        <f t="shared" si="24"/>
        <v/>
      </c>
    </row>
    <row r="1046" spans="1:12" x14ac:dyDescent="0.25">
      <c r="A1046" s="27"/>
      <c r="C1046" s="27"/>
      <c r="L1046" t="str">
        <f t="shared" si="24"/>
        <v/>
      </c>
    </row>
    <row r="1047" spans="1:12" x14ac:dyDescent="0.25">
      <c r="A1047" s="27"/>
      <c r="C1047" s="27"/>
      <c r="L1047" t="str">
        <f t="shared" si="24"/>
        <v/>
      </c>
    </row>
    <row r="1048" spans="1:12" x14ac:dyDescent="0.25">
      <c r="A1048" s="27"/>
      <c r="C1048" s="27"/>
      <c r="L1048" t="str">
        <f t="shared" si="24"/>
        <v/>
      </c>
    </row>
    <row r="1049" spans="1:12" x14ac:dyDescent="0.25">
      <c r="A1049" s="27"/>
      <c r="C1049" s="27"/>
      <c r="L1049" t="str">
        <f t="shared" si="24"/>
        <v/>
      </c>
    </row>
    <row r="1050" spans="1:12" x14ac:dyDescent="0.25">
      <c r="A1050" s="27"/>
      <c r="C1050" s="27"/>
      <c r="L1050" t="str">
        <f t="shared" si="24"/>
        <v/>
      </c>
    </row>
    <row r="1051" spans="1:12" x14ac:dyDescent="0.25">
      <c r="A1051" s="27"/>
      <c r="C1051" s="27"/>
      <c r="L1051" t="str">
        <f t="shared" si="24"/>
        <v/>
      </c>
    </row>
    <row r="1052" spans="1:12" x14ac:dyDescent="0.25">
      <c r="A1052" s="27"/>
      <c r="C1052" s="27"/>
      <c r="L1052" t="str">
        <f t="shared" si="24"/>
        <v/>
      </c>
    </row>
    <row r="1053" spans="1:12" x14ac:dyDescent="0.25">
      <c r="A1053" s="27"/>
      <c r="C1053" s="27"/>
      <c r="L1053" t="str">
        <f t="shared" si="24"/>
        <v/>
      </c>
    </row>
    <row r="1054" spans="1:12" x14ac:dyDescent="0.25">
      <c r="A1054" s="27"/>
      <c r="C1054" s="27"/>
      <c r="L1054" t="str">
        <f t="shared" si="24"/>
        <v/>
      </c>
    </row>
    <row r="1055" spans="1:12" x14ac:dyDescent="0.25">
      <c r="A1055" s="27"/>
      <c r="C1055" s="27"/>
      <c r="L1055" t="str">
        <f t="shared" si="24"/>
        <v/>
      </c>
    </row>
    <row r="1056" spans="1:12" x14ac:dyDescent="0.25">
      <c r="A1056" s="27"/>
      <c r="C1056" s="27"/>
      <c r="L1056" t="str">
        <f t="shared" si="24"/>
        <v/>
      </c>
    </row>
    <row r="1057" spans="1:12" x14ac:dyDescent="0.25">
      <c r="A1057" s="27"/>
      <c r="C1057" s="27"/>
      <c r="L1057" t="str">
        <f t="shared" si="24"/>
        <v/>
      </c>
    </row>
    <row r="1058" spans="1:12" x14ac:dyDescent="0.25">
      <c r="A1058" s="27"/>
      <c r="C1058" s="27"/>
      <c r="L1058" t="str">
        <f t="shared" si="24"/>
        <v/>
      </c>
    </row>
    <row r="1059" spans="1:12" x14ac:dyDescent="0.25">
      <c r="A1059" s="27"/>
      <c r="C1059" s="27"/>
      <c r="L1059" t="str">
        <f t="shared" si="24"/>
        <v/>
      </c>
    </row>
    <row r="1060" spans="1:12" x14ac:dyDescent="0.25">
      <c r="A1060" s="27"/>
      <c r="C1060" s="27"/>
      <c r="L1060" t="str">
        <f t="shared" si="24"/>
        <v/>
      </c>
    </row>
    <row r="1061" spans="1:12" x14ac:dyDescent="0.25">
      <c r="A1061" s="27"/>
      <c r="C1061" s="27"/>
      <c r="L1061" t="str">
        <f t="shared" si="24"/>
        <v/>
      </c>
    </row>
    <row r="1062" spans="1:12" x14ac:dyDescent="0.25">
      <c r="A1062" s="27"/>
      <c r="C1062" s="27"/>
      <c r="L1062" t="str">
        <f t="shared" si="24"/>
        <v/>
      </c>
    </row>
    <row r="1063" spans="1:12" x14ac:dyDescent="0.25">
      <c r="A1063" s="27"/>
      <c r="C1063" s="27"/>
      <c r="L1063" t="str">
        <f t="shared" si="24"/>
        <v/>
      </c>
    </row>
    <row r="1064" spans="1:12" x14ac:dyDescent="0.25">
      <c r="A1064" s="27"/>
      <c r="C1064" s="27"/>
      <c r="L1064" t="str">
        <f t="shared" si="24"/>
        <v/>
      </c>
    </row>
    <row r="1065" spans="1:12" x14ac:dyDescent="0.25">
      <c r="A1065" s="27"/>
      <c r="C1065" s="27"/>
      <c r="L1065" t="str">
        <f t="shared" si="24"/>
        <v/>
      </c>
    </row>
    <row r="1066" spans="1:12" x14ac:dyDescent="0.25">
      <c r="A1066" s="27"/>
      <c r="C1066" s="27"/>
      <c r="L1066" t="str">
        <f t="shared" si="24"/>
        <v/>
      </c>
    </row>
    <row r="1067" spans="1:12" x14ac:dyDescent="0.25">
      <c r="A1067" s="27"/>
      <c r="C1067" s="27"/>
      <c r="L1067" t="str">
        <f t="shared" si="24"/>
        <v/>
      </c>
    </row>
    <row r="1068" spans="1:12" x14ac:dyDescent="0.25">
      <c r="A1068" s="27"/>
      <c r="C1068" s="27"/>
      <c r="L1068" t="str">
        <f t="shared" si="24"/>
        <v/>
      </c>
    </row>
    <row r="1069" spans="1:12" x14ac:dyDescent="0.25">
      <c r="A1069" s="27"/>
      <c r="C1069" s="27"/>
      <c r="L1069" t="str">
        <f t="shared" si="24"/>
        <v/>
      </c>
    </row>
    <row r="1070" spans="1:12" x14ac:dyDescent="0.25">
      <c r="A1070" s="27"/>
      <c r="C1070" s="27"/>
      <c r="L1070" t="str">
        <f t="shared" si="24"/>
        <v/>
      </c>
    </row>
    <row r="1071" spans="1:12" x14ac:dyDescent="0.25">
      <c r="A1071" s="27"/>
      <c r="C1071" s="27"/>
      <c r="L1071" t="str">
        <f t="shared" si="24"/>
        <v/>
      </c>
    </row>
    <row r="1072" spans="1:12" x14ac:dyDescent="0.25">
      <c r="A1072" s="27"/>
      <c r="C1072" s="27"/>
      <c r="L1072" t="str">
        <f t="shared" si="24"/>
        <v/>
      </c>
    </row>
    <row r="1073" spans="1:12" x14ac:dyDescent="0.25">
      <c r="A1073" s="27"/>
      <c r="C1073" s="27"/>
      <c r="L1073" t="str">
        <f t="shared" si="24"/>
        <v/>
      </c>
    </row>
    <row r="1074" spans="1:12" x14ac:dyDescent="0.25">
      <c r="A1074" s="27"/>
      <c r="C1074" s="27"/>
      <c r="L1074" t="str">
        <f t="shared" si="24"/>
        <v/>
      </c>
    </row>
    <row r="1075" spans="1:12" x14ac:dyDescent="0.25">
      <c r="A1075" s="27"/>
      <c r="C1075" s="27"/>
      <c r="L1075" t="str">
        <f t="shared" si="24"/>
        <v/>
      </c>
    </row>
    <row r="1076" spans="1:12" x14ac:dyDescent="0.25">
      <c r="A1076" s="27"/>
      <c r="C1076" s="27"/>
      <c r="L1076" t="str">
        <f t="shared" si="24"/>
        <v/>
      </c>
    </row>
    <row r="1077" spans="1:12" x14ac:dyDescent="0.25">
      <c r="A1077" s="27"/>
      <c r="C1077" s="27"/>
      <c r="L1077" t="str">
        <f t="shared" si="24"/>
        <v/>
      </c>
    </row>
    <row r="1078" spans="1:12" x14ac:dyDescent="0.25">
      <c r="A1078" s="27"/>
      <c r="C1078" s="27"/>
      <c r="L1078" t="str">
        <f t="shared" si="24"/>
        <v/>
      </c>
    </row>
    <row r="1079" spans="1:12" x14ac:dyDescent="0.25">
      <c r="A1079" s="27"/>
      <c r="C1079" s="27"/>
      <c r="L1079" t="str">
        <f t="shared" si="24"/>
        <v/>
      </c>
    </row>
    <row r="1080" spans="1:12" x14ac:dyDescent="0.25">
      <c r="A1080" s="27"/>
      <c r="C1080" s="27"/>
      <c r="L1080" t="str">
        <f t="shared" si="24"/>
        <v/>
      </c>
    </row>
    <row r="1081" spans="1:12" x14ac:dyDescent="0.25">
      <c r="A1081" s="27"/>
      <c r="C1081" s="27"/>
      <c r="L1081" t="str">
        <f t="shared" si="24"/>
        <v/>
      </c>
    </row>
    <row r="1082" spans="1:12" x14ac:dyDescent="0.25">
      <c r="A1082" s="27"/>
      <c r="C1082" s="27"/>
      <c r="L1082" t="str">
        <f t="shared" si="24"/>
        <v/>
      </c>
    </row>
    <row r="1083" spans="1:12" x14ac:dyDescent="0.25">
      <c r="A1083" s="27"/>
      <c r="C1083" s="27"/>
      <c r="L1083" t="str">
        <f t="shared" si="24"/>
        <v/>
      </c>
    </row>
    <row r="1084" spans="1:12" x14ac:dyDescent="0.25">
      <c r="A1084" s="27"/>
      <c r="C1084" s="27"/>
      <c r="L1084" t="str">
        <f t="shared" si="24"/>
        <v/>
      </c>
    </row>
    <row r="1085" spans="1:12" x14ac:dyDescent="0.25">
      <c r="A1085" s="27"/>
      <c r="C1085" s="27"/>
      <c r="L1085" t="str">
        <f t="shared" si="24"/>
        <v/>
      </c>
    </row>
    <row r="1086" spans="1:12" x14ac:dyDescent="0.25">
      <c r="A1086" s="27"/>
      <c r="C1086" s="27"/>
      <c r="L1086" t="str">
        <f t="shared" si="24"/>
        <v/>
      </c>
    </row>
    <row r="1087" spans="1:12" x14ac:dyDescent="0.25">
      <c r="A1087" s="27"/>
      <c r="C1087" s="27"/>
      <c r="L1087" t="str">
        <f t="shared" si="24"/>
        <v/>
      </c>
    </row>
    <row r="1088" spans="1:12" x14ac:dyDescent="0.25">
      <c r="A1088" s="27"/>
      <c r="C1088" s="27"/>
      <c r="L1088" t="str">
        <f t="shared" si="24"/>
        <v/>
      </c>
    </row>
    <row r="1089" spans="1:12" x14ac:dyDescent="0.25">
      <c r="A1089" s="27"/>
      <c r="C1089" s="27"/>
      <c r="L1089" t="str">
        <f t="shared" si="24"/>
        <v/>
      </c>
    </row>
    <row r="1090" spans="1:12" x14ac:dyDescent="0.25">
      <c r="A1090" s="27"/>
      <c r="C1090" s="27"/>
      <c r="L1090" t="str">
        <f t="shared" si="24"/>
        <v/>
      </c>
    </row>
    <row r="1091" spans="1:12" x14ac:dyDescent="0.25">
      <c r="A1091" s="27"/>
      <c r="C1091" s="27"/>
      <c r="L1091" t="str">
        <f t="shared" si="24"/>
        <v/>
      </c>
    </row>
    <row r="1092" spans="1:12" x14ac:dyDescent="0.25">
      <c r="A1092" s="27"/>
      <c r="C1092" s="27"/>
      <c r="L1092" t="str">
        <f t="shared" si="24"/>
        <v/>
      </c>
    </row>
    <row r="1093" spans="1:12" x14ac:dyDescent="0.25">
      <c r="A1093" s="27"/>
      <c r="C1093" s="27"/>
      <c r="L1093" t="str">
        <f t="shared" si="24"/>
        <v/>
      </c>
    </row>
    <row r="1094" spans="1:12" x14ac:dyDescent="0.25">
      <c r="A1094" s="27"/>
      <c r="C1094" s="27"/>
      <c r="L1094" t="str">
        <f t="shared" ref="L1094:L1157" si="25">RIGHT(A1094,8)</f>
        <v/>
      </c>
    </row>
    <row r="1095" spans="1:12" x14ac:dyDescent="0.25">
      <c r="A1095" s="27"/>
      <c r="C1095" s="27"/>
      <c r="L1095" t="str">
        <f t="shared" si="25"/>
        <v/>
      </c>
    </row>
    <row r="1096" spans="1:12" x14ac:dyDescent="0.25">
      <c r="A1096" s="27"/>
      <c r="C1096" s="27"/>
      <c r="L1096" t="str">
        <f t="shared" si="25"/>
        <v/>
      </c>
    </row>
    <row r="1097" spans="1:12" x14ac:dyDescent="0.25">
      <c r="A1097" s="27"/>
      <c r="C1097" s="27"/>
      <c r="L1097" t="str">
        <f t="shared" si="25"/>
        <v/>
      </c>
    </row>
    <row r="1098" spans="1:12" x14ac:dyDescent="0.25">
      <c r="A1098" s="27"/>
      <c r="C1098" s="27"/>
      <c r="L1098" t="str">
        <f t="shared" si="25"/>
        <v/>
      </c>
    </row>
    <row r="1099" spans="1:12" x14ac:dyDescent="0.25">
      <c r="A1099" s="27"/>
      <c r="C1099" s="27"/>
      <c r="L1099" t="str">
        <f t="shared" si="25"/>
        <v/>
      </c>
    </row>
    <row r="1100" spans="1:12" x14ac:dyDescent="0.25">
      <c r="A1100" s="27"/>
      <c r="C1100" s="27"/>
      <c r="L1100" t="str">
        <f t="shared" si="25"/>
        <v/>
      </c>
    </row>
    <row r="1101" spans="1:12" x14ac:dyDescent="0.25">
      <c r="A1101" s="27"/>
      <c r="C1101" s="27"/>
      <c r="L1101" t="str">
        <f t="shared" si="25"/>
        <v/>
      </c>
    </row>
    <row r="1102" spans="1:12" x14ac:dyDescent="0.25">
      <c r="A1102" s="27"/>
      <c r="C1102" s="27"/>
      <c r="L1102" t="str">
        <f t="shared" si="25"/>
        <v/>
      </c>
    </row>
    <row r="1103" spans="1:12" x14ac:dyDescent="0.25">
      <c r="A1103" s="27"/>
      <c r="C1103" s="27"/>
      <c r="L1103" t="str">
        <f t="shared" si="25"/>
        <v/>
      </c>
    </row>
    <row r="1104" spans="1:12" x14ac:dyDescent="0.25">
      <c r="A1104" s="27"/>
      <c r="C1104" s="27"/>
      <c r="L1104" t="str">
        <f t="shared" si="25"/>
        <v/>
      </c>
    </row>
    <row r="1105" spans="1:12" x14ac:dyDescent="0.25">
      <c r="A1105" s="27"/>
      <c r="C1105" s="27"/>
      <c r="L1105" t="str">
        <f t="shared" si="25"/>
        <v/>
      </c>
    </row>
    <row r="1106" spans="1:12" x14ac:dyDescent="0.25">
      <c r="A1106" s="27"/>
      <c r="C1106" s="27"/>
      <c r="L1106" t="str">
        <f t="shared" si="25"/>
        <v/>
      </c>
    </row>
    <row r="1107" spans="1:12" x14ac:dyDescent="0.25">
      <c r="A1107" s="27"/>
      <c r="C1107" s="27"/>
      <c r="L1107" t="str">
        <f t="shared" si="25"/>
        <v/>
      </c>
    </row>
    <row r="1108" spans="1:12" x14ac:dyDescent="0.25">
      <c r="A1108" s="27"/>
      <c r="C1108" s="27"/>
      <c r="L1108" t="str">
        <f t="shared" si="25"/>
        <v/>
      </c>
    </row>
    <row r="1109" spans="1:12" x14ac:dyDescent="0.25">
      <c r="A1109" s="27"/>
      <c r="C1109" s="27"/>
      <c r="L1109" t="str">
        <f t="shared" si="25"/>
        <v/>
      </c>
    </row>
    <row r="1110" spans="1:12" x14ac:dyDescent="0.25">
      <c r="A1110" s="27"/>
      <c r="C1110" s="27"/>
      <c r="L1110" t="str">
        <f t="shared" si="25"/>
        <v/>
      </c>
    </row>
    <row r="1111" spans="1:12" x14ac:dyDescent="0.25">
      <c r="A1111" s="27"/>
      <c r="C1111" s="27"/>
      <c r="L1111" t="str">
        <f t="shared" si="25"/>
        <v/>
      </c>
    </row>
    <row r="1112" spans="1:12" x14ac:dyDescent="0.25">
      <c r="A1112" s="27"/>
      <c r="C1112" s="27"/>
      <c r="L1112" t="str">
        <f t="shared" si="25"/>
        <v/>
      </c>
    </row>
    <row r="1113" spans="1:12" x14ac:dyDescent="0.25">
      <c r="A1113" s="27"/>
      <c r="C1113" s="27"/>
      <c r="L1113" t="str">
        <f t="shared" si="25"/>
        <v/>
      </c>
    </row>
    <row r="1114" spans="1:12" x14ac:dyDescent="0.25">
      <c r="A1114" s="27"/>
      <c r="C1114" s="27"/>
      <c r="L1114" t="str">
        <f t="shared" si="25"/>
        <v/>
      </c>
    </row>
    <row r="1115" spans="1:12" x14ac:dyDescent="0.25">
      <c r="A1115" s="27"/>
      <c r="C1115" s="27"/>
      <c r="L1115" t="str">
        <f t="shared" si="25"/>
        <v/>
      </c>
    </row>
    <row r="1116" spans="1:12" x14ac:dyDescent="0.25">
      <c r="A1116" s="27"/>
      <c r="C1116" s="27"/>
      <c r="L1116" t="str">
        <f t="shared" si="25"/>
        <v/>
      </c>
    </row>
    <row r="1117" spans="1:12" x14ac:dyDescent="0.25">
      <c r="A1117" s="27"/>
      <c r="C1117" s="27"/>
      <c r="L1117" t="str">
        <f t="shared" si="25"/>
        <v/>
      </c>
    </row>
    <row r="1118" spans="1:12" x14ac:dyDescent="0.25">
      <c r="A1118" s="27"/>
      <c r="C1118" s="27"/>
      <c r="L1118" t="str">
        <f t="shared" si="25"/>
        <v/>
      </c>
    </row>
    <row r="1119" spans="1:12" x14ac:dyDescent="0.25">
      <c r="A1119" s="27"/>
      <c r="C1119" s="27"/>
      <c r="L1119" t="str">
        <f t="shared" si="25"/>
        <v/>
      </c>
    </row>
    <row r="1120" spans="1:12" x14ac:dyDescent="0.25">
      <c r="A1120" s="27"/>
      <c r="C1120" s="27"/>
      <c r="L1120" t="str">
        <f t="shared" si="25"/>
        <v/>
      </c>
    </row>
    <row r="1121" spans="1:12" x14ac:dyDescent="0.25">
      <c r="A1121" s="27"/>
      <c r="C1121" s="27"/>
      <c r="L1121" t="str">
        <f t="shared" si="25"/>
        <v/>
      </c>
    </row>
    <row r="1122" spans="1:12" x14ac:dyDescent="0.25">
      <c r="A1122" s="27"/>
      <c r="C1122" s="27"/>
      <c r="L1122" t="str">
        <f t="shared" si="25"/>
        <v/>
      </c>
    </row>
    <row r="1123" spans="1:12" x14ac:dyDescent="0.25">
      <c r="A1123" s="27"/>
      <c r="C1123" s="27"/>
      <c r="L1123" t="str">
        <f t="shared" si="25"/>
        <v/>
      </c>
    </row>
    <row r="1124" spans="1:12" x14ac:dyDescent="0.25">
      <c r="A1124" s="27"/>
      <c r="C1124" s="27"/>
      <c r="L1124" t="str">
        <f t="shared" si="25"/>
        <v/>
      </c>
    </row>
    <row r="1125" spans="1:12" x14ac:dyDescent="0.25">
      <c r="A1125" s="27"/>
      <c r="C1125" s="27"/>
      <c r="L1125" t="str">
        <f t="shared" si="25"/>
        <v/>
      </c>
    </row>
    <row r="1126" spans="1:12" x14ac:dyDescent="0.25">
      <c r="A1126" s="27"/>
      <c r="C1126" s="27"/>
      <c r="L1126" t="str">
        <f t="shared" si="25"/>
        <v/>
      </c>
    </row>
    <row r="1127" spans="1:12" x14ac:dyDescent="0.25">
      <c r="A1127" s="27"/>
      <c r="C1127" s="27"/>
      <c r="L1127" t="str">
        <f t="shared" si="25"/>
        <v/>
      </c>
    </row>
    <row r="1128" spans="1:12" x14ac:dyDescent="0.25">
      <c r="A1128" s="27"/>
      <c r="C1128" s="27"/>
      <c r="L1128" t="str">
        <f t="shared" si="25"/>
        <v/>
      </c>
    </row>
    <row r="1129" spans="1:12" x14ac:dyDescent="0.25">
      <c r="A1129" s="27"/>
      <c r="C1129" s="27"/>
      <c r="L1129" t="str">
        <f t="shared" si="25"/>
        <v/>
      </c>
    </row>
    <row r="1130" spans="1:12" x14ac:dyDescent="0.25">
      <c r="A1130" s="27"/>
      <c r="C1130" s="27"/>
      <c r="L1130" t="str">
        <f t="shared" si="25"/>
        <v/>
      </c>
    </row>
    <row r="1131" spans="1:12" x14ac:dyDescent="0.25">
      <c r="A1131" s="27"/>
      <c r="C1131" s="27"/>
      <c r="L1131" t="str">
        <f t="shared" si="25"/>
        <v/>
      </c>
    </row>
    <row r="1132" spans="1:12" x14ac:dyDescent="0.25">
      <c r="A1132" s="27"/>
      <c r="C1132" s="27"/>
      <c r="L1132" t="str">
        <f t="shared" si="25"/>
        <v/>
      </c>
    </row>
    <row r="1133" spans="1:12" x14ac:dyDescent="0.25">
      <c r="A1133" s="27"/>
      <c r="C1133" s="27"/>
      <c r="L1133" t="str">
        <f t="shared" si="25"/>
        <v/>
      </c>
    </row>
    <row r="1134" spans="1:12" x14ac:dyDescent="0.25">
      <c r="A1134" s="27"/>
      <c r="C1134" s="27"/>
      <c r="L1134" t="str">
        <f t="shared" si="25"/>
        <v/>
      </c>
    </row>
    <row r="1135" spans="1:12" x14ac:dyDescent="0.25">
      <c r="A1135" s="27"/>
      <c r="C1135" s="27"/>
      <c r="L1135" t="str">
        <f t="shared" si="25"/>
        <v/>
      </c>
    </row>
    <row r="1136" spans="1:12" x14ac:dyDescent="0.25">
      <c r="A1136" s="27"/>
      <c r="C1136" s="27"/>
      <c r="L1136" t="str">
        <f t="shared" si="25"/>
        <v/>
      </c>
    </row>
    <row r="1137" spans="1:12" x14ac:dyDescent="0.25">
      <c r="A1137" s="27"/>
      <c r="C1137" s="27"/>
      <c r="L1137" t="str">
        <f t="shared" si="25"/>
        <v/>
      </c>
    </row>
    <row r="1138" spans="1:12" x14ac:dyDescent="0.25">
      <c r="A1138" s="27"/>
      <c r="C1138" s="27"/>
      <c r="L1138" t="str">
        <f t="shared" si="25"/>
        <v/>
      </c>
    </row>
    <row r="1139" spans="1:12" x14ac:dyDescent="0.25">
      <c r="A1139" s="27"/>
      <c r="C1139" s="27"/>
      <c r="L1139" t="str">
        <f t="shared" si="25"/>
        <v/>
      </c>
    </row>
    <row r="1140" spans="1:12" x14ac:dyDescent="0.25">
      <c r="A1140" s="27"/>
      <c r="C1140" s="27"/>
      <c r="L1140" t="str">
        <f t="shared" si="25"/>
        <v/>
      </c>
    </row>
    <row r="1141" spans="1:12" x14ac:dyDescent="0.25">
      <c r="A1141" s="27"/>
      <c r="C1141" s="27"/>
      <c r="L1141" t="str">
        <f t="shared" si="25"/>
        <v/>
      </c>
    </row>
    <row r="1142" spans="1:12" x14ac:dyDescent="0.25">
      <c r="A1142" s="27"/>
      <c r="C1142" s="27"/>
      <c r="L1142" t="str">
        <f t="shared" si="25"/>
        <v/>
      </c>
    </row>
    <row r="1143" spans="1:12" x14ac:dyDescent="0.25">
      <c r="A1143" s="27"/>
      <c r="C1143" s="27"/>
      <c r="L1143" t="str">
        <f t="shared" si="25"/>
        <v/>
      </c>
    </row>
    <row r="1144" spans="1:12" x14ac:dyDescent="0.25">
      <c r="A1144" s="27"/>
      <c r="C1144" s="27"/>
      <c r="L1144" t="str">
        <f t="shared" si="25"/>
        <v/>
      </c>
    </row>
    <row r="1145" spans="1:12" x14ac:dyDescent="0.25">
      <c r="A1145" s="27"/>
      <c r="C1145" s="27"/>
      <c r="L1145" t="str">
        <f t="shared" si="25"/>
        <v/>
      </c>
    </row>
    <row r="1146" spans="1:12" x14ac:dyDescent="0.25">
      <c r="A1146" s="27"/>
      <c r="C1146" s="27"/>
      <c r="L1146" t="str">
        <f t="shared" si="25"/>
        <v/>
      </c>
    </row>
    <row r="1147" spans="1:12" x14ac:dyDescent="0.25">
      <c r="A1147" s="27"/>
      <c r="C1147" s="27"/>
      <c r="L1147" t="str">
        <f t="shared" si="25"/>
        <v/>
      </c>
    </row>
    <row r="1148" spans="1:12" x14ac:dyDescent="0.25">
      <c r="A1148" s="27"/>
      <c r="C1148" s="27"/>
      <c r="L1148" t="str">
        <f t="shared" si="25"/>
        <v/>
      </c>
    </row>
    <row r="1149" spans="1:12" x14ac:dyDescent="0.25">
      <c r="A1149" s="27"/>
      <c r="C1149" s="27"/>
      <c r="L1149" t="str">
        <f t="shared" si="25"/>
        <v/>
      </c>
    </row>
    <row r="1150" spans="1:12" x14ac:dyDescent="0.25">
      <c r="A1150" s="27"/>
      <c r="C1150" s="27"/>
      <c r="L1150" t="str">
        <f t="shared" si="25"/>
        <v/>
      </c>
    </row>
    <row r="1151" spans="1:12" x14ac:dyDescent="0.25">
      <c r="A1151" s="27"/>
      <c r="C1151" s="27"/>
      <c r="L1151" t="str">
        <f t="shared" si="25"/>
        <v/>
      </c>
    </row>
    <row r="1152" spans="1:12" x14ac:dyDescent="0.25">
      <c r="A1152" s="27"/>
      <c r="C1152" s="27"/>
      <c r="L1152" t="str">
        <f t="shared" si="25"/>
        <v/>
      </c>
    </row>
    <row r="1153" spans="1:12" x14ac:dyDescent="0.25">
      <c r="A1153" s="27"/>
      <c r="C1153" s="27"/>
      <c r="L1153" t="str">
        <f t="shared" si="25"/>
        <v/>
      </c>
    </row>
    <row r="1154" spans="1:12" x14ac:dyDescent="0.25">
      <c r="A1154" s="27"/>
      <c r="C1154" s="27"/>
      <c r="L1154" t="str">
        <f t="shared" si="25"/>
        <v/>
      </c>
    </row>
    <row r="1155" spans="1:12" x14ac:dyDescent="0.25">
      <c r="A1155" s="27"/>
      <c r="C1155" s="27"/>
      <c r="L1155" t="str">
        <f t="shared" si="25"/>
        <v/>
      </c>
    </row>
    <row r="1156" spans="1:12" x14ac:dyDescent="0.25">
      <c r="A1156" s="27"/>
      <c r="C1156" s="27"/>
      <c r="L1156" t="str">
        <f t="shared" si="25"/>
        <v/>
      </c>
    </row>
    <row r="1157" spans="1:12" x14ac:dyDescent="0.25">
      <c r="A1157" s="27"/>
      <c r="C1157" s="27"/>
      <c r="L1157" t="str">
        <f t="shared" si="25"/>
        <v/>
      </c>
    </row>
    <row r="1158" spans="1:12" x14ac:dyDescent="0.25">
      <c r="A1158" s="27"/>
      <c r="C1158" s="27"/>
      <c r="L1158" t="str">
        <f t="shared" ref="L1158:L1221" si="26">RIGHT(A1158,8)</f>
        <v/>
      </c>
    </row>
    <row r="1159" spans="1:12" x14ac:dyDescent="0.25">
      <c r="A1159" s="27"/>
      <c r="C1159" s="27"/>
      <c r="L1159" t="str">
        <f t="shared" si="26"/>
        <v/>
      </c>
    </row>
    <row r="1160" spans="1:12" x14ac:dyDescent="0.25">
      <c r="A1160" s="27"/>
      <c r="C1160" s="27"/>
      <c r="L1160" t="str">
        <f t="shared" si="26"/>
        <v/>
      </c>
    </row>
    <row r="1161" spans="1:12" x14ac:dyDescent="0.25">
      <c r="A1161" s="27"/>
      <c r="C1161" s="27"/>
      <c r="L1161" t="str">
        <f t="shared" si="26"/>
        <v/>
      </c>
    </row>
    <row r="1162" spans="1:12" x14ac:dyDescent="0.25">
      <c r="A1162" s="27"/>
      <c r="C1162" s="27"/>
      <c r="L1162" t="str">
        <f t="shared" si="26"/>
        <v/>
      </c>
    </row>
    <row r="1163" spans="1:12" x14ac:dyDescent="0.25">
      <c r="A1163" s="27"/>
      <c r="C1163" s="27"/>
      <c r="L1163" t="str">
        <f t="shared" si="26"/>
        <v/>
      </c>
    </row>
    <row r="1164" spans="1:12" x14ac:dyDescent="0.25">
      <c r="A1164" s="27"/>
      <c r="C1164" s="27"/>
      <c r="L1164" t="str">
        <f t="shared" si="26"/>
        <v/>
      </c>
    </row>
    <row r="1165" spans="1:12" x14ac:dyDescent="0.25">
      <c r="A1165" s="27"/>
      <c r="C1165" s="27"/>
      <c r="L1165" t="str">
        <f t="shared" si="26"/>
        <v/>
      </c>
    </row>
    <row r="1166" spans="1:12" x14ac:dyDescent="0.25">
      <c r="A1166" s="27"/>
      <c r="C1166" s="27"/>
      <c r="L1166" t="str">
        <f t="shared" si="26"/>
        <v/>
      </c>
    </row>
    <row r="1167" spans="1:12" x14ac:dyDescent="0.25">
      <c r="A1167" s="27"/>
      <c r="C1167" s="27"/>
      <c r="L1167" t="str">
        <f t="shared" si="26"/>
        <v/>
      </c>
    </row>
    <row r="1168" spans="1:12" x14ac:dyDescent="0.25">
      <c r="A1168" s="27"/>
      <c r="C1168" s="27"/>
      <c r="L1168" t="str">
        <f t="shared" si="26"/>
        <v/>
      </c>
    </row>
    <row r="1169" spans="1:12" x14ac:dyDescent="0.25">
      <c r="A1169" s="27"/>
      <c r="C1169" s="27"/>
      <c r="L1169" t="str">
        <f t="shared" si="26"/>
        <v/>
      </c>
    </row>
    <row r="1170" spans="1:12" x14ac:dyDescent="0.25">
      <c r="A1170" s="27"/>
      <c r="C1170" s="27"/>
      <c r="L1170" t="str">
        <f t="shared" si="26"/>
        <v/>
      </c>
    </row>
    <row r="1171" spans="1:12" x14ac:dyDescent="0.25">
      <c r="A1171" s="27"/>
      <c r="C1171" s="27"/>
      <c r="L1171" t="str">
        <f t="shared" si="26"/>
        <v/>
      </c>
    </row>
    <row r="1172" spans="1:12" x14ac:dyDescent="0.25">
      <c r="A1172" s="27"/>
      <c r="C1172" s="27"/>
      <c r="L1172" t="str">
        <f t="shared" si="26"/>
        <v/>
      </c>
    </row>
    <row r="1173" spans="1:12" x14ac:dyDescent="0.25">
      <c r="A1173" s="27"/>
      <c r="C1173" s="27"/>
      <c r="L1173" t="str">
        <f t="shared" si="26"/>
        <v/>
      </c>
    </row>
    <row r="1174" spans="1:12" x14ac:dyDescent="0.25">
      <c r="A1174" s="27"/>
      <c r="C1174" s="27"/>
      <c r="L1174" t="str">
        <f t="shared" si="26"/>
        <v/>
      </c>
    </row>
    <row r="1175" spans="1:12" x14ac:dyDescent="0.25">
      <c r="A1175" s="27"/>
      <c r="C1175" s="27"/>
      <c r="L1175" t="str">
        <f t="shared" si="26"/>
        <v/>
      </c>
    </row>
    <row r="1176" spans="1:12" x14ac:dyDescent="0.25">
      <c r="A1176" s="27"/>
      <c r="C1176" s="27"/>
      <c r="L1176" t="str">
        <f t="shared" si="26"/>
        <v/>
      </c>
    </row>
    <row r="1177" spans="1:12" x14ac:dyDescent="0.25">
      <c r="A1177" s="27"/>
      <c r="C1177" s="27"/>
      <c r="L1177" t="str">
        <f t="shared" si="26"/>
        <v/>
      </c>
    </row>
    <row r="1178" spans="1:12" x14ac:dyDescent="0.25">
      <c r="A1178" s="27"/>
      <c r="C1178" s="27"/>
      <c r="L1178" t="str">
        <f t="shared" si="26"/>
        <v/>
      </c>
    </row>
    <row r="1179" spans="1:12" x14ac:dyDescent="0.25">
      <c r="A1179" s="27"/>
      <c r="C1179" s="27"/>
      <c r="L1179" t="str">
        <f t="shared" si="26"/>
        <v/>
      </c>
    </row>
    <row r="1180" spans="1:12" x14ac:dyDescent="0.25">
      <c r="A1180" s="27"/>
      <c r="C1180" s="27"/>
      <c r="L1180" t="str">
        <f t="shared" si="26"/>
        <v/>
      </c>
    </row>
    <row r="1181" spans="1:12" x14ac:dyDescent="0.25">
      <c r="A1181" s="27"/>
      <c r="C1181" s="27"/>
      <c r="L1181" t="str">
        <f t="shared" si="26"/>
        <v/>
      </c>
    </row>
    <row r="1182" spans="1:12" x14ac:dyDescent="0.25">
      <c r="A1182" s="27"/>
      <c r="C1182" s="27"/>
      <c r="L1182" t="str">
        <f t="shared" si="26"/>
        <v/>
      </c>
    </row>
    <row r="1183" spans="1:12" x14ac:dyDescent="0.25">
      <c r="A1183" s="27"/>
      <c r="C1183" s="27"/>
      <c r="L1183" t="str">
        <f t="shared" si="26"/>
        <v/>
      </c>
    </row>
    <row r="1184" spans="1:12" x14ac:dyDescent="0.25">
      <c r="A1184" s="27"/>
      <c r="C1184" s="27"/>
      <c r="L1184" t="str">
        <f t="shared" si="26"/>
        <v/>
      </c>
    </row>
    <row r="1185" spans="1:12" x14ac:dyDescent="0.25">
      <c r="A1185" s="27"/>
      <c r="C1185" s="27"/>
      <c r="L1185" t="str">
        <f t="shared" si="26"/>
        <v/>
      </c>
    </row>
    <row r="1186" spans="1:12" x14ac:dyDescent="0.25">
      <c r="A1186" s="27"/>
      <c r="C1186" s="27"/>
      <c r="L1186" t="str">
        <f t="shared" si="26"/>
        <v/>
      </c>
    </row>
    <row r="1187" spans="1:12" x14ac:dyDescent="0.25">
      <c r="A1187" s="27"/>
      <c r="C1187" s="27"/>
      <c r="L1187" t="str">
        <f t="shared" si="26"/>
        <v/>
      </c>
    </row>
    <row r="1188" spans="1:12" x14ac:dyDescent="0.25">
      <c r="A1188" s="27"/>
      <c r="C1188" s="27"/>
      <c r="L1188" t="str">
        <f t="shared" si="26"/>
        <v/>
      </c>
    </row>
    <row r="1189" spans="1:12" x14ac:dyDescent="0.25">
      <c r="A1189" s="27"/>
      <c r="C1189" s="27"/>
      <c r="L1189" t="str">
        <f t="shared" si="26"/>
        <v/>
      </c>
    </row>
    <row r="1190" spans="1:12" x14ac:dyDescent="0.25">
      <c r="A1190" s="27"/>
      <c r="C1190" s="27"/>
      <c r="L1190" t="str">
        <f t="shared" si="26"/>
        <v/>
      </c>
    </row>
    <row r="1191" spans="1:12" x14ac:dyDescent="0.25">
      <c r="A1191" s="27"/>
      <c r="C1191" s="27"/>
      <c r="L1191" t="str">
        <f t="shared" si="26"/>
        <v/>
      </c>
    </row>
    <row r="1192" spans="1:12" x14ac:dyDescent="0.25">
      <c r="A1192" s="27"/>
      <c r="C1192" s="27"/>
      <c r="L1192" t="str">
        <f t="shared" si="26"/>
        <v/>
      </c>
    </row>
    <row r="1193" spans="1:12" x14ac:dyDescent="0.25">
      <c r="A1193" s="27"/>
      <c r="C1193" s="27"/>
      <c r="L1193" t="str">
        <f t="shared" si="26"/>
        <v/>
      </c>
    </row>
    <row r="1194" spans="1:12" x14ac:dyDescent="0.25">
      <c r="A1194" s="27"/>
      <c r="C1194" s="27"/>
      <c r="L1194" t="str">
        <f t="shared" si="26"/>
        <v/>
      </c>
    </row>
    <row r="1195" spans="1:12" x14ac:dyDescent="0.25">
      <c r="A1195" s="27"/>
      <c r="C1195" s="27"/>
      <c r="L1195" t="str">
        <f t="shared" si="26"/>
        <v/>
      </c>
    </row>
    <row r="1196" spans="1:12" x14ac:dyDescent="0.25">
      <c r="A1196" s="27"/>
      <c r="C1196" s="27"/>
      <c r="L1196" t="str">
        <f t="shared" si="26"/>
        <v/>
      </c>
    </row>
    <row r="1197" spans="1:12" x14ac:dyDescent="0.25">
      <c r="A1197" s="27"/>
      <c r="C1197" s="27"/>
      <c r="L1197" t="str">
        <f t="shared" si="26"/>
        <v/>
      </c>
    </row>
    <row r="1198" spans="1:12" x14ac:dyDescent="0.25">
      <c r="A1198" s="27"/>
      <c r="C1198" s="27"/>
      <c r="L1198" t="str">
        <f t="shared" si="26"/>
        <v/>
      </c>
    </row>
    <row r="1199" spans="1:12" x14ac:dyDescent="0.25">
      <c r="A1199" s="27"/>
      <c r="C1199" s="27"/>
      <c r="L1199" t="str">
        <f t="shared" si="26"/>
        <v/>
      </c>
    </row>
    <row r="1200" spans="1:12" x14ac:dyDescent="0.25">
      <c r="A1200" s="27"/>
      <c r="C1200" s="27"/>
      <c r="L1200" t="str">
        <f t="shared" si="26"/>
        <v/>
      </c>
    </row>
    <row r="1201" spans="1:12" x14ac:dyDescent="0.25">
      <c r="A1201" s="27"/>
      <c r="C1201" s="27"/>
      <c r="L1201" t="str">
        <f t="shared" si="26"/>
        <v/>
      </c>
    </row>
    <row r="1202" spans="1:12" x14ac:dyDescent="0.25">
      <c r="A1202" s="27"/>
      <c r="C1202" s="27"/>
      <c r="L1202" t="str">
        <f t="shared" si="26"/>
        <v/>
      </c>
    </row>
    <row r="1203" spans="1:12" x14ac:dyDescent="0.25">
      <c r="A1203" s="27"/>
      <c r="C1203" s="27"/>
      <c r="L1203" t="str">
        <f t="shared" si="26"/>
        <v/>
      </c>
    </row>
    <row r="1204" spans="1:12" x14ac:dyDescent="0.25">
      <c r="A1204" s="27"/>
      <c r="C1204" s="27"/>
      <c r="L1204" t="str">
        <f t="shared" si="26"/>
        <v/>
      </c>
    </row>
    <row r="1205" spans="1:12" x14ac:dyDescent="0.25">
      <c r="A1205" s="27"/>
      <c r="C1205" s="27"/>
      <c r="L1205" t="str">
        <f t="shared" si="26"/>
        <v/>
      </c>
    </row>
    <row r="1206" spans="1:12" x14ac:dyDescent="0.25">
      <c r="A1206" s="27"/>
      <c r="C1206" s="27"/>
      <c r="L1206" t="str">
        <f t="shared" si="26"/>
        <v/>
      </c>
    </row>
    <row r="1207" spans="1:12" x14ac:dyDescent="0.25">
      <c r="A1207" s="27"/>
      <c r="C1207" s="27"/>
      <c r="L1207" t="str">
        <f t="shared" si="26"/>
        <v/>
      </c>
    </row>
    <row r="1208" spans="1:12" x14ac:dyDescent="0.25">
      <c r="A1208" s="27"/>
      <c r="C1208" s="27"/>
      <c r="L1208" t="str">
        <f t="shared" si="26"/>
        <v/>
      </c>
    </row>
    <row r="1209" spans="1:12" x14ac:dyDescent="0.25">
      <c r="A1209" s="27"/>
      <c r="C1209" s="27"/>
      <c r="L1209" t="str">
        <f t="shared" si="26"/>
        <v/>
      </c>
    </row>
    <row r="1210" spans="1:12" x14ac:dyDescent="0.25">
      <c r="A1210" s="27"/>
      <c r="C1210" s="27"/>
      <c r="L1210" t="str">
        <f t="shared" si="26"/>
        <v/>
      </c>
    </row>
    <row r="1211" spans="1:12" x14ac:dyDescent="0.25">
      <c r="A1211" s="27"/>
      <c r="C1211" s="27"/>
      <c r="L1211" t="str">
        <f t="shared" si="26"/>
        <v/>
      </c>
    </row>
    <row r="1212" spans="1:12" x14ac:dyDescent="0.25">
      <c r="A1212" s="27"/>
      <c r="C1212" s="27"/>
      <c r="L1212" t="str">
        <f t="shared" si="26"/>
        <v/>
      </c>
    </row>
    <row r="1213" spans="1:12" x14ac:dyDescent="0.25">
      <c r="A1213" s="27"/>
      <c r="C1213" s="27"/>
      <c r="L1213" t="str">
        <f t="shared" si="26"/>
        <v/>
      </c>
    </row>
    <row r="1214" spans="1:12" x14ac:dyDescent="0.25">
      <c r="A1214" s="27"/>
      <c r="C1214" s="27"/>
      <c r="L1214" t="str">
        <f t="shared" si="26"/>
        <v/>
      </c>
    </row>
    <row r="1215" spans="1:12" x14ac:dyDescent="0.25">
      <c r="A1215" s="27"/>
      <c r="C1215" s="27"/>
      <c r="L1215" t="str">
        <f t="shared" si="26"/>
        <v/>
      </c>
    </row>
    <row r="1216" spans="1:12" x14ac:dyDescent="0.25">
      <c r="A1216" s="27"/>
      <c r="C1216" s="27"/>
      <c r="L1216" t="str">
        <f t="shared" si="26"/>
        <v/>
      </c>
    </row>
    <row r="1217" spans="1:12" x14ac:dyDescent="0.25">
      <c r="A1217" s="27"/>
      <c r="C1217" s="27"/>
      <c r="L1217" t="str">
        <f t="shared" si="26"/>
        <v/>
      </c>
    </row>
    <row r="1218" spans="1:12" x14ac:dyDescent="0.25">
      <c r="A1218" s="27"/>
      <c r="C1218" s="27"/>
      <c r="L1218" t="str">
        <f t="shared" si="26"/>
        <v/>
      </c>
    </row>
    <row r="1219" spans="1:12" x14ac:dyDescent="0.25">
      <c r="A1219" s="27"/>
      <c r="C1219" s="27"/>
      <c r="L1219" t="str">
        <f t="shared" si="26"/>
        <v/>
      </c>
    </row>
    <row r="1220" spans="1:12" x14ac:dyDescent="0.25">
      <c r="A1220" s="27"/>
      <c r="C1220" s="27"/>
      <c r="L1220" t="str">
        <f t="shared" si="26"/>
        <v/>
      </c>
    </row>
    <row r="1221" spans="1:12" x14ac:dyDescent="0.25">
      <c r="A1221" s="27"/>
      <c r="C1221" s="27"/>
      <c r="L1221" t="str">
        <f t="shared" si="26"/>
        <v/>
      </c>
    </row>
    <row r="1222" spans="1:12" x14ac:dyDescent="0.25">
      <c r="A1222" s="27"/>
      <c r="C1222" s="27"/>
      <c r="L1222" t="str">
        <f t="shared" ref="L1222:L1285" si="27">RIGHT(A1222,8)</f>
        <v/>
      </c>
    </row>
    <row r="1223" spans="1:12" x14ac:dyDescent="0.25">
      <c r="A1223" s="27"/>
      <c r="C1223" s="27"/>
      <c r="L1223" t="str">
        <f t="shared" si="27"/>
        <v/>
      </c>
    </row>
    <row r="1224" spans="1:12" x14ac:dyDescent="0.25">
      <c r="A1224" s="27"/>
      <c r="C1224" s="27"/>
      <c r="L1224" t="str">
        <f t="shared" si="27"/>
        <v/>
      </c>
    </row>
    <row r="1225" spans="1:12" x14ac:dyDescent="0.25">
      <c r="A1225" s="27"/>
      <c r="C1225" s="27"/>
      <c r="L1225" t="str">
        <f t="shared" si="27"/>
        <v/>
      </c>
    </row>
    <row r="1226" spans="1:12" x14ac:dyDescent="0.25">
      <c r="A1226" s="27"/>
      <c r="C1226" s="27"/>
      <c r="L1226" t="str">
        <f t="shared" si="27"/>
        <v/>
      </c>
    </row>
    <row r="1227" spans="1:12" x14ac:dyDescent="0.25">
      <c r="A1227" s="27"/>
      <c r="C1227" s="27"/>
      <c r="L1227" t="str">
        <f t="shared" si="27"/>
        <v/>
      </c>
    </row>
    <row r="1228" spans="1:12" x14ac:dyDescent="0.25">
      <c r="A1228" s="27"/>
      <c r="C1228" s="27"/>
      <c r="L1228" t="str">
        <f t="shared" si="27"/>
        <v/>
      </c>
    </row>
    <row r="1229" spans="1:12" x14ac:dyDescent="0.25">
      <c r="A1229" s="27"/>
      <c r="C1229" s="27"/>
      <c r="L1229" t="str">
        <f t="shared" si="27"/>
        <v/>
      </c>
    </row>
    <row r="1230" spans="1:12" x14ac:dyDescent="0.25">
      <c r="A1230" s="27"/>
      <c r="C1230" s="27"/>
      <c r="L1230" t="str">
        <f t="shared" si="27"/>
        <v/>
      </c>
    </row>
    <row r="1231" spans="1:12" x14ac:dyDescent="0.25">
      <c r="A1231" s="27"/>
      <c r="C1231" s="27"/>
      <c r="L1231" t="str">
        <f t="shared" si="27"/>
        <v/>
      </c>
    </row>
    <row r="1232" spans="1:12" x14ac:dyDescent="0.25">
      <c r="A1232" s="27"/>
      <c r="C1232" s="27"/>
      <c r="L1232" t="str">
        <f t="shared" si="27"/>
        <v/>
      </c>
    </row>
    <row r="1233" spans="1:12" x14ac:dyDescent="0.25">
      <c r="A1233" s="27"/>
      <c r="C1233" s="27"/>
      <c r="L1233" t="str">
        <f t="shared" si="27"/>
        <v/>
      </c>
    </row>
    <row r="1234" spans="1:12" x14ac:dyDescent="0.25">
      <c r="A1234" s="27"/>
      <c r="C1234" s="27"/>
      <c r="L1234" t="str">
        <f t="shared" si="27"/>
        <v/>
      </c>
    </row>
    <row r="1235" spans="1:12" x14ac:dyDescent="0.25">
      <c r="A1235" s="27"/>
      <c r="C1235" s="27"/>
      <c r="L1235" t="str">
        <f t="shared" si="27"/>
        <v/>
      </c>
    </row>
    <row r="1236" spans="1:12" x14ac:dyDescent="0.25">
      <c r="A1236" s="27"/>
      <c r="C1236" s="27"/>
      <c r="L1236" t="str">
        <f t="shared" si="27"/>
        <v/>
      </c>
    </row>
    <row r="1237" spans="1:12" x14ac:dyDescent="0.25">
      <c r="A1237" s="27"/>
      <c r="C1237" s="27"/>
      <c r="L1237" t="str">
        <f t="shared" si="27"/>
        <v/>
      </c>
    </row>
    <row r="1238" spans="1:12" x14ac:dyDescent="0.25">
      <c r="A1238" s="27"/>
      <c r="C1238" s="27"/>
      <c r="L1238" t="str">
        <f t="shared" si="27"/>
        <v/>
      </c>
    </row>
    <row r="1239" spans="1:12" x14ac:dyDescent="0.25">
      <c r="A1239" s="27"/>
      <c r="C1239" s="27"/>
      <c r="L1239" t="str">
        <f t="shared" si="27"/>
        <v/>
      </c>
    </row>
    <row r="1240" spans="1:12" x14ac:dyDescent="0.25">
      <c r="A1240" s="27"/>
      <c r="C1240" s="27"/>
      <c r="L1240" t="str">
        <f t="shared" si="27"/>
        <v/>
      </c>
    </row>
    <row r="1241" spans="1:12" x14ac:dyDescent="0.25">
      <c r="A1241" s="27"/>
      <c r="C1241" s="27"/>
      <c r="L1241" t="str">
        <f t="shared" si="27"/>
        <v/>
      </c>
    </row>
    <row r="1242" spans="1:12" x14ac:dyDescent="0.25">
      <c r="A1242" s="27"/>
      <c r="C1242" s="27"/>
      <c r="L1242" t="str">
        <f t="shared" si="27"/>
        <v/>
      </c>
    </row>
    <row r="1243" spans="1:12" x14ac:dyDescent="0.25">
      <c r="A1243" s="27"/>
      <c r="C1243" s="27"/>
      <c r="L1243" t="str">
        <f t="shared" si="27"/>
        <v/>
      </c>
    </row>
    <row r="1244" spans="1:12" x14ac:dyDescent="0.25">
      <c r="A1244" s="27"/>
      <c r="C1244" s="27"/>
      <c r="L1244" t="str">
        <f t="shared" si="27"/>
        <v/>
      </c>
    </row>
    <row r="1245" spans="1:12" x14ac:dyDescent="0.25">
      <c r="A1245" s="27"/>
      <c r="C1245" s="27"/>
      <c r="L1245" t="str">
        <f t="shared" si="27"/>
        <v/>
      </c>
    </row>
    <row r="1246" spans="1:12" x14ac:dyDescent="0.25">
      <c r="A1246" s="27"/>
      <c r="C1246" s="27"/>
      <c r="L1246" t="str">
        <f t="shared" si="27"/>
        <v/>
      </c>
    </row>
    <row r="1247" spans="1:12" x14ac:dyDescent="0.25">
      <c r="A1247" s="27"/>
      <c r="C1247" s="27"/>
      <c r="L1247" t="str">
        <f t="shared" si="27"/>
        <v/>
      </c>
    </row>
    <row r="1248" spans="1:12" x14ac:dyDescent="0.25">
      <c r="A1248" s="27"/>
      <c r="C1248" s="27"/>
      <c r="L1248" t="str">
        <f t="shared" si="27"/>
        <v/>
      </c>
    </row>
    <row r="1249" spans="1:12" x14ac:dyDescent="0.25">
      <c r="A1249" s="27"/>
      <c r="C1249" s="27"/>
      <c r="L1249" t="str">
        <f t="shared" si="27"/>
        <v/>
      </c>
    </row>
    <row r="1250" spans="1:12" x14ac:dyDescent="0.25">
      <c r="A1250" s="27"/>
      <c r="C1250" s="27"/>
      <c r="L1250" t="str">
        <f t="shared" si="27"/>
        <v/>
      </c>
    </row>
    <row r="1251" spans="1:12" x14ac:dyDescent="0.25">
      <c r="A1251" s="27"/>
      <c r="C1251" s="27"/>
      <c r="L1251" t="str">
        <f t="shared" si="27"/>
        <v/>
      </c>
    </row>
    <row r="1252" spans="1:12" x14ac:dyDescent="0.25">
      <c r="A1252" s="27"/>
      <c r="C1252" s="27"/>
      <c r="L1252" t="str">
        <f t="shared" si="27"/>
        <v/>
      </c>
    </row>
    <row r="1253" spans="1:12" x14ac:dyDescent="0.25">
      <c r="A1253" s="27"/>
      <c r="C1253" s="27"/>
      <c r="L1253" t="str">
        <f t="shared" si="27"/>
        <v/>
      </c>
    </row>
    <row r="1254" spans="1:12" x14ac:dyDescent="0.25">
      <c r="A1254" s="27"/>
      <c r="C1254" s="27"/>
      <c r="L1254" t="str">
        <f t="shared" si="27"/>
        <v/>
      </c>
    </row>
    <row r="1255" spans="1:12" x14ac:dyDescent="0.25">
      <c r="A1255" s="27"/>
      <c r="C1255" s="27"/>
      <c r="L1255" t="str">
        <f t="shared" si="27"/>
        <v/>
      </c>
    </row>
    <row r="1256" spans="1:12" x14ac:dyDescent="0.25">
      <c r="A1256" s="27"/>
      <c r="C1256" s="27"/>
      <c r="L1256" t="str">
        <f t="shared" si="27"/>
        <v/>
      </c>
    </row>
    <row r="1257" spans="1:12" x14ac:dyDescent="0.25">
      <c r="A1257" s="27"/>
      <c r="C1257" s="27"/>
      <c r="L1257" t="str">
        <f t="shared" si="27"/>
        <v/>
      </c>
    </row>
    <row r="1258" spans="1:12" x14ac:dyDescent="0.25">
      <c r="A1258" s="27"/>
      <c r="C1258" s="27"/>
      <c r="L1258" t="str">
        <f t="shared" si="27"/>
        <v/>
      </c>
    </row>
    <row r="1259" spans="1:12" x14ac:dyDescent="0.25">
      <c r="A1259" s="27"/>
      <c r="C1259" s="27"/>
      <c r="L1259" t="str">
        <f t="shared" si="27"/>
        <v/>
      </c>
    </row>
    <row r="1260" spans="1:12" x14ac:dyDescent="0.25">
      <c r="A1260" s="27"/>
      <c r="C1260" s="27"/>
      <c r="L1260" t="str">
        <f t="shared" si="27"/>
        <v/>
      </c>
    </row>
    <row r="1261" spans="1:12" x14ac:dyDescent="0.25">
      <c r="A1261" s="27"/>
      <c r="C1261" s="27"/>
      <c r="L1261" t="str">
        <f t="shared" si="27"/>
        <v/>
      </c>
    </row>
    <row r="1262" spans="1:12" x14ac:dyDescent="0.25">
      <c r="A1262" s="27"/>
      <c r="C1262" s="27"/>
      <c r="L1262" t="str">
        <f t="shared" si="27"/>
        <v/>
      </c>
    </row>
    <row r="1263" spans="1:12" x14ac:dyDescent="0.25">
      <c r="A1263" s="27"/>
      <c r="C1263" s="27"/>
      <c r="L1263" t="str">
        <f t="shared" si="27"/>
        <v/>
      </c>
    </row>
    <row r="1264" spans="1:12" x14ac:dyDescent="0.25">
      <c r="A1264" s="27"/>
      <c r="C1264" s="27"/>
      <c r="L1264" t="str">
        <f t="shared" si="27"/>
        <v/>
      </c>
    </row>
    <row r="1265" spans="1:12" x14ac:dyDescent="0.25">
      <c r="A1265" s="27"/>
      <c r="C1265" s="27"/>
      <c r="L1265" t="str">
        <f t="shared" si="27"/>
        <v/>
      </c>
    </row>
    <row r="1266" spans="1:12" x14ac:dyDescent="0.25">
      <c r="A1266" s="27"/>
      <c r="C1266" s="27"/>
      <c r="L1266" t="str">
        <f t="shared" si="27"/>
        <v/>
      </c>
    </row>
    <row r="1267" spans="1:12" x14ac:dyDescent="0.25">
      <c r="A1267" s="27"/>
      <c r="C1267" s="27"/>
      <c r="L1267" t="str">
        <f t="shared" si="27"/>
        <v/>
      </c>
    </row>
    <row r="1268" spans="1:12" x14ac:dyDescent="0.25">
      <c r="A1268" s="27"/>
      <c r="C1268" s="27"/>
      <c r="L1268" t="str">
        <f t="shared" si="27"/>
        <v/>
      </c>
    </row>
    <row r="1269" spans="1:12" x14ac:dyDescent="0.25">
      <c r="A1269" s="27"/>
      <c r="C1269" s="27"/>
      <c r="L1269" t="str">
        <f t="shared" si="27"/>
        <v/>
      </c>
    </row>
    <row r="1270" spans="1:12" x14ac:dyDescent="0.25">
      <c r="A1270" s="27"/>
      <c r="C1270" s="27"/>
      <c r="L1270" t="str">
        <f t="shared" si="27"/>
        <v/>
      </c>
    </row>
    <row r="1271" spans="1:12" x14ac:dyDescent="0.25">
      <c r="A1271" s="27"/>
      <c r="C1271" s="27"/>
      <c r="L1271" t="str">
        <f t="shared" si="27"/>
        <v/>
      </c>
    </row>
    <row r="1272" spans="1:12" x14ac:dyDescent="0.25">
      <c r="A1272" s="27"/>
      <c r="C1272" s="27"/>
      <c r="L1272" t="str">
        <f t="shared" si="27"/>
        <v/>
      </c>
    </row>
    <row r="1273" spans="1:12" x14ac:dyDescent="0.25">
      <c r="A1273" s="27"/>
      <c r="C1273" s="27"/>
      <c r="L1273" t="str">
        <f t="shared" si="27"/>
        <v/>
      </c>
    </row>
    <row r="1274" spans="1:12" x14ac:dyDescent="0.25">
      <c r="A1274" s="27"/>
      <c r="C1274" s="27"/>
      <c r="L1274" t="str">
        <f t="shared" si="27"/>
        <v/>
      </c>
    </row>
    <row r="1275" spans="1:12" x14ac:dyDescent="0.25">
      <c r="A1275" s="27"/>
      <c r="C1275" s="27"/>
      <c r="L1275" t="str">
        <f t="shared" si="27"/>
        <v/>
      </c>
    </row>
    <row r="1276" spans="1:12" x14ac:dyDescent="0.25">
      <c r="A1276" s="27"/>
      <c r="C1276" s="27"/>
      <c r="L1276" t="str">
        <f t="shared" si="27"/>
        <v/>
      </c>
    </row>
    <row r="1277" spans="1:12" x14ac:dyDescent="0.25">
      <c r="A1277" s="27"/>
      <c r="C1277" s="27"/>
      <c r="L1277" t="str">
        <f t="shared" si="27"/>
        <v/>
      </c>
    </row>
    <row r="1278" spans="1:12" x14ac:dyDescent="0.25">
      <c r="A1278" s="27"/>
      <c r="C1278" s="27"/>
      <c r="L1278" t="str">
        <f t="shared" si="27"/>
        <v/>
      </c>
    </row>
    <row r="1279" spans="1:12" x14ac:dyDescent="0.25">
      <c r="A1279" s="27"/>
      <c r="C1279" s="27"/>
      <c r="L1279" t="str">
        <f t="shared" si="27"/>
        <v/>
      </c>
    </row>
    <row r="1280" spans="1:12" x14ac:dyDescent="0.25">
      <c r="A1280" s="27"/>
      <c r="C1280" s="27"/>
      <c r="L1280" t="str">
        <f t="shared" si="27"/>
        <v/>
      </c>
    </row>
    <row r="1281" spans="1:12" x14ac:dyDescent="0.25">
      <c r="A1281" s="27"/>
      <c r="C1281" s="27"/>
      <c r="L1281" t="str">
        <f t="shared" si="27"/>
        <v/>
      </c>
    </row>
    <row r="1282" spans="1:12" x14ac:dyDescent="0.25">
      <c r="A1282" s="27"/>
      <c r="C1282" s="27"/>
      <c r="L1282" t="str">
        <f t="shared" si="27"/>
        <v/>
      </c>
    </row>
    <row r="1283" spans="1:12" x14ac:dyDescent="0.25">
      <c r="A1283" s="27"/>
      <c r="C1283" s="27"/>
      <c r="L1283" t="str">
        <f t="shared" si="27"/>
        <v/>
      </c>
    </row>
    <row r="1284" spans="1:12" x14ac:dyDescent="0.25">
      <c r="A1284" s="27"/>
      <c r="C1284" s="27"/>
      <c r="L1284" t="str">
        <f t="shared" si="27"/>
        <v/>
      </c>
    </row>
    <row r="1285" spans="1:12" x14ac:dyDescent="0.25">
      <c r="A1285" s="27"/>
      <c r="C1285" s="27"/>
      <c r="L1285" t="str">
        <f t="shared" si="27"/>
        <v/>
      </c>
    </row>
    <row r="1286" spans="1:12" x14ac:dyDescent="0.25">
      <c r="A1286" s="27"/>
      <c r="C1286" s="27"/>
      <c r="L1286" t="str">
        <f t="shared" ref="L1286:L1349" si="28">RIGHT(A1286,8)</f>
        <v/>
      </c>
    </row>
    <row r="1287" spans="1:12" x14ac:dyDescent="0.25">
      <c r="A1287" s="27"/>
      <c r="C1287" s="27"/>
      <c r="L1287" t="str">
        <f t="shared" si="28"/>
        <v/>
      </c>
    </row>
    <row r="1288" spans="1:12" x14ac:dyDescent="0.25">
      <c r="A1288" s="27"/>
      <c r="C1288" s="27"/>
      <c r="L1288" t="str">
        <f t="shared" si="28"/>
        <v/>
      </c>
    </row>
    <row r="1289" spans="1:12" x14ac:dyDescent="0.25">
      <c r="A1289" s="27"/>
      <c r="C1289" s="27"/>
      <c r="L1289" t="str">
        <f t="shared" si="28"/>
        <v/>
      </c>
    </row>
    <row r="1290" spans="1:12" x14ac:dyDescent="0.25">
      <c r="A1290" s="27"/>
      <c r="C1290" s="27"/>
      <c r="L1290" t="str">
        <f t="shared" si="28"/>
        <v/>
      </c>
    </row>
    <row r="1291" spans="1:12" x14ac:dyDescent="0.25">
      <c r="A1291" s="27"/>
      <c r="C1291" s="27"/>
      <c r="L1291" t="str">
        <f t="shared" si="28"/>
        <v/>
      </c>
    </row>
    <row r="1292" spans="1:12" x14ac:dyDescent="0.25">
      <c r="A1292" s="27"/>
      <c r="C1292" s="27"/>
      <c r="L1292" t="str">
        <f t="shared" si="28"/>
        <v/>
      </c>
    </row>
    <row r="1293" spans="1:12" x14ac:dyDescent="0.25">
      <c r="A1293" s="27"/>
      <c r="C1293" s="27"/>
      <c r="L1293" t="str">
        <f t="shared" si="28"/>
        <v/>
      </c>
    </row>
    <row r="1294" spans="1:12" x14ac:dyDescent="0.25">
      <c r="A1294" s="27"/>
      <c r="C1294" s="27"/>
      <c r="L1294" t="str">
        <f t="shared" si="28"/>
        <v/>
      </c>
    </row>
    <row r="1295" spans="1:12" x14ac:dyDescent="0.25">
      <c r="A1295" s="27"/>
      <c r="C1295" s="27"/>
      <c r="L1295" t="str">
        <f t="shared" si="28"/>
        <v/>
      </c>
    </row>
    <row r="1296" spans="1:12" x14ac:dyDescent="0.25">
      <c r="A1296" s="27"/>
      <c r="C1296" s="27"/>
      <c r="L1296" t="str">
        <f t="shared" si="28"/>
        <v/>
      </c>
    </row>
    <row r="1297" spans="1:12" x14ac:dyDescent="0.25">
      <c r="A1297" s="27"/>
      <c r="C1297" s="27"/>
      <c r="L1297" t="str">
        <f t="shared" si="28"/>
        <v/>
      </c>
    </row>
    <row r="1298" spans="1:12" x14ac:dyDescent="0.25">
      <c r="A1298" s="27"/>
      <c r="C1298" s="27"/>
      <c r="L1298" t="str">
        <f t="shared" si="28"/>
        <v/>
      </c>
    </row>
    <row r="1299" spans="1:12" x14ac:dyDescent="0.25">
      <c r="A1299" s="27"/>
      <c r="C1299" s="27"/>
      <c r="L1299" t="str">
        <f t="shared" si="28"/>
        <v/>
      </c>
    </row>
    <row r="1300" spans="1:12" x14ac:dyDescent="0.25">
      <c r="A1300" s="27"/>
      <c r="C1300" s="27"/>
      <c r="L1300" t="str">
        <f t="shared" si="28"/>
        <v/>
      </c>
    </row>
    <row r="1301" spans="1:12" x14ac:dyDescent="0.25">
      <c r="A1301" s="27"/>
      <c r="C1301" s="27"/>
      <c r="L1301" t="str">
        <f t="shared" si="28"/>
        <v/>
      </c>
    </row>
    <row r="1302" spans="1:12" x14ac:dyDescent="0.25">
      <c r="A1302" s="27"/>
      <c r="C1302" s="27"/>
      <c r="L1302" t="str">
        <f t="shared" si="28"/>
        <v/>
      </c>
    </row>
    <row r="1303" spans="1:12" x14ac:dyDescent="0.25">
      <c r="A1303" s="27"/>
      <c r="C1303" s="27"/>
      <c r="L1303" t="str">
        <f t="shared" si="28"/>
        <v/>
      </c>
    </row>
    <row r="1304" spans="1:12" x14ac:dyDescent="0.25">
      <c r="A1304" s="27"/>
      <c r="C1304" s="27"/>
      <c r="L1304" t="str">
        <f t="shared" si="28"/>
        <v/>
      </c>
    </row>
    <row r="1305" spans="1:12" x14ac:dyDescent="0.25">
      <c r="A1305" s="27"/>
      <c r="C1305" s="27"/>
      <c r="L1305" t="str">
        <f t="shared" si="28"/>
        <v/>
      </c>
    </row>
    <row r="1306" spans="1:12" x14ac:dyDescent="0.25">
      <c r="A1306" s="27"/>
      <c r="C1306" s="27"/>
      <c r="L1306" t="str">
        <f t="shared" si="28"/>
        <v/>
      </c>
    </row>
    <row r="1307" spans="1:12" x14ac:dyDescent="0.25">
      <c r="A1307" s="27"/>
      <c r="C1307" s="27"/>
      <c r="L1307" t="str">
        <f t="shared" si="28"/>
        <v/>
      </c>
    </row>
    <row r="1308" spans="1:12" x14ac:dyDescent="0.25">
      <c r="A1308" s="27"/>
      <c r="C1308" s="27"/>
      <c r="L1308" t="str">
        <f t="shared" si="28"/>
        <v/>
      </c>
    </row>
    <row r="1309" spans="1:12" x14ac:dyDescent="0.25">
      <c r="A1309" s="27"/>
      <c r="C1309" s="27"/>
      <c r="L1309" t="str">
        <f t="shared" si="28"/>
        <v/>
      </c>
    </row>
    <row r="1310" spans="1:12" x14ac:dyDescent="0.25">
      <c r="A1310" s="27"/>
      <c r="C1310" s="27"/>
      <c r="L1310" t="str">
        <f t="shared" si="28"/>
        <v/>
      </c>
    </row>
    <row r="1311" spans="1:12" x14ac:dyDescent="0.25">
      <c r="A1311" s="27"/>
      <c r="C1311" s="27"/>
      <c r="L1311" t="str">
        <f t="shared" si="28"/>
        <v/>
      </c>
    </row>
    <row r="1312" spans="1:12" x14ac:dyDescent="0.25">
      <c r="A1312" s="27"/>
      <c r="C1312" s="27"/>
      <c r="L1312" t="str">
        <f t="shared" si="28"/>
        <v/>
      </c>
    </row>
    <row r="1313" spans="1:12" x14ac:dyDescent="0.25">
      <c r="A1313" s="27"/>
      <c r="C1313" s="27"/>
      <c r="L1313" t="str">
        <f t="shared" si="28"/>
        <v/>
      </c>
    </row>
    <row r="1314" spans="1:12" x14ac:dyDescent="0.25">
      <c r="A1314" s="27"/>
      <c r="C1314" s="27"/>
      <c r="L1314" t="str">
        <f t="shared" si="28"/>
        <v/>
      </c>
    </row>
    <row r="1315" spans="1:12" x14ac:dyDescent="0.25">
      <c r="A1315" s="27"/>
      <c r="C1315" s="27"/>
      <c r="L1315" t="str">
        <f t="shared" si="28"/>
        <v/>
      </c>
    </row>
    <row r="1316" spans="1:12" x14ac:dyDescent="0.25">
      <c r="A1316" s="27"/>
      <c r="C1316" s="27"/>
      <c r="L1316" t="str">
        <f t="shared" si="28"/>
        <v/>
      </c>
    </row>
    <row r="1317" spans="1:12" x14ac:dyDescent="0.25">
      <c r="A1317" s="27"/>
      <c r="C1317" s="27"/>
      <c r="L1317" t="str">
        <f t="shared" si="28"/>
        <v/>
      </c>
    </row>
    <row r="1318" spans="1:12" x14ac:dyDescent="0.25">
      <c r="A1318" s="27"/>
      <c r="C1318" s="27"/>
      <c r="L1318" t="str">
        <f t="shared" si="28"/>
        <v/>
      </c>
    </row>
    <row r="1319" spans="1:12" x14ac:dyDescent="0.25">
      <c r="A1319" s="27"/>
      <c r="C1319" s="27"/>
      <c r="L1319" t="str">
        <f t="shared" si="28"/>
        <v/>
      </c>
    </row>
    <row r="1320" spans="1:12" x14ac:dyDescent="0.25">
      <c r="A1320" s="27"/>
      <c r="C1320" s="27"/>
      <c r="L1320" t="str">
        <f t="shared" si="28"/>
        <v/>
      </c>
    </row>
    <row r="1321" spans="1:12" x14ac:dyDescent="0.25">
      <c r="A1321" s="27"/>
      <c r="C1321" s="27"/>
      <c r="L1321" t="str">
        <f t="shared" si="28"/>
        <v/>
      </c>
    </row>
    <row r="1322" spans="1:12" x14ac:dyDescent="0.25">
      <c r="A1322" s="27"/>
      <c r="C1322" s="27"/>
      <c r="L1322" t="str">
        <f t="shared" si="28"/>
        <v/>
      </c>
    </row>
    <row r="1323" spans="1:12" x14ac:dyDescent="0.25">
      <c r="A1323" s="27"/>
      <c r="C1323" s="27"/>
      <c r="L1323" t="str">
        <f t="shared" si="28"/>
        <v/>
      </c>
    </row>
    <row r="1324" spans="1:12" x14ac:dyDescent="0.25">
      <c r="A1324" s="27"/>
      <c r="C1324" s="27"/>
      <c r="L1324" t="str">
        <f t="shared" si="28"/>
        <v/>
      </c>
    </row>
    <row r="1325" spans="1:12" x14ac:dyDescent="0.25">
      <c r="A1325" s="27"/>
      <c r="C1325" s="27"/>
      <c r="L1325" t="str">
        <f t="shared" si="28"/>
        <v/>
      </c>
    </row>
    <row r="1326" spans="1:12" x14ac:dyDescent="0.25">
      <c r="A1326" s="27"/>
      <c r="C1326" s="27"/>
      <c r="L1326" t="str">
        <f t="shared" si="28"/>
        <v/>
      </c>
    </row>
    <row r="1327" spans="1:12" x14ac:dyDescent="0.25">
      <c r="A1327" s="27"/>
      <c r="C1327" s="27"/>
      <c r="L1327" t="str">
        <f t="shared" si="28"/>
        <v/>
      </c>
    </row>
    <row r="1328" spans="1:12" x14ac:dyDescent="0.25">
      <c r="A1328" s="27"/>
      <c r="C1328" s="27"/>
      <c r="L1328" t="str">
        <f t="shared" si="28"/>
        <v/>
      </c>
    </row>
    <row r="1329" spans="1:12" x14ac:dyDescent="0.25">
      <c r="A1329" s="27"/>
      <c r="C1329" s="27"/>
      <c r="L1329" t="str">
        <f t="shared" si="28"/>
        <v/>
      </c>
    </row>
    <row r="1330" spans="1:12" x14ac:dyDescent="0.25">
      <c r="A1330" s="27"/>
      <c r="C1330" s="27"/>
      <c r="L1330" t="str">
        <f t="shared" si="28"/>
        <v/>
      </c>
    </row>
    <row r="1331" spans="1:12" x14ac:dyDescent="0.25">
      <c r="A1331" s="27"/>
      <c r="C1331" s="27"/>
      <c r="L1331" t="str">
        <f t="shared" si="28"/>
        <v/>
      </c>
    </row>
    <row r="1332" spans="1:12" x14ac:dyDescent="0.25">
      <c r="A1332" s="27"/>
      <c r="C1332" s="27"/>
      <c r="L1332" t="str">
        <f t="shared" si="28"/>
        <v/>
      </c>
    </row>
    <row r="1333" spans="1:12" x14ac:dyDescent="0.25">
      <c r="A1333" s="27"/>
      <c r="C1333" s="27"/>
      <c r="L1333" t="str">
        <f t="shared" si="28"/>
        <v/>
      </c>
    </row>
    <row r="1334" spans="1:12" x14ac:dyDescent="0.25">
      <c r="A1334" s="27"/>
      <c r="C1334" s="27"/>
      <c r="L1334" t="str">
        <f t="shared" si="28"/>
        <v/>
      </c>
    </row>
    <row r="1335" spans="1:12" x14ac:dyDescent="0.25">
      <c r="A1335" s="27"/>
      <c r="C1335" s="27"/>
      <c r="L1335" t="str">
        <f t="shared" si="28"/>
        <v/>
      </c>
    </row>
    <row r="1336" spans="1:12" x14ac:dyDescent="0.25">
      <c r="A1336" s="27"/>
      <c r="C1336" s="27"/>
      <c r="L1336" t="str">
        <f t="shared" si="28"/>
        <v/>
      </c>
    </row>
    <row r="1337" spans="1:12" x14ac:dyDescent="0.25">
      <c r="A1337" s="27"/>
      <c r="C1337" s="27"/>
      <c r="L1337" t="str">
        <f t="shared" si="28"/>
        <v/>
      </c>
    </row>
    <row r="1338" spans="1:12" x14ac:dyDescent="0.25">
      <c r="A1338" s="27"/>
      <c r="C1338" s="27"/>
      <c r="L1338" t="str">
        <f t="shared" si="28"/>
        <v/>
      </c>
    </row>
    <row r="1339" spans="1:12" x14ac:dyDescent="0.25">
      <c r="A1339" s="27"/>
      <c r="C1339" s="27"/>
      <c r="L1339" t="str">
        <f t="shared" si="28"/>
        <v/>
      </c>
    </row>
    <row r="1340" spans="1:12" x14ac:dyDescent="0.25">
      <c r="A1340" s="27"/>
      <c r="C1340" s="27"/>
      <c r="L1340" t="str">
        <f t="shared" si="28"/>
        <v/>
      </c>
    </row>
    <row r="1341" spans="1:12" x14ac:dyDescent="0.25">
      <c r="A1341" s="27"/>
      <c r="C1341" s="27"/>
      <c r="L1341" t="str">
        <f t="shared" si="28"/>
        <v/>
      </c>
    </row>
    <row r="1342" spans="1:12" x14ac:dyDescent="0.25">
      <c r="A1342" s="27"/>
      <c r="C1342" s="27"/>
      <c r="L1342" t="str">
        <f t="shared" si="28"/>
        <v/>
      </c>
    </row>
    <row r="1343" spans="1:12" x14ac:dyDescent="0.25">
      <c r="A1343" s="27"/>
      <c r="C1343" s="27"/>
      <c r="L1343" t="str">
        <f t="shared" si="28"/>
        <v/>
      </c>
    </row>
    <row r="1344" spans="1:12" x14ac:dyDescent="0.25">
      <c r="A1344" s="27"/>
      <c r="C1344" s="27"/>
      <c r="L1344" t="str">
        <f t="shared" si="28"/>
        <v/>
      </c>
    </row>
    <row r="1345" spans="1:12" x14ac:dyDescent="0.25">
      <c r="A1345" s="27"/>
      <c r="C1345" s="27"/>
      <c r="L1345" t="str">
        <f t="shared" si="28"/>
        <v/>
      </c>
    </row>
    <row r="1346" spans="1:12" x14ac:dyDescent="0.25">
      <c r="A1346" s="27"/>
      <c r="C1346" s="27"/>
      <c r="L1346" t="str">
        <f t="shared" si="28"/>
        <v/>
      </c>
    </row>
    <row r="1347" spans="1:12" x14ac:dyDescent="0.25">
      <c r="A1347" s="27"/>
      <c r="C1347" s="27"/>
      <c r="L1347" t="str">
        <f t="shared" si="28"/>
        <v/>
      </c>
    </row>
    <row r="1348" spans="1:12" x14ac:dyDescent="0.25">
      <c r="A1348" s="27"/>
      <c r="C1348" s="27"/>
      <c r="L1348" t="str">
        <f t="shared" si="28"/>
        <v/>
      </c>
    </row>
    <row r="1349" spans="1:12" x14ac:dyDescent="0.25">
      <c r="A1349" s="27"/>
      <c r="C1349" s="27"/>
      <c r="L1349" t="str">
        <f t="shared" si="28"/>
        <v/>
      </c>
    </row>
    <row r="1350" spans="1:12" x14ac:dyDescent="0.25">
      <c r="A1350" s="27"/>
      <c r="C1350" s="27"/>
      <c r="L1350" t="str">
        <f t="shared" ref="L1350:L1413" si="29">RIGHT(A1350,8)</f>
        <v/>
      </c>
    </row>
    <row r="1351" spans="1:12" x14ac:dyDescent="0.25">
      <c r="A1351" s="27"/>
      <c r="C1351" s="27"/>
      <c r="L1351" t="str">
        <f t="shared" si="29"/>
        <v/>
      </c>
    </row>
    <row r="1352" spans="1:12" x14ac:dyDescent="0.25">
      <c r="A1352" s="27"/>
      <c r="C1352" s="27"/>
      <c r="L1352" t="str">
        <f t="shared" si="29"/>
        <v/>
      </c>
    </row>
    <row r="1353" spans="1:12" x14ac:dyDescent="0.25">
      <c r="A1353" s="27"/>
      <c r="C1353" s="27"/>
      <c r="L1353" t="str">
        <f t="shared" si="29"/>
        <v/>
      </c>
    </row>
    <row r="1354" spans="1:12" x14ac:dyDescent="0.25">
      <c r="A1354" s="27"/>
      <c r="C1354" s="27"/>
      <c r="L1354" t="str">
        <f t="shared" si="29"/>
        <v/>
      </c>
    </row>
    <row r="1355" spans="1:12" x14ac:dyDescent="0.25">
      <c r="A1355" s="27"/>
      <c r="C1355" s="27"/>
      <c r="L1355" t="str">
        <f t="shared" si="29"/>
        <v/>
      </c>
    </row>
    <row r="1356" spans="1:12" x14ac:dyDescent="0.25">
      <c r="A1356" s="27"/>
      <c r="C1356" s="27"/>
      <c r="L1356" t="str">
        <f t="shared" si="29"/>
        <v/>
      </c>
    </row>
    <row r="1357" spans="1:12" x14ac:dyDescent="0.25">
      <c r="A1357" s="27"/>
      <c r="C1357" s="27"/>
      <c r="L1357" t="str">
        <f t="shared" si="29"/>
        <v/>
      </c>
    </row>
    <row r="1358" spans="1:12" x14ac:dyDescent="0.25">
      <c r="A1358" s="27"/>
      <c r="C1358" s="27"/>
      <c r="L1358" t="str">
        <f t="shared" si="29"/>
        <v/>
      </c>
    </row>
    <row r="1359" spans="1:12" x14ac:dyDescent="0.25">
      <c r="A1359" s="27"/>
      <c r="C1359" s="27"/>
      <c r="L1359" t="str">
        <f t="shared" si="29"/>
        <v/>
      </c>
    </row>
    <row r="1360" spans="1:12" x14ac:dyDescent="0.25">
      <c r="A1360" s="27"/>
      <c r="C1360" s="27"/>
      <c r="L1360" t="str">
        <f t="shared" si="29"/>
        <v/>
      </c>
    </row>
    <row r="1361" spans="1:12" x14ac:dyDescent="0.25">
      <c r="A1361" s="27"/>
      <c r="C1361" s="27"/>
      <c r="L1361" t="str">
        <f t="shared" si="29"/>
        <v/>
      </c>
    </row>
    <row r="1362" spans="1:12" x14ac:dyDescent="0.25">
      <c r="A1362" s="27"/>
      <c r="C1362" s="27"/>
      <c r="L1362" t="str">
        <f t="shared" si="29"/>
        <v/>
      </c>
    </row>
    <row r="1363" spans="1:12" x14ac:dyDescent="0.25">
      <c r="A1363" s="27"/>
      <c r="C1363" s="27"/>
      <c r="L1363" t="str">
        <f t="shared" si="29"/>
        <v/>
      </c>
    </row>
    <row r="1364" spans="1:12" x14ac:dyDescent="0.25">
      <c r="A1364" s="27"/>
      <c r="C1364" s="27"/>
      <c r="L1364" t="str">
        <f t="shared" si="29"/>
        <v/>
      </c>
    </row>
    <row r="1365" spans="1:12" x14ac:dyDescent="0.25">
      <c r="A1365" s="27"/>
      <c r="C1365" s="27"/>
      <c r="L1365" t="str">
        <f t="shared" si="29"/>
        <v/>
      </c>
    </row>
    <row r="1366" spans="1:12" x14ac:dyDescent="0.25">
      <c r="A1366" s="27"/>
      <c r="C1366" s="27"/>
      <c r="L1366" t="str">
        <f t="shared" si="29"/>
        <v/>
      </c>
    </row>
    <row r="1367" spans="1:12" x14ac:dyDescent="0.25">
      <c r="A1367" s="27"/>
      <c r="C1367" s="27"/>
      <c r="L1367" t="str">
        <f t="shared" si="29"/>
        <v/>
      </c>
    </row>
    <row r="1368" spans="1:12" x14ac:dyDescent="0.25">
      <c r="A1368" s="27"/>
      <c r="C1368" s="27"/>
      <c r="L1368" t="str">
        <f t="shared" si="29"/>
        <v/>
      </c>
    </row>
    <row r="1369" spans="1:12" x14ac:dyDescent="0.25">
      <c r="A1369" s="27"/>
      <c r="C1369" s="27"/>
      <c r="L1369" t="str">
        <f t="shared" si="29"/>
        <v/>
      </c>
    </row>
    <row r="1370" spans="1:12" x14ac:dyDescent="0.25">
      <c r="A1370" s="27"/>
      <c r="C1370" s="27"/>
      <c r="L1370" t="str">
        <f t="shared" si="29"/>
        <v/>
      </c>
    </row>
    <row r="1371" spans="1:12" x14ac:dyDescent="0.25">
      <c r="A1371" s="27"/>
      <c r="C1371" s="27"/>
      <c r="L1371" t="str">
        <f t="shared" si="29"/>
        <v/>
      </c>
    </row>
    <row r="1372" spans="1:12" x14ac:dyDescent="0.25">
      <c r="A1372" s="27"/>
      <c r="C1372" s="27"/>
      <c r="L1372" t="str">
        <f t="shared" si="29"/>
        <v/>
      </c>
    </row>
    <row r="1373" spans="1:12" x14ac:dyDescent="0.25">
      <c r="A1373" s="27"/>
      <c r="C1373" s="27"/>
      <c r="L1373" t="str">
        <f t="shared" si="29"/>
        <v/>
      </c>
    </row>
    <row r="1374" spans="1:12" x14ac:dyDescent="0.25">
      <c r="A1374" s="27"/>
      <c r="C1374" s="27"/>
      <c r="L1374" t="str">
        <f t="shared" si="29"/>
        <v/>
      </c>
    </row>
    <row r="1375" spans="1:12" x14ac:dyDescent="0.25">
      <c r="A1375" s="27"/>
      <c r="C1375" s="27"/>
      <c r="L1375" t="str">
        <f t="shared" si="29"/>
        <v/>
      </c>
    </row>
    <row r="1376" spans="1:12" x14ac:dyDescent="0.25">
      <c r="A1376" s="27"/>
      <c r="C1376" s="27"/>
      <c r="L1376" t="str">
        <f t="shared" si="29"/>
        <v/>
      </c>
    </row>
    <row r="1377" spans="1:12" x14ac:dyDescent="0.25">
      <c r="A1377" s="27"/>
      <c r="C1377" s="27"/>
      <c r="L1377" t="str">
        <f t="shared" si="29"/>
        <v/>
      </c>
    </row>
    <row r="1378" spans="1:12" x14ac:dyDescent="0.25">
      <c r="A1378" s="27"/>
      <c r="C1378" s="27"/>
      <c r="L1378" t="str">
        <f t="shared" si="29"/>
        <v/>
      </c>
    </row>
    <row r="1379" spans="1:12" x14ac:dyDescent="0.25">
      <c r="A1379" s="27"/>
      <c r="C1379" s="27"/>
      <c r="L1379" t="str">
        <f t="shared" si="29"/>
        <v/>
      </c>
    </row>
    <row r="1380" spans="1:12" x14ac:dyDescent="0.25">
      <c r="A1380" s="27"/>
      <c r="C1380" s="27"/>
      <c r="L1380" t="str">
        <f t="shared" si="29"/>
        <v/>
      </c>
    </row>
    <row r="1381" spans="1:12" x14ac:dyDescent="0.25">
      <c r="A1381" s="27"/>
      <c r="C1381" s="27"/>
      <c r="L1381" t="str">
        <f t="shared" si="29"/>
        <v/>
      </c>
    </row>
    <row r="1382" spans="1:12" x14ac:dyDescent="0.25">
      <c r="A1382" s="27"/>
      <c r="C1382" s="27"/>
      <c r="L1382" t="str">
        <f t="shared" si="29"/>
        <v/>
      </c>
    </row>
    <row r="1383" spans="1:12" x14ac:dyDescent="0.25">
      <c r="A1383" s="27"/>
      <c r="C1383" s="27"/>
      <c r="L1383" t="str">
        <f t="shared" si="29"/>
        <v/>
      </c>
    </row>
    <row r="1384" spans="1:12" x14ac:dyDescent="0.25">
      <c r="A1384" s="27"/>
      <c r="C1384" s="27"/>
      <c r="L1384" t="str">
        <f t="shared" si="29"/>
        <v/>
      </c>
    </row>
    <row r="1385" spans="1:12" x14ac:dyDescent="0.25">
      <c r="A1385" s="27"/>
      <c r="C1385" s="27"/>
      <c r="L1385" t="str">
        <f t="shared" si="29"/>
        <v/>
      </c>
    </row>
    <row r="1386" spans="1:12" x14ac:dyDescent="0.25">
      <c r="A1386" s="27"/>
      <c r="C1386" s="27"/>
      <c r="L1386" t="str">
        <f t="shared" si="29"/>
        <v/>
      </c>
    </row>
    <row r="1387" spans="1:12" x14ac:dyDescent="0.25">
      <c r="A1387" s="27"/>
      <c r="C1387" s="27"/>
      <c r="L1387" t="str">
        <f t="shared" si="29"/>
        <v/>
      </c>
    </row>
    <row r="1388" spans="1:12" x14ac:dyDescent="0.25">
      <c r="A1388" s="27"/>
      <c r="C1388" s="27"/>
      <c r="L1388" t="str">
        <f t="shared" si="29"/>
        <v/>
      </c>
    </row>
    <row r="1389" spans="1:12" x14ac:dyDescent="0.25">
      <c r="A1389" s="27"/>
      <c r="C1389" s="27"/>
      <c r="L1389" t="str">
        <f t="shared" si="29"/>
        <v/>
      </c>
    </row>
    <row r="1390" spans="1:12" x14ac:dyDescent="0.25">
      <c r="A1390" s="27"/>
      <c r="C1390" s="27"/>
      <c r="L1390" t="str">
        <f t="shared" si="29"/>
        <v/>
      </c>
    </row>
    <row r="1391" spans="1:12" x14ac:dyDescent="0.25">
      <c r="A1391" s="27"/>
      <c r="C1391" s="27"/>
      <c r="L1391" t="str">
        <f t="shared" si="29"/>
        <v/>
      </c>
    </row>
    <row r="1392" spans="1:12" x14ac:dyDescent="0.25">
      <c r="A1392" s="27"/>
      <c r="C1392" s="27"/>
      <c r="L1392" t="str">
        <f t="shared" si="29"/>
        <v/>
      </c>
    </row>
    <row r="1393" spans="1:12" x14ac:dyDescent="0.25">
      <c r="A1393" s="27"/>
      <c r="C1393" s="27"/>
      <c r="L1393" t="str">
        <f t="shared" si="29"/>
        <v/>
      </c>
    </row>
    <row r="1394" spans="1:12" x14ac:dyDescent="0.25">
      <c r="A1394" s="27"/>
      <c r="C1394" s="27"/>
      <c r="L1394" t="str">
        <f t="shared" si="29"/>
        <v/>
      </c>
    </row>
    <row r="1395" spans="1:12" x14ac:dyDescent="0.25">
      <c r="A1395" s="27"/>
      <c r="C1395" s="27"/>
      <c r="L1395" t="str">
        <f t="shared" si="29"/>
        <v/>
      </c>
    </row>
    <row r="1396" spans="1:12" x14ac:dyDescent="0.25">
      <c r="A1396" s="27"/>
      <c r="C1396" s="27"/>
      <c r="L1396" t="str">
        <f t="shared" si="29"/>
        <v/>
      </c>
    </row>
    <row r="1397" spans="1:12" x14ac:dyDescent="0.25">
      <c r="A1397" s="27"/>
      <c r="C1397" s="27"/>
      <c r="L1397" t="str">
        <f t="shared" si="29"/>
        <v/>
      </c>
    </row>
    <row r="1398" spans="1:12" x14ac:dyDescent="0.25">
      <c r="A1398" s="27"/>
      <c r="C1398" s="27"/>
      <c r="L1398" t="str">
        <f t="shared" si="29"/>
        <v/>
      </c>
    </row>
    <row r="1399" spans="1:12" x14ac:dyDescent="0.25">
      <c r="A1399" s="27"/>
      <c r="C1399" s="27"/>
      <c r="L1399" t="str">
        <f t="shared" si="29"/>
        <v/>
      </c>
    </row>
    <row r="1400" spans="1:12" x14ac:dyDescent="0.25">
      <c r="A1400" s="27"/>
      <c r="C1400" s="27"/>
      <c r="L1400" t="str">
        <f t="shared" si="29"/>
        <v/>
      </c>
    </row>
    <row r="1401" spans="1:12" x14ac:dyDescent="0.25">
      <c r="A1401" s="27"/>
      <c r="C1401" s="27"/>
      <c r="L1401" t="str">
        <f t="shared" si="29"/>
        <v/>
      </c>
    </row>
    <row r="1402" spans="1:12" x14ac:dyDescent="0.25">
      <c r="A1402" s="27"/>
      <c r="C1402" s="27"/>
      <c r="L1402" t="str">
        <f t="shared" si="29"/>
        <v/>
      </c>
    </row>
    <row r="1403" spans="1:12" x14ac:dyDescent="0.25">
      <c r="A1403" s="27"/>
      <c r="C1403" s="27"/>
      <c r="L1403" t="str">
        <f t="shared" si="29"/>
        <v/>
      </c>
    </row>
    <row r="1404" spans="1:12" x14ac:dyDescent="0.25">
      <c r="A1404" s="27"/>
      <c r="C1404" s="27"/>
      <c r="L1404" t="str">
        <f t="shared" si="29"/>
        <v/>
      </c>
    </row>
    <row r="1405" spans="1:12" x14ac:dyDescent="0.25">
      <c r="A1405" s="27"/>
      <c r="C1405" s="27"/>
      <c r="L1405" t="str">
        <f t="shared" si="29"/>
        <v/>
      </c>
    </row>
    <row r="1406" spans="1:12" x14ac:dyDescent="0.25">
      <c r="A1406" s="27"/>
      <c r="C1406" s="27"/>
      <c r="L1406" t="str">
        <f t="shared" si="29"/>
        <v/>
      </c>
    </row>
    <row r="1407" spans="1:12" x14ac:dyDescent="0.25">
      <c r="A1407" s="27"/>
      <c r="C1407" s="27"/>
      <c r="L1407" t="str">
        <f t="shared" si="29"/>
        <v/>
      </c>
    </row>
    <row r="1408" spans="1:12" x14ac:dyDescent="0.25">
      <c r="A1408" s="27"/>
      <c r="C1408" s="27"/>
      <c r="L1408" t="str">
        <f t="shared" si="29"/>
        <v/>
      </c>
    </row>
    <row r="1409" spans="1:12" x14ac:dyDescent="0.25">
      <c r="A1409" s="27"/>
      <c r="C1409" s="27"/>
      <c r="L1409" t="str">
        <f t="shared" si="29"/>
        <v/>
      </c>
    </row>
    <row r="1410" spans="1:12" x14ac:dyDescent="0.25">
      <c r="A1410" s="27"/>
      <c r="C1410" s="27"/>
      <c r="L1410" t="str">
        <f t="shared" si="29"/>
        <v/>
      </c>
    </row>
    <row r="1411" spans="1:12" x14ac:dyDescent="0.25">
      <c r="A1411" s="27"/>
      <c r="C1411" s="27"/>
      <c r="L1411" t="str">
        <f t="shared" si="29"/>
        <v/>
      </c>
    </row>
    <row r="1412" spans="1:12" x14ac:dyDescent="0.25">
      <c r="A1412" s="27"/>
      <c r="C1412" s="27"/>
      <c r="L1412" t="str">
        <f t="shared" si="29"/>
        <v/>
      </c>
    </row>
    <row r="1413" spans="1:12" x14ac:dyDescent="0.25">
      <c r="A1413" s="27"/>
      <c r="C1413" s="27"/>
      <c r="L1413" t="str">
        <f t="shared" si="29"/>
        <v/>
      </c>
    </row>
    <row r="1414" spans="1:12" x14ac:dyDescent="0.25">
      <c r="A1414" s="27"/>
      <c r="C1414" s="27"/>
      <c r="L1414" t="str">
        <f t="shared" ref="L1414:L1477" si="30">RIGHT(A1414,8)</f>
        <v/>
      </c>
    </row>
    <row r="1415" spans="1:12" x14ac:dyDescent="0.25">
      <c r="A1415" s="27"/>
      <c r="C1415" s="27"/>
      <c r="L1415" t="str">
        <f t="shared" si="30"/>
        <v/>
      </c>
    </row>
    <row r="1416" spans="1:12" x14ac:dyDescent="0.25">
      <c r="A1416" s="27"/>
      <c r="C1416" s="27"/>
      <c r="L1416" t="str">
        <f t="shared" si="30"/>
        <v/>
      </c>
    </row>
    <row r="1417" spans="1:12" x14ac:dyDescent="0.25">
      <c r="A1417" s="27"/>
      <c r="C1417" s="27"/>
      <c r="L1417" t="str">
        <f t="shared" si="30"/>
        <v/>
      </c>
    </row>
    <row r="1418" spans="1:12" x14ac:dyDescent="0.25">
      <c r="A1418" s="27"/>
      <c r="C1418" s="27"/>
      <c r="L1418" t="str">
        <f t="shared" si="30"/>
        <v/>
      </c>
    </row>
    <row r="1419" spans="1:12" x14ac:dyDescent="0.25">
      <c r="A1419" s="27"/>
      <c r="C1419" s="27"/>
      <c r="L1419" t="str">
        <f t="shared" si="30"/>
        <v/>
      </c>
    </row>
    <row r="1420" spans="1:12" x14ac:dyDescent="0.25">
      <c r="A1420" s="27"/>
      <c r="C1420" s="27"/>
      <c r="L1420" t="str">
        <f t="shared" si="30"/>
        <v/>
      </c>
    </row>
    <row r="1421" spans="1:12" x14ac:dyDescent="0.25">
      <c r="A1421" s="27"/>
      <c r="C1421" s="27"/>
      <c r="L1421" t="str">
        <f t="shared" si="30"/>
        <v/>
      </c>
    </row>
    <row r="1422" spans="1:12" x14ac:dyDescent="0.25">
      <c r="A1422" s="27"/>
      <c r="C1422" s="27"/>
      <c r="L1422" t="str">
        <f t="shared" si="30"/>
        <v/>
      </c>
    </row>
    <row r="1423" spans="1:12" x14ac:dyDescent="0.25">
      <c r="A1423" s="27"/>
      <c r="C1423" s="27"/>
      <c r="L1423" t="str">
        <f t="shared" si="30"/>
        <v/>
      </c>
    </row>
    <row r="1424" spans="1:12" x14ac:dyDescent="0.25">
      <c r="A1424" s="27"/>
      <c r="C1424" s="27"/>
      <c r="L1424" t="str">
        <f t="shared" si="30"/>
        <v/>
      </c>
    </row>
    <row r="1425" spans="1:12" x14ac:dyDescent="0.25">
      <c r="A1425" s="27"/>
      <c r="C1425" s="27"/>
      <c r="L1425" t="str">
        <f t="shared" si="30"/>
        <v/>
      </c>
    </row>
    <row r="1426" spans="1:12" x14ac:dyDescent="0.25">
      <c r="A1426" s="27"/>
      <c r="C1426" s="27"/>
      <c r="L1426" t="str">
        <f t="shared" si="30"/>
        <v/>
      </c>
    </row>
    <row r="1427" spans="1:12" x14ac:dyDescent="0.25">
      <c r="A1427" s="27"/>
      <c r="C1427" s="27"/>
      <c r="L1427" t="str">
        <f t="shared" si="30"/>
        <v/>
      </c>
    </row>
    <row r="1428" spans="1:12" x14ac:dyDescent="0.25">
      <c r="A1428" s="27"/>
      <c r="C1428" s="27"/>
      <c r="L1428" t="str">
        <f t="shared" si="30"/>
        <v/>
      </c>
    </row>
    <row r="1429" spans="1:12" x14ac:dyDescent="0.25">
      <c r="A1429" s="27"/>
      <c r="C1429" s="27"/>
      <c r="L1429" t="str">
        <f t="shared" si="30"/>
        <v/>
      </c>
    </row>
    <row r="1430" spans="1:12" x14ac:dyDescent="0.25">
      <c r="A1430" s="27"/>
      <c r="C1430" s="27"/>
      <c r="L1430" t="str">
        <f t="shared" si="30"/>
        <v/>
      </c>
    </row>
    <row r="1431" spans="1:12" x14ac:dyDescent="0.25">
      <c r="A1431" s="27"/>
      <c r="C1431" s="27"/>
      <c r="L1431" t="str">
        <f t="shared" si="30"/>
        <v/>
      </c>
    </row>
    <row r="1432" spans="1:12" x14ac:dyDescent="0.25">
      <c r="A1432" s="27"/>
      <c r="C1432" s="27"/>
      <c r="L1432" t="str">
        <f t="shared" si="30"/>
        <v/>
      </c>
    </row>
    <row r="1433" spans="1:12" x14ac:dyDescent="0.25">
      <c r="A1433" s="27"/>
      <c r="C1433" s="27"/>
      <c r="L1433" t="str">
        <f t="shared" si="30"/>
        <v/>
      </c>
    </row>
    <row r="1434" spans="1:12" x14ac:dyDescent="0.25">
      <c r="A1434" s="27"/>
      <c r="C1434" s="27"/>
      <c r="L1434" t="str">
        <f t="shared" si="30"/>
        <v/>
      </c>
    </row>
    <row r="1435" spans="1:12" x14ac:dyDescent="0.25">
      <c r="A1435" s="27"/>
      <c r="C1435" s="27"/>
      <c r="L1435" t="str">
        <f t="shared" si="30"/>
        <v/>
      </c>
    </row>
    <row r="1436" spans="1:12" x14ac:dyDescent="0.25">
      <c r="A1436" s="27"/>
      <c r="C1436" s="27"/>
      <c r="L1436" t="str">
        <f t="shared" si="30"/>
        <v/>
      </c>
    </row>
    <row r="1437" spans="1:12" x14ac:dyDescent="0.25">
      <c r="A1437" s="27"/>
      <c r="C1437" s="27"/>
      <c r="L1437" t="str">
        <f t="shared" si="30"/>
        <v/>
      </c>
    </row>
    <row r="1438" spans="1:12" x14ac:dyDescent="0.25">
      <c r="A1438" s="27"/>
      <c r="C1438" s="27"/>
      <c r="L1438" t="str">
        <f t="shared" si="30"/>
        <v/>
      </c>
    </row>
    <row r="1439" spans="1:12" x14ac:dyDescent="0.25">
      <c r="A1439" s="27"/>
      <c r="C1439" s="27"/>
      <c r="L1439" t="str">
        <f t="shared" si="30"/>
        <v/>
      </c>
    </row>
    <row r="1440" spans="1:12" x14ac:dyDescent="0.25">
      <c r="A1440" s="27"/>
      <c r="C1440" s="27"/>
      <c r="L1440" t="str">
        <f t="shared" si="30"/>
        <v/>
      </c>
    </row>
    <row r="1441" spans="1:12" x14ac:dyDescent="0.25">
      <c r="A1441" s="27"/>
      <c r="C1441" s="27"/>
      <c r="L1441" t="str">
        <f t="shared" si="30"/>
        <v/>
      </c>
    </row>
    <row r="1442" spans="1:12" x14ac:dyDescent="0.25">
      <c r="A1442" s="27"/>
      <c r="C1442" s="27"/>
      <c r="L1442" t="str">
        <f t="shared" si="30"/>
        <v/>
      </c>
    </row>
    <row r="1443" spans="1:12" x14ac:dyDescent="0.25">
      <c r="A1443" s="27"/>
      <c r="C1443" s="27"/>
      <c r="L1443" t="str">
        <f t="shared" si="30"/>
        <v/>
      </c>
    </row>
    <row r="1444" spans="1:12" x14ac:dyDescent="0.25">
      <c r="A1444" s="27"/>
      <c r="C1444" s="27"/>
      <c r="L1444" t="str">
        <f t="shared" si="30"/>
        <v/>
      </c>
    </row>
    <row r="1445" spans="1:12" x14ac:dyDescent="0.25">
      <c r="A1445" s="27"/>
      <c r="C1445" s="27"/>
      <c r="L1445" t="str">
        <f t="shared" si="30"/>
        <v/>
      </c>
    </row>
    <row r="1446" spans="1:12" x14ac:dyDescent="0.25">
      <c r="A1446" s="27"/>
      <c r="C1446" s="27"/>
      <c r="L1446" t="str">
        <f t="shared" si="30"/>
        <v/>
      </c>
    </row>
    <row r="1447" spans="1:12" x14ac:dyDescent="0.25">
      <c r="A1447" s="27"/>
      <c r="C1447" s="27"/>
      <c r="L1447" t="str">
        <f t="shared" si="30"/>
        <v/>
      </c>
    </row>
    <row r="1448" spans="1:12" x14ac:dyDescent="0.25">
      <c r="A1448" s="27"/>
      <c r="C1448" s="27"/>
      <c r="L1448" t="str">
        <f t="shared" si="30"/>
        <v/>
      </c>
    </row>
    <row r="1449" spans="1:12" x14ac:dyDescent="0.25">
      <c r="A1449" s="27"/>
      <c r="C1449" s="27"/>
      <c r="L1449" t="str">
        <f t="shared" si="30"/>
        <v/>
      </c>
    </row>
    <row r="1450" spans="1:12" x14ac:dyDescent="0.25">
      <c r="A1450" s="27"/>
      <c r="C1450" s="27"/>
      <c r="L1450" t="str">
        <f t="shared" si="30"/>
        <v/>
      </c>
    </row>
    <row r="1451" spans="1:12" x14ac:dyDescent="0.25">
      <c r="A1451" s="27"/>
      <c r="C1451" s="27"/>
      <c r="L1451" t="str">
        <f t="shared" si="30"/>
        <v/>
      </c>
    </row>
    <row r="1452" spans="1:12" x14ac:dyDescent="0.25">
      <c r="A1452" s="27"/>
      <c r="C1452" s="27"/>
      <c r="L1452" t="str">
        <f t="shared" si="30"/>
        <v/>
      </c>
    </row>
    <row r="1453" spans="1:12" x14ac:dyDescent="0.25">
      <c r="A1453" s="27"/>
      <c r="C1453" s="27"/>
      <c r="L1453" t="str">
        <f t="shared" si="30"/>
        <v/>
      </c>
    </row>
    <row r="1454" spans="1:12" x14ac:dyDescent="0.25">
      <c r="A1454" s="27"/>
      <c r="C1454" s="27"/>
      <c r="L1454" t="str">
        <f t="shared" si="30"/>
        <v/>
      </c>
    </row>
    <row r="1455" spans="1:12" x14ac:dyDescent="0.25">
      <c r="A1455" s="27"/>
      <c r="C1455" s="27"/>
      <c r="L1455" t="str">
        <f t="shared" si="30"/>
        <v/>
      </c>
    </row>
    <row r="1456" spans="1:12" x14ac:dyDescent="0.25">
      <c r="A1456" s="27"/>
      <c r="C1456" s="27"/>
      <c r="L1456" t="str">
        <f t="shared" si="30"/>
        <v/>
      </c>
    </row>
    <row r="1457" spans="1:12" x14ac:dyDescent="0.25">
      <c r="A1457" s="27"/>
      <c r="C1457" s="27"/>
      <c r="L1457" t="str">
        <f t="shared" si="30"/>
        <v/>
      </c>
    </row>
    <row r="1458" spans="1:12" x14ac:dyDescent="0.25">
      <c r="A1458" s="27"/>
      <c r="C1458" s="27"/>
      <c r="L1458" t="str">
        <f t="shared" si="30"/>
        <v/>
      </c>
    </row>
    <row r="1459" spans="1:12" x14ac:dyDescent="0.25">
      <c r="A1459" s="27"/>
      <c r="C1459" s="27"/>
      <c r="L1459" t="str">
        <f t="shared" si="30"/>
        <v/>
      </c>
    </row>
    <row r="1460" spans="1:12" x14ac:dyDescent="0.25">
      <c r="A1460" s="27"/>
      <c r="C1460" s="27"/>
      <c r="L1460" t="str">
        <f t="shared" si="30"/>
        <v/>
      </c>
    </row>
    <row r="1461" spans="1:12" x14ac:dyDescent="0.25">
      <c r="A1461" s="27"/>
      <c r="C1461" s="27"/>
      <c r="L1461" t="str">
        <f t="shared" si="30"/>
        <v/>
      </c>
    </row>
    <row r="1462" spans="1:12" x14ac:dyDescent="0.25">
      <c r="A1462" s="27"/>
      <c r="C1462" s="27"/>
      <c r="L1462" t="str">
        <f t="shared" si="30"/>
        <v/>
      </c>
    </row>
    <row r="1463" spans="1:12" x14ac:dyDescent="0.25">
      <c r="A1463" s="27"/>
      <c r="C1463" s="27"/>
      <c r="L1463" t="str">
        <f t="shared" si="30"/>
        <v/>
      </c>
    </row>
    <row r="1464" spans="1:12" x14ac:dyDescent="0.25">
      <c r="A1464" s="27"/>
      <c r="C1464" s="27"/>
      <c r="L1464" t="str">
        <f t="shared" si="30"/>
        <v/>
      </c>
    </row>
    <row r="1465" spans="1:12" x14ac:dyDescent="0.25">
      <c r="A1465" s="27"/>
      <c r="C1465" s="27"/>
      <c r="L1465" t="str">
        <f t="shared" si="30"/>
        <v/>
      </c>
    </row>
    <row r="1466" spans="1:12" x14ac:dyDescent="0.25">
      <c r="A1466" s="27"/>
      <c r="C1466" s="27"/>
      <c r="L1466" t="str">
        <f t="shared" si="30"/>
        <v/>
      </c>
    </row>
    <row r="1467" spans="1:12" x14ac:dyDescent="0.25">
      <c r="A1467" s="27"/>
      <c r="C1467" s="27"/>
      <c r="L1467" t="str">
        <f t="shared" si="30"/>
        <v/>
      </c>
    </row>
    <row r="1468" spans="1:12" x14ac:dyDescent="0.25">
      <c r="A1468" s="27"/>
      <c r="C1468" s="27"/>
      <c r="L1468" t="str">
        <f t="shared" si="30"/>
        <v/>
      </c>
    </row>
    <row r="1469" spans="1:12" x14ac:dyDescent="0.25">
      <c r="A1469" s="27"/>
      <c r="C1469" s="27"/>
      <c r="L1469" t="str">
        <f t="shared" si="30"/>
        <v/>
      </c>
    </row>
    <row r="1470" spans="1:12" x14ac:dyDescent="0.25">
      <c r="A1470" s="27"/>
      <c r="C1470" s="27"/>
      <c r="L1470" t="str">
        <f t="shared" si="30"/>
        <v/>
      </c>
    </row>
    <row r="1471" spans="1:12" x14ac:dyDescent="0.25">
      <c r="A1471" s="27"/>
      <c r="C1471" s="27"/>
      <c r="L1471" t="str">
        <f t="shared" si="30"/>
        <v/>
      </c>
    </row>
    <row r="1472" spans="1:12" x14ac:dyDescent="0.25">
      <c r="A1472" s="27"/>
      <c r="C1472" s="27"/>
      <c r="L1472" t="str">
        <f t="shared" si="30"/>
        <v/>
      </c>
    </row>
    <row r="1473" spans="1:12" x14ac:dyDescent="0.25">
      <c r="A1473" s="27"/>
      <c r="C1473" s="27"/>
      <c r="L1473" t="str">
        <f t="shared" si="30"/>
        <v/>
      </c>
    </row>
    <row r="1474" spans="1:12" x14ac:dyDescent="0.25">
      <c r="A1474" s="27"/>
      <c r="C1474" s="27"/>
      <c r="L1474" t="str">
        <f t="shared" si="30"/>
        <v/>
      </c>
    </row>
    <row r="1475" spans="1:12" x14ac:dyDescent="0.25">
      <c r="A1475" s="27"/>
      <c r="C1475" s="27"/>
      <c r="L1475" t="str">
        <f t="shared" si="30"/>
        <v/>
      </c>
    </row>
    <row r="1476" spans="1:12" x14ac:dyDescent="0.25">
      <c r="A1476" s="27"/>
      <c r="C1476" s="27"/>
      <c r="L1476" t="str">
        <f t="shared" si="30"/>
        <v/>
      </c>
    </row>
    <row r="1477" spans="1:12" x14ac:dyDescent="0.25">
      <c r="A1477" s="27"/>
      <c r="C1477" s="27"/>
      <c r="L1477" t="str">
        <f t="shared" si="30"/>
        <v/>
      </c>
    </row>
    <row r="1478" spans="1:12" x14ac:dyDescent="0.25">
      <c r="A1478" s="27"/>
      <c r="C1478" s="27"/>
      <c r="L1478" t="str">
        <f t="shared" ref="L1478:L1541" si="31">RIGHT(A1478,8)</f>
        <v/>
      </c>
    </row>
    <row r="1479" spans="1:12" x14ac:dyDescent="0.25">
      <c r="A1479" s="27"/>
      <c r="C1479" s="27"/>
      <c r="L1479" t="str">
        <f t="shared" si="31"/>
        <v/>
      </c>
    </row>
    <row r="1480" spans="1:12" x14ac:dyDescent="0.25">
      <c r="A1480" s="27"/>
      <c r="C1480" s="27"/>
      <c r="L1480" t="str">
        <f t="shared" si="31"/>
        <v/>
      </c>
    </row>
    <row r="1481" spans="1:12" x14ac:dyDescent="0.25">
      <c r="A1481" s="27"/>
      <c r="C1481" s="27"/>
      <c r="L1481" t="str">
        <f t="shared" si="31"/>
        <v/>
      </c>
    </row>
    <row r="1482" spans="1:12" x14ac:dyDescent="0.25">
      <c r="A1482" s="27"/>
      <c r="C1482" s="27"/>
      <c r="L1482" t="str">
        <f t="shared" si="31"/>
        <v/>
      </c>
    </row>
    <row r="1483" spans="1:12" x14ac:dyDescent="0.25">
      <c r="A1483" s="27"/>
      <c r="C1483" s="27"/>
      <c r="L1483" t="str">
        <f t="shared" si="31"/>
        <v/>
      </c>
    </row>
    <row r="1484" spans="1:12" x14ac:dyDescent="0.25">
      <c r="A1484" s="27"/>
      <c r="C1484" s="27"/>
      <c r="L1484" t="str">
        <f t="shared" si="31"/>
        <v/>
      </c>
    </row>
    <row r="1485" spans="1:12" x14ac:dyDescent="0.25">
      <c r="A1485" s="27"/>
      <c r="C1485" s="27"/>
      <c r="L1485" t="str">
        <f t="shared" si="31"/>
        <v/>
      </c>
    </row>
    <row r="1486" spans="1:12" x14ac:dyDescent="0.25">
      <c r="A1486" s="27"/>
      <c r="C1486" s="27"/>
      <c r="L1486" t="str">
        <f t="shared" si="31"/>
        <v/>
      </c>
    </row>
    <row r="1487" spans="1:12" x14ac:dyDescent="0.25">
      <c r="A1487" s="27"/>
      <c r="C1487" s="27"/>
      <c r="L1487" t="str">
        <f t="shared" si="31"/>
        <v/>
      </c>
    </row>
    <row r="1488" spans="1:12" x14ac:dyDescent="0.25">
      <c r="A1488" s="27"/>
      <c r="C1488" s="27"/>
      <c r="L1488" t="str">
        <f t="shared" si="31"/>
        <v/>
      </c>
    </row>
    <row r="1489" spans="1:12" x14ac:dyDescent="0.25">
      <c r="A1489" s="27"/>
      <c r="C1489" s="27"/>
      <c r="L1489" t="str">
        <f t="shared" si="31"/>
        <v/>
      </c>
    </row>
    <row r="1490" spans="1:12" x14ac:dyDescent="0.25">
      <c r="A1490" s="27"/>
      <c r="C1490" s="27"/>
      <c r="L1490" t="str">
        <f t="shared" si="31"/>
        <v/>
      </c>
    </row>
    <row r="1491" spans="1:12" x14ac:dyDescent="0.25">
      <c r="A1491" s="27"/>
      <c r="C1491" s="27"/>
      <c r="L1491" t="str">
        <f t="shared" si="31"/>
        <v/>
      </c>
    </row>
    <row r="1492" spans="1:12" x14ac:dyDescent="0.25">
      <c r="A1492" s="27"/>
      <c r="C1492" s="27"/>
      <c r="L1492" t="str">
        <f t="shared" si="31"/>
        <v/>
      </c>
    </row>
    <row r="1493" spans="1:12" x14ac:dyDescent="0.25">
      <c r="A1493" s="27"/>
      <c r="C1493" s="27"/>
      <c r="L1493" t="str">
        <f t="shared" si="31"/>
        <v/>
      </c>
    </row>
    <row r="1494" spans="1:12" x14ac:dyDescent="0.25">
      <c r="A1494" s="27"/>
      <c r="C1494" s="27"/>
      <c r="L1494" t="str">
        <f t="shared" si="31"/>
        <v/>
      </c>
    </row>
    <row r="1495" spans="1:12" x14ac:dyDescent="0.25">
      <c r="A1495" s="27"/>
      <c r="C1495" s="27"/>
      <c r="L1495" t="str">
        <f t="shared" si="31"/>
        <v/>
      </c>
    </row>
    <row r="1496" spans="1:12" x14ac:dyDescent="0.25">
      <c r="A1496" s="27"/>
      <c r="C1496" s="27"/>
      <c r="L1496" t="str">
        <f t="shared" si="31"/>
        <v/>
      </c>
    </row>
    <row r="1497" spans="1:12" x14ac:dyDescent="0.25">
      <c r="A1497" s="27"/>
      <c r="C1497" s="27"/>
      <c r="L1497" t="str">
        <f t="shared" si="31"/>
        <v/>
      </c>
    </row>
    <row r="1498" spans="1:12" x14ac:dyDescent="0.25">
      <c r="A1498" s="27"/>
      <c r="C1498" s="27"/>
      <c r="L1498" t="str">
        <f t="shared" si="31"/>
        <v/>
      </c>
    </row>
    <row r="1499" spans="1:12" x14ac:dyDescent="0.25">
      <c r="A1499" s="27"/>
      <c r="C1499" s="27"/>
      <c r="L1499" t="str">
        <f t="shared" si="31"/>
        <v/>
      </c>
    </row>
    <row r="1500" spans="1:12" x14ac:dyDescent="0.25">
      <c r="A1500" s="27"/>
      <c r="C1500" s="27"/>
      <c r="L1500" t="str">
        <f t="shared" si="31"/>
        <v/>
      </c>
    </row>
    <row r="1501" spans="1:12" x14ac:dyDescent="0.25">
      <c r="A1501" s="27"/>
      <c r="C1501" s="27"/>
      <c r="L1501" t="str">
        <f t="shared" si="31"/>
        <v/>
      </c>
    </row>
    <row r="1502" spans="1:12" x14ac:dyDescent="0.25">
      <c r="A1502" s="27"/>
      <c r="C1502" s="27"/>
      <c r="L1502" t="str">
        <f t="shared" si="31"/>
        <v/>
      </c>
    </row>
    <row r="1503" spans="1:12" x14ac:dyDescent="0.25">
      <c r="A1503" s="27"/>
      <c r="C1503" s="27"/>
      <c r="L1503" t="str">
        <f t="shared" si="31"/>
        <v/>
      </c>
    </row>
    <row r="1504" spans="1:12" x14ac:dyDescent="0.25">
      <c r="A1504" s="27"/>
      <c r="C1504" s="27"/>
      <c r="L1504" t="str">
        <f t="shared" si="31"/>
        <v/>
      </c>
    </row>
    <row r="1505" spans="1:12" x14ac:dyDescent="0.25">
      <c r="A1505" s="27"/>
      <c r="C1505" s="27"/>
      <c r="L1505" t="str">
        <f t="shared" si="31"/>
        <v/>
      </c>
    </row>
    <row r="1506" spans="1:12" x14ac:dyDescent="0.25">
      <c r="A1506" s="27"/>
      <c r="C1506" s="27"/>
      <c r="L1506" t="str">
        <f t="shared" si="31"/>
        <v/>
      </c>
    </row>
    <row r="1507" spans="1:12" x14ac:dyDescent="0.25">
      <c r="A1507" s="27"/>
      <c r="C1507" s="27"/>
      <c r="L1507" t="str">
        <f t="shared" si="31"/>
        <v/>
      </c>
    </row>
    <row r="1508" spans="1:12" x14ac:dyDescent="0.25">
      <c r="A1508" s="27"/>
      <c r="C1508" s="27"/>
      <c r="L1508" t="str">
        <f t="shared" si="31"/>
        <v/>
      </c>
    </row>
    <row r="1509" spans="1:12" x14ac:dyDescent="0.25">
      <c r="A1509" s="27"/>
      <c r="C1509" s="27"/>
      <c r="L1509" t="str">
        <f t="shared" si="31"/>
        <v/>
      </c>
    </row>
    <row r="1510" spans="1:12" x14ac:dyDescent="0.25">
      <c r="A1510" s="27"/>
      <c r="C1510" s="27"/>
      <c r="L1510" t="str">
        <f t="shared" si="31"/>
        <v/>
      </c>
    </row>
    <row r="1511" spans="1:12" x14ac:dyDescent="0.25">
      <c r="A1511" s="27"/>
      <c r="C1511" s="27"/>
      <c r="L1511" t="str">
        <f t="shared" si="31"/>
        <v/>
      </c>
    </row>
    <row r="1512" spans="1:12" x14ac:dyDescent="0.25">
      <c r="A1512" s="27"/>
      <c r="C1512" s="27"/>
      <c r="L1512" t="str">
        <f t="shared" si="31"/>
        <v/>
      </c>
    </row>
    <row r="1513" spans="1:12" x14ac:dyDescent="0.25">
      <c r="A1513" s="27"/>
      <c r="C1513" s="27"/>
      <c r="L1513" t="str">
        <f t="shared" si="31"/>
        <v/>
      </c>
    </row>
    <row r="1514" spans="1:12" x14ac:dyDescent="0.25">
      <c r="A1514" s="27"/>
      <c r="C1514" s="27"/>
      <c r="L1514" t="str">
        <f t="shared" si="31"/>
        <v/>
      </c>
    </row>
    <row r="1515" spans="1:12" x14ac:dyDescent="0.25">
      <c r="A1515" s="27"/>
      <c r="C1515" s="27"/>
      <c r="L1515" t="str">
        <f t="shared" si="31"/>
        <v/>
      </c>
    </row>
    <row r="1516" spans="1:12" x14ac:dyDescent="0.25">
      <c r="A1516" s="27"/>
      <c r="C1516" s="27"/>
      <c r="L1516" t="str">
        <f t="shared" si="31"/>
        <v/>
      </c>
    </row>
    <row r="1517" spans="1:12" x14ac:dyDescent="0.25">
      <c r="A1517" s="27"/>
      <c r="C1517" s="27"/>
      <c r="L1517" t="str">
        <f t="shared" si="31"/>
        <v/>
      </c>
    </row>
    <row r="1518" spans="1:12" x14ac:dyDescent="0.25">
      <c r="A1518" s="27"/>
      <c r="C1518" s="27"/>
      <c r="L1518" t="str">
        <f t="shared" si="31"/>
        <v/>
      </c>
    </row>
    <row r="1519" spans="1:12" x14ac:dyDescent="0.25">
      <c r="A1519" s="27"/>
      <c r="C1519" s="27"/>
      <c r="L1519" t="str">
        <f t="shared" si="31"/>
        <v/>
      </c>
    </row>
    <row r="1520" spans="1:12" x14ac:dyDescent="0.25">
      <c r="A1520" s="27"/>
      <c r="C1520" s="27"/>
      <c r="L1520" t="str">
        <f t="shared" si="31"/>
        <v/>
      </c>
    </row>
    <row r="1521" spans="1:12" x14ac:dyDescent="0.25">
      <c r="A1521" s="27"/>
      <c r="C1521" s="27"/>
      <c r="L1521" t="str">
        <f t="shared" si="31"/>
        <v/>
      </c>
    </row>
    <row r="1522" spans="1:12" x14ac:dyDescent="0.25">
      <c r="A1522" s="27"/>
      <c r="C1522" s="27"/>
      <c r="L1522" t="str">
        <f t="shared" si="31"/>
        <v/>
      </c>
    </row>
    <row r="1523" spans="1:12" x14ac:dyDescent="0.25">
      <c r="A1523" s="27"/>
      <c r="C1523" s="27"/>
      <c r="L1523" t="str">
        <f t="shared" si="31"/>
        <v/>
      </c>
    </row>
    <row r="1524" spans="1:12" x14ac:dyDescent="0.25">
      <c r="A1524" s="27"/>
      <c r="C1524" s="27"/>
      <c r="L1524" t="str">
        <f t="shared" si="31"/>
        <v/>
      </c>
    </row>
    <row r="1525" spans="1:12" x14ac:dyDescent="0.25">
      <c r="A1525" s="27"/>
      <c r="C1525" s="27"/>
      <c r="L1525" t="str">
        <f t="shared" si="31"/>
        <v/>
      </c>
    </row>
    <row r="1526" spans="1:12" x14ac:dyDescent="0.25">
      <c r="A1526" s="27"/>
      <c r="C1526" s="27"/>
      <c r="L1526" t="str">
        <f t="shared" si="31"/>
        <v/>
      </c>
    </row>
    <row r="1527" spans="1:12" x14ac:dyDescent="0.25">
      <c r="A1527" s="27"/>
      <c r="C1527" s="27"/>
      <c r="L1527" t="str">
        <f t="shared" si="31"/>
        <v/>
      </c>
    </row>
    <row r="1528" spans="1:12" x14ac:dyDescent="0.25">
      <c r="A1528" s="27"/>
      <c r="C1528" s="27"/>
      <c r="L1528" t="str">
        <f t="shared" si="31"/>
        <v/>
      </c>
    </row>
    <row r="1529" spans="1:12" x14ac:dyDescent="0.25">
      <c r="A1529" s="27"/>
      <c r="C1529" s="27"/>
      <c r="L1529" t="str">
        <f t="shared" si="31"/>
        <v/>
      </c>
    </row>
    <row r="1530" spans="1:12" x14ac:dyDescent="0.25">
      <c r="A1530" s="27"/>
      <c r="C1530" s="27"/>
      <c r="L1530" t="str">
        <f t="shared" si="31"/>
        <v/>
      </c>
    </row>
    <row r="1531" spans="1:12" x14ac:dyDescent="0.25">
      <c r="A1531" s="27"/>
      <c r="C1531" s="27"/>
      <c r="L1531" t="str">
        <f t="shared" si="31"/>
        <v/>
      </c>
    </row>
    <row r="1532" spans="1:12" x14ac:dyDescent="0.25">
      <c r="A1532" s="27"/>
      <c r="C1532" s="27"/>
      <c r="L1532" t="str">
        <f t="shared" si="31"/>
        <v/>
      </c>
    </row>
    <row r="1533" spans="1:12" x14ac:dyDescent="0.25">
      <c r="A1533" s="27"/>
      <c r="C1533" s="27"/>
      <c r="L1533" t="str">
        <f t="shared" si="31"/>
        <v/>
      </c>
    </row>
    <row r="1534" spans="1:12" x14ac:dyDescent="0.25">
      <c r="A1534" s="27"/>
      <c r="C1534" s="27"/>
      <c r="L1534" t="str">
        <f t="shared" si="31"/>
        <v/>
      </c>
    </row>
    <row r="1535" spans="1:12" x14ac:dyDescent="0.25">
      <c r="A1535" s="27"/>
      <c r="C1535" s="27"/>
      <c r="L1535" t="str">
        <f t="shared" si="31"/>
        <v/>
      </c>
    </row>
    <row r="1536" spans="1:12" x14ac:dyDescent="0.25">
      <c r="A1536" s="27"/>
      <c r="C1536" s="27"/>
      <c r="L1536" t="str">
        <f t="shared" si="31"/>
        <v/>
      </c>
    </row>
    <row r="1537" spans="1:12" x14ac:dyDescent="0.25">
      <c r="A1537" s="27"/>
      <c r="C1537" s="27"/>
      <c r="L1537" t="str">
        <f t="shared" si="31"/>
        <v/>
      </c>
    </row>
    <row r="1538" spans="1:12" x14ac:dyDescent="0.25">
      <c r="A1538" s="27"/>
      <c r="C1538" s="27"/>
      <c r="L1538" t="str">
        <f t="shared" si="31"/>
        <v/>
      </c>
    </row>
    <row r="1539" spans="1:12" x14ac:dyDescent="0.25">
      <c r="A1539" s="27"/>
      <c r="C1539" s="27"/>
      <c r="L1539" t="str">
        <f t="shared" si="31"/>
        <v/>
      </c>
    </row>
    <row r="1540" spans="1:12" x14ac:dyDescent="0.25">
      <c r="A1540" s="27"/>
      <c r="C1540" s="27"/>
      <c r="L1540" t="str">
        <f t="shared" si="31"/>
        <v/>
      </c>
    </row>
    <row r="1541" spans="1:12" x14ac:dyDescent="0.25">
      <c r="A1541" s="27"/>
      <c r="C1541" s="27"/>
      <c r="L1541" t="str">
        <f t="shared" si="31"/>
        <v/>
      </c>
    </row>
    <row r="1542" spans="1:12" x14ac:dyDescent="0.25">
      <c r="A1542" s="27"/>
      <c r="C1542" s="27"/>
      <c r="L1542" t="str">
        <f t="shared" ref="L1542:L1605" si="32">RIGHT(A1542,8)</f>
        <v/>
      </c>
    </row>
    <row r="1543" spans="1:12" x14ac:dyDescent="0.25">
      <c r="A1543" s="27"/>
      <c r="C1543" s="27"/>
      <c r="L1543" t="str">
        <f t="shared" si="32"/>
        <v/>
      </c>
    </row>
    <row r="1544" spans="1:12" x14ac:dyDescent="0.25">
      <c r="A1544" s="27"/>
      <c r="C1544" s="27"/>
      <c r="L1544" t="str">
        <f t="shared" si="32"/>
        <v/>
      </c>
    </row>
    <row r="1545" spans="1:12" x14ac:dyDescent="0.25">
      <c r="A1545" s="27"/>
      <c r="C1545" s="27"/>
      <c r="L1545" t="str">
        <f t="shared" si="32"/>
        <v/>
      </c>
    </row>
    <row r="1546" spans="1:12" x14ac:dyDescent="0.25">
      <c r="A1546" s="27"/>
      <c r="C1546" s="27"/>
      <c r="L1546" t="str">
        <f t="shared" si="32"/>
        <v/>
      </c>
    </row>
    <row r="1547" spans="1:12" x14ac:dyDescent="0.25">
      <c r="A1547" s="27"/>
      <c r="C1547" s="27"/>
      <c r="L1547" t="str">
        <f t="shared" si="32"/>
        <v/>
      </c>
    </row>
    <row r="1548" spans="1:12" x14ac:dyDescent="0.25">
      <c r="A1548" s="27"/>
      <c r="C1548" s="27"/>
      <c r="L1548" t="str">
        <f t="shared" si="32"/>
        <v/>
      </c>
    </row>
    <row r="1549" spans="1:12" x14ac:dyDescent="0.25">
      <c r="A1549" s="27"/>
      <c r="C1549" s="27"/>
      <c r="L1549" t="str">
        <f t="shared" si="32"/>
        <v/>
      </c>
    </row>
    <row r="1550" spans="1:12" x14ac:dyDescent="0.25">
      <c r="A1550" s="27"/>
      <c r="C1550" s="27"/>
      <c r="L1550" t="str">
        <f t="shared" si="32"/>
        <v/>
      </c>
    </row>
    <row r="1551" spans="1:12" x14ac:dyDescent="0.25">
      <c r="A1551" s="27"/>
      <c r="C1551" s="27"/>
      <c r="L1551" t="str">
        <f t="shared" si="32"/>
        <v/>
      </c>
    </row>
    <row r="1552" spans="1:12" x14ac:dyDescent="0.25">
      <c r="A1552" s="27"/>
      <c r="C1552" s="27"/>
      <c r="L1552" t="str">
        <f t="shared" si="32"/>
        <v/>
      </c>
    </row>
    <row r="1553" spans="1:12" x14ac:dyDescent="0.25">
      <c r="A1553" s="27"/>
      <c r="C1553" s="27"/>
      <c r="L1553" t="str">
        <f t="shared" si="32"/>
        <v/>
      </c>
    </row>
    <row r="1554" spans="1:12" x14ac:dyDescent="0.25">
      <c r="A1554" s="27"/>
      <c r="C1554" s="27"/>
      <c r="L1554" t="str">
        <f t="shared" si="32"/>
        <v/>
      </c>
    </row>
    <row r="1555" spans="1:12" x14ac:dyDescent="0.25">
      <c r="A1555" s="27"/>
      <c r="C1555" s="27"/>
      <c r="L1555" t="str">
        <f t="shared" si="32"/>
        <v/>
      </c>
    </row>
    <row r="1556" spans="1:12" x14ac:dyDescent="0.25">
      <c r="A1556" s="27"/>
      <c r="C1556" s="27"/>
      <c r="L1556" t="str">
        <f t="shared" si="32"/>
        <v/>
      </c>
    </row>
    <row r="1557" spans="1:12" x14ac:dyDescent="0.25">
      <c r="A1557" s="27"/>
      <c r="C1557" s="27"/>
      <c r="L1557" t="str">
        <f t="shared" si="32"/>
        <v/>
      </c>
    </row>
    <row r="1558" spans="1:12" x14ac:dyDescent="0.25">
      <c r="A1558" s="27"/>
      <c r="C1558" s="27"/>
      <c r="L1558" t="str">
        <f t="shared" si="32"/>
        <v/>
      </c>
    </row>
    <row r="1559" spans="1:12" x14ac:dyDescent="0.25">
      <c r="A1559" s="27"/>
      <c r="C1559" s="27"/>
      <c r="L1559" t="str">
        <f t="shared" si="32"/>
        <v/>
      </c>
    </row>
    <row r="1560" spans="1:12" x14ac:dyDescent="0.25">
      <c r="A1560" s="27"/>
      <c r="C1560" s="27"/>
      <c r="L1560" t="str">
        <f t="shared" si="32"/>
        <v/>
      </c>
    </row>
    <row r="1561" spans="1:12" x14ac:dyDescent="0.25">
      <c r="A1561" s="27"/>
      <c r="C1561" s="27"/>
      <c r="L1561" t="str">
        <f t="shared" si="32"/>
        <v/>
      </c>
    </row>
    <row r="1562" spans="1:12" x14ac:dyDescent="0.25">
      <c r="A1562" s="27"/>
      <c r="C1562" s="27"/>
      <c r="L1562" t="str">
        <f t="shared" si="32"/>
        <v/>
      </c>
    </row>
    <row r="1563" spans="1:12" x14ac:dyDescent="0.25">
      <c r="A1563" s="27"/>
      <c r="C1563" s="27"/>
      <c r="L1563" t="str">
        <f t="shared" si="32"/>
        <v/>
      </c>
    </row>
    <row r="1564" spans="1:12" x14ac:dyDescent="0.25">
      <c r="A1564" s="27"/>
      <c r="C1564" s="27"/>
      <c r="L1564" t="str">
        <f t="shared" si="32"/>
        <v/>
      </c>
    </row>
    <row r="1565" spans="1:12" x14ac:dyDescent="0.25">
      <c r="A1565" s="27"/>
      <c r="C1565" s="27"/>
      <c r="L1565" t="str">
        <f t="shared" si="32"/>
        <v/>
      </c>
    </row>
    <row r="1566" spans="1:12" x14ac:dyDescent="0.25">
      <c r="A1566" s="27"/>
      <c r="C1566" s="27"/>
      <c r="L1566" t="str">
        <f t="shared" si="32"/>
        <v/>
      </c>
    </row>
    <row r="1567" spans="1:12" x14ac:dyDescent="0.25">
      <c r="A1567" s="27"/>
      <c r="C1567" s="27"/>
      <c r="L1567" t="str">
        <f t="shared" si="32"/>
        <v/>
      </c>
    </row>
    <row r="1568" spans="1:12" x14ac:dyDescent="0.25">
      <c r="A1568" s="27"/>
      <c r="C1568" s="27"/>
      <c r="L1568" t="str">
        <f t="shared" si="32"/>
        <v/>
      </c>
    </row>
    <row r="1569" spans="1:12" x14ac:dyDescent="0.25">
      <c r="A1569" s="27"/>
      <c r="C1569" s="27"/>
      <c r="L1569" t="str">
        <f t="shared" si="32"/>
        <v/>
      </c>
    </row>
    <row r="1570" spans="1:12" x14ac:dyDescent="0.25">
      <c r="A1570" s="27"/>
      <c r="C1570" s="27"/>
      <c r="L1570" t="str">
        <f t="shared" si="32"/>
        <v/>
      </c>
    </row>
    <row r="1571" spans="1:12" x14ac:dyDescent="0.25">
      <c r="A1571" s="27"/>
      <c r="C1571" s="27"/>
      <c r="L1571" t="str">
        <f t="shared" si="32"/>
        <v/>
      </c>
    </row>
    <row r="1572" spans="1:12" x14ac:dyDescent="0.25">
      <c r="A1572" s="27"/>
      <c r="C1572" s="27"/>
      <c r="L1572" t="str">
        <f t="shared" si="32"/>
        <v/>
      </c>
    </row>
    <row r="1573" spans="1:12" x14ac:dyDescent="0.25">
      <c r="A1573" s="27"/>
      <c r="C1573" s="27"/>
      <c r="L1573" t="str">
        <f t="shared" si="32"/>
        <v/>
      </c>
    </row>
    <row r="1574" spans="1:12" x14ac:dyDescent="0.25">
      <c r="A1574" s="27"/>
      <c r="C1574" s="27"/>
      <c r="L1574" t="str">
        <f t="shared" si="32"/>
        <v/>
      </c>
    </row>
    <row r="1575" spans="1:12" x14ac:dyDescent="0.25">
      <c r="A1575" s="27"/>
      <c r="C1575" s="27"/>
      <c r="L1575" t="str">
        <f t="shared" si="32"/>
        <v/>
      </c>
    </row>
    <row r="1576" spans="1:12" x14ac:dyDescent="0.25">
      <c r="A1576" s="27"/>
      <c r="C1576" s="27"/>
      <c r="L1576" t="str">
        <f t="shared" si="32"/>
        <v/>
      </c>
    </row>
    <row r="1577" spans="1:12" x14ac:dyDescent="0.25">
      <c r="A1577" s="27"/>
      <c r="C1577" s="27"/>
      <c r="L1577" t="str">
        <f t="shared" si="32"/>
        <v/>
      </c>
    </row>
    <row r="1578" spans="1:12" x14ac:dyDescent="0.25">
      <c r="A1578" s="27"/>
      <c r="C1578" s="27"/>
      <c r="L1578" t="str">
        <f t="shared" si="32"/>
        <v/>
      </c>
    </row>
    <row r="1579" spans="1:12" x14ac:dyDescent="0.25">
      <c r="A1579" s="27"/>
      <c r="C1579" s="27"/>
      <c r="L1579" t="str">
        <f t="shared" si="32"/>
        <v/>
      </c>
    </row>
    <row r="1580" spans="1:12" x14ac:dyDescent="0.25">
      <c r="A1580" s="27"/>
      <c r="C1580" s="27"/>
      <c r="L1580" t="str">
        <f t="shared" si="32"/>
        <v/>
      </c>
    </row>
    <row r="1581" spans="1:12" x14ac:dyDescent="0.25">
      <c r="A1581" s="27"/>
      <c r="C1581" s="27"/>
      <c r="L1581" t="str">
        <f t="shared" si="32"/>
        <v/>
      </c>
    </row>
    <row r="1582" spans="1:12" x14ac:dyDescent="0.25">
      <c r="A1582" s="27"/>
      <c r="C1582" s="27"/>
      <c r="L1582" t="str">
        <f t="shared" si="32"/>
        <v/>
      </c>
    </row>
    <row r="1583" spans="1:12" x14ac:dyDescent="0.25">
      <c r="A1583" s="27"/>
      <c r="C1583" s="27"/>
      <c r="L1583" t="str">
        <f t="shared" si="32"/>
        <v/>
      </c>
    </row>
    <row r="1584" spans="1:12" x14ac:dyDescent="0.25">
      <c r="A1584" s="27"/>
      <c r="C1584" s="27"/>
      <c r="L1584" t="str">
        <f t="shared" si="32"/>
        <v/>
      </c>
    </row>
    <row r="1585" spans="1:12" x14ac:dyDescent="0.25">
      <c r="A1585" s="27"/>
      <c r="C1585" s="27"/>
      <c r="L1585" t="str">
        <f t="shared" si="32"/>
        <v/>
      </c>
    </row>
    <row r="1586" spans="1:12" x14ac:dyDescent="0.25">
      <c r="A1586" s="27"/>
      <c r="C1586" s="27"/>
      <c r="L1586" t="str">
        <f t="shared" si="32"/>
        <v/>
      </c>
    </row>
    <row r="1587" spans="1:12" x14ac:dyDescent="0.25">
      <c r="A1587" s="27"/>
      <c r="C1587" s="27"/>
      <c r="L1587" t="str">
        <f t="shared" si="32"/>
        <v/>
      </c>
    </row>
    <row r="1588" spans="1:12" x14ac:dyDescent="0.25">
      <c r="A1588" s="27"/>
      <c r="C1588" s="27"/>
      <c r="L1588" t="str">
        <f t="shared" si="32"/>
        <v/>
      </c>
    </row>
    <row r="1589" spans="1:12" x14ac:dyDescent="0.25">
      <c r="A1589" s="27"/>
      <c r="C1589" s="27"/>
      <c r="L1589" t="str">
        <f t="shared" si="32"/>
        <v/>
      </c>
    </row>
    <row r="1590" spans="1:12" x14ac:dyDescent="0.25">
      <c r="A1590" s="27"/>
      <c r="C1590" s="27"/>
      <c r="L1590" t="str">
        <f t="shared" si="32"/>
        <v/>
      </c>
    </row>
    <row r="1591" spans="1:12" x14ac:dyDescent="0.25">
      <c r="A1591" s="27"/>
      <c r="C1591" s="27"/>
      <c r="L1591" t="str">
        <f t="shared" si="32"/>
        <v/>
      </c>
    </row>
    <row r="1592" spans="1:12" x14ac:dyDescent="0.25">
      <c r="A1592" s="27"/>
      <c r="C1592" s="27"/>
      <c r="L1592" t="str">
        <f t="shared" si="32"/>
        <v/>
      </c>
    </row>
    <row r="1593" spans="1:12" x14ac:dyDescent="0.25">
      <c r="A1593" s="27"/>
      <c r="C1593" s="27"/>
      <c r="L1593" t="str">
        <f t="shared" si="32"/>
        <v/>
      </c>
    </row>
    <row r="1594" spans="1:12" x14ac:dyDescent="0.25">
      <c r="A1594" s="27"/>
      <c r="C1594" s="27"/>
      <c r="L1594" t="str">
        <f t="shared" si="32"/>
        <v/>
      </c>
    </row>
    <row r="1595" spans="1:12" x14ac:dyDescent="0.25">
      <c r="A1595" s="27"/>
      <c r="C1595" s="27"/>
      <c r="L1595" t="str">
        <f t="shared" si="32"/>
        <v/>
      </c>
    </row>
    <row r="1596" spans="1:12" x14ac:dyDescent="0.25">
      <c r="A1596" s="27"/>
      <c r="C1596" s="27"/>
      <c r="L1596" t="str">
        <f t="shared" si="32"/>
        <v/>
      </c>
    </row>
    <row r="1597" spans="1:12" x14ac:dyDescent="0.25">
      <c r="A1597" s="27"/>
      <c r="C1597" s="27"/>
      <c r="L1597" t="str">
        <f t="shared" si="32"/>
        <v/>
      </c>
    </row>
    <row r="1598" spans="1:12" x14ac:dyDescent="0.25">
      <c r="A1598" s="27"/>
      <c r="C1598" s="27"/>
      <c r="L1598" t="str">
        <f t="shared" si="32"/>
        <v/>
      </c>
    </row>
    <row r="1599" spans="1:12" x14ac:dyDescent="0.25">
      <c r="A1599" s="27"/>
      <c r="C1599" s="27"/>
      <c r="L1599" t="str">
        <f t="shared" si="32"/>
        <v/>
      </c>
    </row>
    <row r="1600" spans="1:12" x14ac:dyDescent="0.25">
      <c r="A1600" s="27"/>
      <c r="C1600" s="27"/>
      <c r="L1600" t="str">
        <f t="shared" si="32"/>
        <v/>
      </c>
    </row>
    <row r="1601" spans="1:12" x14ac:dyDescent="0.25">
      <c r="A1601" s="27"/>
      <c r="C1601" s="27"/>
      <c r="L1601" t="str">
        <f t="shared" si="32"/>
        <v/>
      </c>
    </row>
    <row r="1602" spans="1:12" x14ac:dyDescent="0.25">
      <c r="A1602" s="27"/>
      <c r="C1602" s="27"/>
      <c r="L1602" t="str">
        <f t="shared" si="32"/>
        <v/>
      </c>
    </row>
    <row r="1603" spans="1:12" x14ac:dyDescent="0.25">
      <c r="A1603" s="27"/>
      <c r="C1603" s="27"/>
      <c r="L1603" t="str">
        <f t="shared" si="32"/>
        <v/>
      </c>
    </row>
    <row r="1604" spans="1:12" x14ac:dyDescent="0.25">
      <c r="A1604" s="27"/>
      <c r="C1604" s="27"/>
      <c r="L1604" t="str">
        <f t="shared" si="32"/>
        <v/>
      </c>
    </row>
    <row r="1605" spans="1:12" x14ac:dyDescent="0.25">
      <c r="A1605" s="27"/>
      <c r="C1605" s="27"/>
      <c r="L1605" t="str">
        <f t="shared" si="32"/>
        <v/>
      </c>
    </row>
    <row r="1606" spans="1:12" x14ac:dyDescent="0.25">
      <c r="A1606" s="27"/>
      <c r="C1606" s="27"/>
      <c r="L1606" t="str">
        <f t="shared" ref="L1606:L1669" si="33">RIGHT(A1606,8)</f>
        <v/>
      </c>
    </row>
    <row r="1607" spans="1:12" x14ac:dyDescent="0.25">
      <c r="A1607" s="27"/>
      <c r="C1607" s="27"/>
      <c r="L1607" t="str">
        <f t="shared" si="33"/>
        <v/>
      </c>
    </row>
    <row r="1608" spans="1:12" x14ac:dyDescent="0.25">
      <c r="A1608" s="27"/>
      <c r="C1608" s="27"/>
      <c r="L1608" t="str">
        <f t="shared" si="33"/>
        <v/>
      </c>
    </row>
    <row r="1609" spans="1:12" x14ac:dyDescent="0.25">
      <c r="A1609" s="27"/>
      <c r="C1609" s="27"/>
      <c r="L1609" t="str">
        <f t="shared" si="33"/>
        <v/>
      </c>
    </row>
    <row r="1610" spans="1:12" x14ac:dyDescent="0.25">
      <c r="A1610" s="27"/>
      <c r="C1610" s="27"/>
      <c r="L1610" t="str">
        <f t="shared" si="33"/>
        <v/>
      </c>
    </row>
    <row r="1611" spans="1:12" x14ac:dyDescent="0.25">
      <c r="A1611" s="27"/>
      <c r="C1611" s="27"/>
      <c r="L1611" t="str">
        <f t="shared" si="33"/>
        <v/>
      </c>
    </row>
    <row r="1612" spans="1:12" x14ac:dyDescent="0.25">
      <c r="A1612" s="27"/>
      <c r="C1612" s="27"/>
      <c r="L1612" t="str">
        <f t="shared" si="33"/>
        <v/>
      </c>
    </row>
    <row r="1613" spans="1:12" x14ac:dyDescent="0.25">
      <c r="A1613" s="27"/>
      <c r="C1613" s="27"/>
      <c r="L1613" t="str">
        <f t="shared" si="33"/>
        <v/>
      </c>
    </row>
    <row r="1614" spans="1:12" x14ac:dyDescent="0.25">
      <c r="A1614" s="27"/>
      <c r="C1614" s="27"/>
      <c r="L1614" t="str">
        <f t="shared" si="33"/>
        <v/>
      </c>
    </row>
    <row r="1615" spans="1:12" x14ac:dyDescent="0.25">
      <c r="A1615" s="27"/>
      <c r="C1615" s="27"/>
      <c r="L1615" t="str">
        <f t="shared" si="33"/>
        <v/>
      </c>
    </row>
    <row r="1616" spans="1:12" x14ac:dyDescent="0.25">
      <c r="A1616" s="27"/>
      <c r="C1616" s="27"/>
      <c r="L1616" t="str">
        <f t="shared" si="33"/>
        <v/>
      </c>
    </row>
    <row r="1617" spans="1:12" x14ac:dyDescent="0.25">
      <c r="A1617" s="27"/>
      <c r="C1617" s="27"/>
      <c r="L1617" t="str">
        <f t="shared" si="33"/>
        <v/>
      </c>
    </row>
    <row r="1618" spans="1:12" x14ac:dyDescent="0.25">
      <c r="A1618" s="27"/>
      <c r="C1618" s="27"/>
      <c r="L1618" t="str">
        <f t="shared" si="33"/>
        <v/>
      </c>
    </row>
    <row r="1619" spans="1:12" x14ac:dyDescent="0.25">
      <c r="A1619" s="27"/>
      <c r="C1619" s="27"/>
      <c r="L1619" t="str">
        <f t="shared" si="33"/>
        <v/>
      </c>
    </row>
    <row r="1620" spans="1:12" x14ac:dyDescent="0.25">
      <c r="A1620" s="27"/>
      <c r="C1620" s="27"/>
      <c r="L1620" t="str">
        <f t="shared" si="33"/>
        <v/>
      </c>
    </row>
    <row r="1621" spans="1:12" x14ac:dyDescent="0.25">
      <c r="A1621" s="27"/>
      <c r="C1621" s="27"/>
      <c r="L1621" t="str">
        <f t="shared" si="33"/>
        <v/>
      </c>
    </row>
    <row r="1622" spans="1:12" x14ac:dyDescent="0.25">
      <c r="A1622" s="27"/>
      <c r="C1622" s="27"/>
      <c r="L1622" t="str">
        <f t="shared" si="33"/>
        <v/>
      </c>
    </row>
    <row r="1623" spans="1:12" x14ac:dyDescent="0.25">
      <c r="A1623" s="27"/>
      <c r="C1623" s="27"/>
      <c r="L1623" t="str">
        <f t="shared" si="33"/>
        <v/>
      </c>
    </row>
    <row r="1624" spans="1:12" x14ac:dyDescent="0.25">
      <c r="A1624" s="27"/>
      <c r="C1624" s="27"/>
      <c r="L1624" t="str">
        <f t="shared" si="33"/>
        <v/>
      </c>
    </row>
    <row r="1625" spans="1:12" x14ac:dyDescent="0.25">
      <c r="A1625" s="27"/>
      <c r="C1625" s="27"/>
      <c r="L1625" t="str">
        <f t="shared" si="33"/>
        <v/>
      </c>
    </row>
    <row r="1626" spans="1:12" x14ac:dyDescent="0.25">
      <c r="A1626" s="27"/>
      <c r="C1626" s="27"/>
      <c r="L1626" t="str">
        <f t="shared" si="33"/>
        <v/>
      </c>
    </row>
    <row r="1627" spans="1:12" x14ac:dyDescent="0.25">
      <c r="A1627" s="27"/>
      <c r="C1627" s="27"/>
      <c r="L1627" t="str">
        <f t="shared" si="33"/>
        <v/>
      </c>
    </row>
    <row r="1628" spans="1:12" x14ac:dyDescent="0.25">
      <c r="A1628" s="27"/>
      <c r="C1628" s="27"/>
      <c r="L1628" t="str">
        <f t="shared" si="33"/>
        <v/>
      </c>
    </row>
    <row r="1629" spans="1:12" x14ac:dyDescent="0.25">
      <c r="A1629" s="27"/>
      <c r="C1629" s="27"/>
      <c r="L1629" t="str">
        <f t="shared" si="33"/>
        <v/>
      </c>
    </row>
    <row r="1630" spans="1:12" x14ac:dyDescent="0.25">
      <c r="A1630" s="27"/>
      <c r="C1630" s="27"/>
      <c r="L1630" t="str">
        <f t="shared" si="33"/>
        <v/>
      </c>
    </row>
    <row r="1631" spans="1:12" x14ac:dyDescent="0.25">
      <c r="A1631" s="27"/>
      <c r="C1631" s="27"/>
      <c r="L1631" t="str">
        <f t="shared" si="33"/>
        <v/>
      </c>
    </row>
    <row r="1632" spans="1:12" x14ac:dyDescent="0.25">
      <c r="A1632" s="27"/>
      <c r="C1632" s="27"/>
      <c r="L1632" t="str">
        <f t="shared" si="33"/>
        <v/>
      </c>
    </row>
    <row r="1633" spans="1:12" x14ac:dyDescent="0.25">
      <c r="A1633" s="27"/>
      <c r="C1633" s="27"/>
      <c r="L1633" t="str">
        <f t="shared" si="33"/>
        <v/>
      </c>
    </row>
    <row r="1634" spans="1:12" x14ac:dyDescent="0.25">
      <c r="A1634" s="27"/>
      <c r="C1634" s="27"/>
      <c r="L1634" t="str">
        <f t="shared" si="33"/>
        <v/>
      </c>
    </row>
    <row r="1635" spans="1:12" x14ac:dyDescent="0.25">
      <c r="A1635" s="27"/>
      <c r="C1635" s="27"/>
      <c r="L1635" t="str">
        <f t="shared" si="33"/>
        <v/>
      </c>
    </row>
    <row r="1636" spans="1:12" x14ac:dyDescent="0.25">
      <c r="A1636" s="27"/>
      <c r="C1636" s="27"/>
      <c r="L1636" t="str">
        <f t="shared" si="33"/>
        <v/>
      </c>
    </row>
    <row r="1637" spans="1:12" x14ac:dyDescent="0.25">
      <c r="A1637" s="27"/>
      <c r="C1637" s="27"/>
      <c r="L1637" t="str">
        <f t="shared" si="33"/>
        <v/>
      </c>
    </row>
    <row r="1638" spans="1:12" x14ac:dyDescent="0.25">
      <c r="A1638" s="27"/>
      <c r="C1638" s="27"/>
      <c r="L1638" t="str">
        <f t="shared" si="33"/>
        <v/>
      </c>
    </row>
    <row r="1639" spans="1:12" x14ac:dyDescent="0.25">
      <c r="A1639" s="27"/>
      <c r="C1639" s="27"/>
      <c r="L1639" t="str">
        <f t="shared" si="33"/>
        <v/>
      </c>
    </row>
    <row r="1640" spans="1:12" x14ac:dyDescent="0.25">
      <c r="A1640" s="27"/>
      <c r="C1640" s="27"/>
      <c r="L1640" t="str">
        <f t="shared" si="33"/>
        <v/>
      </c>
    </row>
    <row r="1641" spans="1:12" x14ac:dyDescent="0.25">
      <c r="A1641" s="27"/>
      <c r="C1641" s="27"/>
      <c r="L1641" t="str">
        <f t="shared" si="33"/>
        <v/>
      </c>
    </row>
    <row r="1642" spans="1:12" x14ac:dyDescent="0.25">
      <c r="A1642" s="27"/>
      <c r="C1642" s="27"/>
      <c r="L1642" t="str">
        <f t="shared" si="33"/>
        <v/>
      </c>
    </row>
    <row r="1643" spans="1:12" x14ac:dyDescent="0.25">
      <c r="A1643" s="27"/>
      <c r="C1643" s="27"/>
      <c r="L1643" t="str">
        <f t="shared" si="33"/>
        <v/>
      </c>
    </row>
    <row r="1644" spans="1:12" x14ac:dyDescent="0.25">
      <c r="A1644" s="27"/>
      <c r="C1644" s="27"/>
      <c r="L1644" t="str">
        <f t="shared" si="33"/>
        <v/>
      </c>
    </row>
    <row r="1645" spans="1:12" x14ac:dyDescent="0.25">
      <c r="A1645" s="27"/>
      <c r="C1645" s="27"/>
      <c r="L1645" t="str">
        <f t="shared" si="33"/>
        <v/>
      </c>
    </row>
    <row r="1646" spans="1:12" x14ac:dyDescent="0.25">
      <c r="A1646" s="27"/>
      <c r="C1646" s="27"/>
      <c r="L1646" t="str">
        <f t="shared" si="33"/>
        <v/>
      </c>
    </row>
    <row r="1647" spans="1:12" x14ac:dyDescent="0.25">
      <c r="A1647" s="27"/>
      <c r="C1647" s="27"/>
      <c r="L1647" t="str">
        <f t="shared" si="33"/>
        <v/>
      </c>
    </row>
    <row r="1648" spans="1:12" x14ac:dyDescent="0.25">
      <c r="A1648" s="27"/>
      <c r="C1648" s="27"/>
      <c r="L1648" t="str">
        <f t="shared" si="33"/>
        <v/>
      </c>
    </row>
    <row r="1649" spans="1:12" x14ac:dyDescent="0.25">
      <c r="A1649" s="27"/>
      <c r="C1649" s="27"/>
      <c r="L1649" t="str">
        <f t="shared" si="33"/>
        <v/>
      </c>
    </row>
    <row r="1650" spans="1:12" x14ac:dyDescent="0.25">
      <c r="A1650" s="27"/>
      <c r="C1650" s="27"/>
      <c r="L1650" t="str">
        <f t="shared" si="33"/>
        <v/>
      </c>
    </row>
    <row r="1651" spans="1:12" x14ac:dyDescent="0.25">
      <c r="A1651" s="27"/>
      <c r="C1651" s="27"/>
      <c r="L1651" t="str">
        <f t="shared" si="33"/>
        <v/>
      </c>
    </row>
    <row r="1652" spans="1:12" x14ac:dyDescent="0.25">
      <c r="A1652" s="27"/>
      <c r="C1652" s="27"/>
      <c r="L1652" t="str">
        <f t="shared" si="33"/>
        <v/>
      </c>
    </row>
    <row r="1653" spans="1:12" x14ac:dyDescent="0.25">
      <c r="A1653" s="27"/>
      <c r="C1653" s="27"/>
      <c r="L1653" t="str">
        <f t="shared" si="33"/>
        <v/>
      </c>
    </row>
    <row r="1654" spans="1:12" x14ac:dyDescent="0.25">
      <c r="A1654" s="27"/>
      <c r="C1654" s="27"/>
      <c r="L1654" t="str">
        <f t="shared" si="33"/>
        <v/>
      </c>
    </row>
    <row r="1655" spans="1:12" x14ac:dyDescent="0.25">
      <c r="A1655" s="27"/>
      <c r="C1655" s="27"/>
      <c r="L1655" t="str">
        <f t="shared" si="33"/>
        <v/>
      </c>
    </row>
    <row r="1656" spans="1:12" x14ac:dyDescent="0.25">
      <c r="A1656" s="27"/>
      <c r="C1656" s="27"/>
      <c r="L1656" t="str">
        <f t="shared" si="33"/>
        <v/>
      </c>
    </row>
    <row r="1657" spans="1:12" x14ac:dyDescent="0.25">
      <c r="A1657" s="27"/>
      <c r="C1657" s="27"/>
      <c r="L1657" t="str">
        <f t="shared" si="33"/>
        <v/>
      </c>
    </row>
    <row r="1658" spans="1:12" x14ac:dyDescent="0.25">
      <c r="A1658" s="27"/>
      <c r="C1658" s="27"/>
      <c r="L1658" t="str">
        <f t="shared" si="33"/>
        <v/>
      </c>
    </row>
    <row r="1659" spans="1:12" x14ac:dyDescent="0.25">
      <c r="A1659" s="27"/>
      <c r="C1659" s="27"/>
      <c r="L1659" t="str">
        <f t="shared" si="33"/>
        <v/>
      </c>
    </row>
    <row r="1660" spans="1:12" x14ac:dyDescent="0.25">
      <c r="A1660" s="27"/>
      <c r="C1660" s="27"/>
      <c r="L1660" t="str">
        <f t="shared" si="33"/>
        <v/>
      </c>
    </row>
    <row r="1661" spans="1:12" x14ac:dyDescent="0.25">
      <c r="A1661" s="27"/>
      <c r="C1661" s="27"/>
      <c r="L1661" t="str">
        <f t="shared" si="33"/>
        <v/>
      </c>
    </row>
    <row r="1662" spans="1:12" x14ac:dyDescent="0.25">
      <c r="A1662" s="27"/>
      <c r="C1662" s="27"/>
      <c r="L1662" t="str">
        <f t="shared" si="33"/>
        <v/>
      </c>
    </row>
    <row r="1663" spans="1:12" x14ac:dyDescent="0.25">
      <c r="A1663" s="27"/>
      <c r="C1663" s="27"/>
      <c r="L1663" t="str">
        <f t="shared" si="33"/>
        <v/>
      </c>
    </row>
    <row r="1664" spans="1:12" x14ac:dyDescent="0.25">
      <c r="A1664" s="27"/>
      <c r="C1664" s="27"/>
      <c r="L1664" t="str">
        <f t="shared" si="33"/>
        <v/>
      </c>
    </row>
    <row r="1665" spans="1:12" x14ac:dyDescent="0.25">
      <c r="A1665" s="27"/>
      <c r="C1665" s="27"/>
      <c r="L1665" t="str">
        <f t="shared" si="33"/>
        <v/>
      </c>
    </row>
    <row r="1666" spans="1:12" x14ac:dyDescent="0.25">
      <c r="A1666" s="27"/>
      <c r="C1666" s="27"/>
      <c r="L1666" t="str">
        <f t="shared" si="33"/>
        <v/>
      </c>
    </row>
    <row r="1667" spans="1:12" x14ac:dyDescent="0.25">
      <c r="A1667" s="27"/>
      <c r="C1667" s="27"/>
      <c r="L1667" t="str">
        <f t="shared" si="33"/>
        <v/>
      </c>
    </row>
    <row r="1668" spans="1:12" x14ac:dyDescent="0.25">
      <c r="A1668" s="27"/>
      <c r="C1668" s="27"/>
      <c r="L1668" t="str">
        <f t="shared" si="33"/>
        <v/>
      </c>
    </row>
    <row r="1669" spans="1:12" x14ac:dyDescent="0.25">
      <c r="A1669" s="27"/>
      <c r="C1669" s="27"/>
      <c r="L1669" t="str">
        <f t="shared" si="33"/>
        <v/>
      </c>
    </row>
    <row r="1670" spans="1:12" x14ac:dyDescent="0.25">
      <c r="A1670" s="27"/>
      <c r="C1670" s="27"/>
      <c r="L1670" t="str">
        <f t="shared" ref="L1670:L1720" si="34">RIGHT(A1670,8)</f>
        <v/>
      </c>
    </row>
    <row r="1671" spans="1:12" x14ac:dyDescent="0.25">
      <c r="A1671" s="27"/>
      <c r="C1671" s="27"/>
      <c r="L1671" t="str">
        <f t="shared" si="34"/>
        <v/>
      </c>
    </row>
    <row r="1672" spans="1:12" x14ac:dyDescent="0.25">
      <c r="A1672" s="27"/>
      <c r="C1672" s="27"/>
      <c r="L1672" t="str">
        <f t="shared" si="34"/>
        <v/>
      </c>
    </row>
    <row r="1673" spans="1:12" x14ac:dyDescent="0.25">
      <c r="A1673" s="27"/>
      <c r="C1673" s="27"/>
      <c r="L1673" t="str">
        <f t="shared" si="34"/>
        <v/>
      </c>
    </row>
    <row r="1674" spans="1:12" x14ac:dyDescent="0.25">
      <c r="A1674" s="27"/>
      <c r="C1674" s="27"/>
      <c r="L1674" t="str">
        <f t="shared" si="34"/>
        <v/>
      </c>
    </row>
    <row r="1675" spans="1:12" x14ac:dyDescent="0.25">
      <c r="A1675" s="27"/>
      <c r="C1675" s="27"/>
      <c r="L1675" t="str">
        <f t="shared" si="34"/>
        <v/>
      </c>
    </row>
    <row r="1676" spans="1:12" x14ac:dyDescent="0.25">
      <c r="A1676" s="27"/>
      <c r="C1676" s="27"/>
      <c r="L1676" t="str">
        <f t="shared" si="34"/>
        <v/>
      </c>
    </row>
    <row r="1677" spans="1:12" x14ac:dyDescent="0.25">
      <c r="A1677" s="27"/>
      <c r="C1677" s="27"/>
      <c r="L1677" t="str">
        <f t="shared" si="34"/>
        <v/>
      </c>
    </row>
    <row r="1678" spans="1:12" x14ac:dyDescent="0.25">
      <c r="A1678" s="27"/>
      <c r="C1678" s="27"/>
      <c r="L1678" t="str">
        <f t="shared" si="34"/>
        <v/>
      </c>
    </row>
    <row r="1679" spans="1:12" x14ac:dyDescent="0.25">
      <c r="A1679" s="27"/>
      <c r="C1679" s="27"/>
      <c r="L1679" t="str">
        <f t="shared" si="34"/>
        <v/>
      </c>
    </row>
    <row r="1680" spans="1:12" x14ac:dyDescent="0.25">
      <c r="A1680" s="27"/>
      <c r="C1680" s="27"/>
      <c r="L1680" t="str">
        <f t="shared" si="34"/>
        <v/>
      </c>
    </row>
    <row r="1681" spans="1:12" x14ac:dyDescent="0.25">
      <c r="A1681" s="27"/>
      <c r="C1681" s="27"/>
      <c r="L1681" t="str">
        <f t="shared" si="34"/>
        <v/>
      </c>
    </row>
    <row r="1682" spans="1:12" x14ac:dyDescent="0.25">
      <c r="A1682" s="27"/>
      <c r="C1682" s="27"/>
      <c r="L1682" t="str">
        <f t="shared" si="34"/>
        <v/>
      </c>
    </row>
    <row r="1683" spans="1:12" x14ac:dyDescent="0.25">
      <c r="A1683" s="27"/>
      <c r="C1683" s="27"/>
      <c r="L1683" t="str">
        <f t="shared" si="34"/>
        <v/>
      </c>
    </row>
    <row r="1684" spans="1:12" x14ac:dyDescent="0.25">
      <c r="A1684" s="27"/>
      <c r="C1684" s="27"/>
      <c r="L1684" t="str">
        <f t="shared" si="34"/>
        <v/>
      </c>
    </row>
    <row r="1685" spans="1:12" x14ac:dyDescent="0.25">
      <c r="A1685" s="27"/>
      <c r="C1685" s="27"/>
      <c r="L1685" t="str">
        <f t="shared" si="34"/>
        <v/>
      </c>
    </row>
    <row r="1686" spans="1:12" x14ac:dyDescent="0.25">
      <c r="A1686" s="27"/>
      <c r="C1686" s="27"/>
      <c r="L1686" t="str">
        <f t="shared" si="34"/>
        <v/>
      </c>
    </row>
    <row r="1687" spans="1:12" x14ac:dyDescent="0.25">
      <c r="A1687" s="27"/>
      <c r="C1687" s="27"/>
      <c r="L1687" t="str">
        <f t="shared" si="34"/>
        <v/>
      </c>
    </row>
    <row r="1688" spans="1:12" x14ac:dyDescent="0.25">
      <c r="A1688" s="27"/>
      <c r="C1688" s="27"/>
      <c r="L1688" t="str">
        <f t="shared" si="34"/>
        <v/>
      </c>
    </row>
    <row r="1689" spans="1:12" x14ac:dyDescent="0.25">
      <c r="A1689" s="27"/>
      <c r="C1689" s="27"/>
      <c r="L1689" t="str">
        <f t="shared" si="34"/>
        <v/>
      </c>
    </row>
    <row r="1690" spans="1:12" x14ac:dyDescent="0.25">
      <c r="A1690" s="27"/>
      <c r="C1690" s="27"/>
      <c r="L1690" t="str">
        <f t="shared" si="34"/>
        <v/>
      </c>
    </row>
    <row r="1691" spans="1:12" x14ac:dyDescent="0.25">
      <c r="A1691" s="27"/>
      <c r="C1691" s="27"/>
      <c r="L1691" t="str">
        <f t="shared" si="34"/>
        <v/>
      </c>
    </row>
    <row r="1692" spans="1:12" x14ac:dyDescent="0.25">
      <c r="A1692" s="27"/>
      <c r="C1692" s="27"/>
      <c r="L1692" t="str">
        <f t="shared" si="34"/>
        <v/>
      </c>
    </row>
    <row r="1693" spans="1:12" x14ac:dyDescent="0.25">
      <c r="A1693" s="27"/>
      <c r="C1693" s="27"/>
      <c r="L1693" t="str">
        <f t="shared" si="34"/>
        <v/>
      </c>
    </row>
    <row r="1694" spans="1:12" x14ac:dyDescent="0.25">
      <c r="A1694" s="27"/>
      <c r="C1694" s="27"/>
      <c r="L1694" t="str">
        <f t="shared" si="34"/>
        <v/>
      </c>
    </row>
    <row r="1695" spans="1:12" x14ac:dyDescent="0.25">
      <c r="A1695" s="27"/>
      <c r="C1695" s="27"/>
      <c r="L1695" t="str">
        <f t="shared" si="34"/>
        <v/>
      </c>
    </row>
    <row r="1696" spans="1:12" x14ac:dyDescent="0.25">
      <c r="A1696" s="27"/>
      <c r="C1696" s="27"/>
      <c r="L1696" t="str">
        <f t="shared" si="34"/>
        <v/>
      </c>
    </row>
    <row r="1697" spans="1:12" x14ac:dyDescent="0.25">
      <c r="A1697" s="27"/>
      <c r="C1697" s="27"/>
      <c r="L1697" t="str">
        <f t="shared" si="34"/>
        <v/>
      </c>
    </row>
    <row r="1698" spans="1:12" x14ac:dyDescent="0.25">
      <c r="A1698" s="27"/>
      <c r="C1698" s="27"/>
      <c r="L1698" t="str">
        <f t="shared" si="34"/>
        <v/>
      </c>
    </row>
    <row r="1699" spans="1:12" x14ac:dyDescent="0.25">
      <c r="A1699" s="27"/>
      <c r="C1699" s="27"/>
      <c r="L1699" t="str">
        <f t="shared" si="34"/>
        <v/>
      </c>
    </row>
    <row r="1700" spans="1:12" x14ac:dyDescent="0.25">
      <c r="A1700" s="27"/>
      <c r="C1700" s="27"/>
      <c r="L1700" t="str">
        <f t="shared" si="34"/>
        <v/>
      </c>
    </row>
    <row r="1701" spans="1:12" x14ac:dyDescent="0.25">
      <c r="A1701" s="27"/>
      <c r="C1701" s="27"/>
      <c r="L1701" t="str">
        <f t="shared" si="34"/>
        <v/>
      </c>
    </row>
    <row r="1702" spans="1:12" x14ac:dyDescent="0.25">
      <c r="A1702" s="27"/>
      <c r="C1702" s="27"/>
      <c r="L1702" t="str">
        <f t="shared" si="34"/>
        <v/>
      </c>
    </row>
    <row r="1703" spans="1:12" x14ac:dyDescent="0.25">
      <c r="A1703" s="27"/>
      <c r="C1703" s="27"/>
      <c r="L1703" t="str">
        <f t="shared" si="34"/>
        <v/>
      </c>
    </row>
    <row r="1704" spans="1:12" x14ac:dyDescent="0.25">
      <c r="A1704" s="27"/>
      <c r="C1704" s="27"/>
      <c r="L1704" t="str">
        <f t="shared" si="34"/>
        <v/>
      </c>
    </row>
    <row r="1705" spans="1:12" x14ac:dyDescent="0.25">
      <c r="A1705" s="27"/>
      <c r="C1705" s="27"/>
      <c r="L1705" t="str">
        <f t="shared" si="34"/>
        <v/>
      </c>
    </row>
    <row r="1706" spans="1:12" x14ac:dyDescent="0.25">
      <c r="A1706" s="27"/>
      <c r="C1706" s="27"/>
      <c r="L1706" t="str">
        <f t="shared" si="34"/>
        <v/>
      </c>
    </row>
    <row r="1707" spans="1:12" x14ac:dyDescent="0.25">
      <c r="A1707" s="27"/>
      <c r="C1707" s="27"/>
      <c r="L1707" t="str">
        <f t="shared" si="34"/>
        <v/>
      </c>
    </row>
    <row r="1708" spans="1:12" x14ac:dyDescent="0.25">
      <c r="A1708" s="27"/>
      <c r="C1708" s="27"/>
      <c r="L1708" t="str">
        <f t="shared" si="34"/>
        <v/>
      </c>
    </row>
    <row r="1709" spans="1:12" x14ac:dyDescent="0.25">
      <c r="A1709" s="27"/>
      <c r="C1709" s="27"/>
      <c r="L1709" t="str">
        <f t="shared" si="34"/>
        <v/>
      </c>
    </row>
    <row r="1710" spans="1:12" x14ac:dyDescent="0.25">
      <c r="A1710" s="27"/>
      <c r="C1710" s="27"/>
      <c r="L1710" t="str">
        <f t="shared" si="34"/>
        <v/>
      </c>
    </row>
    <row r="1711" spans="1:12" x14ac:dyDescent="0.25">
      <c r="A1711" s="27"/>
      <c r="C1711" s="27"/>
      <c r="L1711" t="str">
        <f t="shared" si="34"/>
        <v/>
      </c>
    </row>
    <row r="1712" spans="1:12" x14ac:dyDescent="0.25">
      <c r="A1712" s="27"/>
      <c r="C1712" s="27"/>
      <c r="L1712" t="str">
        <f t="shared" si="34"/>
        <v/>
      </c>
    </row>
    <row r="1713" spans="1:12" x14ac:dyDescent="0.25">
      <c r="A1713" s="27"/>
      <c r="C1713" s="27"/>
      <c r="L1713" t="str">
        <f t="shared" si="34"/>
        <v/>
      </c>
    </row>
    <row r="1714" spans="1:12" x14ac:dyDescent="0.25">
      <c r="A1714" s="27"/>
      <c r="C1714" s="27"/>
      <c r="L1714" t="str">
        <f t="shared" si="34"/>
        <v/>
      </c>
    </row>
    <row r="1715" spans="1:12" x14ac:dyDescent="0.25">
      <c r="A1715" s="27"/>
      <c r="C1715" s="27"/>
      <c r="L1715" t="str">
        <f t="shared" si="34"/>
        <v/>
      </c>
    </row>
    <row r="1716" spans="1:12" x14ac:dyDescent="0.25">
      <c r="A1716" s="27"/>
      <c r="C1716" s="27"/>
      <c r="L1716" t="str">
        <f t="shared" si="34"/>
        <v/>
      </c>
    </row>
    <row r="1717" spans="1:12" x14ac:dyDescent="0.25">
      <c r="A1717" s="27"/>
      <c r="C1717" s="27"/>
      <c r="L1717" t="str">
        <f t="shared" si="34"/>
        <v/>
      </c>
    </row>
    <row r="1718" spans="1:12" x14ac:dyDescent="0.25">
      <c r="A1718" s="27"/>
      <c r="C1718" s="27"/>
      <c r="L1718" t="str">
        <f t="shared" si="34"/>
        <v/>
      </c>
    </row>
    <row r="1719" spans="1:12" x14ac:dyDescent="0.25">
      <c r="A1719" s="27"/>
      <c r="C1719" s="27"/>
      <c r="L1719" t="str">
        <f t="shared" si="34"/>
        <v/>
      </c>
    </row>
    <row r="1720" spans="1:12" x14ac:dyDescent="0.25">
      <c r="A1720" s="27"/>
      <c r="C1720" s="27"/>
      <c r="L1720" t="str">
        <f t="shared" si="34"/>
        <v/>
      </c>
    </row>
  </sheetData>
  <autoFilter ref="H1:H1720" xr:uid="{00000000-0009-0000-0000-000003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bestFit="1" customWidth="1"/>
    <col min="2" max="2" width="9.28515625" bestFit="1" customWidth="1"/>
    <col min="3" max="3" width="14" bestFit="1" customWidth="1"/>
    <col min="4" max="4" width="17.140625" bestFit="1" customWidth="1"/>
    <col min="5" max="5" width="8.5703125" bestFit="1" customWidth="1"/>
    <col min="6" max="6" width="9" bestFit="1" customWidth="1"/>
    <col min="7" max="7" width="10.7109375" bestFit="1" customWidth="1"/>
    <col min="8" max="8" width="9" bestFit="1" customWidth="1"/>
    <col min="9" max="9" width="32.28515625" bestFit="1" customWidth="1"/>
    <col min="10" max="10" width="8.5703125" bestFit="1" customWidth="1"/>
    <col min="11" max="11" width="13" bestFit="1" customWidth="1"/>
    <col min="12" max="12" width="9.140625" bestFit="1" customWidth="1"/>
    <col min="13" max="13" width="20.85546875" bestFit="1" customWidth="1"/>
    <col min="14" max="14" width="15.140625" bestFit="1" customWidth="1"/>
    <col min="15" max="15" width="8.7109375" bestFit="1" customWidth="1"/>
    <col min="16" max="16" width="10.28515625" bestFit="1" customWidth="1"/>
    <col min="17" max="17" width="13.7109375" bestFit="1" customWidth="1"/>
    <col min="18" max="18" width="6.7109375" bestFit="1" customWidth="1"/>
    <col min="19" max="19" width="5.85546875" bestFit="1" customWidth="1"/>
    <col min="20" max="20" width="4.140625" bestFit="1" customWidth="1"/>
    <col min="21" max="21" width="11.140625" bestFit="1" customWidth="1"/>
    <col min="22" max="22" width="7.28515625" bestFit="1" customWidth="1"/>
  </cols>
  <sheetData>
    <row r="1" spans="1:27" ht="15.75" customHeight="1" thickBot="1" x14ac:dyDescent="0.3">
      <c r="A1" s="3" t="s">
        <v>5</v>
      </c>
      <c r="B1" s="4" t="s">
        <v>6</v>
      </c>
      <c r="C1" s="5" t="s">
        <v>7</v>
      </c>
      <c r="D1" s="5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32</v>
      </c>
      <c r="J1" s="4" t="s">
        <v>33</v>
      </c>
      <c r="K1" s="4" t="s">
        <v>13</v>
      </c>
      <c r="L1" s="5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7" t="s">
        <v>36</v>
      </c>
      <c r="V1" s="6" t="s">
        <v>23</v>
      </c>
      <c r="AA1" s="10"/>
    </row>
    <row r="2" spans="1:27" ht="16.5" x14ac:dyDescent="0.3">
      <c r="A2" s="17">
        <v>202106101</v>
      </c>
      <c r="B2" s="18" t="s">
        <v>68</v>
      </c>
      <c r="C2" s="18" t="s">
        <v>59</v>
      </c>
      <c r="D2" s="18" t="s">
        <v>246</v>
      </c>
      <c r="E2" s="17">
        <v>3</v>
      </c>
      <c r="F2" s="17">
        <v>0</v>
      </c>
      <c r="G2" s="18" t="s">
        <v>247</v>
      </c>
      <c r="H2" s="17">
        <v>14448835</v>
      </c>
      <c r="I2" t="s">
        <v>263</v>
      </c>
      <c r="J2" s="19" t="s">
        <v>264</v>
      </c>
      <c r="K2" t="e">
        <v>#N/A</v>
      </c>
      <c r="L2" s="1" t="s">
        <v>38</v>
      </c>
      <c r="M2" t="s">
        <v>0</v>
      </c>
      <c r="N2" t="s">
        <v>1</v>
      </c>
      <c r="O2">
        <v>2004</v>
      </c>
      <c r="P2" s="2">
        <v>20000306</v>
      </c>
      <c r="Q2" t="s">
        <v>244</v>
      </c>
      <c r="R2" t="s">
        <v>2</v>
      </c>
      <c r="S2" t="s">
        <v>241</v>
      </c>
      <c r="T2">
        <v>28</v>
      </c>
      <c r="U2" t="s">
        <v>151</v>
      </c>
    </row>
    <row r="3" spans="1:27" ht="16.5" x14ac:dyDescent="0.3">
      <c r="A3" s="17">
        <v>202106101</v>
      </c>
      <c r="B3" s="18" t="s">
        <v>68</v>
      </c>
      <c r="C3" s="18" t="s">
        <v>248</v>
      </c>
      <c r="D3" s="18" t="s">
        <v>249</v>
      </c>
      <c r="E3" s="17">
        <v>3</v>
      </c>
      <c r="F3" s="17">
        <v>0</v>
      </c>
      <c r="G3" s="18" t="s">
        <v>245</v>
      </c>
      <c r="H3" s="17">
        <v>5176462</v>
      </c>
      <c r="I3" t="s">
        <v>261</v>
      </c>
      <c r="J3" s="18" t="s">
        <v>262</v>
      </c>
      <c r="K3" t="e">
        <v>#N/A</v>
      </c>
      <c r="L3" s="1" t="s">
        <v>38</v>
      </c>
      <c r="M3" t="s">
        <v>0</v>
      </c>
      <c r="N3" t="s">
        <v>1</v>
      </c>
      <c r="O3">
        <v>2004</v>
      </c>
      <c r="P3" s="2">
        <v>20000306</v>
      </c>
      <c r="Q3" t="s">
        <v>244</v>
      </c>
      <c r="R3" t="s">
        <v>2</v>
      </c>
      <c r="S3" t="s">
        <v>241</v>
      </c>
      <c r="T3">
        <v>29</v>
      </c>
      <c r="U3" t="s">
        <v>151</v>
      </c>
    </row>
    <row r="4" spans="1:27" ht="16.5" x14ac:dyDescent="0.3">
      <c r="A4" s="17">
        <v>202106101</v>
      </c>
      <c r="B4" s="18" t="s">
        <v>250</v>
      </c>
      <c r="C4" s="18" t="s">
        <v>59</v>
      </c>
      <c r="D4" s="18" t="s">
        <v>252</v>
      </c>
      <c r="E4" s="17">
        <v>2</v>
      </c>
      <c r="F4" s="17">
        <v>0</v>
      </c>
      <c r="G4" s="18" t="s">
        <v>251</v>
      </c>
      <c r="H4" s="17">
        <v>16631662</v>
      </c>
      <c r="I4" t="s">
        <v>265</v>
      </c>
      <c r="J4" s="18" t="s">
        <v>266</v>
      </c>
      <c r="K4" t="e">
        <v>#N/A</v>
      </c>
      <c r="L4" s="1" t="s">
        <v>38</v>
      </c>
      <c r="M4" t="s">
        <v>0</v>
      </c>
      <c r="N4" t="s">
        <v>1</v>
      </c>
      <c r="O4">
        <v>2004</v>
      </c>
      <c r="P4" s="2">
        <v>20000306</v>
      </c>
      <c r="Q4" t="s">
        <v>244</v>
      </c>
      <c r="R4" t="s">
        <v>2</v>
      </c>
      <c r="S4" t="s">
        <v>241</v>
      </c>
      <c r="T4">
        <v>31</v>
      </c>
      <c r="U4" t="s">
        <v>151</v>
      </c>
    </row>
    <row r="5" spans="1:27" ht="16.5" x14ac:dyDescent="0.3">
      <c r="A5" s="17">
        <v>202106101</v>
      </c>
      <c r="B5" s="18" t="s">
        <v>90</v>
      </c>
      <c r="C5" s="18" t="s">
        <v>124</v>
      </c>
      <c r="D5" s="18" t="s">
        <v>253</v>
      </c>
      <c r="E5" s="17">
        <v>2</v>
      </c>
      <c r="F5" s="17">
        <v>0</v>
      </c>
      <c r="G5" s="18" t="s">
        <v>254</v>
      </c>
      <c r="H5" s="17">
        <v>13290157</v>
      </c>
      <c r="I5" t="s">
        <v>267</v>
      </c>
      <c r="J5" s="18" t="s">
        <v>268</v>
      </c>
      <c r="K5" t="e">
        <v>#N/A</v>
      </c>
      <c r="L5" s="1" t="s">
        <v>38</v>
      </c>
      <c r="M5" t="s">
        <v>0</v>
      </c>
      <c r="N5" t="s">
        <v>1</v>
      </c>
      <c r="O5">
        <v>2004</v>
      </c>
      <c r="P5" s="2">
        <v>20000306</v>
      </c>
      <c r="Q5" t="s">
        <v>244</v>
      </c>
      <c r="R5" t="s">
        <v>2</v>
      </c>
      <c r="S5" t="s">
        <v>241</v>
      </c>
      <c r="T5">
        <v>32</v>
      </c>
      <c r="U5" t="s">
        <v>151</v>
      </c>
    </row>
    <row r="6" spans="1:27" ht="16.5" x14ac:dyDescent="0.3">
      <c r="A6" s="17">
        <v>202106101</v>
      </c>
      <c r="B6" s="18" t="s">
        <v>255</v>
      </c>
      <c r="C6" s="18" t="s">
        <v>59</v>
      </c>
      <c r="D6" s="18" t="s">
        <v>256</v>
      </c>
      <c r="E6" s="17">
        <v>3</v>
      </c>
      <c r="F6" s="17">
        <v>0</v>
      </c>
      <c r="G6" s="18" t="s">
        <v>257</v>
      </c>
      <c r="H6" s="17">
        <v>5397503</v>
      </c>
      <c r="I6" t="s">
        <v>269</v>
      </c>
      <c r="J6" s="18" t="s">
        <v>270</v>
      </c>
      <c r="K6" t="e">
        <v>#N/A</v>
      </c>
      <c r="L6" s="1" t="s">
        <v>38</v>
      </c>
      <c r="M6" t="s">
        <v>0</v>
      </c>
      <c r="N6" t="s">
        <v>1</v>
      </c>
      <c r="O6">
        <v>2004</v>
      </c>
      <c r="P6" s="2">
        <v>20000306</v>
      </c>
      <c r="Q6" t="s">
        <v>244</v>
      </c>
      <c r="R6" t="s">
        <v>2</v>
      </c>
      <c r="S6" t="s">
        <v>241</v>
      </c>
      <c r="T6">
        <v>46</v>
      </c>
      <c r="U6" t="s">
        <v>151</v>
      </c>
    </row>
    <row r="7" spans="1:27" ht="16.5" x14ac:dyDescent="0.3">
      <c r="A7" s="17">
        <v>202106101</v>
      </c>
      <c r="B7" s="18" t="s">
        <v>258</v>
      </c>
      <c r="C7" s="18" t="s">
        <v>124</v>
      </c>
      <c r="D7" s="18" t="s">
        <v>260</v>
      </c>
      <c r="E7" s="17">
        <v>1</v>
      </c>
      <c r="F7" s="17">
        <v>0</v>
      </c>
      <c r="G7" s="18" t="s">
        <v>259</v>
      </c>
      <c r="H7" s="17">
        <v>16305940</v>
      </c>
      <c r="I7" t="s">
        <v>271</v>
      </c>
      <c r="J7" s="18" t="s">
        <v>272</v>
      </c>
      <c r="K7" t="e">
        <v>#N/A</v>
      </c>
      <c r="L7" s="1" t="s">
        <v>38</v>
      </c>
      <c r="M7" t="s">
        <v>0</v>
      </c>
      <c r="N7" t="s">
        <v>1</v>
      </c>
      <c r="O7">
        <v>2004</v>
      </c>
      <c r="P7" s="2">
        <v>20000306</v>
      </c>
      <c r="Q7" t="s">
        <v>244</v>
      </c>
      <c r="R7" t="s">
        <v>2</v>
      </c>
      <c r="S7" t="s">
        <v>241</v>
      </c>
      <c r="T7">
        <v>61</v>
      </c>
      <c r="U7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thickBot="1" x14ac:dyDescent="0.3"/>
    <row r="8" spans="1:23" ht="15.75" thickBot="1" x14ac:dyDescent="0.3">
      <c r="A8" s="3" t="s">
        <v>5</v>
      </c>
      <c r="B8" s="4" t="s">
        <v>6</v>
      </c>
      <c r="C8" s="5" t="s">
        <v>7</v>
      </c>
      <c r="D8" s="5" t="s">
        <v>8</v>
      </c>
      <c r="E8" s="4" t="s">
        <v>9</v>
      </c>
      <c r="F8" s="4" t="s">
        <v>10</v>
      </c>
      <c r="G8" s="4" t="s">
        <v>11</v>
      </c>
      <c r="H8" s="4" t="s">
        <v>12</v>
      </c>
      <c r="I8" s="4" t="s">
        <v>32</v>
      </c>
      <c r="J8" s="4" t="s">
        <v>33</v>
      </c>
      <c r="K8" s="4" t="s">
        <v>13</v>
      </c>
      <c r="L8" s="5" t="s">
        <v>14</v>
      </c>
      <c r="M8" s="4" t="s">
        <v>15</v>
      </c>
      <c r="N8" s="4" t="s">
        <v>16</v>
      </c>
      <c r="O8" s="4" t="s">
        <v>17</v>
      </c>
      <c r="P8" s="4" t="s">
        <v>18</v>
      </c>
      <c r="Q8" s="4" t="s">
        <v>19</v>
      </c>
      <c r="R8" s="4" t="s">
        <v>20</v>
      </c>
      <c r="S8" s="4" t="s">
        <v>21</v>
      </c>
      <c r="T8" s="4" t="s">
        <v>22</v>
      </c>
      <c r="U8" s="7" t="s">
        <v>36</v>
      </c>
      <c r="V8" s="6" t="s">
        <v>23</v>
      </c>
      <c r="W8" s="14" t="s">
        <v>242</v>
      </c>
    </row>
    <row r="9" spans="1:23" ht="16.5" x14ac:dyDescent="0.3">
      <c r="A9" s="11">
        <v>202106091</v>
      </c>
      <c r="B9" s="12" t="s">
        <v>39</v>
      </c>
      <c r="C9" s="12" t="s">
        <v>40</v>
      </c>
      <c r="D9" s="12" t="s">
        <v>41</v>
      </c>
      <c r="E9" s="11">
        <v>1</v>
      </c>
      <c r="F9" s="11">
        <v>0</v>
      </c>
      <c r="G9" s="12" t="s">
        <v>42</v>
      </c>
      <c r="H9" s="11">
        <v>4193028</v>
      </c>
      <c r="I9" s="13" t="s">
        <v>179</v>
      </c>
      <c r="J9" s="12" t="s">
        <v>43</v>
      </c>
      <c r="K9" s="13">
        <v>1033364</v>
      </c>
      <c r="L9" s="1" t="s">
        <v>38</v>
      </c>
      <c r="M9" t="s">
        <v>0</v>
      </c>
      <c r="N9" t="s">
        <v>1</v>
      </c>
      <c r="O9">
        <v>2004</v>
      </c>
      <c r="P9" s="2">
        <v>20000306</v>
      </c>
      <c r="Q9" t="s">
        <v>37</v>
      </c>
      <c r="R9" t="s">
        <v>2</v>
      </c>
      <c r="S9" t="s">
        <v>241</v>
      </c>
      <c r="T9">
        <v>7</v>
      </c>
      <c r="U9" t="s">
        <v>213</v>
      </c>
      <c r="W9" t="e">
        <v>#N/A</v>
      </c>
    </row>
    <row r="10" spans="1:23" ht="16.5" x14ac:dyDescent="0.3">
      <c r="A10" s="11">
        <v>202106091</v>
      </c>
      <c r="B10" s="12" t="s">
        <v>39</v>
      </c>
      <c r="C10" s="12" t="s">
        <v>40</v>
      </c>
      <c r="D10" s="12" t="s">
        <v>44</v>
      </c>
      <c r="E10" s="11">
        <v>1</v>
      </c>
      <c r="F10" s="11">
        <v>0</v>
      </c>
      <c r="G10" s="12" t="s">
        <v>45</v>
      </c>
      <c r="H10" s="11">
        <v>5879156</v>
      </c>
      <c r="I10" s="13" t="s">
        <v>180</v>
      </c>
      <c r="J10" s="12" t="s">
        <v>46</v>
      </c>
      <c r="K10" s="13">
        <v>1033364</v>
      </c>
      <c r="L10" s="1" t="s">
        <v>38</v>
      </c>
      <c r="M10" t="s">
        <v>0</v>
      </c>
      <c r="N10" t="s">
        <v>1</v>
      </c>
      <c r="O10">
        <v>2004</v>
      </c>
      <c r="P10" s="2">
        <v>20000306</v>
      </c>
      <c r="Q10" t="s">
        <v>37</v>
      </c>
      <c r="R10" t="s">
        <v>2</v>
      </c>
      <c r="S10" t="s">
        <v>241</v>
      </c>
      <c r="T10">
        <v>8</v>
      </c>
      <c r="U10" t="s">
        <v>214</v>
      </c>
      <c r="W10" t="e">
        <v>#N/A</v>
      </c>
    </row>
    <row r="11" spans="1:23" ht="16.5" x14ac:dyDescent="0.3">
      <c r="A11" s="11">
        <v>202106091</v>
      </c>
      <c r="B11" s="12" t="s">
        <v>47</v>
      </c>
      <c r="C11" s="12" t="s">
        <v>48</v>
      </c>
      <c r="D11" s="12" t="s">
        <v>49</v>
      </c>
      <c r="E11" s="11">
        <v>1</v>
      </c>
      <c r="F11" s="11">
        <v>0</v>
      </c>
      <c r="G11" s="12" t="s">
        <v>50</v>
      </c>
      <c r="H11" s="11">
        <v>50087372</v>
      </c>
      <c r="I11" s="13" t="s">
        <v>182</v>
      </c>
      <c r="J11" s="12" t="s">
        <v>51</v>
      </c>
      <c r="K11" s="13">
        <v>1033417</v>
      </c>
      <c r="L11" s="1" t="s">
        <v>38</v>
      </c>
      <c r="M11" t="s">
        <v>0</v>
      </c>
      <c r="N11" t="s">
        <v>1</v>
      </c>
      <c r="O11">
        <v>2004</v>
      </c>
      <c r="P11" s="2">
        <v>20000306</v>
      </c>
      <c r="Q11" t="s">
        <v>37</v>
      </c>
      <c r="R11" t="s">
        <v>2</v>
      </c>
      <c r="S11" t="s">
        <v>241</v>
      </c>
      <c r="T11">
        <v>10</v>
      </c>
      <c r="U11" t="s">
        <v>215</v>
      </c>
      <c r="W11" t="e">
        <v>#N/A</v>
      </c>
    </row>
    <row r="12" spans="1:23" ht="16.5" x14ac:dyDescent="0.3">
      <c r="A12" s="11">
        <v>202106091</v>
      </c>
      <c r="B12" s="12" t="s">
        <v>47</v>
      </c>
      <c r="C12" s="12" t="s">
        <v>40</v>
      </c>
      <c r="D12" s="12" t="s">
        <v>52</v>
      </c>
      <c r="E12" s="11">
        <v>1</v>
      </c>
      <c r="F12" s="11">
        <v>0</v>
      </c>
      <c r="G12" s="12" t="s">
        <v>53</v>
      </c>
      <c r="H12" s="11">
        <v>16133334</v>
      </c>
      <c r="I12" s="13" t="s">
        <v>183</v>
      </c>
      <c r="J12" s="12" t="s">
        <v>54</v>
      </c>
      <c r="K12" s="13">
        <v>1033364</v>
      </c>
      <c r="L12" s="1" t="s">
        <v>38</v>
      </c>
      <c r="M12" t="s">
        <v>0</v>
      </c>
      <c r="N12" t="s">
        <v>1</v>
      </c>
      <c r="O12">
        <v>2004</v>
      </c>
      <c r="P12" s="2">
        <v>20000306</v>
      </c>
      <c r="Q12" t="s">
        <v>37</v>
      </c>
      <c r="R12" t="s">
        <v>2</v>
      </c>
      <c r="S12" t="s">
        <v>241</v>
      </c>
      <c r="T12">
        <v>11</v>
      </c>
      <c r="U12" t="s">
        <v>216</v>
      </c>
      <c r="W12" t="e">
        <v>#N/A</v>
      </c>
    </row>
    <row r="13" spans="1:23" ht="16.5" x14ac:dyDescent="0.3">
      <c r="A13" s="11">
        <v>202106091</v>
      </c>
      <c r="B13" s="12" t="s">
        <v>47</v>
      </c>
      <c r="C13" s="12" t="s">
        <v>40</v>
      </c>
      <c r="D13" s="12" t="s">
        <v>55</v>
      </c>
      <c r="E13" s="11">
        <v>1</v>
      </c>
      <c r="F13" s="11">
        <v>0</v>
      </c>
      <c r="G13" s="12" t="s">
        <v>56</v>
      </c>
      <c r="H13" s="11">
        <v>3805686</v>
      </c>
      <c r="I13" s="13" t="s">
        <v>184</v>
      </c>
      <c r="J13" s="12" t="s">
        <v>152</v>
      </c>
      <c r="K13" s="13">
        <v>1033364</v>
      </c>
      <c r="L13" s="1" t="s">
        <v>38</v>
      </c>
      <c r="M13" t="s">
        <v>0</v>
      </c>
      <c r="N13" t="s">
        <v>1</v>
      </c>
      <c r="O13">
        <v>2004</v>
      </c>
      <c r="P13" s="2">
        <v>20000306</v>
      </c>
      <c r="Q13" t="s">
        <v>37</v>
      </c>
      <c r="R13" t="s">
        <v>2</v>
      </c>
      <c r="S13" t="s">
        <v>241</v>
      </c>
      <c r="T13">
        <v>12</v>
      </c>
      <c r="U13" t="s">
        <v>217</v>
      </c>
      <c r="W13" t="e">
        <v>#N/A</v>
      </c>
    </row>
    <row r="14" spans="1:23" ht="16.5" x14ac:dyDescent="0.3">
      <c r="A14" s="8">
        <v>202106091</v>
      </c>
      <c r="B14" s="9" t="s">
        <v>47</v>
      </c>
      <c r="C14" s="9" t="s">
        <v>57</v>
      </c>
      <c r="D14" s="9" t="s">
        <v>58</v>
      </c>
      <c r="E14" s="8">
        <v>2</v>
      </c>
      <c r="F14" s="8">
        <v>0</v>
      </c>
      <c r="G14" s="9" t="s">
        <v>56</v>
      </c>
      <c r="H14" s="8">
        <v>3805686</v>
      </c>
      <c r="I14" t="s">
        <v>184</v>
      </c>
      <c r="J14" s="9" t="s">
        <v>152</v>
      </c>
      <c r="K14">
        <v>11379</v>
      </c>
      <c r="L14" s="1" t="s">
        <v>38</v>
      </c>
      <c r="M14" t="s">
        <v>0</v>
      </c>
      <c r="N14" t="s">
        <v>1</v>
      </c>
      <c r="O14">
        <v>2004</v>
      </c>
      <c r="P14" s="2">
        <v>20000306</v>
      </c>
      <c r="Q14" t="s">
        <v>37</v>
      </c>
      <c r="R14" t="s">
        <v>2</v>
      </c>
      <c r="S14" t="s">
        <v>241</v>
      </c>
      <c r="T14">
        <v>14</v>
      </c>
      <c r="U14" t="s">
        <v>217</v>
      </c>
      <c r="W14" t="e">
        <v>#N/A</v>
      </c>
    </row>
    <row r="15" spans="1:23" ht="16.5" x14ac:dyDescent="0.3">
      <c r="A15" s="8">
        <v>202106091</v>
      </c>
      <c r="B15" s="9" t="s">
        <v>47</v>
      </c>
      <c r="C15" s="9" t="s">
        <v>60</v>
      </c>
      <c r="D15" s="9" t="s">
        <v>61</v>
      </c>
      <c r="E15" s="8">
        <v>1</v>
      </c>
      <c r="F15" s="8">
        <v>0</v>
      </c>
      <c r="G15" s="9" t="s">
        <v>50</v>
      </c>
      <c r="H15" s="8">
        <v>50087372</v>
      </c>
      <c r="I15" t="s">
        <v>182</v>
      </c>
      <c r="J15" s="9" t="s">
        <v>51</v>
      </c>
      <c r="K15">
        <v>1034260</v>
      </c>
      <c r="L15" s="1" t="s">
        <v>38</v>
      </c>
      <c r="M15" t="s">
        <v>0</v>
      </c>
      <c r="N15" t="s">
        <v>1</v>
      </c>
      <c r="O15">
        <v>2004</v>
      </c>
      <c r="P15" s="2">
        <v>20000306</v>
      </c>
      <c r="Q15" t="s">
        <v>37</v>
      </c>
      <c r="R15" t="s">
        <v>2</v>
      </c>
      <c r="S15" t="s">
        <v>241</v>
      </c>
      <c r="T15">
        <v>15</v>
      </c>
      <c r="U15" t="s">
        <v>215</v>
      </c>
      <c r="W15" t="e">
        <v>#N/A</v>
      </c>
    </row>
    <row r="16" spans="1:23" ht="16.5" x14ac:dyDescent="0.3">
      <c r="A16" s="8">
        <v>202106091</v>
      </c>
      <c r="B16" s="9" t="s">
        <v>62</v>
      </c>
      <c r="C16" s="9" t="s">
        <v>48</v>
      </c>
      <c r="D16" s="9" t="s">
        <v>63</v>
      </c>
      <c r="E16" s="8">
        <v>1</v>
      </c>
      <c r="F16" s="8">
        <v>0</v>
      </c>
      <c r="G16" s="9" t="s">
        <v>64</v>
      </c>
      <c r="H16" s="8">
        <v>11895225</v>
      </c>
      <c r="I16" t="s">
        <v>185</v>
      </c>
      <c r="J16" s="9" t="s">
        <v>153</v>
      </c>
      <c r="K16">
        <v>1033417</v>
      </c>
      <c r="L16" s="1" t="s">
        <v>38</v>
      </c>
      <c r="M16" t="s">
        <v>0</v>
      </c>
      <c r="N16" t="s">
        <v>1</v>
      </c>
      <c r="O16">
        <v>2004</v>
      </c>
      <c r="P16" s="2">
        <v>20000306</v>
      </c>
      <c r="Q16" t="s">
        <v>37</v>
      </c>
      <c r="R16" t="s">
        <v>2</v>
      </c>
      <c r="S16" t="s">
        <v>241</v>
      </c>
      <c r="T16">
        <v>16</v>
      </c>
      <c r="U16" t="s">
        <v>218</v>
      </c>
      <c r="W16" t="e">
        <v>#N/A</v>
      </c>
    </row>
    <row r="17" spans="1:23" ht="16.5" x14ac:dyDescent="0.3">
      <c r="A17" s="8">
        <v>202106091</v>
      </c>
      <c r="B17" s="9" t="s">
        <v>65</v>
      </c>
      <c r="C17" s="9" t="s">
        <v>40</v>
      </c>
      <c r="D17" s="9" t="s">
        <v>66</v>
      </c>
      <c r="E17" s="8">
        <v>1</v>
      </c>
      <c r="F17" s="8">
        <v>0</v>
      </c>
      <c r="G17" s="9" t="s">
        <v>67</v>
      </c>
      <c r="H17" s="8">
        <v>24087027</v>
      </c>
      <c r="I17" t="s">
        <v>186</v>
      </c>
      <c r="J17" s="9" t="s">
        <v>154</v>
      </c>
      <c r="K17">
        <v>1033364</v>
      </c>
      <c r="L17" s="1" t="s">
        <v>38</v>
      </c>
      <c r="M17" t="s">
        <v>0</v>
      </c>
      <c r="N17" t="s">
        <v>1</v>
      </c>
      <c r="O17">
        <v>2004</v>
      </c>
      <c r="P17" s="2">
        <v>20000306</v>
      </c>
      <c r="Q17" t="s">
        <v>37</v>
      </c>
      <c r="R17" t="s">
        <v>2</v>
      </c>
      <c r="S17" t="s">
        <v>241</v>
      </c>
      <c r="T17">
        <v>17</v>
      </c>
      <c r="U17" t="s">
        <v>219</v>
      </c>
      <c r="W17" t="e">
        <v>#N/A</v>
      </c>
    </row>
    <row r="18" spans="1:23" ht="16.5" x14ac:dyDescent="0.3">
      <c r="A18" s="8">
        <v>202106091</v>
      </c>
      <c r="B18" s="9" t="s">
        <v>68</v>
      </c>
      <c r="C18" s="9" t="s">
        <v>48</v>
      </c>
      <c r="D18" s="9" t="s">
        <v>71</v>
      </c>
      <c r="E18" s="8">
        <v>1</v>
      </c>
      <c r="F18" s="8">
        <v>0</v>
      </c>
      <c r="G18" s="9" t="s">
        <v>72</v>
      </c>
      <c r="H18" s="8">
        <v>32038644</v>
      </c>
      <c r="I18" t="s">
        <v>189</v>
      </c>
      <c r="J18" s="9" t="s">
        <v>157</v>
      </c>
      <c r="K18">
        <v>1033417</v>
      </c>
      <c r="L18" s="1" t="s">
        <v>38</v>
      </c>
      <c r="M18" t="s">
        <v>0</v>
      </c>
      <c r="N18" t="s">
        <v>1</v>
      </c>
      <c r="O18">
        <v>2004</v>
      </c>
      <c r="P18" s="2">
        <v>20000306</v>
      </c>
      <c r="Q18" t="s">
        <v>37</v>
      </c>
      <c r="R18" t="s">
        <v>2</v>
      </c>
      <c r="S18" t="s">
        <v>241</v>
      </c>
      <c r="T18">
        <v>20</v>
      </c>
      <c r="U18" t="s">
        <v>222</v>
      </c>
      <c r="W18" t="e">
        <v>#N/A</v>
      </c>
    </row>
    <row r="19" spans="1:23" ht="16.5" x14ac:dyDescent="0.3">
      <c r="A19" s="8">
        <v>202106091</v>
      </c>
      <c r="B19" s="9" t="s">
        <v>68</v>
      </c>
      <c r="C19" s="9" t="s">
        <v>48</v>
      </c>
      <c r="D19" s="9" t="s">
        <v>73</v>
      </c>
      <c r="E19" s="8">
        <v>1</v>
      </c>
      <c r="F19" s="8">
        <v>0</v>
      </c>
      <c r="G19" s="9" t="s">
        <v>74</v>
      </c>
      <c r="H19" s="8">
        <v>8369271</v>
      </c>
      <c r="I19" t="s">
        <v>190</v>
      </c>
      <c r="J19" s="9" t="s">
        <v>158</v>
      </c>
      <c r="K19">
        <v>1033417</v>
      </c>
      <c r="L19" s="1" t="s">
        <v>38</v>
      </c>
      <c r="M19" t="s">
        <v>0</v>
      </c>
      <c r="N19" t="s">
        <v>1</v>
      </c>
      <c r="O19">
        <v>2004</v>
      </c>
      <c r="P19" s="2">
        <v>20000306</v>
      </c>
      <c r="Q19" t="s">
        <v>37</v>
      </c>
      <c r="R19" t="s">
        <v>2</v>
      </c>
      <c r="S19" t="s">
        <v>241</v>
      </c>
      <c r="T19">
        <v>21</v>
      </c>
      <c r="U19" t="s">
        <v>223</v>
      </c>
      <c r="W19" t="e">
        <v>#N/A</v>
      </c>
    </row>
    <row r="20" spans="1:23" ht="16.5" x14ac:dyDescent="0.3">
      <c r="A20" s="8">
        <v>202106091</v>
      </c>
      <c r="B20" s="9" t="s">
        <v>68</v>
      </c>
      <c r="C20" s="9" t="s">
        <v>48</v>
      </c>
      <c r="D20" s="9" t="s">
        <v>75</v>
      </c>
      <c r="E20" s="8">
        <v>1</v>
      </c>
      <c r="F20" s="8">
        <v>0</v>
      </c>
      <c r="G20" s="9" t="s">
        <v>76</v>
      </c>
      <c r="H20" s="8">
        <v>12550216</v>
      </c>
      <c r="I20" t="s">
        <v>191</v>
      </c>
      <c r="J20" s="9" t="s">
        <v>159</v>
      </c>
      <c r="K20">
        <v>1033417</v>
      </c>
      <c r="L20" s="1" t="s">
        <v>38</v>
      </c>
      <c r="M20" t="s">
        <v>0</v>
      </c>
      <c r="N20" t="s">
        <v>1</v>
      </c>
      <c r="O20">
        <v>2004</v>
      </c>
      <c r="P20" s="2">
        <v>20000306</v>
      </c>
      <c r="Q20" t="s">
        <v>37</v>
      </c>
      <c r="R20" t="s">
        <v>2</v>
      </c>
      <c r="S20" t="s">
        <v>241</v>
      </c>
      <c r="T20">
        <v>22</v>
      </c>
      <c r="U20" t="s">
        <v>224</v>
      </c>
      <c r="W20" t="e">
        <v>#N/A</v>
      </c>
    </row>
    <row r="21" spans="1:23" ht="16.5" x14ac:dyDescent="0.3">
      <c r="A21" s="8">
        <v>202106091</v>
      </c>
      <c r="B21" s="9" t="s">
        <v>68</v>
      </c>
      <c r="C21" s="9" t="s">
        <v>40</v>
      </c>
      <c r="D21" s="9" t="s">
        <v>77</v>
      </c>
      <c r="E21" s="8">
        <v>1</v>
      </c>
      <c r="F21" s="8">
        <v>0</v>
      </c>
      <c r="G21" s="9" t="s">
        <v>69</v>
      </c>
      <c r="H21" s="8">
        <v>5920086</v>
      </c>
      <c r="I21" t="s">
        <v>187</v>
      </c>
      <c r="J21" s="9" t="s">
        <v>155</v>
      </c>
      <c r="K21">
        <v>1033364</v>
      </c>
      <c r="L21" s="1" t="s">
        <v>38</v>
      </c>
      <c r="M21" t="s">
        <v>0</v>
      </c>
      <c r="N21" t="s">
        <v>1</v>
      </c>
      <c r="O21">
        <v>2004</v>
      </c>
      <c r="P21" s="2">
        <v>20000306</v>
      </c>
      <c r="Q21" t="s">
        <v>37</v>
      </c>
      <c r="R21" t="s">
        <v>2</v>
      </c>
      <c r="S21" t="s">
        <v>241</v>
      </c>
      <c r="T21">
        <v>23</v>
      </c>
      <c r="U21" t="s">
        <v>220</v>
      </c>
      <c r="W21" t="e">
        <v>#N/A</v>
      </c>
    </row>
    <row r="22" spans="1:23" ht="16.5" x14ac:dyDescent="0.3">
      <c r="A22" s="8">
        <v>202106091</v>
      </c>
      <c r="B22" s="9" t="s">
        <v>68</v>
      </c>
      <c r="C22" s="9" t="s">
        <v>40</v>
      </c>
      <c r="D22" s="9" t="s">
        <v>78</v>
      </c>
      <c r="E22" s="8">
        <v>2</v>
      </c>
      <c r="F22" s="8">
        <v>0</v>
      </c>
      <c r="G22" s="9" t="s">
        <v>79</v>
      </c>
      <c r="H22" s="8">
        <v>6807760</v>
      </c>
      <c r="I22" t="s">
        <v>192</v>
      </c>
      <c r="J22" t="s">
        <v>178</v>
      </c>
      <c r="K22">
        <v>1033364</v>
      </c>
      <c r="L22" s="1" t="s">
        <v>38</v>
      </c>
      <c r="M22" t="s">
        <v>0</v>
      </c>
      <c r="N22" t="s">
        <v>1</v>
      </c>
      <c r="O22">
        <v>2004</v>
      </c>
      <c r="P22" s="2">
        <v>20000306</v>
      </c>
      <c r="Q22" t="s">
        <v>37</v>
      </c>
      <c r="R22" t="s">
        <v>2</v>
      </c>
      <c r="S22" t="s">
        <v>241</v>
      </c>
      <c r="T22">
        <v>24</v>
      </c>
      <c r="U22" t="s">
        <v>225</v>
      </c>
      <c r="W22" t="e">
        <v>#N/A</v>
      </c>
    </row>
    <row r="23" spans="1:23" ht="16.5" x14ac:dyDescent="0.3">
      <c r="A23" s="8">
        <v>202106091</v>
      </c>
      <c r="B23" s="9" t="s">
        <v>68</v>
      </c>
      <c r="C23" s="9" t="s">
        <v>40</v>
      </c>
      <c r="D23" s="9" t="s">
        <v>80</v>
      </c>
      <c r="E23" s="8">
        <v>1</v>
      </c>
      <c r="F23" s="8">
        <v>0</v>
      </c>
      <c r="G23" s="9" t="s">
        <v>81</v>
      </c>
      <c r="H23" s="8">
        <v>11600537</v>
      </c>
      <c r="I23" t="s">
        <v>193</v>
      </c>
      <c r="J23" s="9" t="s">
        <v>160</v>
      </c>
      <c r="K23">
        <v>1033364</v>
      </c>
      <c r="L23" s="1" t="s">
        <v>38</v>
      </c>
      <c r="M23" t="s">
        <v>0</v>
      </c>
      <c r="N23" t="s">
        <v>1</v>
      </c>
      <c r="O23">
        <v>2004</v>
      </c>
      <c r="P23" s="2">
        <v>20000306</v>
      </c>
      <c r="Q23" t="s">
        <v>37</v>
      </c>
      <c r="R23" t="s">
        <v>2</v>
      </c>
      <c r="S23" t="s">
        <v>241</v>
      </c>
      <c r="T23">
        <v>25</v>
      </c>
      <c r="U23" t="s">
        <v>226</v>
      </c>
      <c r="W23" t="e">
        <v>#N/A</v>
      </c>
    </row>
    <row r="24" spans="1:23" ht="16.5" x14ac:dyDescent="0.3">
      <c r="A24" s="8">
        <v>202106091</v>
      </c>
      <c r="B24" s="9" t="s">
        <v>68</v>
      </c>
      <c r="C24" s="9" t="s">
        <v>40</v>
      </c>
      <c r="D24" s="9" t="s">
        <v>82</v>
      </c>
      <c r="E24" s="8">
        <v>1</v>
      </c>
      <c r="F24" s="8">
        <v>0</v>
      </c>
      <c r="G24" s="9" t="s">
        <v>81</v>
      </c>
      <c r="H24" s="8">
        <v>11600537</v>
      </c>
      <c r="I24" t="s">
        <v>193</v>
      </c>
      <c r="J24" s="9" t="s">
        <v>160</v>
      </c>
      <c r="K24">
        <v>1033364</v>
      </c>
      <c r="L24" s="1" t="s">
        <v>38</v>
      </c>
      <c r="M24" t="s">
        <v>0</v>
      </c>
      <c r="N24" t="s">
        <v>1</v>
      </c>
      <c r="O24">
        <v>2004</v>
      </c>
      <c r="P24" s="2">
        <v>20000306</v>
      </c>
      <c r="Q24" t="s">
        <v>37</v>
      </c>
      <c r="R24" t="s">
        <v>2</v>
      </c>
      <c r="S24" t="s">
        <v>241</v>
      </c>
      <c r="T24">
        <v>26</v>
      </c>
      <c r="U24" t="s">
        <v>226</v>
      </c>
      <c r="W24" t="e">
        <v>#N/A</v>
      </c>
    </row>
    <row r="25" spans="1:23" ht="16.5" x14ac:dyDescent="0.3">
      <c r="A25" s="8">
        <v>202106091</v>
      </c>
      <c r="B25" s="9" t="s">
        <v>68</v>
      </c>
      <c r="C25" s="9" t="s">
        <v>40</v>
      </c>
      <c r="D25" s="9" t="s">
        <v>83</v>
      </c>
      <c r="E25" s="8">
        <v>1</v>
      </c>
      <c r="F25" s="8">
        <v>0</v>
      </c>
      <c r="G25" s="9" t="s">
        <v>84</v>
      </c>
      <c r="H25" s="8">
        <v>24681538</v>
      </c>
      <c r="I25" t="s">
        <v>194</v>
      </c>
      <c r="J25" s="9" t="s">
        <v>161</v>
      </c>
      <c r="K25">
        <v>1033364</v>
      </c>
      <c r="L25" s="1" t="s">
        <v>38</v>
      </c>
      <c r="M25" t="s">
        <v>0</v>
      </c>
      <c r="N25" t="s">
        <v>1</v>
      </c>
      <c r="O25">
        <v>2004</v>
      </c>
      <c r="P25" s="2">
        <v>20000306</v>
      </c>
      <c r="Q25" t="s">
        <v>37</v>
      </c>
      <c r="R25" t="s">
        <v>2</v>
      </c>
      <c r="S25" t="s">
        <v>241</v>
      </c>
      <c r="T25">
        <v>27</v>
      </c>
      <c r="U25" t="s">
        <v>227</v>
      </c>
      <c r="W25" t="e">
        <v>#N/A</v>
      </c>
    </row>
    <row r="26" spans="1:23" ht="16.5" x14ac:dyDescent="0.3">
      <c r="A26" s="8">
        <v>202106091</v>
      </c>
      <c r="B26" s="9" t="s">
        <v>68</v>
      </c>
      <c r="C26" s="9" t="s">
        <v>40</v>
      </c>
      <c r="D26" s="9" t="s">
        <v>85</v>
      </c>
      <c r="E26" s="8">
        <v>1</v>
      </c>
      <c r="F26" s="8">
        <v>0</v>
      </c>
      <c r="G26" s="9" t="s">
        <v>70</v>
      </c>
      <c r="H26" s="8">
        <v>12920008</v>
      </c>
      <c r="I26" t="s">
        <v>188</v>
      </c>
      <c r="J26" s="9" t="s">
        <v>156</v>
      </c>
      <c r="K26">
        <v>1033364</v>
      </c>
      <c r="L26" s="1" t="s">
        <v>38</v>
      </c>
      <c r="M26" t="s">
        <v>0</v>
      </c>
      <c r="N26" t="s">
        <v>1</v>
      </c>
      <c r="O26">
        <v>2004</v>
      </c>
      <c r="P26" s="2">
        <v>20000306</v>
      </c>
      <c r="Q26" t="s">
        <v>37</v>
      </c>
      <c r="R26" t="s">
        <v>2</v>
      </c>
      <c r="S26" t="s">
        <v>241</v>
      </c>
      <c r="T26">
        <v>28</v>
      </c>
      <c r="U26" t="s">
        <v>221</v>
      </c>
      <c r="W26" t="e">
        <v>#N/A</v>
      </c>
    </row>
    <row r="27" spans="1:23" ht="16.5" x14ac:dyDescent="0.3">
      <c r="A27" s="8">
        <v>202106091</v>
      </c>
      <c r="B27" s="9" t="s">
        <v>68</v>
      </c>
      <c r="C27" s="9" t="s">
        <v>88</v>
      </c>
      <c r="D27" s="9" t="s">
        <v>89</v>
      </c>
      <c r="E27" s="8">
        <v>1</v>
      </c>
      <c r="F27" s="8">
        <v>0</v>
      </c>
      <c r="G27" s="9" t="s">
        <v>81</v>
      </c>
      <c r="H27" s="8">
        <v>11600537</v>
      </c>
      <c r="I27" t="s">
        <v>193</v>
      </c>
      <c r="J27" s="9" t="s">
        <v>160</v>
      </c>
      <c r="K27">
        <v>30298</v>
      </c>
      <c r="L27" s="1" t="s">
        <v>38</v>
      </c>
      <c r="M27" t="s">
        <v>0</v>
      </c>
      <c r="N27" t="s">
        <v>1</v>
      </c>
      <c r="O27">
        <v>2004</v>
      </c>
      <c r="P27" s="2">
        <v>20000306</v>
      </c>
      <c r="Q27" t="s">
        <v>37</v>
      </c>
      <c r="R27" t="s">
        <v>2</v>
      </c>
      <c r="S27" t="s">
        <v>241</v>
      </c>
      <c r="T27">
        <v>31</v>
      </c>
      <c r="U27" t="s">
        <v>226</v>
      </c>
      <c r="W27" t="e">
        <v>#N/A</v>
      </c>
    </row>
    <row r="28" spans="1:23" ht="16.5" x14ac:dyDescent="0.3">
      <c r="A28" s="8">
        <v>202106091</v>
      </c>
      <c r="B28" s="9" t="s">
        <v>90</v>
      </c>
      <c r="C28" s="9" t="s">
        <v>48</v>
      </c>
      <c r="D28" s="9" t="s">
        <v>91</v>
      </c>
      <c r="E28" s="8">
        <v>1</v>
      </c>
      <c r="F28" s="8">
        <v>0</v>
      </c>
      <c r="G28" s="9" t="s">
        <v>92</v>
      </c>
      <c r="H28" s="8">
        <v>12550026</v>
      </c>
      <c r="I28" t="s">
        <v>195</v>
      </c>
      <c r="J28" s="9" t="s">
        <v>162</v>
      </c>
      <c r="K28">
        <v>1033417</v>
      </c>
      <c r="L28" s="1" t="s">
        <v>38</v>
      </c>
      <c r="M28" t="s">
        <v>0</v>
      </c>
      <c r="N28" t="s">
        <v>1</v>
      </c>
      <c r="O28">
        <v>2004</v>
      </c>
      <c r="P28" s="2">
        <v>20000306</v>
      </c>
      <c r="Q28" t="s">
        <v>37</v>
      </c>
      <c r="R28" t="s">
        <v>2</v>
      </c>
      <c r="S28" t="s">
        <v>241</v>
      </c>
      <c r="T28">
        <v>32</v>
      </c>
      <c r="U28" t="s">
        <v>228</v>
      </c>
      <c r="W28" t="e">
        <v>#N/A</v>
      </c>
    </row>
    <row r="29" spans="1:23" ht="16.5" x14ac:dyDescent="0.3">
      <c r="A29" s="8">
        <v>202106091</v>
      </c>
      <c r="B29" s="9" t="s">
        <v>90</v>
      </c>
      <c r="C29" s="9" t="s">
        <v>48</v>
      </c>
      <c r="D29" s="9" t="s">
        <v>93</v>
      </c>
      <c r="E29" s="8">
        <v>2</v>
      </c>
      <c r="F29" s="8">
        <v>0</v>
      </c>
      <c r="G29" s="9" t="s">
        <v>94</v>
      </c>
      <c r="H29" s="8">
        <v>11310150</v>
      </c>
      <c r="I29" t="s">
        <v>196</v>
      </c>
      <c r="J29" s="9" t="s">
        <v>163</v>
      </c>
      <c r="K29">
        <v>1033417</v>
      </c>
      <c r="L29" s="1" t="s">
        <v>38</v>
      </c>
      <c r="M29" t="s">
        <v>0</v>
      </c>
      <c r="N29" t="s">
        <v>1</v>
      </c>
      <c r="O29">
        <v>2004</v>
      </c>
      <c r="P29" s="2">
        <v>20000306</v>
      </c>
      <c r="Q29" t="s">
        <v>37</v>
      </c>
      <c r="R29" t="s">
        <v>2</v>
      </c>
      <c r="S29" t="s">
        <v>241</v>
      </c>
      <c r="T29">
        <v>33</v>
      </c>
      <c r="U29" t="s">
        <v>229</v>
      </c>
      <c r="W29" t="e">
        <v>#N/A</v>
      </c>
    </row>
    <row r="30" spans="1:23" ht="16.5" x14ac:dyDescent="0.3">
      <c r="A30" s="8">
        <v>202106091</v>
      </c>
      <c r="B30" s="9" t="s">
        <v>90</v>
      </c>
      <c r="C30" s="9" t="s">
        <v>88</v>
      </c>
      <c r="D30" s="9" t="s">
        <v>97</v>
      </c>
      <c r="E30" s="8">
        <v>1</v>
      </c>
      <c r="F30" s="8">
        <v>0</v>
      </c>
      <c r="G30" s="9" t="s">
        <v>92</v>
      </c>
      <c r="H30" s="8">
        <v>12550026</v>
      </c>
      <c r="I30" t="s">
        <v>195</v>
      </c>
      <c r="J30" s="9" t="s">
        <v>162</v>
      </c>
      <c r="K30">
        <v>30298</v>
      </c>
      <c r="L30" s="1" t="s">
        <v>38</v>
      </c>
      <c r="M30" t="s">
        <v>0</v>
      </c>
      <c r="N30" t="s">
        <v>1</v>
      </c>
      <c r="O30">
        <v>2004</v>
      </c>
      <c r="P30" s="2">
        <v>20000306</v>
      </c>
      <c r="Q30" t="s">
        <v>37</v>
      </c>
      <c r="R30" t="s">
        <v>2</v>
      </c>
      <c r="S30" t="s">
        <v>241</v>
      </c>
      <c r="T30">
        <v>36</v>
      </c>
      <c r="U30" t="s">
        <v>228</v>
      </c>
      <c r="W30" t="e">
        <v>#N/A</v>
      </c>
    </row>
    <row r="31" spans="1:23" ht="16.5" x14ac:dyDescent="0.3">
      <c r="A31" s="8">
        <v>202106091</v>
      </c>
      <c r="B31" s="9" t="s">
        <v>99</v>
      </c>
      <c r="C31" s="9" t="s">
        <v>40</v>
      </c>
      <c r="D31" s="9" t="s">
        <v>100</v>
      </c>
      <c r="E31" s="8">
        <v>1</v>
      </c>
      <c r="F31" s="8">
        <v>0</v>
      </c>
      <c r="G31" s="9" t="s">
        <v>101</v>
      </c>
      <c r="H31" s="8">
        <v>2505970</v>
      </c>
      <c r="I31" t="s">
        <v>197</v>
      </c>
      <c r="J31" s="9" t="s">
        <v>164</v>
      </c>
      <c r="K31">
        <v>1033364</v>
      </c>
      <c r="L31" s="1" t="s">
        <v>38</v>
      </c>
      <c r="M31" t="s">
        <v>0</v>
      </c>
      <c r="N31" t="s">
        <v>1</v>
      </c>
      <c r="O31">
        <v>2004</v>
      </c>
      <c r="P31" s="2">
        <v>20000306</v>
      </c>
      <c r="Q31" t="s">
        <v>37</v>
      </c>
      <c r="R31" t="s">
        <v>2</v>
      </c>
      <c r="S31" t="s">
        <v>241</v>
      </c>
      <c r="T31">
        <v>38</v>
      </c>
      <c r="U31" t="s">
        <v>230</v>
      </c>
      <c r="W31" t="e">
        <v>#N/A</v>
      </c>
    </row>
    <row r="32" spans="1:23" ht="16.5" x14ac:dyDescent="0.3">
      <c r="A32" s="8">
        <v>202106091</v>
      </c>
      <c r="B32" s="9" t="s">
        <v>102</v>
      </c>
      <c r="C32" s="9" t="s">
        <v>40</v>
      </c>
      <c r="D32" s="9" t="s">
        <v>103</v>
      </c>
      <c r="E32" s="8">
        <v>2</v>
      </c>
      <c r="F32" s="8">
        <v>0</v>
      </c>
      <c r="G32" s="9" t="s">
        <v>104</v>
      </c>
      <c r="H32" s="8">
        <v>28091677</v>
      </c>
      <c r="I32" t="s">
        <v>198</v>
      </c>
      <c r="J32" s="9" t="s">
        <v>165</v>
      </c>
      <c r="K32">
        <v>1033364</v>
      </c>
      <c r="L32" s="1" t="s">
        <v>38</v>
      </c>
      <c r="M32" t="s">
        <v>0</v>
      </c>
      <c r="N32" t="s">
        <v>1</v>
      </c>
      <c r="O32">
        <v>2004</v>
      </c>
      <c r="P32" s="2">
        <v>20000306</v>
      </c>
      <c r="Q32" t="s">
        <v>37</v>
      </c>
      <c r="R32" t="s">
        <v>2</v>
      </c>
      <c r="S32" t="s">
        <v>241</v>
      </c>
      <c r="T32">
        <v>39</v>
      </c>
      <c r="U32" t="s">
        <v>231</v>
      </c>
      <c r="W32" t="e">
        <v>#N/A</v>
      </c>
    </row>
    <row r="33" spans="1:23" ht="16.5" x14ac:dyDescent="0.3">
      <c r="A33" s="8">
        <v>202106091</v>
      </c>
      <c r="B33" s="9" t="s">
        <v>102</v>
      </c>
      <c r="C33" s="9" t="s">
        <v>57</v>
      </c>
      <c r="D33" s="9" t="s">
        <v>105</v>
      </c>
      <c r="E33" s="8">
        <v>2</v>
      </c>
      <c r="F33" s="8">
        <v>0</v>
      </c>
      <c r="G33" s="9" t="s">
        <v>104</v>
      </c>
      <c r="H33" s="8">
        <v>28091677</v>
      </c>
      <c r="I33" t="s">
        <v>198</v>
      </c>
      <c r="J33" s="9" t="s">
        <v>165</v>
      </c>
      <c r="K33">
        <v>11379</v>
      </c>
      <c r="L33" s="1" t="s">
        <v>38</v>
      </c>
      <c r="M33" t="s">
        <v>0</v>
      </c>
      <c r="N33" t="s">
        <v>1</v>
      </c>
      <c r="O33">
        <v>2004</v>
      </c>
      <c r="P33" s="2">
        <v>20000306</v>
      </c>
      <c r="Q33" t="s">
        <v>37</v>
      </c>
      <c r="R33" t="s">
        <v>2</v>
      </c>
      <c r="S33" t="s">
        <v>241</v>
      </c>
      <c r="T33">
        <v>40</v>
      </c>
      <c r="U33" t="s">
        <v>231</v>
      </c>
      <c r="W33" t="e">
        <v>#N/A</v>
      </c>
    </row>
    <row r="34" spans="1:23" ht="16.5" x14ac:dyDescent="0.3">
      <c r="A34" s="8">
        <v>202106091</v>
      </c>
      <c r="B34" s="9" t="s">
        <v>106</v>
      </c>
      <c r="C34" s="9" t="s">
        <v>40</v>
      </c>
      <c r="D34" s="9" t="s">
        <v>107</v>
      </c>
      <c r="E34" s="8">
        <v>1</v>
      </c>
      <c r="F34" s="8">
        <v>0</v>
      </c>
      <c r="G34" s="9" t="s">
        <v>108</v>
      </c>
      <c r="H34" s="8">
        <v>12547768</v>
      </c>
      <c r="I34" t="s">
        <v>199</v>
      </c>
      <c r="J34" s="9" t="s">
        <v>166</v>
      </c>
      <c r="K34">
        <v>1033364</v>
      </c>
      <c r="L34" s="1" t="s">
        <v>38</v>
      </c>
      <c r="M34" t="s">
        <v>0</v>
      </c>
      <c r="N34" t="s">
        <v>1</v>
      </c>
      <c r="O34">
        <v>2004</v>
      </c>
      <c r="P34" s="2">
        <v>20000306</v>
      </c>
      <c r="Q34" t="s">
        <v>37</v>
      </c>
      <c r="R34" t="s">
        <v>2</v>
      </c>
      <c r="S34" t="s">
        <v>241</v>
      </c>
      <c r="T34">
        <v>41</v>
      </c>
      <c r="U34" t="s">
        <v>151</v>
      </c>
      <c r="W34" t="e">
        <v>#N/A</v>
      </c>
    </row>
    <row r="35" spans="1:23" ht="16.5" x14ac:dyDescent="0.3">
      <c r="A35" s="8">
        <v>202106091</v>
      </c>
      <c r="B35" s="9" t="s">
        <v>111</v>
      </c>
      <c r="C35" s="9" t="s">
        <v>48</v>
      </c>
      <c r="D35" s="9" t="s">
        <v>116</v>
      </c>
      <c r="E35" s="8">
        <v>1</v>
      </c>
      <c r="F35" s="8">
        <v>0</v>
      </c>
      <c r="G35" s="9" t="s">
        <v>113</v>
      </c>
      <c r="H35" s="8">
        <v>6814672</v>
      </c>
      <c r="I35" t="s">
        <v>200</v>
      </c>
      <c r="J35" s="9" t="s">
        <v>167</v>
      </c>
      <c r="K35">
        <v>1033417</v>
      </c>
      <c r="L35" s="1" t="s">
        <v>38</v>
      </c>
      <c r="M35" t="s">
        <v>0</v>
      </c>
      <c r="N35" t="s">
        <v>1</v>
      </c>
      <c r="O35">
        <v>2004</v>
      </c>
      <c r="P35" s="2">
        <v>20000306</v>
      </c>
      <c r="Q35" t="s">
        <v>37</v>
      </c>
      <c r="R35" t="s">
        <v>2</v>
      </c>
      <c r="S35" t="s">
        <v>241</v>
      </c>
      <c r="T35">
        <v>46</v>
      </c>
      <c r="U35" t="s">
        <v>232</v>
      </c>
      <c r="W35" t="e">
        <v>#N/A</v>
      </c>
    </row>
    <row r="36" spans="1:23" ht="16.5" x14ac:dyDescent="0.3">
      <c r="A36" s="8">
        <v>202106091</v>
      </c>
      <c r="B36" s="9" t="s">
        <v>111</v>
      </c>
      <c r="C36" s="9" t="s">
        <v>48</v>
      </c>
      <c r="D36" s="9" t="s">
        <v>117</v>
      </c>
      <c r="E36" s="8">
        <v>3</v>
      </c>
      <c r="F36" s="8">
        <v>0</v>
      </c>
      <c r="G36" s="9" t="s">
        <v>118</v>
      </c>
      <c r="H36" s="8">
        <v>45382523</v>
      </c>
      <c r="I36" t="s">
        <v>202</v>
      </c>
      <c r="J36" s="9" t="s">
        <v>169</v>
      </c>
      <c r="K36">
        <v>1033417</v>
      </c>
      <c r="L36" s="1" t="s">
        <v>38</v>
      </c>
      <c r="M36" t="s">
        <v>0</v>
      </c>
      <c r="N36" t="s">
        <v>1</v>
      </c>
      <c r="O36">
        <v>2004</v>
      </c>
      <c r="P36" s="2">
        <v>20000306</v>
      </c>
      <c r="Q36" t="s">
        <v>37</v>
      </c>
      <c r="R36" t="s">
        <v>2</v>
      </c>
      <c r="S36" t="s">
        <v>241</v>
      </c>
      <c r="T36">
        <v>47</v>
      </c>
      <c r="U36" t="s">
        <v>234</v>
      </c>
      <c r="W36" t="e">
        <v>#N/A</v>
      </c>
    </row>
    <row r="37" spans="1:23" ht="16.5" x14ac:dyDescent="0.3">
      <c r="A37" s="8">
        <v>202106091</v>
      </c>
      <c r="B37" s="9" t="s">
        <v>111</v>
      </c>
      <c r="C37" s="9" t="s">
        <v>48</v>
      </c>
      <c r="D37" s="9" t="s">
        <v>119</v>
      </c>
      <c r="E37" s="8">
        <v>1</v>
      </c>
      <c r="F37" s="8">
        <v>0</v>
      </c>
      <c r="G37" s="9" t="s">
        <v>120</v>
      </c>
      <c r="H37" s="8">
        <v>25565975</v>
      </c>
      <c r="I37" t="s">
        <v>203</v>
      </c>
      <c r="J37" s="9" t="s">
        <v>170</v>
      </c>
      <c r="K37">
        <v>1033417</v>
      </c>
      <c r="L37" s="1" t="s">
        <v>38</v>
      </c>
      <c r="M37" t="s">
        <v>0</v>
      </c>
      <c r="N37" t="s">
        <v>1</v>
      </c>
      <c r="O37">
        <v>2004</v>
      </c>
      <c r="P37" s="2">
        <v>20000306</v>
      </c>
      <c r="Q37" t="s">
        <v>37</v>
      </c>
      <c r="R37" t="s">
        <v>2</v>
      </c>
      <c r="S37" t="s">
        <v>241</v>
      </c>
      <c r="T37">
        <v>48</v>
      </c>
      <c r="U37" t="s">
        <v>212</v>
      </c>
      <c r="W37" t="e">
        <v>#N/A</v>
      </c>
    </row>
    <row r="38" spans="1:23" ht="16.5" x14ac:dyDescent="0.3">
      <c r="A38" s="8">
        <v>202106091</v>
      </c>
      <c r="B38" s="9" t="s">
        <v>111</v>
      </c>
      <c r="C38" s="9" t="s">
        <v>40</v>
      </c>
      <c r="D38" s="9" t="s">
        <v>121</v>
      </c>
      <c r="E38" s="8">
        <v>1</v>
      </c>
      <c r="F38" s="8">
        <v>0</v>
      </c>
      <c r="G38" s="9" t="s">
        <v>115</v>
      </c>
      <c r="H38" s="8">
        <v>6374876</v>
      </c>
      <c r="I38" t="s">
        <v>201</v>
      </c>
      <c r="J38" s="9" t="s">
        <v>168</v>
      </c>
      <c r="K38">
        <v>1033364</v>
      </c>
      <c r="L38" s="1" t="s">
        <v>38</v>
      </c>
      <c r="M38" t="s">
        <v>0</v>
      </c>
      <c r="N38" t="s">
        <v>1</v>
      </c>
      <c r="O38">
        <v>2004</v>
      </c>
      <c r="P38" s="2">
        <v>20000306</v>
      </c>
      <c r="Q38" t="s">
        <v>37</v>
      </c>
      <c r="R38" t="s">
        <v>2</v>
      </c>
      <c r="S38" t="s">
        <v>241</v>
      </c>
      <c r="T38">
        <v>49</v>
      </c>
      <c r="U38" t="s">
        <v>233</v>
      </c>
      <c r="W38" t="e">
        <v>#N/A</v>
      </c>
    </row>
    <row r="39" spans="1:23" ht="16.5" x14ac:dyDescent="0.3">
      <c r="A39" s="8">
        <v>202106091</v>
      </c>
      <c r="B39" s="9" t="s">
        <v>111</v>
      </c>
      <c r="C39" s="9" t="s">
        <v>40</v>
      </c>
      <c r="D39" s="9" t="s">
        <v>122</v>
      </c>
      <c r="E39" s="8">
        <v>1</v>
      </c>
      <c r="F39" s="8">
        <v>0</v>
      </c>
      <c r="G39" s="9" t="s">
        <v>115</v>
      </c>
      <c r="H39" s="8">
        <v>6374876</v>
      </c>
      <c r="I39" t="s">
        <v>201</v>
      </c>
      <c r="J39" s="9" t="s">
        <v>168</v>
      </c>
      <c r="K39">
        <v>1033364</v>
      </c>
      <c r="L39" s="1" t="s">
        <v>38</v>
      </c>
      <c r="M39" t="s">
        <v>0</v>
      </c>
      <c r="N39" t="s">
        <v>1</v>
      </c>
      <c r="O39">
        <v>2004</v>
      </c>
      <c r="P39" s="2">
        <v>20000306</v>
      </c>
      <c r="Q39" t="s">
        <v>37</v>
      </c>
      <c r="R39" t="s">
        <v>2</v>
      </c>
      <c r="S39" t="s">
        <v>241</v>
      </c>
      <c r="T39">
        <v>50</v>
      </c>
      <c r="U39" t="s">
        <v>233</v>
      </c>
      <c r="W39" t="e">
        <v>#N/A</v>
      </c>
    </row>
    <row r="40" spans="1:23" ht="16.5" x14ac:dyDescent="0.3">
      <c r="A40" s="8">
        <v>202106091</v>
      </c>
      <c r="B40" s="9" t="s">
        <v>111</v>
      </c>
      <c r="C40" s="9" t="s">
        <v>88</v>
      </c>
      <c r="D40" s="9" t="s">
        <v>123</v>
      </c>
      <c r="E40" s="8">
        <v>1</v>
      </c>
      <c r="F40" s="8">
        <v>0</v>
      </c>
      <c r="G40" s="9" t="s">
        <v>118</v>
      </c>
      <c r="H40" s="8">
        <v>45382523</v>
      </c>
      <c r="I40" t="s">
        <v>202</v>
      </c>
      <c r="J40" s="9" t="s">
        <v>169</v>
      </c>
      <c r="K40">
        <v>30298</v>
      </c>
      <c r="L40" s="1" t="s">
        <v>38</v>
      </c>
      <c r="M40" t="s">
        <v>0</v>
      </c>
      <c r="N40" t="s">
        <v>1</v>
      </c>
      <c r="O40">
        <v>2004</v>
      </c>
      <c r="P40" s="2">
        <v>20000306</v>
      </c>
      <c r="Q40" t="s">
        <v>37</v>
      </c>
      <c r="R40" t="s">
        <v>2</v>
      </c>
      <c r="S40" t="s">
        <v>241</v>
      </c>
      <c r="T40">
        <v>51</v>
      </c>
      <c r="U40" t="s">
        <v>234</v>
      </c>
      <c r="W40" t="e">
        <v>#N/A</v>
      </c>
    </row>
    <row r="41" spans="1:23" ht="16.5" x14ac:dyDescent="0.3">
      <c r="A41" s="8">
        <v>202106091</v>
      </c>
      <c r="B41" s="9" t="s">
        <v>125</v>
      </c>
      <c r="C41" s="9" t="s">
        <v>48</v>
      </c>
      <c r="D41" s="9" t="s">
        <v>126</v>
      </c>
      <c r="E41" s="8">
        <v>1</v>
      </c>
      <c r="F41" s="8">
        <v>0</v>
      </c>
      <c r="G41" s="9" t="s">
        <v>127</v>
      </c>
      <c r="H41" s="8">
        <v>14405536</v>
      </c>
      <c r="I41" t="s">
        <v>204</v>
      </c>
      <c r="J41" s="9" t="s">
        <v>171</v>
      </c>
      <c r="K41">
        <v>1033417</v>
      </c>
      <c r="L41" s="1" t="s">
        <v>38</v>
      </c>
      <c r="M41" t="s">
        <v>0</v>
      </c>
      <c r="N41" t="s">
        <v>1</v>
      </c>
      <c r="O41">
        <v>2004</v>
      </c>
      <c r="P41" s="2">
        <v>20000306</v>
      </c>
      <c r="Q41" t="s">
        <v>37</v>
      </c>
      <c r="R41" t="s">
        <v>2</v>
      </c>
      <c r="S41" t="s">
        <v>241</v>
      </c>
      <c r="T41">
        <v>52</v>
      </c>
      <c r="U41" t="s">
        <v>235</v>
      </c>
      <c r="W41" t="e">
        <v>#N/A</v>
      </c>
    </row>
    <row r="42" spans="1:23" ht="16.5" x14ac:dyDescent="0.3">
      <c r="A42" s="8">
        <v>202106091</v>
      </c>
      <c r="B42" s="9" t="s">
        <v>132</v>
      </c>
      <c r="C42" s="9" t="s">
        <v>48</v>
      </c>
      <c r="D42" s="9" t="s">
        <v>135</v>
      </c>
      <c r="E42" s="8">
        <v>1</v>
      </c>
      <c r="F42" s="8">
        <v>0</v>
      </c>
      <c r="G42" s="9" t="s">
        <v>136</v>
      </c>
      <c r="H42" s="8">
        <v>18630544</v>
      </c>
      <c r="I42" t="s">
        <v>206</v>
      </c>
      <c r="J42" s="9" t="s">
        <v>174</v>
      </c>
      <c r="K42">
        <v>1033417</v>
      </c>
      <c r="L42" s="1" t="s">
        <v>38</v>
      </c>
      <c r="M42" t="s">
        <v>0</v>
      </c>
      <c r="N42" t="s">
        <v>1</v>
      </c>
      <c r="O42">
        <v>2004</v>
      </c>
      <c r="P42" s="2">
        <v>20000306</v>
      </c>
      <c r="Q42" t="s">
        <v>37</v>
      </c>
      <c r="R42" t="s">
        <v>2</v>
      </c>
      <c r="S42" t="s">
        <v>241</v>
      </c>
      <c r="T42">
        <v>57</v>
      </c>
      <c r="U42" t="s">
        <v>236</v>
      </c>
      <c r="W42" t="e">
        <v>#N/A</v>
      </c>
    </row>
    <row r="43" spans="1:23" ht="16.5" x14ac:dyDescent="0.3">
      <c r="A43" s="8">
        <v>202106091</v>
      </c>
      <c r="B43" s="9" t="s">
        <v>132</v>
      </c>
      <c r="C43" s="9" t="s">
        <v>48</v>
      </c>
      <c r="D43" s="9" t="s">
        <v>137</v>
      </c>
      <c r="E43" s="8">
        <v>1</v>
      </c>
      <c r="F43" s="8">
        <v>0</v>
      </c>
      <c r="G43" s="9" t="s">
        <v>138</v>
      </c>
      <c r="H43" s="8">
        <v>5080361</v>
      </c>
      <c r="I43" t="s">
        <v>211</v>
      </c>
      <c r="J43" s="9" t="s">
        <v>210</v>
      </c>
      <c r="K43">
        <v>1033417</v>
      </c>
      <c r="L43" s="1" t="s">
        <v>38</v>
      </c>
      <c r="M43" t="s">
        <v>0</v>
      </c>
      <c r="N43" t="s">
        <v>1</v>
      </c>
      <c r="O43">
        <v>2004</v>
      </c>
      <c r="P43" s="2">
        <v>20000306</v>
      </c>
      <c r="Q43" t="s">
        <v>37</v>
      </c>
      <c r="R43" t="s">
        <v>2</v>
      </c>
      <c r="S43" t="s">
        <v>241</v>
      </c>
      <c r="T43">
        <v>58</v>
      </c>
      <c r="U43" t="s">
        <v>237</v>
      </c>
      <c r="W43" t="e">
        <v>#N/A</v>
      </c>
    </row>
    <row r="44" spans="1:23" ht="16.5" x14ac:dyDescent="0.3">
      <c r="A44" s="8">
        <v>202106091</v>
      </c>
      <c r="B44" s="9" t="s">
        <v>140</v>
      </c>
      <c r="C44" s="9" t="s">
        <v>48</v>
      </c>
      <c r="D44" s="9" t="s">
        <v>141</v>
      </c>
      <c r="E44" s="8">
        <v>1</v>
      </c>
      <c r="F44" s="8">
        <v>0</v>
      </c>
      <c r="G44" s="9" t="s">
        <v>142</v>
      </c>
      <c r="H44" s="8">
        <v>14171071</v>
      </c>
      <c r="I44" t="s">
        <v>207</v>
      </c>
      <c r="J44" s="9" t="s">
        <v>175</v>
      </c>
      <c r="K44">
        <v>1033417</v>
      </c>
      <c r="L44" s="1" t="s">
        <v>38</v>
      </c>
      <c r="M44" t="s">
        <v>0</v>
      </c>
      <c r="N44" t="s">
        <v>1</v>
      </c>
      <c r="O44">
        <v>2004</v>
      </c>
      <c r="P44" s="2">
        <v>20000306</v>
      </c>
      <c r="Q44" t="s">
        <v>37</v>
      </c>
      <c r="R44" t="s">
        <v>2</v>
      </c>
      <c r="S44" t="s">
        <v>241</v>
      </c>
      <c r="T44">
        <v>60</v>
      </c>
      <c r="U44" t="s">
        <v>238</v>
      </c>
      <c r="W44" t="e">
        <v>#N/A</v>
      </c>
    </row>
    <row r="45" spans="1:23" ht="16.5" x14ac:dyDescent="0.3">
      <c r="A45" s="8">
        <v>202106091</v>
      </c>
      <c r="B45" s="9" t="s">
        <v>143</v>
      </c>
      <c r="C45" s="9" t="s">
        <v>40</v>
      </c>
      <c r="D45" s="9" t="s">
        <v>146</v>
      </c>
      <c r="E45" s="8">
        <v>1</v>
      </c>
      <c r="F45" s="8">
        <v>0</v>
      </c>
      <c r="G45" s="9" t="s">
        <v>145</v>
      </c>
      <c r="H45" s="8">
        <v>11731785</v>
      </c>
      <c r="I45" t="s">
        <v>208</v>
      </c>
      <c r="J45" s="9" t="s">
        <v>176</v>
      </c>
      <c r="K45">
        <v>1033364</v>
      </c>
      <c r="L45" s="1" t="s">
        <v>38</v>
      </c>
      <c r="M45" t="s">
        <v>0</v>
      </c>
      <c r="N45" t="s">
        <v>1</v>
      </c>
      <c r="O45">
        <v>2004</v>
      </c>
      <c r="P45" s="2">
        <v>20000306</v>
      </c>
      <c r="Q45" t="s">
        <v>37</v>
      </c>
      <c r="R45" t="s">
        <v>2</v>
      </c>
      <c r="S45" t="s">
        <v>241</v>
      </c>
      <c r="T45">
        <v>62</v>
      </c>
      <c r="U45" t="s">
        <v>239</v>
      </c>
      <c r="W45" t="e">
        <v>#N/A</v>
      </c>
    </row>
    <row r="46" spans="1:23" ht="16.5" x14ac:dyDescent="0.3">
      <c r="A46" s="8">
        <v>202106091</v>
      </c>
      <c r="B46" s="9" t="s">
        <v>147</v>
      </c>
      <c r="C46" s="9" t="s">
        <v>88</v>
      </c>
      <c r="D46" s="9" t="s">
        <v>150</v>
      </c>
      <c r="E46" s="8">
        <v>2</v>
      </c>
      <c r="F46" s="8">
        <v>0</v>
      </c>
      <c r="G46" s="9" t="s">
        <v>149</v>
      </c>
      <c r="H46" s="8">
        <v>10945160</v>
      </c>
      <c r="I46" t="s">
        <v>209</v>
      </c>
      <c r="J46" s="9" t="s">
        <v>177</v>
      </c>
      <c r="K46">
        <v>30298</v>
      </c>
      <c r="L46" s="1" t="s">
        <v>38</v>
      </c>
      <c r="M46" t="s">
        <v>0</v>
      </c>
      <c r="N46" t="s">
        <v>1</v>
      </c>
      <c r="O46">
        <v>2004</v>
      </c>
      <c r="P46" s="2">
        <v>20000306</v>
      </c>
      <c r="Q46" t="s">
        <v>37</v>
      </c>
      <c r="R46" t="s">
        <v>2</v>
      </c>
      <c r="S46" t="s">
        <v>241</v>
      </c>
      <c r="T46">
        <v>64</v>
      </c>
      <c r="U46" t="s">
        <v>240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5">
        <v>1033364</v>
      </c>
      <c r="B1">
        <v>24141</v>
      </c>
      <c r="C1" t="s">
        <v>243</v>
      </c>
    </row>
    <row r="2" spans="1:3" x14ac:dyDescent="0.25">
      <c r="A2" s="15">
        <v>1033417</v>
      </c>
      <c r="B2">
        <v>1033118</v>
      </c>
    </row>
    <row r="3" spans="1:3" x14ac:dyDescent="0.25">
      <c r="A3" s="15">
        <v>11379</v>
      </c>
      <c r="B3">
        <v>10440</v>
      </c>
    </row>
    <row r="4" spans="1:3" x14ac:dyDescent="0.25">
      <c r="A4" s="15">
        <v>1034260</v>
      </c>
      <c r="B4">
        <v>21990</v>
      </c>
    </row>
    <row r="5" spans="1:3" x14ac:dyDescent="0.25">
      <c r="A5" s="16">
        <v>30298</v>
      </c>
      <c r="B5">
        <v>10109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dcterms:created xsi:type="dcterms:W3CDTF">2006-09-16T00:00:00Z</dcterms:created>
  <dcterms:modified xsi:type="dcterms:W3CDTF">2021-12-29T01:47:16Z</dcterms:modified>
</cp:coreProperties>
</file>