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5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6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drawings/drawing7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drawings/drawing8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9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drawings/drawing10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drawings/drawing11.xml" ContentType="application/vnd.openxmlformats-officedocument.drawing+xml"/>
  <Override PartName="/xl/activeX/activeX31.xml" ContentType="application/vnd.ms-office.activeX+xml"/>
  <Override PartName="/xl/activeX/activeX31.bin" ContentType="application/vnd.ms-office.activeX"/>
  <Override PartName="/xl/drawings/drawing12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drawings/drawing13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drawings/drawing14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drawings/drawing15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drawings/drawing16.xml" ContentType="application/vnd.openxmlformats-officedocument.drawing+xml"/>
  <Override PartName="/xl/activeX/activeX36.xml" ContentType="application/vnd.ms-office.activeX+xml"/>
  <Override PartName="/xl/activeX/activeX36.bin" ContentType="application/vnd.ms-office.activeX"/>
  <Override PartName="/xl/drawings/drawing17.xml" ContentType="application/vnd.openxmlformats-officedocument.drawing+xml"/>
  <Override PartName="/xl/activeX/activeX37.xml" ContentType="application/vnd.ms-office.activeX+xml"/>
  <Override PartName="/xl/activeX/activeX37.bin" ContentType="application/vnd.ms-office.activeX"/>
  <Override PartName="/xl/drawings/drawing18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drawings/drawing19.xml" ContentType="application/vnd.openxmlformats-officedocument.drawing+xml"/>
  <Override PartName="/xl/activeX/activeX39.xml" ContentType="application/vnd.ms-office.activeX+xml"/>
  <Override PartName="/xl/activeX/activeX39.bin" ContentType="application/vnd.ms-office.activeX"/>
  <Override PartName="/xl/drawings/drawing20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drawings/drawing21.xml" ContentType="application/vnd.openxmlformats-officedocument.drawing+xml"/>
  <Override PartName="/xl/activeX/activeX41.xml" ContentType="application/vnd.ms-office.activeX+xml"/>
  <Override PartName="/xl/activeX/activeX41.bin" ContentType="application/vnd.ms-office.activeX"/>
  <Override PartName="/xl/drawings/drawing22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drawings/drawing23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drawings/drawing24.xml" ContentType="application/vnd.openxmlformats-officedocument.drawing+xml"/>
  <Override PartName="/xl/activeX/activeX44.xml" ContentType="application/vnd.ms-office.activeX+xml"/>
  <Override PartName="/xl/activeX/activeX44.bin" ContentType="application/vnd.ms-office.activeX"/>
  <Override PartName="/xl/drawings/drawing25.xml" ContentType="application/vnd.openxmlformats-officedocument.drawing+xml"/>
  <Override PartName="/xl/activeX/activeX45.xml" ContentType="application/vnd.ms-office.activeX+xml"/>
  <Override PartName="/xl/activeX/activeX45.bin" ContentType="application/vnd.ms-office.activeX"/>
  <Override PartName="/xl/drawings/drawing26.xml" ContentType="application/vnd.openxmlformats-officedocument.drawing+xml"/>
  <Override PartName="/xl/activeX/activeX46.xml" ContentType="application/vnd.ms-office.activeX+xml"/>
  <Override PartName="/xl/activeX/activeX46.bin" ContentType="application/vnd.ms-office.activeX"/>
  <Override PartName="/xl/drawings/drawing27.xml" ContentType="application/vnd.openxmlformats-officedocument.drawing+xml"/>
  <Override PartName="/xl/activeX/activeX47.xml" ContentType="application/vnd.ms-office.activeX+xml"/>
  <Override PartName="/xl/activeX/activeX47.bin" ContentType="application/vnd.ms-office.activeX"/>
  <Override PartName="/xl/drawings/drawing28.xml" ContentType="application/vnd.openxmlformats-officedocument.drawing+xml"/>
  <Override PartName="/xl/activeX/activeX48.xml" ContentType="application/vnd.ms-office.activeX+xml"/>
  <Override PartName="/xl/activeX/activeX48.bin" ContentType="application/vnd.ms-office.activeX"/>
  <Override PartName="/xl/drawings/drawing29.xml" ContentType="application/vnd.openxmlformats-officedocument.drawing+xml"/>
  <Override PartName="/xl/activeX/activeX49.xml" ContentType="application/vnd.ms-office.activeX+xml"/>
  <Override PartName="/xl/activeX/activeX49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:\Adnan\SDN Cicohag\Aplikasi Rapor SDN Cicohag\"/>
    </mc:Choice>
  </mc:AlternateContent>
  <xr:revisionPtr revIDLastSave="0" documentId="13_ncr:1_{1951F094-BEB1-449B-8E2B-4D009FC71099}" xr6:coauthVersionLast="47" xr6:coauthVersionMax="47" xr10:uidLastSave="{00000000-0000-0000-0000-000000000000}"/>
  <bookViews>
    <workbookView showSheetTabs="0" xWindow="-120" yWindow="-120" windowWidth="29040" windowHeight="15720" tabRatio="593" xr2:uid="{F87DBC76-F6CC-4641-88A3-16250015ED0C}"/>
  </bookViews>
  <sheets>
    <sheet name="MENU" sheetId="1" r:id="rId1"/>
    <sheet name="Config" sheetId="49" r:id="rId2"/>
    <sheet name="Profil Sekolah" sheetId="3" r:id="rId3"/>
    <sheet name="Identitas Siswa" sheetId="4" r:id="rId4"/>
    <sheet name="Piagam" sheetId="28" r:id="rId5"/>
    <sheet name="Rapor" sheetId="31" r:id="rId6"/>
    <sheet name="Sampul" sheetId="29" r:id="rId7"/>
    <sheet name="REKAP" sheetId="27" r:id="rId8"/>
    <sheet name="MAPEL &amp; BOBOT" sheetId="5" r:id="rId9"/>
    <sheet name="TP" sheetId="6" r:id="rId10"/>
    <sheet name="AGAMA" sheetId="32" r:id="rId11"/>
    <sheet name="PANCASILA" sheetId="8" r:id="rId12"/>
    <sheet name="INDONESIA" sheetId="35" r:id="rId13"/>
    <sheet name="MATEMATIKA" sheetId="36" r:id="rId14"/>
    <sheet name="IPAS" sheetId="37" r:id="rId15"/>
    <sheet name="MUSIK" sheetId="38" r:id="rId16"/>
    <sheet name="TARI" sheetId="39" r:id="rId17"/>
    <sheet name="RUPA" sheetId="40" r:id="rId18"/>
    <sheet name="TEATER" sheetId="41" r:id="rId19"/>
    <sheet name="PJOK" sheetId="42" r:id="rId20"/>
    <sheet name="INGGRIS" sheetId="43" r:id="rId21"/>
    <sheet name="MULOK1" sheetId="44" r:id="rId22"/>
    <sheet name="MULOK2" sheetId="45" r:id="rId23"/>
    <sheet name="MULOK3" sheetId="46" r:id="rId24"/>
    <sheet name="MULOK4" sheetId="47" r:id="rId25"/>
    <sheet name="MULOK5" sheetId="48" r:id="rId26"/>
    <sheet name="Ekstrakurikuler" sheetId="23" r:id="rId27"/>
    <sheet name="Catatan Guru" sheetId="24" r:id="rId28"/>
    <sheet name="Absensi" sheetId="25" r:id="rId29"/>
    <sheet name="NaikTidak" sheetId="26" r:id="rId30"/>
  </sheets>
  <definedNames>
    <definedName name="_xlpm.baris_siswa" hidden="1" xlm="1">#NAME?</definedName>
    <definedName name="_xlpm.header_tp_mapel" hidden="1" xlm="1">#NAME?</definedName>
    <definedName name="_xlpm.kode_tp" hidden="1" xlm="1">#NAME?</definedName>
    <definedName name="_xlpm.nilai_siswa" hidden="1" xlm="1">#NAME?</definedName>
    <definedName name="_xlpm.nilai_tertinggi" hidden="1" xlm="1">#NAME?</definedName>
    <definedName name="_xlpm.nis" hidden="1" xlm="1">#NAME?</definedName>
    <definedName name="_xlpm.nisn" hidden="1" xlm="1">#NAME?</definedName>
    <definedName name="_xlpm.siswa_absen" hidden="1" xlm="1">#NAME?</definedName>
    <definedName name="_xlpm.tabel_nilai_mapel" hidden="1" xlm="1">#NAME?</definedName>
    <definedName name="_xlpm.tabel_ref_tp" hidden="1" xlm="1">#NAME?</definedName>
    <definedName name="_xlnm.Print_Area" localSheetId="4">Piagam!$C$2:$AN$35</definedName>
    <definedName name="_xlnm.Print_Area" localSheetId="5">Rapor!$B$3:$AJ$82</definedName>
    <definedName name="_xlnm.Print_Area" localSheetId="7">REKAP!$A$2:$V$83</definedName>
    <definedName name="_xlnm.Print_Area" localSheetId="6">Sampul!$B$4:$AJ$126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0" i="1" l="1"/>
  <c r="C72" i="31"/>
  <c r="T68" i="31"/>
  <c r="C22" i="28" l="1"/>
  <c r="P91" i="29"/>
  <c r="P90" i="29"/>
  <c r="AG26" i="28"/>
  <c r="T67" i="31"/>
  <c r="AG33" i="28"/>
  <c r="T73" i="31"/>
  <c r="AG32" i="28"/>
  <c r="T72" i="31"/>
  <c r="G33" i="28"/>
  <c r="G32" i="28"/>
  <c r="C81" i="31"/>
  <c r="C19" i="28"/>
  <c r="V126" i="29"/>
  <c r="C82" i="31"/>
  <c r="V125" i="29"/>
  <c r="V119" i="29"/>
  <c r="P109" i="29"/>
  <c r="P108" i="29"/>
  <c r="P107" i="29"/>
  <c r="P105" i="29"/>
  <c r="P104" i="29"/>
  <c r="P103" i="29"/>
  <c r="P102" i="29"/>
  <c r="P101" i="29"/>
  <c r="P99" i="29"/>
  <c r="P98" i="29"/>
  <c r="P96" i="29"/>
  <c r="P95" i="29"/>
  <c r="P93" i="29"/>
  <c r="P92" i="29"/>
  <c r="P89" i="29"/>
  <c r="P87" i="29"/>
  <c r="P88" i="29"/>
  <c r="I27" i="29"/>
  <c r="I25" i="29"/>
  <c r="P70" i="29"/>
  <c r="P69" i="29"/>
  <c r="P68" i="29"/>
  <c r="P67" i="29"/>
  <c r="P66" i="29"/>
  <c r="P65" i="29"/>
  <c r="AA64" i="29"/>
  <c r="P64" i="29"/>
  <c r="P63" i="29"/>
  <c r="K8" i="31"/>
  <c r="P60" i="29"/>
  <c r="P59" i="29"/>
  <c r="P58" i="29"/>
  <c r="K7" i="31"/>
  <c r="K6" i="31"/>
  <c r="L1" i="29"/>
  <c r="L1" i="31" l="1"/>
  <c r="M83" i="27"/>
  <c r="M82" i="27"/>
  <c r="M76" i="27"/>
  <c r="B83" i="27"/>
  <c r="B82" i="27"/>
  <c r="R7" i="27" l="1"/>
  <c r="Q7" i="27"/>
  <c r="P7" i="27"/>
  <c r="O7" i="27"/>
  <c r="N7" i="27"/>
  <c r="M6" i="27"/>
  <c r="K7" i="27"/>
  <c r="J7" i="27"/>
  <c r="N4" i="27"/>
  <c r="N3" i="27"/>
  <c r="C3" i="27"/>
  <c r="C4" i="27"/>
  <c r="L6" i="27"/>
  <c r="I7" i="27"/>
  <c r="H7" i="27"/>
  <c r="G6" i="27"/>
  <c r="F6" i="27"/>
  <c r="E6" i="27"/>
  <c r="D6" i="27"/>
  <c r="C6" i="27"/>
  <c r="D22" i="31" l="1"/>
  <c r="T64" i="31"/>
  <c r="AB64" i="31"/>
  <c r="D24" i="31"/>
  <c r="D31" i="31"/>
  <c r="D29" i="31"/>
  <c r="D46" i="31"/>
  <c r="D40" i="31" l="1"/>
  <c r="D44" i="31"/>
  <c r="D42" i="31"/>
  <c r="D38" i="31"/>
  <c r="D35" i="31"/>
  <c r="D33" i="31"/>
  <c r="D19" i="31"/>
  <c r="D17" i="31"/>
  <c r="D15" i="31"/>
  <c r="D13" i="31"/>
  <c r="D11" i="31"/>
  <c r="K5" i="31"/>
  <c r="AF8" i="31"/>
  <c r="AF7" i="31"/>
  <c r="AF6" i="31"/>
  <c r="AF5" i="31"/>
  <c r="G13" i="1" l="1"/>
  <c r="G11" i="1"/>
  <c r="G12" i="1"/>
  <c r="B10" i="1" l="1"/>
  <c r="W8" i="48" a="1"/>
  <c r="W8" i="48" s="1"/>
  <c r="C8" i="48" a="1"/>
  <c r="C8" i="48" s="1"/>
  <c r="W8" i="47" a="1"/>
  <c r="W8" i="47" s="1"/>
  <c r="C8" i="47" a="1"/>
  <c r="C8" i="47" s="1"/>
  <c r="W8" i="46" a="1"/>
  <c r="W8" i="46" s="1"/>
  <c r="C8" i="46" a="1"/>
  <c r="C8" i="46" s="1"/>
  <c r="C8" i="45" a="1"/>
  <c r="C8" i="45" s="1"/>
  <c r="W8" i="45" a="1"/>
  <c r="W8" i="45" s="1"/>
  <c r="W8" i="44" a="1"/>
  <c r="W8" i="44" s="1"/>
  <c r="C8" i="44" a="1"/>
  <c r="C8" i="44" s="1"/>
  <c r="C8" i="43" a="1"/>
  <c r="C8" i="43" s="1"/>
  <c r="W8" i="43" a="1"/>
  <c r="W8" i="43" s="1"/>
  <c r="W8" i="42" a="1"/>
  <c r="W8" i="42" s="1"/>
  <c r="C8" i="42" a="1"/>
  <c r="C8" i="42" s="1"/>
  <c r="C8" i="41" a="1"/>
  <c r="C8" i="41" s="1"/>
  <c r="W8" i="41" a="1"/>
  <c r="W8" i="41" s="1"/>
  <c r="W8" i="40" a="1"/>
  <c r="W8" i="40" s="1"/>
  <c r="C8" i="40" a="1"/>
  <c r="C8" i="40" s="1"/>
  <c r="W8" i="39" a="1"/>
  <c r="W8" i="39" s="1"/>
  <c r="C8" i="39" a="1"/>
  <c r="C8" i="39" s="1"/>
  <c r="W8" i="38" a="1"/>
  <c r="W8" i="38" s="1"/>
  <c r="C8" i="38" a="1"/>
  <c r="C8" i="38" s="1"/>
  <c r="W8" i="37" a="1"/>
  <c r="W8" i="37" s="1"/>
  <c r="C8" i="37" a="1"/>
  <c r="C8" i="37" s="1"/>
  <c r="W8" i="35" a="1"/>
  <c r="W8" i="35" s="1"/>
  <c r="C8" i="35" a="1"/>
  <c r="C8" i="35" s="1"/>
  <c r="W8" i="32" a="1"/>
  <c r="W8" i="32" s="1"/>
  <c r="C8" i="32" a="1"/>
  <c r="C8" i="32" s="1"/>
  <c r="C8" i="8" a="1"/>
  <c r="C8" i="8" s="1"/>
  <c r="W8" i="8" a="1"/>
  <c r="W8" i="8" s="1"/>
  <c r="W8" i="36" a="1"/>
  <c r="W8" i="36" s="1"/>
  <c r="C8" i="36" a="1"/>
  <c r="C8" i="36" s="1"/>
  <c r="BN3" i="6"/>
  <c r="BJ3" i="6"/>
  <c r="BF3" i="6"/>
  <c r="AX3" i="6"/>
  <c r="BB3" i="6"/>
  <c r="A10" i="27"/>
  <c r="B10" i="27"/>
  <c r="A11" i="27"/>
  <c r="B11" i="27"/>
  <c r="A12" i="27"/>
  <c r="B12" i="27"/>
  <c r="A13" i="27"/>
  <c r="B13" i="27"/>
  <c r="A14" i="27"/>
  <c r="B14" i="27"/>
  <c r="A15" i="27"/>
  <c r="B15" i="27"/>
  <c r="A16" i="27"/>
  <c r="B16" i="27"/>
  <c r="A17" i="27"/>
  <c r="B17" i="27"/>
  <c r="A18" i="27"/>
  <c r="B18" i="27"/>
  <c r="A19" i="27"/>
  <c r="B19" i="27"/>
  <c r="A20" i="27"/>
  <c r="B20" i="27"/>
  <c r="A21" i="27"/>
  <c r="B21" i="27"/>
  <c r="A22" i="27"/>
  <c r="B22" i="27"/>
  <c r="A23" i="27"/>
  <c r="B23" i="27"/>
  <c r="A24" i="27"/>
  <c r="B24" i="27"/>
  <c r="A25" i="27"/>
  <c r="B25" i="27"/>
  <c r="A26" i="27"/>
  <c r="B26" i="27"/>
  <c r="A27" i="27"/>
  <c r="B27" i="27"/>
  <c r="A28" i="27"/>
  <c r="B28" i="27"/>
  <c r="A29" i="27"/>
  <c r="B29" i="27"/>
  <c r="A30" i="27"/>
  <c r="B30" i="27"/>
  <c r="A31" i="27"/>
  <c r="B31" i="27"/>
  <c r="A32" i="27"/>
  <c r="B32" i="27"/>
  <c r="A33" i="27"/>
  <c r="B33" i="27"/>
  <c r="A34" i="27"/>
  <c r="B34" i="27"/>
  <c r="A35" i="27"/>
  <c r="B35" i="27"/>
  <c r="A36" i="27"/>
  <c r="B36" i="27"/>
  <c r="A37" i="27"/>
  <c r="B37" i="27"/>
  <c r="A38" i="27"/>
  <c r="B38" i="27"/>
  <c r="A39" i="27"/>
  <c r="B39" i="27"/>
  <c r="A40" i="27"/>
  <c r="B40" i="27"/>
  <c r="A41" i="27"/>
  <c r="B41" i="27"/>
  <c r="A42" i="27"/>
  <c r="B42" i="27"/>
  <c r="A43" i="27"/>
  <c r="B43" i="27"/>
  <c r="A44" i="27"/>
  <c r="B44" i="27"/>
  <c r="A45" i="27"/>
  <c r="B45" i="27"/>
  <c r="A46" i="27"/>
  <c r="B46" i="27"/>
  <c r="A47" i="27"/>
  <c r="B47" i="27"/>
  <c r="A48" i="27"/>
  <c r="B48" i="27"/>
  <c r="A49" i="27"/>
  <c r="B49" i="27"/>
  <c r="A50" i="27"/>
  <c r="B50" i="27"/>
  <c r="A51" i="27"/>
  <c r="B51" i="27"/>
  <c r="A52" i="27"/>
  <c r="B52" i="27"/>
  <c r="A53" i="27"/>
  <c r="B53" i="27"/>
  <c r="A54" i="27"/>
  <c r="B54" i="27"/>
  <c r="A55" i="27"/>
  <c r="B55" i="27"/>
  <c r="A56" i="27"/>
  <c r="B56" i="27"/>
  <c r="A57" i="27"/>
  <c r="B57" i="27"/>
  <c r="A58" i="27"/>
  <c r="B58" i="27"/>
  <c r="A59" i="27"/>
  <c r="B59" i="27"/>
  <c r="A60" i="27"/>
  <c r="B60" i="27"/>
  <c r="A61" i="27"/>
  <c r="B61" i="27"/>
  <c r="A62" i="27"/>
  <c r="B62" i="27"/>
  <c r="A63" i="27"/>
  <c r="B63" i="27"/>
  <c r="A64" i="27"/>
  <c r="B64" i="27"/>
  <c r="A65" i="27"/>
  <c r="B65" i="27"/>
  <c r="A66" i="27"/>
  <c r="B66" i="27"/>
  <c r="A67" i="27"/>
  <c r="B67" i="27"/>
  <c r="A68" i="27"/>
  <c r="B68" i="27"/>
  <c r="A10" i="26"/>
  <c r="B10" i="26"/>
  <c r="A11" i="26"/>
  <c r="B11" i="26"/>
  <c r="A12" i="26"/>
  <c r="B12" i="26"/>
  <c r="A13" i="26"/>
  <c r="B13" i="26"/>
  <c r="A14" i="26"/>
  <c r="B14" i="26"/>
  <c r="A15" i="26"/>
  <c r="B15" i="26"/>
  <c r="A16" i="26"/>
  <c r="B16" i="26"/>
  <c r="A17" i="26"/>
  <c r="B17" i="26"/>
  <c r="A18" i="26"/>
  <c r="B18" i="26"/>
  <c r="A19" i="26"/>
  <c r="B19" i="26"/>
  <c r="A20" i="26"/>
  <c r="B20" i="26"/>
  <c r="A21" i="26"/>
  <c r="B21" i="26"/>
  <c r="A22" i="26"/>
  <c r="B22" i="26"/>
  <c r="A23" i="26"/>
  <c r="B23" i="26"/>
  <c r="A24" i="26"/>
  <c r="B24" i="26"/>
  <c r="A25" i="26"/>
  <c r="B25" i="26"/>
  <c r="A26" i="26"/>
  <c r="B26" i="26"/>
  <c r="A27" i="26"/>
  <c r="B27" i="26"/>
  <c r="A28" i="26"/>
  <c r="B28" i="26"/>
  <c r="A29" i="26"/>
  <c r="B29" i="26"/>
  <c r="A30" i="26"/>
  <c r="B30" i="26"/>
  <c r="A31" i="26"/>
  <c r="B31" i="26"/>
  <c r="A32" i="26"/>
  <c r="B32" i="26"/>
  <c r="A33" i="26"/>
  <c r="B33" i="26"/>
  <c r="A34" i="26"/>
  <c r="B34" i="26"/>
  <c r="A35" i="26"/>
  <c r="B35" i="26"/>
  <c r="A36" i="26"/>
  <c r="B36" i="26"/>
  <c r="A37" i="26"/>
  <c r="B37" i="26"/>
  <c r="A38" i="26"/>
  <c r="B38" i="26"/>
  <c r="A39" i="26"/>
  <c r="B39" i="26"/>
  <c r="A40" i="26"/>
  <c r="B40" i="26"/>
  <c r="A41" i="26"/>
  <c r="B41" i="26"/>
  <c r="A42" i="26"/>
  <c r="B42" i="26"/>
  <c r="A43" i="26"/>
  <c r="B43" i="26"/>
  <c r="A44" i="26"/>
  <c r="B44" i="26"/>
  <c r="A45" i="26"/>
  <c r="B45" i="26"/>
  <c r="A46" i="26"/>
  <c r="B46" i="26"/>
  <c r="A47" i="26"/>
  <c r="B47" i="26"/>
  <c r="A48" i="26"/>
  <c r="B48" i="26"/>
  <c r="A49" i="26"/>
  <c r="B49" i="26"/>
  <c r="A50" i="26"/>
  <c r="B50" i="26"/>
  <c r="A51" i="26"/>
  <c r="B51" i="26"/>
  <c r="A52" i="26"/>
  <c r="B52" i="26"/>
  <c r="A53" i="26"/>
  <c r="B53" i="26"/>
  <c r="A54" i="26"/>
  <c r="B54" i="26"/>
  <c r="A55" i="26"/>
  <c r="B55" i="26"/>
  <c r="A56" i="26"/>
  <c r="B56" i="26"/>
  <c r="A57" i="26"/>
  <c r="B57" i="26"/>
  <c r="A58" i="26"/>
  <c r="B58" i="26"/>
  <c r="A59" i="26"/>
  <c r="B59" i="26"/>
  <c r="A60" i="26"/>
  <c r="B60" i="26"/>
  <c r="A61" i="26"/>
  <c r="B61" i="26"/>
  <c r="A62" i="26"/>
  <c r="B62" i="26"/>
  <c r="A63" i="26"/>
  <c r="B63" i="26"/>
  <c r="A64" i="26"/>
  <c r="B64" i="26"/>
  <c r="A65" i="26"/>
  <c r="B65" i="26"/>
  <c r="A66" i="26"/>
  <c r="B66" i="26"/>
  <c r="A67" i="26"/>
  <c r="B67" i="26"/>
  <c r="A68" i="26"/>
  <c r="B68" i="26"/>
  <c r="A10" i="25"/>
  <c r="B10" i="25"/>
  <c r="A11" i="25"/>
  <c r="B11" i="25"/>
  <c r="A12" i="25"/>
  <c r="B12" i="25"/>
  <c r="A13" i="25"/>
  <c r="B13" i="25"/>
  <c r="A14" i="25"/>
  <c r="B14" i="25"/>
  <c r="A15" i="25"/>
  <c r="B15" i="25"/>
  <c r="A16" i="25"/>
  <c r="B16" i="25"/>
  <c r="A17" i="25"/>
  <c r="B17" i="25"/>
  <c r="A18" i="25"/>
  <c r="B18" i="25"/>
  <c r="A19" i="25"/>
  <c r="B19" i="25"/>
  <c r="A20" i="25"/>
  <c r="B20" i="25"/>
  <c r="A21" i="25"/>
  <c r="B21" i="25"/>
  <c r="A22" i="25"/>
  <c r="B22" i="25"/>
  <c r="A23" i="25"/>
  <c r="B23" i="25"/>
  <c r="A24" i="25"/>
  <c r="B24" i="25"/>
  <c r="A25" i="25"/>
  <c r="B25" i="25"/>
  <c r="A26" i="25"/>
  <c r="B26" i="25"/>
  <c r="A27" i="25"/>
  <c r="B27" i="25"/>
  <c r="A28" i="25"/>
  <c r="B28" i="25"/>
  <c r="A29" i="25"/>
  <c r="B29" i="25"/>
  <c r="A30" i="25"/>
  <c r="B30" i="25"/>
  <c r="A31" i="25"/>
  <c r="B31" i="25"/>
  <c r="A32" i="25"/>
  <c r="B32" i="25"/>
  <c r="A33" i="25"/>
  <c r="B33" i="25"/>
  <c r="A34" i="25"/>
  <c r="B34" i="25"/>
  <c r="A35" i="25"/>
  <c r="B35" i="25"/>
  <c r="A36" i="25"/>
  <c r="B36" i="25"/>
  <c r="A37" i="25"/>
  <c r="B37" i="25"/>
  <c r="A38" i="25"/>
  <c r="B38" i="25"/>
  <c r="A39" i="25"/>
  <c r="B39" i="25"/>
  <c r="A40" i="25"/>
  <c r="B40" i="25"/>
  <c r="A41" i="25"/>
  <c r="B41" i="25"/>
  <c r="A42" i="25"/>
  <c r="B42" i="25"/>
  <c r="A43" i="25"/>
  <c r="B43" i="25"/>
  <c r="A44" i="25"/>
  <c r="B44" i="25"/>
  <c r="A45" i="25"/>
  <c r="B45" i="25"/>
  <c r="A46" i="25"/>
  <c r="B46" i="25"/>
  <c r="A47" i="25"/>
  <c r="B47" i="25"/>
  <c r="A48" i="25"/>
  <c r="B48" i="25"/>
  <c r="A49" i="25"/>
  <c r="B49" i="25"/>
  <c r="A50" i="25"/>
  <c r="B50" i="25"/>
  <c r="A51" i="25"/>
  <c r="B51" i="25"/>
  <c r="A52" i="25"/>
  <c r="B52" i="25"/>
  <c r="A53" i="25"/>
  <c r="B53" i="25"/>
  <c r="A54" i="25"/>
  <c r="B54" i="25"/>
  <c r="A55" i="25"/>
  <c r="B55" i="25"/>
  <c r="A56" i="25"/>
  <c r="B56" i="25"/>
  <c r="A57" i="25"/>
  <c r="B57" i="25"/>
  <c r="A58" i="25"/>
  <c r="B58" i="25"/>
  <c r="A59" i="25"/>
  <c r="B59" i="25"/>
  <c r="A60" i="25"/>
  <c r="B60" i="25"/>
  <c r="A61" i="25"/>
  <c r="B61" i="25"/>
  <c r="A62" i="25"/>
  <c r="B62" i="25"/>
  <c r="A63" i="25"/>
  <c r="B63" i="25"/>
  <c r="A64" i="25"/>
  <c r="B64" i="25"/>
  <c r="A65" i="25"/>
  <c r="B65" i="25"/>
  <c r="A66" i="25"/>
  <c r="B66" i="25"/>
  <c r="A67" i="25"/>
  <c r="B67" i="25"/>
  <c r="A68" i="25"/>
  <c r="B68" i="25"/>
  <c r="A10" i="23"/>
  <c r="B10" i="23"/>
  <c r="A11" i="23"/>
  <c r="B11" i="23"/>
  <c r="A12" i="23"/>
  <c r="B12" i="23"/>
  <c r="A13" i="23"/>
  <c r="B13" i="23"/>
  <c r="A14" i="23"/>
  <c r="B14" i="23"/>
  <c r="A15" i="23"/>
  <c r="B15" i="23"/>
  <c r="A16" i="23"/>
  <c r="B16" i="23"/>
  <c r="A17" i="23"/>
  <c r="B17" i="23"/>
  <c r="A18" i="23"/>
  <c r="B18" i="23"/>
  <c r="A19" i="23"/>
  <c r="B19" i="23"/>
  <c r="A20" i="23"/>
  <c r="B20" i="23"/>
  <c r="A21" i="23"/>
  <c r="B21" i="23"/>
  <c r="A22" i="23"/>
  <c r="B22" i="23"/>
  <c r="A23" i="23"/>
  <c r="B23" i="23"/>
  <c r="A24" i="23"/>
  <c r="B24" i="23"/>
  <c r="A25" i="23"/>
  <c r="B25" i="23"/>
  <c r="A26" i="23"/>
  <c r="B26" i="23"/>
  <c r="A27" i="23"/>
  <c r="B27" i="23"/>
  <c r="A28" i="23"/>
  <c r="B28" i="23"/>
  <c r="A29" i="23"/>
  <c r="B29" i="23"/>
  <c r="A30" i="23"/>
  <c r="B30" i="23"/>
  <c r="A31" i="23"/>
  <c r="B31" i="23"/>
  <c r="A32" i="23"/>
  <c r="B32" i="23"/>
  <c r="A33" i="23"/>
  <c r="B33" i="23"/>
  <c r="A34" i="23"/>
  <c r="B34" i="23"/>
  <c r="A35" i="23"/>
  <c r="B35" i="23"/>
  <c r="A36" i="23"/>
  <c r="B36" i="23"/>
  <c r="A37" i="23"/>
  <c r="B37" i="23"/>
  <c r="A38" i="23"/>
  <c r="B38" i="23"/>
  <c r="A39" i="23"/>
  <c r="B39" i="23"/>
  <c r="A40" i="23"/>
  <c r="B40" i="23"/>
  <c r="A41" i="23"/>
  <c r="B41" i="23"/>
  <c r="A42" i="23"/>
  <c r="B42" i="23"/>
  <c r="A43" i="23"/>
  <c r="B43" i="23"/>
  <c r="A44" i="23"/>
  <c r="B44" i="23"/>
  <c r="A45" i="23"/>
  <c r="B45" i="23"/>
  <c r="A46" i="23"/>
  <c r="B46" i="23"/>
  <c r="A47" i="23"/>
  <c r="B47" i="23"/>
  <c r="A48" i="23"/>
  <c r="B48" i="23"/>
  <c r="A49" i="23"/>
  <c r="B49" i="23"/>
  <c r="A50" i="23"/>
  <c r="B50" i="23"/>
  <c r="A51" i="23"/>
  <c r="B51" i="23"/>
  <c r="A52" i="23"/>
  <c r="B52" i="23"/>
  <c r="A53" i="23"/>
  <c r="B53" i="23"/>
  <c r="A54" i="23"/>
  <c r="B54" i="23"/>
  <c r="A55" i="23"/>
  <c r="B55" i="23"/>
  <c r="A56" i="23"/>
  <c r="B56" i="23"/>
  <c r="A57" i="23"/>
  <c r="B57" i="23"/>
  <c r="A58" i="23"/>
  <c r="B58" i="23"/>
  <c r="A59" i="23"/>
  <c r="B59" i="23"/>
  <c r="A60" i="23"/>
  <c r="B60" i="23"/>
  <c r="A61" i="23"/>
  <c r="B61" i="23"/>
  <c r="A62" i="23"/>
  <c r="B62" i="23"/>
  <c r="A63" i="23"/>
  <c r="B63" i="23"/>
  <c r="A64" i="23"/>
  <c r="B64" i="23"/>
  <c r="A65" i="23"/>
  <c r="B65" i="23"/>
  <c r="A66" i="23"/>
  <c r="B66" i="23"/>
  <c r="A67" i="23"/>
  <c r="B67" i="23"/>
  <c r="A68" i="23"/>
  <c r="B68" i="23"/>
  <c r="A18" i="24"/>
  <c r="B18" i="24"/>
  <c r="A19" i="24"/>
  <c r="B19" i="24"/>
  <c r="A20" i="24"/>
  <c r="B20" i="24"/>
  <c r="A21" i="24"/>
  <c r="B21" i="24"/>
  <c r="A22" i="24"/>
  <c r="B22" i="24"/>
  <c r="A23" i="24"/>
  <c r="B23" i="24"/>
  <c r="A24" i="24"/>
  <c r="B24" i="24"/>
  <c r="A25" i="24"/>
  <c r="B25" i="24"/>
  <c r="A26" i="24"/>
  <c r="B26" i="24"/>
  <c r="A27" i="24"/>
  <c r="B27" i="24"/>
  <c r="A28" i="24"/>
  <c r="B28" i="24"/>
  <c r="A29" i="24"/>
  <c r="B29" i="24"/>
  <c r="A30" i="24"/>
  <c r="B30" i="24"/>
  <c r="A31" i="24"/>
  <c r="B31" i="24"/>
  <c r="A32" i="24"/>
  <c r="B32" i="24"/>
  <c r="A33" i="24"/>
  <c r="B33" i="24"/>
  <c r="A34" i="24"/>
  <c r="B34" i="24"/>
  <c r="A35" i="24"/>
  <c r="B35" i="24"/>
  <c r="A36" i="24"/>
  <c r="B36" i="24"/>
  <c r="A37" i="24"/>
  <c r="B37" i="24"/>
  <c r="A38" i="24"/>
  <c r="B38" i="24"/>
  <c r="A39" i="24"/>
  <c r="B39" i="24"/>
  <c r="A40" i="24"/>
  <c r="B40" i="24"/>
  <c r="A41" i="24"/>
  <c r="B41" i="24"/>
  <c r="A42" i="24"/>
  <c r="B42" i="24"/>
  <c r="A43" i="24"/>
  <c r="B43" i="24"/>
  <c r="A44" i="24"/>
  <c r="B44" i="24"/>
  <c r="A45" i="24"/>
  <c r="B45" i="24"/>
  <c r="A46" i="24"/>
  <c r="B46" i="24"/>
  <c r="A47" i="24"/>
  <c r="B47" i="24"/>
  <c r="A48" i="24"/>
  <c r="B48" i="24"/>
  <c r="A49" i="24"/>
  <c r="B49" i="24"/>
  <c r="A50" i="24"/>
  <c r="B50" i="24"/>
  <c r="A51" i="24"/>
  <c r="B51" i="24"/>
  <c r="A52" i="24"/>
  <c r="B52" i="24"/>
  <c r="A53" i="24"/>
  <c r="B53" i="24"/>
  <c r="A54" i="24"/>
  <c r="B54" i="24"/>
  <c r="A55" i="24"/>
  <c r="B55" i="24"/>
  <c r="A56" i="24"/>
  <c r="B56" i="24"/>
  <c r="A57" i="24"/>
  <c r="B57" i="24"/>
  <c r="A58" i="24"/>
  <c r="B58" i="24"/>
  <c r="A59" i="24"/>
  <c r="B59" i="24"/>
  <c r="A60" i="24"/>
  <c r="B60" i="24"/>
  <c r="A61" i="24"/>
  <c r="B61" i="24"/>
  <c r="A62" i="24"/>
  <c r="B62" i="24"/>
  <c r="A63" i="24"/>
  <c r="B63" i="24"/>
  <c r="A64" i="24"/>
  <c r="B64" i="24"/>
  <c r="A65" i="24"/>
  <c r="B65" i="24"/>
  <c r="A66" i="24"/>
  <c r="B66" i="24"/>
  <c r="A67" i="24"/>
  <c r="B67" i="24"/>
  <c r="A68" i="24"/>
  <c r="B68" i="24"/>
  <c r="A10" i="24"/>
  <c r="B10" i="24"/>
  <c r="A11" i="24"/>
  <c r="B11" i="24"/>
  <c r="A12" i="24"/>
  <c r="B12" i="24"/>
  <c r="A13" i="24"/>
  <c r="B13" i="24"/>
  <c r="A14" i="24"/>
  <c r="B14" i="24"/>
  <c r="A15" i="24"/>
  <c r="B15" i="24"/>
  <c r="A16" i="24"/>
  <c r="B16" i="24"/>
  <c r="A17" i="24"/>
  <c r="B17" i="24"/>
  <c r="A9" i="27"/>
  <c r="A9" i="26"/>
  <c r="B9" i="27"/>
  <c r="B9" i="26"/>
  <c r="B9" i="25"/>
  <c r="A9" i="25"/>
  <c r="A9" i="24"/>
  <c r="C59" i="31" s="1"/>
  <c r="B9" i="24"/>
  <c r="B9" i="23"/>
  <c r="A9" i="23"/>
  <c r="B9" i="32"/>
  <c r="N64" i="31" l="1"/>
  <c r="N63" i="31"/>
  <c r="N62" i="31"/>
  <c r="D53" i="31"/>
  <c r="D52" i="31"/>
  <c r="O53" i="31"/>
  <c r="D55" i="31"/>
  <c r="D54" i="31"/>
  <c r="O52" i="31"/>
  <c r="D56" i="31"/>
  <c r="O54" i="31"/>
  <c r="O56" i="31"/>
  <c r="O55" i="31"/>
  <c r="AQ68" i="48"/>
  <c r="AR68" i="48" s="1"/>
  <c r="AT68" i="48" s="1"/>
  <c r="AO68" i="48"/>
  <c r="AP68" i="48" s="1"/>
  <c r="AS68" i="48" s="1"/>
  <c r="AM68" i="48"/>
  <c r="AL68" i="48"/>
  <c r="AK68" i="48"/>
  <c r="B68" i="48"/>
  <c r="A68" i="48"/>
  <c r="AQ67" i="48"/>
  <c r="AR67" i="48" s="1"/>
  <c r="AT67" i="48" s="1"/>
  <c r="AO67" i="48"/>
  <c r="AP67" i="48" s="1"/>
  <c r="AS67" i="48" s="1"/>
  <c r="AM67" i="48"/>
  <c r="AL67" i="48"/>
  <c r="AK67" i="48"/>
  <c r="B67" i="48"/>
  <c r="A67" i="48"/>
  <c r="AQ66" i="48"/>
  <c r="AR66" i="48" s="1"/>
  <c r="AT66" i="48" s="1"/>
  <c r="AO66" i="48"/>
  <c r="AP66" i="48" s="1"/>
  <c r="AS66" i="48" s="1"/>
  <c r="AM66" i="48"/>
  <c r="AY66" i="48" s="1"/>
  <c r="AL66" i="48"/>
  <c r="AX66" i="48" s="1"/>
  <c r="AK66" i="48"/>
  <c r="B66" i="48"/>
  <c r="A66" i="48"/>
  <c r="AQ65" i="48"/>
  <c r="AR65" i="48" s="1"/>
  <c r="AT65" i="48" s="1"/>
  <c r="AO65" i="48"/>
  <c r="AP65" i="48" s="1"/>
  <c r="AS65" i="48" s="1"/>
  <c r="AM65" i="48"/>
  <c r="AL65" i="48"/>
  <c r="AK65" i="48"/>
  <c r="B65" i="48"/>
  <c r="A65" i="48"/>
  <c r="AQ64" i="48"/>
  <c r="AR64" i="48" s="1"/>
  <c r="AT64" i="48" s="1"/>
  <c r="AO64" i="48"/>
  <c r="AP64" i="48" s="1"/>
  <c r="AS64" i="48" s="1"/>
  <c r="AM64" i="48"/>
  <c r="AL64" i="48"/>
  <c r="AK64" i="48"/>
  <c r="B64" i="48"/>
  <c r="A64" i="48"/>
  <c r="AQ63" i="48"/>
  <c r="AR63" i="48" s="1"/>
  <c r="AT63" i="48" s="1"/>
  <c r="AO63" i="48"/>
  <c r="AP63" i="48" s="1"/>
  <c r="AS63" i="48" s="1"/>
  <c r="AM63" i="48"/>
  <c r="AY63" i="48" s="1"/>
  <c r="AL63" i="48"/>
  <c r="AX63" i="48" s="1"/>
  <c r="AK63" i="48"/>
  <c r="B63" i="48"/>
  <c r="A63" i="48"/>
  <c r="AQ62" i="48"/>
  <c r="AR62" i="48" s="1"/>
  <c r="AT62" i="48" s="1"/>
  <c r="AO62" i="48"/>
  <c r="AP62" i="48" s="1"/>
  <c r="AS62" i="48" s="1"/>
  <c r="AM62" i="48"/>
  <c r="AL62" i="48"/>
  <c r="AK62" i="48"/>
  <c r="B62" i="48"/>
  <c r="A62" i="48"/>
  <c r="AQ61" i="48"/>
  <c r="AR61" i="48" s="1"/>
  <c r="AT61" i="48" s="1"/>
  <c r="AO61" i="48"/>
  <c r="AP61" i="48" s="1"/>
  <c r="AS61" i="48" s="1"/>
  <c r="AM61" i="48"/>
  <c r="AL61" i="48"/>
  <c r="AK61" i="48"/>
  <c r="B61" i="48"/>
  <c r="A61" i="48"/>
  <c r="AQ60" i="48"/>
  <c r="AR60" i="48" s="1"/>
  <c r="AT60" i="48" s="1"/>
  <c r="AO60" i="48"/>
  <c r="AP60" i="48" s="1"/>
  <c r="AS60" i="48" s="1"/>
  <c r="AM60" i="48"/>
  <c r="AY60" i="48" s="1"/>
  <c r="AL60" i="48"/>
  <c r="AX60" i="48" s="1"/>
  <c r="AK60" i="48"/>
  <c r="B60" i="48"/>
  <c r="A60" i="48"/>
  <c r="AQ59" i="48"/>
  <c r="AR59" i="48" s="1"/>
  <c r="AT59" i="48" s="1"/>
  <c r="AO59" i="48"/>
  <c r="AP59" i="48" s="1"/>
  <c r="AS59" i="48" s="1"/>
  <c r="AM59" i="48"/>
  <c r="AL59" i="48"/>
  <c r="AK59" i="48"/>
  <c r="B59" i="48"/>
  <c r="A59" i="48"/>
  <c r="AQ58" i="48"/>
  <c r="AR58" i="48" s="1"/>
  <c r="AT58" i="48" s="1"/>
  <c r="AO58" i="48"/>
  <c r="AP58" i="48" s="1"/>
  <c r="AS58" i="48" s="1"/>
  <c r="AM58" i="48"/>
  <c r="AL58" i="48"/>
  <c r="AK58" i="48"/>
  <c r="B58" i="48"/>
  <c r="A58" i="48"/>
  <c r="AQ57" i="48"/>
  <c r="AR57" i="48" s="1"/>
  <c r="AT57" i="48" s="1"/>
  <c r="AO57" i="48"/>
  <c r="AP57" i="48" s="1"/>
  <c r="AS57" i="48" s="1"/>
  <c r="AM57" i="48"/>
  <c r="AY57" i="48" s="1"/>
  <c r="AL57" i="48"/>
  <c r="AX57" i="48" s="1"/>
  <c r="AK57" i="48"/>
  <c r="B57" i="48"/>
  <c r="A57" i="48"/>
  <c r="AQ56" i="48"/>
  <c r="AR56" i="48" s="1"/>
  <c r="AT56" i="48" s="1"/>
  <c r="AO56" i="48"/>
  <c r="AP56" i="48" s="1"/>
  <c r="AS56" i="48" s="1"/>
  <c r="AM56" i="48"/>
  <c r="AL56" i="48"/>
  <c r="AK56" i="48"/>
  <c r="B56" i="48"/>
  <c r="A56" i="48"/>
  <c r="AQ55" i="48"/>
  <c r="AR55" i="48" s="1"/>
  <c r="AT55" i="48" s="1"/>
  <c r="AO55" i="48"/>
  <c r="AP55" i="48" s="1"/>
  <c r="AS55" i="48" s="1"/>
  <c r="AM55" i="48"/>
  <c r="AL55" i="48"/>
  <c r="AK55" i="48"/>
  <c r="B55" i="48"/>
  <c r="A55" i="48"/>
  <c r="AQ54" i="48"/>
  <c r="AR54" i="48" s="1"/>
  <c r="AT54" i="48" s="1"/>
  <c r="AO54" i="48"/>
  <c r="AP54" i="48" s="1"/>
  <c r="AS54" i="48" s="1"/>
  <c r="AM54" i="48"/>
  <c r="AY54" i="48" s="1"/>
  <c r="AL54" i="48"/>
  <c r="AX54" i="48" s="1"/>
  <c r="AK54" i="48"/>
  <c r="B54" i="48"/>
  <c r="A54" i="48"/>
  <c r="AQ53" i="48"/>
  <c r="AR53" i="48" s="1"/>
  <c r="AT53" i="48" s="1"/>
  <c r="AO53" i="48"/>
  <c r="AP53" i="48" s="1"/>
  <c r="AS53" i="48" s="1"/>
  <c r="AM53" i="48"/>
  <c r="AL53" i="48"/>
  <c r="AK53" i="48"/>
  <c r="B53" i="48"/>
  <c r="A53" i="48"/>
  <c r="AQ52" i="48"/>
  <c r="AR52" i="48" s="1"/>
  <c r="AT52" i="48" s="1"/>
  <c r="AO52" i="48"/>
  <c r="AP52" i="48" s="1"/>
  <c r="AS52" i="48" s="1"/>
  <c r="AM52" i="48"/>
  <c r="AL52" i="48"/>
  <c r="AK52" i="48"/>
  <c r="B52" i="48"/>
  <c r="A52" i="48"/>
  <c r="AQ51" i="48"/>
  <c r="AR51" i="48" s="1"/>
  <c r="AT51" i="48" s="1"/>
  <c r="AO51" i="48"/>
  <c r="AP51" i="48" s="1"/>
  <c r="AS51" i="48" s="1"/>
  <c r="AM51" i="48"/>
  <c r="AY51" i="48" s="1"/>
  <c r="AL51" i="48"/>
  <c r="AX51" i="48" s="1"/>
  <c r="AK51" i="48"/>
  <c r="B51" i="48"/>
  <c r="A51" i="48"/>
  <c r="AQ50" i="48"/>
  <c r="AR50" i="48" s="1"/>
  <c r="AT50" i="48" s="1"/>
  <c r="AO50" i="48"/>
  <c r="AP50" i="48" s="1"/>
  <c r="AS50" i="48" s="1"/>
  <c r="AM50" i="48"/>
  <c r="AL50" i="48"/>
  <c r="AK50" i="48"/>
  <c r="B50" i="48"/>
  <c r="A50" i="48"/>
  <c r="AQ49" i="48"/>
  <c r="AR49" i="48" s="1"/>
  <c r="AT49" i="48" s="1"/>
  <c r="AO49" i="48"/>
  <c r="AP49" i="48" s="1"/>
  <c r="AS49" i="48" s="1"/>
  <c r="AM49" i="48"/>
  <c r="AL49" i="48"/>
  <c r="AK49" i="48"/>
  <c r="B49" i="48"/>
  <c r="A49" i="48"/>
  <c r="AQ48" i="48"/>
  <c r="AR48" i="48" s="1"/>
  <c r="AT48" i="48" s="1"/>
  <c r="AO48" i="48"/>
  <c r="AP48" i="48" s="1"/>
  <c r="AS48" i="48" s="1"/>
  <c r="AM48" i="48"/>
  <c r="AY48" i="48" s="1"/>
  <c r="AL48" i="48"/>
  <c r="AX48" i="48" s="1"/>
  <c r="AK48" i="48"/>
  <c r="B48" i="48"/>
  <c r="A48" i="48"/>
  <c r="AQ47" i="48"/>
  <c r="AR47" i="48" s="1"/>
  <c r="AT47" i="48" s="1"/>
  <c r="AO47" i="48"/>
  <c r="AP47" i="48" s="1"/>
  <c r="AS47" i="48" s="1"/>
  <c r="AM47" i="48"/>
  <c r="AL47" i="48"/>
  <c r="AK47" i="48"/>
  <c r="B47" i="48"/>
  <c r="A47" i="48"/>
  <c r="AQ46" i="48"/>
  <c r="AR46" i="48" s="1"/>
  <c r="AT46" i="48" s="1"/>
  <c r="AO46" i="48"/>
  <c r="AP46" i="48" s="1"/>
  <c r="AS46" i="48" s="1"/>
  <c r="AM46" i="48"/>
  <c r="AL46" i="48"/>
  <c r="AK46" i="48"/>
  <c r="B46" i="48"/>
  <c r="A46" i="48"/>
  <c r="AQ45" i="48"/>
  <c r="AR45" i="48" s="1"/>
  <c r="AT45" i="48" s="1"/>
  <c r="AO45" i="48"/>
  <c r="AP45" i="48" s="1"/>
  <c r="AS45" i="48" s="1"/>
  <c r="AM45" i="48"/>
  <c r="AY45" i="48" s="1"/>
  <c r="AL45" i="48"/>
  <c r="AX45" i="48" s="1"/>
  <c r="AK45" i="48"/>
  <c r="B45" i="48"/>
  <c r="A45" i="48"/>
  <c r="AQ44" i="48"/>
  <c r="AR44" i="48" s="1"/>
  <c r="AT44" i="48" s="1"/>
  <c r="AO44" i="48"/>
  <c r="AP44" i="48" s="1"/>
  <c r="AS44" i="48" s="1"/>
  <c r="AM44" i="48"/>
  <c r="AL44" i="48"/>
  <c r="AK44" i="48"/>
  <c r="B44" i="48"/>
  <c r="A44" i="48"/>
  <c r="AQ43" i="48"/>
  <c r="AR43" i="48" s="1"/>
  <c r="AT43" i="48" s="1"/>
  <c r="AO43" i="48"/>
  <c r="AP43" i="48" s="1"/>
  <c r="AS43" i="48" s="1"/>
  <c r="AM43" i="48"/>
  <c r="AL43" i="48"/>
  <c r="AK43" i="48"/>
  <c r="B43" i="48"/>
  <c r="A43" i="48"/>
  <c r="AQ42" i="48"/>
  <c r="AR42" i="48" s="1"/>
  <c r="AT42" i="48" s="1"/>
  <c r="AO42" i="48"/>
  <c r="AP42" i="48" s="1"/>
  <c r="AS42" i="48" s="1"/>
  <c r="AM42" i="48"/>
  <c r="AL42" i="48"/>
  <c r="AK42" i="48"/>
  <c r="B42" i="48"/>
  <c r="A42" i="48"/>
  <c r="AQ41" i="48"/>
  <c r="AR41" i="48" s="1"/>
  <c r="AT41" i="48" s="1"/>
  <c r="AO41" i="48"/>
  <c r="AP41" i="48" s="1"/>
  <c r="AS41" i="48" s="1"/>
  <c r="AM41" i="48"/>
  <c r="AL41" i="48"/>
  <c r="AK41" i="48"/>
  <c r="B41" i="48"/>
  <c r="A41" i="48"/>
  <c r="AQ40" i="48"/>
  <c r="AR40" i="48" s="1"/>
  <c r="AT40" i="48" s="1"/>
  <c r="AO40" i="48"/>
  <c r="AP40" i="48" s="1"/>
  <c r="AS40" i="48" s="1"/>
  <c r="AM40" i="48"/>
  <c r="AL40" i="48"/>
  <c r="AK40" i="48"/>
  <c r="B40" i="48"/>
  <c r="A40" i="48"/>
  <c r="AQ39" i="48"/>
  <c r="AR39" i="48" s="1"/>
  <c r="AT39" i="48" s="1"/>
  <c r="AO39" i="48"/>
  <c r="AP39" i="48" s="1"/>
  <c r="AS39" i="48" s="1"/>
  <c r="AM39" i="48"/>
  <c r="AY39" i="48" s="1"/>
  <c r="AL39" i="48"/>
  <c r="AX39" i="48" s="1"/>
  <c r="AK39" i="48"/>
  <c r="AW39" i="48" s="1"/>
  <c r="B39" i="48"/>
  <c r="A39" i="48"/>
  <c r="AQ38" i="48"/>
  <c r="AR38" i="48" s="1"/>
  <c r="AT38" i="48" s="1"/>
  <c r="AO38" i="48"/>
  <c r="AP38" i="48" s="1"/>
  <c r="AS38" i="48" s="1"/>
  <c r="AM38" i="48"/>
  <c r="AL38" i="48"/>
  <c r="AK38" i="48"/>
  <c r="B38" i="48"/>
  <c r="A38" i="48"/>
  <c r="AQ37" i="48"/>
  <c r="AR37" i="48" s="1"/>
  <c r="AT37" i="48" s="1"/>
  <c r="AO37" i="48"/>
  <c r="AP37" i="48" s="1"/>
  <c r="AS37" i="48" s="1"/>
  <c r="AM37" i="48"/>
  <c r="AL37" i="48"/>
  <c r="AK37" i="48"/>
  <c r="B37" i="48"/>
  <c r="A37" i="48"/>
  <c r="AQ36" i="48"/>
  <c r="AR36" i="48" s="1"/>
  <c r="AT36" i="48" s="1"/>
  <c r="AO36" i="48"/>
  <c r="AP36" i="48" s="1"/>
  <c r="AS36" i="48" s="1"/>
  <c r="AM36" i="48"/>
  <c r="AY36" i="48" s="1"/>
  <c r="AL36" i="48"/>
  <c r="AX36" i="48" s="1"/>
  <c r="AK36" i="48"/>
  <c r="AW36" i="48" s="1"/>
  <c r="B36" i="48"/>
  <c r="A36" i="48"/>
  <c r="AQ35" i="48"/>
  <c r="AR35" i="48" s="1"/>
  <c r="AT35" i="48" s="1"/>
  <c r="AO35" i="48"/>
  <c r="AP35" i="48" s="1"/>
  <c r="AS35" i="48" s="1"/>
  <c r="AM35" i="48"/>
  <c r="AL35" i="48"/>
  <c r="AK35" i="48"/>
  <c r="B35" i="48"/>
  <c r="A35" i="48"/>
  <c r="AQ34" i="48"/>
  <c r="AR34" i="48" s="1"/>
  <c r="AT34" i="48" s="1"/>
  <c r="AO34" i="48"/>
  <c r="AP34" i="48" s="1"/>
  <c r="AS34" i="48" s="1"/>
  <c r="AM34" i="48"/>
  <c r="AL34" i="48"/>
  <c r="AK34" i="48"/>
  <c r="B34" i="48"/>
  <c r="A34" i="48"/>
  <c r="AQ33" i="48"/>
  <c r="AR33" i="48" s="1"/>
  <c r="AT33" i="48" s="1"/>
  <c r="AO33" i="48"/>
  <c r="AP33" i="48" s="1"/>
  <c r="AS33" i="48" s="1"/>
  <c r="AM33" i="48"/>
  <c r="AL33" i="48"/>
  <c r="AX33" i="48" s="1"/>
  <c r="AK33" i="48"/>
  <c r="AW33" i="48" s="1"/>
  <c r="B33" i="48"/>
  <c r="A33" i="48"/>
  <c r="AQ32" i="48"/>
  <c r="AR32" i="48" s="1"/>
  <c r="AT32" i="48" s="1"/>
  <c r="AO32" i="48"/>
  <c r="AP32" i="48" s="1"/>
  <c r="AS32" i="48" s="1"/>
  <c r="AM32" i="48"/>
  <c r="AL32" i="48"/>
  <c r="AK32" i="48"/>
  <c r="B32" i="48"/>
  <c r="A32" i="48"/>
  <c r="AQ31" i="48"/>
  <c r="AR31" i="48" s="1"/>
  <c r="AT31" i="48" s="1"/>
  <c r="AO31" i="48"/>
  <c r="AP31" i="48" s="1"/>
  <c r="AS31" i="48" s="1"/>
  <c r="AM31" i="48"/>
  <c r="AL31" i="48"/>
  <c r="AK31" i="48"/>
  <c r="B31" i="48"/>
  <c r="A31" i="48"/>
  <c r="AQ30" i="48"/>
  <c r="AR30" i="48" s="1"/>
  <c r="AT30" i="48" s="1"/>
  <c r="AO30" i="48"/>
  <c r="AP30" i="48" s="1"/>
  <c r="AS30" i="48" s="1"/>
  <c r="AM30" i="48"/>
  <c r="AY30" i="48" s="1"/>
  <c r="AL30" i="48"/>
  <c r="AX30" i="48" s="1"/>
  <c r="AK30" i="48"/>
  <c r="AW30" i="48" s="1"/>
  <c r="B30" i="48"/>
  <c r="A30" i="48"/>
  <c r="AQ29" i="48"/>
  <c r="AR29" i="48" s="1"/>
  <c r="AT29" i="48" s="1"/>
  <c r="AO29" i="48"/>
  <c r="AP29" i="48" s="1"/>
  <c r="AS29" i="48" s="1"/>
  <c r="AM29" i="48"/>
  <c r="AL29" i="48"/>
  <c r="AK29" i="48"/>
  <c r="B29" i="48"/>
  <c r="A29" i="48"/>
  <c r="AQ28" i="48"/>
  <c r="AR28" i="48" s="1"/>
  <c r="AT28" i="48" s="1"/>
  <c r="AO28" i="48"/>
  <c r="AP28" i="48" s="1"/>
  <c r="AS28" i="48" s="1"/>
  <c r="AM28" i="48"/>
  <c r="AL28" i="48"/>
  <c r="AK28" i="48"/>
  <c r="B28" i="48"/>
  <c r="A28" i="48"/>
  <c r="AQ27" i="48"/>
  <c r="AR27" i="48" s="1"/>
  <c r="AT27" i="48" s="1"/>
  <c r="AO27" i="48"/>
  <c r="AP27" i="48" s="1"/>
  <c r="AS27" i="48" s="1"/>
  <c r="AM27" i="48"/>
  <c r="AY27" i="48" s="1"/>
  <c r="AL27" i="48"/>
  <c r="AX27" i="48" s="1"/>
  <c r="AK27" i="48"/>
  <c r="B27" i="48"/>
  <c r="A27" i="48"/>
  <c r="AQ26" i="48"/>
  <c r="AR26" i="48" s="1"/>
  <c r="AT26" i="48" s="1"/>
  <c r="AO26" i="48"/>
  <c r="AP26" i="48" s="1"/>
  <c r="AS26" i="48" s="1"/>
  <c r="AM26" i="48"/>
  <c r="AL26" i="48"/>
  <c r="AK26" i="48"/>
  <c r="B26" i="48"/>
  <c r="A26" i="48"/>
  <c r="AQ25" i="48"/>
  <c r="AR25" i="48" s="1"/>
  <c r="AT25" i="48" s="1"/>
  <c r="AO25" i="48"/>
  <c r="AP25" i="48" s="1"/>
  <c r="AS25" i="48" s="1"/>
  <c r="AM25" i="48"/>
  <c r="AL25" i="48"/>
  <c r="AK25" i="48"/>
  <c r="B25" i="48"/>
  <c r="A25" i="48"/>
  <c r="AQ24" i="48"/>
  <c r="AR24" i="48" s="1"/>
  <c r="AT24" i="48" s="1"/>
  <c r="AO24" i="48"/>
  <c r="AP24" i="48" s="1"/>
  <c r="AS24" i="48" s="1"/>
  <c r="AM24" i="48"/>
  <c r="AY24" i="48" s="1"/>
  <c r="AL24" i="48"/>
  <c r="AX24" i="48" s="1"/>
  <c r="AK24" i="48"/>
  <c r="B24" i="48"/>
  <c r="A24" i="48"/>
  <c r="AQ23" i="48"/>
  <c r="AR23" i="48" s="1"/>
  <c r="AT23" i="48" s="1"/>
  <c r="AO23" i="48"/>
  <c r="AP23" i="48" s="1"/>
  <c r="AS23" i="48" s="1"/>
  <c r="AM23" i="48"/>
  <c r="AL23" i="48"/>
  <c r="AK23" i="48"/>
  <c r="B23" i="48"/>
  <c r="A23" i="48"/>
  <c r="AQ22" i="48"/>
  <c r="AR22" i="48" s="1"/>
  <c r="AT22" i="48" s="1"/>
  <c r="AO22" i="48"/>
  <c r="AP22" i="48" s="1"/>
  <c r="AS22" i="48" s="1"/>
  <c r="AM22" i="48"/>
  <c r="AY22" i="48" s="1"/>
  <c r="AL22" i="48"/>
  <c r="AK22" i="48"/>
  <c r="AW22" i="48" s="1"/>
  <c r="B22" i="48"/>
  <c r="A22" i="48"/>
  <c r="AQ21" i="48"/>
  <c r="AR21" i="48" s="1"/>
  <c r="AT21" i="48" s="1"/>
  <c r="AO21" i="48"/>
  <c r="AP21" i="48" s="1"/>
  <c r="AS21" i="48" s="1"/>
  <c r="AM21" i="48"/>
  <c r="AL21" i="48"/>
  <c r="AX21" i="48" s="1"/>
  <c r="AK21" i="48"/>
  <c r="B21" i="48"/>
  <c r="A21" i="48"/>
  <c r="AQ20" i="48"/>
  <c r="AR20" i="48" s="1"/>
  <c r="AT20" i="48" s="1"/>
  <c r="AO20" i="48"/>
  <c r="AP20" i="48" s="1"/>
  <c r="AS20" i="48" s="1"/>
  <c r="AM20" i="48"/>
  <c r="AL20" i="48"/>
  <c r="AK20" i="48"/>
  <c r="B20" i="48"/>
  <c r="A20" i="48"/>
  <c r="AQ19" i="48"/>
  <c r="AR19" i="48" s="1"/>
  <c r="AT19" i="48" s="1"/>
  <c r="AO19" i="48"/>
  <c r="AP19" i="48" s="1"/>
  <c r="AS19" i="48" s="1"/>
  <c r="AM19" i="48"/>
  <c r="AY19" i="48" s="1"/>
  <c r="AL19" i="48"/>
  <c r="AX19" i="48" s="1"/>
  <c r="AK19" i="48"/>
  <c r="AW19" i="48" s="1"/>
  <c r="B19" i="48"/>
  <c r="A19" i="48"/>
  <c r="AQ18" i="48"/>
  <c r="AR18" i="48" s="1"/>
  <c r="AT18" i="48" s="1"/>
  <c r="AO18" i="48"/>
  <c r="AP18" i="48" s="1"/>
  <c r="AS18" i="48" s="1"/>
  <c r="AM18" i="48"/>
  <c r="AL18" i="48"/>
  <c r="AK18" i="48"/>
  <c r="B18" i="48"/>
  <c r="A18" i="48"/>
  <c r="AQ17" i="48"/>
  <c r="AR17" i="48" s="1"/>
  <c r="AT17" i="48" s="1"/>
  <c r="AO17" i="48"/>
  <c r="AP17" i="48" s="1"/>
  <c r="AS17" i="48" s="1"/>
  <c r="AM17" i="48"/>
  <c r="AL17" i="48"/>
  <c r="AK17" i="48"/>
  <c r="B17" i="48"/>
  <c r="A17" i="48"/>
  <c r="AQ16" i="48"/>
  <c r="AR16" i="48" s="1"/>
  <c r="AT16" i="48" s="1"/>
  <c r="AO16" i="48"/>
  <c r="AP16" i="48" s="1"/>
  <c r="AS16" i="48" s="1"/>
  <c r="AM16" i="48"/>
  <c r="AL16" i="48"/>
  <c r="AK16" i="48"/>
  <c r="B16" i="48"/>
  <c r="A16" i="48"/>
  <c r="AQ15" i="48"/>
  <c r="AR15" i="48" s="1"/>
  <c r="AT15" i="48" s="1"/>
  <c r="AO15" i="48"/>
  <c r="AP15" i="48" s="1"/>
  <c r="AS15" i="48" s="1"/>
  <c r="AM15" i="48"/>
  <c r="AL15" i="48"/>
  <c r="AK15" i="48"/>
  <c r="B15" i="48"/>
  <c r="A15" i="48"/>
  <c r="AQ14" i="48"/>
  <c r="AR14" i="48" s="1"/>
  <c r="AT14" i="48" s="1"/>
  <c r="AO14" i="48"/>
  <c r="AP14" i="48" s="1"/>
  <c r="AS14" i="48" s="1"/>
  <c r="AM14" i="48"/>
  <c r="AL14" i="48"/>
  <c r="AK14" i="48"/>
  <c r="B14" i="48"/>
  <c r="A14" i="48"/>
  <c r="AQ13" i="48"/>
  <c r="AR13" i="48" s="1"/>
  <c r="AT13" i="48" s="1"/>
  <c r="AO13" i="48"/>
  <c r="AP13" i="48" s="1"/>
  <c r="AS13" i="48" s="1"/>
  <c r="AM13" i="48"/>
  <c r="AL13" i="48"/>
  <c r="AK13" i="48"/>
  <c r="B13" i="48"/>
  <c r="A13" i="48"/>
  <c r="AQ12" i="48"/>
  <c r="AR12" i="48" s="1"/>
  <c r="AT12" i="48" s="1"/>
  <c r="AO12" i="48"/>
  <c r="AP12" i="48" s="1"/>
  <c r="AS12" i="48" s="1"/>
  <c r="AM12" i="48"/>
  <c r="AY12" i="48" s="1"/>
  <c r="AL12" i="48"/>
  <c r="AX12" i="48" s="1"/>
  <c r="AK12" i="48"/>
  <c r="AW12" i="48" s="1"/>
  <c r="B12" i="48"/>
  <c r="A12" i="48"/>
  <c r="AQ11" i="48"/>
  <c r="AR11" i="48" s="1"/>
  <c r="AT11" i="48" s="1"/>
  <c r="AO11" i="48"/>
  <c r="AP11" i="48" s="1"/>
  <c r="AS11" i="48" s="1"/>
  <c r="AM11" i="48"/>
  <c r="AL11" i="48"/>
  <c r="AK11" i="48"/>
  <c r="B11" i="48"/>
  <c r="A11" i="48"/>
  <c r="AQ10" i="48"/>
  <c r="AR10" i="48" s="1"/>
  <c r="AT10" i="48" s="1"/>
  <c r="AO10" i="48"/>
  <c r="AM10" i="48"/>
  <c r="AL10" i="48"/>
  <c r="AK10" i="48"/>
  <c r="B10" i="48"/>
  <c r="A10" i="48"/>
  <c r="AQ9" i="48"/>
  <c r="AO9" i="48"/>
  <c r="AP9" i="48" s="1"/>
  <c r="AS9" i="48" s="1"/>
  <c r="AM9" i="48"/>
  <c r="AY9" i="48" s="1"/>
  <c r="AL9" i="48"/>
  <c r="AX9" i="48" s="1"/>
  <c r="AK9" i="48"/>
  <c r="AW9" i="48" s="1"/>
  <c r="B9" i="48"/>
  <c r="A9" i="48"/>
  <c r="AY8" i="48"/>
  <c r="AX8" i="48"/>
  <c r="AW8" i="48"/>
  <c r="AM7" i="48"/>
  <c r="AL7" i="48"/>
  <c r="AI7" i="48"/>
  <c r="W7" i="48"/>
  <c r="C7" i="48"/>
  <c r="AK7" i="48" s="1"/>
  <c r="BB5" i="48"/>
  <c r="BA5" i="48"/>
  <c r="AZ5" i="48"/>
  <c r="BB4" i="48"/>
  <c r="BA4" i="48"/>
  <c r="AZ4" i="48"/>
  <c r="AQ68" i="47"/>
  <c r="AR68" i="47" s="1"/>
  <c r="AT68" i="47" s="1"/>
  <c r="AO68" i="47"/>
  <c r="AP68" i="47" s="1"/>
  <c r="AS68" i="47" s="1"/>
  <c r="AM68" i="47"/>
  <c r="AY68" i="47" s="1"/>
  <c r="AL68" i="47"/>
  <c r="AK68" i="47"/>
  <c r="B68" i="47"/>
  <c r="A68" i="47"/>
  <c r="AQ67" i="47"/>
  <c r="AR67" i="47" s="1"/>
  <c r="AT67" i="47" s="1"/>
  <c r="AO67" i="47"/>
  <c r="AP67" i="47" s="1"/>
  <c r="AS67" i="47" s="1"/>
  <c r="AM67" i="47"/>
  <c r="AY67" i="47" s="1"/>
  <c r="AL67" i="47"/>
  <c r="AX67" i="47" s="1"/>
  <c r="AK67" i="47"/>
  <c r="B67" i="47"/>
  <c r="A67" i="47"/>
  <c r="AQ66" i="47"/>
  <c r="AR66" i="47" s="1"/>
  <c r="AT66" i="47" s="1"/>
  <c r="AO66" i="47"/>
  <c r="AP66" i="47" s="1"/>
  <c r="AS66" i="47" s="1"/>
  <c r="AM66" i="47"/>
  <c r="AY66" i="47" s="1"/>
  <c r="AL66" i="47"/>
  <c r="AX66" i="47" s="1"/>
  <c r="AK66" i="47"/>
  <c r="AW66" i="47" s="1"/>
  <c r="B66" i="47"/>
  <c r="A66" i="47"/>
  <c r="AQ65" i="47"/>
  <c r="AR65" i="47" s="1"/>
  <c r="AT65" i="47" s="1"/>
  <c r="AO65" i="47"/>
  <c r="AP65" i="47" s="1"/>
  <c r="AS65" i="47" s="1"/>
  <c r="AM65" i="47"/>
  <c r="AL65" i="47"/>
  <c r="AK65" i="47"/>
  <c r="B65" i="47"/>
  <c r="A65" i="47"/>
  <c r="AQ64" i="47"/>
  <c r="AR64" i="47" s="1"/>
  <c r="AT64" i="47" s="1"/>
  <c r="AO64" i="47"/>
  <c r="AP64" i="47" s="1"/>
  <c r="AS64" i="47" s="1"/>
  <c r="AM64" i="47"/>
  <c r="AL64" i="47"/>
  <c r="AK64" i="47"/>
  <c r="AW64" i="47" s="1"/>
  <c r="B64" i="47"/>
  <c r="A64" i="47"/>
  <c r="AQ63" i="47"/>
  <c r="AR63" i="47" s="1"/>
  <c r="AT63" i="47" s="1"/>
  <c r="AO63" i="47"/>
  <c r="AP63" i="47" s="1"/>
  <c r="AS63" i="47" s="1"/>
  <c r="AM63" i="47"/>
  <c r="AY63" i="47" s="1"/>
  <c r="AL63" i="47"/>
  <c r="AX63" i="47" s="1"/>
  <c r="AK63" i="47"/>
  <c r="AW63" i="47" s="1"/>
  <c r="B63" i="47"/>
  <c r="A63" i="47"/>
  <c r="AQ62" i="47"/>
  <c r="AR62" i="47" s="1"/>
  <c r="AT62" i="47" s="1"/>
  <c r="AO62" i="47"/>
  <c r="AP62" i="47" s="1"/>
  <c r="AS62" i="47" s="1"/>
  <c r="AM62" i="47"/>
  <c r="AL62" i="47"/>
  <c r="AK62" i="47"/>
  <c r="B62" i="47"/>
  <c r="A62" i="47"/>
  <c r="AQ61" i="47"/>
  <c r="AR61" i="47" s="1"/>
  <c r="AT61" i="47" s="1"/>
  <c r="AO61" i="47"/>
  <c r="AP61" i="47" s="1"/>
  <c r="AS61" i="47" s="1"/>
  <c r="AM61" i="47"/>
  <c r="AL61" i="47"/>
  <c r="AK61" i="47"/>
  <c r="AW61" i="47" s="1"/>
  <c r="B61" i="47"/>
  <c r="A61" i="47"/>
  <c r="AQ60" i="47"/>
  <c r="AR60" i="47" s="1"/>
  <c r="AT60" i="47" s="1"/>
  <c r="AO60" i="47"/>
  <c r="AP60" i="47" s="1"/>
  <c r="AS60" i="47" s="1"/>
  <c r="AM60" i="47"/>
  <c r="AY60" i="47" s="1"/>
  <c r="AL60" i="47"/>
  <c r="AX60" i="47" s="1"/>
  <c r="AK60" i="47"/>
  <c r="AW60" i="47" s="1"/>
  <c r="B60" i="47"/>
  <c r="A60" i="47"/>
  <c r="AQ59" i="47"/>
  <c r="AR59" i="47" s="1"/>
  <c r="AT59" i="47" s="1"/>
  <c r="AO59" i="47"/>
  <c r="AP59" i="47" s="1"/>
  <c r="AS59" i="47" s="1"/>
  <c r="AM59" i="47"/>
  <c r="AY59" i="47" s="1"/>
  <c r="AL59" i="47"/>
  <c r="AK59" i="47"/>
  <c r="B59" i="47"/>
  <c r="A59" i="47"/>
  <c r="AQ58" i="47"/>
  <c r="AR58" i="47" s="1"/>
  <c r="AT58" i="47" s="1"/>
  <c r="AO58" i="47"/>
  <c r="AP58" i="47" s="1"/>
  <c r="AS58" i="47" s="1"/>
  <c r="AM58" i="47"/>
  <c r="AY58" i="47" s="1"/>
  <c r="AL58" i="47"/>
  <c r="AK58" i="47"/>
  <c r="B58" i="47"/>
  <c r="A58" i="47"/>
  <c r="AQ57" i="47"/>
  <c r="AR57" i="47" s="1"/>
  <c r="AT57" i="47" s="1"/>
  <c r="AO57" i="47"/>
  <c r="AP57" i="47" s="1"/>
  <c r="AS57" i="47" s="1"/>
  <c r="AM57" i="47"/>
  <c r="AY57" i="47" s="1"/>
  <c r="AL57" i="47"/>
  <c r="AX57" i="47" s="1"/>
  <c r="AK57" i="47"/>
  <c r="AW57" i="47" s="1"/>
  <c r="B57" i="47"/>
  <c r="A57" i="47"/>
  <c r="AQ56" i="47"/>
  <c r="AR56" i="47" s="1"/>
  <c r="AT56" i="47" s="1"/>
  <c r="AO56" i="47"/>
  <c r="AP56" i="47" s="1"/>
  <c r="AS56" i="47" s="1"/>
  <c r="AM56" i="47"/>
  <c r="AY56" i="47" s="1"/>
  <c r="AL56" i="47"/>
  <c r="AK56" i="47"/>
  <c r="B56" i="47"/>
  <c r="A56" i="47"/>
  <c r="AQ55" i="47"/>
  <c r="AR55" i="47" s="1"/>
  <c r="AT55" i="47" s="1"/>
  <c r="AO55" i="47"/>
  <c r="AP55" i="47" s="1"/>
  <c r="AS55" i="47" s="1"/>
  <c r="AM55" i="47"/>
  <c r="AY55" i="47" s="1"/>
  <c r="AL55" i="47"/>
  <c r="AX55" i="47" s="1"/>
  <c r="AK55" i="47"/>
  <c r="B55" i="47"/>
  <c r="A55" i="47"/>
  <c r="AQ54" i="47"/>
  <c r="AR54" i="47" s="1"/>
  <c r="AT54" i="47" s="1"/>
  <c r="AO54" i="47"/>
  <c r="AP54" i="47" s="1"/>
  <c r="AS54" i="47" s="1"/>
  <c r="AM54" i="47"/>
  <c r="AY54" i="47" s="1"/>
  <c r="AL54" i="47"/>
  <c r="AX54" i="47" s="1"/>
  <c r="AK54" i="47"/>
  <c r="AW54" i="47" s="1"/>
  <c r="B54" i="47"/>
  <c r="A54" i="47"/>
  <c r="AQ53" i="47"/>
  <c r="AR53" i="47" s="1"/>
  <c r="AT53" i="47" s="1"/>
  <c r="AO53" i="47"/>
  <c r="AP53" i="47" s="1"/>
  <c r="AS53" i="47" s="1"/>
  <c r="AM53" i="47"/>
  <c r="AY53" i="47" s="1"/>
  <c r="AL53" i="47"/>
  <c r="AX53" i="47" s="1"/>
  <c r="AK53" i="47"/>
  <c r="B53" i="47"/>
  <c r="A53" i="47"/>
  <c r="AQ52" i="47"/>
  <c r="AR52" i="47" s="1"/>
  <c r="AT52" i="47" s="1"/>
  <c r="AO52" i="47"/>
  <c r="AP52" i="47" s="1"/>
  <c r="AS52" i="47" s="1"/>
  <c r="AM52" i="47"/>
  <c r="AY52" i="47" s="1"/>
  <c r="AL52" i="47"/>
  <c r="AX52" i="47" s="1"/>
  <c r="AK52" i="47"/>
  <c r="B52" i="47"/>
  <c r="A52" i="47"/>
  <c r="AQ51" i="47"/>
  <c r="AR51" i="47" s="1"/>
  <c r="AT51" i="47" s="1"/>
  <c r="AO51" i="47"/>
  <c r="AP51" i="47" s="1"/>
  <c r="AS51" i="47" s="1"/>
  <c r="AM51" i="47"/>
  <c r="AY51" i="47" s="1"/>
  <c r="AL51" i="47"/>
  <c r="AX51" i="47" s="1"/>
  <c r="AK51" i="47"/>
  <c r="B51" i="47"/>
  <c r="A51" i="47"/>
  <c r="AQ50" i="47"/>
  <c r="AR50" i="47" s="1"/>
  <c r="AT50" i="47" s="1"/>
  <c r="AO50" i="47"/>
  <c r="AP50" i="47" s="1"/>
  <c r="AS50" i="47" s="1"/>
  <c r="AM50" i="47"/>
  <c r="AY50" i="47" s="1"/>
  <c r="AL50" i="47"/>
  <c r="AX50" i="47" s="1"/>
  <c r="AK50" i="47"/>
  <c r="B50" i="47"/>
  <c r="A50" i="47"/>
  <c r="AQ49" i="47"/>
  <c r="AR49" i="47" s="1"/>
  <c r="AT49" i="47" s="1"/>
  <c r="AO49" i="47"/>
  <c r="AP49" i="47" s="1"/>
  <c r="AS49" i="47" s="1"/>
  <c r="AM49" i="47"/>
  <c r="AY49" i="47" s="1"/>
  <c r="AL49" i="47"/>
  <c r="AX49" i="47" s="1"/>
  <c r="AK49" i="47"/>
  <c r="B49" i="47"/>
  <c r="A49" i="47"/>
  <c r="AQ48" i="47"/>
  <c r="AR48" i="47" s="1"/>
  <c r="AT48" i="47" s="1"/>
  <c r="AO48" i="47"/>
  <c r="AP48" i="47" s="1"/>
  <c r="AS48" i="47" s="1"/>
  <c r="AM48" i="47"/>
  <c r="AY48" i="47" s="1"/>
  <c r="AL48" i="47"/>
  <c r="AX48" i="47" s="1"/>
  <c r="AK48" i="47"/>
  <c r="B48" i="47"/>
  <c r="A48" i="47"/>
  <c r="AQ47" i="47"/>
  <c r="AR47" i="47" s="1"/>
  <c r="AT47" i="47" s="1"/>
  <c r="AO47" i="47"/>
  <c r="AP47" i="47" s="1"/>
  <c r="AS47" i="47" s="1"/>
  <c r="AM47" i="47"/>
  <c r="AY47" i="47" s="1"/>
  <c r="AL47" i="47"/>
  <c r="AX47" i="47" s="1"/>
  <c r="AK47" i="47"/>
  <c r="B47" i="47"/>
  <c r="A47" i="47"/>
  <c r="AQ46" i="47"/>
  <c r="AR46" i="47" s="1"/>
  <c r="AT46" i="47" s="1"/>
  <c r="AO46" i="47"/>
  <c r="AP46" i="47" s="1"/>
  <c r="AS46" i="47" s="1"/>
  <c r="AM46" i="47"/>
  <c r="AY46" i="47" s="1"/>
  <c r="AL46" i="47"/>
  <c r="AX46" i="47" s="1"/>
  <c r="AK46" i="47"/>
  <c r="B46" i="47"/>
  <c r="A46" i="47"/>
  <c r="AQ45" i="47"/>
  <c r="AR45" i="47" s="1"/>
  <c r="AT45" i="47" s="1"/>
  <c r="AO45" i="47"/>
  <c r="AP45" i="47" s="1"/>
  <c r="AS45" i="47" s="1"/>
  <c r="AM45" i="47"/>
  <c r="AY45" i="47" s="1"/>
  <c r="AL45" i="47"/>
  <c r="AX45" i="47" s="1"/>
  <c r="AK45" i="47"/>
  <c r="AW45" i="47" s="1"/>
  <c r="B45" i="47"/>
  <c r="A45" i="47"/>
  <c r="AQ44" i="47"/>
  <c r="AR44" i="47" s="1"/>
  <c r="AT44" i="47" s="1"/>
  <c r="AO44" i="47"/>
  <c r="AP44" i="47" s="1"/>
  <c r="AS44" i="47" s="1"/>
  <c r="AM44" i="47"/>
  <c r="AL44" i="47"/>
  <c r="AK44" i="47"/>
  <c r="B44" i="47"/>
  <c r="A44" i="47"/>
  <c r="AQ43" i="47"/>
  <c r="AR43" i="47" s="1"/>
  <c r="AT43" i="47" s="1"/>
  <c r="AO43" i="47"/>
  <c r="AP43" i="47" s="1"/>
  <c r="AS43" i="47" s="1"/>
  <c r="AM43" i="47"/>
  <c r="AY43" i="47" s="1"/>
  <c r="AL43" i="47"/>
  <c r="AX43" i="47" s="1"/>
  <c r="AK43" i="47"/>
  <c r="AW43" i="47" s="1"/>
  <c r="B43" i="47"/>
  <c r="A43" i="47"/>
  <c r="AQ42" i="47"/>
  <c r="AR42" i="47" s="1"/>
  <c r="AT42" i="47" s="1"/>
  <c r="AO42" i="47"/>
  <c r="AP42" i="47" s="1"/>
  <c r="AS42" i="47" s="1"/>
  <c r="AM42" i="47"/>
  <c r="AY42" i="47" s="1"/>
  <c r="AL42" i="47"/>
  <c r="AX42" i="47" s="1"/>
  <c r="AK42" i="47"/>
  <c r="AW42" i="47" s="1"/>
  <c r="B42" i="47"/>
  <c r="A42" i="47"/>
  <c r="AQ41" i="47"/>
  <c r="AR41" i="47" s="1"/>
  <c r="AT41" i="47" s="1"/>
  <c r="AO41" i="47"/>
  <c r="AP41" i="47" s="1"/>
  <c r="AS41" i="47" s="1"/>
  <c r="AM41" i="47"/>
  <c r="AL41" i="47"/>
  <c r="AK41" i="47"/>
  <c r="AW41" i="47" s="1"/>
  <c r="B41" i="47"/>
  <c r="A41" i="47"/>
  <c r="AQ40" i="47"/>
  <c r="AR40" i="47" s="1"/>
  <c r="AT40" i="47" s="1"/>
  <c r="AO40" i="47"/>
  <c r="AP40" i="47" s="1"/>
  <c r="AS40" i="47" s="1"/>
  <c r="AM40" i="47"/>
  <c r="AY40" i="47" s="1"/>
  <c r="AL40" i="47"/>
  <c r="AX40" i="47" s="1"/>
  <c r="AK40" i="47"/>
  <c r="AW40" i="47" s="1"/>
  <c r="B40" i="47"/>
  <c r="A40" i="47"/>
  <c r="AQ39" i="47"/>
  <c r="AR39" i="47" s="1"/>
  <c r="AT39" i="47" s="1"/>
  <c r="AO39" i="47"/>
  <c r="AP39" i="47" s="1"/>
  <c r="AS39" i="47" s="1"/>
  <c r="AM39" i="47"/>
  <c r="AY39" i="47" s="1"/>
  <c r="AL39" i="47"/>
  <c r="AX39" i="47" s="1"/>
  <c r="AK39" i="47"/>
  <c r="AW39" i="47" s="1"/>
  <c r="B39" i="47"/>
  <c r="A39" i="47"/>
  <c r="AQ38" i="47"/>
  <c r="AR38" i="47" s="1"/>
  <c r="AT38" i="47" s="1"/>
  <c r="AO38" i="47"/>
  <c r="AP38" i="47" s="1"/>
  <c r="AS38" i="47" s="1"/>
  <c r="AM38" i="47"/>
  <c r="AL38" i="47"/>
  <c r="AK38" i="47"/>
  <c r="AW38" i="47" s="1"/>
  <c r="B38" i="47"/>
  <c r="A38" i="47"/>
  <c r="AQ37" i="47"/>
  <c r="AR37" i="47" s="1"/>
  <c r="AT37" i="47" s="1"/>
  <c r="AO37" i="47"/>
  <c r="AP37" i="47" s="1"/>
  <c r="AS37" i="47" s="1"/>
  <c r="AM37" i="47"/>
  <c r="AY37" i="47" s="1"/>
  <c r="AL37" i="47"/>
  <c r="AX37" i="47" s="1"/>
  <c r="AK37" i="47"/>
  <c r="AW37" i="47" s="1"/>
  <c r="B37" i="47"/>
  <c r="A37" i="47"/>
  <c r="AQ36" i="47"/>
  <c r="AR36" i="47" s="1"/>
  <c r="AT36" i="47" s="1"/>
  <c r="AO36" i="47"/>
  <c r="AP36" i="47" s="1"/>
  <c r="AS36" i="47" s="1"/>
  <c r="AM36" i="47"/>
  <c r="AY36" i="47" s="1"/>
  <c r="AL36" i="47"/>
  <c r="AX36" i="47" s="1"/>
  <c r="AK36" i="47"/>
  <c r="AW36" i="47" s="1"/>
  <c r="B36" i="47"/>
  <c r="A36" i="47"/>
  <c r="AQ35" i="47"/>
  <c r="AR35" i="47" s="1"/>
  <c r="AT35" i="47" s="1"/>
  <c r="AO35" i="47"/>
  <c r="AP35" i="47" s="1"/>
  <c r="AS35" i="47" s="1"/>
  <c r="AM35" i="47"/>
  <c r="AL35" i="47"/>
  <c r="AK35" i="47"/>
  <c r="AW35" i="47" s="1"/>
  <c r="B35" i="47"/>
  <c r="A35" i="47"/>
  <c r="AQ34" i="47"/>
  <c r="AR34" i="47" s="1"/>
  <c r="AT34" i="47" s="1"/>
  <c r="AO34" i="47"/>
  <c r="AP34" i="47" s="1"/>
  <c r="AS34" i="47" s="1"/>
  <c r="AM34" i="47"/>
  <c r="AY34" i="47" s="1"/>
  <c r="AL34" i="47"/>
  <c r="AX34" i="47" s="1"/>
  <c r="AK34" i="47"/>
  <c r="AW34" i="47" s="1"/>
  <c r="B34" i="47"/>
  <c r="A34" i="47"/>
  <c r="AQ33" i="47"/>
  <c r="AR33" i="47" s="1"/>
  <c r="AT33" i="47" s="1"/>
  <c r="AO33" i="47"/>
  <c r="AP33" i="47" s="1"/>
  <c r="AS33" i="47" s="1"/>
  <c r="AM33" i="47"/>
  <c r="AY33" i="47" s="1"/>
  <c r="AL33" i="47"/>
  <c r="AX33" i="47" s="1"/>
  <c r="AK33" i="47"/>
  <c r="AW33" i="47" s="1"/>
  <c r="B33" i="47"/>
  <c r="A33" i="47"/>
  <c r="AQ32" i="47"/>
  <c r="AR32" i="47" s="1"/>
  <c r="AT32" i="47" s="1"/>
  <c r="AO32" i="47"/>
  <c r="AP32" i="47" s="1"/>
  <c r="AS32" i="47" s="1"/>
  <c r="AM32" i="47"/>
  <c r="AL32" i="47"/>
  <c r="AK32" i="47"/>
  <c r="AW32" i="47" s="1"/>
  <c r="B32" i="47"/>
  <c r="A32" i="47"/>
  <c r="AQ31" i="47"/>
  <c r="AR31" i="47" s="1"/>
  <c r="AT31" i="47" s="1"/>
  <c r="AO31" i="47"/>
  <c r="AP31" i="47" s="1"/>
  <c r="AS31" i="47" s="1"/>
  <c r="AM31" i="47"/>
  <c r="AY31" i="47" s="1"/>
  <c r="AL31" i="47"/>
  <c r="AX31" i="47" s="1"/>
  <c r="AK31" i="47"/>
  <c r="AW31" i="47" s="1"/>
  <c r="B31" i="47"/>
  <c r="A31" i="47"/>
  <c r="AQ30" i="47"/>
  <c r="AR30" i="47" s="1"/>
  <c r="AT30" i="47" s="1"/>
  <c r="AO30" i="47"/>
  <c r="AP30" i="47" s="1"/>
  <c r="AS30" i="47" s="1"/>
  <c r="AM30" i="47"/>
  <c r="AY30" i="47" s="1"/>
  <c r="AL30" i="47"/>
  <c r="AX30" i="47" s="1"/>
  <c r="AK30" i="47"/>
  <c r="AW30" i="47" s="1"/>
  <c r="B30" i="47"/>
  <c r="A30" i="47"/>
  <c r="AQ29" i="47"/>
  <c r="AR29" i="47" s="1"/>
  <c r="AT29" i="47" s="1"/>
  <c r="AO29" i="47"/>
  <c r="AP29" i="47" s="1"/>
  <c r="AS29" i="47" s="1"/>
  <c r="AM29" i="47"/>
  <c r="AL29" i="47"/>
  <c r="AK29" i="47"/>
  <c r="AW29" i="47" s="1"/>
  <c r="B29" i="47"/>
  <c r="A29" i="47"/>
  <c r="AQ28" i="47"/>
  <c r="AR28" i="47" s="1"/>
  <c r="AT28" i="47" s="1"/>
  <c r="AO28" i="47"/>
  <c r="AP28" i="47" s="1"/>
  <c r="AS28" i="47" s="1"/>
  <c r="AM28" i="47"/>
  <c r="AY28" i="47" s="1"/>
  <c r="AL28" i="47"/>
  <c r="AX28" i="47" s="1"/>
  <c r="AK28" i="47"/>
  <c r="AW28" i="47" s="1"/>
  <c r="B28" i="47"/>
  <c r="A28" i="47"/>
  <c r="AQ27" i="47"/>
  <c r="AR27" i="47" s="1"/>
  <c r="AT27" i="47" s="1"/>
  <c r="AO27" i="47"/>
  <c r="AP27" i="47" s="1"/>
  <c r="AS27" i="47" s="1"/>
  <c r="AM27" i="47"/>
  <c r="AY27" i="47" s="1"/>
  <c r="AL27" i="47"/>
  <c r="AX27" i="47" s="1"/>
  <c r="AK27" i="47"/>
  <c r="AW27" i="47" s="1"/>
  <c r="B27" i="47"/>
  <c r="A27" i="47"/>
  <c r="AQ26" i="47"/>
  <c r="AR26" i="47" s="1"/>
  <c r="AT26" i="47" s="1"/>
  <c r="AO26" i="47"/>
  <c r="AP26" i="47" s="1"/>
  <c r="AS26" i="47" s="1"/>
  <c r="AM26" i="47"/>
  <c r="AL26" i="47"/>
  <c r="AK26" i="47"/>
  <c r="AW26" i="47" s="1"/>
  <c r="B26" i="47"/>
  <c r="A26" i="47"/>
  <c r="AQ25" i="47"/>
  <c r="AR25" i="47" s="1"/>
  <c r="AT25" i="47" s="1"/>
  <c r="AO25" i="47"/>
  <c r="AP25" i="47" s="1"/>
  <c r="AS25" i="47" s="1"/>
  <c r="AM25" i="47"/>
  <c r="AY25" i="47" s="1"/>
  <c r="AL25" i="47"/>
  <c r="AX25" i="47" s="1"/>
  <c r="AK25" i="47"/>
  <c r="AW25" i="47" s="1"/>
  <c r="B25" i="47"/>
  <c r="A25" i="47"/>
  <c r="AQ24" i="47"/>
  <c r="AR24" i="47" s="1"/>
  <c r="AT24" i="47" s="1"/>
  <c r="AO24" i="47"/>
  <c r="AP24" i="47" s="1"/>
  <c r="AS24" i="47" s="1"/>
  <c r="AM24" i="47"/>
  <c r="AY24" i="47" s="1"/>
  <c r="AL24" i="47"/>
  <c r="AX24" i="47" s="1"/>
  <c r="AK24" i="47"/>
  <c r="AW24" i="47" s="1"/>
  <c r="B24" i="47"/>
  <c r="A24" i="47"/>
  <c r="AQ23" i="47"/>
  <c r="AR23" i="47" s="1"/>
  <c r="AT23" i="47" s="1"/>
  <c r="AO23" i="47"/>
  <c r="AP23" i="47" s="1"/>
  <c r="AS23" i="47" s="1"/>
  <c r="AM23" i="47"/>
  <c r="AY23" i="47" s="1"/>
  <c r="AL23" i="47"/>
  <c r="AX23" i="47" s="1"/>
  <c r="AK23" i="47"/>
  <c r="AW23" i="47" s="1"/>
  <c r="B23" i="47"/>
  <c r="A23" i="47"/>
  <c r="AQ22" i="47"/>
  <c r="AR22" i="47" s="1"/>
  <c r="AT22" i="47" s="1"/>
  <c r="AO22" i="47"/>
  <c r="AP22" i="47" s="1"/>
  <c r="AS22" i="47" s="1"/>
  <c r="AM22" i="47"/>
  <c r="AY22" i="47" s="1"/>
  <c r="AL22" i="47"/>
  <c r="AX22" i="47" s="1"/>
  <c r="AK22" i="47"/>
  <c r="B22" i="47"/>
  <c r="A22" i="47"/>
  <c r="AQ21" i="47"/>
  <c r="AR21" i="47" s="1"/>
  <c r="AT21" i="47" s="1"/>
  <c r="AO21" i="47"/>
  <c r="AP21" i="47" s="1"/>
  <c r="AS21" i="47" s="1"/>
  <c r="AM21" i="47"/>
  <c r="AY21" i="47" s="1"/>
  <c r="AL21" i="47"/>
  <c r="AX21" i="47" s="1"/>
  <c r="AK21" i="47"/>
  <c r="AW21" i="47" s="1"/>
  <c r="B21" i="47"/>
  <c r="A21" i="47"/>
  <c r="AQ20" i="47"/>
  <c r="AR20" i="47" s="1"/>
  <c r="AT20" i="47" s="1"/>
  <c r="AO20" i="47"/>
  <c r="AP20" i="47" s="1"/>
  <c r="AS20" i="47" s="1"/>
  <c r="AM20" i="47"/>
  <c r="AY20" i="47" s="1"/>
  <c r="AL20" i="47"/>
  <c r="AX20" i="47" s="1"/>
  <c r="AK20" i="47"/>
  <c r="B20" i="47"/>
  <c r="A20" i="47"/>
  <c r="AQ19" i="47"/>
  <c r="AR19" i="47" s="1"/>
  <c r="AT19" i="47" s="1"/>
  <c r="AO19" i="47"/>
  <c r="AP19" i="47" s="1"/>
  <c r="AS19" i="47" s="1"/>
  <c r="AM19" i="47"/>
  <c r="AY19" i="47" s="1"/>
  <c r="AL19" i="47"/>
  <c r="AK19" i="47"/>
  <c r="B19" i="47"/>
  <c r="A19" i="47"/>
  <c r="AQ18" i="47"/>
  <c r="AR18" i="47" s="1"/>
  <c r="AT18" i="47" s="1"/>
  <c r="AO18" i="47"/>
  <c r="AP18" i="47" s="1"/>
  <c r="AS18" i="47" s="1"/>
  <c r="AM18" i="47"/>
  <c r="AY18" i="47" s="1"/>
  <c r="AL18" i="47"/>
  <c r="AX18" i="47" s="1"/>
  <c r="AK18" i="47"/>
  <c r="AW18" i="47" s="1"/>
  <c r="B18" i="47"/>
  <c r="A18" i="47"/>
  <c r="AQ17" i="47"/>
  <c r="AR17" i="47" s="1"/>
  <c r="AT17" i="47" s="1"/>
  <c r="AO17" i="47"/>
  <c r="AP17" i="47" s="1"/>
  <c r="AS17" i="47" s="1"/>
  <c r="AM17" i="47"/>
  <c r="AL17" i="47"/>
  <c r="AK17" i="47"/>
  <c r="B17" i="47"/>
  <c r="A17" i="47"/>
  <c r="AQ16" i="47"/>
  <c r="AR16" i="47" s="1"/>
  <c r="AT16" i="47" s="1"/>
  <c r="AO16" i="47"/>
  <c r="AP16" i="47" s="1"/>
  <c r="AS16" i="47" s="1"/>
  <c r="AM16" i="47"/>
  <c r="AL16" i="47"/>
  <c r="AX16" i="47" s="1"/>
  <c r="AK16" i="47"/>
  <c r="AW16" i="47" s="1"/>
  <c r="B16" i="47"/>
  <c r="A16" i="47"/>
  <c r="AQ15" i="47"/>
  <c r="AR15" i="47" s="1"/>
  <c r="AT15" i="47" s="1"/>
  <c r="AO15" i="47"/>
  <c r="AP15" i="47" s="1"/>
  <c r="AS15" i="47" s="1"/>
  <c r="AM15" i="47"/>
  <c r="AY15" i="47" s="1"/>
  <c r="AL15" i="47"/>
  <c r="AX15" i="47" s="1"/>
  <c r="AK15" i="47"/>
  <c r="B15" i="47"/>
  <c r="A15" i="47"/>
  <c r="AQ14" i="47"/>
  <c r="AR14" i="47" s="1"/>
  <c r="AT14" i="47" s="1"/>
  <c r="AO14" i="47"/>
  <c r="AP14" i="47" s="1"/>
  <c r="AS14" i="47" s="1"/>
  <c r="AM14" i="47"/>
  <c r="AL14" i="47"/>
  <c r="AK14" i="47"/>
  <c r="AW14" i="47" s="1"/>
  <c r="B14" i="47"/>
  <c r="A14" i="47"/>
  <c r="AQ13" i="47"/>
  <c r="AR13" i="47" s="1"/>
  <c r="AT13" i="47" s="1"/>
  <c r="AO13" i="47"/>
  <c r="AP13" i="47" s="1"/>
  <c r="AS13" i="47" s="1"/>
  <c r="AM13" i="47"/>
  <c r="AY13" i="47" s="1"/>
  <c r="AL13" i="47"/>
  <c r="AX13" i="47" s="1"/>
  <c r="AK13" i="47"/>
  <c r="AW13" i="47" s="1"/>
  <c r="B13" i="47"/>
  <c r="A13" i="47"/>
  <c r="AQ12" i="47"/>
  <c r="AR12" i="47" s="1"/>
  <c r="AT12" i="47" s="1"/>
  <c r="AO12" i="47"/>
  <c r="AP12" i="47" s="1"/>
  <c r="AS12" i="47" s="1"/>
  <c r="AM12" i="47"/>
  <c r="AY12" i="47" s="1"/>
  <c r="AL12" i="47"/>
  <c r="AX12" i="47" s="1"/>
  <c r="AK12" i="47"/>
  <c r="AW12" i="47" s="1"/>
  <c r="B12" i="47"/>
  <c r="A12" i="47"/>
  <c r="AQ11" i="47"/>
  <c r="AR11" i="47" s="1"/>
  <c r="AT11" i="47" s="1"/>
  <c r="AO11" i="47"/>
  <c r="AP11" i="47" s="1"/>
  <c r="AS11" i="47" s="1"/>
  <c r="AM11" i="47"/>
  <c r="AY11" i="47" s="1"/>
  <c r="AL11" i="47"/>
  <c r="AX11" i="47" s="1"/>
  <c r="AK11" i="47"/>
  <c r="AW11" i="47" s="1"/>
  <c r="B11" i="47"/>
  <c r="A11" i="47"/>
  <c r="AQ10" i="47"/>
  <c r="AR10" i="47" s="1"/>
  <c r="AT10" i="47" s="1"/>
  <c r="AO10" i="47"/>
  <c r="AM10" i="47"/>
  <c r="AY10" i="47" s="1"/>
  <c r="AL10" i="47"/>
  <c r="AX10" i="47" s="1"/>
  <c r="AK10" i="47"/>
  <c r="B10" i="47"/>
  <c r="A10" i="47"/>
  <c r="AQ9" i="47"/>
  <c r="AO9" i="47"/>
  <c r="AM9" i="47"/>
  <c r="AY9" i="47" s="1"/>
  <c r="AL9" i="47"/>
  <c r="AX9" i="47" s="1"/>
  <c r="AK9" i="47"/>
  <c r="B9" i="47"/>
  <c r="A9" i="47"/>
  <c r="AY8" i="47"/>
  <c r="AX8" i="47"/>
  <c r="AW8" i="47"/>
  <c r="AM7" i="47"/>
  <c r="AI7" i="47"/>
  <c r="W7" i="47"/>
  <c r="AL7" i="47" s="1"/>
  <c r="C7" i="47"/>
  <c r="AK7" i="47" s="1"/>
  <c r="BB5" i="47"/>
  <c r="BA5" i="47"/>
  <c r="AZ5" i="47"/>
  <c r="BB4" i="47"/>
  <c r="BA4" i="47"/>
  <c r="AZ4" i="47"/>
  <c r="AQ68" i="46"/>
  <c r="AR68" i="46" s="1"/>
  <c r="AT68" i="46" s="1"/>
  <c r="AO68" i="46"/>
  <c r="AP68" i="46" s="1"/>
  <c r="AS68" i="46" s="1"/>
  <c r="AM68" i="46"/>
  <c r="AY68" i="46" s="1"/>
  <c r="AL68" i="46"/>
  <c r="AX68" i="46" s="1"/>
  <c r="AK68" i="46"/>
  <c r="AW68" i="46" s="1"/>
  <c r="B68" i="46"/>
  <c r="A68" i="46"/>
  <c r="AQ67" i="46"/>
  <c r="AR67" i="46" s="1"/>
  <c r="AT67" i="46" s="1"/>
  <c r="AO67" i="46"/>
  <c r="AP67" i="46" s="1"/>
  <c r="AS67" i="46" s="1"/>
  <c r="AM67" i="46"/>
  <c r="AL67" i="46"/>
  <c r="AX67" i="46" s="1"/>
  <c r="AK67" i="46"/>
  <c r="B67" i="46"/>
  <c r="A67" i="46"/>
  <c r="AQ66" i="46"/>
  <c r="AR66" i="46" s="1"/>
  <c r="AT66" i="46" s="1"/>
  <c r="AO66" i="46"/>
  <c r="AP66" i="46" s="1"/>
  <c r="AS66" i="46" s="1"/>
  <c r="AM66" i="46"/>
  <c r="AY66" i="46" s="1"/>
  <c r="AL66" i="46"/>
  <c r="AX66" i="46" s="1"/>
  <c r="AK66" i="46"/>
  <c r="AW66" i="46" s="1"/>
  <c r="B66" i="46"/>
  <c r="A66" i="46"/>
  <c r="AQ65" i="46"/>
  <c r="AR65" i="46" s="1"/>
  <c r="AT65" i="46" s="1"/>
  <c r="AO65" i="46"/>
  <c r="AP65" i="46" s="1"/>
  <c r="AS65" i="46" s="1"/>
  <c r="AM65" i="46"/>
  <c r="AY65" i="46" s="1"/>
  <c r="AL65" i="46"/>
  <c r="AX65" i="46" s="1"/>
  <c r="AK65" i="46"/>
  <c r="AW65" i="46" s="1"/>
  <c r="B65" i="46"/>
  <c r="A65" i="46"/>
  <c r="AQ64" i="46"/>
  <c r="AR64" i="46" s="1"/>
  <c r="AT64" i="46" s="1"/>
  <c r="AO64" i="46"/>
  <c r="AP64" i="46" s="1"/>
  <c r="AS64" i="46" s="1"/>
  <c r="AM64" i="46"/>
  <c r="AL64" i="46"/>
  <c r="AK64" i="46"/>
  <c r="B64" i="46"/>
  <c r="A64" i="46"/>
  <c r="AQ63" i="46"/>
  <c r="AR63" i="46" s="1"/>
  <c r="AT63" i="46" s="1"/>
  <c r="AO63" i="46"/>
  <c r="AP63" i="46" s="1"/>
  <c r="AS63" i="46" s="1"/>
  <c r="AM63" i="46"/>
  <c r="AY63" i="46" s="1"/>
  <c r="AL63" i="46"/>
  <c r="AX63" i="46" s="1"/>
  <c r="AK63" i="46"/>
  <c r="B63" i="46"/>
  <c r="A63" i="46"/>
  <c r="AQ62" i="46"/>
  <c r="AR62" i="46" s="1"/>
  <c r="AT62" i="46" s="1"/>
  <c r="AO62" i="46"/>
  <c r="AP62" i="46" s="1"/>
  <c r="AS62" i="46" s="1"/>
  <c r="AM62" i="46"/>
  <c r="AY62" i="46" s="1"/>
  <c r="AL62" i="46"/>
  <c r="AX62" i="46" s="1"/>
  <c r="AK62" i="46"/>
  <c r="AW62" i="46" s="1"/>
  <c r="B62" i="46"/>
  <c r="A62" i="46"/>
  <c r="AQ61" i="46"/>
  <c r="AR61" i="46" s="1"/>
  <c r="AT61" i="46" s="1"/>
  <c r="AO61" i="46"/>
  <c r="AP61" i="46" s="1"/>
  <c r="AS61" i="46" s="1"/>
  <c r="AM61" i="46"/>
  <c r="AL61" i="46"/>
  <c r="AK61" i="46"/>
  <c r="B61" i="46"/>
  <c r="A61" i="46"/>
  <c r="AQ60" i="46"/>
  <c r="AR60" i="46" s="1"/>
  <c r="AT60" i="46" s="1"/>
  <c r="AO60" i="46"/>
  <c r="AP60" i="46" s="1"/>
  <c r="AS60" i="46" s="1"/>
  <c r="AM60" i="46"/>
  <c r="AY60" i="46" s="1"/>
  <c r="AL60" i="46"/>
  <c r="AX60" i="46" s="1"/>
  <c r="AK60" i="46"/>
  <c r="B60" i="46"/>
  <c r="A60" i="46"/>
  <c r="AQ59" i="46"/>
  <c r="AR59" i="46" s="1"/>
  <c r="AT59" i="46" s="1"/>
  <c r="AO59" i="46"/>
  <c r="AP59" i="46" s="1"/>
  <c r="AS59" i="46" s="1"/>
  <c r="AM59" i="46"/>
  <c r="AY59" i="46" s="1"/>
  <c r="AL59" i="46"/>
  <c r="AX59" i="46" s="1"/>
  <c r="AK59" i="46"/>
  <c r="AW59" i="46" s="1"/>
  <c r="B59" i="46"/>
  <c r="A59" i="46"/>
  <c r="AQ58" i="46"/>
  <c r="AR58" i="46" s="1"/>
  <c r="AT58" i="46" s="1"/>
  <c r="AO58" i="46"/>
  <c r="AP58" i="46" s="1"/>
  <c r="AS58" i="46" s="1"/>
  <c r="AM58" i="46"/>
  <c r="AL58" i="46"/>
  <c r="AK58" i="46"/>
  <c r="B58" i="46"/>
  <c r="A58" i="46"/>
  <c r="AQ57" i="46"/>
  <c r="AR57" i="46" s="1"/>
  <c r="AT57" i="46" s="1"/>
  <c r="AO57" i="46"/>
  <c r="AP57" i="46" s="1"/>
  <c r="AS57" i="46" s="1"/>
  <c r="AM57" i="46"/>
  <c r="AY57" i="46" s="1"/>
  <c r="AL57" i="46"/>
  <c r="AX57" i="46" s="1"/>
  <c r="AK57" i="46"/>
  <c r="AW57" i="46" s="1"/>
  <c r="B57" i="46"/>
  <c r="A57" i="46"/>
  <c r="AQ56" i="46"/>
  <c r="AR56" i="46" s="1"/>
  <c r="AT56" i="46" s="1"/>
  <c r="AO56" i="46"/>
  <c r="AP56" i="46" s="1"/>
  <c r="AS56" i="46" s="1"/>
  <c r="AM56" i="46"/>
  <c r="AY56" i="46" s="1"/>
  <c r="AL56" i="46"/>
  <c r="AX56" i="46" s="1"/>
  <c r="AK56" i="46"/>
  <c r="AW56" i="46" s="1"/>
  <c r="B56" i="46"/>
  <c r="A56" i="46"/>
  <c r="AQ55" i="46"/>
  <c r="AR55" i="46" s="1"/>
  <c r="AT55" i="46" s="1"/>
  <c r="AO55" i="46"/>
  <c r="AP55" i="46" s="1"/>
  <c r="AS55" i="46" s="1"/>
  <c r="AM55" i="46"/>
  <c r="AL55" i="46"/>
  <c r="AK55" i="46"/>
  <c r="B55" i="46"/>
  <c r="A55" i="46"/>
  <c r="AQ54" i="46"/>
  <c r="AR54" i="46" s="1"/>
  <c r="AT54" i="46" s="1"/>
  <c r="AO54" i="46"/>
  <c r="AP54" i="46" s="1"/>
  <c r="AS54" i="46" s="1"/>
  <c r="AM54" i="46"/>
  <c r="AY54" i="46" s="1"/>
  <c r="AL54" i="46"/>
  <c r="AX54" i="46" s="1"/>
  <c r="AK54" i="46"/>
  <c r="AW54" i="46" s="1"/>
  <c r="B54" i="46"/>
  <c r="A54" i="46"/>
  <c r="AQ53" i="46"/>
  <c r="AR53" i="46" s="1"/>
  <c r="AT53" i="46" s="1"/>
  <c r="AO53" i="46"/>
  <c r="AP53" i="46" s="1"/>
  <c r="AS53" i="46" s="1"/>
  <c r="AM53" i="46"/>
  <c r="AL53" i="46"/>
  <c r="AX53" i="46" s="1"/>
  <c r="AK53" i="46"/>
  <c r="AW53" i="46" s="1"/>
  <c r="B53" i="46"/>
  <c r="A53" i="46"/>
  <c r="AQ52" i="46"/>
  <c r="AR52" i="46" s="1"/>
  <c r="AT52" i="46" s="1"/>
  <c r="AO52" i="46"/>
  <c r="AP52" i="46" s="1"/>
  <c r="AS52" i="46" s="1"/>
  <c r="AM52" i="46"/>
  <c r="AL52" i="46"/>
  <c r="AK52" i="46"/>
  <c r="B52" i="46"/>
  <c r="A52" i="46"/>
  <c r="AQ51" i="46"/>
  <c r="AR51" i="46" s="1"/>
  <c r="AT51" i="46" s="1"/>
  <c r="AO51" i="46"/>
  <c r="AP51" i="46" s="1"/>
  <c r="AS51" i="46" s="1"/>
  <c r="AM51" i="46"/>
  <c r="AY51" i="46" s="1"/>
  <c r="AL51" i="46"/>
  <c r="AX51" i="46" s="1"/>
  <c r="AK51" i="46"/>
  <c r="AW51" i="46" s="1"/>
  <c r="B51" i="46"/>
  <c r="A51" i="46"/>
  <c r="AQ50" i="46"/>
  <c r="AR50" i="46" s="1"/>
  <c r="AT50" i="46" s="1"/>
  <c r="AO50" i="46"/>
  <c r="AP50" i="46" s="1"/>
  <c r="AS50" i="46" s="1"/>
  <c r="AM50" i="46"/>
  <c r="AL50" i="46"/>
  <c r="AX50" i="46" s="1"/>
  <c r="AK50" i="46"/>
  <c r="AW50" i="46" s="1"/>
  <c r="B50" i="46"/>
  <c r="A50" i="46"/>
  <c r="AQ49" i="46"/>
  <c r="AR49" i="46" s="1"/>
  <c r="AT49" i="46" s="1"/>
  <c r="AO49" i="46"/>
  <c r="AP49" i="46" s="1"/>
  <c r="AS49" i="46" s="1"/>
  <c r="AM49" i="46"/>
  <c r="AL49" i="46"/>
  <c r="AK49" i="46"/>
  <c r="B49" i="46"/>
  <c r="A49" i="46"/>
  <c r="AQ48" i="46"/>
  <c r="AR48" i="46" s="1"/>
  <c r="AT48" i="46" s="1"/>
  <c r="AO48" i="46"/>
  <c r="AP48" i="46" s="1"/>
  <c r="AS48" i="46" s="1"/>
  <c r="AM48" i="46"/>
  <c r="AY48" i="46" s="1"/>
  <c r="AL48" i="46"/>
  <c r="AX48" i="46" s="1"/>
  <c r="AK48" i="46"/>
  <c r="AW48" i="46" s="1"/>
  <c r="B48" i="46"/>
  <c r="A48" i="46"/>
  <c r="AQ47" i="46"/>
  <c r="AR47" i="46" s="1"/>
  <c r="AT47" i="46" s="1"/>
  <c r="AO47" i="46"/>
  <c r="AP47" i="46" s="1"/>
  <c r="AS47" i="46" s="1"/>
  <c r="AM47" i="46"/>
  <c r="AL47" i="46"/>
  <c r="AX47" i="46" s="1"/>
  <c r="AK47" i="46"/>
  <c r="AW47" i="46" s="1"/>
  <c r="B47" i="46"/>
  <c r="A47" i="46"/>
  <c r="AQ46" i="46"/>
  <c r="AR46" i="46" s="1"/>
  <c r="AT46" i="46" s="1"/>
  <c r="AO46" i="46"/>
  <c r="AP46" i="46" s="1"/>
  <c r="AS46" i="46" s="1"/>
  <c r="AM46" i="46"/>
  <c r="AL46" i="46"/>
  <c r="AK46" i="46"/>
  <c r="B46" i="46"/>
  <c r="A46" i="46"/>
  <c r="AQ45" i="46"/>
  <c r="AR45" i="46" s="1"/>
  <c r="AT45" i="46" s="1"/>
  <c r="AO45" i="46"/>
  <c r="AP45" i="46" s="1"/>
  <c r="AS45" i="46" s="1"/>
  <c r="AM45" i="46"/>
  <c r="AY45" i="46" s="1"/>
  <c r="AL45" i="46"/>
  <c r="AX45" i="46" s="1"/>
  <c r="AK45" i="46"/>
  <c r="AW45" i="46" s="1"/>
  <c r="B45" i="46"/>
  <c r="A45" i="46"/>
  <c r="AQ44" i="46"/>
  <c r="AR44" i="46" s="1"/>
  <c r="AT44" i="46" s="1"/>
  <c r="AO44" i="46"/>
  <c r="AP44" i="46" s="1"/>
  <c r="AS44" i="46" s="1"/>
  <c r="AM44" i="46"/>
  <c r="AL44" i="46"/>
  <c r="AX44" i="46" s="1"/>
  <c r="AK44" i="46"/>
  <c r="AW44" i="46" s="1"/>
  <c r="B44" i="46"/>
  <c r="A44" i="46"/>
  <c r="AQ43" i="46"/>
  <c r="AR43" i="46" s="1"/>
  <c r="AT43" i="46" s="1"/>
  <c r="AO43" i="46"/>
  <c r="AP43" i="46" s="1"/>
  <c r="AS43" i="46" s="1"/>
  <c r="AM43" i="46"/>
  <c r="AL43" i="46"/>
  <c r="AK43" i="46"/>
  <c r="B43" i="46"/>
  <c r="A43" i="46"/>
  <c r="AQ42" i="46"/>
  <c r="AR42" i="46" s="1"/>
  <c r="AT42" i="46" s="1"/>
  <c r="AO42" i="46"/>
  <c r="AP42" i="46" s="1"/>
  <c r="AS42" i="46" s="1"/>
  <c r="AM42" i="46"/>
  <c r="AY42" i="46" s="1"/>
  <c r="AL42" i="46"/>
  <c r="AX42" i="46" s="1"/>
  <c r="AK42" i="46"/>
  <c r="AW42" i="46" s="1"/>
  <c r="B42" i="46"/>
  <c r="A42" i="46"/>
  <c r="AQ41" i="46"/>
  <c r="AR41" i="46" s="1"/>
  <c r="AT41" i="46" s="1"/>
  <c r="AO41" i="46"/>
  <c r="AP41" i="46" s="1"/>
  <c r="AS41" i="46" s="1"/>
  <c r="AM41" i="46"/>
  <c r="AL41" i="46"/>
  <c r="AX41" i="46" s="1"/>
  <c r="AK41" i="46"/>
  <c r="AW41" i="46" s="1"/>
  <c r="B41" i="46"/>
  <c r="A41" i="46"/>
  <c r="AQ40" i="46"/>
  <c r="AR40" i="46" s="1"/>
  <c r="AT40" i="46" s="1"/>
  <c r="AO40" i="46"/>
  <c r="AP40" i="46" s="1"/>
  <c r="AS40" i="46" s="1"/>
  <c r="AM40" i="46"/>
  <c r="AL40" i="46"/>
  <c r="AK40" i="46"/>
  <c r="B40" i="46"/>
  <c r="A40" i="46"/>
  <c r="AQ39" i="46"/>
  <c r="AR39" i="46" s="1"/>
  <c r="AT39" i="46" s="1"/>
  <c r="AO39" i="46"/>
  <c r="AP39" i="46" s="1"/>
  <c r="AS39" i="46" s="1"/>
  <c r="AM39" i="46"/>
  <c r="AY39" i="46" s="1"/>
  <c r="AL39" i="46"/>
  <c r="AX39" i="46" s="1"/>
  <c r="AK39" i="46"/>
  <c r="AW39" i="46" s="1"/>
  <c r="B39" i="46"/>
  <c r="A39" i="46"/>
  <c r="AQ38" i="46"/>
  <c r="AR38" i="46" s="1"/>
  <c r="AT38" i="46" s="1"/>
  <c r="AO38" i="46"/>
  <c r="AP38" i="46" s="1"/>
  <c r="AS38" i="46" s="1"/>
  <c r="AM38" i="46"/>
  <c r="AY38" i="46" s="1"/>
  <c r="AL38" i="46"/>
  <c r="AX38" i="46" s="1"/>
  <c r="AK38" i="46"/>
  <c r="AW38" i="46" s="1"/>
  <c r="B38" i="46"/>
  <c r="A38" i="46"/>
  <c r="AQ37" i="46"/>
  <c r="AR37" i="46" s="1"/>
  <c r="AT37" i="46" s="1"/>
  <c r="AO37" i="46"/>
  <c r="AP37" i="46" s="1"/>
  <c r="AS37" i="46" s="1"/>
  <c r="AM37" i="46"/>
  <c r="AL37" i="46"/>
  <c r="AK37" i="46"/>
  <c r="B37" i="46"/>
  <c r="A37" i="46"/>
  <c r="AQ36" i="46"/>
  <c r="AR36" i="46" s="1"/>
  <c r="AT36" i="46" s="1"/>
  <c r="AO36" i="46"/>
  <c r="AP36" i="46" s="1"/>
  <c r="AS36" i="46" s="1"/>
  <c r="AM36" i="46"/>
  <c r="AY36" i="46" s="1"/>
  <c r="AL36" i="46"/>
  <c r="AX36" i="46" s="1"/>
  <c r="AK36" i="46"/>
  <c r="AW36" i="46" s="1"/>
  <c r="B36" i="46"/>
  <c r="A36" i="46"/>
  <c r="AQ35" i="46"/>
  <c r="AR35" i="46" s="1"/>
  <c r="AT35" i="46" s="1"/>
  <c r="AO35" i="46"/>
  <c r="AP35" i="46" s="1"/>
  <c r="AS35" i="46" s="1"/>
  <c r="AM35" i="46"/>
  <c r="AY35" i="46" s="1"/>
  <c r="AL35" i="46"/>
  <c r="AX35" i="46" s="1"/>
  <c r="AK35" i="46"/>
  <c r="AW35" i="46" s="1"/>
  <c r="B35" i="46"/>
  <c r="A35" i="46"/>
  <c r="AQ34" i="46"/>
  <c r="AR34" i="46" s="1"/>
  <c r="AT34" i="46" s="1"/>
  <c r="AO34" i="46"/>
  <c r="AP34" i="46" s="1"/>
  <c r="AS34" i="46" s="1"/>
  <c r="AM34" i="46"/>
  <c r="AL34" i="46"/>
  <c r="AK34" i="46"/>
  <c r="B34" i="46"/>
  <c r="A34" i="46"/>
  <c r="AQ33" i="46"/>
  <c r="AR33" i="46" s="1"/>
  <c r="AT33" i="46" s="1"/>
  <c r="AO33" i="46"/>
  <c r="AP33" i="46" s="1"/>
  <c r="AS33" i="46" s="1"/>
  <c r="AM33" i="46"/>
  <c r="AY33" i="46" s="1"/>
  <c r="AL33" i="46"/>
  <c r="AX33" i="46" s="1"/>
  <c r="AK33" i="46"/>
  <c r="AW33" i="46" s="1"/>
  <c r="B33" i="46"/>
  <c r="A33" i="46"/>
  <c r="AQ32" i="46"/>
  <c r="AR32" i="46" s="1"/>
  <c r="AT32" i="46" s="1"/>
  <c r="AO32" i="46"/>
  <c r="AP32" i="46" s="1"/>
  <c r="AS32" i="46" s="1"/>
  <c r="AM32" i="46"/>
  <c r="AY32" i="46" s="1"/>
  <c r="AL32" i="46"/>
  <c r="AX32" i="46" s="1"/>
  <c r="AK32" i="46"/>
  <c r="AW32" i="46" s="1"/>
  <c r="B32" i="46"/>
  <c r="A32" i="46"/>
  <c r="AQ31" i="46"/>
  <c r="AR31" i="46" s="1"/>
  <c r="AT31" i="46" s="1"/>
  <c r="AO31" i="46"/>
  <c r="AP31" i="46" s="1"/>
  <c r="AS31" i="46" s="1"/>
  <c r="AM31" i="46"/>
  <c r="AL31" i="46"/>
  <c r="AK31" i="46"/>
  <c r="B31" i="46"/>
  <c r="A31" i="46"/>
  <c r="AQ30" i="46"/>
  <c r="AR30" i="46" s="1"/>
  <c r="AT30" i="46" s="1"/>
  <c r="AO30" i="46"/>
  <c r="AP30" i="46" s="1"/>
  <c r="AS30" i="46" s="1"/>
  <c r="AM30" i="46"/>
  <c r="AY30" i="46" s="1"/>
  <c r="AL30" i="46"/>
  <c r="AX30" i="46" s="1"/>
  <c r="AK30" i="46"/>
  <c r="AW30" i="46" s="1"/>
  <c r="B30" i="46"/>
  <c r="A30" i="46"/>
  <c r="AQ29" i="46"/>
  <c r="AR29" i="46" s="1"/>
  <c r="AT29" i="46" s="1"/>
  <c r="AO29" i="46"/>
  <c r="AP29" i="46" s="1"/>
  <c r="AS29" i="46" s="1"/>
  <c r="AM29" i="46"/>
  <c r="AL29" i="46"/>
  <c r="AX29" i="46" s="1"/>
  <c r="AK29" i="46"/>
  <c r="AW29" i="46" s="1"/>
  <c r="B29" i="46"/>
  <c r="A29" i="46"/>
  <c r="AQ28" i="46"/>
  <c r="AR28" i="46" s="1"/>
  <c r="AT28" i="46" s="1"/>
  <c r="AO28" i="46"/>
  <c r="AP28" i="46" s="1"/>
  <c r="AS28" i="46" s="1"/>
  <c r="AM28" i="46"/>
  <c r="AL28" i="46"/>
  <c r="AK28" i="46"/>
  <c r="B28" i="46"/>
  <c r="A28" i="46"/>
  <c r="AQ27" i="46"/>
  <c r="AR27" i="46" s="1"/>
  <c r="AT27" i="46" s="1"/>
  <c r="AO27" i="46"/>
  <c r="AP27" i="46" s="1"/>
  <c r="AS27" i="46" s="1"/>
  <c r="AM27" i="46"/>
  <c r="AY27" i="46" s="1"/>
  <c r="AL27" i="46"/>
  <c r="AX27" i="46" s="1"/>
  <c r="AK27" i="46"/>
  <c r="AW27" i="46" s="1"/>
  <c r="B27" i="46"/>
  <c r="A27" i="46"/>
  <c r="AQ26" i="46"/>
  <c r="AR26" i="46" s="1"/>
  <c r="AT26" i="46" s="1"/>
  <c r="AO26" i="46"/>
  <c r="AP26" i="46" s="1"/>
  <c r="AS26" i="46" s="1"/>
  <c r="AM26" i="46"/>
  <c r="AY26" i="46" s="1"/>
  <c r="AL26" i="46"/>
  <c r="AX26" i="46" s="1"/>
  <c r="AK26" i="46"/>
  <c r="AW26" i="46" s="1"/>
  <c r="B26" i="46"/>
  <c r="A26" i="46"/>
  <c r="AQ25" i="46"/>
  <c r="AR25" i="46" s="1"/>
  <c r="AT25" i="46" s="1"/>
  <c r="AO25" i="46"/>
  <c r="AP25" i="46" s="1"/>
  <c r="AS25" i="46" s="1"/>
  <c r="AM25" i="46"/>
  <c r="AL25" i="46"/>
  <c r="AK25" i="46"/>
  <c r="B25" i="46"/>
  <c r="A25" i="46"/>
  <c r="AQ24" i="46"/>
  <c r="AR24" i="46" s="1"/>
  <c r="AT24" i="46" s="1"/>
  <c r="AO24" i="46"/>
  <c r="AP24" i="46" s="1"/>
  <c r="AS24" i="46" s="1"/>
  <c r="AM24" i="46"/>
  <c r="AY24" i="46" s="1"/>
  <c r="AL24" i="46"/>
  <c r="AX24" i="46" s="1"/>
  <c r="AK24" i="46"/>
  <c r="B24" i="46"/>
  <c r="A24" i="46"/>
  <c r="AQ23" i="46"/>
  <c r="AR23" i="46" s="1"/>
  <c r="AT23" i="46" s="1"/>
  <c r="AO23" i="46"/>
  <c r="AP23" i="46" s="1"/>
  <c r="AS23" i="46" s="1"/>
  <c r="AM23" i="46"/>
  <c r="AY23" i="46" s="1"/>
  <c r="AL23" i="46"/>
  <c r="AX23" i="46" s="1"/>
  <c r="AK23" i="46"/>
  <c r="AW23" i="46" s="1"/>
  <c r="B23" i="46"/>
  <c r="A23" i="46"/>
  <c r="AQ22" i="46"/>
  <c r="AR22" i="46" s="1"/>
  <c r="AT22" i="46" s="1"/>
  <c r="AO22" i="46"/>
  <c r="AP22" i="46" s="1"/>
  <c r="AS22" i="46" s="1"/>
  <c r="AM22" i="46"/>
  <c r="AL22" i="46"/>
  <c r="AK22" i="46"/>
  <c r="B22" i="46"/>
  <c r="A22" i="46"/>
  <c r="AQ21" i="46"/>
  <c r="AR21" i="46" s="1"/>
  <c r="AT21" i="46" s="1"/>
  <c r="AO21" i="46"/>
  <c r="AP21" i="46" s="1"/>
  <c r="AS21" i="46" s="1"/>
  <c r="AM21" i="46"/>
  <c r="AL21" i="46"/>
  <c r="AX21" i="46" s="1"/>
  <c r="AK21" i="46"/>
  <c r="B21" i="46"/>
  <c r="A21" i="46"/>
  <c r="AQ20" i="46"/>
  <c r="AR20" i="46" s="1"/>
  <c r="AT20" i="46" s="1"/>
  <c r="AO20" i="46"/>
  <c r="AP20" i="46" s="1"/>
  <c r="AS20" i="46" s="1"/>
  <c r="AM20" i="46"/>
  <c r="AY20" i="46" s="1"/>
  <c r="AL20" i="46"/>
  <c r="AX20" i="46" s="1"/>
  <c r="AK20" i="46"/>
  <c r="AW20" i="46" s="1"/>
  <c r="B20" i="46"/>
  <c r="A20" i="46"/>
  <c r="AQ19" i="46"/>
  <c r="AR19" i="46" s="1"/>
  <c r="AT19" i="46" s="1"/>
  <c r="AO19" i="46"/>
  <c r="AP19" i="46" s="1"/>
  <c r="AS19" i="46" s="1"/>
  <c r="AM19" i="46"/>
  <c r="AL19" i="46"/>
  <c r="AX19" i="46" s="1"/>
  <c r="AK19" i="46"/>
  <c r="B19" i="46"/>
  <c r="A19" i="46"/>
  <c r="AQ18" i="46"/>
  <c r="AR18" i="46" s="1"/>
  <c r="AT18" i="46" s="1"/>
  <c r="AO18" i="46"/>
  <c r="AP18" i="46" s="1"/>
  <c r="AS18" i="46" s="1"/>
  <c r="AM18" i="46"/>
  <c r="AL18" i="46"/>
  <c r="AX18" i="46" s="1"/>
  <c r="AK18" i="46"/>
  <c r="B18" i="46"/>
  <c r="A18" i="46"/>
  <c r="AQ17" i="46"/>
  <c r="AR17" i="46" s="1"/>
  <c r="AT17" i="46" s="1"/>
  <c r="AO17" i="46"/>
  <c r="AP17" i="46" s="1"/>
  <c r="AS17" i="46" s="1"/>
  <c r="AM17" i="46"/>
  <c r="AY17" i="46" s="1"/>
  <c r="AL17" i="46"/>
  <c r="AX17" i="46" s="1"/>
  <c r="AK17" i="46"/>
  <c r="AW17" i="46" s="1"/>
  <c r="B17" i="46"/>
  <c r="A17" i="46"/>
  <c r="AQ16" i="46"/>
  <c r="AR16" i="46" s="1"/>
  <c r="AT16" i="46" s="1"/>
  <c r="AO16" i="46"/>
  <c r="AP16" i="46" s="1"/>
  <c r="AS16" i="46" s="1"/>
  <c r="AM16" i="46"/>
  <c r="AL16" i="46"/>
  <c r="AX16" i="46" s="1"/>
  <c r="AK16" i="46"/>
  <c r="B16" i="46"/>
  <c r="A16" i="46"/>
  <c r="AQ15" i="46"/>
  <c r="AR15" i="46" s="1"/>
  <c r="AT15" i="46" s="1"/>
  <c r="AO15" i="46"/>
  <c r="AP15" i="46" s="1"/>
  <c r="AS15" i="46" s="1"/>
  <c r="AM15" i="46"/>
  <c r="AL15" i="46"/>
  <c r="AX15" i="46" s="1"/>
  <c r="AK15" i="46"/>
  <c r="B15" i="46"/>
  <c r="A15" i="46"/>
  <c r="AQ14" i="46"/>
  <c r="AR14" i="46" s="1"/>
  <c r="AT14" i="46" s="1"/>
  <c r="AO14" i="46"/>
  <c r="AP14" i="46" s="1"/>
  <c r="AS14" i="46" s="1"/>
  <c r="AM14" i="46"/>
  <c r="AY14" i="46" s="1"/>
  <c r="AL14" i="46"/>
  <c r="AX14" i="46" s="1"/>
  <c r="AK14" i="46"/>
  <c r="AW14" i="46" s="1"/>
  <c r="B14" i="46"/>
  <c r="A14" i="46"/>
  <c r="AQ13" i="46"/>
  <c r="AR13" i="46" s="1"/>
  <c r="AT13" i="46" s="1"/>
  <c r="AO13" i="46"/>
  <c r="AP13" i="46" s="1"/>
  <c r="AS13" i="46" s="1"/>
  <c r="AM13" i="46"/>
  <c r="AL13" i="46"/>
  <c r="AX13" i="46" s="1"/>
  <c r="AK13" i="46"/>
  <c r="B13" i="46"/>
  <c r="A13" i="46"/>
  <c r="AQ12" i="46"/>
  <c r="AR12" i="46" s="1"/>
  <c r="AT12" i="46" s="1"/>
  <c r="AO12" i="46"/>
  <c r="AP12" i="46" s="1"/>
  <c r="AS12" i="46" s="1"/>
  <c r="AM12" i="46"/>
  <c r="AL12" i="46"/>
  <c r="AX12" i="46" s="1"/>
  <c r="AK12" i="46"/>
  <c r="B12" i="46"/>
  <c r="A12" i="46"/>
  <c r="AQ11" i="46"/>
  <c r="AR11" i="46" s="1"/>
  <c r="AT11" i="46" s="1"/>
  <c r="AO11" i="46"/>
  <c r="AP11" i="46" s="1"/>
  <c r="AS11" i="46" s="1"/>
  <c r="AM11" i="46"/>
  <c r="AY11" i="46" s="1"/>
  <c r="AL11" i="46"/>
  <c r="AX11" i="46" s="1"/>
  <c r="AK11" i="46"/>
  <c r="AW11" i="46" s="1"/>
  <c r="B11" i="46"/>
  <c r="A11" i="46"/>
  <c r="AQ10" i="46"/>
  <c r="AO10" i="46"/>
  <c r="AP10" i="46" s="1"/>
  <c r="AS10" i="46" s="1"/>
  <c r="AM10" i="46"/>
  <c r="AL10" i="46"/>
  <c r="AX10" i="46" s="1"/>
  <c r="AK10" i="46"/>
  <c r="B10" i="46"/>
  <c r="A10" i="46"/>
  <c r="AQ9" i="46"/>
  <c r="AO9" i="46"/>
  <c r="AP9" i="46" s="1"/>
  <c r="AS9" i="46" s="1"/>
  <c r="AM9" i="46"/>
  <c r="AL9" i="46"/>
  <c r="AX9" i="46" s="1"/>
  <c r="AK9" i="46"/>
  <c r="B9" i="46"/>
  <c r="A9" i="46"/>
  <c r="AY8" i="46"/>
  <c r="BB4" i="46" s="1"/>
  <c r="AX8" i="46"/>
  <c r="AW8" i="46"/>
  <c r="AZ4" i="46" s="1"/>
  <c r="AL7" i="46"/>
  <c r="AK7" i="46"/>
  <c r="AI7" i="46"/>
  <c r="AM7" i="46" s="1"/>
  <c r="W7" i="46"/>
  <c r="C7" i="46"/>
  <c r="BB5" i="46"/>
  <c r="BA5" i="46"/>
  <c r="AZ5" i="46"/>
  <c r="BA4" i="46"/>
  <c r="AQ68" i="45"/>
  <c r="AR68" i="45" s="1"/>
  <c r="AT68" i="45" s="1"/>
  <c r="AO68" i="45"/>
  <c r="AP68" i="45" s="1"/>
  <c r="AS68" i="45" s="1"/>
  <c r="AM68" i="45"/>
  <c r="AY68" i="45" s="1"/>
  <c r="AL68" i="45"/>
  <c r="AX68" i="45" s="1"/>
  <c r="AK68" i="45"/>
  <c r="B68" i="45"/>
  <c r="A68" i="45"/>
  <c r="AQ67" i="45"/>
  <c r="AR67" i="45" s="1"/>
  <c r="AT67" i="45" s="1"/>
  <c r="AO67" i="45"/>
  <c r="AP67" i="45" s="1"/>
  <c r="AS67" i="45" s="1"/>
  <c r="AM67" i="45"/>
  <c r="AL67" i="45"/>
  <c r="AK67" i="45"/>
  <c r="B67" i="45"/>
  <c r="A67" i="45"/>
  <c r="AQ66" i="45"/>
  <c r="AR66" i="45" s="1"/>
  <c r="AT66" i="45" s="1"/>
  <c r="AO66" i="45"/>
  <c r="AP66" i="45" s="1"/>
  <c r="AS66" i="45" s="1"/>
  <c r="AM66" i="45"/>
  <c r="AY66" i="45" s="1"/>
  <c r="AL66" i="45"/>
  <c r="AX66" i="45" s="1"/>
  <c r="AK66" i="45"/>
  <c r="AW66" i="45" s="1"/>
  <c r="B66" i="45"/>
  <c r="A66" i="45"/>
  <c r="AQ65" i="45"/>
  <c r="AR65" i="45" s="1"/>
  <c r="AT65" i="45" s="1"/>
  <c r="AO65" i="45"/>
  <c r="AP65" i="45" s="1"/>
  <c r="AS65" i="45" s="1"/>
  <c r="AM65" i="45"/>
  <c r="AY65" i="45" s="1"/>
  <c r="AL65" i="45"/>
  <c r="AX65" i="45" s="1"/>
  <c r="AK65" i="45"/>
  <c r="B65" i="45"/>
  <c r="A65" i="45"/>
  <c r="AQ64" i="45"/>
  <c r="AR64" i="45" s="1"/>
  <c r="AT64" i="45" s="1"/>
  <c r="AO64" i="45"/>
  <c r="AP64" i="45" s="1"/>
  <c r="AS64" i="45" s="1"/>
  <c r="AM64" i="45"/>
  <c r="AL64" i="45"/>
  <c r="AK64" i="45"/>
  <c r="B64" i="45"/>
  <c r="A64" i="45"/>
  <c r="AQ63" i="45"/>
  <c r="AR63" i="45" s="1"/>
  <c r="AT63" i="45" s="1"/>
  <c r="AO63" i="45"/>
  <c r="AP63" i="45" s="1"/>
  <c r="AS63" i="45" s="1"/>
  <c r="AM63" i="45"/>
  <c r="AY63" i="45" s="1"/>
  <c r="AL63" i="45"/>
  <c r="AX63" i="45" s="1"/>
  <c r="AK63" i="45"/>
  <c r="AW63" i="45" s="1"/>
  <c r="B63" i="45"/>
  <c r="A63" i="45"/>
  <c r="AQ62" i="45"/>
  <c r="AR62" i="45" s="1"/>
  <c r="AT62" i="45" s="1"/>
  <c r="AO62" i="45"/>
  <c r="AP62" i="45" s="1"/>
  <c r="AS62" i="45" s="1"/>
  <c r="AM62" i="45"/>
  <c r="AY62" i="45" s="1"/>
  <c r="AL62" i="45"/>
  <c r="AX62" i="45" s="1"/>
  <c r="AK62" i="45"/>
  <c r="B62" i="45"/>
  <c r="A62" i="45"/>
  <c r="AQ61" i="45"/>
  <c r="AR61" i="45" s="1"/>
  <c r="AT61" i="45" s="1"/>
  <c r="AO61" i="45"/>
  <c r="AP61" i="45" s="1"/>
  <c r="AS61" i="45" s="1"/>
  <c r="AM61" i="45"/>
  <c r="AL61" i="45"/>
  <c r="AK61" i="45"/>
  <c r="B61" i="45"/>
  <c r="A61" i="45"/>
  <c r="AQ60" i="45"/>
  <c r="AR60" i="45" s="1"/>
  <c r="AT60" i="45" s="1"/>
  <c r="AO60" i="45"/>
  <c r="AP60" i="45" s="1"/>
  <c r="AS60" i="45" s="1"/>
  <c r="AM60" i="45"/>
  <c r="AY60" i="45" s="1"/>
  <c r="AL60" i="45"/>
  <c r="AX60" i="45" s="1"/>
  <c r="AK60" i="45"/>
  <c r="B60" i="45"/>
  <c r="A60" i="45"/>
  <c r="AQ59" i="45"/>
  <c r="AR59" i="45" s="1"/>
  <c r="AT59" i="45" s="1"/>
  <c r="AO59" i="45"/>
  <c r="AP59" i="45" s="1"/>
  <c r="AS59" i="45" s="1"/>
  <c r="AM59" i="45"/>
  <c r="AY59" i="45" s="1"/>
  <c r="AL59" i="45"/>
  <c r="AX59" i="45" s="1"/>
  <c r="AK59" i="45"/>
  <c r="B59" i="45"/>
  <c r="A59" i="45"/>
  <c r="AQ58" i="45"/>
  <c r="AR58" i="45" s="1"/>
  <c r="AT58" i="45" s="1"/>
  <c r="AO58" i="45"/>
  <c r="AP58" i="45" s="1"/>
  <c r="AS58" i="45" s="1"/>
  <c r="AM58" i="45"/>
  <c r="AL58" i="45"/>
  <c r="AK58" i="45"/>
  <c r="B58" i="45"/>
  <c r="A58" i="45"/>
  <c r="AQ57" i="45"/>
  <c r="AR57" i="45" s="1"/>
  <c r="AT57" i="45" s="1"/>
  <c r="AO57" i="45"/>
  <c r="AP57" i="45" s="1"/>
  <c r="AS57" i="45" s="1"/>
  <c r="AM57" i="45"/>
  <c r="AY57" i="45" s="1"/>
  <c r="AL57" i="45"/>
  <c r="AX57" i="45" s="1"/>
  <c r="AK57" i="45"/>
  <c r="B57" i="45"/>
  <c r="A57" i="45"/>
  <c r="AQ56" i="45"/>
  <c r="AR56" i="45" s="1"/>
  <c r="AT56" i="45" s="1"/>
  <c r="AO56" i="45"/>
  <c r="AP56" i="45" s="1"/>
  <c r="AS56" i="45" s="1"/>
  <c r="AM56" i="45"/>
  <c r="AY56" i="45" s="1"/>
  <c r="AL56" i="45"/>
  <c r="AX56" i="45" s="1"/>
  <c r="AK56" i="45"/>
  <c r="B56" i="45"/>
  <c r="A56" i="45"/>
  <c r="AQ55" i="45"/>
  <c r="AR55" i="45" s="1"/>
  <c r="AT55" i="45" s="1"/>
  <c r="AO55" i="45"/>
  <c r="AP55" i="45" s="1"/>
  <c r="AS55" i="45" s="1"/>
  <c r="AM55" i="45"/>
  <c r="AL55" i="45"/>
  <c r="AK55" i="45"/>
  <c r="B55" i="45"/>
  <c r="A55" i="45"/>
  <c r="AQ54" i="45"/>
  <c r="AR54" i="45" s="1"/>
  <c r="AT54" i="45" s="1"/>
  <c r="AO54" i="45"/>
  <c r="AP54" i="45" s="1"/>
  <c r="AS54" i="45" s="1"/>
  <c r="AM54" i="45"/>
  <c r="AY54" i="45" s="1"/>
  <c r="AL54" i="45"/>
  <c r="AX54" i="45" s="1"/>
  <c r="AK54" i="45"/>
  <c r="AW54" i="45" s="1"/>
  <c r="B54" i="45"/>
  <c r="A54" i="45"/>
  <c r="AQ53" i="45"/>
  <c r="AR53" i="45" s="1"/>
  <c r="AT53" i="45" s="1"/>
  <c r="AO53" i="45"/>
  <c r="AP53" i="45" s="1"/>
  <c r="AS53" i="45" s="1"/>
  <c r="AM53" i="45"/>
  <c r="AY53" i="45" s="1"/>
  <c r="AL53" i="45"/>
  <c r="AX53" i="45" s="1"/>
  <c r="AK53" i="45"/>
  <c r="B53" i="45"/>
  <c r="A53" i="45"/>
  <c r="AQ52" i="45"/>
  <c r="AR52" i="45" s="1"/>
  <c r="AT52" i="45" s="1"/>
  <c r="AO52" i="45"/>
  <c r="AP52" i="45" s="1"/>
  <c r="AS52" i="45" s="1"/>
  <c r="AM52" i="45"/>
  <c r="AL52" i="45"/>
  <c r="AK52" i="45"/>
  <c r="B52" i="45"/>
  <c r="A52" i="45"/>
  <c r="AQ51" i="45"/>
  <c r="AR51" i="45" s="1"/>
  <c r="AT51" i="45" s="1"/>
  <c r="AO51" i="45"/>
  <c r="AP51" i="45" s="1"/>
  <c r="AS51" i="45" s="1"/>
  <c r="AM51" i="45"/>
  <c r="AY51" i="45" s="1"/>
  <c r="AL51" i="45"/>
  <c r="AX51" i="45" s="1"/>
  <c r="AK51" i="45"/>
  <c r="AW51" i="45" s="1"/>
  <c r="B51" i="45"/>
  <c r="A51" i="45"/>
  <c r="AQ50" i="45"/>
  <c r="AR50" i="45" s="1"/>
  <c r="AT50" i="45" s="1"/>
  <c r="AO50" i="45"/>
  <c r="AP50" i="45" s="1"/>
  <c r="AS50" i="45" s="1"/>
  <c r="AM50" i="45"/>
  <c r="AY50" i="45" s="1"/>
  <c r="AL50" i="45"/>
  <c r="AK50" i="45"/>
  <c r="B50" i="45"/>
  <c r="A50" i="45"/>
  <c r="AQ49" i="45"/>
  <c r="AR49" i="45" s="1"/>
  <c r="AT49" i="45" s="1"/>
  <c r="AO49" i="45"/>
  <c r="AP49" i="45" s="1"/>
  <c r="AS49" i="45" s="1"/>
  <c r="AM49" i="45"/>
  <c r="AL49" i="45"/>
  <c r="AK49" i="45"/>
  <c r="B49" i="45"/>
  <c r="A49" i="45"/>
  <c r="AQ48" i="45"/>
  <c r="AR48" i="45" s="1"/>
  <c r="AT48" i="45" s="1"/>
  <c r="AO48" i="45"/>
  <c r="AP48" i="45" s="1"/>
  <c r="AS48" i="45" s="1"/>
  <c r="AM48" i="45"/>
  <c r="AY48" i="45" s="1"/>
  <c r="AL48" i="45"/>
  <c r="AX48" i="45" s="1"/>
  <c r="AK48" i="45"/>
  <c r="B48" i="45"/>
  <c r="A48" i="45"/>
  <c r="AQ47" i="45"/>
  <c r="AR47" i="45" s="1"/>
  <c r="AT47" i="45" s="1"/>
  <c r="AO47" i="45"/>
  <c r="AP47" i="45" s="1"/>
  <c r="AS47" i="45" s="1"/>
  <c r="AM47" i="45"/>
  <c r="AY47" i="45" s="1"/>
  <c r="AL47" i="45"/>
  <c r="AK47" i="45"/>
  <c r="B47" i="45"/>
  <c r="A47" i="45"/>
  <c r="AQ46" i="45"/>
  <c r="AR46" i="45" s="1"/>
  <c r="AT46" i="45" s="1"/>
  <c r="AO46" i="45"/>
  <c r="AP46" i="45" s="1"/>
  <c r="AS46" i="45" s="1"/>
  <c r="AM46" i="45"/>
  <c r="AL46" i="45"/>
  <c r="AK46" i="45"/>
  <c r="B46" i="45"/>
  <c r="A46" i="45"/>
  <c r="AQ45" i="45"/>
  <c r="AR45" i="45" s="1"/>
  <c r="AT45" i="45" s="1"/>
  <c r="AO45" i="45"/>
  <c r="AP45" i="45" s="1"/>
  <c r="AS45" i="45" s="1"/>
  <c r="AM45" i="45"/>
  <c r="AY45" i="45" s="1"/>
  <c r="AL45" i="45"/>
  <c r="AX45" i="45" s="1"/>
  <c r="AK45" i="45"/>
  <c r="B45" i="45"/>
  <c r="A45" i="45"/>
  <c r="AQ44" i="45"/>
  <c r="AR44" i="45" s="1"/>
  <c r="AT44" i="45" s="1"/>
  <c r="AO44" i="45"/>
  <c r="AP44" i="45" s="1"/>
  <c r="AS44" i="45" s="1"/>
  <c r="AM44" i="45"/>
  <c r="AY44" i="45" s="1"/>
  <c r="AL44" i="45"/>
  <c r="AK44" i="45"/>
  <c r="B44" i="45"/>
  <c r="A44" i="45"/>
  <c r="AQ43" i="45"/>
  <c r="AR43" i="45" s="1"/>
  <c r="AT43" i="45" s="1"/>
  <c r="AO43" i="45"/>
  <c r="AP43" i="45" s="1"/>
  <c r="AS43" i="45" s="1"/>
  <c r="AM43" i="45"/>
  <c r="AL43" i="45"/>
  <c r="AK43" i="45"/>
  <c r="B43" i="45"/>
  <c r="A43" i="45"/>
  <c r="AQ42" i="45"/>
  <c r="AR42" i="45" s="1"/>
  <c r="AT42" i="45" s="1"/>
  <c r="AO42" i="45"/>
  <c r="AP42" i="45" s="1"/>
  <c r="AS42" i="45" s="1"/>
  <c r="AM42" i="45"/>
  <c r="AY42" i="45" s="1"/>
  <c r="AL42" i="45"/>
  <c r="AX42" i="45" s="1"/>
  <c r="AK42" i="45"/>
  <c r="AW42" i="45" s="1"/>
  <c r="B42" i="45"/>
  <c r="A42" i="45"/>
  <c r="AQ41" i="45"/>
  <c r="AR41" i="45" s="1"/>
  <c r="AT41" i="45" s="1"/>
  <c r="AO41" i="45"/>
  <c r="AP41" i="45" s="1"/>
  <c r="AS41" i="45" s="1"/>
  <c r="AM41" i="45"/>
  <c r="AY41" i="45" s="1"/>
  <c r="AL41" i="45"/>
  <c r="AK41" i="45"/>
  <c r="B41" i="45"/>
  <c r="A41" i="45"/>
  <c r="AQ40" i="45"/>
  <c r="AR40" i="45" s="1"/>
  <c r="AT40" i="45" s="1"/>
  <c r="AO40" i="45"/>
  <c r="AP40" i="45" s="1"/>
  <c r="AS40" i="45" s="1"/>
  <c r="AM40" i="45"/>
  <c r="AL40" i="45"/>
  <c r="AK40" i="45"/>
  <c r="B40" i="45"/>
  <c r="A40" i="45"/>
  <c r="AQ39" i="45"/>
  <c r="AR39" i="45" s="1"/>
  <c r="AT39" i="45" s="1"/>
  <c r="AO39" i="45"/>
  <c r="AP39" i="45" s="1"/>
  <c r="AS39" i="45" s="1"/>
  <c r="AM39" i="45"/>
  <c r="AY39" i="45" s="1"/>
  <c r="AL39" i="45"/>
  <c r="AX39" i="45" s="1"/>
  <c r="AK39" i="45"/>
  <c r="B39" i="45"/>
  <c r="A39" i="45"/>
  <c r="AQ38" i="45"/>
  <c r="AR38" i="45" s="1"/>
  <c r="AT38" i="45" s="1"/>
  <c r="AO38" i="45"/>
  <c r="AP38" i="45" s="1"/>
  <c r="AS38" i="45" s="1"/>
  <c r="AM38" i="45"/>
  <c r="AY38" i="45" s="1"/>
  <c r="AL38" i="45"/>
  <c r="AK38" i="45"/>
  <c r="B38" i="45"/>
  <c r="A38" i="45"/>
  <c r="AQ37" i="45"/>
  <c r="AR37" i="45" s="1"/>
  <c r="AT37" i="45" s="1"/>
  <c r="AO37" i="45"/>
  <c r="AP37" i="45" s="1"/>
  <c r="AS37" i="45" s="1"/>
  <c r="AM37" i="45"/>
  <c r="AL37" i="45"/>
  <c r="AK37" i="45"/>
  <c r="B37" i="45"/>
  <c r="A37" i="45"/>
  <c r="AQ36" i="45"/>
  <c r="AR36" i="45" s="1"/>
  <c r="AT36" i="45" s="1"/>
  <c r="AO36" i="45"/>
  <c r="AP36" i="45" s="1"/>
  <c r="AS36" i="45" s="1"/>
  <c r="AM36" i="45"/>
  <c r="AY36" i="45" s="1"/>
  <c r="AL36" i="45"/>
  <c r="AX36" i="45" s="1"/>
  <c r="AK36" i="45"/>
  <c r="AW36" i="45" s="1"/>
  <c r="B36" i="45"/>
  <c r="A36" i="45"/>
  <c r="AQ35" i="45"/>
  <c r="AR35" i="45" s="1"/>
  <c r="AT35" i="45" s="1"/>
  <c r="AO35" i="45"/>
  <c r="AP35" i="45" s="1"/>
  <c r="AS35" i="45" s="1"/>
  <c r="AM35" i="45"/>
  <c r="AY35" i="45" s="1"/>
  <c r="AL35" i="45"/>
  <c r="AK35" i="45"/>
  <c r="B35" i="45"/>
  <c r="A35" i="45"/>
  <c r="AQ34" i="45"/>
  <c r="AR34" i="45" s="1"/>
  <c r="AT34" i="45" s="1"/>
  <c r="AO34" i="45"/>
  <c r="AP34" i="45" s="1"/>
  <c r="AS34" i="45" s="1"/>
  <c r="AM34" i="45"/>
  <c r="AL34" i="45"/>
  <c r="AK34" i="45"/>
  <c r="B34" i="45"/>
  <c r="A34" i="45"/>
  <c r="AQ33" i="45"/>
  <c r="AR33" i="45" s="1"/>
  <c r="AT33" i="45" s="1"/>
  <c r="AO33" i="45"/>
  <c r="AP33" i="45" s="1"/>
  <c r="AS33" i="45" s="1"/>
  <c r="AM33" i="45"/>
  <c r="AY33" i="45" s="1"/>
  <c r="AL33" i="45"/>
  <c r="AX33" i="45" s="1"/>
  <c r="AK33" i="45"/>
  <c r="B33" i="45"/>
  <c r="A33" i="45"/>
  <c r="AQ32" i="45"/>
  <c r="AR32" i="45" s="1"/>
  <c r="AT32" i="45" s="1"/>
  <c r="AO32" i="45"/>
  <c r="AP32" i="45" s="1"/>
  <c r="AS32" i="45" s="1"/>
  <c r="AM32" i="45"/>
  <c r="AY32" i="45" s="1"/>
  <c r="AL32" i="45"/>
  <c r="AK32" i="45"/>
  <c r="B32" i="45"/>
  <c r="A32" i="45"/>
  <c r="AQ31" i="45"/>
  <c r="AR31" i="45" s="1"/>
  <c r="AT31" i="45" s="1"/>
  <c r="AO31" i="45"/>
  <c r="AP31" i="45" s="1"/>
  <c r="AS31" i="45" s="1"/>
  <c r="AM31" i="45"/>
  <c r="AL31" i="45"/>
  <c r="AK31" i="45"/>
  <c r="B31" i="45"/>
  <c r="A31" i="45"/>
  <c r="AQ30" i="45"/>
  <c r="AR30" i="45" s="1"/>
  <c r="AT30" i="45" s="1"/>
  <c r="AO30" i="45"/>
  <c r="AP30" i="45" s="1"/>
  <c r="AS30" i="45" s="1"/>
  <c r="AM30" i="45"/>
  <c r="AY30" i="45" s="1"/>
  <c r="AL30" i="45"/>
  <c r="AX30" i="45" s="1"/>
  <c r="AK30" i="45"/>
  <c r="AW30" i="45" s="1"/>
  <c r="B30" i="45"/>
  <c r="A30" i="45"/>
  <c r="AQ29" i="45"/>
  <c r="AR29" i="45" s="1"/>
  <c r="AT29" i="45" s="1"/>
  <c r="AO29" i="45"/>
  <c r="AP29" i="45" s="1"/>
  <c r="AS29" i="45" s="1"/>
  <c r="AM29" i="45"/>
  <c r="AY29" i="45" s="1"/>
  <c r="AL29" i="45"/>
  <c r="AK29" i="45"/>
  <c r="B29" i="45"/>
  <c r="A29" i="45"/>
  <c r="AQ28" i="45"/>
  <c r="AR28" i="45" s="1"/>
  <c r="AT28" i="45" s="1"/>
  <c r="AO28" i="45"/>
  <c r="AP28" i="45" s="1"/>
  <c r="AS28" i="45" s="1"/>
  <c r="AM28" i="45"/>
  <c r="AL28" i="45"/>
  <c r="AK28" i="45"/>
  <c r="B28" i="45"/>
  <c r="A28" i="45"/>
  <c r="AQ27" i="45"/>
  <c r="AR27" i="45" s="1"/>
  <c r="AT27" i="45" s="1"/>
  <c r="AO27" i="45"/>
  <c r="AP27" i="45" s="1"/>
  <c r="AS27" i="45" s="1"/>
  <c r="AM27" i="45"/>
  <c r="AY27" i="45" s="1"/>
  <c r="AL27" i="45"/>
  <c r="AX27" i="45" s="1"/>
  <c r="AK27" i="45"/>
  <c r="B27" i="45"/>
  <c r="A27" i="45"/>
  <c r="AQ26" i="45"/>
  <c r="AR26" i="45" s="1"/>
  <c r="AT26" i="45" s="1"/>
  <c r="AO26" i="45"/>
  <c r="AP26" i="45" s="1"/>
  <c r="AS26" i="45" s="1"/>
  <c r="AM26" i="45"/>
  <c r="AY26" i="45" s="1"/>
  <c r="AL26" i="45"/>
  <c r="AK26" i="45"/>
  <c r="B26" i="45"/>
  <c r="A26" i="45"/>
  <c r="AQ25" i="45"/>
  <c r="AR25" i="45" s="1"/>
  <c r="AT25" i="45" s="1"/>
  <c r="AO25" i="45"/>
  <c r="AP25" i="45" s="1"/>
  <c r="AS25" i="45" s="1"/>
  <c r="AM25" i="45"/>
  <c r="AL25" i="45"/>
  <c r="AK25" i="45"/>
  <c r="B25" i="45"/>
  <c r="A25" i="45"/>
  <c r="AQ24" i="45"/>
  <c r="AR24" i="45" s="1"/>
  <c r="AT24" i="45" s="1"/>
  <c r="AO24" i="45"/>
  <c r="AP24" i="45" s="1"/>
  <c r="AS24" i="45" s="1"/>
  <c r="AM24" i="45"/>
  <c r="AY24" i="45" s="1"/>
  <c r="AL24" i="45"/>
  <c r="AX24" i="45" s="1"/>
  <c r="AK24" i="45"/>
  <c r="B24" i="45"/>
  <c r="A24" i="45"/>
  <c r="AQ23" i="45"/>
  <c r="AR23" i="45" s="1"/>
  <c r="AT23" i="45" s="1"/>
  <c r="AO23" i="45"/>
  <c r="AP23" i="45" s="1"/>
  <c r="AS23" i="45" s="1"/>
  <c r="AM23" i="45"/>
  <c r="AY23" i="45" s="1"/>
  <c r="AL23" i="45"/>
  <c r="AK23" i="45"/>
  <c r="B23" i="45"/>
  <c r="A23" i="45"/>
  <c r="AQ22" i="45"/>
  <c r="AR22" i="45" s="1"/>
  <c r="AT22" i="45" s="1"/>
  <c r="AO22" i="45"/>
  <c r="AP22" i="45" s="1"/>
  <c r="AS22" i="45" s="1"/>
  <c r="AM22" i="45"/>
  <c r="AL22" i="45"/>
  <c r="AK22" i="45"/>
  <c r="B22" i="45"/>
  <c r="A22" i="45"/>
  <c r="AQ21" i="45"/>
  <c r="AR21" i="45" s="1"/>
  <c r="AT21" i="45" s="1"/>
  <c r="AO21" i="45"/>
  <c r="AP21" i="45" s="1"/>
  <c r="AS21" i="45" s="1"/>
  <c r="AM21" i="45"/>
  <c r="AY21" i="45" s="1"/>
  <c r="AL21" i="45"/>
  <c r="AX21" i="45" s="1"/>
  <c r="AK21" i="45"/>
  <c r="B21" i="45"/>
  <c r="A21" i="45"/>
  <c r="AQ20" i="45"/>
  <c r="AR20" i="45" s="1"/>
  <c r="AT20" i="45" s="1"/>
  <c r="AO20" i="45"/>
  <c r="AP20" i="45" s="1"/>
  <c r="AS20" i="45" s="1"/>
  <c r="AM20" i="45"/>
  <c r="AY20" i="45" s="1"/>
  <c r="AL20" i="45"/>
  <c r="AK20" i="45"/>
  <c r="B20" i="45"/>
  <c r="A20" i="45"/>
  <c r="AQ19" i="45"/>
  <c r="AR19" i="45" s="1"/>
  <c r="AT19" i="45" s="1"/>
  <c r="AO19" i="45"/>
  <c r="AP19" i="45" s="1"/>
  <c r="AS19" i="45" s="1"/>
  <c r="AM19" i="45"/>
  <c r="AL19" i="45"/>
  <c r="AK19" i="45"/>
  <c r="B19" i="45"/>
  <c r="A19" i="45"/>
  <c r="AQ18" i="45"/>
  <c r="AR18" i="45" s="1"/>
  <c r="AT18" i="45" s="1"/>
  <c r="AO18" i="45"/>
  <c r="AP18" i="45" s="1"/>
  <c r="AS18" i="45" s="1"/>
  <c r="AM18" i="45"/>
  <c r="AY18" i="45" s="1"/>
  <c r="AL18" i="45"/>
  <c r="AX18" i="45" s="1"/>
  <c r="AK18" i="45"/>
  <c r="B18" i="45"/>
  <c r="A18" i="45"/>
  <c r="AQ17" i="45"/>
  <c r="AR17" i="45" s="1"/>
  <c r="AT17" i="45" s="1"/>
  <c r="AO17" i="45"/>
  <c r="AP17" i="45" s="1"/>
  <c r="AS17" i="45" s="1"/>
  <c r="AM17" i="45"/>
  <c r="AY17" i="45" s="1"/>
  <c r="AL17" i="45"/>
  <c r="AK17" i="45"/>
  <c r="B17" i="45"/>
  <c r="A17" i="45"/>
  <c r="AQ16" i="45"/>
  <c r="AR16" i="45" s="1"/>
  <c r="AT16" i="45" s="1"/>
  <c r="AO16" i="45"/>
  <c r="AP16" i="45" s="1"/>
  <c r="AS16" i="45" s="1"/>
  <c r="AM16" i="45"/>
  <c r="AL16" i="45"/>
  <c r="AK16" i="45"/>
  <c r="B16" i="45"/>
  <c r="A16" i="45"/>
  <c r="AQ15" i="45"/>
  <c r="AR15" i="45" s="1"/>
  <c r="AT15" i="45" s="1"/>
  <c r="AO15" i="45"/>
  <c r="AP15" i="45" s="1"/>
  <c r="AS15" i="45" s="1"/>
  <c r="AM15" i="45"/>
  <c r="AY15" i="45" s="1"/>
  <c r="AL15" i="45"/>
  <c r="AX15" i="45" s="1"/>
  <c r="AK15" i="45"/>
  <c r="AW15" i="45" s="1"/>
  <c r="B15" i="45"/>
  <c r="A15" i="45"/>
  <c r="AQ14" i="45"/>
  <c r="AR14" i="45" s="1"/>
  <c r="AT14" i="45" s="1"/>
  <c r="AO14" i="45"/>
  <c r="AP14" i="45" s="1"/>
  <c r="AS14" i="45" s="1"/>
  <c r="AM14" i="45"/>
  <c r="AY14" i="45" s="1"/>
  <c r="AL14" i="45"/>
  <c r="AK14" i="45"/>
  <c r="B14" i="45"/>
  <c r="A14" i="45"/>
  <c r="AQ13" i="45"/>
  <c r="AR13" i="45" s="1"/>
  <c r="AT13" i="45" s="1"/>
  <c r="AO13" i="45"/>
  <c r="AP13" i="45" s="1"/>
  <c r="AS13" i="45" s="1"/>
  <c r="AM13" i="45"/>
  <c r="AL13" i="45"/>
  <c r="AK13" i="45"/>
  <c r="B13" i="45"/>
  <c r="A13" i="45"/>
  <c r="AQ12" i="45"/>
  <c r="AR12" i="45" s="1"/>
  <c r="AT12" i="45" s="1"/>
  <c r="AO12" i="45"/>
  <c r="AP12" i="45" s="1"/>
  <c r="AS12" i="45" s="1"/>
  <c r="AM12" i="45"/>
  <c r="AY12" i="45" s="1"/>
  <c r="AL12" i="45"/>
  <c r="AX12" i="45" s="1"/>
  <c r="AK12" i="45"/>
  <c r="AW12" i="45" s="1"/>
  <c r="B12" i="45"/>
  <c r="A12" i="45"/>
  <c r="AQ11" i="45"/>
  <c r="AR11" i="45" s="1"/>
  <c r="AT11" i="45" s="1"/>
  <c r="AO11" i="45"/>
  <c r="AP11" i="45" s="1"/>
  <c r="AS11" i="45" s="1"/>
  <c r="AM11" i="45"/>
  <c r="AY11" i="45" s="1"/>
  <c r="AL11" i="45"/>
  <c r="AK11" i="45"/>
  <c r="B11" i="45"/>
  <c r="A11" i="45"/>
  <c r="AQ10" i="45"/>
  <c r="AR10" i="45" s="1"/>
  <c r="AT10" i="45" s="1"/>
  <c r="AO10" i="45"/>
  <c r="AM10" i="45"/>
  <c r="AL10" i="45"/>
  <c r="AK10" i="45"/>
  <c r="B10" i="45"/>
  <c r="A10" i="45"/>
  <c r="AQ9" i="45"/>
  <c r="AO9" i="45"/>
  <c r="AM9" i="45"/>
  <c r="AY9" i="45" s="1"/>
  <c r="AL9" i="45"/>
  <c r="AX9" i="45" s="1"/>
  <c r="AK9" i="45"/>
  <c r="B9" i="45"/>
  <c r="A9" i="45"/>
  <c r="AY8" i="45"/>
  <c r="AX8" i="45"/>
  <c r="AW8" i="45"/>
  <c r="AM7" i="45"/>
  <c r="AI7" i="45"/>
  <c r="W7" i="45"/>
  <c r="AL7" i="45" s="1"/>
  <c r="C7" i="45"/>
  <c r="AK7" i="45" s="1"/>
  <c r="BB5" i="45"/>
  <c r="BA5" i="45"/>
  <c r="AZ5" i="45"/>
  <c r="BB4" i="45"/>
  <c r="BA4" i="45"/>
  <c r="AZ4" i="45"/>
  <c r="AQ68" i="44"/>
  <c r="AR68" i="44" s="1"/>
  <c r="AT68" i="44" s="1"/>
  <c r="AO68" i="44"/>
  <c r="AP68" i="44" s="1"/>
  <c r="AS68" i="44" s="1"/>
  <c r="AM68" i="44"/>
  <c r="AL68" i="44"/>
  <c r="AK68" i="44"/>
  <c r="B68" i="44"/>
  <c r="A68" i="44"/>
  <c r="AQ67" i="44"/>
  <c r="AR67" i="44" s="1"/>
  <c r="AT67" i="44" s="1"/>
  <c r="AO67" i="44"/>
  <c r="AP67" i="44" s="1"/>
  <c r="AS67" i="44" s="1"/>
  <c r="AM67" i="44"/>
  <c r="AL67" i="44"/>
  <c r="AK67" i="44"/>
  <c r="B67" i="44"/>
  <c r="A67" i="44"/>
  <c r="AQ66" i="44"/>
  <c r="AR66" i="44" s="1"/>
  <c r="AT66" i="44" s="1"/>
  <c r="AO66" i="44"/>
  <c r="AP66" i="44" s="1"/>
  <c r="AS66" i="44" s="1"/>
  <c r="AM66" i="44"/>
  <c r="AY66" i="44" s="1"/>
  <c r="AL66" i="44"/>
  <c r="AX66" i="44" s="1"/>
  <c r="AK66" i="44"/>
  <c r="AW66" i="44" s="1"/>
  <c r="B66" i="44"/>
  <c r="A66" i="44"/>
  <c r="AQ65" i="44"/>
  <c r="AR65" i="44" s="1"/>
  <c r="AT65" i="44" s="1"/>
  <c r="AO65" i="44"/>
  <c r="AP65" i="44" s="1"/>
  <c r="AS65" i="44" s="1"/>
  <c r="AM65" i="44"/>
  <c r="AL65" i="44"/>
  <c r="AK65" i="44"/>
  <c r="B65" i="44"/>
  <c r="A65" i="44"/>
  <c r="AQ64" i="44"/>
  <c r="AR64" i="44" s="1"/>
  <c r="AT64" i="44" s="1"/>
  <c r="AO64" i="44"/>
  <c r="AP64" i="44" s="1"/>
  <c r="AS64" i="44" s="1"/>
  <c r="AM64" i="44"/>
  <c r="AL64" i="44"/>
  <c r="AK64" i="44"/>
  <c r="B64" i="44"/>
  <c r="A64" i="44"/>
  <c r="AQ63" i="44"/>
  <c r="AR63" i="44" s="1"/>
  <c r="AT63" i="44" s="1"/>
  <c r="AO63" i="44"/>
  <c r="AP63" i="44" s="1"/>
  <c r="AS63" i="44" s="1"/>
  <c r="AM63" i="44"/>
  <c r="AL63" i="44"/>
  <c r="AX63" i="44" s="1"/>
  <c r="AK63" i="44"/>
  <c r="AW63" i="44" s="1"/>
  <c r="B63" i="44"/>
  <c r="A63" i="44"/>
  <c r="AQ62" i="44"/>
  <c r="AR62" i="44" s="1"/>
  <c r="AT62" i="44" s="1"/>
  <c r="AO62" i="44"/>
  <c r="AP62" i="44" s="1"/>
  <c r="AS62" i="44" s="1"/>
  <c r="AM62" i="44"/>
  <c r="AL62" i="44"/>
  <c r="AK62" i="44"/>
  <c r="AW62" i="44" s="1"/>
  <c r="B62" i="44"/>
  <c r="A62" i="44"/>
  <c r="AQ61" i="44"/>
  <c r="AR61" i="44" s="1"/>
  <c r="AT61" i="44" s="1"/>
  <c r="AO61" i="44"/>
  <c r="AP61" i="44" s="1"/>
  <c r="AS61" i="44" s="1"/>
  <c r="AM61" i="44"/>
  <c r="AL61" i="44"/>
  <c r="AK61" i="44"/>
  <c r="B61" i="44"/>
  <c r="A61" i="44"/>
  <c r="AQ60" i="44"/>
  <c r="AR60" i="44" s="1"/>
  <c r="AT60" i="44" s="1"/>
  <c r="AO60" i="44"/>
  <c r="AP60" i="44" s="1"/>
  <c r="AS60" i="44" s="1"/>
  <c r="AM60" i="44"/>
  <c r="AY60" i="44" s="1"/>
  <c r="AL60" i="44"/>
  <c r="AK60" i="44"/>
  <c r="AW60" i="44" s="1"/>
  <c r="B60" i="44"/>
  <c r="A60" i="44"/>
  <c r="AQ59" i="44"/>
  <c r="AR59" i="44" s="1"/>
  <c r="AT59" i="44" s="1"/>
  <c r="AO59" i="44"/>
  <c r="AP59" i="44" s="1"/>
  <c r="AS59" i="44" s="1"/>
  <c r="AM59" i="44"/>
  <c r="AL59" i="44"/>
  <c r="AK59" i="44"/>
  <c r="AW59" i="44" s="1"/>
  <c r="B59" i="44"/>
  <c r="A59" i="44"/>
  <c r="AQ58" i="44"/>
  <c r="AR58" i="44" s="1"/>
  <c r="AT58" i="44" s="1"/>
  <c r="AO58" i="44"/>
  <c r="AP58" i="44" s="1"/>
  <c r="AS58" i="44" s="1"/>
  <c r="AM58" i="44"/>
  <c r="AL58" i="44"/>
  <c r="AK58" i="44"/>
  <c r="AW58" i="44" s="1"/>
  <c r="B58" i="44"/>
  <c r="A58" i="44"/>
  <c r="AQ57" i="44"/>
  <c r="AR57" i="44" s="1"/>
  <c r="AT57" i="44" s="1"/>
  <c r="AO57" i="44"/>
  <c r="AP57" i="44" s="1"/>
  <c r="AS57" i="44" s="1"/>
  <c r="AM57" i="44"/>
  <c r="AY57" i="44" s="1"/>
  <c r="AL57" i="44"/>
  <c r="AX57" i="44" s="1"/>
  <c r="AK57" i="44"/>
  <c r="B57" i="44"/>
  <c r="A57" i="44"/>
  <c r="AQ56" i="44"/>
  <c r="AR56" i="44" s="1"/>
  <c r="AT56" i="44" s="1"/>
  <c r="AO56" i="44"/>
  <c r="AP56" i="44" s="1"/>
  <c r="AS56" i="44" s="1"/>
  <c r="AM56" i="44"/>
  <c r="AL56" i="44"/>
  <c r="AK56" i="44"/>
  <c r="B56" i="44"/>
  <c r="A56" i="44"/>
  <c r="AQ55" i="44"/>
  <c r="AR55" i="44" s="1"/>
  <c r="AT55" i="44" s="1"/>
  <c r="AO55" i="44"/>
  <c r="AP55" i="44" s="1"/>
  <c r="AS55" i="44" s="1"/>
  <c r="AM55" i="44"/>
  <c r="AL55" i="44"/>
  <c r="AK55" i="44"/>
  <c r="B55" i="44"/>
  <c r="A55" i="44"/>
  <c r="AQ54" i="44"/>
  <c r="AR54" i="44" s="1"/>
  <c r="AT54" i="44" s="1"/>
  <c r="AO54" i="44"/>
  <c r="AP54" i="44" s="1"/>
  <c r="AS54" i="44" s="1"/>
  <c r="AM54" i="44"/>
  <c r="AY54" i="44" s="1"/>
  <c r="AL54" i="44"/>
  <c r="AX54" i="44" s="1"/>
  <c r="AK54" i="44"/>
  <c r="AW54" i="44" s="1"/>
  <c r="B54" i="44"/>
  <c r="A54" i="44"/>
  <c r="AQ53" i="44"/>
  <c r="AR53" i="44" s="1"/>
  <c r="AT53" i="44" s="1"/>
  <c r="AO53" i="44"/>
  <c r="AP53" i="44" s="1"/>
  <c r="AS53" i="44" s="1"/>
  <c r="AM53" i="44"/>
  <c r="AL53" i="44"/>
  <c r="AK53" i="44"/>
  <c r="B53" i="44"/>
  <c r="A53" i="44"/>
  <c r="AQ52" i="44"/>
  <c r="AR52" i="44" s="1"/>
  <c r="AT52" i="44" s="1"/>
  <c r="AO52" i="44"/>
  <c r="AP52" i="44" s="1"/>
  <c r="AS52" i="44" s="1"/>
  <c r="AM52" i="44"/>
  <c r="AL52" i="44"/>
  <c r="AK52" i="44"/>
  <c r="B52" i="44"/>
  <c r="A52" i="44"/>
  <c r="AQ51" i="44"/>
  <c r="AR51" i="44" s="1"/>
  <c r="AT51" i="44" s="1"/>
  <c r="AO51" i="44"/>
  <c r="AP51" i="44" s="1"/>
  <c r="AS51" i="44" s="1"/>
  <c r="AM51" i="44"/>
  <c r="AY51" i="44" s="1"/>
  <c r="AL51" i="44"/>
  <c r="AX51" i="44" s="1"/>
  <c r="AK51" i="44"/>
  <c r="AW51" i="44" s="1"/>
  <c r="B51" i="44"/>
  <c r="A51" i="44"/>
  <c r="AQ50" i="44"/>
  <c r="AR50" i="44" s="1"/>
  <c r="AT50" i="44" s="1"/>
  <c r="AO50" i="44"/>
  <c r="AP50" i="44" s="1"/>
  <c r="AS50" i="44" s="1"/>
  <c r="AM50" i="44"/>
  <c r="AL50" i="44"/>
  <c r="AK50" i="44"/>
  <c r="B50" i="44"/>
  <c r="A50" i="44"/>
  <c r="AQ49" i="44"/>
  <c r="AR49" i="44" s="1"/>
  <c r="AT49" i="44" s="1"/>
  <c r="AO49" i="44"/>
  <c r="AP49" i="44" s="1"/>
  <c r="AS49" i="44" s="1"/>
  <c r="AM49" i="44"/>
  <c r="AL49" i="44"/>
  <c r="AK49" i="44"/>
  <c r="B49" i="44"/>
  <c r="A49" i="44"/>
  <c r="AQ48" i="44"/>
  <c r="AR48" i="44" s="1"/>
  <c r="AT48" i="44" s="1"/>
  <c r="AO48" i="44"/>
  <c r="AP48" i="44" s="1"/>
  <c r="AS48" i="44" s="1"/>
  <c r="AM48" i="44"/>
  <c r="AL48" i="44"/>
  <c r="AK48" i="44"/>
  <c r="B48" i="44"/>
  <c r="A48" i="44"/>
  <c r="AQ47" i="44"/>
  <c r="AR47" i="44" s="1"/>
  <c r="AT47" i="44" s="1"/>
  <c r="AO47" i="44"/>
  <c r="AP47" i="44" s="1"/>
  <c r="AS47" i="44" s="1"/>
  <c r="AM47" i="44"/>
  <c r="AL47" i="44"/>
  <c r="AK47" i="44"/>
  <c r="B47" i="44"/>
  <c r="A47" i="44"/>
  <c r="AQ46" i="44"/>
  <c r="AR46" i="44" s="1"/>
  <c r="AT46" i="44" s="1"/>
  <c r="AO46" i="44"/>
  <c r="AP46" i="44" s="1"/>
  <c r="AS46" i="44" s="1"/>
  <c r="AM46" i="44"/>
  <c r="AL46" i="44"/>
  <c r="AK46" i="44"/>
  <c r="B46" i="44"/>
  <c r="A46" i="44"/>
  <c r="AQ45" i="44"/>
  <c r="AR45" i="44" s="1"/>
  <c r="AT45" i="44" s="1"/>
  <c r="AO45" i="44"/>
  <c r="AP45" i="44" s="1"/>
  <c r="AS45" i="44" s="1"/>
  <c r="AM45" i="44"/>
  <c r="AY45" i="44" s="1"/>
  <c r="AL45" i="44"/>
  <c r="AK45" i="44"/>
  <c r="B45" i="44"/>
  <c r="A45" i="44"/>
  <c r="AQ44" i="44"/>
  <c r="AR44" i="44" s="1"/>
  <c r="AT44" i="44" s="1"/>
  <c r="AO44" i="44"/>
  <c r="AP44" i="44" s="1"/>
  <c r="AS44" i="44" s="1"/>
  <c r="AM44" i="44"/>
  <c r="AY44" i="44" s="1"/>
  <c r="AL44" i="44"/>
  <c r="AK44" i="44"/>
  <c r="B44" i="44"/>
  <c r="A44" i="44"/>
  <c r="AQ43" i="44"/>
  <c r="AR43" i="44" s="1"/>
  <c r="AT43" i="44" s="1"/>
  <c r="AO43" i="44"/>
  <c r="AP43" i="44" s="1"/>
  <c r="AS43" i="44" s="1"/>
  <c r="AM43" i="44"/>
  <c r="AY43" i="44" s="1"/>
  <c r="AL43" i="44"/>
  <c r="AK43" i="44"/>
  <c r="B43" i="44"/>
  <c r="A43" i="44"/>
  <c r="AQ42" i="44"/>
  <c r="AR42" i="44" s="1"/>
  <c r="AT42" i="44" s="1"/>
  <c r="AO42" i="44"/>
  <c r="AP42" i="44" s="1"/>
  <c r="AS42" i="44" s="1"/>
  <c r="AM42" i="44"/>
  <c r="AY42" i="44" s="1"/>
  <c r="AL42" i="44"/>
  <c r="AX42" i="44" s="1"/>
  <c r="AK42" i="44"/>
  <c r="B42" i="44"/>
  <c r="A42" i="44"/>
  <c r="AQ41" i="44"/>
  <c r="AR41" i="44" s="1"/>
  <c r="AT41" i="44" s="1"/>
  <c r="AO41" i="44"/>
  <c r="AP41" i="44" s="1"/>
  <c r="AS41" i="44" s="1"/>
  <c r="AM41" i="44"/>
  <c r="AY41" i="44" s="1"/>
  <c r="AL41" i="44"/>
  <c r="AK41" i="44"/>
  <c r="B41" i="44"/>
  <c r="A41" i="44"/>
  <c r="AQ40" i="44"/>
  <c r="AR40" i="44" s="1"/>
  <c r="AT40" i="44" s="1"/>
  <c r="AO40" i="44"/>
  <c r="AP40" i="44" s="1"/>
  <c r="AS40" i="44" s="1"/>
  <c r="AM40" i="44"/>
  <c r="AY40" i="44" s="1"/>
  <c r="AL40" i="44"/>
  <c r="AX40" i="44" s="1"/>
  <c r="AK40" i="44"/>
  <c r="B40" i="44"/>
  <c r="A40" i="44"/>
  <c r="AQ39" i="44"/>
  <c r="AR39" i="44" s="1"/>
  <c r="AT39" i="44" s="1"/>
  <c r="AO39" i="44"/>
  <c r="AP39" i="44" s="1"/>
  <c r="AS39" i="44" s="1"/>
  <c r="AM39" i="44"/>
  <c r="AY39" i="44" s="1"/>
  <c r="AL39" i="44"/>
  <c r="AX39" i="44" s="1"/>
  <c r="AK39" i="44"/>
  <c r="B39" i="44"/>
  <c r="A39" i="44"/>
  <c r="AQ38" i="44"/>
  <c r="AR38" i="44" s="1"/>
  <c r="AT38" i="44" s="1"/>
  <c r="AO38" i="44"/>
  <c r="AP38" i="44" s="1"/>
  <c r="AS38" i="44" s="1"/>
  <c r="AM38" i="44"/>
  <c r="AY38" i="44" s="1"/>
  <c r="AL38" i="44"/>
  <c r="AK38" i="44"/>
  <c r="B38" i="44"/>
  <c r="A38" i="44"/>
  <c r="AQ37" i="44"/>
  <c r="AR37" i="44" s="1"/>
  <c r="AT37" i="44" s="1"/>
  <c r="AO37" i="44"/>
  <c r="AP37" i="44" s="1"/>
  <c r="AS37" i="44" s="1"/>
  <c r="AM37" i="44"/>
  <c r="AY37" i="44" s="1"/>
  <c r="AL37" i="44"/>
  <c r="AX37" i="44" s="1"/>
  <c r="AK37" i="44"/>
  <c r="B37" i="44"/>
  <c r="A37" i="44"/>
  <c r="AQ36" i="44"/>
  <c r="AR36" i="44" s="1"/>
  <c r="AT36" i="44" s="1"/>
  <c r="AO36" i="44"/>
  <c r="AP36" i="44" s="1"/>
  <c r="AS36" i="44" s="1"/>
  <c r="AM36" i="44"/>
  <c r="AY36" i="44" s="1"/>
  <c r="AL36" i="44"/>
  <c r="AX36" i="44" s="1"/>
  <c r="AK36" i="44"/>
  <c r="B36" i="44"/>
  <c r="A36" i="44"/>
  <c r="AQ35" i="44"/>
  <c r="AR35" i="44" s="1"/>
  <c r="AT35" i="44" s="1"/>
  <c r="AO35" i="44"/>
  <c r="AP35" i="44" s="1"/>
  <c r="AS35" i="44" s="1"/>
  <c r="AM35" i="44"/>
  <c r="AY35" i="44" s="1"/>
  <c r="AL35" i="44"/>
  <c r="AK35" i="44"/>
  <c r="B35" i="44"/>
  <c r="A35" i="44"/>
  <c r="AQ34" i="44"/>
  <c r="AR34" i="44" s="1"/>
  <c r="AT34" i="44" s="1"/>
  <c r="AO34" i="44"/>
  <c r="AP34" i="44" s="1"/>
  <c r="AS34" i="44" s="1"/>
  <c r="AM34" i="44"/>
  <c r="AY34" i="44" s="1"/>
  <c r="AL34" i="44"/>
  <c r="AX34" i="44" s="1"/>
  <c r="AK34" i="44"/>
  <c r="B34" i="44"/>
  <c r="A34" i="44"/>
  <c r="AQ33" i="44"/>
  <c r="AR33" i="44" s="1"/>
  <c r="AT33" i="44" s="1"/>
  <c r="AO33" i="44"/>
  <c r="AP33" i="44" s="1"/>
  <c r="AS33" i="44" s="1"/>
  <c r="AM33" i="44"/>
  <c r="AY33" i="44" s="1"/>
  <c r="AL33" i="44"/>
  <c r="AX33" i="44" s="1"/>
  <c r="AK33" i="44"/>
  <c r="B33" i="44"/>
  <c r="A33" i="44"/>
  <c r="AQ32" i="44"/>
  <c r="AR32" i="44" s="1"/>
  <c r="AT32" i="44" s="1"/>
  <c r="AO32" i="44"/>
  <c r="AP32" i="44" s="1"/>
  <c r="AS32" i="44" s="1"/>
  <c r="AM32" i="44"/>
  <c r="AL32" i="44"/>
  <c r="AK32" i="44"/>
  <c r="B32" i="44"/>
  <c r="A32" i="44"/>
  <c r="AQ31" i="44"/>
  <c r="AR31" i="44" s="1"/>
  <c r="AT31" i="44" s="1"/>
  <c r="AO31" i="44"/>
  <c r="AP31" i="44" s="1"/>
  <c r="AS31" i="44" s="1"/>
  <c r="AM31" i="44"/>
  <c r="AY31" i="44" s="1"/>
  <c r="AL31" i="44"/>
  <c r="AX31" i="44" s="1"/>
  <c r="AK31" i="44"/>
  <c r="B31" i="44"/>
  <c r="A31" i="44"/>
  <c r="AQ30" i="44"/>
  <c r="AR30" i="44" s="1"/>
  <c r="AT30" i="44" s="1"/>
  <c r="AO30" i="44"/>
  <c r="AP30" i="44" s="1"/>
  <c r="AS30" i="44" s="1"/>
  <c r="AM30" i="44"/>
  <c r="AY30" i="44" s="1"/>
  <c r="AL30" i="44"/>
  <c r="AX30" i="44" s="1"/>
  <c r="AK30" i="44"/>
  <c r="B30" i="44"/>
  <c r="A30" i="44"/>
  <c r="AQ29" i="44"/>
  <c r="AR29" i="44" s="1"/>
  <c r="AT29" i="44" s="1"/>
  <c r="AO29" i="44"/>
  <c r="AP29" i="44" s="1"/>
  <c r="AS29" i="44" s="1"/>
  <c r="AM29" i="44"/>
  <c r="AL29" i="44"/>
  <c r="AK29" i="44"/>
  <c r="B29" i="44"/>
  <c r="A29" i="44"/>
  <c r="AQ28" i="44"/>
  <c r="AR28" i="44" s="1"/>
  <c r="AT28" i="44" s="1"/>
  <c r="AO28" i="44"/>
  <c r="AP28" i="44" s="1"/>
  <c r="AS28" i="44" s="1"/>
  <c r="AM28" i="44"/>
  <c r="AL28" i="44"/>
  <c r="AK28" i="44"/>
  <c r="B28" i="44"/>
  <c r="A28" i="44"/>
  <c r="AQ27" i="44"/>
  <c r="AR27" i="44" s="1"/>
  <c r="AT27" i="44" s="1"/>
  <c r="AO27" i="44"/>
  <c r="AP27" i="44" s="1"/>
  <c r="AS27" i="44" s="1"/>
  <c r="AM27" i="44"/>
  <c r="AY27" i="44" s="1"/>
  <c r="AL27" i="44"/>
  <c r="AX27" i="44" s="1"/>
  <c r="AK27" i="44"/>
  <c r="AW27" i="44" s="1"/>
  <c r="B27" i="44"/>
  <c r="A27" i="44"/>
  <c r="AQ26" i="44"/>
  <c r="AR26" i="44" s="1"/>
  <c r="AT26" i="44" s="1"/>
  <c r="AO26" i="44"/>
  <c r="AP26" i="44" s="1"/>
  <c r="AS26" i="44" s="1"/>
  <c r="AM26" i="44"/>
  <c r="AY26" i="44" s="1"/>
  <c r="AL26" i="44"/>
  <c r="AK26" i="44"/>
  <c r="B26" i="44"/>
  <c r="A26" i="44"/>
  <c r="AQ25" i="44"/>
  <c r="AR25" i="44" s="1"/>
  <c r="AT25" i="44" s="1"/>
  <c r="AO25" i="44"/>
  <c r="AP25" i="44" s="1"/>
  <c r="AS25" i="44" s="1"/>
  <c r="AM25" i="44"/>
  <c r="AY25" i="44" s="1"/>
  <c r="AL25" i="44"/>
  <c r="AX25" i="44" s="1"/>
  <c r="AK25" i="44"/>
  <c r="B25" i="44"/>
  <c r="A25" i="44"/>
  <c r="AQ24" i="44"/>
  <c r="AR24" i="44" s="1"/>
  <c r="AT24" i="44" s="1"/>
  <c r="AO24" i="44"/>
  <c r="AP24" i="44" s="1"/>
  <c r="AS24" i="44" s="1"/>
  <c r="AM24" i="44"/>
  <c r="AY24" i="44" s="1"/>
  <c r="AL24" i="44"/>
  <c r="AX24" i="44" s="1"/>
  <c r="AK24" i="44"/>
  <c r="B24" i="44"/>
  <c r="A24" i="44"/>
  <c r="AQ23" i="44"/>
  <c r="AR23" i="44" s="1"/>
  <c r="AT23" i="44" s="1"/>
  <c r="AO23" i="44"/>
  <c r="AP23" i="44" s="1"/>
  <c r="AS23" i="44" s="1"/>
  <c r="AM23" i="44"/>
  <c r="AY23" i="44" s="1"/>
  <c r="AL23" i="44"/>
  <c r="AK23" i="44"/>
  <c r="B23" i="44"/>
  <c r="A23" i="44"/>
  <c r="AQ22" i="44"/>
  <c r="AR22" i="44" s="1"/>
  <c r="AT22" i="44" s="1"/>
  <c r="AO22" i="44"/>
  <c r="AP22" i="44" s="1"/>
  <c r="AS22" i="44" s="1"/>
  <c r="AM22" i="44"/>
  <c r="AL22" i="44"/>
  <c r="AK22" i="44"/>
  <c r="B22" i="44"/>
  <c r="A22" i="44"/>
  <c r="AQ21" i="44"/>
  <c r="AR21" i="44" s="1"/>
  <c r="AT21" i="44" s="1"/>
  <c r="AO21" i="44"/>
  <c r="AP21" i="44" s="1"/>
  <c r="AS21" i="44" s="1"/>
  <c r="AM21" i="44"/>
  <c r="AL21" i="44"/>
  <c r="AK21" i="44"/>
  <c r="B21" i="44"/>
  <c r="A21" i="44"/>
  <c r="AQ20" i="44"/>
  <c r="AR20" i="44" s="1"/>
  <c r="AT20" i="44" s="1"/>
  <c r="AO20" i="44"/>
  <c r="AP20" i="44" s="1"/>
  <c r="AS20" i="44" s="1"/>
  <c r="AM20" i="44"/>
  <c r="AL20" i="44"/>
  <c r="AK20" i="44"/>
  <c r="B20" i="44"/>
  <c r="A20" i="44"/>
  <c r="AQ19" i="44"/>
  <c r="AR19" i="44" s="1"/>
  <c r="AT19" i="44" s="1"/>
  <c r="AO19" i="44"/>
  <c r="AP19" i="44" s="1"/>
  <c r="AS19" i="44" s="1"/>
  <c r="AM19" i="44"/>
  <c r="AL19" i="44"/>
  <c r="AX19" i="44" s="1"/>
  <c r="AK19" i="44"/>
  <c r="AW19" i="44" s="1"/>
  <c r="B19" i="44"/>
  <c r="A19" i="44"/>
  <c r="AQ18" i="44"/>
  <c r="AR18" i="44" s="1"/>
  <c r="AT18" i="44" s="1"/>
  <c r="AO18" i="44"/>
  <c r="AP18" i="44" s="1"/>
  <c r="AS18" i="44" s="1"/>
  <c r="AM18" i="44"/>
  <c r="AY18" i="44" s="1"/>
  <c r="AL18" i="44"/>
  <c r="AX18" i="44" s="1"/>
  <c r="AK18" i="44"/>
  <c r="AW18" i="44" s="1"/>
  <c r="B18" i="44"/>
  <c r="A18" i="44"/>
  <c r="AQ17" i="44"/>
  <c r="AR17" i="44" s="1"/>
  <c r="AT17" i="44" s="1"/>
  <c r="AO17" i="44"/>
  <c r="AP17" i="44" s="1"/>
  <c r="AS17" i="44" s="1"/>
  <c r="AM17" i="44"/>
  <c r="AY17" i="44" s="1"/>
  <c r="AL17" i="44"/>
  <c r="AK17" i="44"/>
  <c r="B17" i="44"/>
  <c r="A17" i="44"/>
  <c r="AQ16" i="44"/>
  <c r="AR16" i="44" s="1"/>
  <c r="AT16" i="44" s="1"/>
  <c r="AO16" i="44"/>
  <c r="AP16" i="44" s="1"/>
  <c r="AS16" i="44" s="1"/>
  <c r="AM16" i="44"/>
  <c r="AY16" i="44" s="1"/>
  <c r="AL16" i="44"/>
  <c r="AX16" i="44" s="1"/>
  <c r="AK16" i="44"/>
  <c r="B16" i="44"/>
  <c r="A16" i="44"/>
  <c r="AQ15" i="44"/>
  <c r="AR15" i="44" s="1"/>
  <c r="AT15" i="44" s="1"/>
  <c r="AO15" i="44"/>
  <c r="AP15" i="44" s="1"/>
  <c r="AS15" i="44" s="1"/>
  <c r="AM15" i="44"/>
  <c r="AL15" i="44"/>
  <c r="AK15" i="44"/>
  <c r="B15" i="44"/>
  <c r="A15" i="44"/>
  <c r="AQ14" i="44"/>
  <c r="AR14" i="44" s="1"/>
  <c r="AT14" i="44" s="1"/>
  <c r="AO14" i="44"/>
  <c r="AP14" i="44" s="1"/>
  <c r="AS14" i="44" s="1"/>
  <c r="AM14" i="44"/>
  <c r="AL14" i="44"/>
  <c r="AK14" i="44"/>
  <c r="B14" i="44"/>
  <c r="A14" i="44"/>
  <c r="AQ13" i="44"/>
  <c r="AR13" i="44" s="1"/>
  <c r="AT13" i="44" s="1"/>
  <c r="AO13" i="44"/>
  <c r="AP13" i="44" s="1"/>
  <c r="AS13" i="44" s="1"/>
  <c r="AM13" i="44"/>
  <c r="AL13" i="44"/>
  <c r="AK13" i="44"/>
  <c r="B13" i="44"/>
  <c r="A13" i="44"/>
  <c r="AQ12" i="44"/>
  <c r="AR12" i="44" s="1"/>
  <c r="AT12" i="44" s="1"/>
  <c r="AO12" i="44"/>
  <c r="AP12" i="44" s="1"/>
  <c r="AS12" i="44" s="1"/>
  <c r="AM12" i="44"/>
  <c r="AY12" i="44" s="1"/>
  <c r="AL12" i="44"/>
  <c r="AX12" i="44" s="1"/>
  <c r="AK12" i="44"/>
  <c r="AW12" i="44" s="1"/>
  <c r="B12" i="44"/>
  <c r="A12" i="44"/>
  <c r="AQ11" i="44"/>
  <c r="AR11" i="44" s="1"/>
  <c r="AT11" i="44" s="1"/>
  <c r="AO11" i="44"/>
  <c r="AP11" i="44" s="1"/>
  <c r="AS11" i="44" s="1"/>
  <c r="AM11" i="44"/>
  <c r="AL11" i="44"/>
  <c r="AX11" i="44" s="1"/>
  <c r="AK11" i="44"/>
  <c r="B11" i="44"/>
  <c r="A11" i="44"/>
  <c r="AQ10" i="44"/>
  <c r="AR10" i="44" s="1"/>
  <c r="AT10" i="44" s="1"/>
  <c r="AO10" i="44"/>
  <c r="AP10" i="44" s="1"/>
  <c r="AS10" i="44" s="1"/>
  <c r="AM10" i="44"/>
  <c r="AY10" i="44" s="1"/>
  <c r="AL10" i="44"/>
  <c r="AX10" i="44" s="1"/>
  <c r="AK10" i="44"/>
  <c r="B10" i="44"/>
  <c r="A10" i="44"/>
  <c r="AQ9" i="44"/>
  <c r="AR9" i="44" s="1"/>
  <c r="AT9" i="44" s="1"/>
  <c r="AO9" i="44"/>
  <c r="AP9" i="44" s="1"/>
  <c r="AS9" i="44" s="1"/>
  <c r="AM9" i="44"/>
  <c r="AY9" i="44" s="1"/>
  <c r="AL9" i="44"/>
  <c r="AX9" i="44" s="1"/>
  <c r="AK9" i="44"/>
  <c r="B9" i="44"/>
  <c r="A9" i="44"/>
  <c r="AY8" i="44"/>
  <c r="AX8" i="44"/>
  <c r="AW8" i="44"/>
  <c r="AI7" i="44"/>
  <c r="AM7" i="44" s="1"/>
  <c r="W7" i="44"/>
  <c r="AL7" i="44" s="1"/>
  <c r="C7" i="44"/>
  <c r="AK7" i="44" s="1"/>
  <c r="BB5" i="44"/>
  <c r="BA5" i="44"/>
  <c r="AZ5" i="44"/>
  <c r="BC5" i="44" s="1"/>
  <c r="BB4" i="44"/>
  <c r="BA4" i="44"/>
  <c r="AZ4" i="44"/>
  <c r="AQ68" i="43"/>
  <c r="AR68" i="43" s="1"/>
  <c r="AT68" i="43" s="1"/>
  <c r="AO68" i="43"/>
  <c r="AP68" i="43" s="1"/>
  <c r="AS68" i="43" s="1"/>
  <c r="AM68" i="43"/>
  <c r="AL68" i="43"/>
  <c r="AK68" i="43"/>
  <c r="B68" i="43"/>
  <c r="A68" i="43"/>
  <c r="AQ67" i="43"/>
  <c r="AR67" i="43" s="1"/>
  <c r="AT67" i="43" s="1"/>
  <c r="AO67" i="43"/>
  <c r="AP67" i="43" s="1"/>
  <c r="AS67" i="43" s="1"/>
  <c r="AM67" i="43"/>
  <c r="AL67" i="43"/>
  <c r="AK67" i="43"/>
  <c r="AW67" i="43" s="1"/>
  <c r="B67" i="43"/>
  <c r="A67" i="43"/>
  <c r="AQ66" i="43"/>
  <c r="AR66" i="43" s="1"/>
  <c r="AT66" i="43" s="1"/>
  <c r="AO66" i="43"/>
  <c r="AP66" i="43" s="1"/>
  <c r="AS66" i="43" s="1"/>
  <c r="AM66" i="43"/>
  <c r="AY66" i="43" s="1"/>
  <c r="AL66" i="43"/>
  <c r="AK66" i="43"/>
  <c r="AW66" i="43" s="1"/>
  <c r="B66" i="43"/>
  <c r="A66" i="43"/>
  <c r="AQ65" i="43"/>
  <c r="AR65" i="43" s="1"/>
  <c r="AT65" i="43" s="1"/>
  <c r="AO65" i="43"/>
  <c r="AP65" i="43" s="1"/>
  <c r="AS65" i="43" s="1"/>
  <c r="AM65" i="43"/>
  <c r="AL65" i="43"/>
  <c r="AK65" i="43"/>
  <c r="B65" i="43"/>
  <c r="A65" i="43"/>
  <c r="AQ64" i="43"/>
  <c r="AR64" i="43" s="1"/>
  <c r="AT64" i="43" s="1"/>
  <c r="AO64" i="43"/>
  <c r="AP64" i="43" s="1"/>
  <c r="AS64" i="43" s="1"/>
  <c r="AM64" i="43"/>
  <c r="AL64" i="43"/>
  <c r="AK64" i="43"/>
  <c r="AW64" i="43" s="1"/>
  <c r="B64" i="43"/>
  <c r="A64" i="43"/>
  <c r="AQ63" i="43"/>
  <c r="AR63" i="43" s="1"/>
  <c r="AT63" i="43" s="1"/>
  <c r="AO63" i="43"/>
  <c r="AP63" i="43" s="1"/>
  <c r="AS63" i="43" s="1"/>
  <c r="AM63" i="43"/>
  <c r="AL63" i="43"/>
  <c r="AK63" i="43"/>
  <c r="B63" i="43"/>
  <c r="A63" i="43"/>
  <c r="AQ62" i="43"/>
  <c r="AR62" i="43" s="1"/>
  <c r="AT62" i="43" s="1"/>
  <c r="AO62" i="43"/>
  <c r="AP62" i="43" s="1"/>
  <c r="AS62" i="43" s="1"/>
  <c r="AM62" i="43"/>
  <c r="AL62" i="43"/>
  <c r="AK62" i="43"/>
  <c r="B62" i="43"/>
  <c r="A62" i="43"/>
  <c r="AQ61" i="43"/>
  <c r="AR61" i="43" s="1"/>
  <c r="AT61" i="43" s="1"/>
  <c r="AO61" i="43"/>
  <c r="AP61" i="43" s="1"/>
  <c r="AS61" i="43" s="1"/>
  <c r="AM61" i="43"/>
  <c r="AL61" i="43"/>
  <c r="AK61" i="43"/>
  <c r="B61" i="43"/>
  <c r="A61" i="43"/>
  <c r="AQ60" i="43"/>
  <c r="AR60" i="43" s="1"/>
  <c r="AT60" i="43" s="1"/>
  <c r="AO60" i="43"/>
  <c r="AP60" i="43" s="1"/>
  <c r="AS60" i="43" s="1"/>
  <c r="AM60" i="43"/>
  <c r="AL60" i="43"/>
  <c r="AK60" i="43"/>
  <c r="AW60" i="43" s="1"/>
  <c r="B60" i="43"/>
  <c r="A60" i="43"/>
  <c r="AQ59" i="43"/>
  <c r="AR59" i="43" s="1"/>
  <c r="AT59" i="43" s="1"/>
  <c r="AO59" i="43"/>
  <c r="AP59" i="43" s="1"/>
  <c r="AS59" i="43" s="1"/>
  <c r="AM59" i="43"/>
  <c r="AL59" i="43"/>
  <c r="AK59" i="43"/>
  <c r="B59" i="43"/>
  <c r="A59" i="43"/>
  <c r="AQ58" i="43"/>
  <c r="AR58" i="43" s="1"/>
  <c r="AT58" i="43" s="1"/>
  <c r="AO58" i="43"/>
  <c r="AP58" i="43" s="1"/>
  <c r="AS58" i="43" s="1"/>
  <c r="AM58" i="43"/>
  <c r="AL58" i="43"/>
  <c r="AK58" i="43"/>
  <c r="B58" i="43"/>
  <c r="A58" i="43"/>
  <c r="AQ57" i="43"/>
  <c r="AR57" i="43" s="1"/>
  <c r="AT57" i="43" s="1"/>
  <c r="AO57" i="43"/>
  <c r="AP57" i="43" s="1"/>
  <c r="AS57" i="43" s="1"/>
  <c r="AM57" i="43"/>
  <c r="AY57" i="43" s="1"/>
  <c r="AL57" i="43"/>
  <c r="AX57" i="43" s="1"/>
  <c r="AK57" i="43"/>
  <c r="B57" i="43"/>
  <c r="A57" i="43"/>
  <c r="AQ56" i="43"/>
  <c r="AR56" i="43" s="1"/>
  <c r="AT56" i="43" s="1"/>
  <c r="AO56" i="43"/>
  <c r="AP56" i="43" s="1"/>
  <c r="AS56" i="43" s="1"/>
  <c r="AM56" i="43"/>
  <c r="AL56" i="43"/>
  <c r="AK56" i="43"/>
  <c r="B56" i="43"/>
  <c r="A56" i="43"/>
  <c r="AQ55" i="43"/>
  <c r="AR55" i="43" s="1"/>
  <c r="AT55" i="43" s="1"/>
  <c r="AO55" i="43"/>
  <c r="AP55" i="43" s="1"/>
  <c r="AS55" i="43" s="1"/>
  <c r="AM55" i="43"/>
  <c r="AL55" i="43"/>
  <c r="AK55" i="43"/>
  <c r="B55" i="43"/>
  <c r="A55" i="43"/>
  <c r="AQ54" i="43"/>
  <c r="AR54" i="43" s="1"/>
  <c r="AT54" i="43" s="1"/>
  <c r="AO54" i="43"/>
  <c r="AP54" i="43" s="1"/>
  <c r="AS54" i="43" s="1"/>
  <c r="AM54" i="43"/>
  <c r="AY54" i="43" s="1"/>
  <c r="AL54" i="43"/>
  <c r="AX54" i="43" s="1"/>
  <c r="AK54" i="43"/>
  <c r="AW54" i="43" s="1"/>
  <c r="B54" i="43"/>
  <c r="A54" i="43"/>
  <c r="AQ53" i="43"/>
  <c r="AR53" i="43" s="1"/>
  <c r="AT53" i="43" s="1"/>
  <c r="AO53" i="43"/>
  <c r="AP53" i="43" s="1"/>
  <c r="AS53" i="43" s="1"/>
  <c r="AM53" i="43"/>
  <c r="AL53" i="43"/>
  <c r="AK53" i="43"/>
  <c r="B53" i="43"/>
  <c r="A53" i="43"/>
  <c r="AQ52" i="43"/>
  <c r="AR52" i="43" s="1"/>
  <c r="AT52" i="43" s="1"/>
  <c r="AO52" i="43"/>
  <c r="AP52" i="43" s="1"/>
  <c r="AS52" i="43" s="1"/>
  <c r="AM52" i="43"/>
  <c r="AL52" i="43"/>
  <c r="AK52" i="43"/>
  <c r="AW52" i="43" s="1"/>
  <c r="B52" i="43"/>
  <c r="A52" i="43"/>
  <c r="AQ51" i="43"/>
  <c r="AR51" i="43" s="1"/>
  <c r="AT51" i="43" s="1"/>
  <c r="AO51" i="43"/>
  <c r="AP51" i="43" s="1"/>
  <c r="AS51" i="43" s="1"/>
  <c r="AM51" i="43"/>
  <c r="AL51" i="43"/>
  <c r="AK51" i="43"/>
  <c r="B51" i="43"/>
  <c r="A51" i="43"/>
  <c r="AQ50" i="43"/>
  <c r="AR50" i="43" s="1"/>
  <c r="AT50" i="43" s="1"/>
  <c r="AO50" i="43"/>
  <c r="AP50" i="43" s="1"/>
  <c r="AS50" i="43" s="1"/>
  <c r="AM50" i="43"/>
  <c r="AL50" i="43"/>
  <c r="AK50" i="43"/>
  <c r="B50" i="43"/>
  <c r="A50" i="43"/>
  <c r="AQ49" i="43"/>
  <c r="AR49" i="43" s="1"/>
  <c r="AT49" i="43" s="1"/>
  <c r="AO49" i="43"/>
  <c r="AP49" i="43" s="1"/>
  <c r="AS49" i="43" s="1"/>
  <c r="AM49" i="43"/>
  <c r="AL49" i="43"/>
  <c r="AK49" i="43"/>
  <c r="B49" i="43"/>
  <c r="A49" i="43"/>
  <c r="AQ48" i="43"/>
  <c r="AR48" i="43" s="1"/>
  <c r="AT48" i="43" s="1"/>
  <c r="AO48" i="43"/>
  <c r="AP48" i="43" s="1"/>
  <c r="AS48" i="43" s="1"/>
  <c r="AM48" i="43"/>
  <c r="AY48" i="43" s="1"/>
  <c r="AL48" i="43"/>
  <c r="AK48" i="43"/>
  <c r="AW48" i="43" s="1"/>
  <c r="B48" i="43"/>
  <c r="A48" i="43"/>
  <c r="AQ47" i="43"/>
  <c r="AR47" i="43" s="1"/>
  <c r="AT47" i="43" s="1"/>
  <c r="AO47" i="43"/>
  <c r="AP47" i="43" s="1"/>
  <c r="AS47" i="43" s="1"/>
  <c r="AM47" i="43"/>
  <c r="AL47" i="43"/>
  <c r="AK47" i="43"/>
  <c r="B47" i="43"/>
  <c r="A47" i="43"/>
  <c r="AQ46" i="43"/>
  <c r="AR46" i="43" s="1"/>
  <c r="AT46" i="43" s="1"/>
  <c r="AO46" i="43"/>
  <c r="AP46" i="43" s="1"/>
  <c r="AS46" i="43" s="1"/>
  <c r="AM46" i="43"/>
  <c r="AL46" i="43"/>
  <c r="AK46" i="43"/>
  <c r="B46" i="43"/>
  <c r="A46" i="43"/>
  <c r="AQ45" i="43"/>
  <c r="AR45" i="43" s="1"/>
  <c r="AT45" i="43" s="1"/>
  <c r="AO45" i="43"/>
  <c r="AP45" i="43" s="1"/>
  <c r="AS45" i="43" s="1"/>
  <c r="AM45" i="43"/>
  <c r="AY45" i="43" s="1"/>
  <c r="AL45" i="43"/>
  <c r="AX45" i="43" s="1"/>
  <c r="AK45" i="43"/>
  <c r="B45" i="43"/>
  <c r="A45" i="43"/>
  <c r="AQ44" i="43"/>
  <c r="AR44" i="43" s="1"/>
  <c r="AT44" i="43" s="1"/>
  <c r="AO44" i="43"/>
  <c r="AP44" i="43" s="1"/>
  <c r="AS44" i="43" s="1"/>
  <c r="AM44" i="43"/>
  <c r="AL44" i="43"/>
  <c r="AK44" i="43"/>
  <c r="B44" i="43"/>
  <c r="A44" i="43"/>
  <c r="AQ43" i="43"/>
  <c r="AR43" i="43" s="1"/>
  <c r="AT43" i="43" s="1"/>
  <c r="AO43" i="43"/>
  <c r="AP43" i="43" s="1"/>
  <c r="AS43" i="43" s="1"/>
  <c r="AM43" i="43"/>
  <c r="AL43" i="43"/>
  <c r="AK43" i="43"/>
  <c r="B43" i="43"/>
  <c r="A43" i="43"/>
  <c r="AQ42" i="43"/>
  <c r="AR42" i="43" s="1"/>
  <c r="AT42" i="43" s="1"/>
  <c r="AO42" i="43"/>
  <c r="AP42" i="43" s="1"/>
  <c r="AS42" i="43" s="1"/>
  <c r="AM42" i="43"/>
  <c r="AY42" i="43" s="1"/>
  <c r="AL42" i="43"/>
  <c r="AX42" i="43" s="1"/>
  <c r="AK42" i="43"/>
  <c r="AW42" i="43" s="1"/>
  <c r="B42" i="43"/>
  <c r="A42" i="43"/>
  <c r="AQ41" i="43"/>
  <c r="AR41" i="43" s="1"/>
  <c r="AT41" i="43" s="1"/>
  <c r="AO41" i="43"/>
  <c r="AP41" i="43" s="1"/>
  <c r="AS41" i="43" s="1"/>
  <c r="AM41" i="43"/>
  <c r="AL41" i="43"/>
  <c r="AK41" i="43"/>
  <c r="B41" i="43"/>
  <c r="A41" i="43"/>
  <c r="AQ40" i="43"/>
  <c r="AR40" i="43" s="1"/>
  <c r="AT40" i="43" s="1"/>
  <c r="AO40" i="43"/>
  <c r="AP40" i="43" s="1"/>
  <c r="AS40" i="43" s="1"/>
  <c r="AM40" i="43"/>
  <c r="AL40" i="43"/>
  <c r="AK40" i="43"/>
  <c r="AW40" i="43" s="1"/>
  <c r="B40" i="43"/>
  <c r="A40" i="43"/>
  <c r="AQ39" i="43"/>
  <c r="AR39" i="43" s="1"/>
  <c r="AT39" i="43" s="1"/>
  <c r="AO39" i="43"/>
  <c r="AP39" i="43" s="1"/>
  <c r="AS39" i="43" s="1"/>
  <c r="AM39" i="43"/>
  <c r="AL39" i="43"/>
  <c r="AK39" i="43"/>
  <c r="B39" i="43"/>
  <c r="A39" i="43"/>
  <c r="AQ38" i="43"/>
  <c r="AR38" i="43" s="1"/>
  <c r="AT38" i="43" s="1"/>
  <c r="AO38" i="43"/>
  <c r="AP38" i="43" s="1"/>
  <c r="AS38" i="43" s="1"/>
  <c r="AM38" i="43"/>
  <c r="AL38" i="43"/>
  <c r="AK38" i="43"/>
  <c r="B38" i="43"/>
  <c r="A38" i="43"/>
  <c r="AQ37" i="43"/>
  <c r="AR37" i="43" s="1"/>
  <c r="AT37" i="43" s="1"/>
  <c r="AO37" i="43"/>
  <c r="AP37" i="43" s="1"/>
  <c r="AS37" i="43" s="1"/>
  <c r="AM37" i="43"/>
  <c r="AL37" i="43"/>
  <c r="AK37" i="43"/>
  <c r="B37" i="43"/>
  <c r="A37" i="43"/>
  <c r="AQ36" i="43"/>
  <c r="AR36" i="43" s="1"/>
  <c r="AT36" i="43" s="1"/>
  <c r="AO36" i="43"/>
  <c r="AP36" i="43" s="1"/>
  <c r="AS36" i="43" s="1"/>
  <c r="AM36" i="43"/>
  <c r="AY36" i="43" s="1"/>
  <c r="AL36" i="43"/>
  <c r="AK36" i="43"/>
  <c r="B36" i="43"/>
  <c r="A36" i="43"/>
  <c r="AQ35" i="43"/>
  <c r="AR35" i="43" s="1"/>
  <c r="AT35" i="43" s="1"/>
  <c r="AO35" i="43"/>
  <c r="AP35" i="43" s="1"/>
  <c r="AS35" i="43" s="1"/>
  <c r="AM35" i="43"/>
  <c r="AL35" i="43"/>
  <c r="AK35" i="43"/>
  <c r="B35" i="43"/>
  <c r="A35" i="43"/>
  <c r="AQ34" i="43"/>
  <c r="AR34" i="43" s="1"/>
  <c r="AT34" i="43" s="1"/>
  <c r="AO34" i="43"/>
  <c r="AP34" i="43" s="1"/>
  <c r="AS34" i="43" s="1"/>
  <c r="AM34" i="43"/>
  <c r="AL34" i="43"/>
  <c r="AK34" i="43"/>
  <c r="B34" i="43"/>
  <c r="A34" i="43"/>
  <c r="AQ33" i="43"/>
  <c r="AR33" i="43" s="1"/>
  <c r="AT33" i="43" s="1"/>
  <c r="AO33" i="43"/>
  <c r="AP33" i="43" s="1"/>
  <c r="AS33" i="43" s="1"/>
  <c r="AM33" i="43"/>
  <c r="AY33" i="43" s="1"/>
  <c r="AL33" i="43"/>
  <c r="AX33" i="43" s="1"/>
  <c r="AK33" i="43"/>
  <c r="B33" i="43"/>
  <c r="A33" i="43"/>
  <c r="AQ32" i="43"/>
  <c r="AR32" i="43" s="1"/>
  <c r="AT32" i="43" s="1"/>
  <c r="AO32" i="43"/>
  <c r="AP32" i="43" s="1"/>
  <c r="AS32" i="43" s="1"/>
  <c r="AM32" i="43"/>
  <c r="AL32" i="43"/>
  <c r="AK32" i="43"/>
  <c r="B32" i="43"/>
  <c r="A32" i="43"/>
  <c r="AQ31" i="43"/>
  <c r="AR31" i="43" s="1"/>
  <c r="AT31" i="43" s="1"/>
  <c r="AO31" i="43"/>
  <c r="AP31" i="43" s="1"/>
  <c r="AS31" i="43" s="1"/>
  <c r="AM31" i="43"/>
  <c r="AL31" i="43"/>
  <c r="AK31" i="43"/>
  <c r="B31" i="43"/>
  <c r="A31" i="43"/>
  <c r="AQ30" i="43"/>
  <c r="AR30" i="43" s="1"/>
  <c r="AT30" i="43" s="1"/>
  <c r="AO30" i="43"/>
  <c r="AP30" i="43" s="1"/>
  <c r="AS30" i="43" s="1"/>
  <c r="AM30" i="43"/>
  <c r="AL30" i="43"/>
  <c r="AX30" i="43" s="1"/>
  <c r="AK30" i="43"/>
  <c r="AW30" i="43" s="1"/>
  <c r="B30" i="43"/>
  <c r="A30" i="43"/>
  <c r="AQ29" i="43"/>
  <c r="AR29" i="43" s="1"/>
  <c r="AT29" i="43" s="1"/>
  <c r="AO29" i="43"/>
  <c r="AP29" i="43" s="1"/>
  <c r="AS29" i="43" s="1"/>
  <c r="AM29" i="43"/>
  <c r="AL29" i="43"/>
  <c r="AK29" i="43"/>
  <c r="B29" i="43"/>
  <c r="A29" i="43"/>
  <c r="AQ28" i="43"/>
  <c r="AR28" i="43" s="1"/>
  <c r="AT28" i="43" s="1"/>
  <c r="AO28" i="43"/>
  <c r="AP28" i="43" s="1"/>
  <c r="AS28" i="43" s="1"/>
  <c r="AM28" i="43"/>
  <c r="AL28" i="43"/>
  <c r="AK28" i="43"/>
  <c r="AW28" i="43" s="1"/>
  <c r="B28" i="43"/>
  <c r="A28" i="43"/>
  <c r="AQ27" i="43"/>
  <c r="AR27" i="43" s="1"/>
  <c r="AT27" i="43" s="1"/>
  <c r="AO27" i="43"/>
  <c r="AP27" i="43" s="1"/>
  <c r="AS27" i="43" s="1"/>
  <c r="AM27" i="43"/>
  <c r="AL27" i="43"/>
  <c r="AK27" i="43"/>
  <c r="B27" i="43"/>
  <c r="A27" i="43"/>
  <c r="AQ26" i="43"/>
  <c r="AR26" i="43" s="1"/>
  <c r="AT26" i="43" s="1"/>
  <c r="AO26" i="43"/>
  <c r="AP26" i="43" s="1"/>
  <c r="AS26" i="43" s="1"/>
  <c r="AM26" i="43"/>
  <c r="AL26" i="43"/>
  <c r="AK26" i="43"/>
  <c r="B26" i="43"/>
  <c r="A26" i="43"/>
  <c r="AQ25" i="43"/>
  <c r="AR25" i="43" s="1"/>
  <c r="AT25" i="43" s="1"/>
  <c r="AO25" i="43"/>
  <c r="AP25" i="43" s="1"/>
  <c r="AS25" i="43" s="1"/>
  <c r="AM25" i="43"/>
  <c r="AL25" i="43"/>
  <c r="AK25" i="43"/>
  <c r="B25" i="43"/>
  <c r="A25" i="43"/>
  <c r="AQ24" i="43"/>
  <c r="AR24" i="43" s="1"/>
  <c r="AT24" i="43" s="1"/>
  <c r="AO24" i="43"/>
  <c r="AP24" i="43" s="1"/>
  <c r="AS24" i="43" s="1"/>
  <c r="AM24" i="43"/>
  <c r="AY24" i="43" s="1"/>
  <c r="AL24" i="43"/>
  <c r="AK24" i="43"/>
  <c r="B24" i="43"/>
  <c r="A24" i="43"/>
  <c r="AQ23" i="43"/>
  <c r="AR23" i="43" s="1"/>
  <c r="AT23" i="43" s="1"/>
  <c r="AO23" i="43"/>
  <c r="AP23" i="43" s="1"/>
  <c r="AS23" i="43" s="1"/>
  <c r="AM23" i="43"/>
  <c r="AL23" i="43"/>
  <c r="AK23" i="43"/>
  <c r="B23" i="43"/>
  <c r="A23" i="43"/>
  <c r="AQ22" i="43"/>
  <c r="AR22" i="43" s="1"/>
  <c r="AT22" i="43" s="1"/>
  <c r="AO22" i="43"/>
  <c r="AP22" i="43" s="1"/>
  <c r="AS22" i="43" s="1"/>
  <c r="AM22" i="43"/>
  <c r="AL22" i="43"/>
  <c r="AK22" i="43"/>
  <c r="B22" i="43"/>
  <c r="A22" i="43"/>
  <c r="AQ21" i="43"/>
  <c r="AR21" i="43" s="1"/>
  <c r="AT21" i="43" s="1"/>
  <c r="AO21" i="43"/>
  <c r="AP21" i="43" s="1"/>
  <c r="AS21" i="43" s="1"/>
  <c r="AM21" i="43"/>
  <c r="AY21" i="43" s="1"/>
  <c r="AL21" i="43"/>
  <c r="AX21" i="43" s="1"/>
  <c r="AK21" i="43"/>
  <c r="B21" i="43"/>
  <c r="A21" i="43"/>
  <c r="AQ20" i="43"/>
  <c r="AR20" i="43" s="1"/>
  <c r="AT20" i="43" s="1"/>
  <c r="AO20" i="43"/>
  <c r="AP20" i="43" s="1"/>
  <c r="AS20" i="43" s="1"/>
  <c r="AM20" i="43"/>
  <c r="AL20" i="43"/>
  <c r="AK20" i="43"/>
  <c r="B20" i="43"/>
  <c r="A20" i="43"/>
  <c r="AQ19" i="43"/>
  <c r="AR19" i="43" s="1"/>
  <c r="AT19" i="43" s="1"/>
  <c r="AO19" i="43"/>
  <c r="AP19" i="43" s="1"/>
  <c r="AS19" i="43" s="1"/>
  <c r="AM19" i="43"/>
  <c r="AL19" i="43"/>
  <c r="AK19" i="43"/>
  <c r="B19" i="43"/>
  <c r="A19" i="43"/>
  <c r="AQ18" i="43"/>
  <c r="AR18" i="43" s="1"/>
  <c r="AT18" i="43" s="1"/>
  <c r="AO18" i="43"/>
  <c r="AP18" i="43" s="1"/>
  <c r="AS18" i="43" s="1"/>
  <c r="AM18" i="43"/>
  <c r="AL18" i="43"/>
  <c r="AX18" i="43" s="1"/>
  <c r="AK18" i="43"/>
  <c r="AW18" i="43" s="1"/>
  <c r="B18" i="43"/>
  <c r="A18" i="43"/>
  <c r="AQ17" i="43"/>
  <c r="AR17" i="43" s="1"/>
  <c r="AT17" i="43" s="1"/>
  <c r="AO17" i="43"/>
  <c r="AP17" i="43" s="1"/>
  <c r="AS17" i="43" s="1"/>
  <c r="AM17" i="43"/>
  <c r="AL17" i="43"/>
  <c r="AK17" i="43"/>
  <c r="B17" i="43"/>
  <c r="A17" i="43"/>
  <c r="AQ16" i="43"/>
  <c r="AR16" i="43" s="1"/>
  <c r="AT16" i="43" s="1"/>
  <c r="AO16" i="43"/>
  <c r="AP16" i="43" s="1"/>
  <c r="AS16" i="43" s="1"/>
  <c r="AM16" i="43"/>
  <c r="AL16" i="43"/>
  <c r="AK16" i="43"/>
  <c r="AW16" i="43" s="1"/>
  <c r="B16" i="43"/>
  <c r="A16" i="43"/>
  <c r="AQ15" i="43"/>
  <c r="AR15" i="43" s="1"/>
  <c r="AT15" i="43" s="1"/>
  <c r="AO15" i="43"/>
  <c r="AP15" i="43" s="1"/>
  <c r="AS15" i="43" s="1"/>
  <c r="AM15" i="43"/>
  <c r="AL15" i="43"/>
  <c r="AK15" i="43"/>
  <c r="B15" i="43"/>
  <c r="A15" i="43"/>
  <c r="AQ14" i="43"/>
  <c r="AR14" i="43" s="1"/>
  <c r="AT14" i="43" s="1"/>
  <c r="AO14" i="43"/>
  <c r="AP14" i="43" s="1"/>
  <c r="AS14" i="43" s="1"/>
  <c r="AM14" i="43"/>
  <c r="AL14" i="43"/>
  <c r="AK14" i="43"/>
  <c r="B14" i="43"/>
  <c r="A14" i="43"/>
  <c r="AQ13" i="43"/>
  <c r="AR13" i="43" s="1"/>
  <c r="AT13" i="43" s="1"/>
  <c r="AO13" i="43"/>
  <c r="AP13" i="43" s="1"/>
  <c r="AS13" i="43" s="1"/>
  <c r="AM13" i="43"/>
  <c r="AL13" i="43"/>
  <c r="AK13" i="43"/>
  <c r="AW13" i="43" s="1"/>
  <c r="B13" i="43"/>
  <c r="A13" i="43"/>
  <c r="AQ12" i="43"/>
  <c r="AR12" i="43" s="1"/>
  <c r="AT12" i="43" s="1"/>
  <c r="AO12" i="43"/>
  <c r="AP12" i="43" s="1"/>
  <c r="AS12" i="43" s="1"/>
  <c r="AM12" i="43"/>
  <c r="AL12" i="43"/>
  <c r="AK12" i="43"/>
  <c r="AW12" i="43" s="1"/>
  <c r="B12" i="43"/>
  <c r="A12" i="43"/>
  <c r="AQ11" i="43"/>
  <c r="AR11" i="43" s="1"/>
  <c r="AT11" i="43" s="1"/>
  <c r="AO11" i="43"/>
  <c r="AP11" i="43" s="1"/>
  <c r="AS11" i="43" s="1"/>
  <c r="AM11" i="43"/>
  <c r="AL11" i="43"/>
  <c r="AK11" i="43"/>
  <c r="B11" i="43"/>
  <c r="A11" i="43"/>
  <c r="AQ10" i="43"/>
  <c r="AR10" i="43" s="1"/>
  <c r="AT10" i="43" s="1"/>
  <c r="AO10" i="43"/>
  <c r="AM10" i="43"/>
  <c r="AL10" i="43"/>
  <c r="AK10" i="43"/>
  <c r="AW10" i="43" s="1"/>
  <c r="B10" i="43"/>
  <c r="A10" i="43"/>
  <c r="AQ9" i="43"/>
  <c r="AR9" i="43" s="1"/>
  <c r="AT9" i="43" s="1"/>
  <c r="AO9" i="43"/>
  <c r="AM9" i="43"/>
  <c r="AL9" i="43"/>
  <c r="AK9" i="43"/>
  <c r="AW9" i="43" s="1"/>
  <c r="B9" i="43"/>
  <c r="A9" i="43"/>
  <c r="AY8" i="43"/>
  <c r="AX8" i="43"/>
  <c r="AW8" i="43"/>
  <c r="AM7" i="43"/>
  <c r="AI7" i="43"/>
  <c r="W7" i="43"/>
  <c r="AL7" i="43" s="1"/>
  <c r="C7" i="43"/>
  <c r="AK7" i="43" s="1"/>
  <c r="BB5" i="43"/>
  <c r="BA5" i="43"/>
  <c r="AZ5" i="43"/>
  <c r="BB4" i="43"/>
  <c r="BA4" i="43"/>
  <c r="AZ4" i="43"/>
  <c r="AQ68" i="42"/>
  <c r="AR68" i="42" s="1"/>
  <c r="AT68" i="42" s="1"/>
  <c r="AO68" i="42"/>
  <c r="AP68" i="42" s="1"/>
  <c r="AS68" i="42" s="1"/>
  <c r="AM68" i="42"/>
  <c r="AY68" i="42" s="1"/>
  <c r="AL68" i="42"/>
  <c r="AK68" i="42"/>
  <c r="B68" i="42"/>
  <c r="A68" i="42"/>
  <c r="AQ67" i="42"/>
  <c r="AR67" i="42" s="1"/>
  <c r="AT67" i="42" s="1"/>
  <c r="AO67" i="42"/>
  <c r="AP67" i="42" s="1"/>
  <c r="AS67" i="42" s="1"/>
  <c r="AM67" i="42"/>
  <c r="AY67" i="42" s="1"/>
  <c r="AL67" i="42"/>
  <c r="AX67" i="42" s="1"/>
  <c r="AK67" i="42"/>
  <c r="B67" i="42"/>
  <c r="A67" i="42"/>
  <c r="AQ66" i="42"/>
  <c r="AR66" i="42" s="1"/>
  <c r="AT66" i="42" s="1"/>
  <c r="AO66" i="42"/>
  <c r="AP66" i="42" s="1"/>
  <c r="AS66" i="42" s="1"/>
  <c r="AM66" i="42"/>
  <c r="AY66" i="42" s="1"/>
  <c r="AL66" i="42"/>
  <c r="AX66" i="42" s="1"/>
  <c r="AK66" i="42"/>
  <c r="B66" i="42"/>
  <c r="A66" i="42"/>
  <c r="AQ65" i="42"/>
  <c r="AR65" i="42" s="1"/>
  <c r="AT65" i="42" s="1"/>
  <c r="AO65" i="42"/>
  <c r="AP65" i="42" s="1"/>
  <c r="AS65" i="42" s="1"/>
  <c r="AM65" i="42"/>
  <c r="AL65" i="42"/>
  <c r="AK65" i="42"/>
  <c r="B65" i="42"/>
  <c r="A65" i="42"/>
  <c r="AQ64" i="42"/>
  <c r="AR64" i="42" s="1"/>
  <c r="AT64" i="42" s="1"/>
  <c r="AO64" i="42"/>
  <c r="AP64" i="42" s="1"/>
  <c r="AS64" i="42" s="1"/>
  <c r="AM64" i="42"/>
  <c r="AY64" i="42" s="1"/>
  <c r="AL64" i="42"/>
  <c r="AX64" i="42" s="1"/>
  <c r="AK64" i="42"/>
  <c r="B64" i="42"/>
  <c r="A64" i="42"/>
  <c r="AQ63" i="42"/>
  <c r="AR63" i="42" s="1"/>
  <c r="AT63" i="42" s="1"/>
  <c r="AO63" i="42"/>
  <c r="AP63" i="42" s="1"/>
  <c r="AS63" i="42" s="1"/>
  <c r="AM63" i="42"/>
  <c r="AY63" i="42" s="1"/>
  <c r="AL63" i="42"/>
  <c r="AX63" i="42" s="1"/>
  <c r="AK63" i="42"/>
  <c r="AW63" i="42" s="1"/>
  <c r="B63" i="42"/>
  <c r="A63" i="42"/>
  <c r="AQ62" i="42"/>
  <c r="AR62" i="42" s="1"/>
  <c r="AT62" i="42" s="1"/>
  <c r="AO62" i="42"/>
  <c r="AP62" i="42" s="1"/>
  <c r="AS62" i="42" s="1"/>
  <c r="AM62" i="42"/>
  <c r="AY62" i="42" s="1"/>
  <c r="AL62" i="42"/>
  <c r="AK62" i="42"/>
  <c r="B62" i="42"/>
  <c r="A62" i="42"/>
  <c r="AQ61" i="42"/>
  <c r="AR61" i="42" s="1"/>
  <c r="AT61" i="42" s="1"/>
  <c r="AO61" i="42"/>
  <c r="AP61" i="42" s="1"/>
  <c r="AS61" i="42" s="1"/>
  <c r="AM61" i="42"/>
  <c r="AY61" i="42" s="1"/>
  <c r="AL61" i="42"/>
  <c r="AX61" i="42" s="1"/>
  <c r="AK61" i="42"/>
  <c r="B61" i="42"/>
  <c r="A61" i="42"/>
  <c r="AQ60" i="42"/>
  <c r="AR60" i="42" s="1"/>
  <c r="AT60" i="42" s="1"/>
  <c r="AO60" i="42"/>
  <c r="AP60" i="42" s="1"/>
  <c r="AS60" i="42" s="1"/>
  <c r="AM60" i="42"/>
  <c r="AY60" i="42" s="1"/>
  <c r="AL60" i="42"/>
  <c r="AX60" i="42" s="1"/>
  <c r="AK60" i="42"/>
  <c r="B60" i="42"/>
  <c r="A60" i="42"/>
  <c r="AQ59" i="42"/>
  <c r="AR59" i="42" s="1"/>
  <c r="AT59" i="42" s="1"/>
  <c r="AO59" i="42"/>
  <c r="AP59" i="42" s="1"/>
  <c r="AS59" i="42" s="1"/>
  <c r="AM59" i="42"/>
  <c r="AY59" i="42" s="1"/>
  <c r="AL59" i="42"/>
  <c r="AK59" i="42"/>
  <c r="B59" i="42"/>
  <c r="A59" i="42"/>
  <c r="AQ58" i="42"/>
  <c r="AR58" i="42" s="1"/>
  <c r="AT58" i="42" s="1"/>
  <c r="AO58" i="42"/>
  <c r="AP58" i="42" s="1"/>
  <c r="AS58" i="42" s="1"/>
  <c r="AM58" i="42"/>
  <c r="AY58" i="42" s="1"/>
  <c r="AL58" i="42"/>
  <c r="AX58" i="42" s="1"/>
  <c r="AK58" i="42"/>
  <c r="B58" i="42"/>
  <c r="A58" i="42"/>
  <c r="AQ57" i="42"/>
  <c r="AR57" i="42" s="1"/>
  <c r="AT57" i="42" s="1"/>
  <c r="AO57" i="42"/>
  <c r="AP57" i="42" s="1"/>
  <c r="AS57" i="42" s="1"/>
  <c r="AM57" i="42"/>
  <c r="AY57" i="42" s="1"/>
  <c r="AL57" i="42"/>
  <c r="AX57" i="42" s="1"/>
  <c r="AK57" i="42"/>
  <c r="B57" i="42"/>
  <c r="A57" i="42"/>
  <c r="AQ56" i="42"/>
  <c r="AR56" i="42" s="1"/>
  <c r="AT56" i="42" s="1"/>
  <c r="AO56" i="42"/>
  <c r="AP56" i="42" s="1"/>
  <c r="AS56" i="42" s="1"/>
  <c r="AM56" i="42"/>
  <c r="AL56" i="42"/>
  <c r="AK56" i="42"/>
  <c r="B56" i="42"/>
  <c r="A56" i="42"/>
  <c r="AQ55" i="42"/>
  <c r="AR55" i="42" s="1"/>
  <c r="AT55" i="42" s="1"/>
  <c r="AO55" i="42"/>
  <c r="AP55" i="42" s="1"/>
  <c r="AS55" i="42" s="1"/>
  <c r="AM55" i="42"/>
  <c r="AY55" i="42" s="1"/>
  <c r="AL55" i="42"/>
  <c r="AX55" i="42" s="1"/>
  <c r="AK55" i="42"/>
  <c r="B55" i="42"/>
  <c r="A55" i="42"/>
  <c r="AQ54" i="42"/>
  <c r="AR54" i="42" s="1"/>
  <c r="AT54" i="42" s="1"/>
  <c r="AO54" i="42"/>
  <c r="AP54" i="42" s="1"/>
  <c r="AS54" i="42" s="1"/>
  <c r="AM54" i="42"/>
  <c r="AY54" i="42" s="1"/>
  <c r="AL54" i="42"/>
  <c r="AX54" i="42" s="1"/>
  <c r="AK54" i="42"/>
  <c r="AW54" i="42" s="1"/>
  <c r="B54" i="42"/>
  <c r="A54" i="42"/>
  <c r="AQ53" i="42"/>
  <c r="AR53" i="42" s="1"/>
  <c r="AT53" i="42" s="1"/>
  <c r="AO53" i="42"/>
  <c r="AP53" i="42" s="1"/>
  <c r="AS53" i="42" s="1"/>
  <c r="AM53" i="42"/>
  <c r="AY53" i="42" s="1"/>
  <c r="AL53" i="42"/>
  <c r="AK53" i="42"/>
  <c r="B53" i="42"/>
  <c r="A53" i="42"/>
  <c r="AQ52" i="42"/>
  <c r="AR52" i="42" s="1"/>
  <c r="AT52" i="42" s="1"/>
  <c r="AO52" i="42"/>
  <c r="AP52" i="42" s="1"/>
  <c r="AS52" i="42" s="1"/>
  <c r="AM52" i="42"/>
  <c r="AY52" i="42" s="1"/>
  <c r="AL52" i="42"/>
  <c r="AX52" i="42" s="1"/>
  <c r="AK52" i="42"/>
  <c r="B52" i="42"/>
  <c r="A52" i="42"/>
  <c r="AQ51" i="42"/>
  <c r="AR51" i="42" s="1"/>
  <c r="AT51" i="42" s="1"/>
  <c r="AO51" i="42"/>
  <c r="AP51" i="42" s="1"/>
  <c r="AS51" i="42" s="1"/>
  <c r="AM51" i="42"/>
  <c r="AY51" i="42" s="1"/>
  <c r="AL51" i="42"/>
  <c r="AX51" i="42" s="1"/>
  <c r="AK51" i="42"/>
  <c r="B51" i="42"/>
  <c r="A51" i="42"/>
  <c r="AQ50" i="42"/>
  <c r="AR50" i="42" s="1"/>
  <c r="AT50" i="42" s="1"/>
  <c r="AO50" i="42"/>
  <c r="AP50" i="42" s="1"/>
  <c r="AS50" i="42" s="1"/>
  <c r="AM50" i="42"/>
  <c r="AY50" i="42" s="1"/>
  <c r="AL50" i="42"/>
  <c r="AK50" i="42"/>
  <c r="B50" i="42"/>
  <c r="A50" i="42"/>
  <c r="AQ49" i="42"/>
  <c r="AR49" i="42" s="1"/>
  <c r="AT49" i="42" s="1"/>
  <c r="AO49" i="42"/>
  <c r="AP49" i="42" s="1"/>
  <c r="AS49" i="42" s="1"/>
  <c r="AM49" i="42"/>
  <c r="AY49" i="42" s="1"/>
  <c r="AL49" i="42"/>
  <c r="AX49" i="42" s="1"/>
  <c r="AK49" i="42"/>
  <c r="B49" i="42"/>
  <c r="A49" i="42"/>
  <c r="AQ48" i="42"/>
  <c r="AR48" i="42" s="1"/>
  <c r="AT48" i="42" s="1"/>
  <c r="AO48" i="42"/>
  <c r="AP48" i="42" s="1"/>
  <c r="AS48" i="42" s="1"/>
  <c r="AM48" i="42"/>
  <c r="AY48" i="42" s="1"/>
  <c r="AL48" i="42"/>
  <c r="AX48" i="42" s="1"/>
  <c r="AK48" i="42"/>
  <c r="B48" i="42"/>
  <c r="A48" i="42"/>
  <c r="AQ47" i="42"/>
  <c r="AR47" i="42" s="1"/>
  <c r="AT47" i="42" s="1"/>
  <c r="AO47" i="42"/>
  <c r="AP47" i="42" s="1"/>
  <c r="AS47" i="42" s="1"/>
  <c r="AM47" i="42"/>
  <c r="AL47" i="42"/>
  <c r="AK47" i="42"/>
  <c r="B47" i="42"/>
  <c r="A47" i="42"/>
  <c r="AQ46" i="42"/>
  <c r="AR46" i="42" s="1"/>
  <c r="AT46" i="42" s="1"/>
  <c r="AO46" i="42"/>
  <c r="AP46" i="42" s="1"/>
  <c r="AS46" i="42" s="1"/>
  <c r="AM46" i="42"/>
  <c r="AY46" i="42" s="1"/>
  <c r="AL46" i="42"/>
  <c r="AX46" i="42" s="1"/>
  <c r="AK46" i="42"/>
  <c r="B46" i="42"/>
  <c r="A46" i="42"/>
  <c r="AQ45" i="42"/>
  <c r="AR45" i="42" s="1"/>
  <c r="AT45" i="42" s="1"/>
  <c r="AO45" i="42"/>
  <c r="AP45" i="42" s="1"/>
  <c r="AS45" i="42" s="1"/>
  <c r="AM45" i="42"/>
  <c r="AY45" i="42" s="1"/>
  <c r="AL45" i="42"/>
  <c r="AX45" i="42" s="1"/>
  <c r="AK45" i="42"/>
  <c r="B45" i="42"/>
  <c r="A45" i="42"/>
  <c r="AQ44" i="42"/>
  <c r="AR44" i="42" s="1"/>
  <c r="AT44" i="42" s="1"/>
  <c r="AO44" i="42"/>
  <c r="AP44" i="42" s="1"/>
  <c r="AS44" i="42" s="1"/>
  <c r="AM44" i="42"/>
  <c r="AY44" i="42" s="1"/>
  <c r="AL44" i="42"/>
  <c r="AX44" i="42" s="1"/>
  <c r="AK44" i="42"/>
  <c r="B44" i="42"/>
  <c r="A44" i="42"/>
  <c r="AQ43" i="42"/>
  <c r="AR43" i="42" s="1"/>
  <c r="AT43" i="42" s="1"/>
  <c r="AO43" i="42"/>
  <c r="AP43" i="42" s="1"/>
  <c r="AS43" i="42" s="1"/>
  <c r="AM43" i="42"/>
  <c r="AY43" i="42" s="1"/>
  <c r="AL43" i="42"/>
  <c r="AX43" i="42" s="1"/>
  <c r="AK43" i="42"/>
  <c r="B43" i="42"/>
  <c r="A43" i="42"/>
  <c r="AQ42" i="42"/>
  <c r="AR42" i="42" s="1"/>
  <c r="AT42" i="42" s="1"/>
  <c r="AO42" i="42"/>
  <c r="AP42" i="42" s="1"/>
  <c r="AS42" i="42" s="1"/>
  <c r="AM42" i="42"/>
  <c r="AY42" i="42" s="1"/>
  <c r="AL42" i="42"/>
  <c r="AX42" i="42" s="1"/>
  <c r="AK42" i="42"/>
  <c r="B42" i="42"/>
  <c r="A42" i="42"/>
  <c r="AQ41" i="42"/>
  <c r="AR41" i="42" s="1"/>
  <c r="AT41" i="42" s="1"/>
  <c r="AO41" i="42"/>
  <c r="AP41" i="42" s="1"/>
  <c r="AS41" i="42" s="1"/>
  <c r="AM41" i="42"/>
  <c r="AL41" i="42"/>
  <c r="AX41" i="42" s="1"/>
  <c r="AK41" i="42"/>
  <c r="B41" i="42"/>
  <c r="A41" i="42"/>
  <c r="AQ40" i="42"/>
  <c r="AR40" i="42" s="1"/>
  <c r="AT40" i="42" s="1"/>
  <c r="AO40" i="42"/>
  <c r="AP40" i="42" s="1"/>
  <c r="AS40" i="42" s="1"/>
  <c r="AM40" i="42"/>
  <c r="AY40" i="42" s="1"/>
  <c r="AL40" i="42"/>
  <c r="AX40" i="42" s="1"/>
  <c r="AK40" i="42"/>
  <c r="AW40" i="42" s="1"/>
  <c r="B40" i="42"/>
  <c r="A40" i="42"/>
  <c r="AQ39" i="42"/>
  <c r="AR39" i="42" s="1"/>
  <c r="AT39" i="42" s="1"/>
  <c r="AO39" i="42"/>
  <c r="AP39" i="42" s="1"/>
  <c r="AS39" i="42" s="1"/>
  <c r="AM39" i="42"/>
  <c r="AY39" i="42" s="1"/>
  <c r="AL39" i="42"/>
  <c r="AX39" i="42" s="1"/>
  <c r="AK39" i="42"/>
  <c r="B39" i="42"/>
  <c r="A39" i="42"/>
  <c r="AQ38" i="42"/>
  <c r="AR38" i="42" s="1"/>
  <c r="AT38" i="42" s="1"/>
  <c r="AO38" i="42"/>
  <c r="AP38" i="42" s="1"/>
  <c r="AS38" i="42" s="1"/>
  <c r="AM38" i="42"/>
  <c r="AY38" i="42" s="1"/>
  <c r="AL38" i="42"/>
  <c r="AK38" i="42"/>
  <c r="B38" i="42"/>
  <c r="A38" i="42"/>
  <c r="AQ37" i="42"/>
  <c r="AR37" i="42" s="1"/>
  <c r="AT37" i="42" s="1"/>
  <c r="AO37" i="42"/>
  <c r="AP37" i="42" s="1"/>
  <c r="AS37" i="42" s="1"/>
  <c r="AM37" i="42"/>
  <c r="AY37" i="42" s="1"/>
  <c r="AL37" i="42"/>
  <c r="AX37" i="42" s="1"/>
  <c r="AK37" i="42"/>
  <c r="B37" i="42"/>
  <c r="A37" i="42"/>
  <c r="AQ36" i="42"/>
  <c r="AR36" i="42" s="1"/>
  <c r="AT36" i="42" s="1"/>
  <c r="AO36" i="42"/>
  <c r="AP36" i="42" s="1"/>
  <c r="AS36" i="42" s="1"/>
  <c r="AM36" i="42"/>
  <c r="AY36" i="42" s="1"/>
  <c r="AL36" i="42"/>
  <c r="AX36" i="42" s="1"/>
  <c r="AK36" i="42"/>
  <c r="B36" i="42"/>
  <c r="A36" i="42"/>
  <c r="AQ35" i="42"/>
  <c r="AR35" i="42" s="1"/>
  <c r="AT35" i="42" s="1"/>
  <c r="AO35" i="42"/>
  <c r="AP35" i="42" s="1"/>
  <c r="AS35" i="42" s="1"/>
  <c r="AM35" i="42"/>
  <c r="AY35" i="42" s="1"/>
  <c r="AL35" i="42"/>
  <c r="AX35" i="42" s="1"/>
  <c r="AK35" i="42"/>
  <c r="B35" i="42"/>
  <c r="A35" i="42"/>
  <c r="AQ34" i="42"/>
  <c r="AR34" i="42" s="1"/>
  <c r="AT34" i="42" s="1"/>
  <c r="AO34" i="42"/>
  <c r="AP34" i="42" s="1"/>
  <c r="AS34" i="42" s="1"/>
  <c r="AM34" i="42"/>
  <c r="AY34" i="42" s="1"/>
  <c r="AL34" i="42"/>
  <c r="AX34" i="42" s="1"/>
  <c r="AK34" i="42"/>
  <c r="B34" i="42"/>
  <c r="A34" i="42"/>
  <c r="AQ33" i="42"/>
  <c r="AR33" i="42" s="1"/>
  <c r="AT33" i="42" s="1"/>
  <c r="AO33" i="42"/>
  <c r="AP33" i="42" s="1"/>
  <c r="AS33" i="42" s="1"/>
  <c r="AM33" i="42"/>
  <c r="AY33" i="42" s="1"/>
  <c r="AL33" i="42"/>
  <c r="AX33" i="42" s="1"/>
  <c r="AK33" i="42"/>
  <c r="B33" i="42"/>
  <c r="A33" i="42"/>
  <c r="AQ32" i="42"/>
  <c r="AR32" i="42" s="1"/>
  <c r="AT32" i="42" s="1"/>
  <c r="AO32" i="42"/>
  <c r="AP32" i="42" s="1"/>
  <c r="AS32" i="42" s="1"/>
  <c r="AM32" i="42"/>
  <c r="AY32" i="42" s="1"/>
  <c r="AL32" i="42"/>
  <c r="AK32" i="42"/>
  <c r="B32" i="42"/>
  <c r="A32" i="42"/>
  <c r="AQ31" i="42"/>
  <c r="AR31" i="42" s="1"/>
  <c r="AT31" i="42" s="1"/>
  <c r="AO31" i="42"/>
  <c r="AP31" i="42" s="1"/>
  <c r="AS31" i="42" s="1"/>
  <c r="AM31" i="42"/>
  <c r="AY31" i="42" s="1"/>
  <c r="AL31" i="42"/>
  <c r="AX31" i="42" s="1"/>
  <c r="AK31" i="42"/>
  <c r="B31" i="42"/>
  <c r="A31" i="42"/>
  <c r="AQ30" i="42"/>
  <c r="AR30" i="42" s="1"/>
  <c r="AT30" i="42" s="1"/>
  <c r="AO30" i="42"/>
  <c r="AP30" i="42" s="1"/>
  <c r="AS30" i="42" s="1"/>
  <c r="AM30" i="42"/>
  <c r="AY30" i="42" s="1"/>
  <c r="AL30" i="42"/>
  <c r="AX30" i="42" s="1"/>
  <c r="AK30" i="42"/>
  <c r="B30" i="42"/>
  <c r="A30" i="42"/>
  <c r="AQ29" i="42"/>
  <c r="AR29" i="42" s="1"/>
  <c r="AT29" i="42" s="1"/>
  <c r="AO29" i="42"/>
  <c r="AP29" i="42" s="1"/>
  <c r="AS29" i="42" s="1"/>
  <c r="AM29" i="42"/>
  <c r="AY29" i="42" s="1"/>
  <c r="AL29" i="42"/>
  <c r="AX29" i="42" s="1"/>
  <c r="AK29" i="42"/>
  <c r="B29" i="42"/>
  <c r="A29" i="42"/>
  <c r="AQ28" i="42"/>
  <c r="AR28" i="42" s="1"/>
  <c r="AT28" i="42" s="1"/>
  <c r="AO28" i="42"/>
  <c r="AP28" i="42" s="1"/>
  <c r="AS28" i="42" s="1"/>
  <c r="AM28" i="42"/>
  <c r="AY28" i="42" s="1"/>
  <c r="AL28" i="42"/>
  <c r="AX28" i="42" s="1"/>
  <c r="AK28" i="42"/>
  <c r="B28" i="42"/>
  <c r="A28" i="42"/>
  <c r="AQ27" i="42"/>
  <c r="AR27" i="42" s="1"/>
  <c r="AT27" i="42" s="1"/>
  <c r="AO27" i="42"/>
  <c r="AP27" i="42" s="1"/>
  <c r="AS27" i="42" s="1"/>
  <c r="AM27" i="42"/>
  <c r="AY27" i="42" s="1"/>
  <c r="AL27" i="42"/>
  <c r="AX27" i="42" s="1"/>
  <c r="AK27" i="42"/>
  <c r="B27" i="42"/>
  <c r="A27" i="42"/>
  <c r="AQ26" i="42"/>
  <c r="AR26" i="42" s="1"/>
  <c r="AT26" i="42" s="1"/>
  <c r="AO26" i="42"/>
  <c r="AP26" i="42" s="1"/>
  <c r="AS26" i="42" s="1"/>
  <c r="AM26" i="42"/>
  <c r="AL26" i="42"/>
  <c r="AX26" i="42" s="1"/>
  <c r="AK26" i="42"/>
  <c r="B26" i="42"/>
  <c r="A26" i="42"/>
  <c r="AQ25" i="42"/>
  <c r="AR25" i="42" s="1"/>
  <c r="AT25" i="42" s="1"/>
  <c r="AO25" i="42"/>
  <c r="AP25" i="42" s="1"/>
  <c r="AS25" i="42" s="1"/>
  <c r="AM25" i="42"/>
  <c r="AY25" i="42" s="1"/>
  <c r="AL25" i="42"/>
  <c r="AX25" i="42" s="1"/>
  <c r="AK25" i="42"/>
  <c r="B25" i="42"/>
  <c r="A25" i="42"/>
  <c r="AQ24" i="42"/>
  <c r="AR24" i="42" s="1"/>
  <c r="AT24" i="42" s="1"/>
  <c r="AO24" i="42"/>
  <c r="AP24" i="42" s="1"/>
  <c r="AS24" i="42" s="1"/>
  <c r="AM24" i="42"/>
  <c r="AY24" i="42" s="1"/>
  <c r="AL24" i="42"/>
  <c r="AX24" i="42" s="1"/>
  <c r="AK24" i="42"/>
  <c r="AW24" i="42" s="1"/>
  <c r="B24" i="42"/>
  <c r="A24" i="42"/>
  <c r="AQ23" i="42"/>
  <c r="AR23" i="42" s="1"/>
  <c r="AT23" i="42" s="1"/>
  <c r="AO23" i="42"/>
  <c r="AP23" i="42" s="1"/>
  <c r="AS23" i="42" s="1"/>
  <c r="AM23" i="42"/>
  <c r="AY23" i="42" s="1"/>
  <c r="AL23" i="42"/>
  <c r="AX23" i="42" s="1"/>
  <c r="AK23" i="42"/>
  <c r="B23" i="42"/>
  <c r="A23" i="42"/>
  <c r="AQ22" i="42"/>
  <c r="AR22" i="42" s="1"/>
  <c r="AT22" i="42" s="1"/>
  <c r="AO22" i="42"/>
  <c r="AP22" i="42" s="1"/>
  <c r="AS22" i="42" s="1"/>
  <c r="AM22" i="42"/>
  <c r="AY22" i="42" s="1"/>
  <c r="AL22" i="42"/>
  <c r="AK22" i="42"/>
  <c r="B22" i="42"/>
  <c r="A22" i="42"/>
  <c r="AQ21" i="42"/>
  <c r="AR21" i="42" s="1"/>
  <c r="AT21" i="42" s="1"/>
  <c r="AO21" i="42"/>
  <c r="AP21" i="42" s="1"/>
  <c r="AS21" i="42" s="1"/>
  <c r="AM21" i="42"/>
  <c r="AY21" i="42" s="1"/>
  <c r="AL21" i="42"/>
  <c r="AX21" i="42" s="1"/>
  <c r="AK21" i="42"/>
  <c r="B21" i="42"/>
  <c r="A21" i="42"/>
  <c r="AQ20" i="42"/>
  <c r="AR20" i="42" s="1"/>
  <c r="AT20" i="42" s="1"/>
  <c r="AO20" i="42"/>
  <c r="AP20" i="42" s="1"/>
  <c r="AS20" i="42" s="1"/>
  <c r="AM20" i="42"/>
  <c r="AY20" i="42" s="1"/>
  <c r="AL20" i="42"/>
  <c r="AX20" i="42" s="1"/>
  <c r="AK20" i="42"/>
  <c r="B20" i="42"/>
  <c r="A20" i="42"/>
  <c r="AQ19" i="42"/>
  <c r="AR19" i="42" s="1"/>
  <c r="AT19" i="42" s="1"/>
  <c r="AO19" i="42"/>
  <c r="AP19" i="42" s="1"/>
  <c r="AS19" i="42" s="1"/>
  <c r="AM19" i="42"/>
  <c r="AY19" i="42" s="1"/>
  <c r="AL19" i="42"/>
  <c r="AX19" i="42" s="1"/>
  <c r="AK19" i="42"/>
  <c r="AW19" i="42" s="1"/>
  <c r="B19" i="42"/>
  <c r="A19" i="42"/>
  <c r="AQ18" i="42"/>
  <c r="AR18" i="42" s="1"/>
  <c r="AT18" i="42" s="1"/>
  <c r="AO18" i="42"/>
  <c r="AP18" i="42" s="1"/>
  <c r="AS18" i="42" s="1"/>
  <c r="AM18" i="42"/>
  <c r="AY18" i="42" s="1"/>
  <c r="AL18" i="42"/>
  <c r="AX18" i="42" s="1"/>
  <c r="AK18" i="42"/>
  <c r="B18" i="42"/>
  <c r="A18" i="42"/>
  <c r="AQ17" i="42"/>
  <c r="AR17" i="42" s="1"/>
  <c r="AT17" i="42" s="1"/>
  <c r="AO17" i="42"/>
  <c r="AP17" i="42" s="1"/>
  <c r="AS17" i="42" s="1"/>
  <c r="AM17" i="42"/>
  <c r="AY17" i="42" s="1"/>
  <c r="AL17" i="42"/>
  <c r="AK17" i="42"/>
  <c r="B17" i="42"/>
  <c r="A17" i="42"/>
  <c r="AQ16" i="42"/>
  <c r="AR16" i="42" s="1"/>
  <c r="AT16" i="42" s="1"/>
  <c r="AO16" i="42"/>
  <c r="AP16" i="42" s="1"/>
  <c r="AS16" i="42" s="1"/>
  <c r="AM16" i="42"/>
  <c r="AY16" i="42" s="1"/>
  <c r="AL16" i="42"/>
  <c r="AX16" i="42" s="1"/>
  <c r="AK16" i="42"/>
  <c r="B16" i="42"/>
  <c r="A16" i="42"/>
  <c r="AQ15" i="42"/>
  <c r="AR15" i="42" s="1"/>
  <c r="AT15" i="42" s="1"/>
  <c r="AO15" i="42"/>
  <c r="AP15" i="42" s="1"/>
  <c r="AS15" i="42" s="1"/>
  <c r="AM15" i="42"/>
  <c r="AY15" i="42" s="1"/>
  <c r="AL15" i="42"/>
  <c r="AX15" i="42" s="1"/>
  <c r="AK15" i="42"/>
  <c r="AW15" i="42" s="1"/>
  <c r="B15" i="42"/>
  <c r="A15" i="42"/>
  <c r="AQ14" i="42"/>
  <c r="AR14" i="42" s="1"/>
  <c r="AT14" i="42" s="1"/>
  <c r="AO14" i="42"/>
  <c r="AP14" i="42" s="1"/>
  <c r="AS14" i="42" s="1"/>
  <c r="AM14" i="42"/>
  <c r="AY14" i="42" s="1"/>
  <c r="AL14" i="42"/>
  <c r="AX14" i="42" s="1"/>
  <c r="AK14" i="42"/>
  <c r="B14" i="42"/>
  <c r="A14" i="42"/>
  <c r="AQ13" i="42"/>
  <c r="AR13" i="42" s="1"/>
  <c r="AT13" i="42" s="1"/>
  <c r="AO13" i="42"/>
  <c r="AP13" i="42" s="1"/>
  <c r="AS13" i="42" s="1"/>
  <c r="AM13" i="42"/>
  <c r="AY13" i="42" s="1"/>
  <c r="AL13" i="42"/>
  <c r="AX13" i="42" s="1"/>
  <c r="AK13" i="42"/>
  <c r="B13" i="42"/>
  <c r="A13" i="42"/>
  <c r="AQ12" i="42"/>
  <c r="AR12" i="42" s="1"/>
  <c r="AT12" i="42" s="1"/>
  <c r="AO12" i="42"/>
  <c r="AP12" i="42" s="1"/>
  <c r="AS12" i="42" s="1"/>
  <c r="AM12" i="42"/>
  <c r="AY12" i="42" s="1"/>
  <c r="AL12" i="42"/>
  <c r="AX12" i="42" s="1"/>
  <c r="AK12" i="42"/>
  <c r="B12" i="42"/>
  <c r="A12" i="42"/>
  <c r="AQ11" i="42"/>
  <c r="AR11" i="42" s="1"/>
  <c r="AT11" i="42" s="1"/>
  <c r="AO11" i="42"/>
  <c r="AP11" i="42" s="1"/>
  <c r="AS11" i="42" s="1"/>
  <c r="AM11" i="42"/>
  <c r="AL11" i="42"/>
  <c r="AK11" i="42"/>
  <c r="B11" i="42"/>
  <c r="A11" i="42"/>
  <c r="AQ10" i="42"/>
  <c r="AR10" i="42" s="1"/>
  <c r="AT10" i="42" s="1"/>
  <c r="AO10" i="42"/>
  <c r="AM10" i="42"/>
  <c r="AY10" i="42" s="1"/>
  <c r="AL10" i="42"/>
  <c r="AX10" i="42" s="1"/>
  <c r="AK10" i="42"/>
  <c r="B10" i="42"/>
  <c r="A10" i="42"/>
  <c r="AQ9" i="42"/>
  <c r="AR9" i="42" s="1"/>
  <c r="AT9" i="42" s="1"/>
  <c r="AO9" i="42"/>
  <c r="AP9" i="42" s="1"/>
  <c r="AS9" i="42" s="1"/>
  <c r="AM9" i="42"/>
  <c r="AY9" i="42" s="1"/>
  <c r="AL9" i="42"/>
  <c r="AX9" i="42" s="1"/>
  <c r="AK9" i="42"/>
  <c r="B9" i="42"/>
  <c r="A9" i="42"/>
  <c r="AY8" i="42"/>
  <c r="AX8" i="42"/>
  <c r="AW8" i="42"/>
  <c r="AI7" i="42"/>
  <c r="AM7" i="42" s="1"/>
  <c r="W7" i="42"/>
  <c r="AL7" i="42" s="1"/>
  <c r="C7" i="42"/>
  <c r="AK7" i="42" s="1"/>
  <c r="BB5" i="42"/>
  <c r="BA5" i="42"/>
  <c r="AZ5" i="42"/>
  <c r="BB4" i="42"/>
  <c r="BA4" i="42"/>
  <c r="AZ4" i="42"/>
  <c r="AQ68" i="41"/>
  <c r="AR68" i="41" s="1"/>
  <c r="AT68" i="41" s="1"/>
  <c r="AO68" i="41"/>
  <c r="AP68" i="41" s="1"/>
  <c r="AS68" i="41" s="1"/>
  <c r="AM68" i="41"/>
  <c r="AL68" i="41"/>
  <c r="AK68" i="41"/>
  <c r="B68" i="41"/>
  <c r="A68" i="41"/>
  <c r="AQ67" i="41"/>
  <c r="AR67" i="41" s="1"/>
  <c r="AT67" i="41" s="1"/>
  <c r="AO67" i="41"/>
  <c r="AP67" i="41" s="1"/>
  <c r="AS67" i="41" s="1"/>
  <c r="AM67" i="41"/>
  <c r="AL67" i="41"/>
  <c r="AK67" i="41"/>
  <c r="B67" i="41"/>
  <c r="A67" i="41"/>
  <c r="AQ66" i="41"/>
  <c r="AR66" i="41" s="1"/>
  <c r="AT66" i="41" s="1"/>
  <c r="AO66" i="41"/>
  <c r="AP66" i="41" s="1"/>
  <c r="AS66" i="41" s="1"/>
  <c r="AM66" i="41"/>
  <c r="AL66" i="41"/>
  <c r="AK66" i="41"/>
  <c r="AW66" i="41" s="1"/>
  <c r="B66" i="41"/>
  <c r="A66" i="41"/>
  <c r="AQ65" i="41"/>
  <c r="AR65" i="41" s="1"/>
  <c r="AT65" i="41" s="1"/>
  <c r="AO65" i="41"/>
  <c r="AP65" i="41" s="1"/>
  <c r="AS65" i="41" s="1"/>
  <c r="AM65" i="41"/>
  <c r="AL65" i="41"/>
  <c r="AK65" i="41"/>
  <c r="B65" i="41"/>
  <c r="A65" i="41"/>
  <c r="AQ64" i="41"/>
  <c r="AR64" i="41" s="1"/>
  <c r="AT64" i="41" s="1"/>
  <c r="AO64" i="41"/>
  <c r="AP64" i="41" s="1"/>
  <c r="AS64" i="41" s="1"/>
  <c r="AM64" i="41"/>
  <c r="AL64" i="41"/>
  <c r="AK64" i="41"/>
  <c r="AW64" i="41" s="1"/>
  <c r="B64" i="41"/>
  <c r="A64" i="41"/>
  <c r="AQ63" i="41"/>
  <c r="AR63" i="41" s="1"/>
  <c r="AT63" i="41" s="1"/>
  <c r="AO63" i="41"/>
  <c r="AP63" i="41" s="1"/>
  <c r="AS63" i="41" s="1"/>
  <c r="AM63" i="41"/>
  <c r="AL63" i="41"/>
  <c r="AK63" i="41"/>
  <c r="AW63" i="41" s="1"/>
  <c r="B63" i="41"/>
  <c r="A63" i="41"/>
  <c r="AQ62" i="41"/>
  <c r="AR62" i="41" s="1"/>
  <c r="AT62" i="41" s="1"/>
  <c r="AO62" i="41"/>
  <c r="AP62" i="41" s="1"/>
  <c r="AS62" i="41" s="1"/>
  <c r="AM62" i="41"/>
  <c r="AL62" i="41"/>
  <c r="AK62" i="41"/>
  <c r="AW62" i="41" s="1"/>
  <c r="B62" i="41"/>
  <c r="A62" i="41"/>
  <c r="AQ61" i="41"/>
  <c r="AR61" i="41" s="1"/>
  <c r="AT61" i="41" s="1"/>
  <c r="AO61" i="41"/>
  <c r="AP61" i="41" s="1"/>
  <c r="AS61" i="41" s="1"/>
  <c r="AM61" i="41"/>
  <c r="AY61" i="41" s="1"/>
  <c r="AL61" i="41"/>
  <c r="AX61" i="41" s="1"/>
  <c r="AK61" i="41"/>
  <c r="AW61" i="41" s="1"/>
  <c r="B61" i="41"/>
  <c r="A61" i="41"/>
  <c r="AQ60" i="41"/>
  <c r="AR60" i="41" s="1"/>
  <c r="AT60" i="41" s="1"/>
  <c r="AO60" i="41"/>
  <c r="AP60" i="41" s="1"/>
  <c r="AS60" i="41" s="1"/>
  <c r="AM60" i="41"/>
  <c r="AL60" i="41"/>
  <c r="AK60" i="41"/>
  <c r="AW60" i="41" s="1"/>
  <c r="B60" i="41"/>
  <c r="A60" i="41"/>
  <c r="AQ59" i="41"/>
  <c r="AR59" i="41" s="1"/>
  <c r="AT59" i="41" s="1"/>
  <c r="AO59" i="41"/>
  <c r="AP59" i="41" s="1"/>
  <c r="AS59" i="41" s="1"/>
  <c r="AM59" i="41"/>
  <c r="AL59" i="41"/>
  <c r="AK59" i="41"/>
  <c r="B59" i="41"/>
  <c r="A59" i="41"/>
  <c r="AQ58" i="41"/>
  <c r="AR58" i="41" s="1"/>
  <c r="AT58" i="41" s="1"/>
  <c r="AO58" i="41"/>
  <c r="AP58" i="41" s="1"/>
  <c r="AS58" i="41" s="1"/>
  <c r="AM58" i="41"/>
  <c r="AL58" i="41"/>
  <c r="AK58" i="41"/>
  <c r="B58" i="41"/>
  <c r="A58" i="41"/>
  <c r="AQ57" i="41"/>
  <c r="AR57" i="41" s="1"/>
  <c r="AT57" i="41" s="1"/>
  <c r="AO57" i="41"/>
  <c r="AP57" i="41" s="1"/>
  <c r="AS57" i="41" s="1"/>
  <c r="AM57" i="41"/>
  <c r="AL57" i="41"/>
  <c r="AK57" i="41"/>
  <c r="AW57" i="41" s="1"/>
  <c r="B57" i="41"/>
  <c r="A57" i="41"/>
  <c r="AQ56" i="41"/>
  <c r="AR56" i="41" s="1"/>
  <c r="AT56" i="41" s="1"/>
  <c r="AO56" i="41"/>
  <c r="AP56" i="41" s="1"/>
  <c r="AS56" i="41" s="1"/>
  <c r="AM56" i="41"/>
  <c r="AL56" i="41"/>
  <c r="AK56" i="41"/>
  <c r="B56" i="41"/>
  <c r="A56" i="41"/>
  <c r="AQ55" i="41"/>
  <c r="AR55" i="41" s="1"/>
  <c r="AT55" i="41" s="1"/>
  <c r="AO55" i="41"/>
  <c r="AP55" i="41" s="1"/>
  <c r="AS55" i="41" s="1"/>
  <c r="AM55" i="41"/>
  <c r="AL55" i="41"/>
  <c r="AK55" i="41"/>
  <c r="AW55" i="41" s="1"/>
  <c r="B55" i="41"/>
  <c r="A55" i="41"/>
  <c r="AQ54" i="41"/>
  <c r="AR54" i="41" s="1"/>
  <c r="AT54" i="41" s="1"/>
  <c r="AO54" i="41"/>
  <c r="AP54" i="41" s="1"/>
  <c r="AS54" i="41" s="1"/>
  <c r="AM54" i="41"/>
  <c r="AL54" i="41"/>
  <c r="AK54" i="41"/>
  <c r="AW54" i="41" s="1"/>
  <c r="B54" i="41"/>
  <c r="A54" i="41"/>
  <c r="AQ53" i="41"/>
  <c r="AR53" i="41" s="1"/>
  <c r="AT53" i="41" s="1"/>
  <c r="AO53" i="41"/>
  <c r="AP53" i="41" s="1"/>
  <c r="AS53" i="41" s="1"/>
  <c r="AM53" i="41"/>
  <c r="AL53" i="41"/>
  <c r="AK53" i="41"/>
  <c r="B53" i="41"/>
  <c r="A53" i="41"/>
  <c r="AQ52" i="41"/>
  <c r="AR52" i="41" s="1"/>
  <c r="AT52" i="41" s="1"/>
  <c r="AO52" i="41"/>
  <c r="AP52" i="41" s="1"/>
  <c r="AS52" i="41" s="1"/>
  <c r="AM52" i="41"/>
  <c r="AY52" i="41" s="1"/>
  <c r="AL52" i="41"/>
  <c r="AX52" i="41" s="1"/>
  <c r="AK52" i="41"/>
  <c r="AW52" i="41" s="1"/>
  <c r="B52" i="41"/>
  <c r="A52" i="41"/>
  <c r="AQ51" i="41"/>
  <c r="AR51" i="41" s="1"/>
  <c r="AT51" i="41" s="1"/>
  <c r="AO51" i="41"/>
  <c r="AP51" i="41" s="1"/>
  <c r="AS51" i="41" s="1"/>
  <c r="AM51" i="41"/>
  <c r="AL51" i="41"/>
  <c r="AK51" i="41"/>
  <c r="AW51" i="41" s="1"/>
  <c r="B51" i="41"/>
  <c r="A51" i="41"/>
  <c r="AQ50" i="41"/>
  <c r="AR50" i="41" s="1"/>
  <c r="AT50" i="41" s="1"/>
  <c r="AO50" i="41"/>
  <c r="AP50" i="41" s="1"/>
  <c r="AS50" i="41" s="1"/>
  <c r="AM50" i="41"/>
  <c r="AY50" i="41" s="1"/>
  <c r="AL50" i="41"/>
  <c r="AK50" i="41"/>
  <c r="B50" i="41"/>
  <c r="A50" i="41"/>
  <c r="AQ49" i="41"/>
  <c r="AR49" i="41" s="1"/>
  <c r="AT49" i="41" s="1"/>
  <c r="AO49" i="41"/>
  <c r="AP49" i="41" s="1"/>
  <c r="AS49" i="41" s="1"/>
  <c r="AM49" i="41"/>
  <c r="AL49" i="41"/>
  <c r="AK49" i="41"/>
  <c r="B49" i="41"/>
  <c r="A49" i="41"/>
  <c r="AQ48" i="41"/>
  <c r="AR48" i="41" s="1"/>
  <c r="AT48" i="41" s="1"/>
  <c r="AO48" i="41"/>
  <c r="AP48" i="41" s="1"/>
  <c r="AS48" i="41" s="1"/>
  <c r="AM48" i="41"/>
  <c r="AL48" i="41"/>
  <c r="AK48" i="41"/>
  <c r="B48" i="41"/>
  <c r="A48" i="41"/>
  <c r="AQ47" i="41"/>
  <c r="AR47" i="41" s="1"/>
  <c r="AT47" i="41" s="1"/>
  <c r="AO47" i="41"/>
  <c r="AP47" i="41" s="1"/>
  <c r="AS47" i="41" s="1"/>
  <c r="AM47" i="41"/>
  <c r="AL47" i="41"/>
  <c r="AK47" i="41"/>
  <c r="B47" i="41"/>
  <c r="A47" i="41"/>
  <c r="AQ46" i="41"/>
  <c r="AR46" i="41" s="1"/>
  <c r="AT46" i="41" s="1"/>
  <c r="AO46" i="41"/>
  <c r="AP46" i="41" s="1"/>
  <c r="AS46" i="41" s="1"/>
  <c r="AM46" i="41"/>
  <c r="AL46" i="41"/>
  <c r="AK46" i="41"/>
  <c r="B46" i="41"/>
  <c r="A46" i="41"/>
  <c r="AQ45" i="41"/>
  <c r="AR45" i="41" s="1"/>
  <c r="AT45" i="41" s="1"/>
  <c r="AO45" i="41"/>
  <c r="AP45" i="41" s="1"/>
  <c r="AS45" i="41" s="1"/>
  <c r="AM45" i="41"/>
  <c r="AL45" i="41"/>
  <c r="AK45" i="41"/>
  <c r="AW45" i="41" s="1"/>
  <c r="B45" i="41"/>
  <c r="A45" i="41"/>
  <c r="AQ44" i="41"/>
  <c r="AR44" i="41" s="1"/>
  <c r="AT44" i="41" s="1"/>
  <c r="AO44" i="41"/>
  <c r="AP44" i="41" s="1"/>
  <c r="AS44" i="41" s="1"/>
  <c r="AM44" i="41"/>
  <c r="AL44" i="41"/>
  <c r="AK44" i="41"/>
  <c r="AW44" i="41" s="1"/>
  <c r="B44" i="41"/>
  <c r="A44" i="41"/>
  <c r="AQ43" i="41"/>
  <c r="AR43" i="41" s="1"/>
  <c r="AT43" i="41" s="1"/>
  <c r="AO43" i="41"/>
  <c r="AP43" i="41" s="1"/>
  <c r="AS43" i="41" s="1"/>
  <c r="AM43" i="41"/>
  <c r="AY43" i="41" s="1"/>
  <c r="AL43" i="41"/>
  <c r="AX43" i="41" s="1"/>
  <c r="AK43" i="41"/>
  <c r="AW43" i="41" s="1"/>
  <c r="B43" i="41"/>
  <c r="A43" i="41"/>
  <c r="AQ42" i="41"/>
  <c r="AR42" i="41" s="1"/>
  <c r="AT42" i="41" s="1"/>
  <c r="AO42" i="41"/>
  <c r="AP42" i="41" s="1"/>
  <c r="AS42" i="41" s="1"/>
  <c r="AM42" i="41"/>
  <c r="AL42" i="41"/>
  <c r="AK42" i="41"/>
  <c r="AW42" i="41" s="1"/>
  <c r="B42" i="41"/>
  <c r="A42" i="41"/>
  <c r="AQ41" i="41"/>
  <c r="AR41" i="41" s="1"/>
  <c r="AT41" i="41" s="1"/>
  <c r="AO41" i="41"/>
  <c r="AP41" i="41" s="1"/>
  <c r="AS41" i="41" s="1"/>
  <c r="AM41" i="41"/>
  <c r="AL41" i="41"/>
  <c r="AK41" i="41"/>
  <c r="B41" i="41"/>
  <c r="A41" i="41"/>
  <c r="AQ40" i="41"/>
  <c r="AR40" i="41" s="1"/>
  <c r="AT40" i="41" s="1"/>
  <c r="AO40" i="41"/>
  <c r="AP40" i="41" s="1"/>
  <c r="AS40" i="41" s="1"/>
  <c r="AM40" i="41"/>
  <c r="AL40" i="41"/>
  <c r="AK40" i="41"/>
  <c r="B40" i="41"/>
  <c r="A40" i="41"/>
  <c r="AQ39" i="41"/>
  <c r="AR39" i="41" s="1"/>
  <c r="AT39" i="41" s="1"/>
  <c r="AO39" i="41"/>
  <c r="AP39" i="41" s="1"/>
  <c r="AS39" i="41" s="1"/>
  <c r="AM39" i="41"/>
  <c r="AL39" i="41"/>
  <c r="AK39" i="41"/>
  <c r="AW39" i="41" s="1"/>
  <c r="B39" i="41"/>
  <c r="A39" i="41"/>
  <c r="AQ38" i="41"/>
  <c r="AR38" i="41" s="1"/>
  <c r="AT38" i="41" s="1"/>
  <c r="AO38" i="41"/>
  <c r="AP38" i="41" s="1"/>
  <c r="AS38" i="41" s="1"/>
  <c r="AM38" i="41"/>
  <c r="AL38" i="41"/>
  <c r="AK38" i="41"/>
  <c r="B38" i="41"/>
  <c r="A38" i="41"/>
  <c r="AQ37" i="41"/>
  <c r="AR37" i="41" s="1"/>
  <c r="AT37" i="41" s="1"/>
  <c r="AO37" i="41"/>
  <c r="AP37" i="41" s="1"/>
  <c r="AS37" i="41" s="1"/>
  <c r="AM37" i="41"/>
  <c r="AL37" i="41"/>
  <c r="AK37" i="41"/>
  <c r="AW37" i="41" s="1"/>
  <c r="B37" i="41"/>
  <c r="A37" i="41"/>
  <c r="AQ36" i="41"/>
  <c r="AR36" i="41" s="1"/>
  <c r="AT36" i="41" s="1"/>
  <c r="AO36" i="41"/>
  <c r="AP36" i="41" s="1"/>
  <c r="AS36" i="41" s="1"/>
  <c r="AM36" i="41"/>
  <c r="AL36" i="41"/>
  <c r="AK36" i="41"/>
  <c r="B36" i="41"/>
  <c r="A36" i="41"/>
  <c r="AQ35" i="41"/>
  <c r="AR35" i="41" s="1"/>
  <c r="AT35" i="41" s="1"/>
  <c r="AO35" i="41"/>
  <c r="AP35" i="41" s="1"/>
  <c r="AS35" i="41" s="1"/>
  <c r="AM35" i="41"/>
  <c r="AL35" i="41"/>
  <c r="AK35" i="41"/>
  <c r="AW35" i="41" s="1"/>
  <c r="B35" i="41"/>
  <c r="A35" i="41"/>
  <c r="AQ34" i="41"/>
  <c r="AR34" i="41" s="1"/>
  <c r="AT34" i="41" s="1"/>
  <c r="AO34" i="41"/>
  <c r="AP34" i="41" s="1"/>
  <c r="AS34" i="41" s="1"/>
  <c r="AM34" i="41"/>
  <c r="AL34" i="41"/>
  <c r="AK34" i="41"/>
  <c r="AW34" i="41" s="1"/>
  <c r="B34" i="41"/>
  <c r="A34" i="41"/>
  <c r="AQ33" i="41"/>
  <c r="AR33" i="41" s="1"/>
  <c r="AT33" i="41" s="1"/>
  <c r="AO33" i="41"/>
  <c r="AP33" i="41" s="1"/>
  <c r="AS33" i="41" s="1"/>
  <c r="AM33" i="41"/>
  <c r="AY33" i="41" s="1"/>
  <c r="AL33" i="41"/>
  <c r="AK33" i="41"/>
  <c r="B33" i="41"/>
  <c r="A33" i="41"/>
  <c r="AQ32" i="41"/>
  <c r="AR32" i="41" s="1"/>
  <c r="AT32" i="41" s="1"/>
  <c r="AO32" i="41"/>
  <c r="AP32" i="41" s="1"/>
  <c r="AS32" i="41" s="1"/>
  <c r="AM32" i="41"/>
  <c r="AL32" i="41"/>
  <c r="AK32" i="41"/>
  <c r="B32" i="41"/>
  <c r="A32" i="41"/>
  <c r="AQ31" i="41"/>
  <c r="AR31" i="41" s="1"/>
  <c r="AT31" i="41" s="1"/>
  <c r="AO31" i="41"/>
  <c r="AP31" i="41" s="1"/>
  <c r="AS31" i="41" s="1"/>
  <c r="AM31" i="41"/>
  <c r="AL31" i="41"/>
  <c r="AK31" i="41"/>
  <c r="B31" i="41"/>
  <c r="A31" i="41"/>
  <c r="AQ30" i="41"/>
  <c r="AR30" i="41" s="1"/>
  <c r="AT30" i="41" s="1"/>
  <c r="AO30" i="41"/>
  <c r="AP30" i="41" s="1"/>
  <c r="AS30" i="41" s="1"/>
  <c r="AM30" i="41"/>
  <c r="AL30" i="41"/>
  <c r="AK30" i="41"/>
  <c r="AW30" i="41" s="1"/>
  <c r="B30" i="41"/>
  <c r="A30" i="41"/>
  <c r="AQ29" i="41"/>
  <c r="AR29" i="41" s="1"/>
  <c r="AT29" i="41" s="1"/>
  <c r="AO29" i="41"/>
  <c r="AP29" i="41" s="1"/>
  <c r="AS29" i="41" s="1"/>
  <c r="AM29" i="41"/>
  <c r="AL29" i="41"/>
  <c r="AK29" i="41"/>
  <c r="B29" i="41"/>
  <c r="A29" i="41"/>
  <c r="AQ28" i="41"/>
  <c r="AR28" i="41" s="1"/>
  <c r="AT28" i="41" s="1"/>
  <c r="AO28" i="41"/>
  <c r="AP28" i="41" s="1"/>
  <c r="AS28" i="41" s="1"/>
  <c r="AM28" i="41"/>
  <c r="AL28" i="41"/>
  <c r="AK28" i="41"/>
  <c r="AW28" i="41" s="1"/>
  <c r="B28" i="41"/>
  <c r="A28" i="41"/>
  <c r="AQ27" i="41"/>
  <c r="AR27" i="41" s="1"/>
  <c r="AT27" i="41" s="1"/>
  <c r="AO27" i="41"/>
  <c r="AP27" i="41" s="1"/>
  <c r="AS27" i="41" s="1"/>
  <c r="AM27" i="41"/>
  <c r="AL27" i="41"/>
  <c r="AK27" i="41"/>
  <c r="AW27" i="41" s="1"/>
  <c r="B27" i="41"/>
  <c r="A27" i="41"/>
  <c r="AQ26" i="41"/>
  <c r="AR26" i="41" s="1"/>
  <c r="AT26" i="41" s="1"/>
  <c r="AO26" i="41"/>
  <c r="AP26" i="41" s="1"/>
  <c r="AS26" i="41" s="1"/>
  <c r="AM26" i="41"/>
  <c r="AL26" i="41"/>
  <c r="AK26" i="41"/>
  <c r="AW26" i="41" s="1"/>
  <c r="B26" i="41"/>
  <c r="A26" i="41"/>
  <c r="AQ25" i="41"/>
  <c r="AR25" i="41" s="1"/>
  <c r="AT25" i="41" s="1"/>
  <c r="AO25" i="41"/>
  <c r="AP25" i="41" s="1"/>
  <c r="AS25" i="41" s="1"/>
  <c r="AM25" i="41"/>
  <c r="AY25" i="41" s="1"/>
  <c r="AL25" i="41"/>
  <c r="AK25" i="41"/>
  <c r="B25" i="41"/>
  <c r="A25" i="41"/>
  <c r="AQ24" i="41"/>
  <c r="AR24" i="41" s="1"/>
  <c r="AT24" i="41" s="1"/>
  <c r="AO24" i="41"/>
  <c r="AP24" i="41" s="1"/>
  <c r="AS24" i="41" s="1"/>
  <c r="AM24" i="41"/>
  <c r="AL24" i="41"/>
  <c r="AK24" i="41"/>
  <c r="AW24" i="41" s="1"/>
  <c r="B24" i="41"/>
  <c r="A24" i="41"/>
  <c r="AQ23" i="41"/>
  <c r="AR23" i="41" s="1"/>
  <c r="AT23" i="41" s="1"/>
  <c r="AO23" i="41"/>
  <c r="AP23" i="41" s="1"/>
  <c r="AS23" i="41" s="1"/>
  <c r="AM23" i="41"/>
  <c r="AL23" i="41"/>
  <c r="AK23" i="41"/>
  <c r="B23" i="41"/>
  <c r="A23" i="41"/>
  <c r="AQ22" i="41"/>
  <c r="AR22" i="41" s="1"/>
  <c r="AT22" i="41" s="1"/>
  <c r="AO22" i="41"/>
  <c r="AP22" i="41" s="1"/>
  <c r="AS22" i="41" s="1"/>
  <c r="AM22" i="41"/>
  <c r="AL22" i="41"/>
  <c r="AK22" i="41"/>
  <c r="AW22" i="41" s="1"/>
  <c r="B22" i="41"/>
  <c r="A22" i="41"/>
  <c r="AQ21" i="41"/>
  <c r="AR21" i="41" s="1"/>
  <c r="AT21" i="41" s="1"/>
  <c r="AO21" i="41"/>
  <c r="AP21" i="41" s="1"/>
  <c r="AS21" i="41" s="1"/>
  <c r="AM21" i="41"/>
  <c r="AL21" i="41"/>
  <c r="AK21" i="41"/>
  <c r="B21" i="41"/>
  <c r="A21" i="41"/>
  <c r="AQ20" i="41"/>
  <c r="AR20" i="41" s="1"/>
  <c r="AT20" i="41" s="1"/>
  <c r="AO20" i="41"/>
  <c r="AP20" i="41" s="1"/>
  <c r="AS20" i="41" s="1"/>
  <c r="AM20" i="41"/>
  <c r="AL20" i="41"/>
  <c r="AK20" i="41"/>
  <c r="AW20" i="41" s="1"/>
  <c r="B20" i="41"/>
  <c r="A20" i="41"/>
  <c r="AQ19" i="41"/>
  <c r="AR19" i="41" s="1"/>
  <c r="AT19" i="41" s="1"/>
  <c r="AO19" i="41"/>
  <c r="AP19" i="41" s="1"/>
  <c r="AS19" i="41" s="1"/>
  <c r="AM19" i="41"/>
  <c r="AY19" i="41" s="1"/>
  <c r="AL19" i="41"/>
  <c r="AK19" i="41"/>
  <c r="AW19" i="41" s="1"/>
  <c r="B19" i="41"/>
  <c r="A19" i="41"/>
  <c r="AQ18" i="41"/>
  <c r="AR18" i="41" s="1"/>
  <c r="AT18" i="41" s="1"/>
  <c r="AO18" i="41"/>
  <c r="AP18" i="41" s="1"/>
  <c r="AS18" i="41" s="1"/>
  <c r="AM18" i="41"/>
  <c r="AL18" i="41"/>
  <c r="AK18" i="41"/>
  <c r="AW18" i="41" s="1"/>
  <c r="B18" i="41"/>
  <c r="A18" i="41"/>
  <c r="AQ17" i="41"/>
  <c r="AR17" i="41" s="1"/>
  <c r="AT17" i="41" s="1"/>
  <c r="AO17" i="41"/>
  <c r="AP17" i="41" s="1"/>
  <c r="AS17" i="41" s="1"/>
  <c r="AM17" i="41"/>
  <c r="AL17" i="41"/>
  <c r="AK17" i="41"/>
  <c r="AW17" i="41" s="1"/>
  <c r="B17" i="41"/>
  <c r="A17" i="41"/>
  <c r="AQ16" i="41"/>
  <c r="AR16" i="41" s="1"/>
  <c r="AT16" i="41" s="1"/>
  <c r="AO16" i="41"/>
  <c r="AP16" i="41" s="1"/>
  <c r="AS16" i="41" s="1"/>
  <c r="AM16" i="41"/>
  <c r="AL16" i="41"/>
  <c r="AK16" i="41"/>
  <c r="AW16" i="41" s="1"/>
  <c r="B16" i="41"/>
  <c r="A16" i="41"/>
  <c r="AQ15" i="41"/>
  <c r="AR15" i="41" s="1"/>
  <c r="AT15" i="41" s="1"/>
  <c r="AO15" i="41"/>
  <c r="AP15" i="41" s="1"/>
  <c r="AS15" i="41" s="1"/>
  <c r="AM15" i="41"/>
  <c r="AL15" i="41"/>
  <c r="AK15" i="41"/>
  <c r="AW15" i="41" s="1"/>
  <c r="B15" i="41"/>
  <c r="A15" i="41"/>
  <c r="AQ14" i="41"/>
  <c r="AR14" i="41" s="1"/>
  <c r="AT14" i="41" s="1"/>
  <c r="AO14" i="41"/>
  <c r="AP14" i="41" s="1"/>
  <c r="AS14" i="41" s="1"/>
  <c r="AM14" i="41"/>
  <c r="AL14" i="41"/>
  <c r="AK14" i="41"/>
  <c r="AW14" i="41" s="1"/>
  <c r="B14" i="41"/>
  <c r="A14" i="41"/>
  <c r="AQ13" i="41"/>
  <c r="AR13" i="41" s="1"/>
  <c r="AT13" i="41" s="1"/>
  <c r="AO13" i="41"/>
  <c r="AP13" i="41" s="1"/>
  <c r="AS13" i="41" s="1"/>
  <c r="AM13" i="41"/>
  <c r="AL13" i="41"/>
  <c r="AK13" i="41"/>
  <c r="B13" i="41"/>
  <c r="A13" i="41"/>
  <c r="AQ12" i="41"/>
  <c r="AR12" i="41" s="1"/>
  <c r="AT12" i="41" s="1"/>
  <c r="AO12" i="41"/>
  <c r="AP12" i="41" s="1"/>
  <c r="AS12" i="41" s="1"/>
  <c r="AM12" i="41"/>
  <c r="AL12" i="41"/>
  <c r="AK12" i="41"/>
  <c r="AW12" i="41" s="1"/>
  <c r="B12" i="41"/>
  <c r="A12" i="41"/>
  <c r="AQ11" i="41"/>
  <c r="AR11" i="41" s="1"/>
  <c r="AT11" i="41" s="1"/>
  <c r="AO11" i="41"/>
  <c r="AP11" i="41" s="1"/>
  <c r="AS11" i="41" s="1"/>
  <c r="AM11" i="41"/>
  <c r="AL11" i="41"/>
  <c r="AK11" i="41"/>
  <c r="AW11" i="41" s="1"/>
  <c r="B11" i="41"/>
  <c r="A11" i="41"/>
  <c r="AQ10" i="41"/>
  <c r="AO10" i="41"/>
  <c r="AM10" i="41"/>
  <c r="AL10" i="41"/>
  <c r="AK10" i="41"/>
  <c r="AW10" i="41" s="1"/>
  <c r="B10" i="41"/>
  <c r="A10" i="41"/>
  <c r="AQ9" i="41"/>
  <c r="AR9" i="41" s="1"/>
  <c r="AT9" i="41" s="1"/>
  <c r="AO9" i="41"/>
  <c r="AP9" i="41" s="1"/>
  <c r="AS9" i="41" s="1"/>
  <c r="AM9" i="41"/>
  <c r="AL9" i="41"/>
  <c r="AK9" i="41"/>
  <c r="AW9" i="41" s="1"/>
  <c r="B9" i="41"/>
  <c r="A9" i="41"/>
  <c r="AY8" i="41"/>
  <c r="AX8" i="41"/>
  <c r="AW8" i="41"/>
  <c r="AM7" i="41"/>
  <c r="AI7" i="41"/>
  <c r="W7" i="41"/>
  <c r="AL7" i="41" s="1"/>
  <c r="C7" i="41"/>
  <c r="AK7" i="41" s="1"/>
  <c r="BB5" i="41"/>
  <c r="BA5" i="41"/>
  <c r="AZ5" i="41"/>
  <c r="BB4" i="41"/>
  <c r="BA4" i="41"/>
  <c r="AZ4" i="41"/>
  <c r="AQ68" i="40"/>
  <c r="AR68" i="40" s="1"/>
  <c r="AT68" i="40" s="1"/>
  <c r="AO68" i="40"/>
  <c r="AP68" i="40" s="1"/>
  <c r="AS68" i="40" s="1"/>
  <c r="AM68" i="40"/>
  <c r="AL68" i="40"/>
  <c r="AK68" i="40"/>
  <c r="B68" i="40"/>
  <c r="A68" i="40"/>
  <c r="AQ67" i="40"/>
  <c r="AR67" i="40" s="1"/>
  <c r="AT67" i="40" s="1"/>
  <c r="AO67" i="40"/>
  <c r="AP67" i="40" s="1"/>
  <c r="AS67" i="40" s="1"/>
  <c r="AM67" i="40"/>
  <c r="AY67" i="40" s="1"/>
  <c r="AL67" i="40"/>
  <c r="AX67" i="40" s="1"/>
  <c r="AK67" i="40"/>
  <c r="B67" i="40"/>
  <c r="A67" i="40"/>
  <c r="AQ66" i="40"/>
  <c r="AR66" i="40" s="1"/>
  <c r="AT66" i="40" s="1"/>
  <c r="AO66" i="40"/>
  <c r="AP66" i="40" s="1"/>
  <c r="AS66" i="40" s="1"/>
  <c r="AM66" i="40"/>
  <c r="AL66" i="40"/>
  <c r="AK66" i="40"/>
  <c r="B66" i="40"/>
  <c r="A66" i="40"/>
  <c r="AQ65" i="40"/>
  <c r="AR65" i="40" s="1"/>
  <c r="AT65" i="40" s="1"/>
  <c r="AO65" i="40"/>
  <c r="AP65" i="40" s="1"/>
  <c r="AS65" i="40" s="1"/>
  <c r="AM65" i="40"/>
  <c r="AL65" i="40"/>
  <c r="AK65" i="40"/>
  <c r="AW65" i="40" s="1"/>
  <c r="B65" i="40"/>
  <c r="A65" i="40"/>
  <c r="AQ64" i="40"/>
  <c r="AR64" i="40" s="1"/>
  <c r="AT64" i="40" s="1"/>
  <c r="AO64" i="40"/>
  <c r="AP64" i="40" s="1"/>
  <c r="AS64" i="40" s="1"/>
  <c r="AM64" i="40"/>
  <c r="AL64" i="40"/>
  <c r="AK64" i="40"/>
  <c r="AW64" i="40" s="1"/>
  <c r="B64" i="40"/>
  <c r="A64" i="40"/>
  <c r="AQ63" i="40"/>
  <c r="AR63" i="40" s="1"/>
  <c r="AT63" i="40" s="1"/>
  <c r="AO63" i="40"/>
  <c r="AP63" i="40" s="1"/>
  <c r="AS63" i="40" s="1"/>
  <c r="AM63" i="40"/>
  <c r="AY63" i="40" s="1"/>
  <c r="AL63" i="40"/>
  <c r="AK63" i="40"/>
  <c r="AW63" i="40" s="1"/>
  <c r="B63" i="40"/>
  <c r="A63" i="40"/>
  <c r="AQ62" i="40"/>
  <c r="AR62" i="40" s="1"/>
  <c r="AT62" i="40" s="1"/>
  <c r="AO62" i="40"/>
  <c r="AP62" i="40" s="1"/>
  <c r="AS62" i="40" s="1"/>
  <c r="AM62" i="40"/>
  <c r="AY62" i="40" s="1"/>
  <c r="AL62" i="40"/>
  <c r="AK62" i="40"/>
  <c r="AW62" i="40" s="1"/>
  <c r="B62" i="40"/>
  <c r="A62" i="40"/>
  <c r="AQ61" i="40"/>
  <c r="AR61" i="40" s="1"/>
  <c r="AT61" i="40" s="1"/>
  <c r="AO61" i="40"/>
  <c r="AP61" i="40" s="1"/>
  <c r="AS61" i="40" s="1"/>
  <c r="AM61" i="40"/>
  <c r="AL61" i="40"/>
  <c r="AK61" i="40"/>
  <c r="AW61" i="40" s="1"/>
  <c r="B61" i="40"/>
  <c r="A61" i="40"/>
  <c r="AQ60" i="40"/>
  <c r="AR60" i="40" s="1"/>
  <c r="AT60" i="40" s="1"/>
  <c r="AO60" i="40"/>
  <c r="AP60" i="40" s="1"/>
  <c r="AS60" i="40" s="1"/>
  <c r="AM60" i="40"/>
  <c r="AL60" i="40"/>
  <c r="AK60" i="40"/>
  <c r="AW60" i="40" s="1"/>
  <c r="B60" i="40"/>
  <c r="A60" i="40"/>
  <c r="AQ59" i="40"/>
  <c r="AR59" i="40" s="1"/>
  <c r="AT59" i="40" s="1"/>
  <c r="AO59" i="40"/>
  <c r="AP59" i="40" s="1"/>
  <c r="AS59" i="40" s="1"/>
  <c r="AM59" i="40"/>
  <c r="AL59" i="40"/>
  <c r="AK59" i="40"/>
  <c r="AW59" i="40" s="1"/>
  <c r="B59" i="40"/>
  <c r="A59" i="40"/>
  <c r="AQ58" i="40"/>
  <c r="AR58" i="40" s="1"/>
  <c r="AT58" i="40" s="1"/>
  <c r="AO58" i="40"/>
  <c r="AP58" i="40" s="1"/>
  <c r="AS58" i="40" s="1"/>
  <c r="AM58" i="40"/>
  <c r="AL58" i="40"/>
  <c r="AK58" i="40"/>
  <c r="AW58" i="40" s="1"/>
  <c r="B58" i="40"/>
  <c r="A58" i="40"/>
  <c r="AQ57" i="40"/>
  <c r="AR57" i="40" s="1"/>
  <c r="AT57" i="40" s="1"/>
  <c r="AO57" i="40"/>
  <c r="AP57" i="40" s="1"/>
  <c r="AS57" i="40" s="1"/>
  <c r="AM57" i="40"/>
  <c r="AY57" i="40" s="1"/>
  <c r="AL57" i="40"/>
  <c r="AX57" i="40" s="1"/>
  <c r="AK57" i="40"/>
  <c r="AW57" i="40" s="1"/>
  <c r="B57" i="40"/>
  <c r="A57" i="40"/>
  <c r="AQ56" i="40"/>
  <c r="AR56" i="40" s="1"/>
  <c r="AT56" i="40" s="1"/>
  <c r="AO56" i="40"/>
  <c r="AP56" i="40" s="1"/>
  <c r="AS56" i="40" s="1"/>
  <c r="AM56" i="40"/>
  <c r="AL56" i="40"/>
  <c r="AX56" i="40" s="1"/>
  <c r="AK56" i="40"/>
  <c r="AW56" i="40" s="1"/>
  <c r="B56" i="40"/>
  <c r="A56" i="40"/>
  <c r="AQ55" i="40"/>
  <c r="AR55" i="40" s="1"/>
  <c r="AT55" i="40" s="1"/>
  <c r="AO55" i="40"/>
  <c r="AP55" i="40" s="1"/>
  <c r="AS55" i="40" s="1"/>
  <c r="AM55" i="40"/>
  <c r="AL55" i="40"/>
  <c r="AK55" i="40"/>
  <c r="AW55" i="40" s="1"/>
  <c r="B55" i="40"/>
  <c r="A55" i="40"/>
  <c r="AQ54" i="40"/>
  <c r="AR54" i="40" s="1"/>
  <c r="AT54" i="40" s="1"/>
  <c r="AO54" i="40"/>
  <c r="AP54" i="40" s="1"/>
  <c r="AS54" i="40" s="1"/>
  <c r="AM54" i="40"/>
  <c r="AL54" i="40"/>
  <c r="AK54" i="40"/>
  <c r="AW54" i="40" s="1"/>
  <c r="B54" i="40"/>
  <c r="A54" i="40"/>
  <c r="AQ53" i="40"/>
  <c r="AR53" i="40" s="1"/>
  <c r="AT53" i="40" s="1"/>
  <c r="AO53" i="40"/>
  <c r="AP53" i="40" s="1"/>
  <c r="AS53" i="40" s="1"/>
  <c r="AM53" i="40"/>
  <c r="AL53" i="40"/>
  <c r="AK53" i="40"/>
  <c r="B53" i="40"/>
  <c r="A53" i="40"/>
  <c r="AQ52" i="40"/>
  <c r="AR52" i="40" s="1"/>
  <c r="AT52" i="40" s="1"/>
  <c r="AO52" i="40"/>
  <c r="AP52" i="40" s="1"/>
  <c r="AS52" i="40" s="1"/>
  <c r="AM52" i="40"/>
  <c r="AL52" i="40"/>
  <c r="AK52" i="40"/>
  <c r="AW52" i="40" s="1"/>
  <c r="B52" i="40"/>
  <c r="A52" i="40"/>
  <c r="AQ51" i="40"/>
  <c r="AR51" i="40" s="1"/>
  <c r="AT51" i="40" s="1"/>
  <c r="AO51" i="40"/>
  <c r="AP51" i="40" s="1"/>
  <c r="AS51" i="40" s="1"/>
  <c r="AM51" i="40"/>
  <c r="AL51" i="40"/>
  <c r="AK51" i="40"/>
  <c r="AW51" i="40" s="1"/>
  <c r="B51" i="40"/>
  <c r="A51" i="40"/>
  <c r="AQ50" i="40"/>
  <c r="AR50" i="40" s="1"/>
  <c r="AT50" i="40" s="1"/>
  <c r="AO50" i="40"/>
  <c r="AP50" i="40" s="1"/>
  <c r="AS50" i="40" s="1"/>
  <c r="AM50" i="40"/>
  <c r="AY50" i="40" s="1"/>
  <c r="AL50" i="40"/>
  <c r="AK50" i="40"/>
  <c r="AW50" i="40" s="1"/>
  <c r="B50" i="40"/>
  <c r="A50" i="40"/>
  <c r="AQ49" i="40"/>
  <c r="AR49" i="40" s="1"/>
  <c r="AT49" i="40" s="1"/>
  <c r="AO49" i="40"/>
  <c r="AP49" i="40" s="1"/>
  <c r="AS49" i="40" s="1"/>
  <c r="AM49" i="40"/>
  <c r="AY49" i="40" s="1"/>
  <c r="AL49" i="40"/>
  <c r="AX49" i="40" s="1"/>
  <c r="AK49" i="40"/>
  <c r="AW49" i="40" s="1"/>
  <c r="B49" i="40"/>
  <c r="A49" i="40"/>
  <c r="AQ48" i="40"/>
  <c r="AR48" i="40" s="1"/>
  <c r="AT48" i="40" s="1"/>
  <c r="AO48" i="40"/>
  <c r="AP48" i="40" s="1"/>
  <c r="AS48" i="40" s="1"/>
  <c r="AM48" i="40"/>
  <c r="AL48" i="40"/>
  <c r="AK48" i="40"/>
  <c r="B48" i="40"/>
  <c r="A48" i="40"/>
  <c r="AQ47" i="40"/>
  <c r="AR47" i="40" s="1"/>
  <c r="AT47" i="40" s="1"/>
  <c r="AO47" i="40"/>
  <c r="AP47" i="40" s="1"/>
  <c r="AS47" i="40" s="1"/>
  <c r="AM47" i="40"/>
  <c r="AL47" i="40"/>
  <c r="AK47" i="40"/>
  <c r="AW47" i="40" s="1"/>
  <c r="B47" i="40"/>
  <c r="A47" i="40"/>
  <c r="AQ46" i="40"/>
  <c r="AR46" i="40" s="1"/>
  <c r="AT46" i="40" s="1"/>
  <c r="AO46" i="40"/>
  <c r="AP46" i="40" s="1"/>
  <c r="AS46" i="40" s="1"/>
  <c r="AM46" i="40"/>
  <c r="AY46" i="40" s="1"/>
  <c r="AL46" i="40"/>
  <c r="AK46" i="40"/>
  <c r="AW46" i="40" s="1"/>
  <c r="B46" i="40"/>
  <c r="A46" i="40"/>
  <c r="AQ45" i="40"/>
  <c r="AR45" i="40" s="1"/>
  <c r="AT45" i="40" s="1"/>
  <c r="AO45" i="40"/>
  <c r="AP45" i="40" s="1"/>
  <c r="AS45" i="40" s="1"/>
  <c r="AM45" i="40"/>
  <c r="AY45" i="40" s="1"/>
  <c r="AL45" i="40"/>
  <c r="AK45" i="40"/>
  <c r="AW45" i="40" s="1"/>
  <c r="B45" i="40"/>
  <c r="A45" i="40"/>
  <c r="AQ44" i="40"/>
  <c r="AR44" i="40" s="1"/>
  <c r="AT44" i="40" s="1"/>
  <c r="AO44" i="40"/>
  <c r="AP44" i="40" s="1"/>
  <c r="AS44" i="40" s="1"/>
  <c r="AM44" i="40"/>
  <c r="AL44" i="40"/>
  <c r="AK44" i="40"/>
  <c r="AW44" i="40" s="1"/>
  <c r="B44" i="40"/>
  <c r="A44" i="40"/>
  <c r="AQ43" i="40"/>
  <c r="AR43" i="40" s="1"/>
  <c r="AT43" i="40" s="1"/>
  <c r="AO43" i="40"/>
  <c r="AP43" i="40" s="1"/>
  <c r="AS43" i="40" s="1"/>
  <c r="AM43" i="40"/>
  <c r="AL43" i="40"/>
  <c r="AK43" i="40"/>
  <c r="AW43" i="40" s="1"/>
  <c r="B43" i="40"/>
  <c r="A43" i="40"/>
  <c r="AQ42" i="40"/>
  <c r="AR42" i="40" s="1"/>
  <c r="AT42" i="40" s="1"/>
  <c r="AO42" i="40"/>
  <c r="AP42" i="40" s="1"/>
  <c r="AS42" i="40" s="1"/>
  <c r="AM42" i="40"/>
  <c r="AL42" i="40"/>
  <c r="AX42" i="40" s="1"/>
  <c r="AK42" i="40"/>
  <c r="AW42" i="40" s="1"/>
  <c r="B42" i="40"/>
  <c r="A42" i="40"/>
  <c r="AQ41" i="40"/>
  <c r="AR41" i="40" s="1"/>
  <c r="AT41" i="40" s="1"/>
  <c r="AO41" i="40"/>
  <c r="AP41" i="40" s="1"/>
  <c r="AS41" i="40" s="1"/>
  <c r="AM41" i="40"/>
  <c r="AL41" i="40"/>
  <c r="AK41" i="40"/>
  <c r="AW41" i="40" s="1"/>
  <c r="B41" i="40"/>
  <c r="A41" i="40"/>
  <c r="AQ40" i="40"/>
  <c r="AR40" i="40" s="1"/>
  <c r="AT40" i="40" s="1"/>
  <c r="AO40" i="40"/>
  <c r="AP40" i="40" s="1"/>
  <c r="AS40" i="40" s="1"/>
  <c r="AM40" i="40"/>
  <c r="AL40" i="40"/>
  <c r="AK40" i="40"/>
  <c r="AW40" i="40" s="1"/>
  <c r="B40" i="40"/>
  <c r="A40" i="40"/>
  <c r="AQ39" i="40"/>
  <c r="AR39" i="40" s="1"/>
  <c r="AT39" i="40" s="1"/>
  <c r="AO39" i="40"/>
  <c r="AP39" i="40" s="1"/>
  <c r="AS39" i="40" s="1"/>
  <c r="AM39" i="40"/>
  <c r="AL39" i="40"/>
  <c r="AK39" i="40"/>
  <c r="AW39" i="40" s="1"/>
  <c r="B39" i="40"/>
  <c r="A39" i="40"/>
  <c r="AQ38" i="40"/>
  <c r="AR38" i="40" s="1"/>
  <c r="AT38" i="40" s="1"/>
  <c r="AO38" i="40"/>
  <c r="AP38" i="40" s="1"/>
  <c r="AS38" i="40" s="1"/>
  <c r="AM38" i="40"/>
  <c r="AL38" i="40"/>
  <c r="AK38" i="40"/>
  <c r="AW38" i="40" s="1"/>
  <c r="B38" i="40"/>
  <c r="A38" i="40"/>
  <c r="AQ37" i="40"/>
  <c r="AR37" i="40" s="1"/>
  <c r="AT37" i="40" s="1"/>
  <c r="AO37" i="40"/>
  <c r="AP37" i="40" s="1"/>
  <c r="AS37" i="40" s="1"/>
  <c r="AM37" i="40"/>
  <c r="AL37" i="40"/>
  <c r="AK37" i="40"/>
  <c r="AW37" i="40" s="1"/>
  <c r="B37" i="40"/>
  <c r="A37" i="40"/>
  <c r="AQ36" i="40"/>
  <c r="AR36" i="40" s="1"/>
  <c r="AT36" i="40" s="1"/>
  <c r="AO36" i="40"/>
  <c r="AP36" i="40" s="1"/>
  <c r="AS36" i="40" s="1"/>
  <c r="AM36" i="40"/>
  <c r="AL36" i="40"/>
  <c r="AK36" i="40"/>
  <c r="AW36" i="40" s="1"/>
  <c r="B36" i="40"/>
  <c r="A36" i="40"/>
  <c r="AQ35" i="40"/>
  <c r="AR35" i="40" s="1"/>
  <c r="AT35" i="40" s="1"/>
  <c r="AO35" i="40"/>
  <c r="AP35" i="40" s="1"/>
  <c r="AS35" i="40" s="1"/>
  <c r="AM35" i="40"/>
  <c r="AL35" i="40"/>
  <c r="AK35" i="40"/>
  <c r="B35" i="40"/>
  <c r="A35" i="40"/>
  <c r="AQ34" i="40"/>
  <c r="AR34" i="40" s="1"/>
  <c r="AT34" i="40" s="1"/>
  <c r="AO34" i="40"/>
  <c r="AP34" i="40" s="1"/>
  <c r="AS34" i="40" s="1"/>
  <c r="AM34" i="40"/>
  <c r="AL34" i="40"/>
  <c r="AK34" i="40"/>
  <c r="AW34" i="40" s="1"/>
  <c r="B34" i="40"/>
  <c r="A34" i="40"/>
  <c r="AQ33" i="40"/>
  <c r="AR33" i="40" s="1"/>
  <c r="AT33" i="40" s="1"/>
  <c r="AO33" i="40"/>
  <c r="AP33" i="40" s="1"/>
  <c r="AS33" i="40" s="1"/>
  <c r="AM33" i="40"/>
  <c r="AL33" i="40"/>
  <c r="AK33" i="40"/>
  <c r="AW33" i="40" s="1"/>
  <c r="B33" i="40"/>
  <c r="A33" i="40"/>
  <c r="AQ32" i="40"/>
  <c r="AR32" i="40" s="1"/>
  <c r="AT32" i="40" s="1"/>
  <c r="AO32" i="40"/>
  <c r="AP32" i="40" s="1"/>
  <c r="AS32" i="40" s="1"/>
  <c r="AM32" i="40"/>
  <c r="AY32" i="40" s="1"/>
  <c r="AL32" i="40"/>
  <c r="AK32" i="40"/>
  <c r="B32" i="40"/>
  <c r="A32" i="40"/>
  <c r="AQ31" i="40"/>
  <c r="AR31" i="40" s="1"/>
  <c r="AT31" i="40" s="1"/>
  <c r="AO31" i="40"/>
  <c r="AP31" i="40" s="1"/>
  <c r="AS31" i="40" s="1"/>
  <c r="AM31" i="40"/>
  <c r="AL31" i="40"/>
  <c r="AK31" i="40"/>
  <c r="AW31" i="40" s="1"/>
  <c r="B31" i="40"/>
  <c r="A31" i="40"/>
  <c r="AQ30" i="40"/>
  <c r="AR30" i="40" s="1"/>
  <c r="AT30" i="40" s="1"/>
  <c r="AO30" i="40"/>
  <c r="AP30" i="40" s="1"/>
  <c r="AS30" i="40" s="1"/>
  <c r="AM30" i="40"/>
  <c r="AL30" i="40"/>
  <c r="AK30" i="40"/>
  <c r="AW30" i="40" s="1"/>
  <c r="B30" i="40"/>
  <c r="A30" i="40"/>
  <c r="AQ29" i="40"/>
  <c r="AR29" i="40" s="1"/>
  <c r="AT29" i="40" s="1"/>
  <c r="AO29" i="40"/>
  <c r="AP29" i="40" s="1"/>
  <c r="AS29" i="40" s="1"/>
  <c r="AM29" i="40"/>
  <c r="AL29" i="40"/>
  <c r="AX29" i="40" s="1"/>
  <c r="AK29" i="40"/>
  <c r="AW29" i="40" s="1"/>
  <c r="B29" i="40"/>
  <c r="A29" i="40"/>
  <c r="AQ28" i="40"/>
  <c r="AR28" i="40" s="1"/>
  <c r="AT28" i="40" s="1"/>
  <c r="AO28" i="40"/>
  <c r="AP28" i="40" s="1"/>
  <c r="AS28" i="40" s="1"/>
  <c r="AM28" i="40"/>
  <c r="AL28" i="40"/>
  <c r="AK28" i="40"/>
  <c r="B28" i="40"/>
  <c r="A28" i="40"/>
  <c r="AQ27" i="40"/>
  <c r="AR27" i="40" s="1"/>
  <c r="AT27" i="40" s="1"/>
  <c r="AO27" i="40"/>
  <c r="AP27" i="40" s="1"/>
  <c r="AS27" i="40" s="1"/>
  <c r="AM27" i="40"/>
  <c r="AY27" i="40" s="1"/>
  <c r="AL27" i="40"/>
  <c r="AX27" i="40" s="1"/>
  <c r="AK27" i="40"/>
  <c r="AW27" i="40" s="1"/>
  <c r="B27" i="40"/>
  <c r="A27" i="40"/>
  <c r="AQ26" i="40"/>
  <c r="AR26" i="40" s="1"/>
  <c r="AT26" i="40" s="1"/>
  <c r="AO26" i="40"/>
  <c r="AP26" i="40" s="1"/>
  <c r="AS26" i="40" s="1"/>
  <c r="AM26" i="40"/>
  <c r="AL26" i="40"/>
  <c r="AK26" i="40"/>
  <c r="B26" i="40"/>
  <c r="A26" i="40"/>
  <c r="AQ25" i="40"/>
  <c r="AR25" i="40" s="1"/>
  <c r="AT25" i="40" s="1"/>
  <c r="AO25" i="40"/>
  <c r="AP25" i="40" s="1"/>
  <c r="AS25" i="40" s="1"/>
  <c r="AM25" i="40"/>
  <c r="AL25" i="40"/>
  <c r="AK25" i="40"/>
  <c r="AW25" i="40" s="1"/>
  <c r="B25" i="40"/>
  <c r="A25" i="40"/>
  <c r="AQ24" i="40"/>
  <c r="AR24" i="40" s="1"/>
  <c r="AT24" i="40" s="1"/>
  <c r="AO24" i="40"/>
  <c r="AP24" i="40" s="1"/>
  <c r="AS24" i="40" s="1"/>
  <c r="AM24" i="40"/>
  <c r="AL24" i="40"/>
  <c r="AK24" i="40"/>
  <c r="AW24" i="40" s="1"/>
  <c r="B24" i="40"/>
  <c r="A24" i="40"/>
  <c r="AQ23" i="40"/>
  <c r="AR23" i="40" s="1"/>
  <c r="AT23" i="40" s="1"/>
  <c r="AO23" i="40"/>
  <c r="AP23" i="40" s="1"/>
  <c r="AS23" i="40" s="1"/>
  <c r="AM23" i="40"/>
  <c r="AL23" i="40"/>
  <c r="AK23" i="40"/>
  <c r="AW23" i="40" s="1"/>
  <c r="B23" i="40"/>
  <c r="A23" i="40"/>
  <c r="AQ22" i="40"/>
  <c r="AR22" i="40" s="1"/>
  <c r="AT22" i="40" s="1"/>
  <c r="AO22" i="40"/>
  <c r="AP22" i="40" s="1"/>
  <c r="AS22" i="40" s="1"/>
  <c r="AM22" i="40"/>
  <c r="AL22" i="40"/>
  <c r="AK22" i="40"/>
  <c r="AW22" i="40" s="1"/>
  <c r="B22" i="40"/>
  <c r="A22" i="40"/>
  <c r="AQ21" i="40"/>
  <c r="AR21" i="40" s="1"/>
  <c r="AT21" i="40" s="1"/>
  <c r="AO21" i="40"/>
  <c r="AP21" i="40" s="1"/>
  <c r="AS21" i="40" s="1"/>
  <c r="AM21" i="40"/>
  <c r="AY21" i="40" s="1"/>
  <c r="AL21" i="40"/>
  <c r="AX21" i="40" s="1"/>
  <c r="AK21" i="40"/>
  <c r="AW21" i="40" s="1"/>
  <c r="B21" i="40"/>
  <c r="A21" i="40"/>
  <c r="AQ20" i="40"/>
  <c r="AR20" i="40" s="1"/>
  <c r="AT20" i="40" s="1"/>
  <c r="AO20" i="40"/>
  <c r="AP20" i="40" s="1"/>
  <c r="AS20" i="40" s="1"/>
  <c r="AM20" i="40"/>
  <c r="AY20" i="40" s="1"/>
  <c r="AL20" i="40"/>
  <c r="AK20" i="40"/>
  <c r="AW20" i="40" s="1"/>
  <c r="B20" i="40"/>
  <c r="A20" i="40"/>
  <c r="AQ19" i="40"/>
  <c r="AR19" i="40" s="1"/>
  <c r="AT19" i="40" s="1"/>
  <c r="AO19" i="40"/>
  <c r="AP19" i="40" s="1"/>
  <c r="AS19" i="40" s="1"/>
  <c r="AM19" i="40"/>
  <c r="AL19" i="40"/>
  <c r="AK19" i="40"/>
  <c r="AW19" i="40" s="1"/>
  <c r="B19" i="40"/>
  <c r="A19" i="40"/>
  <c r="AQ18" i="40"/>
  <c r="AR18" i="40" s="1"/>
  <c r="AT18" i="40" s="1"/>
  <c r="AO18" i="40"/>
  <c r="AP18" i="40" s="1"/>
  <c r="AS18" i="40" s="1"/>
  <c r="AM18" i="40"/>
  <c r="AL18" i="40"/>
  <c r="AK18" i="40"/>
  <c r="AW18" i="40" s="1"/>
  <c r="B18" i="40"/>
  <c r="A18" i="40"/>
  <c r="AQ17" i="40"/>
  <c r="AR17" i="40" s="1"/>
  <c r="AT17" i="40" s="1"/>
  <c r="AO17" i="40"/>
  <c r="AP17" i="40" s="1"/>
  <c r="AS17" i="40" s="1"/>
  <c r="AM17" i="40"/>
  <c r="AY17" i="40" s="1"/>
  <c r="AL17" i="40"/>
  <c r="AK17" i="40"/>
  <c r="B17" i="40"/>
  <c r="A17" i="40"/>
  <c r="AQ16" i="40"/>
  <c r="AR16" i="40" s="1"/>
  <c r="AT16" i="40" s="1"/>
  <c r="AO16" i="40"/>
  <c r="AP16" i="40" s="1"/>
  <c r="AS16" i="40" s="1"/>
  <c r="AM16" i="40"/>
  <c r="AL16" i="40"/>
  <c r="AK16" i="40"/>
  <c r="AW16" i="40" s="1"/>
  <c r="B16" i="40"/>
  <c r="A16" i="40"/>
  <c r="AQ15" i="40"/>
  <c r="AR15" i="40" s="1"/>
  <c r="AT15" i="40" s="1"/>
  <c r="AO15" i="40"/>
  <c r="AP15" i="40" s="1"/>
  <c r="AS15" i="40" s="1"/>
  <c r="AM15" i="40"/>
  <c r="AL15" i="40"/>
  <c r="AK15" i="40"/>
  <c r="AW15" i="40" s="1"/>
  <c r="B15" i="40"/>
  <c r="A15" i="40"/>
  <c r="AQ14" i="40"/>
  <c r="AR14" i="40" s="1"/>
  <c r="AT14" i="40" s="1"/>
  <c r="AO14" i="40"/>
  <c r="AP14" i="40" s="1"/>
  <c r="AS14" i="40" s="1"/>
  <c r="AM14" i="40"/>
  <c r="AL14" i="40"/>
  <c r="AK14" i="40"/>
  <c r="AW14" i="40" s="1"/>
  <c r="B14" i="40"/>
  <c r="A14" i="40"/>
  <c r="AQ13" i="40"/>
  <c r="AR13" i="40" s="1"/>
  <c r="AT13" i="40" s="1"/>
  <c r="AO13" i="40"/>
  <c r="AP13" i="40" s="1"/>
  <c r="AS13" i="40" s="1"/>
  <c r="AM13" i="40"/>
  <c r="AL13" i="40"/>
  <c r="AX13" i="40" s="1"/>
  <c r="AK13" i="40"/>
  <c r="AW13" i="40" s="1"/>
  <c r="B13" i="40"/>
  <c r="A13" i="40"/>
  <c r="AQ12" i="40"/>
  <c r="AR12" i="40" s="1"/>
  <c r="AT12" i="40" s="1"/>
  <c r="AO12" i="40"/>
  <c r="AP12" i="40" s="1"/>
  <c r="AS12" i="40" s="1"/>
  <c r="AM12" i="40"/>
  <c r="AY12" i="40" s="1"/>
  <c r="AL12" i="40"/>
  <c r="AX12" i="40" s="1"/>
  <c r="AK12" i="40"/>
  <c r="AW12" i="40" s="1"/>
  <c r="B12" i="40"/>
  <c r="A12" i="40"/>
  <c r="AQ11" i="40"/>
  <c r="AR11" i="40" s="1"/>
  <c r="AT11" i="40" s="1"/>
  <c r="AO11" i="40"/>
  <c r="AP11" i="40" s="1"/>
  <c r="AS11" i="40" s="1"/>
  <c r="AM11" i="40"/>
  <c r="AY11" i="40" s="1"/>
  <c r="AL11" i="40"/>
  <c r="AK11" i="40"/>
  <c r="B11" i="40"/>
  <c r="A11" i="40"/>
  <c r="AQ10" i="40"/>
  <c r="AR10" i="40" s="1"/>
  <c r="AT10" i="40" s="1"/>
  <c r="AO10" i="40"/>
  <c r="AP10" i="40" s="1"/>
  <c r="AS10" i="40" s="1"/>
  <c r="AM10" i="40"/>
  <c r="AL10" i="40"/>
  <c r="AK10" i="40"/>
  <c r="AW10" i="40" s="1"/>
  <c r="B10" i="40"/>
  <c r="A10" i="40"/>
  <c r="AQ9" i="40"/>
  <c r="AR9" i="40" s="1"/>
  <c r="AT9" i="40" s="1"/>
  <c r="AO9" i="40"/>
  <c r="AP9" i="40" s="1"/>
  <c r="AS9" i="40" s="1"/>
  <c r="AM9" i="40"/>
  <c r="AL9" i="40"/>
  <c r="AK9" i="40"/>
  <c r="AW9" i="40" s="1"/>
  <c r="B9" i="40"/>
  <c r="A9" i="40"/>
  <c r="AY8" i="40"/>
  <c r="AX8" i="40"/>
  <c r="BA4" i="40" s="1"/>
  <c r="AW8" i="40"/>
  <c r="AZ4" i="40" s="1"/>
  <c r="AI7" i="40"/>
  <c r="AM7" i="40" s="1"/>
  <c r="W7" i="40"/>
  <c r="AL7" i="40" s="1"/>
  <c r="C7" i="40"/>
  <c r="AK7" i="40" s="1"/>
  <c r="BB5" i="40"/>
  <c r="BA5" i="40"/>
  <c r="AZ5" i="40"/>
  <c r="BB4" i="40"/>
  <c r="AQ68" i="39"/>
  <c r="AR68" i="39" s="1"/>
  <c r="AT68" i="39" s="1"/>
  <c r="AO68" i="39"/>
  <c r="AP68" i="39" s="1"/>
  <c r="AS68" i="39" s="1"/>
  <c r="AM68" i="39"/>
  <c r="AY68" i="39" s="1"/>
  <c r="AL68" i="39"/>
  <c r="AX68" i="39" s="1"/>
  <c r="AK68" i="39"/>
  <c r="B68" i="39"/>
  <c r="A68" i="39"/>
  <c r="AQ67" i="39"/>
  <c r="AR67" i="39" s="1"/>
  <c r="AT67" i="39" s="1"/>
  <c r="AO67" i="39"/>
  <c r="AP67" i="39" s="1"/>
  <c r="AS67" i="39" s="1"/>
  <c r="AM67" i="39"/>
  <c r="AL67" i="39"/>
  <c r="AX67" i="39" s="1"/>
  <c r="AK67" i="39"/>
  <c r="B67" i="39"/>
  <c r="A67" i="39"/>
  <c r="AQ66" i="39"/>
  <c r="AR66" i="39" s="1"/>
  <c r="AT66" i="39" s="1"/>
  <c r="AO66" i="39"/>
  <c r="AP66" i="39" s="1"/>
  <c r="AS66" i="39" s="1"/>
  <c r="AM66" i="39"/>
  <c r="AY66" i="39" s="1"/>
  <c r="AL66" i="39"/>
  <c r="AX66" i="39" s="1"/>
  <c r="AK66" i="39"/>
  <c r="AW66" i="39" s="1"/>
  <c r="B66" i="39"/>
  <c r="A66" i="39"/>
  <c r="AQ65" i="39"/>
  <c r="AR65" i="39" s="1"/>
  <c r="AT65" i="39" s="1"/>
  <c r="AO65" i="39"/>
  <c r="AP65" i="39" s="1"/>
  <c r="AS65" i="39" s="1"/>
  <c r="AM65" i="39"/>
  <c r="AY65" i="39" s="1"/>
  <c r="AL65" i="39"/>
  <c r="AX65" i="39" s="1"/>
  <c r="AK65" i="39"/>
  <c r="B65" i="39"/>
  <c r="A65" i="39"/>
  <c r="AQ64" i="39"/>
  <c r="AR64" i="39" s="1"/>
  <c r="AT64" i="39" s="1"/>
  <c r="AO64" i="39"/>
  <c r="AP64" i="39" s="1"/>
  <c r="AS64" i="39" s="1"/>
  <c r="AM64" i="39"/>
  <c r="AL64" i="39"/>
  <c r="AX64" i="39" s="1"/>
  <c r="AK64" i="39"/>
  <c r="B64" i="39"/>
  <c r="A64" i="39"/>
  <c r="AQ63" i="39"/>
  <c r="AR63" i="39" s="1"/>
  <c r="AT63" i="39" s="1"/>
  <c r="AO63" i="39"/>
  <c r="AP63" i="39" s="1"/>
  <c r="AS63" i="39" s="1"/>
  <c r="AM63" i="39"/>
  <c r="AY63" i="39" s="1"/>
  <c r="AL63" i="39"/>
  <c r="AX63" i="39" s="1"/>
  <c r="AK63" i="39"/>
  <c r="B63" i="39"/>
  <c r="A63" i="39"/>
  <c r="AQ62" i="39"/>
  <c r="AR62" i="39" s="1"/>
  <c r="AT62" i="39" s="1"/>
  <c r="AO62" i="39"/>
  <c r="AP62" i="39" s="1"/>
  <c r="AS62" i="39" s="1"/>
  <c r="AM62" i="39"/>
  <c r="AY62" i="39" s="1"/>
  <c r="AL62" i="39"/>
  <c r="AK62" i="39"/>
  <c r="B62" i="39"/>
  <c r="A62" i="39"/>
  <c r="AQ61" i="39"/>
  <c r="AR61" i="39" s="1"/>
  <c r="AT61" i="39" s="1"/>
  <c r="AO61" i="39"/>
  <c r="AP61" i="39" s="1"/>
  <c r="AS61" i="39" s="1"/>
  <c r="AM61" i="39"/>
  <c r="AL61" i="39"/>
  <c r="AX61" i="39" s="1"/>
  <c r="AK61" i="39"/>
  <c r="B61" i="39"/>
  <c r="A61" i="39"/>
  <c r="AQ60" i="39"/>
  <c r="AR60" i="39" s="1"/>
  <c r="AT60" i="39" s="1"/>
  <c r="AO60" i="39"/>
  <c r="AP60" i="39" s="1"/>
  <c r="AS60" i="39" s="1"/>
  <c r="AM60" i="39"/>
  <c r="AY60" i="39" s="1"/>
  <c r="AL60" i="39"/>
  <c r="AX60" i="39" s="1"/>
  <c r="AK60" i="39"/>
  <c r="AW60" i="39" s="1"/>
  <c r="B60" i="39"/>
  <c r="A60" i="39"/>
  <c r="AQ59" i="39"/>
  <c r="AR59" i="39" s="1"/>
  <c r="AT59" i="39" s="1"/>
  <c r="AO59" i="39"/>
  <c r="AP59" i="39" s="1"/>
  <c r="AS59" i="39" s="1"/>
  <c r="AM59" i="39"/>
  <c r="AY59" i="39" s="1"/>
  <c r="AL59" i="39"/>
  <c r="AK59" i="39"/>
  <c r="B59" i="39"/>
  <c r="A59" i="39"/>
  <c r="AQ58" i="39"/>
  <c r="AR58" i="39" s="1"/>
  <c r="AT58" i="39" s="1"/>
  <c r="AO58" i="39"/>
  <c r="AP58" i="39" s="1"/>
  <c r="AS58" i="39" s="1"/>
  <c r="AM58" i="39"/>
  <c r="AL58" i="39"/>
  <c r="AX58" i="39" s="1"/>
  <c r="AK58" i="39"/>
  <c r="B58" i="39"/>
  <c r="A58" i="39"/>
  <c r="AQ57" i="39"/>
  <c r="AR57" i="39" s="1"/>
  <c r="AT57" i="39" s="1"/>
  <c r="AO57" i="39"/>
  <c r="AP57" i="39" s="1"/>
  <c r="AS57" i="39" s="1"/>
  <c r="AM57" i="39"/>
  <c r="AY57" i="39" s="1"/>
  <c r="AL57" i="39"/>
  <c r="AX57" i="39" s="1"/>
  <c r="AK57" i="39"/>
  <c r="B57" i="39"/>
  <c r="A57" i="39"/>
  <c r="AQ56" i="39"/>
  <c r="AR56" i="39" s="1"/>
  <c r="AT56" i="39" s="1"/>
  <c r="AO56" i="39"/>
  <c r="AP56" i="39" s="1"/>
  <c r="AS56" i="39" s="1"/>
  <c r="AM56" i="39"/>
  <c r="AY56" i="39" s="1"/>
  <c r="AL56" i="39"/>
  <c r="AK56" i="39"/>
  <c r="B56" i="39"/>
  <c r="A56" i="39"/>
  <c r="AQ55" i="39"/>
  <c r="AR55" i="39" s="1"/>
  <c r="AT55" i="39" s="1"/>
  <c r="AO55" i="39"/>
  <c r="AP55" i="39" s="1"/>
  <c r="AS55" i="39" s="1"/>
  <c r="AM55" i="39"/>
  <c r="AL55" i="39"/>
  <c r="AX55" i="39" s="1"/>
  <c r="AK55" i="39"/>
  <c r="B55" i="39"/>
  <c r="A55" i="39"/>
  <c r="AQ54" i="39"/>
  <c r="AR54" i="39" s="1"/>
  <c r="AT54" i="39" s="1"/>
  <c r="AO54" i="39"/>
  <c r="AP54" i="39" s="1"/>
  <c r="AS54" i="39" s="1"/>
  <c r="AM54" i="39"/>
  <c r="AY54" i="39" s="1"/>
  <c r="AL54" i="39"/>
  <c r="AX54" i="39" s="1"/>
  <c r="AK54" i="39"/>
  <c r="B54" i="39"/>
  <c r="A54" i="39"/>
  <c r="AQ53" i="39"/>
  <c r="AR53" i="39" s="1"/>
  <c r="AT53" i="39" s="1"/>
  <c r="AO53" i="39"/>
  <c r="AP53" i="39" s="1"/>
  <c r="AS53" i="39" s="1"/>
  <c r="AM53" i="39"/>
  <c r="AY53" i="39" s="1"/>
  <c r="AL53" i="39"/>
  <c r="AK53" i="39"/>
  <c r="B53" i="39"/>
  <c r="A53" i="39"/>
  <c r="AQ52" i="39"/>
  <c r="AR52" i="39" s="1"/>
  <c r="AT52" i="39" s="1"/>
  <c r="AO52" i="39"/>
  <c r="AP52" i="39" s="1"/>
  <c r="AS52" i="39" s="1"/>
  <c r="AM52" i="39"/>
  <c r="AL52" i="39"/>
  <c r="AX52" i="39" s="1"/>
  <c r="AK52" i="39"/>
  <c r="B52" i="39"/>
  <c r="A52" i="39"/>
  <c r="AQ51" i="39"/>
  <c r="AR51" i="39" s="1"/>
  <c r="AT51" i="39" s="1"/>
  <c r="AO51" i="39"/>
  <c r="AP51" i="39" s="1"/>
  <c r="AS51" i="39" s="1"/>
  <c r="AM51" i="39"/>
  <c r="AY51" i="39" s="1"/>
  <c r="AL51" i="39"/>
  <c r="AX51" i="39" s="1"/>
  <c r="AK51" i="39"/>
  <c r="B51" i="39"/>
  <c r="A51" i="39"/>
  <c r="AQ50" i="39"/>
  <c r="AR50" i="39" s="1"/>
  <c r="AT50" i="39" s="1"/>
  <c r="AO50" i="39"/>
  <c r="AP50" i="39" s="1"/>
  <c r="AS50" i="39" s="1"/>
  <c r="AM50" i="39"/>
  <c r="AY50" i="39" s="1"/>
  <c r="AL50" i="39"/>
  <c r="AK50" i="39"/>
  <c r="B50" i="39"/>
  <c r="A50" i="39"/>
  <c r="AQ49" i="39"/>
  <c r="AR49" i="39" s="1"/>
  <c r="AT49" i="39" s="1"/>
  <c r="AO49" i="39"/>
  <c r="AP49" i="39" s="1"/>
  <c r="AS49" i="39" s="1"/>
  <c r="AM49" i="39"/>
  <c r="AL49" i="39"/>
  <c r="AX49" i="39" s="1"/>
  <c r="AK49" i="39"/>
  <c r="B49" i="39"/>
  <c r="A49" i="39"/>
  <c r="AQ48" i="39"/>
  <c r="AR48" i="39" s="1"/>
  <c r="AT48" i="39" s="1"/>
  <c r="AO48" i="39"/>
  <c r="AP48" i="39" s="1"/>
  <c r="AS48" i="39" s="1"/>
  <c r="AM48" i="39"/>
  <c r="AY48" i="39" s="1"/>
  <c r="AL48" i="39"/>
  <c r="AX48" i="39" s="1"/>
  <c r="AK48" i="39"/>
  <c r="AW48" i="39" s="1"/>
  <c r="B48" i="39"/>
  <c r="A48" i="39"/>
  <c r="AQ47" i="39"/>
  <c r="AR47" i="39" s="1"/>
  <c r="AT47" i="39" s="1"/>
  <c r="AO47" i="39"/>
  <c r="AP47" i="39" s="1"/>
  <c r="AS47" i="39" s="1"/>
  <c r="AM47" i="39"/>
  <c r="AY47" i="39" s="1"/>
  <c r="AL47" i="39"/>
  <c r="AK47" i="39"/>
  <c r="B47" i="39"/>
  <c r="A47" i="39"/>
  <c r="AQ46" i="39"/>
  <c r="AR46" i="39" s="1"/>
  <c r="AT46" i="39" s="1"/>
  <c r="AO46" i="39"/>
  <c r="AP46" i="39" s="1"/>
  <c r="AS46" i="39" s="1"/>
  <c r="AM46" i="39"/>
  <c r="AL46" i="39"/>
  <c r="AX46" i="39" s="1"/>
  <c r="AK46" i="39"/>
  <c r="B46" i="39"/>
  <c r="A46" i="39"/>
  <c r="AQ45" i="39"/>
  <c r="AR45" i="39" s="1"/>
  <c r="AT45" i="39" s="1"/>
  <c r="AO45" i="39"/>
  <c r="AP45" i="39" s="1"/>
  <c r="AS45" i="39" s="1"/>
  <c r="AM45" i="39"/>
  <c r="AY45" i="39" s="1"/>
  <c r="AL45" i="39"/>
  <c r="AX45" i="39" s="1"/>
  <c r="AK45" i="39"/>
  <c r="B45" i="39"/>
  <c r="A45" i="39"/>
  <c r="AQ44" i="39"/>
  <c r="AR44" i="39" s="1"/>
  <c r="AT44" i="39" s="1"/>
  <c r="AO44" i="39"/>
  <c r="AP44" i="39" s="1"/>
  <c r="AS44" i="39" s="1"/>
  <c r="AM44" i="39"/>
  <c r="AY44" i="39" s="1"/>
  <c r="AL44" i="39"/>
  <c r="AK44" i="39"/>
  <c r="B44" i="39"/>
  <c r="A44" i="39"/>
  <c r="AQ43" i="39"/>
  <c r="AR43" i="39" s="1"/>
  <c r="AT43" i="39" s="1"/>
  <c r="AO43" i="39"/>
  <c r="AP43" i="39" s="1"/>
  <c r="AS43" i="39" s="1"/>
  <c r="AM43" i="39"/>
  <c r="AL43" i="39"/>
  <c r="AX43" i="39" s="1"/>
  <c r="AK43" i="39"/>
  <c r="B43" i="39"/>
  <c r="A43" i="39"/>
  <c r="AQ42" i="39"/>
  <c r="AR42" i="39" s="1"/>
  <c r="AT42" i="39" s="1"/>
  <c r="AO42" i="39"/>
  <c r="AP42" i="39" s="1"/>
  <c r="AS42" i="39" s="1"/>
  <c r="AM42" i="39"/>
  <c r="AY42" i="39" s="1"/>
  <c r="AL42" i="39"/>
  <c r="AX42" i="39" s="1"/>
  <c r="AK42" i="39"/>
  <c r="AW42" i="39" s="1"/>
  <c r="B42" i="39"/>
  <c r="A42" i="39"/>
  <c r="AQ41" i="39"/>
  <c r="AR41" i="39" s="1"/>
  <c r="AT41" i="39" s="1"/>
  <c r="AO41" i="39"/>
  <c r="AP41" i="39" s="1"/>
  <c r="AS41" i="39" s="1"/>
  <c r="AM41" i="39"/>
  <c r="AY41" i="39" s="1"/>
  <c r="AL41" i="39"/>
  <c r="AK41" i="39"/>
  <c r="B41" i="39"/>
  <c r="A41" i="39"/>
  <c r="AQ40" i="39"/>
  <c r="AR40" i="39" s="1"/>
  <c r="AT40" i="39" s="1"/>
  <c r="AO40" i="39"/>
  <c r="AP40" i="39" s="1"/>
  <c r="AS40" i="39" s="1"/>
  <c r="AM40" i="39"/>
  <c r="AL40" i="39"/>
  <c r="AX40" i="39" s="1"/>
  <c r="AK40" i="39"/>
  <c r="B40" i="39"/>
  <c r="A40" i="39"/>
  <c r="AQ39" i="39"/>
  <c r="AR39" i="39" s="1"/>
  <c r="AT39" i="39" s="1"/>
  <c r="AO39" i="39"/>
  <c r="AP39" i="39" s="1"/>
  <c r="AS39" i="39" s="1"/>
  <c r="AM39" i="39"/>
  <c r="AY39" i="39" s="1"/>
  <c r="AL39" i="39"/>
  <c r="AX39" i="39" s="1"/>
  <c r="AK39" i="39"/>
  <c r="B39" i="39"/>
  <c r="A39" i="39"/>
  <c r="AQ38" i="39"/>
  <c r="AR38" i="39" s="1"/>
  <c r="AT38" i="39" s="1"/>
  <c r="AO38" i="39"/>
  <c r="AP38" i="39" s="1"/>
  <c r="AS38" i="39" s="1"/>
  <c r="AM38" i="39"/>
  <c r="AY38" i="39" s="1"/>
  <c r="AL38" i="39"/>
  <c r="AK38" i="39"/>
  <c r="B38" i="39"/>
  <c r="A38" i="39"/>
  <c r="AQ37" i="39"/>
  <c r="AR37" i="39" s="1"/>
  <c r="AT37" i="39" s="1"/>
  <c r="AO37" i="39"/>
  <c r="AP37" i="39" s="1"/>
  <c r="AS37" i="39" s="1"/>
  <c r="AM37" i="39"/>
  <c r="AL37" i="39"/>
  <c r="AX37" i="39" s="1"/>
  <c r="AK37" i="39"/>
  <c r="B37" i="39"/>
  <c r="A37" i="39"/>
  <c r="AQ36" i="39"/>
  <c r="AR36" i="39" s="1"/>
  <c r="AT36" i="39" s="1"/>
  <c r="AO36" i="39"/>
  <c r="AP36" i="39" s="1"/>
  <c r="AS36" i="39" s="1"/>
  <c r="AM36" i="39"/>
  <c r="AY36" i="39" s="1"/>
  <c r="AL36" i="39"/>
  <c r="AX36" i="39" s="1"/>
  <c r="AK36" i="39"/>
  <c r="B36" i="39"/>
  <c r="A36" i="39"/>
  <c r="AQ35" i="39"/>
  <c r="AR35" i="39" s="1"/>
  <c r="AT35" i="39" s="1"/>
  <c r="AO35" i="39"/>
  <c r="AP35" i="39" s="1"/>
  <c r="AS35" i="39" s="1"/>
  <c r="AM35" i="39"/>
  <c r="AY35" i="39" s="1"/>
  <c r="AL35" i="39"/>
  <c r="AK35" i="39"/>
  <c r="B35" i="39"/>
  <c r="A35" i="39"/>
  <c r="AQ34" i="39"/>
  <c r="AR34" i="39" s="1"/>
  <c r="AT34" i="39" s="1"/>
  <c r="AO34" i="39"/>
  <c r="AP34" i="39" s="1"/>
  <c r="AS34" i="39" s="1"/>
  <c r="AM34" i="39"/>
  <c r="AL34" i="39"/>
  <c r="AX34" i="39" s="1"/>
  <c r="AK34" i="39"/>
  <c r="B34" i="39"/>
  <c r="A34" i="39"/>
  <c r="AQ33" i="39"/>
  <c r="AR33" i="39" s="1"/>
  <c r="AT33" i="39" s="1"/>
  <c r="AO33" i="39"/>
  <c r="AP33" i="39" s="1"/>
  <c r="AS33" i="39" s="1"/>
  <c r="AM33" i="39"/>
  <c r="AY33" i="39" s="1"/>
  <c r="AL33" i="39"/>
  <c r="AX33" i="39" s="1"/>
  <c r="AK33" i="39"/>
  <c r="B33" i="39"/>
  <c r="A33" i="39"/>
  <c r="AQ32" i="39"/>
  <c r="AR32" i="39" s="1"/>
  <c r="AT32" i="39" s="1"/>
  <c r="AO32" i="39"/>
  <c r="AP32" i="39" s="1"/>
  <c r="AS32" i="39" s="1"/>
  <c r="AM32" i="39"/>
  <c r="AY32" i="39" s="1"/>
  <c r="AL32" i="39"/>
  <c r="AK32" i="39"/>
  <c r="B32" i="39"/>
  <c r="A32" i="39"/>
  <c r="AQ31" i="39"/>
  <c r="AR31" i="39" s="1"/>
  <c r="AT31" i="39" s="1"/>
  <c r="AO31" i="39"/>
  <c r="AP31" i="39" s="1"/>
  <c r="AS31" i="39" s="1"/>
  <c r="AM31" i="39"/>
  <c r="AL31" i="39"/>
  <c r="AX31" i="39" s="1"/>
  <c r="AK31" i="39"/>
  <c r="B31" i="39"/>
  <c r="A31" i="39"/>
  <c r="AQ30" i="39"/>
  <c r="AR30" i="39" s="1"/>
  <c r="AT30" i="39" s="1"/>
  <c r="AO30" i="39"/>
  <c r="AP30" i="39" s="1"/>
  <c r="AS30" i="39" s="1"/>
  <c r="AM30" i="39"/>
  <c r="AY30" i="39" s="1"/>
  <c r="AL30" i="39"/>
  <c r="AX30" i="39" s="1"/>
  <c r="AK30" i="39"/>
  <c r="AW30" i="39" s="1"/>
  <c r="B30" i="39"/>
  <c r="A30" i="39"/>
  <c r="AQ29" i="39"/>
  <c r="AR29" i="39" s="1"/>
  <c r="AT29" i="39" s="1"/>
  <c r="AO29" i="39"/>
  <c r="AP29" i="39" s="1"/>
  <c r="AS29" i="39" s="1"/>
  <c r="AM29" i="39"/>
  <c r="AY29" i="39" s="1"/>
  <c r="AL29" i="39"/>
  <c r="AK29" i="39"/>
  <c r="B29" i="39"/>
  <c r="A29" i="39"/>
  <c r="AQ28" i="39"/>
  <c r="AR28" i="39" s="1"/>
  <c r="AT28" i="39" s="1"/>
  <c r="AO28" i="39"/>
  <c r="AP28" i="39" s="1"/>
  <c r="AS28" i="39" s="1"/>
  <c r="AM28" i="39"/>
  <c r="AL28" i="39"/>
  <c r="AX28" i="39" s="1"/>
  <c r="AK28" i="39"/>
  <c r="B28" i="39"/>
  <c r="A28" i="39"/>
  <c r="AQ27" i="39"/>
  <c r="AR27" i="39" s="1"/>
  <c r="AT27" i="39" s="1"/>
  <c r="AO27" i="39"/>
  <c r="AP27" i="39" s="1"/>
  <c r="AS27" i="39" s="1"/>
  <c r="AM27" i="39"/>
  <c r="AY27" i="39" s="1"/>
  <c r="AL27" i="39"/>
  <c r="AX27" i="39" s="1"/>
  <c r="AK27" i="39"/>
  <c r="AW27" i="39" s="1"/>
  <c r="B27" i="39"/>
  <c r="A27" i="39"/>
  <c r="AQ26" i="39"/>
  <c r="AR26" i="39" s="1"/>
  <c r="AT26" i="39" s="1"/>
  <c r="AO26" i="39"/>
  <c r="AP26" i="39" s="1"/>
  <c r="AS26" i="39" s="1"/>
  <c r="AM26" i="39"/>
  <c r="AY26" i="39" s="1"/>
  <c r="AL26" i="39"/>
  <c r="AK26" i="39"/>
  <c r="B26" i="39"/>
  <c r="A26" i="39"/>
  <c r="AQ25" i="39"/>
  <c r="AR25" i="39" s="1"/>
  <c r="AT25" i="39" s="1"/>
  <c r="AO25" i="39"/>
  <c r="AP25" i="39" s="1"/>
  <c r="AS25" i="39" s="1"/>
  <c r="AM25" i="39"/>
  <c r="AL25" i="39"/>
  <c r="AX25" i="39" s="1"/>
  <c r="AK25" i="39"/>
  <c r="B25" i="39"/>
  <c r="A25" i="39"/>
  <c r="AQ24" i="39"/>
  <c r="AR24" i="39" s="1"/>
  <c r="AT24" i="39" s="1"/>
  <c r="AO24" i="39"/>
  <c r="AP24" i="39" s="1"/>
  <c r="AS24" i="39" s="1"/>
  <c r="AM24" i="39"/>
  <c r="AY24" i="39" s="1"/>
  <c r="AL24" i="39"/>
  <c r="AX24" i="39" s="1"/>
  <c r="AK24" i="39"/>
  <c r="AW24" i="39" s="1"/>
  <c r="B24" i="39"/>
  <c r="A24" i="39"/>
  <c r="AQ23" i="39"/>
  <c r="AR23" i="39" s="1"/>
  <c r="AT23" i="39" s="1"/>
  <c r="AO23" i="39"/>
  <c r="AP23" i="39" s="1"/>
  <c r="AS23" i="39" s="1"/>
  <c r="AM23" i="39"/>
  <c r="AY23" i="39" s="1"/>
  <c r="AL23" i="39"/>
  <c r="AK23" i="39"/>
  <c r="B23" i="39"/>
  <c r="A23" i="39"/>
  <c r="AQ22" i="39"/>
  <c r="AR22" i="39" s="1"/>
  <c r="AT22" i="39" s="1"/>
  <c r="AO22" i="39"/>
  <c r="AP22" i="39" s="1"/>
  <c r="AS22" i="39" s="1"/>
  <c r="AM22" i="39"/>
  <c r="AL22" i="39"/>
  <c r="AX22" i="39" s="1"/>
  <c r="AK22" i="39"/>
  <c r="B22" i="39"/>
  <c r="A22" i="39"/>
  <c r="AQ21" i="39"/>
  <c r="AR21" i="39" s="1"/>
  <c r="AT21" i="39" s="1"/>
  <c r="AO21" i="39"/>
  <c r="AP21" i="39" s="1"/>
  <c r="AS21" i="39" s="1"/>
  <c r="AM21" i="39"/>
  <c r="AY21" i="39" s="1"/>
  <c r="AL21" i="39"/>
  <c r="AX21" i="39" s="1"/>
  <c r="AK21" i="39"/>
  <c r="B21" i="39"/>
  <c r="A21" i="39"/>
  <c r="AQ20" i="39"/>
  <c r="AR20" i="39" s="1"/>
  <c r="AT20" i="39" s="1"/>
  <c r="AO20" i="39"/>
  <c r="AP20" i="39" s="1"/>
  <c r="AS20" i="39" s="1"/>
  <c r="AM20" i="39"/>
  <c r="AY20" i="39" s="1"/>
  <c r="AL20" i="39"/>
  <c r="AK20" i="39"/>
  <c r="B20" i="39"/>
  <c r="A20" i="39"/>
  <c r="AQ19" i="39"/>
  <c r="AR19" i="39" s="1"/>
  <c r="AT19" i="39" s="1"/>
  <c r="AO19" i="39"/>
  <c r="AP19" i="39" s="1"/>
  <c r="AS19" i="39" s="1"/>
  <c r="AM19" i="39"/>
  <c r="AL19" i="39"/>
  <c r="AX19" i="39" s="1"/>
  <c r="AK19" i="39"/>
  <c r="B19" i="39"/>
  <c r="A19" i="39"/>
  <c r="AQ18" i="39"/>
  <c r="AR18" i="39" s="1"/>
  <c r="AT18" i="39" s="1"/>
  <c r="AO18" i="39"/>
  <c r="AP18" i="39" s="1"/>
  <c r="AS18" i="39" s="1"/>
  <c r="AM18" i="39"/>
  <c r="AY18" i="39" s="1"/>
  <c r="AL18" i="39"/>
  <c r="AX18" i="39" s="1"/>
  <c r="AK18" i="39"/>
  <c r="B18" i="39"/>
  <c r="A18" i="39"/>
  <c r="AQ17" i="39"/>
  <c r="AR17" i="39" s="1"/>
  <c r="AT17" i="39" s="1"/>
  <c r="AO17" i="39"/>
  <c r="AP17" i="39" s="1"/>
  <c r="AS17" i="39" s="1"/>
  <c r="AM17" i="39"/>
  <c r="AY17" i="39" s="1"/>
  <c r="AL17" i="39"/>
  <c r="AK17" i="39"/>
  <c r="B17" i="39"/>
  <c r="A17" i="39"/>
  <c r="AQ16" i="39"/>
  <c r="AR16" i="39" s="1"/>
  <c r="AT16" i="39" s="1"/>
  <c r="AO16" i="39"/>
  <c r="AP16" i="39" s="1"/>
  <c r="AS16" i="39" s="1"/>
  <c r="AM16" i="39"/>
  <c r="AL16" i="39"/>
  <c r="AX16" i="39" s="1"/>
  <c r="AK16" i="39"/>
  <c r="B16" i="39"/>
  <c r="A16" i="39"/>
  <c r="AQ15" i="39"/>
  <c r="AR15" i="39" s="1"/>
  <c r="AT15" i="39" s="1"/>
  <c r="AO15" i="39"/>
  <c r="AP15" i="39" s="1"/>
  <c r="AS15" i="39" s="1"/>
  <c r="AM15" i="39"/>
  <c r="AY15" i="39" s="1"/>
  <c r="AL15" i="39"/>
  <c r="AX15" i="39" s="1"/>
  <c r="AK15" i="39"/>
  <c r="AW15" i="39" s="1"/>
  <c r="B15" i="39"/>
  <c r="A15" i="39"/>
  <c r="AQ14" i="39"/>
  <c r="AR14" i="39" s="1"/>
  <c r="AT14" i="39" s="1"/>
  <c r="AO14" i="39"/>
  <c r="AP14" i="39" s="1"/>
  <c r="AS14" i="39" s="1"/>
  <c r="AM14" i="39"/>
  <c r="AY14" i="39" s="1"/>
  <c r="AL14" i="39"/>
  <c r="AK14" i="39"/>
  <c r="B14" i="39"/>
  <c r="A14" i="39"/>
  <c r="AQ13" i="39"/>
  <c r="AR13" i="39" s="1"/>
  <c r="AT13" i="39" s="1"/>
  <c r="AO13" i="39"/>
  <c r="AP13" i="39" s="1"/>
  <c r="AS13" i="39" s="1"/>
  <c r="AM13" i="39"/>
  <c r="AL13" i="39"/>
  <c r="AX13" i="39" s="1"/>
  <c r="AK13" i="39"/>
  <c r="B13" i="39"/>
  <c r="A13" i="39"/>
  <c r="AQ12" i="39"/>
  <c r="AR12" i="39" s="1"/>
  <c r="AT12" i="39" s="1"/>
  <c r="AO12" i="39"/>
  <c r="AP12" i="39" s="1"/>
  <c r="AS12" i="39" s="1"/>
  <c r="AM12" i="39"/>
  <c r="AY12" i="39" s="1"/>
  <c r="AL12" i="39"/>
  <c r="AX12" i="39" s="1"/>
  <c r="AK12" i="39"/>
  <c r="B12" i="39"/>
  <c r="A12" i="39"/>
  <c r="AQ11" i="39"/>
  <c r="AR11" i="39" s="1"/>
  <c r="AT11" i="39" s="1"/>
  <c r="AO11" i="39"/>
  <c r="AP11" i="39" s="1"/>
  <c r="AS11" i="39" s="1"/>
  <c r="AM11" i="39"/>
  <c r="AY11" i="39" s="1"/>
  <c r="AL11" i="39"/>
  <c r="AK11" i="39"/>
  <c r="B11" i="39"/>
  <c r="A11" i="39"/>
  <c r="AQ10" i="39"/>
  <c r="AR10" i="39" s="1"/>
  <c r="AT10" i="39" s="1"/>
  <c r="AO10" i="39"/>
  <c r="AP10" i="39" s="1"/>
  <c r="AS10" i="39" s="1"/>
  <c r="AM10" i="39"/>
  <c r="AL10" i="39"/>
  <c r="AX10" i="39" s="1"/>
  <c r="AK10" i="39"/>
  <c r="B10" i="39"/>
  <c r="A10" i="39"/>
  <c r="AQ9" i="39"/>
  <c r="AO9" i="39"/>
  <c r="AM9" i="39"/>
  <c r="AY9" i="39" s="1"/>
  <c r="AL9" i="39"/>
  <c r="AX9" i="39" s="1"/>
  <c r="AK9" i="39"/>
  <c r="B9" i="39"/>
  <c r="A9" i="39"/>
  <c r="AY8" i="39"/>
  <c r="AX8" i="39"/>
  <c r="AW8" i="39"/>
  <c r="AM7" i="39"/>
  <c r="AI7" i="39"/>
  <c r="W7" i="39"/>
  <c r="AL7" i="39" s="1"/>
  <c r="C7" i="39"/>
  <c r="AK7" i="39" s="1"/>
  <c r="BB5" i="39"/>
  <c r="BA5" i="39"/>
  <c r="AZ5" i="39"/>
  <c r="BB4" i="39"/>
  <c r="BA4" i="39"/>
  <c r="AZ4" i="39"/>
  <c r="AQ68" i="38"/>
  <c r="AR68" i="38" s="1"/>
  <c r="AT68" i="38" s="1"/>
  <c r="AO68" i="38"/>
  <c r="AP68" i="38" s="1"/>
  <c r="AS68" i="38" s="1"/>
  <c r="AM68" i="38"/>
  <c r="AY68" i="38" s="1"/>
  <c r="AL68" i="38"/>
  <c r="AX68" i="38" s="1"/>
  <c r="AK68" i="38"/>
  <c r="B68" i="38"/>
  <c r="A68" i="38"/>
  <c r="AQ67" i="38"/>
  <c r="AR67" i="38" s="1"/>
  <c r="AT67" i="38" s="1"/>
  <c r="AO67" i="38"/>
  <c r="AP67" i="38" s="1"/>
  <c r="AS67" i="38" s="1"/>
  <c r="AM67" i="38"/>
  <c r="AY67" i="38" s="1"/>
  <c r="AL67" i="38"/>
  <c r="AX67" i="38" s="1"/>
  <c r="AK67" i="38"/>
  <c r="B67" i="38"/>
  <c r="A67" i="38"/>
  <c r="AQ66" i="38"/>
  <c r="AR66" i="38" s="1"/>
  <c r="AT66" i="38" s="1"/>
  <c r="AO66" i="38"/>
  <c r="AP66" i="38" s="1"/>
  <c r="AS66" i="38" s="1"/>
  <c r="AM66" i="38"/>
  <c r="AY66" i="38" s="1"/>
  <c r="AL66" i="38"/>
  <c r="AX66" i="38" s="1"/>
  <c r="AK66" i="38"/>
  <c r="AW66" i="38" s="1"/>
  <c r="B66" i="38"/>
  <c r="A66" i="38"/>
  <c r="AQ65" i="38"/>
  <c r="AR65" i="38" s="1"/>
  <c r="AT65" i="38" s="1"/>
  <c r="AO65" i="38"/>
  <c r="AP65" i="38" s="1"/>
  <c r="AS65" i="38" s="1"/>
  <c r="AM65" i="38"/>
  <c r="AY65" i="38" s="1"/>
  <c r="AL65" i="38"/>
  <c r="AX65" i="38" s="1"/>
  <c r="AK65" i="38"/>
  <c r="B65" i="38"/>
  <c r="A65" i="38"/>
  <c r="AQ64" i="38"/>
  <c r="AR64" i="38" s="1"/>
  <c r="AT64" i="38" s="1"/>
  <c r="AO64" i="38"/>
  <c r="AP64" i="38" s="1"/>
  <c r="AS64" i="38" s="1"/>
  <c r="AM64" i="38"/>
  <c r="AY64" i="38" s="1"/>
  <c r="AL64" i="38"/>
  <c r="AX64" i="38" s="1"/>
  <c r="AK64" i="38"/>
  <c r="B64" i="38"/>
  <c r="A64" i="38"/>
  <c r="AQ63" i="38"/>
  <c r="AR63" i="38" s="1"/>
  <c r="AT63" i="38" s="1"/>
  <c r="AO63" i="38"/>
  <c r="AP63" i="38" s="1"/>
  <c r="AS63" i="38" s="1"/>
  <c r="AM63" i="38"/>
  <c r="AY63" i="38" s="1"/>
  <c r="AL63" i="38"/>
  <c r="AX63" i="38" s="1"/>
  <c r="AK63" i="38"/>
  <c r="B63" i="38"/>
  <c r="A63" i="38"/>
  <c r="AQ62" i="38"/>
  <c r="AR62" i="38" s="1"/>
  <c r="AT62" i="38" s="1"/>
  <c r="AO62" i="38"/>
  <c r="AP62" i="38" s="1"/>
  <c r="AS62" i="38" s="1"/>
  <c r="AM62" i="38"/>
  <c r="AY62" i="38" s="1"/>
  <c r="AL62" i="38"/>
  <c r="AX62" i="38" s="1"/>
  <c r="AK62" i="38"/>
  <c r="B62" i="38"/>
  <c r="A62" i="38"/>
  <c r="AQ61" i="38"/>
  <c r="AR61" i="38" s="1"/>
  <c r="AT61" i="38" s="1"/>
  <c r="AO61" i="38"/>
  <c r="AP61" i="38" s="1"/>
  <c r="AS61" i="38" s="1"/>
  <c r="AM61" i="38"/>
  <c r="AL61" i="38"/>
  <c r="AX61" i="38" s="1"/>
  <c r="AK61" i="38"/>
  <c r="B61" i="38"/>
  <c r="A61" i="38"/>
  <c r="AQ60" i="38"/>
  <c r="AR60" i="38" s="1"/>
  <c r="AT60" i="38" s="1"/>
  <c r="AO60" i="38"/>
  <c r="AP60" i="38" s="1"/>
  <c r="AS60" i="38" s="1"/>
  <c r="AM60" i="38"/>
  <c r="AY60" i="38" s="1"/>
  <c r="AL60" i="38"/>
  <c r="AX60" i="38" s="1"/>
  <c r="AK60" i="38"/>
  <c r="AW60" i="38" s="1"/>
  <c r="B60" i="38"/>
  <c r="A60" i="38"/>
  <c r="AQ59" i="38"/>
  <c r="AR59" i="38" s="1"/>
  <c r="AT59" i="38" s="1"/>
  <c r="AO59" i="38"/>
  <c r="AP59" i="38" s="1"/>
  <c r="AS59" i="38" s="1"/>
  <c r="AM59" i="38"/>
  <c r="AY59" i="38" s="1"/>
  <c r="AL59" i="38"/>
  <c r="AX59" i="38" s="1"/>
  <c r="AK59" i="38"/>
  <c r="B59" i="38"/>
  <c r="A59" i="38"/>
  <c r="AQ58" i="38"/>
  <c r="AR58" i="38" s="1"/>
  <c r="AT58" i="38" s="1"/>
  <c r="AO58" i="38"/>
  <c r="AP58" i="38" s="1"/>
  <c r="AS58" i="38" s="1"/>
  <c r="AM58" i="38"/>
  <c r="AL58" i="38"/>
  <c r="AX58" i="38" s="1"/>
  <c r="AK58" i="38"/>
  <c r="B58" i="38"/>
  <c r="A58" i="38"/>
  <c r="AQ57" i="38"/>
  <c r="AR57" i="38" s="1"/>
  <c r="AT57" i="38" s="1"/>
  <c r="AO57" i="38"/>
  <c r="AP57" i="38" s="1"/>
  <c r="AS57" i="38" s="1"/>
  <c r="AM57" i="38"/>
  <c r="AY57" i="38" s="1"/>
  <c r="AL57" i="38"/>
  <c r="AX57" i="38" s="1"/>
  <c r="AK57" i="38"/>
  <c r="AW57" i="38" s="1"/>
  <c r="B57" i="38"/>
  <c r="A57" i="38"/>
  <c r="AQ56" i="38"/>
  <c r="AR56" i="38" s="1"/>
  <c r="AT56" i="38" s="1"/>
  <c r="AO56" i="38"/>
  <c r="AP56" i="38" s="1"/>
  <c r="AS56" i="38" s="1"/>
  <c r="AM56" i="38"/>
  <c r="AY56" i="38" s="1"/>
  <c r="AL56" i="38"/>
  <c r="AK56" i="38"/>
  <c r="B56" i="38"/>
  <c r="A56" i="38"/>
  <c r="AQ55" i="38"/>
  <c r="AR55" i="38" s="1"/>
  <c r="AT55" i="38" s="1"/>
  <c r="AO55" i="38"/>
  <c r="AP55" i="38" s="1"/>
  <c r="AS55" i="38" s="1"/>
  <c r="AM55" i="38"/>
  <c r="AL55" i="38"/>
  <c r="AX55" i="38" s="1"/>
  <c r="AK55" i="38"/>
  <c r="B55" i="38"/>
  <c r="A55" i="38"/>
  <c r="AQ54" i="38"/>
  <c r="AR54" i="38" s="1"/>
  <c r="AT54" i="38" s="1"/>
  <c r="AO54" i="38"/>
  <c r="AP54" i="38" s="1"/>
  <c r="AS54" i="38" s="1"/>
  <c r="AM54" i="38"/>
  <c r="AY54" i="38" s="1"/>
  <c r="AL54" i="38"/>
  <c r="AX54" i="38" s="1"/>
  <c r="AK54" i="38"/>
  <c r="B54" i="38"/>
  <c r="A54" i="38"/>
  <c r="AQ53" i="38"/>
  <c r="AR53" i="38" s="1"/>
  <c r="AT53" i="38" s="1"/>
  <c r="AO53" i="38"/>
  <c r="AP53" i="38" s="1"/>
  <c r="AS53" i="38" s="1"/>
  <c r="AM53" i="38"/>
  <c r="AY53" i="38" s="1"/>
  <c r="AL53" i="38"/>
  <c r="AK53" i="38"/>
  <c r="B53" i="38"/>
  <c r="A53" i="38"/>
  <c r="AQ52" i="38"/>
  <c r="AR52" i="38" s="1"/>
  <c r="AT52" i="38" s="1"/>
  <c r="AO52" i="38"/>
  <c r="AP52" i="38" s="1"/>
  <c r="AS52" i="38" s="1"/>
  <c r="AM52" i="38"/>
  <c r="AL52" i="38"/>
  <c r="AX52" i="38" s="1"/>
  <c r="AK52" i="38"/>
  <c r="B52" i="38"/>
  <c r="A52" i="38"/>
  <c r="AQ51" i="38"/>
  <c r="AR51" i="38" s="1"/>
  <c r="AT51" i="38" s="1"/>
  <c r="AO51" i="38"/>
  <c r="AP51" i="38" s="1"/>
  <c r="AS51" i="38" s="1"/>
  <c r="AM51" i="38"/>
  <c r="AY51" i="38" s="1"/>
  <c r="AL51" i="38"/>
  <c r="AX51" i="38" s="1"/>
  <c r="AK51" i="38"/>
  <c r="AW51" i="38" s="1"/>
  <c r="B51" i="38"/>
  <c r="A51" i="38"/>
  <c r="AQ50" i="38"/>
  <c r="AR50" i="38" s="1"/>
  <c r="AT50" i="38" s="1"/>
  <c r="AO50" i="38"/>
  <c r="AP50" i="38" s="1"/>
  <c r="AS50" i="38" s="1"/>
  <c r="AM50" i="38"/>
  <c r="AY50" i="38" s="1"/>
  <c r="AL50" i="38"/>
  <c r="AK50" i="38"/>
  <c r="B50" i="38"/>
  <c r="A50" i="38"/>
  <c r="AQ49" i="38"/>
  <c r="AR49" i="38" s="1"/>
  <c r="AT49" i="38" s="1"/>
  <c r="AO49" i="38"/>
  <c r="AP49" i="38" s="1"/>
  <c r="AS49" i="38" s="1"/>
  <c r="AM49" i="38"/>
  <c r="AL49" i="38"/>
  <c r="AX49" i="38" s="1"/>
  <c r="AK49" i="38"/>
  <c r="B49" i="38"/>
  <c r="A49" i="38"/>
  <c r="AQ48" i="38"/>
  <c r="AR48" i="38" s="1"/>
  <c r="AT48" i="38" s="1"/>
  <c r="AO48" i="38"/>
  <c r="AP48" i="38" s="1"/>
  <c r="AS48" i="38" s="1"/>
  <c r="AM48" i="38"/>
  <c r="AY48" i="38" s="1"/>
  <c r="AL48" i="38"/>
  <c r="AX48" i="38" s="1"/>
  <c r="AK48" i="38"/>
  <c r="AW48" i="38" s="1"/>
  <c r="B48" i="38"/>
  <c r="A48" i="38"/>
  <c r="AQ47" i="38"/>
  <c r="AR47" i="38" s="1"/>
  <c r="AT47" i="38" s="1"/>
  <c r="AO47" i="38"/>
  <c r="AP47" i="38" s="1"/>
  <c r="AS47" i="38" s="1"/>
  <c r="AM47" i="38"/>
  <c r="AY47" i="38" s="1"/>
  <c r="AL47" i="38"/>
  <c r="AK47" i="38"/>
  <c r="B47" i="38"/>
  <c r="A47" i="38"/>
  <c r="AQ46" i="38"/>
  <c r="AR46" i="38" s="1"/>
  <c r="AT46" i="38" s="1"/>
  <c r="AO46" i="38"/>
  <c r="AP46" i="38" s="1"/>
  <c r="AS46" i="38" s="1"/>
  <c r="AM46" i="38"/>
  <c r="AL46" i="38"/>
  <c r="AX46" i="38" s="1"/>
  <c r="AK46" i="38"/>
  <c r="B46" i="38"/>
  <c r="A46" i="38"/>
  <c r="AQ45" i="38"/>
  <c r="AR45" i="38" s="1"/>
  <c r="AT45" i="38" s="1"/>
  <c r="AO45" i="38"/>
  <c r="AP45" i="38" s="1"/>
  <c r="AS45" i="38" s="1"/>
  <c r="AM45" i="38"/>
  <c r="AY45" i="38" s="1"/>
  <c r="AL45" i="38"/>
  <c r="AX45" i="38" s="1"/>
  <c r="AK45" i="38"/>
  <c r="B45" i="38"/>
  <c r="A45" i="38"/>
  <c r="AQ44" i="38"/>
  <c r="AR44" i="38" s="1"/>
  <c r="AT44" i="38" s="1"/>
  <c r="AO44" i="38"/>
  <c r="AP44" i="38" s="1"/>
  <c r="AS44" i="38" s="1"/>
  <c r="AM44" i="38"/>
  <c r="AY44" i="38" s="1"/>
  <c r="AL44" i="38"/>
  <c r="AK44" i="38"/>
  <c r="B44" i="38"/>
  <c r="A44" i="38"/>
  <c r="AQ43" i="38"/>
  <c r="AR43" i="38" s="1"/>
  <c r="AT43" i="38" s="1"/>
  <c r="AO43" i="38"/>
  <c r="AP43" i="38" s="1"/>
  <c r="AS43" i="38" s="1"/>
  <c r="AM43" i="38"/>
  <c r="AL43" i="38"/>
  <c r="AX43" i="38" s="1"/>
  <c r="AK43" i="38"/>
  <c r="B43" i="38"/>
  <c r="A43" i="38"/>
  <c r="AQ42" i="38"/>
  <c r="AR42" i="38" s="1"/>
  <c r="AT42" i="38" s="1"/>
  <c r="AO42" i="38"/>
  <c r="AP42" i="38" s="1"/>
  <c r="AS42" i="38" s="1"/>
  <c r="AM42" i="38"/>
  <c r="AY42" i="38" s="1"/>
  <c r="AL42" i="38"/>
  <c r="AX42" i="38" s="1"/>
  <c r="AK42" i="38"/>
  <c r="AW42" i="38" s="1"/>
  <c r="B42" i="38"/>
  <c r="A42" i="38"/>
  <c r="AQ41" i="38"/>
  <c r="AR41" i="38" s="1"/>
  <c r="AT41" i="38" s="1"/>
  <c r="AO41" i="38"/>
  <c r="AP41" i="38" s="1"/>
  <c r="AS41" i="38" s="1"/>
  <c r="AM41" i="38"/>
  <c r="AY41" i="38" s="1"/>
  <c r="AL41" i="38"/>
  <c r="AK41" i="38"/>
  <c r="B41" i="38"/>
  <c r="A41" i="38"/>
  <c r="AQ40" i="38"/>
  <c r="AR40" i="38" s="1"/>
  <c r="AT40" i="38" s="1"/>
  <c r="AO40" i="38"/>
  <c r="AP40" i="38" s="1"/>
  <c r="AS40" i="38" s="1"/>
  <c r="AM40" i="38"/>
  <c r="AL40" i="38"/>
  <c r="AX40" i="38" s="1"/>
  <c r="AK40" i="38"/>
  <c r="B40" i="38"/>
  <c r="A40" i="38"/>
  <c r="AQ39" i="38"/>
  <c r="AR39" i="38" s="1"/>
  <c r="AT39" i="38" s="1"/>
  <c r="AO39" i="38"/>
  <c r="AP39" i="38" s="1"/>
  <c r="AS39" i="38" s="1"/>
  <c r="AM39" i="38"/>
  <c r="AY39" i="38" s="1"/>
  <c r="AL39" i="38"/>
  <c r="AX39" i="38" s="1"/>
  <c r="AK39" i="38"/>
  <c r="AW39" i="38" s="1"/>
  <c r="B39" i="38"/>
  <c r="A39" i="38"/>
  <c r="AQ38" i="38"/>
  <c r="AR38" i="38" s="1"/>
  <c r="AT38" i="38" s="1"/>
  <c r="AO38" i="38"/>
  <c r="AP38" i="38" s="1"/>
  <c r="AS38" i="38" s="1"/>
  <c r="AM38" i="38"/>
  <c r="AY38" i="38" s="1"/>
  <c r="AL38" i="38"/>
  <c r="AK38" i="38"/>
  <c r="AW38" i="38" s="1"/>
  <c r="B38" i="38"/>
  <c r="A38" i="38"/>
  <c r="AQ37" i="38"/>
  <c r="AR37" i="38" s="1"/>
  <c r="AT37" i="38" s="1"/>
  <c r="AO37" i="38"/>
  <c r="AP37" i="38" s="1"/>
  <c r="AS37" i="38" s="1"/>
  <c r="AM37" i="38"/>
  <c r="AL37" i="38"/>
  <c r="AX37" i="38" s="1"/>
  <c r="AK37" i="38"/>
  <c r="B37" i="38"/>
  <c r="A37" i="38"/>
  <c r="AQ36" i="38"/>
  <c r="AR36" i="38" s="1"/>
  <c r="AT36" i="38" s="1"/>
  <c r="AO36" i="38"/>
  <c r="AP36" i="38" s="1"/>
  <c r="AS36" i="38" s="1"/>
  <c r="AM36" i="38"/>
  <c r="AY36" i="38" s="1"/>
  <c r="AL36" i="38"/>
  <c r="AX36" i="38" s="1"/>
  <c r="AK36" i="38"/>
  <c r="B36" i="38"/>
  <c r="A36" i="38"/>
  <c r="AQ35" i="38"/>
  <c r="AR35" i="38" s="1"/>
  <c r="AT35" i="38" s="1"/>
  <c r="AO35" i="38"/>
  <c r="AP35" i="38" s="1"/>
  <c r="AS35" i="38" s="1"/>
  <c r="AM35" i="38"/>
  <c r="AY35" i="38" s="1"/>
  <c r="AL35" i="38"/>
  <c r="AK35" i="38"/>
  <c r="AW35" i="38" s="1"/>
  <c r="B35" i="38"/>
  <c r="A35" i="38"/>
  <c r="AQ34" i="38"/>
  <c r="AR34" i="38" s="1"/>
  <c r="AT34" i="38" s="1"/>
  <c r="AO34" i="38"/>
  <c r="AP34" i="38" s="1"/>
  <c r="AS34" i="38" s="1"/>
  <c r="AM34" i="38"/>
  <c r="AL34" i="38"/>
  <c r="AX34" i="38" s="1"/>
  <c r="AK34" i="38"/>
  <c r="B34" i="38"/>
  <c r="A34" i="38"/>
  <c r="AQ33" i="38"/>
  <c r="AR33" i="38" s="1"/>
  <c r="AT33" i="38" s="1"/>
  <c r="AO33" i="38"/>
  <c r="AP33" i="38" s="1"/>
  <c r="AS33" i="38" s="1"/>
  <c r="AM33" i="38"/>
  <c r="AY33" i="38" s="1"/>
  <c r="AL33" i="38"/>
  <c r="AX33" i="38" s="1"/>
  <c r="AK33" i="38"/>
  <c r="AW33" i="38" s="1"/>
  <c r="B33" i="38"/>
  <c r="A33" i="38"/>
  <c r="AQ32" i="38"/>
  <c r="AR32" i="38" s="1"/>
  <c r="AT32" i="38" s="1"/>
  <c r="AO32" i="38"/>
  <c r="AP32" i="38" s="1"/>
  <c r="AS32" i="38" s="1"/>
  <c r="AM32" i="38"/>
  <c r="AY32" i="38" s="1"/>
  <c r="AL32" i="38"/>
  <c r="AK32" i="38"/>
  <c r="AW32" i="38" s="1"/>
  <c r="B32" i="38"/>
  <c r="A32" i="38"/>
  <c r="AQ31" i="38"/>
  <c r="AR31" i="38" s="1"/>
  <c r="AT31" i="38" s="1"/>
  <c r="AO31" i="38"/>
  <c r="AP31" i="38" s="1"/>
  <c r="AS31" i="38" s="1"/>
  <c r="AM31" i="38"/>
  <c r="AL31" i="38"/>
  <c r="AX31" i="38" s="1"/>
  <c r="AK31" i="38"/>
  <c r="B31" i="38"/>
  <c r="A31" i="38"/>
  <c r="AQ30" i="38"/>
  <c r="AR30" i="38" s="1"/>
  <c r="AT30" i="38" s="1"/>
  <c r="AO30" i="38"/>
  <c r="AP30" i="38" s="1"/>
  <c r="AS30" i="38" s="1"/>
  <c r="AM30" i="38"/>
  <c r="AY30" i="38" s="1"/>
  <c r="AL30" i="38"/>
  <c r="AX30" i="38" s="1"/>
  <c r="AK30" i="38"/>
  <c r="B30" i="38"/>
  <c r="A30" i="38"/>
  <c r="AQ29" i="38"/>
  <c r="AR29" i="38" s="1"/>
  <c r="AT29" i="38" s="1"/>
  <c r="AO29" i="38"/>
  <c r="AP29" i="38" s="1"/>
  <c r="AS29" i="38" s="1"/>
  <c r="AM29" i="38"/>
  <c r="AY29" i="38" s="1"/>
  <c r="AL29" i="38"/>
  <c r="AK29" i="38"/>
  <c r="AW29" i="38" s="1"/>
  <c r="B29" i="38"/>
  <c r="A29" i="38"/>
  <c r="AQ28" i="38"/>
  <c r="AR28" i="38" s="1"/>
  <c r="AT28" i="38" s="1"/>
  <c r="AO28" i="38"/>
  <c r="AP28" i="38" s="1"/>
  <c r="AS28" i="38" s="1"/>
  <c r="AM28" i="38"/>
  <c r="AL28" i="38"/>
  <c r="AX28" i="38" s="1"/>
  <c r="AK28" i="38"/>
  <c r="B28" i="38"/>
  <c r="A28" i="38"/>
  <c r="AQ27" i="38"/>
  <c r="AR27" i="38" s="1"/>
  <c r="AT27" i="38" s="1"/>
  <c r="AO27" i="38"/>
  <c r="AP27" i="38" s="1"/>
  <c r="AS27" i="38" s="1"/>
  <c r="AM27" i="38"/>
  <c r="AY27" i="38" s="1"/>
  <c r="AL27" i="38"/>
  <c r="AX27" i="38" s="1"/>
  <c r="AK27" i="38"/>
  <c r="B27" i="38"/>
  <c r="A27" i="38"/>
  <c r="AQ26" i="38"/>
  <c r="AR26" i="38" s="1"/>
  <c r="AT26" i="38" s="1"/>
  <c r="AO26" i="38"/>
  <c r="AP26" i="38" s="1"/>
  <c r="AS26" i="38" s="1"/>
  <c r="AM26" i="38"/>
  <c r="AY26" i="38" s="1"/>
  <c r="AL26" i="38"/>
  <c r="AK26" i="38"/>
  <c r="AW26" i="38" s="1"/>
  <c r="B26" i="38"/>
  <c r="A26" i="38"/>
  <c r="AQ25" i="38"/>
  <c r="AR25" i="38" s="1"/>
  <c r="AT25" i="38" s="1"/>
  <c r="AO25" i="38"/>
  <c r="AP25" i="38" s="1"/>
  <c r="AS25" i="38" s="1"/>
  <c r="AM25" i="38"/>
  <c r="AL25" i="38"/>
  <c r="AX25" i="38" s="1"/>
  <c r="AK25" i="38"/>
  <c r="B25" i="38"/>
  <c r="A25" i="38"/>
  <c r="AQ24" i="38"/>
  <c r="AR24" i="38" s="1"/>
  <c r="AT24" i="38" s="1"/>
  <c r="AO24" i="38"/>
  <c r="AP24" i="38" s="1"/>
  <c r="AS24" i="38" s="1"/>
  <c r="AM24" i="38"/>
  <c r="AY24" i="38" s="1"/>
  <c r="AL24" i="38"/>
  <c r="AX24" i="38" s="1"/>
  <c r="AK24" i="38"/>
  <c r="B24" i="38"/>
  <c r="A24" i="38"/>
  <c r="AQ23" i="38"/>
  <c r="AR23" i="38" s="1"/>
  <c r="AT23" i="38" s="1"/>
  <c r="AO23" i="38"/>
  <c r="AP23" i="38" s="1"/>
  <c r="AS23" i="38" s="1"/>
  <c r="AM23" i="38"/>
  <c r="AY23" i="38" s="1"/>
  <c r="AL23" i="38"/>
  <c r="AX23" i="38" s="1"/>
  <c r="AK23" i="38"/>
  <c r="AW23" i="38" s="1"/>
  <c r="B23" i="38"/>
  <c r="A23" i="38"/>
  <c r="AQ22" i="38"/>
  <c r="AR22" i="38" s="1"/>
  <c r="AT22" i="38" s="1"/>
  <c r="AO22" i="38"/>
  <c r="AP22" i="38" s="1"/>
  <c r="AS22" i="38" s="1"/>
  <c r="AM22" i="38"/>
  <c r="AL22" i="38"/>
  <c r="AX22" i="38" s="1"/>
  <c r="AK22" i="38"/>
  <c r="B22" i="38"/>
  <c r="A22" i="38"/>
  <c r="AQ21" i="38"/>
  <c r="AR21" i="38" s="1"/>
  <c r="AT21" i="38" s="1"/>
  <c r="AO21" i="38"/>
  <c r="AP21" i="38" s="1"/>
  <c r="AS21" i="38" s="1"/>
  <c r="AM21" i="38"/>
  <c r="AY21" i="38" s="1"/>
  <c r="AL21" i="38"/>
  <c r="AX21" i="38" s="1"/>
  <c r="AK21" i="38"/>
  <c r="B21" i="38"/>
  <c r="A21" i="38"/>
  <c r="AQ20" i="38"/>
  <c r="AR20" i="38" s="1"/>
  <c r="AT20" i="38" s="1"/>
  <c r="AO20" i="38"/>
  <c r="AP20" i="38" s="1"/>
  <c r="AS20" i="38" s="1"/>
  <c r="AM20" i="38"/>
  <c r="AY20" i="38" s="1"/>
  <c r="AL20" i="38"/>
  <c r="AX20" i="38" s="1"/>
  <c r="AK20" i="38"/>
  <c r="AW20" i="38" s="1"/>
  <c r="B20" i="38"/>
  <c r="A20" i="38"/>
  <c r="AQ19" i="38"/>
  <c r="AR19" i="38" s="1"/>
  <c r="AT19" i="38" s="1"/>
  <c r="AO19" i="38"/>
  <c r="AP19" i="38" s="1"/>
  <c r="AS19" i="38" s="1"/>
  <c r="AM19" i="38"/>
  <c r="AL19" i="38"/>
  <c r="AX19" i="38" s="1"/>
  <c r="AK19" i="38"/>
  <c r="B19" i="38"/>
  <c r="A19" i="38"/>
  <c r="AQ18" i="38"/>
  <c r="AR18" i="38" s="1"/>
  <c r="AT18" i="38" s="1"/>
  <c r="AO18" i="38"/>
  <c r="AP18" i="38" s="1"/>
  <c r="AS18" i="38" s="1"/>
  <c r="AM18" i="38"/>
  <c r="AY18" i="38" s="1"/>
  <c r="AL18" i="38"/>
  <c r="AX18" i="38" s="1"/>
  <c r="AK18" i="38"/>
  <c r="B18" i="38"/>
  <c r="A18" i="38"/>
  <c r="AQ17" i="38"/>
  <c r="AR17" i="38" s="1"/>
  <c r="AT17" i="38" s="1"/>
  <c r="AO17" i="38"/>
  <c r="AP17" i="38" s="1"/>
  <c r="AS17" i="38" s="1"/>
  <c r="AM17" i="38"/>
  <c r="AY17" i="38" s="1"/>
  <c r="AL17" i="38"/>
  <c r="AX17" i="38" s="1"/>
  <c r="AK17" i="38"/>
  <c r="AW17" i="38" s="1"/>
  <c r="B17" i="38"/>
  <c r="A17" i="38"/>
  <c r="AQ16" i="38"/>
  <c r="AR16" i="38" s="1"/>
  <c r="AT16" i="38" s="1"/>
  <c r="AO16" i="38"/>
  <c r="AP16" i="38" s="1"/>
  <c r="AS16" i="38" s="1"/>
  <c r="AM16" i="38"/>
  <c r="AL16" i="38"/>
  <c r="AX16" i="38" s="1"/>
  <c r="AK16" i="38"/>
  <c r="B16" i="38"/>
  <c r="A16" i="38"/>
  <c r="AQ15" i="38"/>
  <c r="AR15" i="38" s="1"/>
  <c r="AT15" i="38" s="1"/>
  <c r="AO15" i="38"/>
  <c r="AP15" i="38" s="1"/>
  <c r="AS15" i="38" s="1"/>
  <c r="AM15" i="38"/>
  <c r="AY15" i="38" s="1"/>
  <c r="AL15" i="38"/>
  <c r="AX15" i="38" s="1"/>
  <c r="AK15" i="38"/>
  <c r="AW15" i="38" s="1"/>
  <c r="B15" i="38"/>
  <c r="A15" i="38"/>
  <c r="AQ14" i="38"/>
  <c r="AR14" i="38" s="1"/>
  <c r="AT14" i="38" s="1"/>
  <c r="AO14" i="38"/>
  <c r="AP14" i="38" s="1"/>
  <c r="AS14" i="38" s="1"/>
  <c r="AM14" i="38"/>
  <c r="AY14" i="38" s="1"/>
  <c r="AL14" i="38"/>
  <c r="AX14" i="38" s="1"/>
  <c r="AK14" i="38"/>
  <c r="AW14" i="38" s="1"/>
  <c r="B14" i="38"/>
  <c r="A14" i="38"/>
  <c r="AQ13" i="38"/>
  <c r="AR13" i="38" s="1"/>
  <c r="AT13" i="38" s="1"/>
  <c r="AO13" i="38"/>
  <c r="AP13" i="38" s="1"/>
  <c r="AS13" i="38" s="1"/>
  <c r="AM13" i="38"/>
  <c r="AL13" i="38"/>
  <c r="AX13" i="38" s="1"/>
  <c r="AK13" i="38"/>
  <c r="B13" i="38"/>
  <c r="A13" i="38"/>
  <c r="AQ12" i="38"/>
  <c r="AR12" i="38" s="1"/>
  <c r="AT12" i="38" s="1"/>
  <c r="AO12" i="38"/>
  <c r="AP12" i="38" s="1"/>
  <c r="AS12" i="38" s="1"/>
  <c r="AM12" i="38"/>
  <c r="AY12" i="38" s="1"/>
  <c r="AL12" i="38"/>
  <c r="AX12" i="38" s="1"/>
  <c r="AK12" i="38"/>
  <c r="B12" i="38"/>
  <c r="A12" i="38"/>
  <c r="AQ11" i="38"/>
  <c r="AR11" i="38" s="1"/>
  <c r="AT11" i="38" s="1"/>
  <c r="AO11" i="38"/>
  <c r="AP11" i="38" s="1"/>
  <c r="AS11" i="38" s="1"/>
  <c r="AM11" i="38"/>
  <c r="AY11" i="38" s="1"/>
  <c r="AL11" i="38"/>
  <c r="AX11" i="38" s="1"/>
  <c r="AK11" i="38"/>
  <c r="AW11" i="38" s="1"/>
  <c r="B11" i="38"/>
  <c r="A11" i="38"/>
  <c r="AQ10" i="38"/>
  <c r="AR10" i="38" s="1"/>
  <c r="AT10" i="38" s="1"/>
  <c r="AO10" i="38"/>
  <c r="AM10" i="38"/>
  <c r="AL10" i="38"/>
  <c r="AX10" i="38" s="1"/>
  <c r="AK10" i="38"/>
  <c r="B10" i="38"/>
  <c r="A10" i="38"/>
  <c r="AQ9" i="38"/>
  <c r="AO9" i="38"/>
  <c r="AM9" i="38"/>
  <c r="AY9" i="38" s="1"/>
  <c r="AL9" i="38"/>
  <c r="AX9" i="38" s="1"/>
  <c r="AK9" i="38"/>
  <c r="AW9" i="38" s="1"/>
  <c r="B9" i="38"/>
  <c r="A9" i="38"/>
  <c r="AY8" i="38"/>
  <c r="AX8" i="38"/>
  <c r="AW8" i="38"/>
  <c r="AM7" i="38"/>
  <c r="AL7" i="38"/>
  <c r="AI7" i="38"/>
  <c r="W7" i="38"/>
  <c r="C7" i="38"/>
  <c r="AK7" i="38" s="1"/>
  <c r="BB5" i="38"/>
  <c r="BA5" i="38"/>
  <c r="AZ5" i="38"/>
  <c r="BB4" i="38"/>
  <c r="BA4" i="38"/>
  <c r="AZ4" i="38"/>
  <c r="AQ68" i="37"/>
  <c r="AR68" i="37" s="1"/>
  <c r="AT68" i="37" s="1"/>
  <c r="AO68" i="37"/>
  <c r="AP68" i="37" s="1"/>
  <c r="AS68" i="37" s="1"/>
  <c r="AM68" i="37"/>
  <c r="AL68" i="37"/>
  <c r="AK68" i="37"/>
  <c r="B68" i="37"/>
  <c r="A68" i="37"/>
  <c r="AQ67" i="37"/>
  <c r="AR67" i="37" s="1"/>
  <c r="AT67" i="37" s="1"/>
  <c r="AO67" i="37"/>
  <c r="AP67" i="37" s="1"/>
  <c r="AS67" i="37" s="1"/>
  <c r="AM67" i="37"/>
  <c r="AL67" i="37"/>
  <c r="AK67" i="37"/>
  <c r="AW67" i="37" s="1"/>
  <c r="B67" i="37"/>
  <c r="A67" i="37"/>
  <c r="AQ66" i="37"/>
  <c r="AR66" i="37" s="1"/>
  <c r="AT66" i="37" s="1"/>
  <c r="AO66" i="37"/>
  <c r="AP66" i="37" s="1"/>
  <c r="AS66" i="37" s="1"/>
  <c r="AM66" i="37"/>
  <c r="AY66" i="37" s="1"/>
  <c r="AL66" i="37"/>
  <c r="AX66" i="37" s="1"/>
  <c r="AK66" i="37"/>
  <c r="AW66" i="37" s="1"/>
  <c r="B66" i="37"/>
  <c r="A66" i="37"/>
  <c r="AQ65" i="37"/>
  <c r="AR65" i="37" s="1"/>
  <c r="AT65" i="37" s="1"/>
  <c r="AO65" i="37"/>
  <c r="AP65" i="37" s="1"/>
  <c r="AS65" i="37" s="1"/>
  <c r="AM65" i="37"/>
  <c r="AL65" i="37"/>
  <c r="AK65" i="37"/>
  <c r="B65" i="37"/>
  <c r="A65" i="37"/>
  <c r="AQ64" i="37"/>
  <c r="AR64" i="37" s="1"/>
  <c r="AT64" i="37" s="1"/>
  <c r="AO64" i="37"/>
  <c r="AP64" i="37" s="1"/>
  <c r="AS64" i="37" s="1"/>
  <c r="AM64" i="37"/>
  <c r="AL64" i="37"/>
  <c r="AK64" i="37"/>
  <c r="AW64" i="37" s="1"/>
  <c r="B64" i="37"/>
  <c r="A64" i="37"/>
  <c r="AQ63" i="37"/>
  <c r="AR63" i="37" s="1"/>
  <c r="AT63" i="37" s="1"/>
  <c r="AO63" i="37"/>
  <c r="AP63" i="37" s="1"/>
  <c r="AS63" i="37" s="1"/>
  <c r="AM63" i="37"/>
  <c r="AL63" i="37"/>
  <c r="AK63" i="37"/>
  <c r="AW63" i="37" s="1"/>
  <c r="B63" i="37"/>
  <c r="A63" i="37"/>
  <c r="AQ62" i="37"/>
  <c r="AR62" i="37" s="1"/>
  <c r="AT62" i="37" s="1"/>
  <c r="AO62" i="37"/>
  <c r="AP62" i="37" s="1"/>
  <c r="AS62" i="37" s="1"/>
  <c r="AM62" i="37"/>
  <c r="AL62" i="37"/>
  <c r="AK62" i="37"/>
  <c r="B62" i="37"/>
  <c r="A62" i="37"/>
  <c r="AQ61" i="37"/>
  <c r="AR61" i="37" s="1"/>
  <c r="AT61" i="37" s="1"/>
  <c r="AO61" i="37"/>
  <c r="AP61" i="37" s="1"/>
  <c r="AS61" i="37" s="1"/>
  <c r="AM61" i="37"/>
  <c r="AL61" i="37"/>
  <c r="AK61" i="37"/>
  <c r="AW61" i="37" s="1"/>
  <c r="B61" i="37"/>
  <c r="A61" i="37"/>
  <c r="AQ60" i="37"/>
  <c r="AR60" i="37" s="1"/>
  <c r="AT60" i="37" s="1"/>
  <c r="AO60" i="37"/>
  <c r="AP60" i="37" s="1"/>
  <c r="AS60" i="37" s="1"/>
  <c r="AM60" i="37"/>
  <c r="AL60" i="37"/>
  <c r="AK60" i="37"/>
  <c r="AW60" i="37" s="1"/>
  <c r="B60" i="37"/>
  <c r="A60" i="37"/>
  <c r="AQ59" i="37"/>
  <c r="AR59" i="37" s="1"/>
  <c r="AT59" i="37" s="1"/>
  <c r="AO59" i="37"/>
  <c r="AP59" i="37" s="1"/>
  <c r="AS59" i="37" s="1"/>
  <c r="AM59" i="37"/>
  <c r="AY59" i="37" s="1"/>
  <c r="AL59" i="37"/>
  <c r="AK59" i="37"/>
  <c r="B59" i="37"/>
  <c r="A59" i="37"/>
  <c r="AQ58" i="37"/>
  <c r="AR58" i="37" s="1"/>
  <c r="AT58" i="37" s="1"/>
  <c r="AO58" i="37"/>
  <c r="AP58" i="37" s="1"/>
  <c r="AS58" i="37" s="1"/>
  <c r="AM58" i="37"/>
  <c r="AL58" i="37"/>
  <c r="AK58" i="37"/>
  <c r="B58" i="37"/>
  <c r="A58" i="37"/>
  <c r="AQ57" i="37"/>
  <c r="AR57" i="37" s="1"/>
  <c r="AT57" i="37" s="1"/>
  <c r="AO57" i="37"/>
  <c r="AP57" i="37" s="1"/>
  <c r="AS57" i="37" s="1"/>
  <c r="AM57" i="37"/>
  <c r="AL57" i="37"/>
  <c r="AK57" i="37"/>
  <c r="AW57" i="37" s="1"/>
  <c r="B57" i="37"/>
  <c r="A57" i="37"/>
  <c r="AQ56" i="37"/>
  <c r="AR56" i="37" s="1"/>
  <c r="AT56" i="37" s="1"/>
  <c r="AO56" i="37"/>
  <c r="AP56" i="37" s="1"/>
  <c r="AS56" i="37" s="1"/>
  <c r="AM56" i="37"/>
  <c r="AL56" i="37"/>
  <c r="AK56" i="37"/>
  <c r="B56" i="37"/>
  <c r="A56" i="37"/>
  <c r="AQ55" i="37"/>
  <c r="AR55" i="37" s="1"/>
  <c r="AT55" i="37" s="1"/>
  <c r="AO55" i="37"/>
  <c r="AP55" i="37" s="1"/>
  <c r="AS55" i="37" s="1"/>
  <c r="AM55" i="37"/>
  <c r="AY55" i="37" s="1"/>
  <c r="AL55" i="37"/>
  <c r="AK55" i="37"/>
  <c r="AW55" i="37" s="1"/>
  <c r="B55" i="37"/>
  <c r="A55" i="37"/>
  <c r="AQ54" i="37"/>
  <c r="AR54" i="37" s="1"/>
  <c r="AT54" i="37" s="1"/>
  <c r="AO54" i="37"/>
  <c r="AP54" i="37" s="1"/>
  <c r="AS54" i="37" s="1"/>
  <c r="AM54" i="37"/>
  <c r="AY54" i="37" s="1"/>
  <c r="AL54" i="37"/>
  <c r="AK54" i="37"/>
  <c r="AW54" i="37" s="1"/>
  <c r="B54" i="37"/>
  <c r="A54" i="37"/>
  <c r="AQ53" i="37"/>
  <c r="AR53" i="37" s="1"/>
  <c r="AT53" i="37" s="1"/>
  <c r="AO53" i="37"/>
  <c r="AP53" i="37" s="1"/>
  <c r="AS53" i="37" s="1"/>
  <c r="AM53" i="37"/>
  <c r="AL53" i="37"/>
  <c r="AK53" i="37"/>
  <c r="AW53" i="37" s="1"/>
  <c r="B53" i="37"/>
  <c r="A53" i="37"/>
  <c r="AQ52" i="37"/>
  <c r="AR52" i="37" s="1"/>
  <c r="AT52" i="37" s="1"/>
  <c r="AO52" i="37"/>
  <c r="AP52" i="37" s="1"/>
  <c r="AS52" i="37" s="1"/>
  <c r="AM52" i="37"/>
  <c r="AY52" i="37" s="1"/>
  <c r="AL52" i="37"/>
  <c r="AK52" i="37"/>
  <c r="AW52" i="37" s="1"/>
  <c r="B52" i="37"/>
  <c r="A52" i="37"/>
  <c r="AQ51" i="37"/>
  <c r="AR51" i="37" s="1"/>
  <c r="AT51" i="37" s="1"/>
  <c r="AO51" i="37"/>
  <c r="AP51" i="37" s="1"/>
  <c r="AS51" i="37" s="1"/>
  <c r="AM51" i="37"/>
  <c r="AY51" i="37" s="1"/>
  <c r="AL51" i="37"/>
  <c r="AK51" i="37"/>
  <c r="AW51" i="37" s="1"/>
  <c r="B51" i="37"/>
  <c r="A51" i="37"/>
  <c r="AQ50" i="37"/>
  <c r="AR50" i="37" s="1"/>
  <c r="AT50" i="37" s="1"/>
  <c r="AO50" i="37"/>
  <c r="AP50" i="37" s="1"/>
  <c r="AS50" i="37" s="1"/>
  <c r="AM50" i="37"/>
  <c r="AL50" i="37"/>
  <c r="AK50" i="37"/>
  <c r="AW50" i="37" s="1"/>
  <c r="B50" i="37"/>
  <c r="A50" i="37"/>
  <c r="AQ49" i="37"/>
  <c r="AR49" i="37" s="1"/>
  <c r="AT49" i="37" s="1"/>
  <c r="AO49" i="37"/>
  <c r="AP49" i="37" s="1"/>
  <c r="AS49" i="37" s="1"/>
  <c r="AM49" i="37"/>
  <c r="AY49" i="37" s="1"/>
  <c r="AL49" i="37"/>
  <c r="AK49" i="37"/>
  <c r="AW49" i="37" s="1"/>
  <c r="B49" i="37"/>
  <c r="A49" i="37"/>
  <c r="AQ48" i="37"/>
  <c r="AR48" i="37" s="1"/>
  <c r="AT48" i="37" s="1"/>
  <c r="AO48" i="37"/>
  <c r="AP48" i="37" s="1"/>
  <c r="AS48" i="37" s="1"/>
  <c r="AM48" i="37"/>
  <c r="AY48" i="37" s="1"/>
  <c r="AL48" i="37"/>
  <c r="AK48" i="37"/>
  <c r="AW48" i="37" s="1"/>
  <c r="B48" i="37"/>
  <c r="A48" i="37"/>
  <c r="AQ47" i="37"/>
  <c r="AR47" i="37" s="1"/>
  <c r="AT47" i="37" s="1"/>
  <c r="AO47" i="37"/>
  <c r="AP47" i="37" s="1"/>
  <c r="AS47" i="37" s="1"/>
  <c r="AM47" i="37"/>
  <c r="AL47" i="37"/>
  <c r="AK47" i="37"/>
  <c r="AW47" i="37" s="1"/>
  <c r="B47" i="37"/>
  <c r="A47" i="37"/>
  <c r="AQ46" i="37"/>
  <c r="AR46" i="37" s="1"/>
  <c r="AT46" i="37" s="1"/>
  <c r="AO46" i="37"/>
  <c r="AP46" i="37" s="1"/>
  <c r="AS46" i="37" s="1"/>
  <c r="AM46" i="37"/>
  <c r="AY46" i="37" s="1"/>
  <c r="AL46" i="37"/>
  <c r="AK46" i="37"/>
  <c r="AW46" i="37" s="1"/>
  <c r="B46" i="37"/>
  <c r="A46" i="37"/>
  <c r="AQ45" i="37"/>
  <c r="AR45" i="37" s="1"/>
  <c r="AT45" i="37" s="1"/>
  <c r="AO45" i="37"/>
  <c r="AP45" i="37" s="1"/>
  <c r="AS45" i="37" s="1"/>
  <c r="AM45" i="37"/>
  <c r="AY45" i="37" s="1"/>
  <c r="AL45" i="37"/>
  <c r="AK45" i="37"/>
  <c r="AW45" i="37" s="1"/>
  <c r="B45" i="37"/>
  <c r="A45" i="37"/>
  <c r="AQ44" i="37"/>
  <c r="AR44" i="37" s="1"/>
  <c r="AT44" i="37" s="1"/>
  <c r="AO44" i="37"/>
  <c r="AP44" i="37" s="1"/>
  <c r="AS44" i="37" s="1"/>
  <c r="AM44" i="37"/>
  <c r="AL44" i="37"/>
  <c r="AK44" i="37"/>
  <c r="AW44" i="37" s="1"/>
  <c r="B44" i="37"/>
  <c r="A44" i="37"/>
  <c r="AQ43" i="37"/>
  <c r="AR43" i="37" s="1"/>
  <c r="AT43" i="37" s="1"/>
  <c r="AO43" i="37"/>
  <c r="AP43" i="37" s="1"/>
  <c r="AS43" i="37" s="1"/>
  <c r="AM43" i="37"/>
  <c r="AY43" i="37" s="1"/>
  <c r="AL43" i="37"/>
  <c r="AK43" i="37"/>
  <c r="AW43" i="37" s="1"/>
  <c r="B43" i="37"/>
  <c r="A43" i="37"/>
  <c r="AQ42" i="37"/>
  <c r="AR42" i="37" s="1"/>
  <c r="AT42" i="37" s="1"/>
  <c r="AO42" i="37"/>
  <c r="AP42" i="37" s="1"/>
  <c r="AS42" i="37" s="1"/>
  <c r="AM42" i="37"/>
  <c r="AY42" i="37" s="1"/>
  <c r="AL42" i="37"/>
  <c r="AK42" i="37"/>
  <c r="AW42" i="37" s="1"/>
  <c r="B42" i="37"/>
  <c r="A42" i="37"/>
  <c r="AQ41" i="37"/>
  <c r="AR41" i="37" s="1"/>
  <c r="AT41" i="37" s="1"/>
  <c r="AO41" i="37"/>
  <c r="AP41" i="37" s="1"/>
  <c r="AS41" i="37" s="1"/>
  <c r="AM41" i="37"/>
  <c r="AL41" i="37"/>
  <c r="AK41" i="37"/>
  <c r="AW41" i="37" s="1"/>
  <c r="B41" i="37"/>
  <c r="A41" i="37"/>
  <c r="AQ40" i="37"/>
  <c r="AR40" i="37" s="1"/>
  <c r="AT40" i="37" s="1"/>
  <c r="AO40" i="37"/>
  <c r="AP40" i="37" s="1"/>
  <c r="AS40" i="37" s="1"/>
  <c r="AM40" i="37"/>
  <c r="AY40" i="37" s="1"/>
  <c r="AL40" i="37"/>
  <c r="AK40" i="37"/>
  <c r="AW40" i="37" s="1"/>
  <c r="B40" i="37"/>
  <c r="A40" i="37"/>
  <c r="AQ39" i="37"/>
  <c r="AR39" i="37" s="1"/>
  <c r="AT39" i="37" s="1"/>
  <c r="AO39" i="37"/>
  <c r="AP39" i="37" s="1"/>
  <c r="AS39" i="37" s="1"/>
  <c r="AM39" i="37"/>
  <c r="AY39" i="37" s="1"/>
  <c r="AL39" i="37"/>
  <c r="AK39" i="37"/>
  <c r="AW39" i="37" s="1"/>
  <c r="B39" i="37"/>
  <c r="A39" i="37"/>
  <c r="AQ38" i="37"/>
  <c r="AR38" i="37" s="1"/>
  <c r="AT38" i="37" s="1"/>
  <c r="AO38" i="37"/>
  <c r="AP38" i="37" s="1"/>
  <c r="AS38" i="37" s="1"/>
  <c r="AM38" i="37"/>
  <c r="AL38" i="37"/>
  <c r="AK38" i="37"/>
  <c r="AW38" i="37" s="1"/>
  <c r="B38" i="37"/>
  <c r="A38" i="37"/>
  <c r="AQ37" i="37"/>
  <c r="AR37" i="37" s="1"/>
  <c r="AT37" i="37" s="1"/>
  <c r="AO37" i="37"/>
  <c r="AP37" i="37" s="1"/>
  <c r="AS37" i="37" s="1"/>
  <c r="AM37" i="37"/>
  <c r="AY37" i="37" s="1"/>
  <c r="AL37" i="37"/>
  <c r="AK37" i="37"/>
  <c r="AW37" i="37" s="1"/>
  <c r="B37" i="37"/>
  <c r="A37" i="37"/>
  <c r="AQ36" i="37"/>
  <c r="AR36" i="37" s="1"/>
  <c r="AT36" i="37" s="1"/>
  <c r="AO36" i="37"/>
  <c r="AP36" i="37" s="1"/>
  <c r="AS36" i="37" s="1"/>
  <c r="AM36" i="37"/>
  <c r="AY36" i="37" s="1"/>
  <c r="AL36" i="37"/>
  <c r="AK36" i="37"/>
  <c r="AW36" i="37" s="1"/>
  <c r="B36" i="37"/>
  <c r="A36" i="37"/>
  <c r="AQ35" i="37"/>
  <c r="AR35" i="37" s="1"/>
  <c r="AT35" i="37" s="1"/>
  <c r="AO35" i="37"/>
  <c r="AP35" i="37" s="1"/>
  <c r="AS35" i="37" s="1"/>
  <c r="AM35" i="37"/>
  <c r="AL35" i="37"/>
  <c r="AK35" i="37"/>
  <c r="AW35" i="37" s="1"/>
  <c r="B35" i="37"/>
  <c r="A35" i="37"/>
  <c r="AQ34" i="37"/>
  <c r="AR34" i="37" s="1"/>
  <c r="AT34" i="37" s="1"/>
  <c r="AO34" i="37"/>
  <c r="AP34" i="37" s="1"/>
  <c r="AS34" i="37" s="1"/>
  <c r="AM34" i="37"/>
  <c r="AY34" i="37" s="1"/>
  <c r="AL34" i="37"/>
  <c r="AK34" i="37"/>
  <c r="AW34" i="37" s="1"/>
  <c r="B34" i="37"/>
  <c r="A34" i="37"/>
  <c r="AQ33" i="37"/>
  <c r="AR33" i="37" s="1"/>
  <c r="AT33" i="37" s="1"/>
  <c r="AO33" i="37"/>
  <c r="AP33" i="37" s="1"/>
  <c r="AS33" i="37" s="1"/>
  <c r="AM33" i="37"/>
  <c r="AY33" i="37" s="1"/>
  <c r="AL33" i="37"/>
  <c r="AK33" i="37"/>
  <c r="AW33" i="37" s="1"/>
  <c r="B33" i="37"/>
  <c r="A33" i="37"/>
  <c r="AQ32" i="37"/>
  <c r="AR32" i="37" s="1"/>
  <c r="AT32" i="37" s="1"/>
  <c r="AO32" i="37"/>
  <c r="AP32" i="37" s="1"/>
  <c r="AS32" i="37" s="1"/>
  <c r="AM32" i="37"/>
  <c r="AL32" i="37"/>
  <c r="AK32" i="37"/>
  <c r="AW32" i="37" s="1"/>
  <c r="B32" i="37"/>
  <c r="A32" i="37"/>
  <c r="AQ31" i="37"/>
  <c r="AR31" i="37" s="1"/>
  <c r="AT31" i="37" s="1"/>
  <c r="AO31" i="37"/>
  <c r="AP31" i="37" s="1"/>
  <c r="AS31" i="37" s="1"/>
  <c r="AM31" i="37"/>
  <c r="AY31" i="37" s="1"/>
  <c r="AL31" i="37"/>
  <c r="AK31" i="37"/>
  <c r="AW31" i="37" s="1"/>
  <c r="B31" i="37"/>
  <c r="A31" i="37"/>
  <c r="AQ30" i="37"/>
  <c r="AR30" i="37" s="1"/>
  <c r="AT30" i="37" s="1"/>
  <c r="AO30" i="37"/>
  <c r="AP30" i="37" s="1"/>
  <c r="AS30" i="37" s="1"/>
  <c r="AM30" i="37"/>
  <c r="AY30" i="37" s="1"/>
  <c r="AL30" i="37"/>
  <c r="AK30" i="37"/>
  <c r="AW30" i="37" s="1"/>
  <c r="B30" i="37"/>
  <c r="A30" i="37"/>
  <c r="AQ29" i="37"/>
  <c r="AR29" i="37" s="1"/>
  <c r="AT29" i="37" s="1"/>
  <c r="AO29" i="37"/>
  <c r="AP29" i="37" s="1"/>
  <c r="AS29" i="37" s="1"/>
  <c r="AM29" i="37"/>
  <c r="AL29" i="37"/>
  <c r="AK29" i="37"/>
  <c r="AW29" i="37" s="1"/>
  <c r="B29" i="37"/>
  <c r="A29" i="37"/>
  <c r="AQ28" i="37"/>
  <c r="AR28" i="37" s="1"/>
  <c r="AT28" i="37" s="1"/>
  <c r="AO28" i="37"/>
  <c r="AP28" i="37" s="1"/>
  <c r="AS28" i="37" s="1"/>
  <c r="AM28" i="37"/>
  <c r="AY28" i="37" s="1"/>
  <c r="AL28" i="37"/>
  <c r="AK28" i="37"/>
  <c r="AW28" i="37" s="1"/>
  <c r="B28" i="37"/>
  <c r="A28" i="37"/>
  <c r="AQ27" i="37"/>
  <c r="AR27" i="37" s="1"/>
  <c r="AT27" i="37" s="1"/>
  <c r="AO27" i="37"/>
  <c r="AP27" i="37" s="1"/>
  <c r="AS27" i="37" s="1"/>
  <c r="AM27" i="37"/>
  <c r="AY27" i="37" s="1"/>
  <c r="AL27" i="37"/>
  <c r="AK27" i="37"/>
  <c r="AW27" i="37" s="1"/>
  <c r="B27" i="37"/>
  <c r="A27" i="37"/>
  <c r="AQ26" i="37"/>
  <c r="AR26" i="37" s="1"/>
  <c r="AT26" i="37" s="1"/>
  <c r="AO26" i="37"/>
  <c r="AP26" i="37" s="1"/>
  <c r="AS26" i="37" s="1"/>
  <c r="AM26" i="37"/>
  <c r="AL26" i="37"/>
  <c r="AK26" i="37"/>
  <c r="AW26" i="37" s="1"/>
  <c r="B26" i="37"/>
  <c r="A26" i="37"/>
  <c r="AQ25" i="37"/>
  <c r="AR25" i="37" s="1"/>
  <c r="AT25" i="37" s="1"/>
  <c r="AO25" i="37"/>
  <c r="AP25" i="37" s="1"/>
  <c r="AS25" i="37" s="1"/>
  <c r="AM25" i="37"/>
  <c r="AY25" i="37" s="1"/>
  <c r="AL25" i="37"/>
  <c r="AK25" i="37"/>
  <c r="AW25" i="37" s="1"/>
  <c r="B25" i="37"/>
  <c r="A25" i="37"/>
  <c r="AQ24" i="37"/>
  <c r="AR24" i="37" s="1"/>
  <c r="AT24" i="37" s="1"/>
  <c r="AO24" i="37"/>
  <c r="AP24" i="37" s="1"/>
  <c r="AS24" i="37" s="1"/>
  <c r="AM24" i="37"/>
  <c r="AL24" i="37"/>
  <c r="AK24" i="37"/>
  <c r="AW24" i="37" s="1"/>
  <c r="B24" i="37"/>
  <c r="A24" i="37"/>
  <c r="AQ23" i="37"/>
  <c r="AR23" i="37" s="1"/>
  <c r="AT23" i="37" s="1"/>
  <c r="AO23" i="37"/>
  <c r="AP23" i="37" s="1"/>
  <c r="AS23" i="37" s="1"/>
  <c r="AM23" i="37"/>
  <c r="AL23" i="37"/>
  <c r="AK23" i="37"/>
  <c r="AW23" i="37" s="1"/>
  <c r="B23" i="37"/>
  <c r="A23" i="37"/>
  <c r="AQ22" i="37"/>
  <c r="AR22" i="37" s="1"/>
  <c r="AT22" i="37" s="1"/>
  <c r="AO22" i="37"/>
  <c r="AP22" i="37" s="1"/>
  <c r="AS22" i="37" s="1"/>
  <c r="AM22" i="37"/>
  <c r="AL22" i="37"/>
  <c r="AK22" i="37"/>
  <c r="AW22" i="37" s="1"/>
  <c r="B22" i="37"/>
  <c r="A22" i="37"/>
  <c r="AQ21" i="37"/>
  <c r="AR21" i="37" s="1"/>
  <c r="AT21" i="37" s="1"/>
  <c r="AO21" i="37"/>
  <c r="AP21" i="37" s="1"/>
  <c r="AS21" i="37" s="1"/>
  <c r="AM21" i="37"/>
  <c r="AL21" i="37"/>
  <c r="AK21" i="37"/>
  <c r="AW21" i="37" s="1"/>
  <c r="B21" i="37"/>
  <c r="A21" i="37"/>
  <c r="AQ20" i="37"/>
  <c r="AR20" i="37" s="1"/>
  <c r="AT20" i="37" s="1"/>
  <c r="AO20" i="37"/>
  <c r="AP20" i="37" s="1"/>
  <c r="AS20" i="37" s="1"/>
  <c r="AM20" i="37"/>
  <c r="AL20" i="37"/>
  <c r="AK20" i="37"/>
  <c r="AW20" i="37" s="1"/>
  <c r="B20" i="37"/>
  <c r="A20" i="37"/>
  <c r="AQ19" i="37"/>
  <c r="AR19" i="37" s="1"/>
  <c r="AT19" i="37" s="1"/>
  <c r="AO19" i="37"/>
  <c r="AP19" i="37" s="1"/>
  <c r="AS19" i="37" s="1"/>
  <c r="AM19" i="37"/>
  <c r="AL19" i="37"/>
  <c r="AK19" i="37"/>
  <c r="AW19" i="37" s="1"/>
  <c r="B19" i="37"/>
  <c r="A19" i="37"/>
  <c r="AQ18" i="37"/>
  <c r="AR18" i="37" s="1"/>
  <c r="AT18" i="37" s="1"/>
  <c r="AO18" i="37"/>
  <c r="AP18" i="37" s="1"/>
  <c r="AS18" i="37" s="1"/>
  <c r="AM18" i="37"/>
  <c r="AY18" i="37" s="1"/>
  <c r="AL18" i="37"/>
  <c r="AX18" i="37" s="1"/>
  <c r="AK18" i="37"/>
  <c r="AW18" i="37" s="1"/>
  <c r="B18" i="37"/>
  <c r="A18" i="37"/>
  <c r="AQ17" i="37"/>
  <c r="AR17" i="37" s="1"/>
  <c r="AT17" i="37" s="1"/>
  <c r="AO17" i="37"/>
  <c r="AP17" i="37" s="1"/>
  <c r="AS17" i="37" s="1"/>
  <c r="AM17" i="37"/>
  <c r="AL17" i="37"/>
  <c r="AK17" i="37"/>
  <c r="AW17" i="37" s="1"/>
  <c r="B17" i="37"/>
  <c r="A17" i="37"/>
  <c r="AQ16" i="37"/>
  <c r="AR16" i="37" s="1"/>
  <c r="AT16" i="37" s="1"/>
  <c r="AO16" i="37"/>
  <c r="AP16" i="37" s="1"/>
  <c r="AS16" i="37" s="1"/>
  <c r="AM16" i="37"/>
  <c r="AL16" i="37"/>
  <c r="AX16" i="37" s="1"/>
  <c r="AK16" i="37"/>
  <c r="B16" i="37"/>
  <c r="A16" i="37"/>
  <c r="AQ15" i="37"/>
  <c r="AR15" i="37" s="1"/>
  <c r="AT15" i="37" s="1"/>
  <c r="AO15" i="37"/>
  <c r="AP15" i="37" s="1"/>
  <c r="AS15" i="37" s="1"/>
  <c r="AM15" i="37"/>
  <c r="AY15" i="37" s="1"/>
  <c r="AL15" i="37"/>
  <c r="AX15" i="37" s="1"/>
  <c r="AK15" i="37"/>
  <c r="B15" i="37"/>
  <c r="A15" i="37"/>
  <c r="AQ14" i="37"/>
  <c r="AR14" i="37" s="1"/>
  <c r="AT14" i="37" s="1"/>
  <c r="AO14" i="37"/>
  <c r="AP14" i="37" s="1"/>
  <c r="AS14" i="37" s="1"/>
  <c r="AM14" i="37"/>
  <c r="AL14" i="37"/>
  <c r="AK14" i="37"/>
  <c r="AW14" i="37" s="1"/>
  <c r="B14" i="37"/>
  <c r="A14" i="37"/>
  <c r="AQ13" i="37"/>
  <c r="AR13" i="37" s="1"/>
  <c r="AT13" i="37" s="1"/>
  <c r="AO13" i="37"/>
  <c r="AP13" i="37" s="1"/>
  <c r="AS13" i="37" s="1"/>
  <c r="AM13" i="37"/>
  <c r="AY13" i="37" s="1"/>
  <c r="AL13" i="37"/>
  <c r="AX13" i="37" s="1"/>
  <c r="AK13" i="37"/>
  <c r="AW13" i="37" s="1"/>
  <c r="B13" i="37"/>
  <c r="A13" i="37"/>
  <c r="AQ12" i="37"/>
  <c r="AR12" i="37" s="1"/>
  <c r="AT12" i="37" s="1"/>
  <c r="AO12" i="37"/>
  <c r="AP12" i="37" s="1"/>
  <c r="AS12" i="37" s="1"/>
  <c r="AM12" i="37"/>
  <c r="AL12" i="37"/>
  <c r="AK12" i="37"/>
  <c r="AW12" i="37" s="1"/>
  <c r="B12" i="37"/>
  <c r="A12" i="37"/>
  <c r="AQ11" i="37"/>
  <c r="AR11" i="37" s="1"/>
  <c r="AT11" i="37" s="1"/>
  <c r="AO11" i="37"/>
  <c r="AP11" i="37" s="1"/>
  <c r="AS11" i="37" s="1"/>
  <c r="AM11" i="37"/>
  <c r="AL11" i="37"/>
  <c r="AK11" i="37"/>
  <c r="AW11" i="37" s="1"/>
  <c r="B11" i="37"/>
  <c r="A11" i="37"/>
  <c r="AQ10" i="37"/>
  <c r="AR10" i="37" s="1"/>
  <c r="AT10" i="37" s="1"/>
  <c r="AO10" i="37"/>
  <c r="AM10" i="37"/>
  <c r="AL10" i="37"/>
  <c r="AK10" i="37"/>
  <c r="AW10" i="37" s="1"/>
  <c r="B10" i="37"/>
  <c r="A10" i="37"/>
  <c r="AQ9" i="37"/>
  <c r="AR9" i="37" s="1"/>
  <c r="AT9" i="37" s="1"/>
  <c r="AO9" i="37"/>
  <c r="AP9" i="37" s="1"/>
  <c r="AS9" i="37" s="1"/>
  <c r="AM9" i="37"/>
  <c r="AL9" i="37"/>
  <c r="AK9" i="37"/>
  <c r="AW9" i="37" s="1"/>
  <c r="B9" i="37"/>
  <c r="A9" i="37"/>
  <c r="AY8" i="37"/>
  <c r="AX8" i="37"/>
  <c r="AW8" i="37"/>
  <c r="AM7" i="37"/>
  <c r="AI7" i="37"/>
  <c r="W7" i="37"/>
  <c r="AL7" i="37" s="1"/>
  <c r="C7" i="37"/>
  <c r="AK7" i="37" s="1"/>
  <c r="BB5" i="37"/>
  <c r="BA5" i="37"/>
  <c r="AZ5" i="37"/>
  <c r="BB4" i="37"/>
  <c r="BA4" i="37"/>
  <c r="AZ4" i="37"/>
  <c r="AQ68" i="36"/>
  <c r="AR68" i="36" s="1"/>
  <c r="AT68" i="36" s="1"/>
  <c r="AO68" i="36"/>
  <c r="AP68" i="36" s="1"/>
  <c r="AS68" i="36" s="1"/>
  <c r="AM68" i="36"/>
  <c r="AL68" i="36"/>
  <c r="AK68" i="36"/>
  <c r="B68" i="36"/>
  <c r="A68" i="36"/>
  <c r="AQ67" i="36"/>
  <c r="AR67" i="36" s="1"/>
  <c r="AT67" i="36" s="1"/>
  <c r="AO67" i="36"/>
  <c r="AP67" i="36" s="1"/>
  <c r="AS67" i="36" s="1"/>
  <c r="AM67" i="36"/>
  <c r="AY67" i="36" s="1"/>
  <c r="AL67" i="36"/>
  <c r="AK67" i="36"/>
  <c r="B67" i="36"/>
  <c r="A67" i="36"/>
  <c r="AQ66" i="36"/>
  <c r="AR66" i="36" s="1"/>
  <c r="AT66" i="36" s="1"/>
  <c r="AO66" i="36"/>
  <c r="AP66" i="36" s="1"/>
  <c r="AS66" i="36" s="1"/>
  <c r="AM66" i="36"/>
  <c r="AL66" i="36"/>
  <c r="AK66" i="36"/>
  <c r="B66" i="36"/>
  <c r="A66" i="36"/>
  <c r="AQ65" i="36"/>
  <c r="AR65" i="36" s="1"/>
  <c r="AT65" i="36" s="1"/>
  <c r="AO65" i="36"/>
  <c r="AP65" i="36" s="1"/>
  <c r="AS65" i="36" s="1"/>
  <c r="AM65" i="36"/>
  <c r="AL65" i="36"/>
  <c r="AK65" i="36"/>
  <c r="B65" i="36"/>
  <c r="A65" i="36"/>
  <c r="AQ64" i="36"/>
  <c r="AR64" i="36" s="1"/>
  <c r="AT64" i="36" s="1"/>
  <c r="AO64" i="36"/>
  <c r="AP64" i="36" s="1"/>
  <c r="AS64" i="36" s="1"/>
  <c r="AM64" i="36"/>
  <c r="AL64" i="36"/>
  <c r="AK64" i="36"/>
  <c r="B64" i="36"/>
  <c r="A64" i="36"/>
  <c r="AQ63" i="36"/>
  <c r="AR63" i="36" s="1"/>
  <c r="AT63" i="36" s="1"/>
  <c r="AO63" i="36"/>
  <c r="AP63" i="36" s="1"/>
  <c r="AS63" i="36" s="1"/>
  <c r="AM63" i="36"/>
  <c r="AL63" i="36"/>
  <c r="AK63" i="36"/>
  <c r="B63" i="36"/>
  <c r="A63" i="36"/>
  <c r="AQ62" i="36"/>
  <c r="AR62" i="36" s="1"/>
  <c r="AT62" i="36" s="1"/>
  <c r="AO62" i="36"/>
  <c r="AP62" i="36" s="1"/>
  <c r="AS62" i="36" s="1"/>
  <c r="AM62" i="36"/>
  <c r="AL62" i="36"/>
  <c r="AK62" i="36"/>
  <c r="B62" i="36"/>
  <c r="A62" i="36"/>
  <c r="AQ61" i="36"/>
  <c r="AR61" i="36" s="1"/>
  <c r="AT61" i="36" s="1"/>
  <c r="AO61" i="36"/>
  <c r="AP61" i="36" s="1"/>
  <c r="AS61" i="36" s="1"/>
  <c r="AM61" i="36"/>
  <c r="AL61" i="36"/>
  <c r="AK61" i="36"/>
  <c r="B61" i="36"/>
  <c r="A61" i="36"/>
  <c r="AQ60" i="36"/>
  <c r="AR60" i="36" s="1"/>
  <c r="AT60" i="36" s="1"/>
  <c r="AO60" i="36"/>
  <c r="AP60" i="36" s="1"/>
  <c r="AS60" i="36" s="1"/>
  <c r="AM60" i="36"/>
  <c r="AL60" i="36"/>
  <c r="AK60" i="36"/>
  <c r="B60" i="36"/>
  <c r="A60" i="36"/>
  <c r="AQ59" i="36"/>
  <c r="AR59" i="36" s="1"/>
  <c r="AT59" i="36" s="1"/>
  <c r="AO59" i="36"/>
  <c r="AP59" i="36" s="1"/>
  <c r="AS59" i="36" s="1"/>
  <c r="AM59" i="36"/>
  <c r="AL59" i="36"/>
  <c r="AK59" i="36"/>
  <c r="B59" i="36"/>
  <c r="A59" i="36"/>
  <c r="AQ58" i="36"/>
  <c r="AR58" i="36" s="1"/>
  <c r="AT58" i="36" s="1"/>
  <c r="AO58" i="36"/>
  <c r="AP58" i="36" s="1"/>
  <c r="AS58" i="36" s="1"/>
  <c r="AM58" i="36"/>
  <c r="AL58" i="36"/>
  <c r="AK58" i="36"/>
  <c r="B58" i="36"/>
  <c r="A58" i="36"/>
  <c r="AQ57" i="36"/>
  <c r="AR57" i="36" s="1"/>
  <c r="AT57" i="36" s="1"/>
  <c r="AO57" i="36"/>
  <c r="AP57" i="36" s="1"/>
  <c r="AS57" i="36" s="1"/>
  <c r="AM57" i="36"/>
  <c r="AY57" i="36" s="1"/>
  <c r="AL57" i="36"/>
  <c r="AK57" i="36"/>
  <c r="B57" i="36"/>
  <c r="A57" i="36"/>
  <c r="AQ56" i="36"/>
  <c r="AR56" i="36" s="1"/>
  <c r="AT56" i="36" s="1"/>
  <c r="AO56" i="36"/>
  <c r="AP56" i="36" s="1"/>
  <c r="AS56" i="36" s="1"/>
  <c r="AM56" i="36"/>
  <c r="AL56" i="36"/>
  <c r="AK56" i="36"/>
  <c r="B56" i="36"/>
  <c r="A56" i="36"/>
  <c r="AQ55" i="36"/>
  <c r="AR55" i="36" s="1"/>
  <c r="AT55" i="36" s="1"/>
  <c r="AO55" i="36"/>
  <c r="AP55" i="36" s="1"/>
  <c r="AS55" i="36" s="1"/>
  <c r="AM55" i="36"/>
  <c r="AY55" i="36" s="1"/>
  <c r="AL55" i="36"/>
  <c r="AK55" i="36"/>
  <c r="B55" i="36"/>
  <c r="A55" i="36"/>
  <c r="AQ54" i="36"/>
  <c r="AR54" i="36" s="1"/>
  <c r="AT54" i="36" s="1"/>
  <c r="AO54" i="36"/>
  <c r="AP54" i="36" s="1"/>
  <c r="AS54" i="36" s="1"/>
  <c r="AM54" i="36"/>
  <c r="AY54" i="36" s="1"/>
  <c r="AL54" i="36"/>
  <c r="AX54" i="36" s="1"/>
  <c r="AK54" i="36"/>
  <c r="B54" i="36"/>
  <c r="A54" i="36"/>
  <c r="AQ53" i="36"/>
  <c r="AR53" i="36" s="1"/>
  <c r="AT53" i="36" s="1"/>
  <c r="AO53" i="36"/>
  <c r="AP53" i="36" s="1"/>
  <c r="AS53" i="36" s="1"/>
  <c r="AM53" i="36"/>
  <c r="AL53" i="36"/>
  <c r="AK53" i="36"/>
  <c r="B53" i="36"/>
  <c r="A53" i="36"/>
  <c r="AQ52" i="36"/>
  <c r="AR52" i="36" s="1"/>
  <c r="AT52" i="36" s="1"/>
  <c r="AO52" i="36"/>
  <c r="AP52" i="36" s="1"/>
  <c r="AS52" i="36" s="1"/>
  <c r="AM52" i="36"/>
  <c r="AY52" i="36" s="1"/>
  <c r="AL52" i="36"/>
  <c r="AK52" i="36"/>
  <c r="B52" i="36"/>
  <c r="A52" i="36"/>
  <c r="AQ51" i="36"/>
  <c r="AR51" i="36" s="1"/>
  <c r="AT51" i="36" s="1"/>
  <c r="AO51" i="36"/>
  <c r="AP51" i="36" s="1"/>
  <c r="AS51" i="36" s="1"/>
  <c r="AM51" i="36"/>
  <c r="AY51" i="36" s="1"/>
  <c r="AL51" i="36"/>
  <c r="AX51" i="36" s="1"/>
  <c r="AK51" i="36"/>
  <c r="B51" i="36"/>
  <c r="A51" i="36"/>
  <c r="AQ50" i="36"/>
  <c r="AR50" i="36" s="1"/>
  <c r="AT50" i="36" s="1"/>
  <c r="AO50" i="36"/>
  <c r="AP50" i="36" s="1"/>
  <c r="AS50" i="36" s="1"/>
  <c r="AM50" i="36"/>
  <c r="AL50" i="36"/>
  <c r="AK50" i="36"/>
  <c r="B50" i="36"/>
  <c r="A50" i="36"/>
  <c r="AQ49" i="36"/>
  <c r="AR49" i="36" s="1"/>
  <c r="AT49" i="36" s="1"/>
  <c r="AO49" i="36"/>
  <c r="AP49" i="36" s="1"/>
  <c r="AS49" i="36" s="1"/>
  <c r="AM49" i="36"/>
  <c r="AY49" i="36" s="1"/>
  <c r="AL49" i="36"/>
  <c r="AK49" i="36"/>
  <c r="B49" i="36"/>
  <c r="A49" i="36"/>
  <c r="AQ48" i="36"/>
  <c r="AR48" i="36" s="1"/>
  <c r="AT48" i="36" s="1"/>
  <c r="AO48" i="36"/>
  <c r="AP48" i="36" s="1"/>
  <c r="AS48" i="36" s="1"/>
  <c r="AM48" i="36"/>
  <c r="AL48" i="36"/>
  <c r="AK48" i="36"/>
  <c r="B48" i="36"/>
  <c r="A48" i="36"/>
  <c r="AQ47" i="36"/>
  <c r="AR47" i="36" s="1"/>
  <c r="AT47" i="36" s="1"/>
  <c r="AO47" i="36"/>
  <c r="AP47" i="36" s="1"/>
  <c r="AS47" i="36" s="1"/>
  <c r="AM47" i="36"/>
  <c r="AL47" i="36"/>
  <c r="AK47" i="36"/>
  <c r="B47" i="36"/>
  <c r="A47" i="36"/>
  <c r="AQ46" i="36"/>
  <c r="AR46" i="36" s="1"/>
  <c r="AT46" i="36" s="1"/>
  <c r="AO46" i="36"/>
  <c r="AP46" i="36" s="1"/>
  <c r="AS46" i="36" s="1"/>
  <c r="AM46" i="36"/>
  <c r="AL46" i="36"/>
  <c r="AK46" i="36"/>
  <c r="B46" i="36"/>
  <c r="A46" i="36"/>
  <c r="AQ45" i="36"/>
  <c r="AR45" i="36" s="1"/>
  <c r="AT45" i="36" s="1"/>
  <c r="AO45" i="36"/>
  <c r="AP45" i="36" s="1"/>
  <c r="AS45" i="36" s="1"/>
  <c r="AM45" i="36"/>
  <c r="AL45" i="36"/>
  <c r="AK45" i="36"/>
  <c r="B45" i="36"/>
  <c r="A45" i="36"/>
  <c r="AQ44" i="36"/>
  <c r="AR44" i="36" s="1"/>
  <c r="AT44" i="36" s="1"/>
  <c r="AO44" i="36"/>
  <c r="AP44" i="36" s="1"/>
  <c r="AS44" i="36" s="1"/>
  <c r="AM44" i="36"/>
  <c r="AL44" i="36"/>
  <c r="AK44" i="36"/>
  <c r="B44" i="36"/>
  <c r="A44" i="36"/>
  <c r="AQ43" i="36"/>
  <c r="AR43" i="36" s="1"/>
  <c r="AT43" i="36" s="1"/>
  <c r="AO43" i="36"/>
  <c r="AP43" i="36" s="1"/>
  <c r="AS43" i="36" s="1"/>
  <c r="AM43" i="36"/>
  <c r="AL43" i="36"/>
  <c r="AK43" i="36"/>
  <c r="B43" i="36"/>
  <c r="A43" i="36"/>
  <c r="AQ42" i="36"/>
  <c r="AR42" i="36" s="1"/>
  <c r="AT42" i="36" s="1"/>
  <c r="AO42" i="36"/>
  <c r="AP42" i="36" s="1"/>
  <c r="AS42" i="36" s="1"/>
  <c r="AM42" i="36"/>
  <c r="AL42" i="36"/>
  <c r="AK42" i="36"/>
  <c r="B42" i="36"/>
  <c r="A42" i="36"/>
  <c r="AQ41" i="36"/>
  <c r="AR41" i="36" s="1"/>
  <c r="AT41" i="36" s="1"/>
  <c r="AO41" i="36"/>
  <c r="AP41" i="36" s="1"/>
  <c r="AS41" i="36" s="1"/>
  <c r="AM41" i="36"/>
  <c r="AL41" i="36"/>
  <c r="AK41" i="36"/>
  <c r="B41" i="36"/>
  <c r="A41" i="36"/>
  <c r="AQ40" i="36"/>
  <c r="AR40" i="36" s="1"/>
  <c r="AT40" i="36" s="1"/>
  <c r="AO40" i="36"/>
  <c r="AP40" i="36" s="1"/>
  <c r="AS40" i="36" s="1"/>
  <c r="AM40" i="36"/>
  <c r="AL40" i="36"/>
  <c r="AK40" i="36"/>
  <c r="B40" i="36"/>
  <c r="A40" i="36"/>
  <c r="AQ39" i="36"/>
  <c r="AR39" i="36" s="1"/>
  <c r="AT39" i="36" s="1"/>
  <c r="AO39" i="36"/>
  <c r="AP39" i="36" s="1"/>
  <c r="AS39" i="36" s="1"/>
  <c r="AM39" i="36"/>
  <c r="AY39" i="36" s="1"/>
  <c r="AL39" i="36"/>
  <c r="AK39" i="36"/>
  <c r="B39" i="36"/>
  <c r="A39" i="36"/>
  <c r="AQ38" i="36"/>
  <c r="AR38" i="36" s="1"/>
  <c r="AT38" i="36" s="1"/>
  <c r="AO38" i="36"/>
  <c r="AP38" i="36" s="1"/>
  <c r="AS38" i="36" s="1"/>
  <c r="AM38" i="36"/>
  <c r="AL38" i="36"/>
  <c r="AK38" i="36"/>
  <c r="B38" i="36"/>
  <c r="A38" i="36"/>
  <c r="AQ37" i="36"/>
  <c r="AR37" i="36" s="1"/>
  <c r="AT37" i="36" s="1"/>
  <c r="AO37" i="36"/>
  <c r="AP37" i="36" s="1"/>
  <c r="AS37" i="36" s="1"/>
  <c r="AM37" i="36"/>
  <c r="AY37" i="36" s="1"/>
  <c r="AL37" i="36"/>
  <c r="AK37" i="36"/>
  <c r="B37" i="36"/>
  <c r="A37" i="36"/>
  <c r="AQ36" i="36"/>
  <c r="AR36" i="36" s="1"/>
  <c r="AT36" i="36" s="1"/>
  <c r="AO36" i="36"/>
  <c r="AP36" i="36" s="1"/>
  <c r="AS36" i="36" s="1"/>
  <c r="AM36" i="36"/>
  <c r="AY36" i="36" s="1"/>
  <c r="AL36" i="36"/>
  <c r="AX36" i="36" s="1"/>
  <c r="AK36" i="36"/>
  <c r="B36" i="36"/>
  <c r="A36" i="36"/>
  <c r="AQ35" i="36"/>
  <c r="AR35" i="36" s="1"/>
  <c r="AT35" i="36" s="1"/>
  <c r="AO35" i="36"/>
  <c r="AP35" i="36" s="1"/>
  <c r="AS35" i="36" s="1"/>
  <c r="AM35" i="36"/>
  <c r="AL35" i="36"/>
  <c r="AK35" i="36"/>
  <c r="B35" i="36"/>
  <c r="A35" i="36"/>
  <c r="AQ34" i="36"/>
  <c r="AR34" i="36" s="1"/>
  <c r="AT34" i="36" s="1"/>
  <c r="AO34" i="36"/>
  <c r="AP34" i="36" s="1"/>
  <c r="AS34" i="36" s="1"/>
  <c r="AM34" i="36"/>
  <c r="AL34" i="36"/>
  <c r="AK34" i="36"/>
  <c r="B34" i="36"/>
  <c r="A34" i="36"/>
  <c r="AQ33" i="36"/>
  <c r="AR33" i="36" s="1"/>
  <c r="AT33" i="36" s="1"/>
  <c r="AO33" i="36"/>
  <c r="AP33" i="36" s="1"/>
  <c r="AS33" i="36" s="1"/>
  <c r="AM33" i="36"/>
  <c r="AY33" i="36" s="1"/>
  <c r="AL33" i="36"/>
  <c r="AK33" i="36"/>
  <c r="B33" i="36"/>
  <c r="A33" i="36"/>
  <c r="AQ32" i="36"/>
  <c r="AR32" i="36" s="1"/>
  <c r="AT32" i="36" s="1"/>
  <c r="AO32" i="36"/>
  <c r="AP32" i="36" s="1"/>
  <c r="AS32" i="36" s="1"/>
  <c r="AM32" i="36"/>
  <c r="AY32" i="36" s="1"/>
  <c r="AL32" i="36"/>
  <c r="AK32" i="36"/>
  <c r="B32" i="36"/>
  <c r="A32" i="36"/>
  <c r="AQ31" i="36"/>
  <c r="AR31" i="36" s="1"/>
  <c r="AT31" i="36" s="1"/>
  <c r="AO31" i="36"/>
  <c r="AP31" i="36" s="1"/>
  <c r="AS31" i="36" s="1"/>
  <c r="AM31" i="36"/>
  <c r="AL31" i="36"/>
  <c r="AK31" i="36"/>
  <c r="B31" i="36"/>
  <c r="A31" i="36"/>
  <c r="AQ30" i="36"/>
  <c r="AR30" i="36" s="1"/>
  <c r="AT30" i="36" s="1"/>
  <c r="AO30" i="36"/>
  <c r="AP30" i="36" s="1"/>
  <c r="AS30" i="36" s="1"/>
  <c r="AM30" i="36"/>
  <c r="AL30" i="36"/>
  <c r="AK30" i="36"/>
  <c r="B30" i="36"/>
  <c r="A30" i="36"/>
  <c r="AQ29" i="36"/>
  <c r="AR29" i="36" s="1"/>
  <c r="AT29" i="36" s="1"/>
  <c r="AO29" i="36"/>
  <c r="AP29" i="36" s="1"/>
  <c r="AS29" i="36" s="1"/>
  <c r="AM29" i="36"/>
  <c r="AL29" i="36"/>
  <c r="AK29" i="36"/>
  <c r="B29" i="36"/>
  <c r="A29" i="36"/>
  <c r="AQ28" i="36"/>
  <c r="AR28" i="36" s="1"/>
  <c r="AT28" i="36" s="1"/>
  <c r="AO28" i="36"/>
  <c r="AP28" i="36" s="1"/>
  <c r="AS28" i="36" s="1"/>
  <c r="AM28" i="36"/>
  <c r="AL28" i="36"/>
  <c r="AK28" i="36"/>
  <c r="AW28" i="36" s="1"/>
  <c r="B28" i="36"/>
  <c r="A28" i="36"/>
  <c r="AQ27" i="36"/>
  <c r="AR27" i="36" s="1"/>
  <c r="AT27" i="36" s="1"/>
  <c r="AO27" i="36"/>
  <c r="AP27" i="36" s="1"/>
  <c r="AS27" i="36" s="1"/>
  <c r="AM27" i="36"/>
  <c r="AL27" i="36"/>
  <c r="AX27" i="36" s="1"/>
  <c r="AK27" i="36"/>
  <c r="B27" i="36"/>
  <c r="A27" i="36"/>
  <c r="AQ26" i="36"/>
  <c r="AR26" i="36" s="1"/>
  <c r="AT26" i="36" s="1"/>
  <c r="AO26" i="36"/>
  <c r="AP26" i="36" s="1"/>
  <c r="AS26" i="36" s="1"/>
  <c r="AM26" i="36"/>
  <c r="AL26" i="36"/>
  <c r="AK26" i="36"/>
  <c r="B26" i="36"/>
  <c r="A26" i="36"/>
  <c r="AQ25" i="36"/>
  <c r="AR25" i="36" s="1"/>
  <c r="AT25" i="36" s="1"/>
  <c r="AO25" i="36"/>
  <c r="AP25" i="36" s="1"/>
  <c r="AS25" i="36" s="1"/>
  <c r="AM25" i="36"/>
  <c r="AY25" i="36" s="1"/>
  <c r="AL25" i="36"/>
  <c r="AX25" i="36" s="1"/>
  <c r="AK25" i="36"/>
  <c r="B25" i="36"/>
  <c r="A25" i="36"/>
  <c r="AQ24" i="36"/>
  <c r="AR24" i="36" s="1"/>
  <c r="AT24" i="36" s="1"/>
  <c r="AO24" i="36"/>
  <c r="AP24" i="36" s="1"/>
  <c r="AS24" i="36" s="1"/>
  <c r="AM24" i="36"/>
  <c r="AL24" i="36"/>
  <c r="AK24" i="36"/>
  <c r="B24" i="36"/>
  <c r="A24" i="36"/>
  <c r="AQ23" i="36"/>
  <c r="AR23" i="36" s="1"/>
  <c r="AT23" i="36" s="1"/>
  <c r="AO23" i="36"/>
  <c r="AP23" i="36" s="1"/>
  <c r="AS23" i="36" s="1"/>
  <c r="AM23" i="36"/>
  <c r="AL23" i="36"/>
  <c r="AK23" i="36"/>
  <c r="B23" i="36"/>
  <c r="A23" i="36"/>
  <c r="AQ22" i="36"/>
  <c r="AR22" i="36" s="1"/>
  <c r="AT22" i="36" s="1"/>
  <c r="AO22" i="36"/>
  <c r="AP22" i="36" s="1"/>
  <c r="AS22" i="36" s="1"/>
  <c r="AM22" i="36"/>
  <c r="AL22" i="36"/>
  <c r="AK22" i="36"/>
  <c r="B22" i="36"/>
  <c r="A22" i="36"/>
  <c r="AQ21" i="36"/>
  <c r="AR21" i="36" s="1"/>
  <c r="AT21" i="36" s="1"/>
  <c r="AO21" i="36"/>
  <c r="AP21" i="36" s="1"/>
  <c r="AS21" i="36" s="1"/>
  <c r="AM21" i="36"/>
  <c r="AY21" i="36" s="1"/>
  <c r="AL21" i="36"/>
  <c r="AK21" i="36"/>
  <c r="B21" i="36"/>
  <c r="A21" i="36"/>
  <c r="AQ20" i="36"/>
  <c r="AR20" i="36" s="1"/>
  <c r="AT20" i="36" s="1"/>
  <c r="AO20" i="36"/>
  <c r="AP20" i="36" s="1"/>
  <c r="AS20" i="36" s="1"/>
  <c r="AM20" i="36"/>
  <c r="AY20" i="36" s="1"/>
  <c r="AL20" i="36"/>
  <c r="AK20" i="36"/>
  <c r="B20" i="36"/>
  <c r="A20" i="36"/>
  <c r="AQ19" i="36"/>
  <c r="AR19" i="36" s="1"/>
  <c r="AT19" i="36" s="1"/>
  <c r="AO19" i="36"/>
  <c r="AP19" i="36" s="1"/>
  <c r="AS19" i="36" s="1"/>
  <c r="AM19" i="36"/>
  <c r="AL19" i="36"/>
  <c r="AK19" i="36"/>
  <c r="B19" i="36"/>
  <c r="A19" i="36"/>
  <c r="AQ18" i="36"/>
  <c r="AR18" i="36" s="1"/>
  <c r="AT18" i="36" s="1"/>
  <c r="AO18" i="36"/>
  <c r="AP18" i="36" s="1"/>
  <c r="AS18" i="36" s="1"/>
  <c r="AM18" i="36"/>
  <c r="AL18" i="36"/>
  <c r="AK18" i="36"/>
  <c r="B18" i="36"/>
  <c r="A18" i="36"/>
  <c r="AQ17" i="36"/>
  <c r="AR17" i="36" s="1"/>
  <c r="AT17" i="36" s="1"/>
  <c r="AO17" i="36"/>
  <c r="AP17" i="36" s="1"/>
  <c r="AS17" i="36" s="1"/>
  <c r="AM17" i="36"/>
  <c r="AL17" i="36"/>
  <c r="AK17" i="36"/>
  <c r="B17" i="36"/>
  <c r="A17" i="36"/>
  <c r="AQ16" i="36"/>
  <c r="AR16" i="36" s="1"/>
  <c r="AT16" i="36" s="1"/>
  <c r="AO16" i="36"/>
  <c r="AP16" i="36" s="1"/>
  <c r="AS16" i="36" s="1"/>
  <c r="AM16" i="36"/>
  <c r="AL16" i="36"/>
  <c r="AK16" i="36"/>
  <c r="AW16" i="36" s="1"/>
  <c r="B16" i="36"/>
  <c r="A16" i="36"/>
  <c r="AQ15" i="36"/>
  <c r="AR15" i="36" s="1"/>
  <c r="AT15" i="36" s="1"/>
  <c r="AO15" i="36"/>
  <c r="AP15" i="36" s="1"/>
  <c r="AS15" i="36" s="1"/>
  <c r="AM15" i="36"/>
  <c r="AL15" i="36"/>
  <c r="AX15" i="36" s="1"/>
  <c r="AK15" i="36"/>
  <c r="B15" i="36"/>
  <c r="A15" i="36"/>
  <c r="AQ14" i="36"/>
  <c r="AR14" i="36" s="1"/>
  <c r="AT14" i="36" s="1"/>
  <c r="AO14" i="36"/>
  <c r="AP14" i="36" s="1"/>
  <c r="AS14" i="36" s="1"/>
  <c r="AM14" i="36"/>
  <c r="AL14" i="36"/>
  <c r="AK14" i="36"/>
  <c r="B14" i="36"/>
  <c r="A14" i="36"/>
  <c r="AQ13" i="36"/>
  <c r="AR13" i="36" s="1"/>
  <c r="AT13" i="36" s="1"/>
  <c r="AO13" i="36"/>
  <c r="AP13" i="36" s="1"/>
  <c r="AS13" i="36" s="1"/>
  <c r="AM13" i="36"/>
  <c r="AY13" i="36" s="1"/>
  <c r="AL13" i="36"/>
  <c r="AX13" i="36" s="1"/>
  <c r="AK13" i="36"/>
  <c r="B13" i="36"/>
  <c r="A13" i="36"/>
  <c r="AQ12" i="36"/>
  <c r="AR12" i="36" s="1"/>
  <c r="AT12" i="36" s="1"/>
  <c r="AO12" i="36"/>
  <c r="AP12" i="36" s="1"/>
  <c r="AS12" i="36" s="1"/>
  <c r="AM12" i="36"/>
  <c r="AL12" i="36"/>
  <c r="AK12" i="36"/>
  <c r="B12" i="36"/>
  <c r="A12" i="36"/>
  <c r="AQ11" i="36"/>
  <c r="AR11" i="36" s="1"/>
  <c r="AT11" i="36" s="1"/>
  <c r="AO11" i="36"/>
  <c r="AP11" i="36" s="1"/>
  <c r="AS11" i="36" s="1"/>
  <c r="AM11" i="36"/>
  <c r="AL11" i="36"/>
  <c r="AK11" i="36"/>
  <c r="B11" i="36"/>
  <c r="A11" i="36"/>
  <c r="AQ10" i="36"/>
  <c r="AR10" i="36" s="1"/>
  <c r="AT10" i="36" s="1"/>
  <c r="AO10" i="36"/>
  <c r="AP10" i="36" s="1"/>
  <c r="AS10" i="36" s="1"/>
  <c r="AM10" i="36"/>
  <c r="AL10" i="36"/>
  <c r="AK10" i="36"/>
  <c r="B10" i="36"/>
  <c r="A10" i="36"/>
  <c r="AQ9" i="36"/>
  <c r="AR9" i="36" s="1"/>
  <c r="AT9" i="36" s="1"/>
  <c r="AO9" i="36"/>
  <c r="AP9" i="36" s="1"/>
  <c r="AS9" i="36" s="1"/>
  <c r="AM9" i="36"/>
  <c r="AY9" i="36" s="1"/>
  <c r="AL9" i="36"/>
  <c r="AK9" i="36"/>
  <c r="B9" i="36"/>
  <c r="A9" i="36"/>
  <c r="AY8" i="36"/>
  <c r="AX8" i="36"/>
  <c r="AW8" i="36"/>
  <c r="AM7" i="36"/>
  <c r="AI7" i="36"/>
  <c r="W7" i="36"/>
  <c r="AL7" i="36" s="1"/>
  <c r="C7" i="36"/>
  <c r="AK7" i="36" s="1"/>
  <c r="BB5" i="36"/>
  <c r="BA5" i="36"/>
  <c r="AZ5" i="36"/>
  <c r="BB4" i="36"/>
  <c r="BA4" i="36"/>
  <c r="AZ4" i="36"/>
  <c r="AQ68" i="35"/>
  <c r="AR68" i="35" s="1"/>
  <c r="AT68" i="35" s="1"/>
  <c r="AO68" i="35"/>
  <c r="AP68" i="35" s="1"/>
  <c r="AS68" i="35" s="1"/>
  <c r="AM68" i="35"/>
  <c r="AL68" i="35"/>
  <c r="AK68" i="35"/>
  <c r="B68" i="35"/>
  <c r="A68" i="35"/>
  <c r="AQ67" i="35"/>
  <c r="AR67" i="35" s="1"/>
  <c r="AT67" i="35" s="1"/>
  <c r="AO67" i="35"/>
  <c r="AP67" i="35" s="1"/>
  <c r="AS67" i="35" s="1"/>
  <c r="AM67" i="35"/>
  <c r="AL67" i="35"/>
  <c r="AK67" i="35"/>
  <c r="B67" i="35"/>
  <c r="A67" i="35"/>
  <c r="AQ66" i="35"/>
  <c r="AR66" i="35" s="1"/>
  <c r="AT66" i="35" s="1"/>
  <c r="AO66" i="35"/>
  <c r="AP66" i="35" s="1"/>
  <c r="AS66" i="35" s="1"/>
  <c r="AM66" i="35"/>
  <c r="AY66" i="35" s="1"/>
  <c r="AL66" i="35"/>
  <c r="AX66" i="35" s="1"/>
  <c r="AK66" i="35"/>
  <c r="AW66" i="35" s="1"/>
  <c r="B66" i="35"/>
  <c r="A66" i="35"/>
  <c r="AQ65" i="35"/>
  <c r="AR65" i="35" s="1"/>
  <c r="AT65" i="35" s="1"/>
  <c r="AO65" i="35"/>
  <c r="AP65" i="35" s="1"/>
  <c r="AS65" i="35" s="1"/>
  <c r="AM65" i="35"/>
  <c r="AL65" i="35"/>
  <c r="AX65" i="35" s="1"/>
  <c r="AK65" i="35"/>
  <c r="B65" i="35"/>
  <c r="A65" i="35"/>
  <c r="AQ64" i="35"/>
  <c r="AR64" i="35" s="1"/>
  <c r="AT64" i="35" s="1"/>
  <c r="AO64" i="35"/>
  <c r="AP64" i="35" s="1"/>
  <c r="AS64" i="35" s="1"/>
  <c r="AM64" i="35"/>
  <c r="AL64" i="35"/>
  <c r="AK64" i="35"/>
  <c r="B64" i="35"/>
  <c r="A64" i="35"/>
  <c r="AQ63" i="35"/>
  <c r="AR63" i="35" s="1"/>
  <c r="AT63" i="35" s="1"/>
  <c r="AO63" i="35"/>
  <c r="AP63" i="35" s="1"/>
  <c r="AS63" i="35" s="1"/>
  <c r="AM63" i="35"/>
  <c r="AL63" i="35"/>
  <c r="AK63" i="35"/>
  <c r="AW63" i="35" s="1"/>
  <c r="B63" i="35"/>
  <c r="A63" i="35"/>
  <c r="AQ62" i="35"/>
  <c r="AR62" i="35" s="1"/>
  <c r="AT62" i="35" s="1"/>
  <c r="AO62" i="35"/>
  <c r="AP62" i="35" s="1"/>
  <c r="AS62" i="35" s="1"/>
  <c r="AM62" i="35"/>
  <c r="AY62" i="35" s="1"/>
  <c r="AL62" i="35"/>
  <c r="AK62" i="35"/>
  <c r="B62" i="35"/>
  <c r="A62" i="35"/>
  <c r="AQ61" i="35"/>
  <c r="AR61" i="35" s="1"/>
  <c r="AT61" i="35" s="1"/>
  <c r="AO61" i="35"/>
  <c r="AP61" i="35" s="1"/>
  <c r="AS61" i="35" s="1"/>
  <c r="AM61" i="35"/>
  <c r="AL61" i="35"/>
  <c r="AK61" i="35"/>
  <c r="B61" i="35"/>
  <c r="A61" i="35"/>
  <c r="AQ60" i="35"/>
  <c r="AR60" i="35" s="1"/>
  <c r="AT60" i="35" s="1"/>
  <c r="AO60" i="35"/>
  <c r="AP60" i="35" s="1"/>
  <c r="AS60" i="35" s="1"/>
  <c r="AM60" i="35"/>
  <c r="AL60" i="35"/>
  <c r="AK60" i="35"/>
  <c r="B60" i="35"/>
  <c r="A60" i="35"/>
  <c r="AQ59" i="35"/>
  <c r="AR59" i="35" s="1"/>
  <c r="AT59" i="35" s="1"/>
  <c r="AO59" i="35"/>
  <c r="AP59" i="35" s="1"/>
  <c r="AS59" i="35" s="1"/>
  <c r="AM59" i="35"/>
  <c r="AY59" i="35" s="1"/>
  <c r="AL59" i="35"/>
  <c r="AX59" i="35" s="1"/>
  <c r="AK59" i="35"/>
  <c r="B59" i="35"/>
  <c r="A59" i="35"/>
  <c r="AQ58" i="35"/>
  <c r="AR58" i="35" s="1"/>
  <c r="AT58" i="35" s="1"/>
  <c r="AO58" i="35"/>
  <c r="AP58" i="35" s="1"/>
  <c r="AS58" i="35" s="1"/>
  <c r="AM58" i="35"/>
  <c r="AL58" i="35"/>
  <c r="AK58" i="35"/>
  <c r="B58" i="35"/>
  <c r="A58" i="35"/>
  <c r="AQ57" i="35"/>
  <c r="AR57" i="35" s="1"/>
  <c r="AT57" i="35" s="1"/>
  <c r="AO57" i="35"/>
  <c r="AP57" i="35" s="1"/>
  <c r="AS57" i="35" s="1"/>
  <c r="AM57" i="35"/>
  <c r="AL57" i="35"/>
  <c r="AK57" i="35"/>
  <c r="B57" i="35"/>
  <c r="A57" i="35"/>
  <c r="AQ56" i="35"/>
  <c r="AR56" i="35" s="1"/>
  <c r="AT56" i="35" s="1"/>
  <c r="AO56" i="35"/>
  <c r="AP56" i="35" s="1"/>
  <c r="AS56" i="35" s="1"/>
  <c r="AM56" i="35"/>
  <c r="AL56" i="35"/>
  <c r="AK56" i="35"/>
  <c r="B56" i="35"/>
  <c r="A56" i="35"/>
  <c r="AQ55" i="35"/>
  <c r="AR55" i="35" s="1"/>
  <c r="AT55" i="35" s="1"/>
  <c r="AO55" i="35"/>
  <c r="AP55" i="35" s="1"/>
  <c r="AS55" i="35" s="1"/>
  <c r="AM55" i="35"/>
  <c r="AL55" i="35"/>
  <c r="AK55" i="35"/>
  <c r="B55" i="35"/>
  <c r="A55" i="35"/>
  <c r="AQ54" i="35"/>
  <c r="AR54" i="35" s="1"/>
  <c r="AT54" i="35" s="1"/>
  <c r="AO54" i="35"/>
  <c r="AP54" i="35" s="1"/>
  <c r="AS54" i="35" s="1"/>
  <c r="AM54" i="35"/>
  <c r="AL54" i="35"/>
  <c r="AK54" i="35"/>
  <c r="B54" i="35"/>
  <c r="A54" i="35"/>
  <c r="AQ53" i="35"/>
  <c r="AR53" i="35" s="1"/>
  <c r="AT53" i="35" s="1"/>
  <c r="AO53" i="35"/>
  <c r="AP53" i="35" s="1"/>
  <c r="AS53" i="35" s="1"/>
  <c r="AM53" i="35"/>
  <c r="AL53" i="35"/>
  <c r="AK53" i="35"/>
  <c r="B53" i="35"/>
  <c r="A53" i="35"/>
  <c r="AQ52" i="35"/>
  <c r="AR52" i="35" s="1"/>
  <c r="AT52" i="35" s="1"/>
  <c r="AO52" i="35"/>
  <c r="AP52" i="35" s="1"/>
  <c r="AS52" i="35" s="1"/>
  <c r="AM52" i="35"/>
  <c r="AL52" i="35"/>
  <c r="AK52" i="35"/>
  <c r="AW52" i="35" s="1"/>
  <c r="B52" i="35"/>
  <c r="A52" i="35"/>
  <c r="AQ51" i="35"/>
  <c r="AR51" i="35" s="1"/>
  <c r="AT51" i="35" s="1"/>
  <c r="AO51" i="35"/>
  <c r="AP51" i="35" s="1"/>
  <c r="AS51" i="35" s="1"/>
  <c r="AM51" i="35"/>
  <c r="AY51" i="35" s="1"/>
  <c r="AL51" i="35"/>
  <c r="AX51" i="35" s="1"/>
  <c r="AK51" i="35"/>
  <c r="B51" i="35"/>
  <c r="A51" i="35"/>
  <c r="AQ50" i="35"/>
  <c r="AR50" i="35" s="1"/>
  <c r="AT50" i="35" s="1"/>
  <c r="AO50" i="35"/>
  <c r="AP50" i="35" s="1"/>
  <c r="AS50" i="35" s="1"/>
  <c r="AM50" i="35"/>
  <c r="AL50" i="35"/>
  <c r="AK50" i="35"/>
  <c r="B50" i="35"/>
  <c r="A50" i="35"/>
  <c r="AQ49" i="35"/>
  <c r="AR49" i="35" s="1"/>
  <c r="AT49" i="35" s="1"/>
  <c r="AO49" i="35"/>
  <c r="AP49" i="35" s="1"/>
  <c r="AS49" i="35" s="1"/>
  <c r="AM49" i="35"/>
  <c r="AL49" i="35"/>
  <c r="AK49" i="35"/>
  <c r="B49" i="35"/>
  <c r="A49" i="35"/>
  <c r="AQ48" i="35"/>
  <c r="AR48" i="35" s="1"/>
  <c r="AT48" i="35" s="1"/>
  <c r="AO48" i="35"/>
  <c r="AP48" i="35" s="1"/>
  <c r="AS48" i="35" s="1"/>
  <c r="AM48" i="35"/>
  <c r="AY48" i="35" s="1"/>
  <c r="AL48" i="35"/>
  <c r="AK48" i="35"/>
  <c r="B48" i="35"/>
  <c r="A48" i="35"/>
  <c r="AQ47" i="35"/>
  <c r="AR47" i="35" s="1"/>
  <c r="AT47" i="35" s="1"/>
  <c r="AO47" i="35"/>
  <c r="AP47" i="35" s="1"/>
  <c r="AS47" i="35" s="1"/>
  <c r="AM47" i="35"/>
  <c r="AL47" i="35"/>
  <c r="AK47" i="35"/>
  <c r="B47" i="35"/>
  <c r="A47" i="35"/>
  <c r="AQ46" i="35"/>
  <c r="AR46" i="35" s="1"/>
  <c r="AT46" i="35" s="1"/>
  <c r="AO46" i="35"/>
  <c r="AP46" i="35" s="1"/>
  <c r="AS46" i="35" s="1"/>
  <c r="AM46" i="35"/>
  <c r="AL46" i="35"/>
  <c r="AK46" i="35"/>
  <c r="B46" i="35"/>
  <c r="A46" i="35"/>
  <c r="AQ45" i="35"/>
  <c r="AR45" i="35" s="1"/>
  <c r="AT45" i="35" s="1"/>
  <c r="AO45" i="35"/>
  <c r="AP45" i="35" s="1"/>
  <c r="AS45" i="35" s="1"/>
  <c r="AM45" i="35"/>
  <c r="AY45" i="35" s="1"/>
  <c r="AL45" i="35"/>
  <c r="AX45" i="35" s="1"/>
  <c r="AK45" i="35"/>
  <c r="B45" i="35"/>
  <c r="A45" i="35"/>
  <c r="AQ44" i="35"/>
  <c r="AR44" i="35" s="1"/>
  <c r="AT44" i="35" s="1"/>
  <c r="AO44" i="35"/>
  <c r="AP44" i="35" s="1"/>
  <c r="AS44" i="35" s="1"/>
  <c r="AM44" i="35"/>
  <c r="AL44" i="35"/>
  <c r="AK44" i="35"/>
  <c r="B44" i="35"/>
  <c r="A44" i="35"/>
  <c r="AQ43" i="35"/>
  <c r="AR43" i="35" s="1"/>
  <c r="AT43" i="35" s="1"/>
  <c r="AO43" i="35"/>
  <c r="AP43" i="35" s="1"/>
  <c r="AS43" i="35" s="1"/>
  <c r="AM43" i="35"/>
  <c r="AL43" i="35"/>
  <c r="AK43" i="35"/>
  <c r="B43" i="35"/>
  <c r="A43" i="35"/>
  <c r="AQ42" i="35"/>
  <c r="AR42" i="35" s="1"/>
  <c r="AT42" i="35" s="1"/>
  <c r="AO42" i="35"/>
  <c r="AP42" i="35" s="1"/>
  <c r="AS42" i="35" s="1"/>
  <c r="AM42" i="35"/>
  <c r="AY42" i="35" s="1"/>
  <c r="AL42" i="35"/>
  <c r="AX42" i="35" s="1"/>
  <c r="AK42" i="35"/>
  <c r="B42" i="35"/>
  <c r="A42" i="35"/>
  <c r="AQ41" i="35"/>
  <c r="AR41" i="35" s="1"/>
  <c r="AT41" i="35" s="1"/>
  <c r="AO41" i="35"/>
  <c r="AP41" i="35" s="1"/>
  <c r="AS41" i="35" s="1"/>
  <c r="AM41" i="35"/>
  <c r="AL41" i="35"/>
  <c r="AK41" i="35"/>
  <c r="B41" i="35"/>
  <c r="A41" i="35"/>
  <c r="AQ40" i="35"/>
  <c r="AR40" i="35" s="1"/>
  <c r="AT40" i="35" s="1"/>
  <c r="AO40" i="35"/>
  <c r="AP40" i="35" s="1"/>
  <c r="AS40" i="35" s="1"/>
  <c r="AM40" i="35"/>
  <c r="AL40" i="35"/>
  <c r="AK40" i="35"/>
  <c r="B40" i="35"/>
  <c r="A40" i="35"/>
  <c r="AQ39" i="35"/>
  <c r="AR39" i="35" s="1"/>
  <c r="AT39" i="35" s="1"/>
  <c r="AO39" i="35"/>
  <c r="AP39" i="35" s="1"/>
  <c r="AS39" i="35" s="1"/>
  <c r="AM39" i="35"/>
  <c r="AY39" i="35" s="1"/>
  <c r="AL39" i="35"/>
  <c r="AX39" i="35" s="1"/>
  <c r="AK39" i="35"/>
  <c r="AW39" i="35" s="1"/>
  <c r="B39" i="35"/>
  <c r="A39" i="35"/>
  <c r="AQ38" i="35"/>
  <c r="AR38" i="35" s="1"/>
  <c r="AT38" i="35" s="1"/>
  <c r="AO38" i="35"/>
  <c r="AP38" i="35" s="1"/>
  <c r="AS38" i="35" s="1"/>
  <c r="AM38" i="35"/>
  <c r="AL38" i="35"/>
  <c r="AX38" i="35" s="1"/>
  <c r="AK38" i="35"/>
  <c r="B38" i="35"/>
  <c r="A38" i="35"/>
  <c r="AQ37" i="35"/>
  <c r="AR37" i="35" s="1"/>
  <c r="AT37" i="35" s="1"/>
  <c r="AO37" i="35"/>
  <c r="AP37" i="35" s="1"/>
  <c r="AS37" i="35" s="1"/>
  <c r="AM37" i="35"/>
  <c r="AL37" i="35"/>
  <c r="AK37" i="35"/>
  <c r="B37" i="35"/>
  <c r="A37" i="35"/>
  <c r="AQ36" i="35"/>
  <c r="AR36" i="35" s="1"/>
  <c r="AT36" i="35" s="1"/>
  <c r="AO36" i="35"/>
  <c r="AP36" i="35" s="1"/>
  <c r="AS36" i="35" s="1"/>
  <c r="AM36" i="35"/>
  <c r="AY36" i="35" s="1"/>
  <c r="AL36" i="35"/>
  <c r="AX36" i="35" s="1"/>
  <c r="AK36" i="35"/>
  <c r="B36" i="35"/>
  <c r="A36" i="35"/>
  <c r="AQ35" i="35"/>
  <c r="AR35" i="35" s="1"/>
  <c r="AT35" i="35" s="1"/>
  <c r="AO35" i="35"/>
  <c r="AP35" i="35" s="1"/>
  <c r="AS35" i="35" s="1"/>
  <c r="AM35" i="35"/>
  <c r="AL35" i="35"/>
  <c r="AK35" i="35"/>
  <c r="B35" i="35"/>
  <c r="A35" i="35"/>
  <c r="AQ34" i="35"/>
  <c r="AR34" i="35" s="1"/>
  <c r="AT34" i="35" s="1"/>
  <c r="AO34" i="35"/>
  <c r="AP34" i="35" s="1"/>
  <c r="AS34" i="35" s="1"/>
  <c r="AM34" i="35"/>
  <c r="AL34" i="35"/>
  <c r="AK34" i="35"/>
  <c r="AW34" i="35" s="1"/>
  <c r="B34" i="35"/>
  <c r="A34" i="35"/>
  <c r="AQ33" i="35"/>
  <c r="AR33" i="35" s="1"/>
  <c r="AT33" i="35" s="1"/>
  <c r="AO33" i="35"/>
  <c r="AP33" i="35" s="1"/>
  <c r="AS33" i="35" s="1"/>
  <c r="AM33" i="35"/>
  <c r="AY33" i="35" s="1"/>
  <c r="AL33" i="35"/>
  <c r="AX33" i="35" s="1"/>
  <c r="AK33" i="35"/>
  <c r="AW33" i="35" s="1"/>
  <c r="B33" i="35"/>
  <c r="A33" i="35"/>
  <c r="AQ32" i="35"/>
  <c r="AR32" i="35" s="1"/>
  <c r="AT32" i="35" s="1"/>
  <c r="AO32" i="35"/>
  <c r="AP32" i="35" s="1"/>
  <c r="AS32" i="35" s="1"/>
  <c r="AM32" i="35"/>
  <c r="AL32" i="35"/>
  <c r="AK32" i="35"/>
  <c r="B32" i="35"/>
  <c r="A32" i="35"/>
  <c r="AQ31" i="35"/>
  <c r="AR31" i="35" s="1"/>
  <c r="AT31" i="35" s="1"/>
  <c r="AO31" i="35"/>
  <c r="AP31" i="35" s="1"/>
  <c r="AS31" i="35" s="1"/>
  <c r="AM31" i="35"/>
  <c r="AL31" i="35"/>
  <c r="AX31" i="35" s="1"/>
  <c r="AK31" i="35"/>
  <c r="AW31" i="35" s="1"/>
  <c r="B31" i="35"/>
  <c r="A31" i="35"/>
  <c r="AQ30" i="35"/>
  <c r="AR30" i="35" s="1"/>
  <c r="AT30" i="35" s="1"/>
  <c r="AO30" i="35"/>
  <c r="AP30" i="35" s="1"/>
  <c r="AS30" i="35" s="1"/>
  <c r="AM30" i="35"/>
  <c r="AY30" i="35" s="1"/>
  <c r="AL30" i="35"/>
  <c r="AX30" i="35" s="1"/>
  <c r="AK30" i="35"/>
  <c r="B30" i="35"/>
  <c r="A30" i="35"/>
  <c r="AQ29" i="35"/>
  <c r="AR29" i="35" s="1"/>
  <c r="AT29" i="35" s="1"/>
  <c r="AO29" i="35"/>
  <c r="AP29" i="35" s="1"/>
  <c r="AS29" i="35" s="1"/>
  <c r="AM29" i="35"/>
  <c r="AL29" i="35"/>
  <c r="AK29" i="35"/>
  <c r="B29" i="35"/>
  <c r="A29" i="35"/>
  <c r="AQ28" i="35"/>
  <c r="AR28" i="35" s="1"/>
  <c r="AT28" i="35" s="1"/>
  <c r="AO28" i="35"/>
  <c r="AP28" i="35" s="1"/>
  <c r="AS28" i="35" s="1"/>
  <c r="AM28" i="35"/>
  <c r="AL28" i="35"/>
  <c r="AK28" i="35"/>
  <c r="B28" i="35"/>
  <c r="A28" i="35"/>
  <c r="AQ27" i="35"/>
  <c r="AR27" i="35" s="1"/>
  <c r="AT27" i="35" s="1"/>
  <c r="AO27" i="35"/>
  <c r="AP27" i="35" s="1"/>
  <c r="AS27" i="35" s="1"/>
  <c r="AM27" i="35"/>
  <c r="AL27" i="35"/>
  <c r="AX27" i="35" s="1"/>
  <c r="AK27" i="35"/>
  <c r="AW27" i="35" s="1"/>
  <c r="B27" i="35"/>
  <c r="A27" i="35"/>
  <c r="AQ26" i="35"/>
  <c r="AR26" i="35" s="1"/>
  <c r="AT26" i="35" s="1"/>
  <c r="AO26" i="35"/>
  <c r="AP26" i="35" s="1"/>
  <c r="AS26" i="35" s="1"/>
  <c r="AM26" i="35"/>
  <c r="AL26" i="35"/>
  <c r="AK26" i="35"/>
  <c r="B26" i="35"/>
  <c r="A26" i="35"/>
  <c r="AQ25" i="35"/>
  <c r="AR25" i="35" s="1"/>
  <c r="AT25" i="35" s="1"/>
  <c r="AO25" i="35"/>
  <c r="AP25" i="35" s="1"/>
  <c r="AS25" i="35" s="1"/>
  <c r="AM25" i="35"/>
  <c r="AL25" i="35"/>
  <c r="AX25" i="35" s="1"/>
  <c r="AK25" i="35"/>
  <c r="AW25" i="35" s="1"/>
  <c r="B25" i="35"/>
  <c r="A25" i="35"/>
  <c r="AQ24" i="35"/>
  <c r="AR24" i="35" s="1"/>
  <c r="AT24" i="35" s="1"/>
  <c r="AO24" i="35"/>
  <c r="AP24" i="35" s="1"/>
  <c r="AS24" i="35" s="1"/>
  <c r="AM24" i="35"/>
  <c r="AY24" i="35" s="1"/>
  <c r="AL24" i="35"/>
  <c r="AK24" i="35"/>
  <c r="AW24" i="35" s="1"/>
  <c r="B24" i="35"/>
  <c r="A24" i="35"/>
  <c r="AQ23" i="35"/>
  <c r="AR23" i="35" s="1"/>
  <c r="AT23" i="35" s="1"/>
  <c r="AO23" i="35"/>
  <c r="AP23" i="35" s="1"/>
  <c r="AS23" i="35" s="1"/>
  <c r="AM23" i="35"/>
  <c r="AL23" i="35"/>
  <c r="AK23" i="35"/>
  <c r="B23" i="35"/>
  <c r="A23" i="35"/>
  <c r="AQ22" i="35"/>
  <c r="AR22" i="35" s="1"/>
  <c r="AT22" i="35" s="1"/>
  <c r="AO22" i="35"/>
  <c r="AP22" i="35" s="1"/>
  <c r="AS22" i="35" s="1"/>
  <c r="AM22" i="35"/>
  <c r="AL22" i="35"/>
  <c r="AX22" i="35" s="1"/>
  <c r="AK22" i="35"/>
  <c r="B22" i="35"/>
  <c r="A22" i="35"/>
  <c r="AQ21" i="35"/>
  <c r="AR21" i="35" s="1"/>
  <c r="AT21" i="35" s="1"/>
  <c r="AO21" i="35"/>
  <c r="AP21" i="35" s="1"/>
  <c r="AS21" i="35" s="1"/>
  <c r="AM21" i="35"/>
  <c r="AL21" i="35"/>
  <c r="AX21" i="35" s="1"/>
  <c r="AK21" i="35"/>
  <c r="B21" i="35"/>
  <c r="A21" i="35"/>
  <c r="AQ20" i="35"/>
  <c r="AR20" i="35" s="1"/>
  <c r="AT20" i="35" s="1"/>
  <c r="AO20" i="35"/>
  <c r="AP20" i="35" s="1"/>
  <c r="AS20" i="35" s="1"/>
  <c r="AM20" i="35"/>
  <c r="AL20" i="35"/>
  <c r="AX20" i="35" s="1"/>
  <c r="AK20" i="35"/>
  <c r="B20" i="35"/>
  <c r="A20" i="35"/>
  <c r="AQ19" i="35"/>
  <c r="AR19" i="35" s="1"/>
  <c r="AT19" i="35" s="1"/>
  <c r="AO19" i="35"/>
  <c r="AP19" i="35" s="1"/>
  <c r="AS19" i="35" s="1"/>
  <c r="AM19" i="35"/>
  <c r="AL19" i="35"/>
  <c r="AK19" i="35"/>
  <c r="B19" i="35"/>
  <c r="A19" i="35"/>
  <c r="AQ18" i="35"/>
  <c r="AR18" i="35" s="1"/>
  <c r="AT18" i="35" s="1"/>
  <c r="AO18" i="35"/>
  <c r="AP18" i="35" s="1"/>
  <c r="AS18" i="35" s="1"/>
  <c r="AM18" i="35"/>
  <c r="AY18" i="35" s="1"/>
  <c r="AL18" i="35"/>
  <c r="AK18" i="35"/>
  <c r="B18" i="35"/>
  <c r="A18" i="35"/>
  <c r="AQ17" i="35"/>
  <c r="AR17" i="35" s="1"/>
  <c r="AT17" i="35" s="1"/>
  <c r="AO17" i="35"/>
  <c r="AP17" i="35" s="1"/>
  <c r="AS17" i="35" s="1"/>
  <c r="AM17" i="35"/>
  <c r="AY17" i="35" s="1"/>
  <c r="AL17" i="35"/>
  <c r="AX17" i="35" s="1"/>
  <c r="AK17" i="35"/>
  <c r="B17" i="35"/>
  <c r="A17" i="35"/>
  <c r="AQ16" i="35"/>
  <c r="AR16" i="35" s="1"/>
  <c r="AT16" i="35" s="1"/>
  <c r="AO16" i="35"/>
  <c r="AP16" i="35" s="1"/>
  <c r="AS16" i="35" s="1"/>
  <c r="AM16" i="35"/>
  <c r="AL16" i="35"/>
  <c r="AK16" i="35"/>
  <c r="B16" i="35"/>
  <c r="A16" i="35"/>
  <c r="AQ15" i="35"/>
  <c r="AR15" i="35" s="1"/>
  <c r="AT15" i="35" s="1"/>
  <c r="AO15" i="35"/>
  <c r="AP15" i="35" s="1"/>
  <c r="AS15" i="35" s="1"/>
  <c r="AM15" i="35"/>
  <c r="AY15" i="35" s="1"/>
  <c r="AL15" i="35"/>
  <c r="AX15" i="35" s="1"/>
  <c r="AK15" i="35"/>
  <c r="AW15" i="35" s="1"/>
  <c r="B15" i="35"/>
  <c r="A15" i="35"/>
  <c r="AQ14" i="35"/>
  <c r="AR14" i="35" s="1"/>
  <c r="AT14" i="35" s="1"/>
  <c r="AO14" i="35"/>
  <c r="AP14" i="35" s="1"/>
  <c r="AS14" i="35" s="1"/>
  <c r="AM14" i="35"/>
  <c r="AL14" i="35"/>
  <c r="AK14" i="35"/>
  <c r="B14" i="35"/>
  <c r="A14" i="35"/>
  <c r="AQ13" i="35"/>
  <c r="AR13" i="35" s="1"/>
  <c r="AT13" i="35" s="1"/>
  <c r="AO13" i="35"/>
  <c r="AP13" i="35" s="1"/>
  <c r="AS13" i="35" s="1"/>
  <c r="AM13" i="35"/>
  <c r="AL13" i="35"/>
  <c r="AX13" i="35" s="1"/>
  <c r="AK13" i="35"/>
  <c r="B13" i="35"/>
  <c r="A13" i="35"/>
  <c r="AQ12" i="35"/>
  <c r="AR12" i="35" s="1"/>
  <c r="AT12" i="35" s="1"/>
  <c r="AO12" i="35"/>
  <c r="AP12" i="35" s="1"/>
  <c r="AS12" i="35" s="1"/>
  <c r="AM12" i="35"/>
  <c r="AY12" i="35" s="1"/>
  <c r="AL12" i="35"/>
  <c r="AX12" i="35" s="1"/>
  <c r="AK12" i="35"/>
  <c r="B12" i="35"/>
  <c r="A12" i="35"/>
  <c r="AQ11" i="35"/>
  <c r="AR11" i="35" s="1"/>
  <c r="AT11" i="35" s="1"/>
  <c r="AO11" i="35"/>
  <c r="AP11" i="35" s="1"/>
  <c r="AS11" i="35" s="1"/>
  <c r="AM11" i="35"/>
  <c r="AL11" i="35"/>
  <c r="AK11" i="35"/>
  <c r="B11" i="35"/>
  <c r="A11" i="35"/>
  <c r="AQ10" i="35"/>
  <c r="AR10" i="35" s="1"/>
  <c r="AT10" i="35" s="1"/>
  <c r="AO10" i="35"/>
  <c r="AP10" i="35" s="1"/>
  <c r="AS10" i="35" s="1"/>
  <c r="AM10" i="35"/>
  <c r="AL10" i="35"/>
  <c r="AK10" i="35"/>
  <c r="B10" i="35"/>
  <c r="A10" i="35"/>
  <c r="AQ9" i="35"/>
  <c r="AR9" i="35" s="1"/>
  <c r="AT9" i="35" s="1"/>
  <c r="AO9" i="35"/>
  <c r="AP9" i="35" s="1"/>
  <c r="AS9" i="35" s="1"/>
  <c r="AM9" i="35"/>
  <c r="AY9" i="35" s="1"/>
  <c r="AL9" i="35"/>
  <c r="AX9" i="35" s="1"/>
  <c r="AK9" i="35"/>
  <c r="B9" i="35"/>
  <c r="A9" i="35"/>
  <c r="AY8" i="35"/>
  <c r="AX8" i="35"/>
  <c r="AW8" i="35"/>
  <c r="AM7" i="35"/>
  <c r="AL7" i="35"/>
  <c r="AI7" i="35"/>
  <c r="W7" i="35"/>
  <c r="C7" i="35"/>
  <c r="AK7" i="35" s="1"/>
  <c r="BB5" i="35"/>
  <c r="BA5" i="35"/>
  <c r="AZ5" i="35"/>
  <c r="BB4" i="35"/>
  <c r="BA4" i="35"/>
  <c r="AZ4" i="35"/>
  <c r="AQ68" i="32"/>
  <c r="AR68" i="32" s="1"/>
  <c r="AT68" i="32" s="1"/>
  <c r="AO68" i="32"/>
  <c r="AP68" i="32" s="1"/>
  <c r="AS68" i="32" s="1"/>
  <c r="AM68" i="32"/>
  <c r="AY68" i="32" s="1"/>
  <c r="AL68" i="32"/>
  <c r="AK68" i="32"/>
  <c r="B68" i="32"/>
  <c r="A68" i="32"/>
  <c r="AQ67" i="32"/>
  <c r="AR67" i="32" s="1"/>
  <c r="AT67" i="32" s="1"/>
  <c r="AO67" i="32"/>
  <c r="AP67" i="32" s="1"/>
  <c r="AS67" i="32" s="1"/>
  <c r="AM67" i="32"/>
  <c r="AY67" i="32" s="1"/>
  <c r="AL67" i="32"/>
  <c r="AX67" i="32" s="1"/>
  <c r="AK67" i="32"/>
  <c r="B67" i="32"/>
  <c r="A67" i="32"/>
  <c r="AQ66" i="32"/>
  <c r="AR66" i="32" s="1"/>
  <c r="AT66" i="32" s="1"/>
  <c r="AO66" i="32"/>
  <c r="AP66" i="32" s="1"/>
  <c r="AS66" i="32" s="1"/>
  <c r="AM66" i="32"/>
  <c r="AL66" i="32"/>
  <c r="AX66" i="32" s="1"/>
  <c r="AK66" i="32"/>
  <c r="AW66" i="32" s="1"/>
  <c r="B66" i="32"/>
  <c r="A66" i="32"/>
  <c r="AQ65" i="32"/>
  <c r="AR65" i="32" s="1"/>
  <c r="AT65" i="32" s="1"/>
  <c r="AO65" i="32"/>
  <c r="AP65" i="32" s="1"/>
  <c r="AS65" i="32" s="1"/>
  <c r="AM65" i="32"/>
  <c r="AL65" i="32"/>
  <c r="AK65" i="32"/>
  <c r="B65" i="32"/>
  <c r="A65" i="32"/>
  <c r="AQ64" i="32"/>
  <c r="AR64" i="32" s="1"/>
  <c r="AT64" i="32" s="1"/>
  <c r="AO64" i="32"/>
  <c r="AP64" i="32" s="1"/>
  <c r="AS64" i="32" s="1"/>
  <c r="AM64" i="32"/>
  <c r="AY64" i="32" s="1"/>
  <c r="AL64" i="32"/>
  <c r="AX64" i="32" s="1"/>
  <c r="AK64" i="32"/>
  <c r="AW64" i="32" s="1"/>
  <c r="B64" i="32"/>
  <c r="A64" i="32"/>
  <c r="AQ63" i="32"/>
  <c r="AR63" i="32" s="1"/>
  <c r="AT63" i="32" s="1"/>
  <c r="AO63" i="32"/>
  <c r="AP63" i="32" s="1"/>
  <c r="AS63" i="32" s="1"/>
  <c r="AM63" i="32"/>
  <c r="AL63" i="32"/>
  <c r="AX63" i="32" s="1"/>
  <c r="AK63" i="32"/>
  <c r="AW63" i="32" s="1"/>
  <c r="B63" i="32"/>
  <c r="A63" i="32"/>
  <c r="AQ62" i="32"/>
  <c r="AR62" i="32" s="1"/>
  <c r="AT62" i="32" s="1"/>
  <c r="AO62" i="32"/>
  <c r="AP62" i="32" s="1"/>
  <c r="AS62" i="32" s="1"/>
  <c r="AM62" i="32"/>
  <c r="AL62" i="32"/>
  <c r="AK62" i="32"/>
  <c r="AW62" i="32" s="1"/>
  <c r="B62" i="32"/>
  <c r="A62" i="32"/>
  <c r="AQ61" i="32"/>
  <c r="AR61" i="32" s="1"/>
  <c r="AT61" i="32" s="1"/>
  <c r="AO61" i="32"/>
  <c r="AP61" i="32" s="1"/>
  <c r="AS61" i="32" s="1"/>
  <c r="AM61" i="32"/>
  <c r="AL61" i="32"/>
  <c r="AX61" i="32" s="1"/>
  <c r="AK61" i="32"/>
  <c r="B61" i="32"/>
  <c r="A61" i="32"/>
  <c r="AQ60" i="32"/>
  <c r="AR60" i="32" s="1"/>
  <c r="AT60" i="32" s="1"/>
  <c r="AO60" i="32"/>
  <c r="AP60" i="32" s="1"/>
  <c r="AS60" i="32" s="1"/>
  <c r="AM60" i="32"/>
  <c r="AY60" i="32" s="1"/>
  <c r="AL60" i="32"/>
  <c r="AX60" i="32" s="1"/>
  <c r="AK60" i="32"/>
  <c r="AW60" i="32" s="1"/>
  <c r="B60" i="32"/>
  <c r="A60" i="32"/>
  <c r="AQ59" i="32"/>
  <c r="AR59" i="32" s="1"/>
  <c r="AT59" i="32" s="1"/>
  <c r="AO59" i="32"/>
  <c r="AP59" i="32" s="1"/>
  <c r="AS59" i="32" s="1"/>
  <c r="AM59" i="32"/>
  <c r="AY59" i="32" s="1"/>
  <c r="AL59" i="32"/>
  <c r="AK59" i="32"/>
  <c r="B59" i="32"/>
  <c r="A59" i="32"/>
  <c r="AQ58" i="32"/>
  <c r="AR58" i="32" s="1"/>
  <c r="AT58" i="32" s="1"/>
  <c r="AO58" i="32"/>
  <c r="AP58" i="32" s="1"/>
  <c r="AS58" i="32" s="1"/>
  <c r="AM58" i="32"/>
  <c r="AY58" i="32" s="1"/>
  <c r="AL58" i="32"/>
  <c r="AX58" i="32" s="1"/>
  <c r="AK58" i="32"/>
  <c r="B58" i="32"/>
  <c r="A58" i="32"/>
  <c r="AQ57" i="32"/>
  <c r="AR57" i="32" s="1"/>
  <c r="AT57" i="32" s="1"/>
  <c r="AO57" i="32"/>
  <c r="AP57" i="32" s="1"/>
  <c r="AS57" i="32" s="1"/>
  <c r="AM57" i="32"/>
  <c r="AY57" i="32" s="1"/>
  <c r="AL57" i="32"/>
  <c r="AX57" i="32" s="1"/>
  <c r="AK57" i="32"/>
  <c r="AW57" i="32" s="1"/>
  <c r="B57" i="32"/>
  <c r="A57" i="32"/>
  <c r="AQ56" i="32"/>
  <c r="AR56" i="32" s="1"/>
  <c r="AT56" i="32" s="1"/>
  <c r="AO56" i="32"/>
  <c r="AP56" i="32" s="1"/>
  <c r="AS56" i="32" s="1"/>
  <c r="AM56" i="32"/>
  <c r="AL56" i="32"/>
  <c r="AK56" i="32"/>
  <c r="B56" i="32"/>
  <c r="A56" i="32"/>
  <c r="AQ55" i="32"/>
  <c r="AR55" i="32" s="1"/>
  <c r="AT55" i="32" s="1"/>
  <c r="AO55" i="32"/>
  <c r="AP55" i="32" s="1"/>
  <c r="AS55" i="32" s="1"/>
  <c r="AM55" i="32"/>
  <c r="AY55" i="32" s="1"/>
  <c r="AL55" i="32"/>
  <c r="AX55" i="32" s="1"/>
  <c r="AK55" i="32"/>
  <c r="B55" i="32"/>
  <c r="A55" i="32"/>
  <c r="AQ54" i="32"/>
  <c r="AR54" i="32" s="1"/>
  <c r="AT54" i="32" s="1"/>
  <c r="AO54" i="32"/>
  <c r="AP54" i="32" s="1"/>
  <c r="AS54" i="32" s="1"/>
  <c r="AM54" i="32"/>
  <c r="AY54" i="32" s="1"/>
  <c r="AL54" i="32"/>
  <c r="AX54" i="32" s="1"/>
  <c r="AK54" i="32"/>
  <c r="AW54" i="32" s="1"/>
  <c r="B54" i="32"/>
  <c r="A54" i="32"/>
  <c r="AQ53" i="32"/>
  <c r="AR53" i="32" s="1"/>
  <c r="AT53" i="32" s="1"/>
  <c r="AO53" i="32"/>
  <c r="AP53" i="32" s="1"/>
  <c r="AS53" i="32" s="1"/>
  <c r="AM53" i="32"/>
  <c r="AL53" i="32"/>
  <c r="AK53" i="32"/>
  <c r="AW53" i="32" s="1"/>
  <c r="B53" i="32"/>
  <c r="A53" i="32"/>
  <c r="AQ52" i="32"/>
  <c r="AR52" i="32" s="1"/>
  <c r="AT52" i="32" s="1"/>
  <c r="AO52" i="32"/>
  <c r="AP52" i="32" s="1"/>
  <c r="AS52" i="32" s="1"/>
  <c r="AM52" i="32"/>
  <c r="AL52" i="32"/>
  <c r="AX52" i="32" s="1"/>
  <c r="AK52" i="32"/>
  <c r="B52" i="32"/>
  <c r="A52" i="32"/>
  <c r="AQ51" i="32"/>
  <c r="AR51" i="32" s="1"/>
  <c r="AT51" i="32" s="1"/>
  <c r="AO51" i="32"/>
  <c r="AP51" i="32" s="1"/>
  <c r="AS51" i="32" s="1"/>
  <c r="AM51" i="32"/>
  <c r="AY51" i="32" s="1"/>
  <c r="AL51" i="32"/>
  <c r="AX51" i="32" s="1"/>
  <c r="AK51" i="32"/>
  <c r="AW51" i="32" s="1"/>
  <c r="B51" i="32"/>
  <c r="A51" i="32"/>
  <c r="AQ50" i="32"/>
  <c r="AR50" i="32" s="1"/>
  <c r="AT50" i="32" s="1"/>
  <c r="AO50" i="32"/>
  <c r="AP50" i="32" s="1"/>
  <c r="AS50" i="32" s="1"/>
  <c r="AM50" i="32"/>
  <c r="AY50" i="32" s="1"/>
  <c r="AL50" i="32"/>
  <c r="AK50" i="32"/>
  <c r="B50" i="32"/>
  <c r="A50" i="32"/>
  <c r="AQ49" i="32"/>
  <c r="AR49" i="32" s="1"/>
  <c r="AT49" i="32" s="1"/>
  <c r="AO49" i="32"/>
  <c r="AP49" i="32" s="1"/>
  <c r="AS49" i="32" s="1"/>
  <c r="AM49" i="32"/>
  <c r="AY49" i="32" s="1"/>
  <c r="AL49" i="32"/>
  <c r="AX49" i="32" s="1"/>
  <c r="AK49" i="32"/>
  <c r="B49" i="32"/>
  <c r="A49" i="32"/>
  <c r="AQ48" i="32"/>
  <c r="AR48" i="32" s="1"/>
  <c r="AT48" i="32" s="1"/>
  <c r="AO48" i="32"/>
  <c r="AP48" i="32" s="1"/>
  <c r="AS48" i="32" s="1"/>
  <c r="AM48" i="32"/>
  <c r="AY48" i="32" s="1"/>
  <c r="AL48" i="32"/>
  <c r="AX48" i="32" s="1"/>
  <c r="AK48" i="32"/>
  <c r="AW48" i="32" s="1"/>
  <c r="B48" i="32"/>
  <c r="A48" i="32"/>
  <c r="AQ47" i="32"/>
  <c r="AR47" i="32" s="1"/>
  <c r="AT47" i="32" s="1"/>
  <c r="AO47" i="32"/>
  <c r="AP47" i="32" s="1"/>
  <c r="AS47" i="32" s="1"/>
  <c r="AM47" i="32"/>
  <c r="AL47" i="32"/>
  <c r="AK47" i="32"/>
  <c r="B47" i="32"/>
  <c r="A47" i="32"/>
  <c r="AQ46" i="32"/>
  <c r="AR46" i="32" s="1"/>
  <c r="AT46" i="32" s="1"/>
  <c r="AO46" i="32"/>
  <c r="AP46" i="32" s="1"/>
  <c r="AS46" i="32" s="1"/>
  <c r="AM46" i="32"/>
  <c r="AY46" i="32" s="1"/>
  <c r="AL46" i="32"/>
  <c r="AX46" i="32" s="1"/>
  <c r="AK46" i="32"/>
  <c r="AW46" i="32" s="1"/>
  <c r="B46" i="32"/>
  <c r="A46" i="32"/>
  <c r="AQ45" i="32"/>
  <c r="AR45" i="32" s="1"/>
  <c r="AT45" i="32" s="1"/>
  <c r="AO45" i="32"/>
  <c r="AP45" i="32" s="1"/>
  <c r="AS45" i="32" s="1"/>
  <c r="AM45" i="32"/>
  <c r="AY45" i="32" s="1"/>
  <c r="AL45" i="32"/>
  <c r="AK45" i="32"/>
  <c r="AW45" i="32" s="1"/>
  <c r="B45" i="32"/>
  <c r="A45" i="32"/>
  <c r="AQ44" i="32"/>
  <c r="AR44" i="32" s="1"/>
  <c r="AT44" i="32" s="1"/>
  <c r="AO44" i="32"/>
  <c r="AP44" i="32" s="1"/>
  <c r="AS44" i="32" s="1"/>
  <c r="AM44" i="32"/>
  <c r="AL44" i="32"/>
  <c r="AK44" i="32"/>
  <c r="B44" i="32"/>
  <c r="A44" i="32"/>
  <c r="AQ43" i="32"/>
  <c r="AR43" i="32" s="1"/>
  <c r="AT43" i="32" s="1"/>
  <c r="AO43" i="32"/>
  <c r="AP43" i="32" s="1"/>
  <c r="AS43" i="32" s="1"/>
  <c r="AM43" i="32"/>
  <c r="AY43" i="32" s="1"/>
  <c r="AL43" i="32"/>
  <c r="AX43" i="32" s="1"/>
  <c r="AK43" i="32"/>
  <c r="B43" i="32"/>
  <c r="A43" i="32"/>
  <c r="AQ42" i="32"/>
  <c r="AR42" i="32" s="1"/>
  <c r="AT42" i="32" s="1"/>
  <c r="AO42" i="32"/>
  <c r="AP42" i="32" s="1"/>
  <c r="AS42" i="32" s="1"/>
  <c r="AM42" i="32"/>
  <c r="AY42" i="32" s="1"/>
  <c r="AL42" i="32"/>
  <c r="AX42" i="32" s="1"/>
  <c r="AK42" i="32"/>
  <c r="B42" i="32"/>
  <c r="A42" i="32"/>
  <c r="AQ41" i="32"/>
  <c r="AR41" i="32" s="1"/>
  <c r="AT41" i="32" s="1"/>
  <c r="AO41" i="32"/>
  <c r="AP41" i="32" s="1"/>
  <c r="AS41" i="32" s="1"/>
  <c r="AM41" i="32"/>
  <c r="AY41" i="32" s="1"/>
  <c r="AL41" i="32"/>
  <c r="AK41" i="32"/>
  <c r="B41" i="32"/>
  <c r="A41" i="32"/>
  <c r="AQ40" i="32"/>
  <c r="AR40" i="32" s="1"/>
  <c r="AT40" i="32" s="1"/>
  <c r="AO40" i="32"/>
  <c r="AP40" i="32" s="1"/>
  <c r="AS40" i="32" s="1"/>
  <c r="AM40" i="32"/>
  <c r="AY40" i="32" s="1"/>
  <c r="AL40" i="32"/>
  <c r="AX40" i="32" s="1"/>
  <c r="AK40" i="32"/>
  <c r="B40" i="32"/>
  <c r="A40" i="32"/>
  <c r="AQ39" i="32"/>
  <c r="AR39" i="32" s="1"/>
  <c r="AT39" i="32" s="1"/>
  <c r="AO39" i="32"/>
  <c r="AP39" i="32" s="1"/>
  <c r="AS39" i="32" s="1"/>
  <c r="AM39" i="32"/>
  <c r="AY39" i="32" s="1"/>
  <c r="AL39" i="32"/>
  <c r="AX39" i="32" s="1"/>
  <c r="AK39" i="32"/>
  <c r="AW39" i="32" s="1"/>
  <c r="B39" i="32"/>
  <c r="A39" i="32"/>
  <c r="AQ38" i="32"/>
  <c r="AR38" i="32" s="1"/>
  <c r="AT38" i="32" s="1"/>
  <c r="AO38" i="32"/>
  <c r="AP38" i="32" s="1"/>
  <c r="AS38" i="32" s="1"/>
  <c r="AM38" i="32"/>
  <c r="AL38" i="32"/>
  <c r="AK38" i="32"/>
  <c r="B38" i="32"/>
  <c r="A38" i="32"/>
  <c r="AQ37" i="32"/>
  <c r="AR37" i="32" s="1"/>
  <c r="AT37" i="32" s="1"/>
  <c r="AO37" i="32"/>
  <c r="AP37" i="32" s="1"/>
  <c r="AS37" i="32" s="1"/>
  <c r="AM37" i="32"/>
  <c r="AY37" i="32" s="1"/>
  <c r="AL37" i="32"/>
  <c r="AX37" i="32" s="1"/>
  <c r="AK37" i="32"/>
  <c r="B37" i="32"/>
  <c r="A37" i="32"/>
  <c r="AQ36" i="32"/>
  <c r="AR36" i="32" s="1"/>
  <c r="AT36" i="32" s="1"/>
  <c r="AO36" i="32"/>
  <c r="AP36" i="32" s="1"/>
  <c r="AS36" i="32" s="1"/>
  <c r="AM36" i="32"/>
  <c r="AL36" i="32"/>
  <c r="AK36" i="32"/>
  <c r="AW36" i="32" s="1"/>
  <c r="B36" i="32"/>
  <c r="A36" i="32"/>
  <c r="AQ35" i="32"/>
  <c r="AR35" i="32" s="1"/>
  <c r="AT35" i="32" s="1"/>
  <c r="AO35" i="32"/>
  <c r="AP35" i="32" s="1"/>
  <c r="AS35" i="32" s="1"/>
  <c r="AM35" i="32"/>
  <c r="AL35" i="32"/>
  <c r="AK35" i="32"/>
  <c r="B35" i="32"/>
  <c r="A35" i="32"/>
  <c r="AQ34" i="32"/>
  <c r="AR34" i="32" s="1"/>
  <c r="AT34" i="32" s="1"/>
  <c r="AO34" i="32"/>
  <c r="AP34" i="32" s="1"/>
  <c r="AS34" i="32" s="1"/>
  <c r="AM34" i="32"/>
  <c r="AY34" i="32" s="1"/>
  <c r="AL34" i="32"/>
  <c r="AX34" i="32" s="1"/>
  <c r="AK34" i="32"/>
  <c r="AW34" i="32" s="1"/>
  <c r="B34" i="32"/>
  <c r="A34" i="32"/>
  <c r="AQ33" i="32"/>
  <c r="AR33" i="32" s="1"/>
  <c r="AT33" i="32" s="1"/>
  <c r="AO33" i="32"/>
  <c r="AP33" i="32" s="1"/>
  <c r="AS33" i="32" s="1"/>
  <c r="AM33" i="32"/>
  <c r="AY33" i="32" s="1"/>
  <c r="AL33" i="32"/>
  <c r="AK33" i="32"/>
  <c r="B33" i="32"/>
  <c r="A33" i="32"/>
  <c r="AQ32" i="32"/>
  <c r="AR32" i="32" s="1"/>
  <c r="AT32" i="32" s="1"/>
  <c r="AO32" i="32"/>
  <c r="AP32" i="32" s="1"/>
  <c r="AS32" i="32" s="1"/>
  <c r="AM32" i="32"/>
  <c r="AY32" i="32" s="1"/>
  <c r="AL32" i="32"/>
  <c r="AK32" i="32"/>
  <c r="B32" i="32"/>
  <c r="A32" i="32"/>
  <c r="AQ31" i="32"/>
  <c r="AR31" i="32" s="1"/>
  <c r="AT31" i="32" s="1"/>
  <c r="AO31" i="32"/>
  <c r="AP31" i="32" s="1"/>
  <c r="AS31" i="32" s="1"/>
  <c r="AM31" i="32"/>
  <c r="AY31" i="32" s="1"/>
  <c r="AL31" i="32"/>
  <c r="AX31" i="32" s="1"/>
  <c r="AK31" i="32"/>
  <c r="B31" i="32"/>
  <c r="A31" i="32"/>
  <c r="AQ30" i="32"/>
  <c r="AR30" i="32" s="1"/>
  <c r="AT30" i="32" s="1"/>
  <c r="AO30" i="32"/>
  <c r="AP30" i="32" s="1"/>
  <c r="AS30" i="32" s="1"/>
  <c r="AM30" i="32"/>
  <c r="AY30" i="32" s="1"/>
  <c r="AL30" i="32"/>
  <c r="AX30" i="32" s="1"/>
  <c r="AK30" i="32"/>
  <c r="B30" i="32"/>
  <c r="A30" i="32"/>
  <c r="AQ29" i="32"/>
  <c r="AR29" i="32" s="1"/>
  <c r="AT29" i="32" s="1"/>
  <c r="AO29" i="32"/>
  <c r="AP29" i="32" s="1"/>
  <c r="AS29" i="32" s="1"/>
  <c r="AM29" i="32"/>
  <c r="AL29" i="32"/>
  <c r="AK29" i="32"/>
  <c r="B29" i="32"/>
  <c r="A29" i="32"/>
  <c r="AQ28" i="32"/>
  <c r="AR28" i="32" s="1"/>
  <c r="AT28" i="32" s="1"/>
  <c r="AO28" i="32"/>
  <c r="AP28" i="32" s="1"/>
  <c r="AS28" i="32" s="1"/>
  <c r="AM28" i="32"/>
  <c r="AY28" i="32" s="1"/>
  <c r="AL28" i="32"/>
  <c r="AK28" i="32"/>
  <c r="B28" i="32"/>
  <c r="A28" i="32"/>
  <c r="AQ27" i="32"/>
  <c r="AR27" i="32" s="1"/>
  <c r="AT27" i="32" s="1"/>
  <c r="AO27" i="32"/>
  <c r="AP27" i="32" s="1"/>
  <c r="AS27" i="32" s="1"/>
  <c r="AM27" i="32"/>
  <c r="AL27" i="32"/>
  <c r="AK27" i="32"/>
  <c r="B27" i="32"/>
  <c r="A27" i="32"/>
  <c r="AQ26" i="32"/>
  <c r="AR26" i="32" s="1"/>
  <c r="AT26" i="32" s="1"/>
  <c r="AO26" i="32"/>
  <c r="AP26" i="32" s="1"/>
  <c r="AS26" i="32" s="1"/>
  <c r="AM26" i="32"/>
  <c r="AL26" i="32"/>
  <c r="AK26" i="32"/>
  <c r="AW26" i="32" s="1"/>
  <c r="B26" i="32"/>
  <c r="A26" i="32"/>
  <c r="AQ25" i="32"/>
  <c r="AR25" i="32" s="1"/>
  <c r="AT25" i="32" s="1"/>
  <c r="AO25" i="32"/>
  <c r="AP25" i="32" s="1"/>
  <c r="AS25" i="32" s="1"/>
  <c r="AM25" i="32"/>
  <c r="AY25" i="32" s="1"/>
  <c r="AL25" i="32"/>
  <c r="AX25" i="32" s="1"/>
  <c r="AK25" i="32"/>
  <c r="AW25" i="32" s="1"/>
  <c r="B25" i="32"/>
  <c r="A25" i="32"/>
  <c r="AQ24" i="32"/>
  <c r="AR24" i="32" s="1"/>
  <c r="AT24" i="32" s="1"/>
  <c r="AO24" i="32"/>
  <c r="AP24" i="32" s="1"/>
  <c r="AS24" i="32" s="1"/>
  <c r="AM24" i="32"/>
  <c r="AL24" i="32"/>
  <c r="AK24" i="32"/>
  <c r="B24" i="32"/>
  <c r="A24" i="32"/>
  <c r="AQ23" i="32"/>
  <c r="AR23" i="32" s="1"/>
  <c r="AT23" i="32" s="1"/>
  <c r="AO23" i="32"/>
  <c r="AP23" i="32" s="1"/>
  <c r="AS23" i="32" s="1"/>
  <c r="AM23" i="32"/>
  <c r="AY23" i="32" s="1"/>
  <c r="AL23" i="32"/>
  <c r="AK23" i="32"/>
  <c r="B23" i="32"/>
  <c r="A23" i="32"/>
  <c r="AQ22" i="32"/>
  <c r="AR22" i="32" s="1"/>
  <c r="AT22" i="32" s="1"/>
  <c r="AO22" i="32"/>
  <c r="AP22" i="32" s="1"/>
  <c r="AS22" i="32" s="1"/>
  <c r="AM22" i="32"/>
  <c r="AL22" i="32"/>
  <c r="AX22" i="32" s="1"/>
  <c r="AK22" i="32"/>
  <c r="AW22" i="32" s="1"/>
  <c r="B22" i="32"/>
  <c r="A22" i="32"/>
  <c r="AQ21" i="32"/>
  <c r="AR21" i="32" s="1"/>
  <c r="AT21" i="32" s="1"/>
  <c r="AO21" i="32"/>
  <c r="AP21" i="32" s="1"/>
  <c r="AS21" i="32" s="1"/>
  <c r="AM21" i="32"/>
  <c r="AY21" i="32" s="1"/>
  <c r="AL21" i="32"/>
  <c r="AX21" i="32" s="1"/>
  <c r="AK21" i="32"/>
  <c r="B21" i="32"/>
  <c r="A21" i="32"/>
  <c r="AQ20" i="32"/>
  <c r="AR20" i="32" s="1"/>
  <c r="AT20" i="32" s="1"/>
  <c r="AO20" i="32"/>
  <c r="AP20" i="32" s="1"/>
  <c r="AS20" i="32" s="1"/>
  <c r="AM20" i="32"/>
  <c r="AY20" i="32" s="1"/>
  <c r="AL20" i="32"/>
  <c r="AX20" i="32" s="1"/>
  <c r="AK20" i="32"/>
  <c r="AW20" i="32" s="1"/>
  <c r="B20" i="32"/>
  <c r="A20" i="32"/>
  <c r="AQ19" i="32"/>
  <c r="AR19" i="32" s="1"/>
  <c r="AT19" i="32" s="1"/>
  <c r="AO19" i="32"/>
  <c r="AP19" i="32" s="1"/>
  <c r="AS19" i="32" s="1"/>
  <c r="AM19" i="32"/>
  <c r="AY19" i="32" s="1"/>
  <c r="AL19" i="32"/>
  <c r="AX19" i="32" s="1"/>
  <c r="AK19" i="32"/>
  <c r="AW19" i="32" s="1"/>
  <c r="B19" i="32"/>
  <c r="A19" i="32"/>
  <c r="AQ18" i="32"/>
  <c r="AR18" i="32" s="1"/>
  <c r="AT18" i="32" s="1"/>
  <c r="AO18" i="32"/>
  <c r="AP18" i="32" s="1"/>
  <c r="AS18" i="32" s="1"/>
  <c r="AM18" i="32"/>
  <c r="AY18" i="32" s="1"/>
  <c r="AL18" i="32"/>
  <c r="AX18" i="32" s="1"/>
  <c r="AK18" i="32"/>
  <c r="B18" i="32"/>
  <c r="A18" i="32"/>
  <c r="AQ17" i="32"/>
  <c r="AR17" i="32" s="1"/>
  <c r="AT17" i="32" s="1"/>
  <c r="AO17" i="32"/>
  <c r="AP17" i="32" s="1"/>
  <c r="AS17" i="32" s="1"/>
  <c r="AM17" i="32"/>
  <c r="AL17" i="32"/>
  <c r="AK17" i="32"/>
  <c r="B17" i="32"/>
  <c r="A17" i="32"/>
  <c r="AQ16" i="32"/>
  <c r="AR16" i="32" s="1"/>
  <c r="AT16" i="32" s="1"/>
  <c r="AO16" i="32"/>
  <c r="AP16" i="32" s="1"/>
  <c r="AS16" i="32" s="1"/>
  <c r="AM16" i="32"/>
  <c r="AL16" i="32"/>
  <c r="AK16" i="32"/>
  <c r="AW16" i="32" s="1"/>
  <c r="B16" i="32"/>
  <c r="A16" i="32"/>
  <c r="AQ15" i="32"/>
  <c r="AR15" i="32" s="1"/>
  <c r="AT15" i="32" s="1"/>
  <c r="AO15" i="32"/>
  <c r="AP15" i="32" s="1"/>
  <c r="AS15" i="32" s="1"/>
  <c r="AM15" i="32"/>
  <c r="AY15" i="32" s="1"/>
  <c r="AL15" i="32"/>
  <c r="AX15" i="32" s="1"/>
  <c r="AK15" i="32"/>
  <c r="B15" i="32"/>
  <c r="A15" i="32"/>
  <c r="AQ14" i="32"/>
  <c r="AR14" i="32" s="1"/>
  <c r="AT14" i="32" s="1"/>
  <c r="AO14" i="32"/>
  <c r="AP14" i="32" s="1"/>
  <c r="AS14" i="32" s="1"/>
  <c r="AM14" i="32"/>
  <c r="AY14" i="32" s="1"/>
  <c r="AL14" i="32"/>
  <c r="AK14" i="32"/>
  <c r="B14" i="32"/>
  <c r="A14" i="32"/>
  <c r="AQ13" i="32"/>
  <c r="AR13" i="32" s="1"/>
  <c r="AT13" i="32" s="1"/>
  <c r="AO13" i="32"/>
  <c r="AP13" i="32" s="1"/>
  <c r="AS13" i="32" s="1"/>
  <c r="AM13" i="32"/>
  <c r="AY13" i="32" s="1"/>
  <c r="AL13" i="32"/>
  <c r="AX13" i="32" s="1"/>
  <c r="AK13" i="32"/>
  <c r="B13" i="32"/>
  <c r="A13" i="32"/>
  <c r="AQ12" i="32"/>
  <c r="AR12" i="32" s="1"/>
  <c r="AT12" i="32" s="1"/>
  <c r="AO12" i="32"/>
  <c r="AP12" i="32" s="1"/>
  <c r="AS12" i="32" s="1"/>
  <c r="AM12" i="32"/>
  <c r="AY12" i="32" s="1"/>
  <c r="AL12" i="32"/>
  <c r="AX12" i="32" s="1"/>
  <c r="AK12" i="32"/>
  <c r="AW12" i="32" s="1"/>
  <c r="B12" i="32"/>
  <c r="A12" i="32"/>
  <c r="AQ11" i="32"/>
  <c r="AR11" i="32" s="1"/>
  <c r="AT11" i="32" s="1"/>
  <c r="AO11" i="32"/>
  <c r="AP11" i="32" s="1"/>
  <c r="AS11" i="32" s="1"/>
  <c r="AM11" i="32"/>
  <c r="AL11" i="32"/>
  <c r="AX11" i="32" s="1"/>
  <c r="AK11" i="32"/>
  <c r="B11" i="32"/>
  <c r="A11" i="32"/>
  <c r="AQ10" i="32"/>
  <c r="AO10" i="32"/>
  <c r="AP10" i="32" s="1"/>
  <c r="AS10" i="32" s="1"/>
  <c r="AM10" i="32"/>
  <c r="AY10" i="32" s="1"/>
  <c r="AL10" i="32"/>
  <c r="AX10" i="32" s="1"/>
  <c r="AK10" i="32"/>
  <c r="AW10" i="32" s="1"/>
  <c r="B10" i="32"/>
  <c r="A10" i="32"/>
  <c r="AQ9" i="32"/>
  <c r="AO9" i="32"/>
  <c r="AP9" i="32" s="1"/>
  <c r="AS9" i="32" s="1"/>
  <c r="AM9" i="32"/>
  <c r="AY9" i="32" s="1"/>
  <c r="AL9" i="32"/>
  <c r="AX9" i="32" s="1"/>
  <c r="AK9" i="32"/>
  <c r="AW9" i="32" s="1"/>
  <c r="A9" i="32"/>
  <c r="AY8" i="32"/>
  <c r="AX8" i="32"/>
  <c r="AW8" i="32"/>
  <c r="AM7" i="32"/>
  <c r="AI7" i="32"/>
  <c r="W7" i="32"/>
  <c r="AL7" i="32" s="1"/>
  <c r="C7" i="32"/>
  <c r="AK7" i="32" s="1"/>
  <c r="BB5" i="32"/>
  <c r="BA5" i="32"/>
  <c r="AZ5" i="32"/>
  <c r="BB4" i="32"/>
  <c r="BA4" i="32"/>
  <c r="AZ4" i="32"/>
  <c r="AK11" i="8"/>
  <c r="AL11" i="8"/>
  <c r="AM11" i="8"/>
  <c r="AK12" i="8"/>
  <c r="AL12" i="8"/>
  <c r="AM12" i="8"/>
  <c r="AK13" i="8"/>
  <c r="AL13" i="8"/>
  <c r="AM13" i="8"/>
  <c r="AK14" i="8"/>
  <c r="AL14" i="8"/>
  <c r="AM14" i="8"/>
  <c r="AK15" i="8"/>
  <c r="AL15" i="8"/>
  <c r="AM15" i="8"/>
  <c r="AK16" i="8"/>
  <c r="AL16" i="8"/>
  <c r="AM16" i="8"/>
  <c r="AK17" i="8"/>
  <c r="AL17" i="8"/>
  <c r="AM17" i="8"/>
  <c r="AK18" i="8"/>
  <c r="AL18" i="8"/>
  <c r="AM18" i="8"/>
  <c r="AK19" i="8"/>
  <c r="AL19" i="8"/>
  <c r="AM19" i="8"/>
  <c r="AK20" i="8"/>
  <c r="AL20" i="8"/>
  <c r="AM20" i="8"/>
  <c r="AK21" i="8"/>
  <c r="AL21" i="8"/>
  <c r="AM21" i="8"/>
  <c r="AK22" i="8"/>
  <c r="AL22" i="8"/>
  <c r="AM22" i="8"/>
  <c r="AK23" i="8"/>
  <c r="AL23" i="8"/>
  <c r="AM23" i="8"/>
  <c r="AK24" i="8"/>
  <c r="AL24" i="8"/>
  <c r="AM24" i="8"/>
  <c r="AK25" i="8"/>
  <c r="AL25" i="8"/>
  <c r="AM25" i="8"/>
  <c r="AK26" i="8"/>
  <c r="AL26" i="8"/>
  <c r="AM26" i="8"/>
  <c r="AK27" i="8"/>
  <c r="AL27" i="8"/>
  <c r="AM27" i="8"/>
  <c r="AK28" i="8"/>
  <c r="AL28" i="8"/>
  <c r="AM28" i="8"/>
  <c r="AK29" i="8"/>
  <c r="AL29" i="8"/>
  <c r="AM29" i="8"/>
  <c r="AK30" i="8"/>
  <c r="AL30" i="8"/>
  <c r="AM30" i="8"/>
  <c r="AK31" i="8"/>
  <c r="AL31" i="8"/>
  <c r="AM31" i="8"/>
  <c r="AK32" i="8"/>
  <c r="AL32" i="8"/>
  <c r="AM32" i="8"/>
  <c r="AK33" i="8"/>
  <c r="AL33" i="8"/>
  <c r="AM33" i="8"/>
  <c r="AK34" i="8"/>
  <c r="AL34" i="8"/>
  <c r="AM34" i="8"/>
  <c r="AK35" i="8"/>
  <c r="AL35" i="8"/>
  <c r="AM35" i="8"/>
  <c r="AK36" i="8"/>
  <c r="AL36" i="8"/>
  <c r="AM36" i="8"/>
  <c r="AK37" i="8"/>
  <c r="AL37" i="8"/>
  <c r="AM37" i="8"/>
  <c r="AK38" i="8"/>
  <c r="AL38" i="8"/>
  <c r="AM38" i="8"/>
  <c r="AK39" i="8"/>
  <c r="AL39" i="8"/>
  <c r="AM39" i="8"/>
  <c r="AK40" i="8"/>
  <c r="AL40" i="8"/>
  <c r="AM40" i="8"/>
  <c r="AK41" i="8"/>
  <c r="AL41" i="8"/>
  <c r="AM41" i="8"/>
  <c r="AK42" i="8"/>
  <c r="AL42" i="8"/>
  <c r="AM42" i="8"/>
  <c r="AK43" i="8"/>
  <c r="AL43" i="8"/>
  <c r="AM43" i="8"/>
  <c r="AK44" i="8"/>
  <c r="AL44" i="8"/>
  <c r="AM44" i="8"/>
  <c r="AK45" i="8"/>
  <c r="AL45" i="8"/>
  <c r="AM45" i="8"/>
  <c r="AK46" i="8"/>
  <c r="AL46" i="8"/>
  <c r="AM46" i="8"/>
  <c r="AK47" i="8"/>
  <c r="AL47" i="8"/>
  <c r="AM47" i="8"/>
  <c r="AK48" i="8"/>
  <c r="AL48" i="8"/>
  <c r="AM48" i="8"/>
  <c r="AK49" i="8"/>
  <c r="AL49" i="8"/>
  <c r="AM49" i="8"/>
  <c r="AK50" i="8"/>
  <c r="AL50" i="8"/>
  <c r="AM50" i="8"/>
  <c r="AK51" i="8"/>
  <c r="AL51" i="8"/>
  <c r="AM51" i="8"/>
  <c r="AK52" i="8"/>
  <c r="AL52" i="8"/>
  <c r="AM52" i="8"/>
  <c r="AK53" i="8"/>
  <c r="AL53" i="8"/>
  <c r="AM53" i="8"/>
  <c r="AK54" i="8"/>
  <c r="AL54" i="8"/>
  <c r="AM54" i="8"/>
  <c r="AK55" i="8"/>
  <c r="AL55" i="8"/>
  <c r="AM55" i="8"/>
  <c r="AK56" i="8"/>
  <c r="AL56" i="8"/>
  <c r="AM56" i="8"/>
  <c r="AK57" i="8"/>
  <c r="AL57" i="8"/>
  <c r="AM57" i="8"/>
  <c r="AK58" i="8"/>
  <c r="AL58" i="8"/>
  <c r="AM58" i="8"/>
  <c r="AK59" i="8"/>
  <c r="AL59" i="8"/>
  <c r="AM59" i="8"/>
  <c r="AK60" i="8"/>
  <c r="AL60" i="8"/>
  <c r="AM60" i="8"/>
  <c r="AK61" i="8"/>
  <c r="AL61" i="8"/>
  <c r="AM61" i="8"/>
  <c r="AK62" i="8"/>
  <c r="AL62" i="8"/>
  <c r="AM62" i="8"/>
  <c r="AK63" i="8"/>
  <c r="AL63" i="8"/>
  <c r="AM63" i="8"/>
  <c r="AK64" i="8"/>
  <c r="AL64" i="8"/>
  <c r="AM64" i="8"/>
  <c r="AK65" i="8"/>
  <c r="AL65" i="8"/>
  <c r="AM65" i="8"/>
  <c r="AK66" i="8"/>
  <c r="AL66" i="8"/>
  <c r="AM66" i="8"/>
  <c r="AK67" i="8"/>
  <c r="AL67" i="8"/>
  <c r="AM67" i="8"/>
  <c r="AK68" i="8"/>
  <c r="AL68" i="8"/>
  <c r="AM68" i="8"/>
  <c r="AK10" i="8"/>
  <c r="AL10" i="8"/>
  <c r="AM10" i="8"/>
  <c r="AO22" i="8"/>
  <c r="AP22" i="8" s="1"/>
  <c r="AS22" i="8" s="1"/>
  <c r="AQ22" i="8"/>
  <c r="AR22" i="8" s="1"/>
  <c r="AT22" i="8" s="1"/>
  <c r="AO23" i="8"/>
  <c r="AP23" i="8" s="1"/>
  <c r="AS23" i="8" s="1"/>
  <c r="AQ23" i="8"/>
  <c r="AR23" i="8" s="1"/>
  <c r="AT23" i="8" s="1"/>
  <c r="AO24" i="8"/>
  <c r="AP24" i="8" s="1"/>
  <c r="AS24" i="8" s="1"/>
  <c r="AQ24" i="8"/>
  <c r="AR24" i="8" s="1"/>
  <c r="AT24" i="8" s="1"/>
  <c r="AO25" i="8"/>
  <c r="AP25" i="8" s="1"/>
  <c r="AS25" i="8" s="1"/>
  <c r="AQ25" i="8"/>
  <c r="AR25" i="8" s="1"/>
  <c r="AT25" i="8" s="1"/>
  <c r="AO26" i="8"/>
  <c r="AP26" i="8" s="1"/>
  <c r="AS26" i="8" s="1"/>
  <c r="AQ26" i="8"/>
  <c r="AR26" i="8" s="1"/>
  <c r="AT26" i="8" s="1"/>
  <c r="AO27" i="8"/>
  <c r="AP27" i="8" s="1"/>
  <c r="AS27" i="8" s="1"/>
  <c r="AQ27" i="8"/>
  <c r="AR27" i="8" s="1"/>
  <c r="AT27" i="8" s="1"/>
  <c r="AO28" i="8"/>
  <c r="AP28" i="8" s="1"/>
  <c r="AS28" i="8" s="1"/>
  <c r="AQ28" i="8"/>
  <c r="AR28" i="8" s="1"/>
  <c r="AT28" i="8" s="1"/>
  <c r="AO29" i="8"/>
  <c r="AP29" i="8" s="1"/>
  <c r="AS29" i="8" s="1"/>
  <c r="AQ29" i="8"/>
  <c r="AR29" i="8" s="1"/>
  <c r="AT29" i="8" s="1"/>
  <c r="AO30" i="8"/>
  <c r="AP30" i="8" s="1"/>
  <c r="AS30" i="8" s="1"/>
  <c r="AQ30" i="8"/>
  <c r="AR30" i="8" s="1"/>
  <c r="AT30" i="8" s="1"/>
  <c r="AO31" i="8"/>
  <c r="AP31" i="8" s="1"/>
  <c r="AS31" i="8" s="1"/>
  <c r="AQ31" i="8"/>
  <c r="AR31" i="8" s="1"/>
  <c r="AT31" i="8" s="1"/>
  <c r="AO32" i="8"/>
  <c r="AP32" i="8" s="1"/>
  <c r="AS32" i="8" s="1"/>
  <c r="AQ32" i="8"/>
  <c r="AR32" i="8" s="1"/>
  <c r="AT32" i="8" s="1"/>
  <c r="AO33" i="8"/>
  <c r="AP33" i="8" s="1"/>
  <c r="AS33" i="8" s="1"/>
  <c r="AQ33" i="8"/>
  <c r="AR33" i="8" s="1"/>
  <c r="AT33" i="8" s="1"/>
  <c r="AO34" i="8"/>
  <c r="AP34" i="8" s="1"/>
  <c r="AS34" i="8" s="1"/>
  <c r="AQ34" i="8"/>
  <c r="AR34" i="8" s="1"/>
  <c r="AT34" i="8" s="1"/>
  <c r="AO35" i="8"/>
  <c r="AP35" i="8" s="1"/>
  <c r="AS35" i="8" s="1"/>
  <c r="AQ35" i="8"/>
  <c r="AR35" i="8" s="1"/>
  <c r="AT35" i="8" s="1"/>
  <c r="AO36" i="8"/>
  <c r="AP36" i="8" s="1"/>
  <c r="AS36" i="8" s="1"/>
  <c r="AQ36" i="8"/>
  <c r="AR36" i="8" s="1"/>
  <c r="AT36" i="8" s="1"/>
  <c r="AO37" i="8"/>
  <c r="AP37" i="8" s="1"/>
  <c r="AS37" i="8" s="1"/>
  <c r="AQ37" i="8"/>
  <c r="AR37" i="8" s="1"/>
  <c r="AT37" i="8" s="1"/>
  <c r="AO38" i="8"/>
  <c r="AP38" i="8" s="1"/>
  <c r="AS38" i="8" s="1"/>
  <c r="AQ38" i="8"/>
  <c r="AR38" i="8" s="1"/>
  <c r="AT38" i="8" s="1"/>
  <c r="AO39" i="8"/>
  <c r="AP39" i="8" s="1"/>
  <c r="AS39" i="8" s="1"/>
  <c r="AQ39" i="8"/>
  <c r="AR39" i="8" s="1"/>
  <c r="AT39" i="8" s="1"/>
  <c r="AO40" i="8"/>
  <c r="AP40" i="8" s="1"/>
  <c r="AS40" i="8" s="1"/>
  <c r="AQ40" i="8"/>
  <c r="AR40" i="8" s="1"/>
  <c r="AT40" i="8" s="1"/>
  <c r="AO41" i="8"/>
  <c r="AP41" i="8" s="1"/>
  <c r="AS41" i="8" s="1"/>
  <c r="AQ41" i="8"/>
  <c r="AR41" i="8" s="1"/>
  <c r="AT41" i="8" s="1"/>
  <c r="AO42" i="8"/>
  <c r="AP42" i="8" s="1"/>
  <c r="AS42" i="8" s="1"/>
  <c r="AQ42" i="8"/>
  <c r="AR42" i="8" s="1"/>
  <c r="AT42" i="8" s="1"/>
  <c r="AO43" i="8"/>
  <c r="AP43" i="8" s="1"/>
  <c r="AS43" i="8" s="1"/>
  <c r="AQ43" i="8"/>
  <c r="AR43" i="8" s="1"/>
  <c r="AT43" i="8" s="1"/>
  <c r="AO44" i="8"/>
  <c r="AP44" i="8" s="1"/>
  <c r="AS44" i="8" s="1"/>
  <c r="AQ44" i="8"/>
  <c r="AR44" i="8" s="1"/>
  <c r="AT44" i="8" s="1"/>
  <c r="AO45" i="8"/>
  <c r="AP45" i="8" s="1"/>
  <c r="AS45" i="8" s="1"/>
  <c r="AQ45" i="8"/>
  <c r="AR45" i="8" s="1"/>
  <c r="AT45" i="8" s="1"/>
  <c r="AO46" i="8"/>
  <c r="AP46" i="8" s="1"/>
  <c r="AS46" i="8" s="1"/>
  <c r="AQ46" i="8"/>
  <c r="AR46" i="8" s="1"/>
  <c r="AT46" i="8" s="1"/>
  <c r="AO47" i="8"/>
  <c r="AP47" i="8" s="1"/>
  <c r="AS47" i="8" s="1"/>
  <c r="AQ47" i="8"/>
  <c r="AR47" i="8" s="1"/>
  <c r="AT47" i="8" s="1"/>
  <c r="AO48" i="8"/>
  <c r="AP48" i="8" s="1"/>
  <c r="AS48" i="8" s="1"/>
  <c r="AQ48" i="8"/>
  <c r="AR48" i="8" s="1"/>
  <c r="AT48" i="8" s="1"/>
  <c r="AO49" i="8"/>
  <c r="AP49" i="8" s="1"/>
  <c r="AS49" i="8" s="1"/>
  <c r="AQ49" i="8"/>
  <c r="AR49" i="8" s="1"/>
  <c r="AT49" i="8" s="1"/>
  <c r="AO50" i="8"/>
  <c r="AP50" i="8" s="1"/>
  <c r="AS50" i="8" s="1"/>
  <c r="AQ50" i="8"/>
  <c r="AR50" i="8" s="1"/>
  <c r="AT50" i="8" s="1"/>
  <c r="AO51" i="8"/>
  <c r="AP51" i="8" s="1"/>
  <c r="AS51" i="8" s="1"/>
  <c r="AQ51" i="8"/>
  <c r="AR51" i="8" s="1"/>
  <c r="AT51" i="8" s="1"/>
  <c r="AO52" i="8"/>
  <c r="AP52" i="8" s="1"/>
  <c r="AS52" i="8" s="1"/>
  <c r="AQ52" i="8"/>
  <c r="AR52" i="8" s="1"/>
  <c r="AT52" i="8" s="1"/>
  <c r="AO53" i="8"/>
  <c r="AP53" i="8" s="1"/>
  <c r="AS53" i="8" s="1"/>
  <c r="AQ53" i="8"/>
  <c r="AR53" i="8" s="1"/>
  <c r="AT53" i="8" s="1"/>
  <c r="AO54" i="8"/>
  <c r="AP54" i="8" s="1"/>
  <c r="AS54" i="8" s="1"/>
  <c r="AQ54" i="8"/>
  <c r="AR54" i="8" s="1"/>
  <c r="AT54" i="8" s="1"/>
  <c r="AO55" i="8"/>
  <c r="AP55" i="8" s="1"/>
  <c r="AS55" i="8" s="1"/>
  <c r="AQ55" i="8"/>
  <c r="AR55" i="8" s="1"/>
  <c r="AT55" i="8" s="1"/>
  <c r="AO56" i="8"/>
  <c r="AP56" i="8" s="1"/>
  <c r="AS56" i="8" s="1"/>
  <c r="AQ56" i="8"/>
  <c r="AR56" i="8" s="1"/>
  <c r="AT56" i="8" s="1"/>
  <c r="AO57" i="8"/>
  <c r="AP57" i="8" s="1"/>
  <c r="AS57" i="8" s="1"/>
  <c r="AQ57" i="8"/>
  <c r="AR57" i="8" s="1"/>
  <c r="AT57" i="8" s="1"/>
  <c r="AO58" i="8"/>
  <c r="AP58" i="8" s="1"/>
  <c r="AS58" i="8" s="1"/>
  <c r="AQ58" i="8"/>
  <c r="AR58" i="8" s="1"/>
  <c r="AT58" i="8" s="1"/>
  <c r="AO59" i="8"/>
  <c r="AP59" i="8" s="1"/>
  <c r="AS59" i="8" s="1"/>
  <c r="AQ59" i="8"/>
  <c r="AR59" i="8" s="1"/>
  <c r="AT59" i="8" s="1"/>
  <c r="AO60" i="8"/>
  <c r="AP60" i="8" s="1"/>
  <c r="AS60" i="8" s="1"/>
  <c r="AQ60" i="8"/>
  <c r="AR60" i="8" s="1"/>
  <c r="AT60" i="8" s="1"/>
  <c r="AO61" i="8"/>
  <c r="AP61" i="8" s="1"/>
  <c r="AS61" i="8" s="1"/>
  <c r="AQ61" i="8"/>
  <c r="AR61" i="8" s="1"/>
  <c r="AT61" i="8" s="1"/>
  <c r="AO62" i="8"/>
  <c r="AP62" i="8" s="1"/>
  <c r="AS62" i="8" s="1"/>
  <c r="AQ62" i="8"/>
  <c r="AR62" i="8" s="1"/>
  <c r="AT62" i="8" s="1"/>
  <c r="AO63" i="8"/>
  <c r="AP63" i="8" s="1"/>
  <c r="AS63" i="8" s="1"/>
  <c r="AQ63" i="8"/>
  <c r="AR63" i="8" s="1"/>
  <c r="AT63" i="8" s="1"/>
  <c r="AO64" i="8"/>
  <c r="AP64" i="8" s="1"/>
  <c r="AS64" i="8" s="1"/>
  <c r="AQ64" i="8"/>
  <c r="AR64" i="8" s="1"/>
  <c r="AT64" i="8" s="1"/>
  <c r="AO65" i="8"/>
  <c r="AP65" i="8" s="1"/>
  <c r="AS65" i="8" s="1"/>
  <c r="AQ65" i="8"/>
  <c r="AR65" i="8" s="1"/>
  <c r="AT65" i="8" s="1"/>
  <c r="AO66" i="8"/>
  <c r="AP66" i="8" s="1"/>
  <c r="AS66" i="8" s="1"/>
  <c r="AQ66" i="8"/>
  <c r="AR66" i="8" s="1"/>
  <c r="AT66" i="8" s="1"/>
  <c r="AO67" i="8"/>
  <c r="AP67" i="8" s="1"/>
  <c r="AS67" i="8" s="1"/>
  <c r="AQ67" i="8"/>
  <c r="AR67" i="8" s="1"/>
  <c r="AT67" i="8" s="1"/>
  <c r="AO68" i="8"/>
  <c r="AP68" i="8" s="1"/>
  <c r="AS68" i="8" s="1"/>
  <c r="AQ68" i="8"/>
  <c r="AR68" i="8" s="1"/>
  <c r="AT68" i="8" s="1"/>
  <c r="AO11" i="8"/>
  <c r="AP11" i="8" s="1"/>
  <c r="AS11" i="8" s="1"/>
  <c r="AQ11" i="8"/>
  <c r="AR11" i="8" s="1"/>
  <c r="AT11" i="8" s="1"/>
  <c r="AO12" i="8"/>
  <c r="AP12" i="8" s="1"/>
  <c r="AS12" i="8" s="1"/>
  <c r="AQ12" i="8"/>
  <c r="AR12" i="8" s="1"/>
  <c r="AT12" i="8" s="1"/>
  <c r="AO13" i="8"/>
  <c r="AP13" i="8" s="1"/>
  <c r="AS13" i="8" s="1"/>
  <c r="AQ13" i="8"/>
  <c r="AR13" i="8" s="1"/>
  <c r="AT13" i="8" s="1"/>
  <c r="AO14" i="8"/>
  <c r="AP14" i="8" s="1"/>
  <c r="AS14" i="8" s="1"/>
  <c r="AQ14" i="8"/>
  <c r="AR14" i="8" s="1"/>
  <c r="AT14" i="8" s="1"/>
  <c r="AO15" i="8"/>
  <c r="AP15" i="8" s="1"/>
  <c r="AS15" i="8" s="1"/>
  <c r="AQ15" i="8"/>
  <c r="AR15" i="8" s="1"/>
  <c r="AT15" i="8" s="1"/>
  <c r="AO16" i="8"/>
  <c r="AP16" i="8" s="1"/>
  <c r="AS16" i="8" s="1"/>
  <c r="AQ16" i="8"/>
  <c r="AR16" i="8" s="1"/>
  <c r="AT16" i="8" s="1"/>
  <c r="AO17" i="8"/>
  <c r="AP17" i="8" s="1"/>
  <c r="AS17" i="8" s="1"/>
  <c r="AQ17" i="8"/>
  <c r="AR17" i="8" s="1"/>
  <c r="AT17" i="8" s="1"/>
  <c r="AO18" i="8"/>
  <c r="AP18" i="8" s="1"/>
  <c r="AS18" i="8" s="1"/>
  <c r="AQ18" i="8"/>
  <c r="AR18" i="8" s="1"/>
  <c r="AT18" i="8" s="1"/>
  <c r="AO19" i="8"/>
  <c r="AP19" i="8" s="1"/>
  <c r="AS19" i="8" s="1"/>
  <c r="AQ19" i="8"/>
  <c r="AR19" i="8" s="1"/>
  <c r="AT19" i="8" s="1"/>
  <c r="AO20" i="8"/>
  <c r="AP20" i="8" s="1"/>
  <c r="AS20" i="8" s="1"/>
  <c r="AQ20" i="8"/>
  <c r="AR20" i="8" s="1"/>
  <c r="AT20" i="8" s="1"/>
  <c r="AO21" i="8"/>
  <c r="AP21" i="8" s="1"/>
  <c r="AS21" i="8" s="1"/>
  <c r="AQ21" i="8"/>
  <c r="AR21" i="8" s="1"/>
  <c r="AT21" i="8" s="1"/>
  <c r="AO10" i="8"/>
  <c r="AQ10" i="8"/>
  <c r="AK9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10" i="8"/>
  <c r="A27" i="8"/>
  <c r="A28" i="8"/>
  <c r="A29" i="8"/>
  <c r="A30" i="8"/>
  <c r="A31" i="8"/>
  <c r="A32" i="8"/>
  <c r="A33" i="8"/>
  <c r="A34" i="8"/>
  <c r="A35" i="8"/>
  <c r="A36" i="8"/>
  <c r="A37" i="8"/>
  <c r="A38" i="8"/>
  <c r="A39" i="8"/>
  <c r="A40" i="8"/>
  <c r="A41" i="8"/>
  <c r="A42" i="8"/>
  <c r="A43" i="8"/>
  <c r="A44" i="8"/>
  <c r="A45" i="8"/>
  <c r="A46" i="8"/>
  <c r="A47" i="8"/>
  <c r="A48" i="8"/>
  <c r="A49" i="8"/>
  <c r="A50" i="8"/>
  <c r="A51" i="8"/>
  <c r="A52" i="8"/>
  <c r="A53" i="8"/>
  <c r="A54" i="8"/>
  <c r="A55" i="8"/>
  <c r="A56" i="8"/>
  <c r="A57" i="8"/>
  <c r="A58" i="8"/>
  <c r="A59" i="8"/>
  <c r="A60" i="8"/>
  <c r="A61" i="8"/>
  <c r="A62" i="8"/>
  <c r="A63" i="8"/>
  <c r="A64" i="8"/>
  <c r="A65" i="8"/>
  <c r="A66" i="8"/>
  <c r="A67" i="8"/>
  <c r="A68" i="8"/>
  <c r="A11" i="8"/>
  <c r="A12" i="8"/>
  <c r="A13" i="8"/>
  <c r="A14" i="8"/>
  <c r="A15" i="8"/>
  <c r="A16" i="8"/>
  <c r="A17" i="8"/>
  <c r="A18" i="8"/>
  <c r="A19" i="8"/>
  <c r="A20" i="8"/>
  <c r="A21" i="8"/>
  <c r="A22" i="8"/>
  <c r="A23" i="8"/>
  <c r="A24" i="8"/>
  <c r="A25" i="8"/>
  <c r="A26" i="8"/>
  <c r="A10" i="8"/>
  <c r="B9" i="8"/>
  <c r="A9" i="8"/>
  <c r="AQ9" i="8"/>
  <c r="Q30" i="31"/>
  <c r="Q29" i="31"/>
  <c r="Q32" i="31"/>
  <c r="Q31" i="31"/>
  <c r="Q17" i="31" l="1"/>
  <c r="Q18" i="31"/>
  <c r="Q11" i="31"/>
  <c r="Q20" i="31"/>
  <c r="Q19" i="31"/>
  <c r="Q36" i="31"/>
  <c r="Q38" i="31"/>
  <c r="Q39" i="31"/>
  <c r="Q15" i="31"/>
  <c r="Q16" i="31"/>
  <c r="Q33" i="31"/>
  <c r="Q34" i="31"/>
  <c r="Q42" i="31"/>
  <c r="Q46" i="31"/>
  <c r="AW68" i="40"/>
  <c r="AY57" i="37"/>
  <c r="BA58" i="45"/>
  <c r="BA45" i="45"/>
  <c r="BA57" i="45"/>
  <c r="BA33" i="43"/>
  <c r="BA9" i="39"/>
  <c r="BA24" i="38"/>
  <c r="BA67" i="38"/>
  <c r="BA57" i="35"/>
  <c r="AP10" i="48"/>
  <c r="AS10" i="48" s="1"/>
  <c r="AP10" i="47"/>
  <c r="AS10" i="47" s="1"/>
  <c r="BA10" i="47"/>
  <c r="BA55" i="46"/>
  <c r="BA68" i="46"/>
  <c r="AN68" i="46" s="1"/>
  <c r="P68" i="27" s="1"/>
  <c r="BA10" i="46"/>
  <c r="BA12" i="45"/>
  <c r="AN12" i="45" s="1"/>
  <c r="O12" i="27" s="1"/>
  <c r="BA64" i="44"/>
  <c r="BA68" i="38"/>
  <c r="BA41" i="36"/>
  <c r="AX30" i="36"/>
  <c r="BA52" i="45"/>
  <c r="BA18" i="45"/>
  <c r="BA38" i="45"/>
  <c r="BA10" i="45"/>
  <c r="BA24" i="44"/>
  <c r="AX28" i="41"/>
  <c r="BA26" i="39"/>
  <c r="BA21" i="39"/>
  <c r="BA62" i="39"/>
  <c r="BA54" i="39"/>
  <c r="BA63" i="38"/>
  <c r="BA15" i="37"/>
  <c r="BA26" i="35"/>
  <c r="BA32" i="35"/>
  <c r="AX54" i="35"/>
  <c r="BA18" i="48"/>
  <c r="BA64" i="47"/>
  <c r="BA55" i="47"/>
  <c r="BA12" i="47"/>
  <c r="AN12" i="47" s="1"/>
  <c r="Q12" i="27" s="1"/>
  <c r="BA28" i="47"/>
  <c r="AN28" i="47" s="1"/>
  <c r="Q28" i="27" s="1"/>
  <c r="BA49" i="47"/>
  <c r="BA15" i="47"/>
  <c r="BA56" i="47"/>
  <c r="BA67" i="47"/>
  <c r="BA13" i="47"/>
  <c r="AN13" i="47" s="1"/>
  <c r="Q13" i="27" s="1"/>
  <c r="BA34" i="47"/>
  <c r="AN34" i="47" s="1"/>
  <c r="Q34" i="27" s="1"/>
  <c r="BA22" i="47"/>
  <c r="BA48" i="47"/>
  <c r="AX64" i="46"/>
  <c r="BA22" i="45"/>
  <c r="BA53" i="45"/>
  <c r="BA21" i="45"/>
  <c r="BA50" i="45"/>
  <c r="BA17" i="45"/>
  <c r="AW18" i="45"/>
  <c r="BA11" i="45"/>
  <c r="BA27" i="45"/>
  <c r="BA29" i="45"/>
  <c r="BA30" i="44"/>
  <c r="BA33" i="44"/>
  <c r="BA24" i="43"/>
  <c r="BA21" i="43"/>
  <c r="BA45" i="42"/>
  <c r="AW49" i="42"/>
  <c r="AY22" i="41"/>
  <c r="BA12" i="40"/>
  <c r="AN12" i="40" s="1"/>
  <c r="BA33" i="40"/>
  <c r="BA52" i="40"/>
  <c r="BA45" i="39"/>
  <c r="BA57" i="39"/>
  <c r="BA12" i="39"/>
  <c r="BA44" i="39"/>
  <c r="AW64" i="39"/>
  <c r="AW12" i="39"/>
  <c r="BA68" i="39"/>
  <c r="AY67" i="39"/>
  <c r="BA14" i="39"/>
  <c r="BA27" i="39"/>
  <c r="AN27" i="39" s="1"/>
  <c r="BA63" i="39"/>
  <c r="BA21" i="38"/>
  <c r="BA44" i="38"/>
  <c r="BA36" i="38"/>
  <c r="BA41" i="38"/>
  <c r="BA53" i="38"/>
  <c r="BA12" i="38"/>
  <c r="BA50" i="38"/>
  <c r="BA27" i="38"/>
  <c r="BA27" i="36"/>
  <c r="BA56" i="35"/>
  <c r="AW48" i="35"/>
  <c r="BA24" i="35"/>
  <c r="BA21" i="48"/>
  <c r="AX40" i="48"/>
  <c r="BA19" i="48"/>
  <c r="AN19" i="48" s="1"/>
  <c r="R19" i="27" s="1"/>
  <c r="BA27" i="47"/>
  <c r="AN27" i="47" s="1"/>
  <c r="Q27" i="27" s="1"/>
  <c r="BA40" i="47"/>
  <c r="AN40" i="47" s="1"/>
  <c r="Q40" i="27" s="1"/>
  <c r="BA33" i="47"/>
  <c r="AN33" i="47" s="1"/>
  <c r="Q33" i="27" s="1"/>
  <c r="BA39" i="47"/>
  <c r="AN39" i="47" s="1"/>
  <c r="Q39" i="27" s="1"/>
  <c r="BA45" i="47"/>
  <c r="AN45" i="47" s="1"/>
  <c r="Q45" i="27" s="1"/>
  <c r="BA63" i="47"/>
  <c r="AN63" i="47" s="1"/>
  <c r="Q63" i="27" s="1"/>
  <c r="BA46" i="47"/>
  <c r="BA25" i="47"/>
  <c r="AN25" i="47" s="1"/>
  <c r="Q25" i="27" s="1"/>
  <c r="BA31" i="47"/>
  <c r="AN31" i="47" s="1"/>
  <c r="Q31" i="27" s="1"/>
  <c r="BA37" i="47"/>
  <c r="AN37" i="47" s="1"/>
  <c r="Q37" i="27" s="1"/>
  <c r="BA43" i="47"/>
  <c r="AN43" i="47" s="1"/>
  <c r="Q43" i="27" s="1"/>
  <c r="AW67" i="47"/>
  <c r="BA9" i="47"/>
  <c r="AW15" i="47"/>
  <c r="BA24" i="47"/>
  <c r="AN24" i="47" s="1"/>
  <c r="Q24" i="27" s="1"/>
  <c r="BA30" i="47"/>
  <c r="AN30" i="47" s="1"/>
  <c r="Q30" i="27" s="1"/>
  <c r="BA36" i="47"/>
  <c r="AN36" i="47" s="1"/>
  <c r="Q36" i="27" s="1"/>
  <c r="BA42" i="47"/>
  <c r="AN42" i="47" s="1"/>
  <c r="Q42" i="27" s="1"/>
  <c r="AW46" i="47"/>
  <c r="BA51" i="47"/>
  <c r="BA66" i="47"/>
  <c r="AN66" i="47" s="1"/>
  <c r="Q66" i="27" s="1"/>
  <c r="BA68" i="47"/>
  <c r="BA58" i="46"/>
  <c r="AY53" i="46"/>
  <c r="BA19" i="46"/>
  <c r="BA16" i="46"/>
  <c r="BA25" i="46"/>
  <c r="BA34" i="46"/>
  <c r="BA43" i="46"/>
  <c r="BA52" i="46"/>
  <c r="BA64" i="46"/>
  <c r="BA67" i="46"/>
  <c r="BA28" i="46"/>
  <c r="BA37" i="46"/>
  <c r="BA46" i="46"/>
  <c r="BA13" i="46"/>
  <c r="AR9" i="46"/>
  <c r="AT9" i="46" s="1"/>
  <c r="Q43" i="31" s="1"/>
  <c r="BA49" i="46"/>
  <c r="BA22" i="46"/>
  <c r="BA31" i="46"/>
  <c r="BA40" i="46"/>
  <c r="BA61" i="46"/>
  <c r="BA49" i="45"/>
  <c r="BA15" i="45"/>
  <c r="AN15" i="45" s="1"/>
  <c r="O15" i="27" s="1"/>
  <c r="BA64" i="45"/>
  <c r="AY55" i="45"/>
  <c r="BA16" i="45"/>
  <c r="BA56" i="45"/>
  <c r="BA24" i="45"/>
  <c r="BA36" i="45"/>
  <c r="AN36" i="45" s="1"/>
  <c r="O36" i="27" s="1"/>
  <c r="BA42" i="45"/>
  <c r="AN42" i="45" s="1"/>
  <c r="O42" i="27" s="1"/>
  <c r="BA31" i="45"/>
  <c r="AW21" i="45"/>
  <c r="BA28" i="45"/>
  <c r="BA62" i="45"/>
  <c r="AR9" i="45"/>
  <c r="AT9" i="45" s="1"/>
  <c r="Q41" i="31" s="1"/>
  <c r="BA33" i="45"/>
  <c r="BA37" i="45"/>
  <c r="BA9" i="45"/>
  <c r="BA19" i="45"/>
  <c r="BA23" i="45"/>
  <c r="AW27" i="45"/>
  <c r="BA44" i="45"/>
  <c r="BA65" i="45"/>
  <c r="BA68" i="45"/>
  <c r="BA40" i="45"/>
  <c r="BA61" i="45"/>
  <c r="BA25" i="45"/>
  <c r="BA32" i="45"/>
  <c r="BA39" i="45"/>
  <c r="AX13" i="45"/>
  <c r="BA30" i="45"/>
  <c r="AN30" i="45" s="1"/>
  <c r="O30" i="27" s="1"/>
  <c r="AW33" i="45"/>
  <c r="BA35" i="45"/>
  <c r="BA48" i="45"/>
  <c r="BA60" i="45"/>
  <c r="BA36" i="44"/>
  <c r="BA18" i="44"/>
  <c r="AN18" i="44" s="1"/>
  <c r="N18" i="27" s="1"/>
  <c r="BA60" i="44"/>
  <c r="AY15" i="44"/>
  <c r="BA61" i="44"/>
  <c r="BA17" i="44"/>
  <c r="BA39" i="44"/>
  <c r="BA38" i="44"/>
  <c r="BA63" i="44"/>
  <c r="BA35" i="44"/>
  <c r="BA48" i="44"/>
  <c r="BA21" i="44"/>
  <c r="BA26" i="44"/>
  <c r="AW61" i="44"/>
  <c r="BA36" i="43"/>
  <c r="AW24" i="43"/>
  <c r="BA12" i="43"/>
  <c r="BA45" i="43"/>
  <c r="BA48" i="43"/>
  <c r="AW36" i="43"/>
  <c r="AX63" i="43"/>
  <c r="BA9" i="43"/>
  <c r="BA57" i="43"/>
  <c r="BA60" i="43"/>
  <c r="AX17" i="42"/>
  <c r="BA18" i="42"/>
  <c r="BA19" i="42"/>
  <c r="AN19" i="42" s="1"/>
  <c r="L19" i="27" s="1"/>
  <c r="BA46" i="42"/>
  <c r="BA54" i="41"/>
  <c r="BA53" i="40"/>
  <c r="BA13" i="40"/>
  <c r="BA51" i="40"/>
  <c r="BA28" i="40"/>
  <c r="AY18" i="40"/>
  <c r="BA27" i="40"/>
  <c r="AN27" i="40" s="1"/>
  <c r="BA17" i="40"/>
  <c r="BA35" i="40"/>
  <c r="AW53" i="40"/>
  <c r="AW28" i="40"/>
  <c r="BA16" i="40"/>
  <c r="AW35" i="40"/>
  <c r="BA39" i="39"/>
  <c r="BA65" i="39"/>
  <c r="BA36" i="39"/>
  <c r="AW63" i="39"/>
  <c r="BA53" i="39"/>
  <c r="AW45" i="39"/>
  <c r="BA35" i="39"/>
  <c r="BA18" i="39"/>
  <c r="BA33" i="39"/>
  <c r="BA51" i="39"/>
  <c r="BA17" i="39"/>
  <c r="BA24" i="39"/>
  <c r="AN24" i="39" s="1"/>
  <c r="BA32" i="39"/>
  <c r="BA50" i="39"/>
  <c r="BA42" i="39"/>
  <c r="AN42" i="39" s="1"/>
  <c r="BA60" i="39"/>
  <c r="AN60" i="39" s="1"/>
  <c r="AW18" i="39"/>
  <c r="AW33" i="39"/>
  <c r="AW51" i="39"/>
  <c r="BA15" i="39"/>
  <c r="AN15" i="39" s="1"/>
  <c r="AW21" i="39"/>
  <c r="AW36" i="39"/>
  <c r="AW54" i="39"/>
  <c r="BA23" i="39"/>
  <c r="BA30" i="39"/>
  <c r="AN30" i="39" s="1"/>
  <c r="BA48" i="39"/>
  <c r="AN48" i="39" s="1"/>
  <c r="BA66" i="39"/>
  <c r="AN66" i="39" s="1"/>
  <c r="AX62" i="39"/>
  <c r="AW9" i="39"/>
  <c r="BA11" i="39"/>
  <c r="AW39" i="39"/>
  <c r="BA41" i="39"/>
  <c r="AW57" i="39"/>
  <c r="BA59" i="39"/>
  <c r="BA18" i="38"/>
  <c r="BA59" i="38"/>
  <c r="AW21" i="38"/>
  <c r="BA33" i="38"/>
  <c r="AN33" i="38" s="1"/>
  <c r="BA30" i="38"/>
  <c r="BA48" i="38"/>
  <c r="AN48" i="38" s="1"/>
  <c r="BA54" i="38"/>
  <c r="BA15" i="38"/>
  <c r="AN15" i="38" s="1"/>
  <c r="AW27" i="38"/>
  <c r="BA39" i="38"/>
  <c r="AN39" i="38" s="1"/>
  <c r="BA45" i="38"/>
  <c r="BA66" i="38"/>
  <c r="AN66" i="38" s="1"/>
  <c r="BA57" i="38"/>
  <c r="AN57" i="38" s="1"/>
  <c r="AX56" i="38"/>
  <c r="AW12" i="38"/>
  <c r="AW18" i="38"/>
  <c r="AW24" i="38"/>
  <c r="AW30" i="38"/>
  <c r="AW36" i="38"/>
  <c r="AW63" i="38"/>
  <c r="BA9" i="38"/>
  <c r="AN9" i="38" s="1"/>
  <c r="AW45" i="38"/>
  <c r="AW54" i="38"/>
  <c r="BA65" i="38"/>
  <c r="AY61" i="38"/>
  <c r="BA42" i="38"/>
  <c r="AN42" i="38" s="1"/>
  <c r="BA47" i="38"/>
  <c r="BA51" i="38"/>
  <c r="AN51" i="38" s="1"/>
  <c r="BA56" i="38"/>
  <c r="BA60" i="38"/>
  <c r="AN60" i="38" s="1"/>
  <c r="BA22" i="37"/>
  <c r="AP10" i="37"/>
  <c r="AS10" i="37" s="1"/>
  <c r="AW16" i="37"/>
  <c r="BA15" i="36"/>
  <c r="BA28" i="36"/>
  <c r="BA16" i="36"/>
  <c r="BA59" i="36"/>
  <c r="BA16" i="35"/>
  <c r="BA58" i="35"/>
  <c r="BA22" i="35"/>
  <c r="BA19" i="35"/>
  <c r="BA35" i="35"/>
  <c r="BA33" i="35"/>
  <c r="AN33" i="35" s="1"/>
  <c r="E33" i="27" s="1"/>
  <c r="BA12" i="35"/>
  <c r="BA55" i="35"/>
  <c r="BA28" i="32"/>
  <c r="BA54" i="48"/>
  <c r="AW54" i="48"/>
  <c r="BA57" i="48"/>
  <c r="AW57" i="48"/>
  <c r="BA60" i="48"/>
  <c r="AW60" i="48"/>
  <c r="BA66" i="48"/>
  <c r="AW66" i="48"/>
  <c r="BA44" i="48"/>
  <c r="BA41" i="48"/>
  <c r="BA38" i="48"/>
  <c r="BA35" i="48"/>
  <c r="BA32" i="48"/>
  <c r="BA29" i="48"/>
  <c r="BA26" i="48"/>
  <c r="BA23" i="48"/>
  <c r="BA20" i="48"/>
  <c r="BA17" i="48"/>
  <c r="BA14" i="48"/>
  <c r="BA11" i="48"/>
  <c r="AW68" i="48"/>
  <c r="AW65" i="48"/>
  <c r="AW62" i="48"/>
  <c r="AW59" i="48"/>
  <c r="AW56" i="48"/>
  <c r="AW53" i="48"/>
  <c r="AW50" i="48"/>
  <c r="AW47" i="48"/>
  <c r="AW44" i="48"/>
  <c r="AW41" i="48"/>
  <c r="AW38" i="48"/>
  <c r="AW35" i="48"/>
  <c r="AW32" i="48"/>
  <c r="AW29" i="48"/>
  <c r="AW26" i="48"/>
  <c r="AW23" i="48"/>
  <c r="AW20" i="48"/>
  <c r="AW17" i="48"/>
  <c r="AW14" i="48"/>
  <c r="AW11" i="48"/>
  <c r="AW16" i="48"/>
  <c r="BA15" i="48"/>
  <c r="BC5" i="48"/>
  <c r="AW34" i="48"/>
  <c r="AW25" i="48"/>
  <c r="BA24" i="48"/>
  <c r="AW43" i="48"/>
  <c r="BA42" i="48"/>
  <c r="BA33" i="48"/>
  <c r="AW31" i="48"/>
  <c r="BA25" i="48"/>
  <c r="AW40" i="48"/>
  <c r="AX42" i="48"/>
  <c r="AX15" i="48"/>
  <c r="AW18" i="48"/>
  <c r="AX20" i="48"/>
  <c r="BA47" i="48"/>
  <c r="BA50" i="48"/>
  <c r="BA56" i="48"/>
  <c r="BA10" i="48"/>
  <c r="BA68" i="48"/>
  <c r="BA9" i="48"/>
  <c r="AN9" i="48" s="1"/>
  <c r="M46" i="31" s="1"/>
  <c r="AY18" i="48"/>
  <c r="AW21" i="48"/>
  <c r="BA37" i="48"/>
  <c r="BA40" i="48"/>
  <c r="BA43" i="48"/>
  <c r="AY47" i="48"/>
  <c r="AY53" i="48"/>
  <c r="AY59" i="48"/>
  <c r="AX43" i="48"/>
  <c r="AY68" i="48"/>
  <c r="BA22" i="48"/>
  <c r="AX10" i="48"/>
  <c r="AX13" i="48"/>
  <c r="AW15" i="48"/>
  <c r="AY67" i="48"/>
  <c r="AY64" i="48"/>
  <c r="AY61" i="48"/>
  <c r="AY58" i="48"/>
  <c r="AY55" i="48"/>
  <c r="AY52" i="48"/>
  <c r="AY49" i="48"/>
  <c r="AY46" i="48"/>
  <c r="AY43" i="48"/>
  <c r="AY34" i="48"/>
  <c r="AY25" i="48"/>
  <c r="AY16" i="48"/>
  <c r="AY13" i="48"/>
  <c r="AX25" i="48"/>
  <c r="AX35" i="48"/>
  <c r="BA53" i="48"/>
  <c r="BA13" i="48"/>
  <c r="AY23" i="48"/>
  <c r="BA36" i="48"/>
  <c r="AN36" i="48" s="1"/>
  <c r="R36" i="27" s="1"/>
  <c r="BA16" i="48"/>
  <c r="AX17" i="48"/>
  <c r="AY21" i="48"/>
  <c r="AY33" i="48"/>
  <c r="BA46" i="48"/>
  <c r="AW46" i="48"/>
  <c r="BA49" i="48"/>
  <c r="AW49" i="48"/>
  <c r="BA52" i="48"/>
  <c r="AW52" i="48"/>
  <c r="BA55" i="48"/>
  <c r="AW55" i="48"/>
  <c r="BA58" i="48"/>
  <c r="AW58" i="48"/>
  <c r="BA61" i="48"/>
  <c r="AW61" i="48"/>
  <c r="BA64" i="48"/>
  <c r="AW64" i="48"/>
  <c r="AW67" i="48"/>
  <c r="AW45" i="48"/>
  <c r="BA45" i="48"/>
  <c r="BA48" i="48"/>
  <c r="AW48" i="48"/>
  <c r="AW51" i="48"/>
  <c r="BA51" i="48"/>
  <c r="AW10" i="48"/>
  <c r="BA12" i="48"/>
  <c r="AN12" i="48" s="1"/>
  <c r="R12" i="27" s="1"/>
  <c r="AW13" i="48"/>
  <c r="AW28" i="48"/>
  <c r="BA30" i="48"/>
  <c r="AN30" i="48" s="1"/>
  <c r="R30" i="27" s="1"/>
  <c r="AX68" i="48"/>
  <c r="AX65" i="48"/>
  <c r="AX62" i="48"/>
  <c r="AX59" i="48"/>
  <c r="AX56" i="48"/>
  <c r="AX53" i="48"/>
  <c r="AX50" i="48"/>
  <c r="AX47" i="48"/>
  <c r="AX67" i="48"/>
  <c r="AX64" i="48"/>
  <c r="AX61" i="48"/>
  <c r="AX58" i="48"/>
  <c r="AX55" i="48"/>
  <c r="AX52" i="48"/>
  <c r="AX49" i="48"/>
  <c r="AX46" i="48"/>
  <c r="BA39" i="48"/>
  <c r="AN39" i="48" s="1"/>
  <c r="R39" i="27" s="1"/>
  <c r="BA27" i="48"/>
  <c r="AX37" i="48"/>
  <c r="BA59" i="48"/>
  <c r="BA62" i="48"/>
  <c r="AY15" i="48"/>
  <c r="AX18" i="48"/>
  <c r="BA28" i="48"/>
  <c r="BA34" i="48"/>
  <c r="AX34" i="48"/>
  <c r="AY44" i="48"/>
  <c r="AY50" i="48"/>
  <c r="AY56" i="48"/>
  <c r="AY62" i="48"/>
  <c r="AX11" i="48"/>
  <c r="AX16" i="48"/>
  <c r="AY17" i="48"/>
  <c r="AY32" i="48"/>
  <c r="AY42" i="48"/>
  <c r="AW63" i="48"/>
  <c r="BA63" i="48"/>
  <c r="AW42" i="48"/>
  <c r="BA67" i="48"/>
  <c r="AX26" i="48"/>
  <c r="AX28" i="48"/>
  <c r="AX31" i="48"/>
  <c r="AW37" i="48"/>
  <c r="AY10" i="48"/>
  <c r="AY26" i="48"/>
  <c r="AY28" i="48"/>
  <c r="AY31" i="48"/>
  <c r="BA65" i="48"/>
  <c r="BA31" i="48"/>
  <c r="AY35" i="48"/>
  <c r="AY37" i="48"/>
  <c r="AY40" i="48"/>
  <c r="AX44" i="48"/>
  <c r="AY65" i="48"/>
  <c r="AY14" i="48"/>
  <c r="AX22" i="48"/>
  <c r="AW24" i="48"/>
  <c r="AW27" i="48"/>
  <c r="AY41" i="48"/>
  <c r="AY11" i="48"/>
  <c r="AY38" i="48"/>
  <c r="AR9" i="48"/>
  <c r="AT9" i="48" s="1"/>
  <c r="Q47" i="31" s="1"/>
  <c r="AY29" i="48"/>
  <c r="AX29" i="48"/>
  <c r="AX38" i="48"/>
  <c r="AY20" i="48"/>
  <c r="AX14" i="48"/>
  <c r="AX23" i="48"/>
  <c r="AX32" i="48"/>
  <c r="AX41" i="48"/>
  <c r="AX68" i="47"/>
  <c r="AX65" i="47"/>
  <c r="AX62" i="47"/>
  <c r="AX59" i="47"/>
  <c r="AX56" i="47"/>
  <c r="BA65" i="47"/>
  <c r="BA57" i="47"/>
  <c r="AN57" i="47" s="1"/>
  <c r="Q57" i="27" s="1"/>
  <c r="BA58" i="47"/>
  <c r="AX64" i="47"/>
  <c r="AW9" i="47"/>
  <c r="AY14" i="47"/>
  <c r="AX19" i="47"/>
  <c r="AW48" i="47"/>
  <c r="AW55" i="47"/>
  <c r="BA62" i="47"/>
  <c r="AY64" i="47"/>
  <c r="AY65" i="47"/>
  <c r="AP9" i="47"/>
  <c r="AS9" i="47" s="1"/>
  <c r="Q44" i="31" s="1"/>
  <c r="AX26" i="47"/>
  <c r="AX32" i="47"/>
  <c r="AX35" i="47"/>
  <c r="AX14" i="47"/>
  <c r="AY26" i="47"/>
  <c r="AY35" i="47"/>
  <c r="AY16" i="47"/>
  <c r="BA19" i="47"/>
  <c r="AW20" i="47"/>
  <c r="BA54" i="47"/>
  <c r="AN54" i="47" s="1"/>
  <c r="Q54" i="27" s="1"/>
  <c r="AX61" i="47"/>
  <c r="BA53" i="47"/>
  <c r="BA50" i="47"/>
  <c r="BA47" i="47"/>
  <c r="BA44" i="47"/>
  <c r="BA41" i="47"/>
  <c r="BA38" i="47"/>
  <c r="BA35" i="47"/>
  <c r="BA32" i="47"/>
  <c r="BA29" i="47"/>
  <c r="BA26" i="47"/>
  <c r="BA23" i="47"/>
  <c r="AN23" i="47" s="1"/>
  <c r="Q23" i="27" s="1"/>
  <c r="BA20" i="47"/>
  <c r="BA17" i="47"/>
  <c r="BA14" i="47"/>
  <c r="BA11" i="47"/>
  <c r="AN11" i="47" s="1"/>
  <c r="Q11" i="27" s="1"/>
  <c r="AW68" i="47"/>
  <c r="AW65" i="47"/>
  <c r="AW62" i="47"/>
  <c r="AW59" i="47"/>
  <c r="AW56" i="47"/>
  <c r="AW53" i="47"/>
  <c r="AW50" i="47"/>
  <c r="AW47" i="47"/>
  <c r="AW44" i="47"/>
  <c r="BC5" i="47"/>
  <c r="BA60" i="47"/>
  <c r="AN60" i="47" s="1"/>
  <c r="Q60" i="27" s="1"/>
  <c r="AX38" i="47"/>
  <c r="AX41" i="47"/>
  <c r="AX44" i="47"/>
  <c r="AW19" i="47"/>
  <c r="AW51" i="47"/>
  <c r="AW10" i="47"/>
  <c r="AX17" i="47"/>
  <c r="BA21" i="47"/>
  <c r="AN21" i="47" s="1"/>
  <c r="Q21" i="27" s="1"/>
  <c r="AW22" i="47"/>
  <c r="AW52" i="47"/>
  <c r="BA59" i="47"/>
  <c r="AY61" i="47"/>
  <c r="AY62" i="47"/>
  <c r="BA61" i="47"/>
  <c r="BA16" i="47"/>
  <c r="AW17" i="47"/>
  <c r="AX29" i="47"/>
  <c r="AW58" i="47"/>
  <c r="AR9" i="47"/>
  <c r="AT9" i="47" s="1"/>
  <c r="Q45" i="31" s="1"/>
  <c r="BA18" i="47"/>
  <c r="AN18" i="47" s="1"/>
  <c r="Q18" i="27" s="1"/>
  <c r="AY29" i="47"/>
  <c r="AY32" i="47"/>
  <c r="AY38" i="47"/>
  <c r="AY41" i="47"/>
  <c r="AY44" i="47"/>
  <c r="AY17" i="47"/>
  <c r="AW49" i="47"/>
  <c r="BA52" i="47"/>
  <c r="AX58" i="47"/>
  <c r="AW9" i="46"/>
  <c r="AW12" i="46"/>
  <c r="AW15" i="46"/>
  <c r="AW18" i="46"/>
  <c r="AW21" i="46"/>
  <c r="AW24" i="46"/>
  <c r="AW60" i="46"/>
  <c r="AW63" i="46"/>
  <c r="BA57" i="46"/>
  <c r="AN57" i="46" s="1"/>
  <c r="P57" i="27" s="1"/>
  <c r="AR10" i="46"/>
  <c r="AT10" i="46" s="1"/>
  <c r="AY9" i="46"/>
  <c r="AY12" i="46"/>
  <c r="AY15" i="46"/>
  <c r="AY18" i="46"/>
  <c r="AY21" i="46"/>
  <c r="BA18" i="46"/>
  <c r="AW10" i="46"/>
  <c r="AW13" i="46"/>
  <c r="AW16" i="46"/>
  <c r="AW19" i="46"/>
  <c r="AW22" i="46"/>
  <c r="AW25" i="46"/>
  <c r="AW28" i="46"/>
  <c r="AW31" i="46"/>
  <c r="AW34" i="46"/>
  <c r="AW37" i="46"/>
  <c r="AW40" i="46"/>
  <c r="AW43" i="46"/>
  <c r="AW46" i="46"/>
  <c r="AW49" i="46"/>
  <c r="AW52" i="46"/>
  <c r="AW55" i="46"/>
  <c r="AW58" i="46"/>
  <c r="AW61" i="46"/>
  <c r="AW64" i="46"/>
  <c r="AW67" i="46"/>
  <c r="AX22" i="46"/>
  <c r="AX25" i="46"/>
  <c r="AX28" i="46"/>
  <c r="AX31" i="46"/>
  <c r="AX34" i="46"/>
  <c r="AX37" i="46"/>
  <c r="AX40" i="46"/>
  <c r="AX43" i="46"/>
  <c r="AX46" i="46"/>
  <c r="AX49" i="46"/>
  <c r="AX52" i="46"/>
  <c r="AX55" i="46"/>
  <c r="AX58" i="46"/>
  <c r="AX61" i="46"/>
  <c r="BA27" i="46"/>
  <c r="AN27" i="46" s="1"/>
  <c r="P27" i="27" s="1"/>
  <c r="BA45" i="46"/>
  <c r="AN45" i="46" s="1"/>
  <c r="P45" i="27" s="1"/>
  <c r="BA51" i="46"/>
  <c r="AN51" i="46" s="1"/>
  <c r="P51" i="27" s="1"/>
  <c r="BC5" i="46"/>
  <c r="AY10" i="46"/>
  <c r="AY13" i="46"/>
  <c r="AY16" i="46"/>
  <c r="AY19" i="46"/>
  <c r="AY22" i="46"/>
  <c r="AY25" i="46"/>
  <c r="AY28" i="46"/>
  <c r="AY31" i="46"/>
  <c r="AY34" i="46"/>
  <c r="AY37" i="46"/>
  <c r="AY40" i="46"/>
  <c r="AY43" i="46"/>
  <c r="AY46" i="46"/>
  <c r="AY49" i="46"/>
  <c r="AY52" i="46"/>
  <c r="AY55" i="46"/>
  <c r="AY58" i="46"/>
  <c r="AY61" i="46"/>
  <c r="AY64" i="46"/>
  <c r="AY67" i="46"/>
  <c r="BA30" i="46"/>
  <c r="AN30" i="46" s="1"/>
  <c r="P30" i="27" s="1"/>
  <c r="BA33" i="46"/>
  <c r="AN33" i="46" s="1"/>
  <c r="P33" i="27" s="1"/>
  <c r="BA48" i="46"/>
  <c r="AN48" i="46" s="1"/>
  <c r="P48" i="27" s="1"/>
  <c r="BA66" i="46"/>
  <c r="AN66" i="46" s="1"/>
  <c r="P66" i="27" s="1"/>
  <c r="BA21" i="46"/>
  <c r="BA42" i="46"/>
  <c r="AN42" i="46" s="1"/>
  <c r="P42" i="27" s="1"/>
  <c r="BA54" i="46"/>
  <c r="AN54" i="46" s="1"/>
  <c r="P54" i="27" s="1"/>
  <c r="BA24" i="46"/>
  <c r="BA63" i="46"/>
  <c r="AY29" i="46"/>
  <c r="AY41" i="46"/>
  <c r="AY44" i="46"/>
  <c r="AY47" i="46"/>
  <c r="AY50" i="46"/>
  <c r="BA9" i="46"/>
  <c r="BA12" i="46"/>
  <c r="BA15" i="46"/>
  <c r="BA36" i="46"/>
  <c r="AN36" i="46" s="1"/>
  <c r="P36" i="27" s="1"/>
  <c r="BA39" i="46"/>
  <c r="AN39" i="46" s="1"/>
  <c r="P39" i="27" s="1"/>
  <c r="BA60" i="46"/>
  <c r="BA11" i="46"/>
  <c r="AN11" i="46" s="1"/>
  <c r="P11" i="27" s="1"/>
  <c r="BA14" i="46"/>
  <c r="AN14" i="46" s="1"/>
  <c r="P14" i="27" s="1"/>
  <c r="BA17" i="46"/>
  <c r="AN17" i="46" s="1"/>
  <c r="P17" i="27" s="1"/>
  <c r="BA20" i="46"/>
  <c r="AN20" i="46" s="1"/>
  <c r="P20" i="27" s="1"/>
  <c r="BA23" i="46"/>
  <c r="AN23" i="46" s="1"/>
  <c r="P23" i="27" s="1"/>
  <c r="BA26" i="46"/>
  <c r="AN26" i="46" s="1"/>
  <c r="P26" i="27" s="1"/>
  <c r="BA29" i="46"/>
  <c r="BA32" i="46"/>
  <c r="AN32" i="46" s="1"/>
  <c r="P32" i="27" s="1"/>
  <c r="BA35" i="46"/>
  <c r="AN35" i="46" s="1"/>
  <c r="P35" i="27" s="1"/>
  <c r="BA38" i="46"/>
  <c r="AN38" i="46" s="1"/>
  <c r="P38" i="27" s="1"/>
  <c r="BA41" i="46"/>
  <c r="BA44" i="46"/>
  <c r="BA47" i="46"/>
  <c r="BA50" i="46"/>
  <c r="BA53" i="46"/>
  <c r="BA56" i="46"/>
  <c r="AN56" i="46" s="1"/>
  <c r="P56" i="27" s="1"/>
  <c r="BA59" i="46"/>
  <c r="AN59" i="46" s="1"/>
  <c r="P59" i="27" s="1"/>
  <c r="BA62" i="46"/>
  <c r="AN62" i="46" s="1"/>
  <c r="P62" i="27" s="1"/>
  <c r="BA65" i="46"/>
  <c r="AN65" i="46" s="1"/>
  <c r="P65" i="27" s="1"/>
  <c r="AP10" i="45"/>
  <c r="AS10" i="45" s="1"/>
  <c r="AW39" i="45"/>
  <c r="AW45" i="45"/>
  <c r="AW61" i="45"/>
  <c r="AW55" i="45"/>
  <c r="AW49" i="45"/>
  <c r="AW46" i="45"/>
  <c r="AW43" i="45"/>
  <c r="AW28" i="45"/>
  <c r="AW25" i="45"/>
  <c r="AW13" i="45"/>
  <c r="BC5" i="45"/>
  <c r="AW22" i="45"/>
  <c r="AW68" i="45"/>
  <c r="AW65" i="45"/>
  <c r="AW62" i="45"/>
  <c r="AW59" i="45"/>
  <c r="AW56" i="45"/>
  <c r="AW53" i="45"/>
  <c r="AW50" i="45"/>
  <c r="AW47" i="45"/>
  <c r="AW44" i="45"/>
  <c r="AW67" i="45"/>
  <c r="AW64" i="45"/>
  <c r="AW58" i="45"/>
  <c r="AW34" i="45"/>
  <c r="AW31" i="45"/>
  <c r="AW52" i="45"/>
  <c r="AW40" i="45"/>
  <c r="AW37" i="45"/>
  <c r="AW19" i="45"/>
  <c r="AW16" i="45"/>
  <c r="AW10" i="45"/>
  <c r="BA14" i="45"/>
  <c r="AW24" i="45"/>
  <c r="BA43" i="45"/>
  <c r="AW57" i="45"/>
  <c r="AP9" i="45"/>
  <c r="AS9" i="45" s="1"/>
  <c r="Q40" i="31" s="1"/>
  <c r="AW9" i="45"/>
  <c r="BA47" i="45"/>
  <c r="BA51" i="45"/>
  <c r="AN51" i="45" s="1"/>
  <c r="O51" i="27" s="1"/>
  <c r="BA63" i="45"/>
  <c r="AN63" i="45" s="1"/>
  <c r="O63" i="27" s="1"/>
  <c r="BA13" i="45"/>
  <c r="BA20" i="45"/>
  <c r="AW48" i="45"/>
  <c r="BA55" i="45"/>
  <c r="BA59" i="45"/>
  <c r="BA67" i="45"/>
  <c r="BA34" i="45"/>
  <c r="BA41" i="45"/>
  <c r="AW60" i="45"/>
  <c r="BA26" i="45"/>
  <c r="BA46" i="45"/>
  <c r="BA54" i="45"/>
  <c r="AN54" i="45" s="1"/>
  <c r="O54" i="27" s="1"/>
  <c r="BA66" i="45"/>
  <c r="AN66" i="45" s="1"/>
  <c r="O66" i="27" s="1"/>
  <c r="AX25" i="45"/>
  <c r="AX28" i="45"/>
  <c r="AX46" i="45"/>
  <c r="AY22" i="45"/>
  <c r="AY31" i="45"/>
  <c r="AY43" i="45"/>
  <c r="AX16" i="45"/>
  <c r="AX19" i="45"/>
  <c r="AX22" i="45"/>
  <c r="AX31" i="45"/>
  <c r="AX34" i="45"/>
  <c r="AX37" i="45"/>
  <c r="AX40" i="45"/>
  <c r="AX52" i="45"/>
  <c r="AX55" i="45"/>
  <c r="AX58" i="45"/>
  <c r="AX61" i="45"/>
  <c r="AX64" i="45"/>
  <c r="AX67" i="45"/>
  <c r="AY19" i="45"/>
  <c r="AY40" i="45"/>
  <c r="AY58" i="45"/>
  <c r="AY61" i="45"/>
  <c r="AY64" i="45"/>
  <c r="AW11" i="45"/>
  <c r="AW14" i="45"/>
  <c r="AW17" i="45"/>
  <c r="AW20" i="45"/>
  <c r="AW23" i="45"/>
  <c r="AW26" i="45"/>
  <c r="AW29" i="45"/>
  <c r="AW32" i="45"/>
  <c r="AW35" i="45"/>
  <c r="AW38" i="45"/>
  <c r="AW41" i="45"/>
  <c r="AX43" i="45"/>
  <c r="AX49" i="45"/>
  <c r="AY25" i="45"/>
  <c r="AY28" i="45"/>
  <c r="AY34" i="45"/>
  <c r="AY37" i="45"/>
  <c r="AY46" i="45"/>
  <c r="AY67" i="45"/>
  <c r="AX11" i="45"/>
  <c r="AX14" i="45"/>
  <c r="AX17" i="45"/>
  <c r="AX20" i="45"/>
  <c r="AX23" i="45"/>
  <c r="AX26" i="45"/>
  <c r="AX29" i="45"/>
  <c r="AX32" i="45"/>
  <c r="AX35" i="45"/>
  <c r="AX38" i="45"/>
  <c r="AX41" i="45"/>
  <c r="AX44" i="45"/>
  <c r="AX47" i="45"/>
  <c r="AX50" i="45"/>
  <c r="AX10" i="45"/>
  <c r="AY10" i="45"/>
  <c r="AY13" i="45"/>
  <c r="AY16" i="45"/>
  <c r="AY49" i="45"/>
  <c r="AY52" i="45"/>
  <c r="AX68" i="44"/>
  <c r="AX65" i="44"/>
  <c r="AX62" i="44"/>
  <c r="AX59" i="44"/>
  <c r="AX56" i="44"/>
  <c r="AX53" i="44"/>
  <c r="AX50" i="44"/>
  <c r="AX47" i="44"/>
  <c r="AX44" i="44"/>
  <c r="AX41" i="44"/>
  <c r="AX38" i="44"/>
  <c r="AX35" i="44"/>
  <c r="AX32" i="44"/>
  <c r="AX29" i="44"/>
  <c r="AX26" i="44"/>
  <c r="AX13" i="44"/>
  <c r="AX20" i="44"/>
  <c r="BA65" i="44"/>
  <c r="AW36" i="44"/>
  <c r="BA10" i="44"/>
  <c r="AW11" i="44"/>
  <c r="BA27" i="44"/>
  <c r="AN27" i="44" s="1"/>
  <c r="N27" i="27" s="1"/>
  <c r="BA28" i="44"/>
  <c r="BA31" i="44"/>
  <c r="BA41" i="44"/>
  <c r="AX43" i="44"/>
  <c r="AY46" i="44"/>
  <c r="AY47" i="44"/>
  <c r="AW57" i="44"/>
  <c r="AX60" i="44"/>
  <c r="AY63" i="44"/>
  <c r="AW64" i="44"/>
  <c r="AW65" i="44"/>
  <c r="BA66" i="44"/>
  <c r="AN66" i="44" s="1"/>
  <c r="N66" i="27" s="1"/>
  <c r="BA67" i="44"/>
  <c r="BA11" i="44"/>
  <c r="BA12" i="44"/>
  <c r="AN12" i="44" s="1"/>
  <c r="N12" i="27" s="1"/>
  <c r="BA32" i="44"/>
  <c r="AW45" i="44"/>
  <c r="AX48" i="44"/>
  <c r="AW52" i="44"/>
  <c r="AW53" i="44"/>
  <c r="BA54" i="44"/>
  <c r="AN54" i="44" s="1"/>
  <c r="N54" i="27" s="1"/>
  <c r="BA55" i="44"/>
  <c r="AY11" i="44"/>
  <c r="BA13" i="44"/>
  <c r="AW14" i="44"/>
  <c r="AW15" i="44"/>
  <c r="AY21" i="44"/>
  <c r="AY28" i="44"/>
  <c r="AY29" i="44"/>
  <c r="AY32" i="44"/>
  <c r="AW42" i="44"/>
  <c r="AX45" i="44"/>
  <c r="AY48" i="44"/>
  <c r="AW49" i="44"/>
  <c r="AW50" i="44"/>
  <c r="BA51" i="44"/>
  <c r="AN51" i="44" s="1"/>
  <c r="N51" i="27" s="1"/>
  <c r="BA52" i="44"/>
  <c r="BA62" i="44"/>
  <c r="AX64" i="44"/>
  <c r="AY67" i="44"/>
  <c r="AY68" i="44"/>
  <c r="AX14" i="44"/>
  <c r="AX15" i="44"/>
  <c r="AY19" i="44"/>
  <c r="BA20" i="44"/>
  <c r="AW22" i="44"/>
  <c r="AW39" i="44"/>
  <c r="AW46" i="44"/>
  <c r="AW47" i="44"/>
  <c r="BA49" i="44"/>
  <c r="BA59" i="44"/>
  <c r="AX61" i="44"/>
  <c r="AY64" i="44"/>
  <c r="AY65" i="44"/>
  <c r="AW13" i="44"/>
  <c r="AW24" i="44"/>
  <c r="AW43" i="44"/>
  <c r="BA45" i="44"/>
  <c r="BA46" i="44"/>
  <c r="AX58" i="44"/>
  <c r="AY62" i="44"/>
  <c r="AY13" i="44"/>
  <c r="BA14" i="44"/>
  <c r="BA15" i="44"/>
  <c r="AW16" i="44"/>
  <c r="AY20" i="44"/>
  <c r="BA22" i="44"/>
  <c r="AW23" i="44"/>
  <c r="AW30" i="44"/>
  <c r="AW33" i="44"/>
  <c r="AW40" i="44"/>
  <c r="AW41" i="44"/>
  <c r="BA42" i="44"/>
  <c r="BA43" i="44"/>
  <c r="BA53" i="44"/>
  <c r="AX55" i="44"/>
  <c r="AY58" i="44"/>
  <c r="AY59" i="44"/>
  <c r="AX23" i="44"/>
  <c r="AW25" i="44"/>
  <c r="AW37" i="44"/>
  <c r="AW38" i="44"/>
  <c r="BA40" i="44"/>
  <c r="BA50" i="44"/>
  <c r="AX52" i="44"/>
  <c r="AY55" i="44"/>
  <c r="AY56" i="44"/>
  <c r="BA19" i="44"/>
  <c r="AW55" i="44"/>
  <c r="BA57" i="44"/>
  <c r="AX28" i="44"/>
  <c r="AX22" i="44"/>
  <c r="AW44" i="44"/>
  <c r="BA9" i="44"/>
  <c r="AW10" i="44"/>
  <c r="AY14" i="44"/>
  <c r="BA16" i="44"/>
  <c r="AW17" i="44"/>
  <c r="AW34" i="44"/>
  <c r="AW35" i="44"/>
  <c r="BA37" i="44"/>
  <c r="BA47" i="44"/>
  <c r="AX49" i="44"/>
  <c r="AY52" i="44"/>
  <c r="AY53" i="44"/>
  <c r="AW20" i="44"/>
  <c r="AW21" i="44"/>
  <c r="BA29" i="44"/>
  <c r="AW48" i="44"/>
  <c r="AW56" i="44"/>
  <c r="BA58" i="44"/>
  <c r="BA68" i="44"/>
  <c r="AX21" i="44"/>
  <c r="AX67" i="44"/>
  <c r="AW9" i="44"/>
  <c r="BA56" i="44"/>
  <c r="AY61" i="44"/>
  <c r="AX17" i="44"/>
  <c r="AY22" i="44"/>
  <c r="BA23" i="44"/>
  <c r="BA25" i="44"/>
  <c r="AW26" i="44"/>
  <c r="AW28" i="44"/>
  <c r="AW29" i="44"/>
  <c r="AW31" i="44"/>
  <c r="AW32" i="44"/>
  <c r="BA34" i="44"/>
  <c r="BA44" i="44"/>
  <c r="AX46" i="44"/>
  <c r="AY49" i="44"/>
  <c r="AY50" i="44"/>
  <c r="AW67" i="44"/>
  <c r="AW68" i="44"/>
  <c r="AX35" i="43"/>
  <c r="AY61" i="43"/>
  <c r="AY58" i="43"/>
  <c r="AY55" i="43"/>
  <c r="AY52" i="43"/>
  <c r="AY49" i="43"/>
  <c r="AY46" i="43"/>
  <c r="AY43" i="43"/>
  <c r="AY40" i="43"/>
  <c r="AY37" i="43"/>
  <c r="AY34" i="43"/>
  <c r="AY31" i="43"/>
  <c r="AY28" i="43"/>
  <c r="AY25" i="43"/>
  <c r="AY22" i="43"/>
  <c r="AY19" i="43"/>
  <c r="AY16" i="43"/>
  <c r="AY13" i="43"/>
  <c r="AY10" i="43"/>
  <c r="AY35" i="43"/>
  <c r="AY39" i="43"/>
  <c r="AY63" i="43"/>
  <c r="AY12" i="43"/>
  <c r="AX41" i="43"/>
  <c r="BA65" i="43"/>
  <c r="BA62" i="43"/>
  <c r="BA59" i="43"/>
  <c r="BA56" i="43"/>
  <c r="BA53" i="43"/>
  <c r="BA50" i="43"/>
  <c r="BA47" i="43"/>
  <c r="BA44" i="43"/>
  <c r="BA41" i="43"/>
  <c r="BA38" i="43"/>
  <c r="BA35" i="43"/>
  <c r="BA32" i="43"/>
  <c r="BA29" i="43"/>
  <c r="BA26" i="43"/>
  <c r="BA23" i="43"/>
  <c r="BA20" i="43"/>
  <c r="BA17" i="43"/>
  <c r="BA14" i="43"/>
  <c r="BA11" i="43"/>
  <c r="AW68" i="43"/>
  <c r="AW65" i="43"/>
  <c r="AW62" i="43"/>
  <c r="AW59" i="43"/>
  <c r="AW53" i="43"/>
  <c r="AW47" i="43"/>
  <c r="AW35" i="43"/>
  <c r="AW26" i="43"/>
  <c r="AW11" i="43"/>
  <c r="BA58" i="43"/>
  <c r="BA55" i="43"/>
  <c r="BA52" i="43"/>
  <c r="BA43" i="43"/>
  <c r="BA37" i="43"/>
  <c r="BA31" i="43"/>
  <c r="BA13" i="43"/>
  <c r="AW50" i="43"/>
  <c r="AW38" i="43"/>
  <c r="AW32" i="43"/>
  <c r="AW14" i="43"/>
  <c r="BA61" i="43"/>
  <c r="BA49" i="43"/>
  <c r="BA46" i="43"/>
  <c r="BA40" i="43"/>
  <c r="BA34" i="43"/>
  <c r="BA28" i="43"/>
  <c r="BA19" i="43"/>
  <c r="AW56" i="43"/>
  <c r="AW44" i="43"/>
  <c r="AW41" i="43"/>
  <c r="AW29" i="43"/>
  <c r="AW23" i="43"/>
  <c r="AW20" i="43"/>
  <c r="AW17" i="43"/>
  <c r="BA67" i="43"/>
  <c r="BA64" i="43"/>
  <c r="BA25" i="43"/>
  <c r="BA22" i="43"/>
  <c r="BA16" i="43"/>
  <c r="BA10" i="43"/>
  <c r="BC5" i="43"/>
  <c r="AW15" i="43"/>
  <c r="BA18" i="43"/>
  <c r="AW19" i="43"/>
  <c r="AW27" i="43"/>
  <c r="BA30" i="43"/>
  <c r="AW31" i="43"/>
  <c r="AW39" i="43"/>
  <c r="BA42" i="43"/>
  <c r="AN42" i="43" s="1"/>
  <c r="M42" i="27" s="1"/>
  <c r="AW43" i="43"/>
  <c r="AW51" i="43"/>
  <c r="BA54" i="43"/>
  <c r="AN54" i="43" s="1"/>
  <c r="M54" i="27" s="1"/>
  <c r="AW55" i="43"/>
  <c r="AW63" i="43"/>
  <c r="AX66" i="43"/>
  <c r="AX15" i="43"/>
  <c r="AX23" i="43"/>
  <c r="AX39" i="43"/>
  <c r="AX47" i="43"/>
  <c r="AX12" i="43"/>
  <c r="AY15" i="43"/>
  <c r="AY51" i="43"/>
  <c r="AY59" i="43"/>
  <c r="AX9" i="43"/>
  <c r="BA15" i="43"/>
  <c r="BA27" i="43"/>
  <c r="BA39" i="43"/>
  <c r="BA51" i="43"/>
  <c r="BA63" i="43"/>
  <c r="AY9" i="43"/>
  <c r="AX20" i="43"/>
  <c r="AX24" i="43"/>
  <c r="AX32" i="43"/>
  <c r="AX36" i="43"/>
  <c r="AX44" i="43"/>
  <c r="AX48" i="43"/>
  <c r="AX60" i="43"/>
  <c r="AX10" i="43"/>
  <c r="AX13" i="43"/>
  <c r="AY20" i="43"/>
  <c r="AY32" i="43"/>
  <c r="AY44" i="43"/>
  <c r="AY56" i="43"/>
  <c r="AY60" i="43"/>
  <c r="BA68" i="43"/>
  <c r="AW21" i="43"/>
  <c r="AW25" i="43"/>
  <c r="AW33" i="43"/>
  <c r="AW37" i="43"/>
  <c r="AW45" i="43"/>
  <c r="AW49" i="43"/>
  <c r="AW57" i="43"/>
  <c r="AW61" i="43"/>
  <c r="AY23" i="43"/>
  <c r="BA66" i="43"/>
  <c r="AP10" i="43"/>
  <c r="AS10" i="43" s="1"/>
  <c r="AP9" i="43"/>
  <c r="AS9" i="43" s="1"/>
  <c r="Q35" i="31" s="1"/>
  <c r="AX29" i="43"/>
  <c r="AY67" i="43"/>
  <c r="AY41" i="43"/>
  <c r="AY65" i="43"/>
  <c r="AX11" i="43"/>
  <c r="AX14" i="43"/>
  <c r="AW22" i="43"/>
  <c r="AW34" i="43"/>
  <c r="AW46" i="43"/>
  <c r="AW58" i="43"/>
  <c r="AY27" i="43"/>
  <c r="AX17" i="43"/>
  <c r="AY68" i="43"/>
  <c r="AY17" i="43"/>
  <c r="AY29" i="43"/>
  <c r="AY53" i="43"/>
  <c r="AY64" i="43"/>
  <c r="AY11" i="43"/>
  <c r="AY14" i="43"/>
  <c r="AX26" i="43"/>
  <c r="AX38" i="43"/>
  <c r="AX50" i="43"/>
  <c r="AX67" i="43"/>
  <c r="AX34" i="43"/>
  <c r="AX22" i="43"/>
  <c r="AX19" i="43"/>
  <c r="AX68" i="43"/>
  <c r="AX65" i="43"/>
  <c r="AX62" i="43"/>
  <c r="AX59" i="43"/>
  <c r="AX56" i="43"/>
  <c r="AX53" i="43"/>
  <c r="AX31" i="43"/>
  <c r="AX25" i="43"/>
  <c r="AX16" i="43"/>
  <c r="AX64" i="43"/>
  <c r="AX61" i="43"/>
  <c r="AX58" i="43"/>
  <c r="AX55" i="43"/>
  <c r="AX52" i="43"/>
  <c r="AX49" i="43"/>
  <c r="AX46" i="43"/>
  <c r="AX43" i="43"/>
  <c r="AX40" i="43"/>
  <c r="AX37" i="43"/>
  <c r="AX28" i="43"/>
  <c r="AX27" i="43"/>
  <c r="AX51" i="43"/>
  <c r="AY47" i="43"/>
  <c r="AY18" i="43"/>
  <c r="AY26" i="43"/>
  <c r="AY30" i="43"/>
  <c r="AY38" i="43"/>
  <c r="AY50" i="43"/>
  <c r="AY62" i="43"/>
  <c r="AW28" i="42"/>
  <c r="BA40" i="42"/>
  <c r="AN40" i="42" s="1"/>
  <c r="L40" i="27" s="1"/>
  <c r="AW42" i="42"/>
  <c r="AW60" i="42"/>
  <c r="AW14" i="42"/>
  <c r="BA23" i="42"/>
  <c r="BA50" i="42"/>
  <c r="BA54" i="42"/>
  <c r="AN54" i="42" s="1"/>
  <c r="L54" i="27" s="1"/>
  <c r="AW57" i="42"/>
  <c r="AW9" i="42"/>
  <c r="BA20" i="42"/>
  <c r="BA34" i="42"/>
  <c r="AW53" i="42"/>
  <c r="BA63" i="42"/>
  <c r="AN63" i="42" s="1"/>
  <c r="L63" i="27" s="1"/>
  <c r="AW37" i="42"/>
  <c r="AW62" i="42"/>
  <c r="AW18" i="42"/>
  <c r="BA61" i="42"/>
  <c r="BA64" i="42"/>
  <c r="BA16" i="42"/>
  <c r="AW25" i="42"/>
  <c r="BA35" i="42"/>
  <c r="BA14" i="42"/>
  <c r="BA30" i="42"/>
  <c r="AW34" i="42"/>
  <c r="BA37" i="42"/>
  <c r="AW45" i="42"/>
  <c r="BA60" i="42"/>
  <c r="AN60" i="42" s="1"/>
  <c r="L60" i="27" s="1"/>
  <c r="BA10" i="42"/>
  <c r="BA28" i="42"/>
  <c r="AW52" i="42"/>
  <c r="BA62" i="42"/>
  <c r="AW13" i="42"/>
  <c r="BA25" i="42"/>
  <c r="AW26" i="42"/>
  <c r="AW27" i="42"/>
  <c r="AW48" i="42"/>
  <c r="AW36" i="42"/>
  <c r="AW41" i="42"/>
  <c r="AW66" i="42"/>
  <c r="BA13" i="42"/>
  <c r="AW30" i="42"/>
  <c r="BA9" i="42"/>
  <c r="AW31" i="42"/>
  <c r="AW39" i="42"/>
  <c r="BA43" i="42"/>
  <c r="BA24" i="42"/>
  <c r="AN24" i="42" s="1"/>
  <c r="L24" i="27" s="1"/>
  <c r="AW46" i="42"/>
  <c r="BA38" i="42"/>
  <c r="AW21" i="42"/>
  <c r="BA31" i="42"/>
  <c r="BA33" i="42"/>
  <c r="AW33" i="42"/>
  <c r="AW44" i="42"/>
  <c r="AW61" i="42"/>
  <c r="AW68" i="42"/>
  <c r="AW59" i="42"/>
  <c r="AW23" i="42"/>
  <c r="BA27" i="42"/>
  <c r="BA57" i="42"/>
  <c r="AW43" i="42"/>
  <c r="BA42" i="42"/>
  <c r="AW32" i="42"/>
  <c r="AW65" i="42"/>
  <c r="AW56" i="42"/>
  <c r="AW22" i="42"/>
  <c r="AW12" i="42"/>
  <c r="BA67" i="42"/>
  <c r="BA58" i="42"/>
  <c r="AW50" i="42"/>
  <c r="AW38" i="42"/>
  <c r="BA12" i="42"/>
  <c r="BC5" i="42"/>
  <c r="BA49" i="42"/>
  <c r="AW17" i="42"/>
  <c r="BA66" i="42"/>
  <c r="AW67" i="42"/>
  <c r="AW58" i="42"/>
  <c r="BA48" i="42"/>
  <c r="BA21" i="42"/>
  <c r="AW11" i="42"/>
  <c r="BA39" i="42"/>
  <c r="AW55" i="42"/>
  <c r="AW16" i="42"/>
  <c r="AW35" i="42"/>
  <c r="AW64" i="42"/>
  <c r="BA15" i="42"/>
  <c r="AN15" i="42" s="1"/>
  <c r="L15" i="27" s="1"/>
  <c r="BA22" i="42"/>
  <c r="BA36" i="42"/>
  <c r="BA44" i="42"/>
  <c r="BA52" i="42"/>
  <c r="BA55" i="42"/>
  <c r="BA59" i="42"/>
  <c r="AW10" i="42"/>
  <c r="BA68" i="42"/>
  <c r="AW29" i="42"/>
  <c r="BA53" i="42"/>
  <c r="AW20" i="42"/>
  <c r="BA29" i="42"/>
  <c r="AW47" i="42"/>
  <c r="BA51" i="42"/>
  <c r="AW51" i="42"/>
  <c r="BA41" i="42"/>
  <c r="AY41" i="42"/>
  <c r="BA56" i="42"/>
  <c r="BA65" i="42"/>
  <c r="AP10" i="42"/>
  <c r="AS10" i="42" s="1"/>
  <c r="AY26" i="42"/>
  <c r="BA32" i="42"/>
  <c r="AY47" i="42"/>
  <c r="AX68" i="42"/>
  <c r="AX65" i="42"/>
  <c r="AX62" i="42"/>
  <c r="AX59" i="42"/>
  <c r="AX56" i="42"/>
  <c r="AX53" i="42"/>
  <c r="AX50" i="42"/>
  <c r="AX47" i="42"/>
  <c r="AX11" i="42"/>
  <c r="AX22" i="42"/>
  <c r="BA26" i="42"/>
  <c r="BA47" i="42"/>
  <c r="BA11" i="42"/>
  <c r="AX32" i="42"/>
  <c r="AY11" i="42"/>
  <c r="BA17" i="42"/>
  <c r="AX38" i="42"/>
  <c r="AY56" i="42"/>
  <c r="AY65" i="42"/>
  <c r="AY66" i="41"/>
  <c r="AY9" i="41"/>
  <c r="AX10" i="41"/>
  <c r="AX16" i="41"/>
  <c r="BA21" i="41"/>
  <c r="AX24" i="41"/>
  <c r="AX27" i="41"/>
  <c r="BA32" i="41"/>
  <c r="AY34" i="41"/>
  <c r="BA36" i="41"/>
  <c r="AX37" i="41"/>
  <c r="AY41" i="41"/>
  <c r="AX49" i="41"/>
  <c r="BA53" i="41"/>
  <c r="BA9" i="41"/>
  <c r="BA20" i="41"/>
  <c r="AX25" i="41"/>
  <c r="AY57" i="41"/>
  <c r="BA27" i="41"/>
  <c r="BA44" i="41"/>
  <c r="AX19" i="41"/>
  <c r="BA22" i="41"/>
  <c r="AY48" i="41"/>
  <c r="AX60" i="41"/>
  <c r="AX31" i="41"/>
  <c r="AY60" i="41"/>
  <c r="BA24" i="41"/>
  <c r="BA28" i="41"/>
  <c r="AY31" i="41"/>
  <c r="AY51" i="41"/>
  <c r="AX68" i="41"/>
  <c r="AX65" i="41"/>
  <c r="AX62" i="41"/>
  <c r="AX59" i="41"/>
  <c r="AX56" i="41"/>
  <c r="AX53" i="41"/>
  <c r="AX50" i="41"/>
  <c r="AX47" i="41"/>
  <c r="AX44" i="41"/>
  <c r="AX41" i="41"/>
  <c r="AX38" i="41"/>
  <c r="AX35" i="41"/>
  <c r="AX32" i="41"/>
  <c r="AX29" i="41"/>
  <c r="AX26" i="41"/>
  <c r="AX17" i="41"/>
  <c r="AX23" i="41"/>
  <c r="AX66" i="41"/>
  <c r="AX57" i="41"/>
  <c r="AX48" i="41"/>
  <c r="AX39" i="41"/>
  <c r="AX30" i="41"/>
  <c r="AX22" i="41"/>
  <c r="AX12" i="41"/>
  <c r="AX11" i="41"/>
  <c r="AX15" i="41"/>
  <c r="AX36" i="41"/>
  <c r="BA41" i="41"/>
  <c r="AX46" i="41"/>
  <c r="BA62" i="41"/>
  <c r="AX14" i="41"/>
  <c r="AY15" i="41"/>
  <c r="AX20" i="41"/>
  <c r="AY21" i="41"/>
  <c r="AX34" i="41"/>
  <c r="AY36" i="41"/>
  <c r="BA43" i="41"/>
  <c r="AN43" i="41" s="1"/>
  <c r="AY46" i="41"/>
  <c r="BA49" i="41"/>
  <c r="BA51" i="41"/>
  <c r="BA55" i="41"/>
  <c r="AY58" i="41"/>
  <c r="BA15" i="41"/>
  <c r="AY10" i="41"/>
  <c r="AY16" i="41"/>
  <c r="AY24" i="41"/>
  <c r="AY27" i="41"/>
  <c r="BA34" i="41"/>
  <c r="AY37" i="41"/>
  <c r="BA40" i="41"/>
  <c r="BA42" i="41"/>
  <c r="BA46" i="41"/>
  <c r="AY49" i="41"/>
  <c r="BA10" i="41"/>
  <c r="AY12" i="41"/>
  <c r="AY32" i="41"/>
  <c r="AX40" i="41"/>
  <c r="BA14" i="41"/>
  <c r="BA16" i="41"/>
  <c r="BA25" i="41"/>
  <c r="AY28" i="41"/>
  <c r="BA31" i="41"/>
  <c r="BA33" i="41"/>
  <c r="BA37" i="41"/>
  <c r="AY40" i="41"/>
  <c r="BA18" i="41"/>
  <c r="AY23" i="41"/>
  <c r="BA35" i="41"/>
  <c r="AX63" i="41"/>
  <c r="BA68" i="41"/>
  <c r="BA11" i="41"/>
  <c r="BA13" i="41"/>
  <c r="AY14" i="41"/>
  <c r="AX18" i="41"/>
  <c r="AY39" i="41"/>
  <c r="AX51" i="41"/>
  <c r="AY63" i="41"/>
  <c r="AX9" i="41"/>
  <c r="AX13" i="41"/>
  <c r="AY18" i="41"/>
  <c r="BA26" i="41"/>
  <c r="AX54" i="41"/>
  <c r="BA59" i="41"/>
  <c r="BA63" i="41"/>
  <c r="AX64" i="41"/>
  <c r="AY13" i="41"/>
  <c r="AX42" i="41"/>
  <c r="BA61" i="41"/>
  <c r="AN61" i="41" s="1"/>
  <c r="AY64" i="41"/>
  <c r="AW25" i="41"/>
  <c r="AW33" i="41"/>
  <c r="AY42" i="41"/>
  <c r="AX45" i="41"/>
  <c r="AW48" i="41"/>
  <c r="BA50" i="41"/>
  <c r="AW53" i="41"/>
  <c r="AX55" i="41"/>
  <c r="AY59" i="41"/>
  <c r="AX67" i="41"/>
  <c r="BA19" i="41"/>
  <c r="AX21" i="41"/>
  <c r="BA45" i="41"/>
  <c r="AX58" i="41"/>
  <c r="AY68" i="41"/>
  <c r="AY30" i="41"/>
  <c r="AY54" i="41"/>
  <c r="BA67" i="41"/>
  <c r="AW68" i="41"/>
  <c r="AW59" i="41"/>
  <c r="AW50" i="41"/>
  <c r="AW41" i="41"/>
  <c r="AW32" i="41"/>
  <c r="AW23" i="41"/>
  <c r="BA57" i="41"/>
  <c r="BA48" i="41"/>
  <c r="BA30" i="41"/>
  <c r="AW13" i="41"/>
  <c r="BA12" i="41"/>
  <c r="BC5" i="41"/>
  <c r="AW67" i="41"/>
  <c r="AW58" i="41"/>
  <c r="AW56" i="41"/>
  <c r="AW31" i="41"/>
  <c r="AW29" i="41"/>
  <c r="BA66" i="41"/>
  <c r="BA39" i="41"/>
  <c r="AW65" i="41"/>
  <c r="AW49" i="41"/>
  <c r="AW47" i="41"/>
  <c r="AW40" i="41"/>
  <c r="AW38" i="41"/>
  <c r="AR10" i="41"/>
  <c r="AT10" i="41" s="1"/>
  <c r="AW21" i="41"/>
  <c r="AX33" i="41"/>
  <c r="AW36" i="41"/>
  <c r="AY45" i="41"/>
  <c r="AW46" i="41"/>
  <c r="BA52" i="41"/>
  <c r="AN52" i="41" s="1"/>
  <c r="AY55" i="41"/>
  <c r="BA58" i="41"/>
  <c r="BA60" i="41"/>
  <c r="BA64" i="41"/>
  <c r="AY67" i="41"/>
  <c r="AY20" i="41"/>
  <c r="AY35" i="41"/>
  <c r="AY44" i="41"/>
  <c r="AY62" i="41"/>
  <c r="AY11" i="41"/>
  <c r="BA29" i="41"/>
  <c r="BA47" i="41"/>
  <c r="BA56" i="41"/>
  <c r="AY26" i="41"/>
  <c r="AY53" i="41"/>
  <c r="AP10" i="41"/>
  <c r="AS10" i="41" s="1"/>
  <c r="BA17" i="41"/>
  <c r="BA38" i="41"/>
  <c r="BA65" i="41"/>
  <c r="AY17" i="41"/>
  <c r="BA23" i="41"/>
  <c r="AY29" i="41"/>
  <c r="AY38" i="41"/>
  <c r="AY47" i="41"/>
  <c r="AY56" i="41"/>
  <c r="AY65" i="41"/>
  <c r="BA32" i="40"/>
  <c r="AW32" i="40"/>
  <c r="AX68" i="40"/>
  <c r="AX50" i="40"/>
  <c r="AX11" i="40"/>
  <c r="AX32" i="40"/>
  <c r="AX26" i="40"/>
  <c r="AX65" i="40"/>
  <c r="AX47" i="40"/>
  <c r="BA25" i="40"/>
  <c r="BA63" i="40"/>
  <c r="BA45" i="40"/>
  <c r="AX25" i="40"/>
  <c r="AX20" i="40"/>
  <c r="AX15" i="40"/>
  <c r="BA61" i="40"/>
  <c r="AX44" i="40"/>
  <c r="BA43" i="40"/>
  <c r="AX30" i="40"/>
  <c r="BA19" i="40"/>
  <c r="AX63" i="40"/>
  <c r="BA60" i="40"/>
  <c r="AX45" i="40"/>
  <c r="BA42" i="40"/>
  <c r="AX59" i="40"/>
  <c r="AX62" i="40"/>
  <c r="AX19" i="40"/>
  <c r="AX9" i="40"/>
  <c r="BA58" i="40"/>
  <c r="BA40" i="40"/>
  <c r="AX14" i="40"/>
  <c r="AX41" i="40"/>
  <c r="AX22" i="40"/>
  <c r="AX39" i="40"/>
  <c r="BA66" i="40"/>
  <c r="AW66" i="40"/>
  <c r="AY23" i="40"/>
  <c r="AX38" i="40"/>
  <c r="AY39" i="40"/>
  <c r="AY54" i="40"/>
  <c r="BA55" i="40"/>
  <c r="AX66" i="40"/>
  <c r="AY16" i="40"/>
  <c r="BA48" i="40"/>
  <c r="AW48" i="40"/>
  <c r="BA54" i="40"/>
  <c r="AY66" i="40"/>
  <c r="BA21" i="40"/>
  <c r="AN21" i="40" s="1"/>
  <c r="BA26" i="40"/>
  <c r="AW26" i="40"/>
  <c r="AY36" i="40"/>
  <c r="BA11" i="40"/>
  <c r="AW11" i="40"/>
  <c r="BA36" i="40"/>
  <c r="AX18" i="40"/>
  <c r="AY26" i="40"/>
  <c r="AX35" i="40"/>
  <c r="BA47" i="40"/>
  <c r="AY51" i="40"/>
  <c r="AY25" i="40"/>
  <c r="AX33" i="40"/>
  <c r="AY68" i="40"/>
  <c r="AY15" i="40"/>
  <c r="AX53" i="40"/>
  <c r="BA65" i="40"/>
  <c r="AX17" i="40"/>
  <c r="BA23" i="40"/>
  <c r="BA24" i="40"/>
  <c r="AY65" i="40"/>
  <c r="BA9" i="40"/>
  <c r="BA10" i="40"/>
  <c r="AX10" i="40"/>
  <c r="BA18" i="40"/>
  <c r="AY33" i="40"/>
  <c r="AY47" i="40"/>
  <c r="BA50" i="40"/>
  <c r="AX64" i="40"/>
  <c r="BA64" i="40"/>
  <c r="AX46" i="40"/>
  <c r="BA46" i="40"/>
  <c r="AX23" i="40"/>
  <c r="BA30" i="40"/>
  <c r="AX54" i="40"/>
  <c r="BA57" i="40"/>
  <c r="AN57" i="40" s="1"/>
  <c r="AY30" i="40"/>
  <c r="AY9" i="40"/>
  <c r="AY14" i="40"/>
  <c r="AY29" i="40"/>
  <c r="AY24" i="40"/>
  <c r="AY42" i="40"/>
  <c r="AY60" i="40"/>
  <c r="BA15" i="40"/>
  <c r="AX16" i="40"/>
  <c r="BA22" i="40"/>
  <c r="AX24" i="40"/>
  <c r="AX31" i="40"/>
  <c r="BA31" i="40"/>
  <c r="AX52" i="40"/>
  <c r="AY31" i="40"/>
  <c r="AX36" i="40"/>
  <c r="BA39" i="40"/>
  <c r="AY44" i="40"/>
  <c r="AW17" i="40"/>
  <c r="AX34" i="40"/>
  <c r="BA37" i="40"/>
  <c r="AX48" i="40"/>
  <c r="AY34" i="40"/>
  <c r="AY48" i="40"/>
  <c r="AX51" i="40"/>
  <c r="BA68" i="40"/>
  <c r="AY10" i="40"/>
  <c r="AY22" i="40"/>
  <c r="AX28" i="40"/>
  <c r="BA34" i="40"/>
  <c r="AX60" i="40"/>
  <c r="AY64" i="40"/>
  <c r="AY52" i="40"/>
  <c r="AX37" i="40"/>
  <c r="AX55" i="40"/>
  <c r="AY28" i="40"/>
  <c r="AY59" i="40"/>
  <c r="AX61" i="40"/>
  <c r="BA62" i="40"/>
  <c r="AW67" i="40"/>
  <c r="AY35" i="40"/>
  <c r="BA38" i="40"/>
  <c r="AY53" i="40"/>
  <c r="BA56" i="40"/>
  <c r="BA29" i="40"/>
  <c r="AY37" i="40"/>
  <c r="AY55" i="40"/>
  <c r="AY13" i="40"/>
  <c r="BA14" i="40"/>
  <c r="AY38" i="40"/>
  <c r="AX40" i="40"/>
  <c r="BA41" i="40"/>
  <c r="AY56" i="40"/>
  <c r="AX58" i="40"/>
  <c r="BA59" i="40"/>
  <c r="AY40" i="40"/>
  <c r="AY58" i="40"/>
  <c r="AY19" i="40"/>
  <c r="BA20" i="40"/>
  <c r="AY41" i="40"/>
  <c r="AX43" i="40"/>
  <c r="BA44" i="40"/>
  <c r="BC5" i="40"/>
  <c r="AY43" i="40"/>
  <c r="BA49" i="40"/>
  <c r="AN49" i="40" s="1"/>
  <c r="AY61" i="40"/>
  <c r="BA67" i="40"/>
  <c r="BA38" i="39"/>
  <c r="BA56" i="39"/>
  <c r="BA20" i="39"/>
  <c r="BA29" i="39"/>
  <c r="BA47" i="39"/>
  <c r="AR9" i="39"/>
  <c r="AT9" i="39" s="1"/>
  <c r="AP9" i="39"/>
  <c r="AS9" i="39" s="1"/>
  <c r="AW13" i="39"/>
  <c r="AW19" i="39"/>
  <c r="AW37" i="39"/>
  <c r="AW49" i="39"/>
  <c r="AW67" i="39"/>
  <c r="AW25" i="39"/>
  <c r="AW43" i="39"/>
  <c r="BC5" i="39"/>
  <c r="AY10" i="39"/>
  <c r="AY13" i="39"/>
  <c r="AY16" i="39"/>
  <c r="AY19" i="39"/>
  <c r="AY22" i="39"/>
  <c r="AY25" i="39"/>
  <c r="AY28" i="39"/>
  <c r="AY31" i="39"/>
  <c r="AY34" i="39"/>
  <c r="AY37" i="39"/>
  <c r="AY40" i="39"/>
  <c r="AY43" i="39"/>
  <c r="AY46" i="39"/>
  <c r="AY49" i="39"/>
  <c r="AY52" i="39"/>
  <c r="AY55" i="39"/>
  <c r="AY58" i="39"/>
  <c r="AY61" i="39"/>
  <c r="AY64" i="39"/>
  <c r="AW28" i="39"/>
  <c r="AW52" i="39"/>
  <c r="BA10" i="39"/>
  <c r="BA13" i="39"/>
  <c r="BA16" i="39"/>
  <c r="BA19" i="39"/>
  <c r="BA22" i="39"/>
  <c r="BA25" i="39"/>
  <c r="BA28" i="39"/>
  <c r="BA31" i="39"/>
  <c r="BA34" i="39"/>
  <c r="BA37" i="39"/>
  <c r="BA40" i="39"/>
  <c r="BA43" i="39"/>
  <c r="BA46" i="39"/>
  <c r="BA49" i="39"/>
  <c r="BA52" i="39"/>
  <c r="BA55" i="39"/>
  <c r="BA58" i="39"/>
  <c r="BA61" i="39"/>
  <c r="BA64" i="39"/>
  <c r="BA67" i="39"/>
  <c r="AW11" i="39"/>
  <c r="AW14" i="39"/>
  <c r="AW17" i="39"/>
  <c r="AW20" i="39"/>
  <c r="AW23" i="39"/>
  <c r="AW26" i="39"/>
  <c r="AW29" i="39"/>
  <c r="AW32" i="39"/>
  <c r="AW35" i="39"/>
  <c r="AW38" i="39"/>
  <c r="AW41" i="39"/>
  <c r="AW44" i="39"/>
  <c r="AW47" i="39"/>
  <c r="AW50" i="39"/>
  <c r="AW53" i="39"/>
  <c r="AW56" i="39"/>
  <c r="AW59" i="39"/>
  <c r="AW62" i="39"/>
  <c r="AW65" i="39"/>
  <c r="AW68" i="39"/>
  <c r="AW10" i="39"/>
  <c r="AW22" i="39"/>
  <c r="AW40" i="39"/>
  <c r="AX11" i="39"/>
  <c r="AX14" i="39"/>
  <c r="AX17" i="39"/>
  <c r="AX20" i="39"/>
  <c r="AX23" i="39"/>
  <c r="AX26" i="39"/>
  <c r="AX29" i="39"/>
  <c r="AX32" i="39"/>
  <c r="AX35" i="39"/>
  <c r="AX38" i="39"/>
  <c r="AX41" i="39"/>
  <c r="AX44" i="39"/>
  <c r="AX47" i="39"/>
  <c r="AX50" i="39"/>
  <c r="AX53" i="39"/>
  <c r="AX56" i="39"/>
  <c r="AX59" i="39"/>
  <c r="AW34" i="39"/>
  <c r="AW46" i="39"/>
  <c r="AW55" i="39"/>
  <c r="AW61" i="39"/>
  <c r="AW16" i="39"/>
  <c r="AW31" i="39"/>
  <c r="AW58" i="39"/>
  <c r="AP10" i="38"/>
  <c r="AS10" i="38" s="1"/>
  <c r="AR9" i="38"/>
  <c r="AT9" i="38" s="1"/>
  <c r="AP9" i="38"/>
  <c r="AS9" i="38" s="1"/>
  <c r="BA38" i="38"/>
  <c r="BA62" i="38"/>
  <c r="AW10" i="38"/>
  <c r="AW13" i="38"/>
  <c r="AW16" i="38"/>
  <c r="AW19" i="38"/>
  <c r="AW22" i="38"/>
  <c r="AW25" i="38"/>
  <c r="AW28" i="38"/>
  <c r="AW31" i="38"/>
  <c r="AW34" i="38"/>
  <c r="AW37" i="38"/>
  <c r="AW40" i="38"/>
  <c r="AW43" i="38"/>
  <c r="AW46" i="38"/>
  <c r="AW49" i="38"/>
  <c r="AW52" i="38"/>
  <c r="AW55" i="38"/>
  <c r="AW58" i="38"/>
  <c r="AW61" i="38"/>
  <c r="AW64" i="38"/>
  <c r="AW67" i="38"/>
  <c r="BC5" i="38"/>
  <c r="AY10" i="38"/>
  <c r="AY13" i="38"/>
  <c r="AY16" i="38"/>
  <c r="AY19" i="38"/>
  <c r="AY22" i="38"/>
  <c r="AY25" i="38"/>
  <c r="AY28" i="38"/>
  <c r="AY31" i="38"/>
  <c r="AY34" i="38"/>
  <c r="AY37" i="38"/>
  <c r="AY40" i="38"/>
  <c r="AY43" i="38"/>
  <c r="AY46" i="38"/>
  <c r="AY49" i="38"/>
  <c r="AY52" i="38"/>
  <c r="AY55" i="38"/>
  <c r="AY58" i="38"/>
  <c r="BA10" i="38"/>
  <c r="BA13" i="38"/>
  <c r="BA16" i="38"/>
  <c r="BA19" i="38"/>
  <c r="BA22" i="38"/>
  <c r="BA25" i="38"/>
  <c r="BA28" i="38"/>
  <c r="BA31" i="38"/>
  <c r="BA34" i="38"/>
  <c r="BA37" i="38"/>
  <c r="BA40" i="38"/>
  <c r="BA43" i="38"/>
  <c r="BA46" i="38"/>
  <c r="BA49" i="38"/>
  <c r="BA52" i="38"/>
  <c r="BA55" i="38"/>
  <c r="BA58" i="38"/>
  <c r="BA61" i="38"/>
  <c r="BA64" i="38"/>
  <c r="AW41" i="38"/>
  <c r="AW44" i="38"/>
  <c r="AW47" i="38"/>
  <c r="AW50" i="38"/>
  <c r="AW53" i="38"/>
  <c r="AW56" i="38"/>
  <c r="AW59" i="38"/>
  <c r="AW62" i="38"/>
  <c r="AW65" i="38"/>
  <c r="AW68" i="38"/>
  <c r="AX26" i="38"/>
  <c r="AX29" i="38"/>
  <c r="AX32" i="38"/>
  <c r="AX35" i="38"/>
  <c r="AX38" i="38"/>
  <c r="AX41" i="38"/>
  <c r="AX44" i="38"/>
  <c r="AX47" i="38"/>
  <c r="AX50" i="38"/>
  <c r="AX53" i="38"/>
  <c r="BA11" i="38"/>
  <c r="AN11" i="38" s="1"/>
  <c r="BA14" i="38"/>
  <c r="AN14" i="38" s="1"/>
  <c r="BA17" i="38"/>
  <c r="AN17" i="38" s="1"/>
  <c r="BA20" i="38"/>
  <c r="AN20" i="38" s="1"/>
  <c r="BA23" i="38"/>
  <c r="AN23" i="38" s="1"/>
  <c r="BA26" i="38"/>
  <c r="BA29" i="38"/>
  <c r="BA32" i="38"/>
  <c r="BA35" i="38"/>
  <c r="AY26" i="37"/>
  <c r="AY44" i="37"/>
  <c r="AX19" i="37"/>
  <c r="AY16" i="37"/>
  <c r="BA19" i="37"/>
  <c r="BA9" i="37"/>
  <c r="AX12" i="37"/>
  <c r="AX22" i="37"/>
  <c r="AX24" i="37"/>
  <c r="AX39" i="37"/>
  <c r="BA60" i="37"/>
  <c r="BA10" i="37"/>
  <c r="AY12" i="37"/>
  <c r="AY19" i="37"/>
  <c r="AY24" i="37"/>
  <c r="BA57" i="37"/>
  <c r="AW58" i="37"/>
  <c r="BA65" i="37"/>
  <c r="AY67" i="37"/>
  <c r="AY68" i="37"/>
  <c r="AX68" i="37"/>
  <c r="AX65" i="37"/>
  <c r="AX62" i="37"/>
  <c r="AX59" i="37"/>
  <c r="AX56" i="37"/>
  <c r="AX53" i="37"/>
  <c r="AX50" i="37"/>
  <c r="AX47" i="37"/>
  <c r="AX44" i="37"/>
  <c r="AX41" i="37"/>
  <c r="AX38" i="37"/>
  <c r="AX35" i="37"/>
  <c r="AX32" i="37"/>
  <c r="AX29" i="37"/>
  <c r="AX26" i="37"/>
  <c r="AX23" i="37"/>
  <c r="AX20" i="37"/>
  <c r="AX17" i="37"/>
  <c r="AX14" i="37"/>
  <c r="AX11" i="37"/>
  <c r="AY29" i="37"/>
  <c r="AY35" i="37"/>
  <c r="AY41" i="37"/>
  <c r="AY53" i="37"/>
  <c r="BA66" i="37"/>
  <c r="AN66" i="37" s="1"/>
  <c r="G66" i="27" s="1"/>
  <c r="AY14" i="37"/>
  <c r="AY21" i="37"/>
  <c r="AX60" i="37"/>
  <c r="AY9" i="37"/>
  <c r="AY60" i="37"/>
  <c r="AX30" i="37"/>
  <c r="AX36" i="37"/>
  <c r="AX45" i="37"/>
  <c r="AX67" i="37"/>
  <c r="BA24" i="37"/>
  <c r="BA27" i="37"/>
  <c r="BA30" i="37"/>
  <c r="BA33" i="37"/>
  <c r="BA36" i="37"/>
  <c r="BA39" i="37"/>
  <c r="BA42" i="37"/>
  <c r="BA45" i="37"/>
  <c r="BA48" i="37"/>
  <c r="BA54" i="37"/>
  <c r="BA58" i="37"/>
  <c r="AX64" i="37"/>
  <c r="AY20" i="37"/>
  <c r="BA25" i="37"/>
  <c r="BA28" i="37"/>
  <c r="BA31" i="37"/>
  <c r="BA34" i="37"/>
  <c r="BA37" i="37"/>
  <c r="BA40" i="37"/>
  <c r="BA43" i="37"/>
  <c r="BA46" i="37"/>
  <c r="BA49" i="37"/>
  <c r="BA52" i="37"/>
  <c r="BA55" i="37"/>
  <c r="BA62" i="37"/>
  <c r="AY64" i="37"/>
  <c r="AY65" i="37"/>
  <c r="AY38" i="37"/>
  <c r="AX21" i="37"/>
  <c r="BA64" i="37"/>
  <c r="BA13" i="37"/>
  <c r="AN13" i="37" s="1"/>
  <c r="G13" i="27" s="1"/>
  <c r="AY22" i="37"/>
  <c r="AX61" i="37"/>
  <c r="BA16" i="37"/>
  <c r="BA18" i="37"/>
  <c r="AN18" i="37" s="1"/>
  <c r="G18" i="27" s="1"/>
  <c r="AY32" i="37"/>
  <c r="AY47" i="37"/>
  <c r="AY50" i="37"/>
  <c r="AY56" i="37"/>
  <c r="AX63" i="37"/>
  <c r="BA67" i="37"/>
  <c r="AY63" i="37"/>
  <c r="AX9" i="37"/>
  <c r="BA63" i="37"/>
  <c r="BA21" i="37"/>
  <c r="BA68" i="37"/>
  <c r="AX10" i="37"/>
  <c r="AY17" i="37"/>
  <c r="AX27" i="37"/>
  <c r="AX54" i="37"/>
  <c r="BA61" i="37"/>
  <c r="BA12" i="37"/>
  <c r="AW15" i="37"/>
  <c r="BA51" i="37"/>
  <c r="AY10" i="37"/>
  <c r="AX58" i="37"/>
  <c r="AY61" i="37"/>
  <c r="AY62" i="37"/>
  <c r="AX57" i="37"/>
  <c r="AX33" i="37"/>
  <c r="AX42" i="37"/>
  <c r="AX48" i="37"/>
  <c r="AX51" i="37"/>
  <c r="BA59" i="37"/>
  <c r="BA56" i="37"/>
  <c r="BA53" i="37"/>
  <c r="BA50" i="37"/>
  <c r="BA47" i="37"/>
  <c r="BA44" i="37"/>
  <c r="BA41" i="37"/>
  <c r="BA38" i="37"/>
  <c r="BA35" i="37"/>
  <c r="BA32" i="37"/>
  <c r="BA29" i="37"/>
  <c r="BA26" i="37"/>
  <c r="BA23" i="37"/>
  <c r="BA20" i="37"/>
  <c r="BA17" i="37"/>
  <c r="BA14" i="37"/>
  <c r="BA11" i="37"/>
  <c r="AW65" i="37"/>
  <c r="AW62" i="37"/>
  <c r="AW59" i="37"/>
  <c r="AW56" i="37"/>
  <c r="AW68" i="37"/>
  <c r="BC5" i="37"/>
  <c r="AY11" i="37"/>
  <c r="AY23" i="37"/>
  <c r="AX25" i="37"/>
  <c r="AX28" i="37"/>
  <c r="AX31" i="37"/>
  <c r="AX34" i="37"/>
  <c r="AX37" i="37"/>
  <c r="AX40" i="37"/>
  <c r="AX43" i="37"/>
  <c r="AX46" i="37"/>
  <c r="AX49" i="37"/>
  <c r="AX52" i="37"/>
  <c r="AX55" i="37"/>
  <c r="AY58" i="37"/>
  <c r="BA51" i="36"/>
  <c r="AW51" i="36"/>
  <c r="AW65" i="36"/>
  <c r="AW56" i="36"/>
  <c r="AW53" i="36"/>
  <c r="AW50" i="36"/>
  <c r="AW47" i="36"/>
  <c r="AW38" i="36"/>
  <c r="AW23" i="36"/>
  <c r="AW20" i="36"/>
  <c r="AW17" i="36"/>
  <c r="AW68" i="36"/>
  <c r="AW62" i="36"/>
  <c r="AW59" i="36"/>
  <c r="AW44" i="36"/>
  <c r="AW41" i="36"/>
  <c r="AW35" i="36"/>
  <c r="AW32" i="36"/>
  <c r="AW29" i="36"/>
  <c r="AW26" i="36"/>
  <c r="AW14" i="36"/>
  <c r="AW11" i="36"/>
  <c r="BA33" i="36"/>
  <c r="AW34" i="36"/>
  <c r="BA31" i="36"/>
  <c r="BA34" i="36"/>
  <c r="BA22" i="36"/>
  <c r="BA10" i="36"/>
  <c r="BA21" i="36"/>
  <c r="BA19" i="36"/>
  <c r="AW10" i="36"/>
  <c r="AW33" i="36"/>
  <c r="BA9" i="36"/>
  <c r="AW22" i="36"/>
  <c r="BA35" i="36"/>
  <c r="BA48" i="36"/>
  <c r="AW48" i="36"/>
  <c r="AY19" i="36"/>
  <c r="AY34" i="36"/>
  <c r="AY22" i="36"/>
  <c r="AY10" i="36"/>
  <c r="AY31" i="36"/>
  <c r="BA13" i="36"/>
  <c r="AW27" i="36"/>
  <c r="BA63" i="36"/>
  <c r="AW63" i="36"/>
  <c r="AW9" i="36"/>
  <c r="AW21" i="36"/>
  <c r="BA37" i="36"/>
  <c r="AW37" i="36"/>
  <c r="BA68" i="36"/>
  <c r="BA14" i="36"/>
  <c r="BA26" i="36"/>
  <c r="AX34" i="36"/>
  <c r="BA60" i="36"/>
  <c r="AW60" i="36"/>
  <c r="AY61" i="36"/>
  <c r="AY11" i="36"/>
  <c r="AX18" i="36"/>
  <c r="AY23" i="36"/>
  <c r="AX42" i="36"/>
  <c r="BA47" i="36"/>
  <c r="BA52" i="36"/>
  <c r="AW52" i="36"/>
  <c r="AX60" i="36"/>
  <c r="BA65" i="36"/>
  <c r="BA54" i="36"/>
  <c r="AW54" i="36"/>
  <c r="BA46" i="36"/>
  <c r="AW46" i="36"/>
  <c r="BA12" i="36"/>
  <c r="AW12" i="36"/>
  <c r="BA38" i="36"/>
  <c r="BA43" i="36"/>
  <c r="AW43" i="36"/>
  <c r="AX68" i="36"/>
  <c r="AX65" i="36"/>
  <c r="AX62" i="36"/>
  <c r="AX59" i="36"/>
  <c r="AX56" i="36"/>
  <c r="AX53" i="36"/>
  <c r="AX50" i="36"/>
  <c r="AX47" i="36"/>
  <c r="AX44" i="36"/>
  <c r="AX41" i="36"/>
  <c r="AX38" i="36"/>
  <c r="AX35" i="36"/>
  <c r="AX32" i="36"/>
  <c r="AX29" i="36"/>
  <c r="AX26" i="36"/>
  <c r="AX23" i="36"/>
  <c r="AX20" i="36"/>
  <c r="AX17" i="36"/>
  <c r="AX14" i="36"/>
  <c r="AX11" i="36"/>
  <c r="AX67" i="36"/>
  <c r="AX64" i="36"/>
  <c r="AX61" i="36"/>
  <c r="AX58" i="36"/>
  <c r="AX55" i="36"/>
  <c r="AX52" i="36"/>
  <c r="AX49" i="36"/>
  <c r="AX46" i="36"/>
  <c r="AX43" i="36"/>
  <c r="AX40" i="36"/>
  <c r="AX21" i="36"/>
  <c r="AX31" i="36"/>
  <c r="AX9" i="36"/>
  <c r="AX33" i="36"/>
  <c r="AX12" i="36"/>
  <c r="BA66" i="36"/>
  <c r="AW66" i="36"/>
  <c r="AY12" i="36"/>
  <c r="BA25" i="36"/>
  <c r="AX66" i="36"/>
  <c r="AY48" i="36"/>
  <c r="AY66" i="36"/>
  <c r="BA23" i="36"/>
  <c r="AX63" i="36"/>
  <c r="AW30" i="36"/>
  <c r="AX37" i="36"/>
  <c r="BA42" i="36"/>
  <c r="AW42" i="36"/>
  <c r="AY43" i="36"/>
  <c r="AY45" i="36"/>
  <c r="AY63" i="36"/>
  <c r="AX16" i="36"/>
  <c r="AY18" i="36"/>
  <c r="AW19" i="36"/>
  <c r="AX28" i="36"/>
  <c r="AY30" i="36"/>
  <c r="AW31" i="36"/>
  <c r="BA39" i="36"/>
  <c r="AW39" i="36"/>
  <c r="AY40" i="36"/>
  <c r="AY42" i="36"/>
  <c r="BA57" i="36"/>
  <c r="AW57" i="36"/>
  <c r="AY58" i="36"/>
  <c r="AY60" i="36"/>
  <c r="BA64" i="36"/>
  <c r="AW64" i="36"/>
  <c r="BA24" i="36"/>
  <c r="AW24" i="36"/>
  <c r="BA56" i="36"/>
  <c r="BA61" i="36"/>
  <c r="AW61" i="36"/>
  <c r="AX24" i="36"/>
  <c r="AW15" i="36"/>
  <c r="AY24" i="36"/>
  <c r="AY35" i="36"/>
  <c r="BA40" i="36"/>
  <c r="AW40" i="36"/>
  <c r="AX48" i="36"/>
  <c r="BA53" i="36"/>
  <c r="BA58" i="36"/>
  <c r="AW58" i="36"/>
  <c r="BC5" i="36"/>
  <c r="BA45" i="36"/>
  <c r="AW45" i="36"/>
  <c r="AY46" i="36"/>
  <c r="AY64" i="36"/>
  <c r="BA11" i="36"/>
  <c r="AX45" i="36"/>
  <c r="BA50" i="36"/>
  <c r="BA55" i="36"/>
  <c r="AW55" i="36"/>
  <c r="AW18" i="36"/>
  <c r="AX10" i="36"/>
  <c r="AW13" i="36"/>
  <c r="AY15" i="36"/>
  <c r="AY16" i="36"/>
  <c r="BA18" i="36"/>
  <c r="AX19" i="36"/>
  <c r="AX22" i="36"/>
  <c r="AW25" i="36"/>
  <c r="AY27" i="36"/>
  <c r="AY28" i="36"/>
  <c r="BA30" i="36"/>
  <c r="BA36" i="36"/>
  <c r="AW36" i="36"/>
  <c r="AX39" i="36"/>
  <c r="BA44" i="36"/>
  <c r="BA49" i="36"/>
  <c r="AW49" i="36"/>
  <c r="AX57" i="36"/>
  <c r="BA62" i="36"/>
  <c r="BA67" i="36"/>
  <c r="AW67" i="36"/>
  <c r="AY38" i="36"/>
  <c r="AY41" i="36"/>
  <c r="AY53" i="36"/>
  <c r="AY62" i="36"/>
  <c r="AY14" i="36"/>
  <c r="AY26" i="36"/>
  <c r="BA17" i="36"/>
  <c r="AY17" i="36"/>
  <c r="AY29" i="36"/>
  <c r="AY44" i="36"/>
  <c r="AY59" i="36"/>
  <c r="AY68" i="36"/>
  <c r="BA20" i="36"/>
  <c r="BA32" i="36"/>
  <c r="AY47" i="36"/>
  <c r="AY50" i="36"/>
  <c r="AY56" i="36"/>
  <c r="AY65" i="36"/>
  <c r="BA29" i="36"/>
  <c r="BA17" i="35"/>
  <c r="BA54" i="35"/>
  <c r="AW54" i="35"/>
  <c r="BA51" i="35"/>
  <c r="BA25" i="35"/>
  <c r="AW57" i="35"/>
  <c r="AX18" i="35"/>
  <c r="BA50" i="35"/>
  <c r="AY63" i="35"/>
  <c r="AX11" i="35"/>
  <c r="BA21" i="35"/>
  <c r="AW21" i="35"/>
  <c r="AY44" i="35"/>
  <c r="AW45" i="35"/>
  <c r="AY57" i="35"/>
  <c r="AW58" i="35"/>
  <c r="AY60" i="35"/>
  <c r="BA30" i="35"/>
  <c r="BA18" i="35"/>
  <c r="AW18" i="35"/>
  <c r="AW60" i="35"/>
  <c r="AY64" i="35"/>
  <c r="AY61" i="35"/>
  <c r="AY58" i="35"/>
  <c r="AY40" i="35"/>
  <c r="AY37" i="35"/>
  <c r="AY31" i="35"/>
  <c r="AY28" i="35"/>
  <c r="AY25" i="35"/>
  <c r="AY22" i="35"/>
  <c r="AY19" i="35"/>
  <c r="AY16" i="35"/>
  <c r="AY55" i="35"/>
  <c r="AY52" i="35"/>
  <c r="AY49" i="35"/>
  <c r="AY46" i="35"/>
  <c r="AY43" i="35"/>
  <c r="AY34" i="35"/>
  <c r="AY13" i="35"/>
  <c r="AY10" i="35"/>
  <c r="AY67" i="35"/>
  <c r="AY54" i="35"/>
  <c r="BA29" i="35"/>
  <c r="AY35" i="35"/>
  <c r="AX57" i="35"/>
  <c r="AY11" i="35"/>
  <c r="AX14" i="35"/>
  <c r="AY27" i="35"/>
  <c r="AW28" i="35"/>
  <c r="AX47" i="35"/>
  <c r="BA9" i="35"/>
  <c r="AW9" i="35"/>
  <c r="AW65" i="35"/>
  <c r="AW62" i="35"/>
  <c r="AW59" i="35"/>
  <c r="AW56" i="35"/>
  <c r="AW53" i="35"/>
  <c r="AW50" i="35"/>
  <c r="AW47" i="35"/>
  <c r="AW44" i="35"/>
  <c r="AW41" i="35"/>
  <c r="AW38" i="35"/>
  <c r="AW35" i="35"/>
  <c r="AW32" i="35"/>
  <c r="AW29" i="35"/>
  <c r="AW26" i="35"/>
  <c r="AW23" i="35"/>
  <c r="AW20" i="35"/>
  <c r="AW17" i="35"/>
  <c r="AW14" i="35"/>
  <c r="AW11" i="35"/>
  <c r="BC5" i="35"/>
  <c r="AW55" i="35"/>
  <c r="BA53" i="35"/>
  <c r="BA23" i="35"/>
  <c r="AW22" i="35"/>
  <c r="AW51" i="35"/>
  <c r="BA20" i="35"/>
  <c r="AW19" i="35"/>
  <c r="BA14" i="35"/>
  <c r="AW13" i="35"/>
  <c r="AW43" i="35"/>
  <c r="AW46" i="35"/>
  <c r="BA45" i="35"/>
  <c r="BA44" i="35"/>
  <c r="BA41" i="35"/>
  <c r="AW40" i="35"/>
  <c r="BA39" i="35"/>
  <c r="AN39" i="35" s="1"/>
  <c r="E39" i="27" s="1"/>
  <c r="BA38" i="35"/>
  <c r="AW37" i="35"/>
  <c r="BA36" i="35"/>
  <c r="BA66" i="35"/>
  <c r="AN66" i="35" s="1"/>
  <c r="E66" i="27" s="1"/>
  <c r="AW49" i="35"/>
  <c r="BA48" i="35"/>
  <c r="BA47" i="35"/>
  <c r="AW42" i="35"/>
  <c r="AW61" i="35"/>
  <c r="BA59" i="35"/>
  <c r="BA11" i="35"/>
  <c r="AW10" i="35"/>
  <c r="BA42" i="35"/>
  <c r="AW64" i="35"/>
  <c r="BA63" i="35"/>
  <c r="BA62" i="35"/>
  <c r="AW67" i="35"/>
  <c r="BA65" i="35"/>
  <c r="AX64" i="35"/>
  <c r="AX61" i="35"/>
  <c r="AX58" i="35"/>
  <c r="AX55" i="35"/>
  <c r="AX49" i="35"/>
  <c r="AX46" i="35"/>
  <c r="AX67" i="35"/>
  <c r="AX52" i="35"/>
  <c r="AX19" i="35"/>
  <c r="AX16" i="35"/>
  <c r="AX10" i="35"/>
  <c r="AX37" i="35"/>
  <c r="AX34" i="35"/>
  <c r="AX43" i="35"/>
  <c r="AX40" i="35"/>
  <c r="AX60" i="35"/>
  <c r="AX63" i="35"/>
  <c r="AW16" i="35"/>
  <c r="AY14" i="35"/>
  <c r="BA15" i="35"/>
  <c r="AN15" i="35" s="1"/>
  <c r="E15" i="27" s="1"/>
  <c r="AY21" i="35"/>
  <c r="AX24" i="35"/>
  <c r="BA27" i="35"/>
  <c r="AX28" i="35"/>
  <c r="AW30" i="35"/>
  <c r="AW36" i="35"/>
  <c r="BA43" i="35"/>
  <c r="AX48" i="35"/>
  <c r="BA68" i="35"/>
  <c r="AY23" i="35"/>
  <c r="AY26" i="35"/>
  <c r="AX29" i="35"/>
  <c r="BA34" i="35"/>
  <c r="BA49" i="35"/>
  <c r="AY53" i="35"/>
  <c r="BA67" i="35"/>
  <c r="AY29" i="35"/>
  <c r="AX32" i="35"/>
  <c r="BA37" i="35"/>
  <c r="AX50" i="35"/>
  <c r="BA60" i="35"/>
  <c r="AX68" i="35"/>
  <c r="AX56" i="35"/>
  <c r="AY20" i="35"/>
  <c r="AX23" i="35"/>
  <c r="BA28" i="35"/>
  <c r="BA52" i="35"/>
  <c r="AY56" i="35"/>
  <c r="AW12" i="35"/>
  <c r="AX26" i="35"/>
  <c r="BA31" i="35"/>
  <c r="AX53" i="35"/>
  <c r="AW68" i="35"/>
  <c r="AY32" i="35"/>
  <c r="AX35" i="35"/>
  <c r="BA40" i="35"/>
  <c r="BA46" i="35"/>
  <c r="AY50" i="35"/>
  <c r="BA64" i="35"/>
  <c r="AY68" i="35"/>
  <c r="BA10" i="35"/>
  <c r="AY38" i="35"/>
  <c r="AX41" i="35"/>
  <c r="AY47" i="35"/>
  <c r="BA61" i="35"/>
  <c r="AY65" i="35"/>
  <c r="BA13" i="35"/>
  <c r="AY41" i="35"/>
  <c r="AX44" i="35"/>
  <c r="AX62" i="35"/>
  <c r="BA55" i="32"/>
  <c r="BA27" i="32"/>
  <c r="BA11" i="32"/>
  <c r="BA35" i="32"/>
  <c r="BA43" i="32"/>
  <c r="BA13" i="32"/>
  <c r="AY22" i="32"/>
  <c r="BA64" i="32"/>
  <c r="AN64" i="32" s="1"/>
  <c r="C64" i="27" s="1"/>
  <c r="BA15" i="32"/>
  <c r="BA32" i="32"/>
  <c r="BA37" i="32"/>
  <c r="BA52" i="32"/>
  <c r="BA44" i="32"/>
  <c r="BA59" i="32"/>
  <c r="BA46" i="32"/>
  <c r="AN46" i="32" s="1"/>
  <c r="C46" i="27" s="1"/>
  <c r="BA63" i="32"/>
  <c r="BA41" i="32"/>
  <c r="BA16" i="32"/>
  <c r="AY52" i="32"/>
  <c r="BA24" i="32"/>
  <c r="AW35" i="32"/>
  <c r="BA50" i="32"/>
  <c r="BA53" i="32"/>
  <c r="AY63" i="32"/>
  <c r="BA26" i="32"/>
  <c r="BA21" i="32"/>
  <c r="BA61" i="32"/>
  <c r="AW44" i="32"/>
  <c r="AW55" i="32"/>
  <c r="BA45" i="32"/>
  <c r="BA14" i="32"/>
  <c r="AW21" i="32"/>
  <c r="BA25" i="32"/>
  <c r="AN25" i="32" s="1"/>
  <c r="C25" i="27" s="1"/>
  <c r="BA34" i="32"/>
  <c r="AN34" i="32" s="1"/>
  <c r="C34" i="27" s="1"/>
  <c r="AW11" i="32"/>
  <c r="BA54" i="32"/>
  <c r="AN54" i="32" s="1"/>
  <c r="C54" i="27" s="1"/>
  <c r="BA9" i="32"/>
  <c r="AN9" i="32" s="1"/>
  <c r="M11" i="31" s="1"/>
  <c r="BA36" i="32"/>
  <c r="BA68" i="32"/>
  <c r="BA10" i="32"/>
  <c r="AN10" i="32" s="1"/>
  <c r="C10" i="27" s="1"/>
  <c r="BA33" i="32"/>
  <c r="AY61" i="32"/>
  <c r="BA51" i="32"/>
  <c r="AN51" i="32" s="1"/>
  <c r="C51" i="27" s="1"/>
  <c r="AW15" i="32"/>
  <c r="BA60" i="32"/>
  <c r="AN60" i="32" s="1"/>
  <c r="C60" i="27" s="1"/>
  <c r="AW68" i="32"/>
  <c r="AW59" i="32"/>
  <c r="AW50" i="32"/>
  <c r="AW41" i="32"/>
  <c r="AW32" i="32"/>
  <c r="BA31" i="32"/>
  <c r="BA18" i="32"/>
  <c r="BA39" i="32"/>
  <c r="AN39" i="32" s="1"/>
  <c r="C39" i="27" s="1"/>
  <c r="AW13" i="32"/>
  <c r="AW65" i="32"/>
  <c r="AW49" i="32"/>
  <c r="AW31" i="32"/>
  <c r="AW29" i="32"/>
  <c r="AW17" i="32"/>
  <c r="BA67" i="32"/>
  <c r="BA58" i="32"/>
  <c r="BA49" i="32"/>
  <c r="BA40" i="32"/>
  <c r="AW23" i="32"/>
  <c r="BA66" i="32"/>
  <c r="BA57" i="32"/>
  <c r="AN57" i="32" s="1"/>
  <c r="C57" i="27" s="1"/>
  <c r="BA48" i="32"/>
  <c r="AN48" i="32" s="1"/>
  <c r="C48" i="27" s="1"/>
  <c r="BA30" i="32"/>
  <c r="BA12" i="32"/>
  <c r="AN12" i="32" s="1"/>
  <c r="C12" i="27" s="1"/>
  <c r="BC5" i="32"/>
  <c r="AW67" i="32"/>
  <c r="AW58" i="32"/>
  <c r="AW56" i="32"/>
  <c r="AW47" i="32"/>
  <c r="AW40" i="32"/>
  <c r="AW38" i="32"/>
  <c r="AW18" i="32"/>
  <c r="BA19" i="32"/>
  <c r="AN19" i="32" s="1"/>
  <c r="C19" i="27" s="1"/>
  <c r="AX68" i="32"/>
  <c r="AX65" i="32"/>
  <c r="AX62" i="32"/>
  <c r="AX59" i="32"/>
  <c r="AX56" i="32"/>
  <c r="AX53" i="32"/>
  <c r="AX35" i="32"/>
  <c r="AX32" i="32"/>
  <c r="AX26" i="32"/>
  <c r="AX50" i="32"/>
  <c r="AX47" i="32"/>
  <c r="AX44" i="32"/>
  <c r="AX41" i="32"/>
  <c r="AX38" i="32"/>
  <c r="AX29" i="32"/>
  <c r="AX23" i="32"/>
  <c r="AX17" i="32"/>
  <c r="AX24" i="32"/>
  <c r="AR9" i="32"/>
  <c r="AT9" i="32" s="1"/>
  <c r="Q12" i="31" s="1"/>
  <c r="AW14" i="32"/>
  <c r="AX16" i="32"/>
  <c r="BA22" i="32"/>
  <c r="AY24" i="32"/>
  <c r="AY27" i="32"/>
  <c r="AW28" i="32"/>
  <c r="AW33" i="32"/>
  <c r="AX36" i="32"/>
  <c r="AW61" i="32"/>
  <c r="AY66" i="32"/>
  <c r="BA42" i="32"/>
  <c r="AR10" i="32"/>
  <c r="AT10" i="32" s="1"/>
  <c r="AW24" i="32"/>
  <c r="AW27" i="32"/>
  <c r="AW43" i="32"/>
  <c r="BA62" i="32"/>
  <c r="AX27" i="32"/>
  <c r="AW52" i="32"/>
  <c r="AX14" i="32"/>
  <c r="AY16" i="32"/>
  <c r="BA20" i="32"/>
  <c r="AN20" i="32" s="1"/>
  <c r="C20" i="27" s="1"/>
  <c r="AX28" i="32"/>
  <c r="AW30" i="32"/>
  <c r="AX33" i="32"/>
  <c r="AY36" i="32"/>
  <c r="AW37" i="32"/>
  <c r="AW42" i="32"/>
  <c r="AX45" i="32"/>
  <c r="AY26" i="32"/>
  <c r="AY35" i="32"/>
  <c r="AY44" i="32"/>
  <c r="AY62" i="32"/>
  <c r="BA17" i="32"/>
  <c r="BA29" i="32"/>
  <c r="BA38" i="32"/>
  <c r="AY53" i="32"/>
  <c r="AY11" i="32"/>
  <c r="BA47" i="32"/>
  <c r="BA56" i="32"/>
  <c r="BA65" i="32"/>
  <c r="AY17" i="32"/>
  <c r="BA23" i="32"/>
  <c r="AY29" i="32"/>
  <c r="AY38" i="32"/>
  <c r="AY47" i="32"/>
  <c r="AY56" i="32"/>
  <c r="AY65" i="32"/>
  <c r="AW30" i="8"/>
  <c r="AX65" i="8"/>
  <c r="AX53" i="8"/>
  <c r="AX29" i="8"/>
  <c r="AW62" i="8"/>
  <c r="AW54" i="8"/>
  <c r="AW46" i="8"/>
  <c r="AW42" i="8"/>
  <c r="AW38" i="8"/>
  <c r="AW34" i="8"/>
  <c r="AX60" i="8"/>
  <c r="AW18" i="8"/>
  <c r="AW14" i="8"/>
  <c r="AW9" i="8"/>
  <c r="AX49" i="8"/>
  <c r="AX41" i="8"/>
  <c r="AX33" i="8"/>
  <c r="AX21" i="8"/>
  <c r="BA13" i="8"/>
  <c r="AW61" i="8"/>
  <c r="AW49" i="8"/>
  <c r="AW33" i="8"/>
  <c r="AW25" i="8"/>
  <c r="AW41" i="8"/>
  <c r="BA52" i="8"/>
  <c r="AW64" i="8"/>
  <c r="AW40" i="8"/>
  <c r="AW28" i="8"/>
  <c r="AW24" i="8"/>
  <c r="AW16" i="8"/>
  <c r="AW12" i="8"/>
  <c r="AW35" i="8"/>
  <c r="AY25" i="8"/>
  <c r="AW65" i="8"/>
  <c r="AW57" i="8"/>
  <c r="AW45" i="8"/>
  <c r="AW37" i="8"/>
  <c r="AW29" i="8"/>
  <c r="AY16" i="8"/>
  <c r="AX56" i="8"/>
  <c r="AX48" i="8"/>
  <c r="AX28" i="8"/>
  <c r="AX20" i="8"/>
  <c r="AW60" i="8"/>
  <c r="AW52" i="8"/>
  <c r="AW36" i="8"/>
  <c r="AX10" i="8"/>
  <c r="AX63" i="8"/>
  <c r="AX35" i="8"/>
  <c r="AY26" i="8"/>
  <c r="AY55" i="8"/>
  <c r="AP10" i="8"/>
  <c r="AS10" i="8" s="1"/>
  <c r="AW67" i="8"/>
  <c r="AW55" i="8"/>
  <c r="AY42" i="8"/>
  <c r="AY34" i="8"/>
  <c r="AY18" i="8"/>
  <c r="AY43" i="8"/>
  <c r="AR10" i="8"/>
  <c r="AT10" i="8" s="1"/>
  <c r="AX55" i="8"/>
  <c r="AW63" i="8"/>
  <c r="AW51" i="8"/>
  <c r="BA58" i="8"/>
  <c r="AX46" i="8"/>
  <c r="AX22" i="8"/>
  <c r="BA10" i="8"/>
  <c r="AW10" i="8"/>
  <c r="AX67" i="8"/>
  <c r="AX58" i="8"/>
  <c r="AX52" i="8"/>
  <c r="AX37" i="8"/>
  <c r="AX34" i="8"/>
  <c r="AX31" i="8"/>
  <c r="AX19" i="8"/>
  <c r="AX16" i="8"/>
  <c r="AX13" i="8"/>
  <c r="AX64" i="8"/>
  <c r="BA33" i="8"/>
  <c r="BA30" i="8"/>
  <c r="AY63" i="8"/>
  <c r="AY57" i="8"/>
  <c r="AX25" i="8"/>
  <c r="AR9" i="8"/>
  <c r="AT9" i="8" s="1"/>
  <c r="Q14" i="31" s="1"/>
  <c r="AO9" i="8"/>
  <c r="AM9" i="8"/>
  <c r="AY9" i="8" s="1"/>
  <c r="AL9" i="8"/>
  <c r="AX9" i="8" s="1"/>
  <c r="AY8" i="8"/>
  <c r="AX8" i="8"/>
  <c r="BA4" i="8" s="1"/>
  <c r="AW8" i="8"/>
  <c r="BB4" i="8"/>
  <c r="AZ4" i="8"/>
  <c r="BB5" i="8"/>
  <c r="AY60" i="8" s="1"/>
  <c r="BA5" i="8"/>
  <c r="AZ5" i="8"/>
  <c r="AW58" i="8" s="1"/>
  <c r="AI7" i="8"/>
  <c r="AM7" i="8" s="1"/>
  <c r="W7" i="8"/>
  <c r="AL7" i="8" s="1"/>
  <c r="C7" i="8"/>
  <c r="AK7" i="8" s="1"/>
  <c r="H57" i="27"/>
  <c r="H33" i="27"/>
  <c r="I27" i="27"/>
  <c r="I30" i="27"/>
  <c r="H11" i="27"/>
  <c r="H15" i="27"/>
  <c r="Q24" i="31"/>
  <c r="K52" i="27"/>
  <c r="I15" i="27"/>
  <c r="K43" i="27"/>
  <c r="I42" i="27"/>
  <c r="H48" i="27"/>
  <c r="H66" i="27"/>
  <c r="M22" i="31"/>
  <c r="H17" i="27"/>
  <c r="I24" i="27"/>
  <c r="H39" i="27"/>
  <c r="I60" i="27"/>
  <c r="H23" i="27"/>
  <c r="J43" i="27"/>
  <c r="Q25" i="31"/>
  <c r="H14" i="27"/>
  <c r="H51" i="27"/>
  <c r="J52" i="27"/>
  <c r="H20" i="27"/>
  <c r="Q22" i="31"/>
  <c r="Q23" i="31"/>
  <c r="I66" i="27"/>
  <c r="H9" i="27"/>
  <c r="H42" i="27"/>
  <c r="J61" i="27"/>
  <c r="K61" i="27"/>
  <c r="H60" i="27"/>
  <c r="I48" i="27"/>
  <c r="AN44" i="42" l="1"/>
  <c r="L44" i="27" s="1"/>
  <c r="AN52" i="42"/>
  <c r="L52" i="27" s="1"/>
  <c r="AN66" i="42"/>
  <c r="L66" i="27" s="1"/>
  <c r="AN40" i="44"/>
  <c r="N40" i="27" s="1"/>
  <c r="R9" i="27"/>
  <c r="C9" i="27"/>
  <c r="AN46" i="47"/>
  <c r="Q46" i="27" s="1"/>
  <c r="AN49" i="47"/>
  <c r="Q49" i="27" s="1"/>
  <c r="AN62" i="45"/>
  <c r="O62" i="27" s="1"/>
  <c r="AN57" i="45"/>
  <c r="O57" i="27" s="1"/>
  <c r="AN46" i="42"/>
  <c r="L46" i="27" s="1"/>
  <c r="AN68" i="38"/>
  <c r="AN67" i="38"/>
  <c r="AN24" i="38"/>
  <c r="AN55" i="47"/>
  <c r="Q55" i="27" s="1"/>
  <c r="AN45" i="45"/>
  <c r="O45" i="27" s="1"/>
  <c r="AN24" i="44"/>
  <c r="N24" i="27" s="1"/>
  <c r="AN33" i="43"/>
  <c r="M33" i="27" s="1"/>
  <c r="AN9" i="39"/>
  <c r="AN54" i="39"/>
  <c r="AN45" i="43"/>
  <c r="M45" i="27" s="1"/>
  <c r="AN63" i="38"/>
  <c r="AN12" i="38"/>
  <c r="AN15" i="37"/>
  <c r="G15" i="27" s="1"/>
  <c r="AN10" i="47"/>
  <c r="Q10" i="27" s="1"/>
  <c r="AN33" i="44"/>
  <c r="N33" i="27" s="1"/>
  <c r="AN63" i="44"/>
  <c r="N63" i="27" s="1"/>
  <c r="AN45" i="39"/>
  <c r="AN12" i="35"/>
  <c r="E12" i="27" s="1"/>
  <c r="AN16" i="46"/>
  <c r="P16" i="27" s="1"/>
  <c r="AN24" i="45"/>
  <c r="O24" i="27" s="1"/>
  <c r="AN57" i="42"/>
  <c r="L57" i="27" s="1"/>
  <c r="AN45" i="42"/>
  <c r="L45" i="27" s="1"/>
  <c r="AN19" i="41"/>
  <c r="AN21" i="39"/>
  <c r="AN36" i="38"/>
  <c r="AN30" i="38"/>
  <c r="AN20" i="47"/>
  <c r="Q20" i="27" s="1"/>
  <c r="AN18" i="45"/>
  <c r="O18" i="27" s="1"/>
  <c r="AN53" i="45"/>
  <c r="O53" i="27" s="1"/>
  <c r="AN9" i="44"/>
  <c r="AN36" i="44"/>
  <c r="N36" i="27" s="1"/>
  <c r="AN21" i="43"/>
  <c r="M21" i="27" s="1"/>
  <c r="AN49" i="42"/>
  <c r="L49" i="27" s="1"/>
  <c r="AN17" i="42"/>
  <c r="L17" i="27" s="1"/>
  <c r="AN18" i="42"/>
  <c r="L18" i="27" s="1"/>
  <c r="AN27" i="38"/>
  <c r="AN64" i="38"/>
  <c r="AN51" i="48"/>
  <c r="R51" i="27" s="1"/>
  <c r="AN45" i="48"/>
  <c r="R45" i="27" s="1"/>
  <c r="AN64" i="47"/>
  <c r="Q64" i="27" s="1"/>
  <c r="AN56" i="47"/>
  <c r="Q56" i="27" s="1"/>
  <c r="AN51" i="47"/>
  <c r="Q51" i="27" s="1"/>
  <c r="AN15" i="47"/>
  <c r="Q15" i="27" s="1"/>
  <c r="AN9" i="45"/>
  <c r="AN21" i="45"/>
  <c r="O21" i="27" s="1"/>
  <c r="AN23" i="45"/>
  <c r="O23" i="27" s="1"/>
  <c r="AN27" i="45"/>
  <c r="O27" i="27" s="1"/>
  <c r="AN30" i="44"/>
  <c r="N30" i="27" s="1"/>
  <c r="AN24" i="43"/>
  <c r="M24" i="27" s="1"/>
  <c r="AN39" i="42"/>
  <c r="L39" i="27" s="1"/>
  <c r="AN25" i="42"/>
  <c r="L25" i="27" s="1"/>
  <c r="AN16" i="41"/>
  <c r="AN66" i="41"/>
  <c r="AN25" i="41"/>
  <c r="AN60" i="41"/>
  <c r="AN33" i="40"/>
  <c r="AN55" i="40"/>
  <c r="AN51" i="40"/>
  <c r="AN13" i="40"/>
  <c r="AN12" i="39"/>
  <c r="AN53" i="39"/>
  <c r="AN57" i="39"/>
  <c r="AN18" i="39"/>
  <c r="AN35" i="39"/>
  <c r="AN68" i="39"/>
  <c r="AN21" i="38"/>
  <c r="AN16" i="37"/>
  <c r="G16" i="27" s="1"/>
  <c r="AN41" i="36"/>
  <c r="F41" i="27" s="1"/>
  <c r="AN24" i="35"/>
  <c r="E24" i="27" s="1"/>
  <c r="AN13" i="48"/>
  <c r="R13" i="27" s="1"/>
  <c r="AN24" i="48"/>
  <c r="R24" i="27" s="1"/>
  <c r="AN41" i="48"/>
  <c r="R41" i="27" s="1"/>
  <c r="AN67" i="48"/>
  <c r="R67" i="27" s="1"/>
  <c r="AN53" i="48"/>
  <c r="R53" i="27" s="1"/>
  <c r="AN31" i="48"/>
  <c r="R31" i="27" s="1"/>
  <c r="AN22" i="47"/>
  <c r="Q22" i="27" s="1"/>
  <c r="AN67" i="47"/>
  <c r="Q67" i="27" s="1"/>
  <c r="AN52" i="47"/>
  <c r="Q52" i="27" s="1"/>
  <c r="AN48" i="47"/>
  <c r="Q48" i="27" s="1"/>
  <c r="AN9" i="47"/>
  <c r="AN10" i="46"/>
  <c r="P10" i="27" s="1"/>
  <c r="AN13" i="46"/>
  <c r="P13" i="27" s="1"/>
  <c r="AN43" i="46"/>
  <c r="P43" i="27" s="1"/>
  <c r="AN53" i="46"/>
  <c r="P53" i="27" s="1"/>
  <c r="AN59" i="45"/>
  <c r="O59" i="27" s="1"/>
  <c r="AN38" i="45"/>
  <c r="O38" i="27" s="1"/>
  <c r="AN56" i="45"/>
  <c r="O56" i="27" s="1"/>
  <c r="AN39" i="45"/>
  <c r="O39" i="27" s="1"/>
  <c r="AN60" i="44"/>
  <c r="N60" i="27" s="1"/>
  <c r="AN39" i="44"/>
  <c r="N39" i="27" s="1"/>
  <c r="AN17" i="44"/>
  <c r="N17" i="27" s="1"/>
  <c r="AN55" i="44"/>
  <c r="N55" i="27" s="1"/>
  <c r="AN64" i="44"/>
  <c r="N64" i="27" s="1"/>
  <c r="AN56" i="44"/>
  <c r="N56" i="27" s="1"/>
  <c r="AN34" i="44"/>
  <c r="N34" i="27" s="1"/>
  <c r="AN48" i="43"/>
  <c r="M48" i="27" s="1"/>
  <c r="AN36" i="43"/>
  <c r="M36" i="27" s="1"/>
  <c r="AN12" i="43"/>
  <c r="M12" i="27" s="1"/>
  <c r="AN66" i="43"/>
  <c r="M66" i="27" s="1"/>
  <c r="AN9" i="42"/>
  <c r="AN27" i="41"/>
  <c r="AN46" i="40"/>
  <c r="AN63" i="40"/>
  <c r="AN63" i="39"/>
  <c r="AN36" i="39"/>
  <c r="AN65" i="39"/>
  <c r="AN39" i="39"/>
  <c r="AN59" i="39"/>
  <c r="AN10" i="39"/>
  <c r="AN46" i="39"/>
  <c r="AN23" i="39"/>
  <c r="AN45" i="38"/>
  <c r="AN65" i="38"/>
  <c r="AN18" i="38"/>
  <c r="AN59" i="38"/>
  <c r="AN21" i="37"/>
  <c r="G21" i="27" s="1"/>
  <c r="AN15" i="36"/>
  <c r="F15" i="27" s="1"/>
  <c r="AN21" i="36"/>
  <c r="F21" i="27" s="1"/>
  <c r="AN9" i="36"/>
  <c r="AN16" i="36"/>
  <c r="F16" i="27" s="1"/>
  <c r="AN13" i="36"/>
  <c r="F13" i="27" s="1"/>
  <c r="AN45" i="35"/>
  <c r="E45" i="27" s="1"/>
  <c r="AN16" i="35"/>
  <c r="E16" i="27" s="1"/>
  <c r="AN55" i="35"/>
  <c r="E55" i="27" s="1"/>
  <c r="AN47" i="48"/>
  <c r="R47" i="27" s="1"/>
  <c r="AN11" i="48"/>
  <c r="R11" i="27" s="1"/>
  <c r="AN63" i="48"/>
  <c r="R63" i="27" s="1"/>
  <c r="AN43" i="48"/>
  <c r="R43" i="27" s="1"/>
  <c r="AN18" i="48"/>
  <c r="R18" i="27" s="1"/>
  <c r="AN14" i="48"/>
  <c r="R14" i="27" s="1"/>
  <c r="AN28" i="48"/>
  <c r="R28" i="27" s="1"/>
  <c r="AN17" i="48"/>
  <c r="R17" i="27" s="1"/>
  <c r="AN48" i="48"/>
  <c r="R48" i="27" s="1"/>
  <c r="AN21" i="48"/>
  <c r="R21" i="27" s="1"/>
  <c r="AN23" i="48"/>
  <c r="R23" i="27" s="1"/>
  <c r="AN54" i="48"/>
  <c r="R54" i="27" s="1"/>
  <c r="AN26" i="47"/>
  <c r="Q26" i="27" s="1"/>
  <c r="AN62" i="47"/>
  <c r="Q62" i="27" s="1"/>
  <c r="AN68" i="47"/>
  <c r="Q68" i="27" s="1"/>
  <c r="AN44" i="47"/>
  <c r="Q44" i="27" s="1"/>
  <c r="AN61" i="47"/>
  <c r="Q61" i="27" s="1"/>
  <c r="AN19" i="47"/>
  <c r="Q19" i="27" s="1"/>
  <c r="AN46" i="46"/>
  <c r="P46" i="27" s="1"/>
  <c r="AN18" i="46"/>
  <c r="P18" i="27" s="1"/>
  <c r="AN50" i="46"/>
  <c r="P50" i="27" s="1"/>
  <c r="AN67" i="46"/>
  <c r="P67" i="27" s="1"/>
  <c r="AN31" i="46"/>
  <c r="P31" i="27" s="1"/>
  <c r="AN47" i="46"/>
  <c r="P47" i="27" s="1"/>
  <c r="AN63" i="46"/>
  <c r="P63" i="27" s="1"/>
  <c r="AN52" i="46"/>
  <c r="P52" i="27" s="1"/>
  <c r="AN64" i="46"/>
  <c r="P64" i="27" s="1"/>
  <c r="AN28" i="46"/>
  <c r="P28" i="27" s="1"/>
  <c r="AN44" i="46"/>
  <c r="P44" i="27" s="1"/>
  <c r="AN60" i="46"/>
  <c r="P60" i="27" s="1"/>
  <c r="AN24" i="46"/>
  <c r="P24" i="27" s="1"/>
  <c r="AN58" i="46"/>
  <c r="P58" i="27" s="1"/>
  <c r="AN34" i="46"/>
  <c r="P34" i="27" s="1"/>
  <c r="AN61" i="46"/>
  <c r="P61" i="27" s="1"/>
  <c r="AN25" i="46"/>
  <c r="P25" i="27" s="1"/>
  <c r="AN55" i="46"/>
  <c r="P55" i="27" s="1"/>
  <c r="AN19" i="46"/>
  <c r="P19" i="27" s="1"/>
  <c r="AN22" i="46"/>
  <c r="P22" i="27" s="1"/>
  <c r="AN49" i="46"/>
  <c r="P49" i="27" s="1"/>
  <c r="AN40" i="46"/>
  <c r="P40" i="27" s="1"/>
  <c r="AN37" i="46"/>
  <c r="P37" i="27" s="1"/>
  <c r="AN46" i="45"/>
  <c r="O46" i="27" s="1"/>
  <c r="AN52" i="45"/>
  <c r="O52" i="27" s="1"/>
  <c r="AN17" i="45"/>
  <c r="O17" i="27" s="1"/>
  <c r="AN65" i="45"/>
  <c r="O65" i="27" s="1"/>
  <c r="AN68" i="45"/>
  <c r="O68" i="27" s="1"/>
  <c r="AN11" i="45"/>
  <c r="O11" i="27" s="1"/>
  <c r="AN37" i="45"/>
  <c r="O37" i="27" s="1"/>
  <c r="AN49" i="45"/>
  <c r="O49" i="27" s="1"/>
  <c r="AN60" i="45"/>
  <c r="O60" i="27" s="1"/>
  <c r="AN31" i="45"/>
  <c r="O31" i="27" s="1"/>
  <c r="AN43" i="45"/>
  <c r="O43" i="27" s="1"/>
  <c r="AN64" i="45"/>
  <c r="O64" i="27" s="1"/>
  <c r="AN35" i="45"/>
  <c r="O35" i="27" s="1"/>
  <c r="AN22" i="45"/>
  <c r="O22" i="27" s="1"/>
  <c r="AN26" i="45"/>
  <c r="O26" i="27" s="1"/>
  <c r="AN32" i="45"/>
  <c r="O32" i="27" s="1"/>
  <c r="AN19" i="45"/>
  <c r="O19" i="27" s="1"/>
  <c r="AN44" i="45"/>
  <c r="O44" i="27" s="1"/>
  <c r="AN25" i="45"/>
  <c r="O25" i="27" s="1"/>
  <c r="AN40" i="45"/>
  <c r="O40" i="27" s="1"/>
  <c r="AN29" i="45"/>
  <c r="O29" i="27" s="1"/>
  <c r="AN48" i="45"/>
  <c r="O48" i="27" s="1"/>
  <c r="AN10" i="45"/>
  <c r="O10" i="27" s="1"/>
  <c r="AN28" i="45"/>
  <c r="O28" i="27" s="1"/>
  <c r="AN16" i="45"/>
  <c r="O16" i="27" s="1"/>
  <c r="AN50" i="45"/>
  <c r="O50" i="27" s="1"/>
  <c r="AN61" i="45"/>
  <c r="O61" i="27" s="1"/>
  <c r="AN33" i="45"/>
  <c r="O33" i="27" s="1"/>
  <c r="AN58" i="45"/>
  <c r="O58" i="27" s="1"/>
  <c r="AN45" i="44"/>
  <c r="N45" i="27" s="1"/>
  <c r="AN35" i="44"/>
  <c r="N35" i="27" s="1"/>
  <c r="AN48" i="44"/>
  <c r="N48" i="27" s="1"/>
  <c r="AN52" i="44"/>
  <c r="N52" i="27" s="1"/>
  <c r="AN28" i="44"/>
  <c r="N28" i="27" s="1"/>
  <c r="AN21" i="44"/>
  <c r="N21" i="27" s="1"/>
  <c r="AN13" i="44"/>
  <c r="N13" i="27" s="1"/>
  <c r="AN57" i="44"/>
  <c r="N57" i="27" s="1"/>
  <c r="AN50" i="44"/>
  <c r="N50" i="27" s="1"/>
  <c r="AN67" i="44"/>
  <c r="N67" i="27" s="1"/>
  <c r="AN44" i="44"/>
  <c r="N44" i="27" s="1"/>
  <c r="AN38" i="44"/>
  <c r="N38" i="27" s="1"/>
  <c r="AN68" i="44"/>
  <c r="N68" i="27" s="1"/>
  <c r="AN61" i="44"/>
  <c r="N61" i="27" s="1"/>
  <c r="AN26" i="44"/>
  <c r="N26" i="27" s="1"/>
  <c r="AN57" i="43"/>
  <c r="M57" i="27" s="1"/>
  <c r="AN27" i="43"/>
  <c r="M27" i="27" s="1"/>
  <c r="AN29" i="43"/>
  <c r="M29" i="27" s="1"/>
  <c r="AN65" i="43"/>
  <c r="M65" i="27" s="1"/>
  <c r="AN60" i="43"/>
  <c r="M60" i="27" s="1"/>
  <c r="AN32" i="43"/>
  <c r="M32" i="27" s="1"/>
  <c r="AN9" i="43"/>
  <c r="AN13" i="43"/>
  <c r="M13" i="27" s="1"/>
  <c r="AN16" i="43"/>
  <c r="M16" i="27" s="1"/>
  <c r="AN26" i="42"/>
  <c r="L26" i="27" s="1"/>
  <c r="AN67" i="42"/>
  <c r="L67" i="27" s="1"/>
  <c r="AN13" i="42"/>
  <c r="L13" i="27" s="1"/>
  <c r="AN29" i="42"/>
  <c r="L29" i="27" s="1"/>
  <c r="AN55" i="42"/>
  <c r="L55" i="27" s="1"/>
  <c r="AN21" i="42"/>
  <c r="L21" i="27" s="1"/>
  <c r="AN62" i="42"/>
  <c r="L62" i="27" s="1"/>
  <c r="AN16" i="42"/>
  <c r="L16" i="27" s="1"/>
  <c r="AN48" i="42"/>
  <c r="L48" i="27" s="1"/>
  <c r="AN64" i="42"/>
  <c r="L64" i="27" s="1"/>
  <c r="AN50" i="42"/>
  <c r="L50" i="27" s="1"/>
  <c r="AN28" i="42"/>
  <c r="L28" i="27" s="1"/>
  <c r="AN23" i="42"/>
  <c r="L23" i="27" s="1"/>
  <c r="AN36" i="42"/>
  <c r="L36" i="27" s="1"/>
  <c r="AN10" i="42"/>
  <c r="L10" i="27" s="1"/>
  <c r="AN54" i="41"/>
  <c r="AN9" i="41"/>
  <c r="AN29" i="41"/>
  <c r="AN55" i="41"/>
  <c r="AN41" i="41"/>
  <c r="AN22" i="41"/>
  <c r="AN36" i="41"/>
  <c r="AN33" i="41"/>
  <c r="AN42" i="41"/>
  <c r="AN20" i="40"/>
  <c r="AN35" i="40"/>
  <c r="AN67" i="40"/>
  <c r="AN17" i="40"/>
  <c r="AN56" i="40"/>
  <c r="AN53" i="40"/>
  <c r="AN61" i="40"/>
  <c r="AN58" i="40"/>
  <c r="AN52" i="40"/>
  <c r="AN14" i="40"/>
  <c r="AN31" i="40"/>
  <c r="AN28" i="40"/>
  <c r="AN18" i="40"/>
  <c r="AN42" i="40"/>
  <c r="AN45" i="40"/>
  <c r="AN22" i="40"/>
  <c r="AN29" i="40"/>
  <c r="AN16" i="40"/>
  <c r="AN60" i="40"/>
  <c r="AN41" i="39"/>
  <c r="AN32" i="39"/>
  <c r="AN61" i="39"/>
  <c r="AN58" i="39"/>
  <c r="AN62" i="39"/>
  <c r="AN43" i="39"/>
  <c r="AN17" i="39"/>
  <c r="AN40" i="39"/>
  <c r="AN50" i="39"/>
  <c r="AN14" i="39"/>
  <c r="AN26" i="39"/>
  <c r="AN11" i="39"/>
  <c r="AN44" i="39"/>
  <c r="AN20" i="39"/>
  <c r="AN51" i="39"/>
  <c r="AN33" i="39"/>
  <c r="AN52" i="38"/>
  <c r="AN16" i="38"/>
  <c r="AN49" i="38"/>
  <c r="AN13" i="38"/>
  <c r="AN46" i="38"/>
  <c r="AN10" i="38"/>
  <c r="AN54" i="38"/>
  <c r="AN56" i="38"/>
  <c r="AN50" i="38"/>
  <c r="AN44" i="38"/>
  <c r="AN53" i="38"/>
  <c r="AN47" i="38"/>
  <c r="AN41" i="38"/>
  <c r="AN28" i="38"/>
  <c r="AN61" i="38"/>
  <c r="AN25" i="38"/>
  <c r="AN58" i="38"/>
  <c r="AN22" i="38"/>
  <c r="AN23" i="37"/>
  <c r="G23" i="27" s="1"/>
  <c r="AN59" i="37"/>
  <c r="G59" i="27" s="1"/>
  <c r="AN33" i="37"/>
  <c r="G33" i="27" s="1"/>
  <c r="AN28" i="37"/>
  <c r="G28" i="27" s="1"/>
  <c r="AN12" i="37"/>
  <c r="G12" i="27" s="1"/>
  <c r="AN31" i="37"/>
  <c r="G31" i="27" s="1"/>
  <c r="AN26" i="37"/>
  <c r="G26" i="27" s="1"/>
  <c r="AN61" i="37"/>
  <c r="G61" i="27" s="1"/>
  <c r="AN30" i="37"/>
  <c r="G30" i="27" s="1"/>
  <c r="AN25" i="37"/>
  <c r="G25" i="27" s="1"/>
  <c r="AN27" i="37"/>
  <c r="G27" i="27" s="1"/>
  <c r="AN22" i="37"/>
  <c r="G22" i="27" s="1"/>
  <c r="AN62" i="37"/>
  <c r="G62" i="27" s="1"/>
  <c r="AN9" i="37"/>
  <c r="AN19" i="37"/>
  <c r="G19" i="27" s="1"/>
  <c r="AN27" i="36"/>
  <c r="F27" i="27" s="1"/>
  <c r="AN18" i="36"/>
  <c r="F18" i="27" s="1"/>
  <c r="AN59" i="36"/>
  <c r="F59" i="27" s="1"/>
  <c r="AN30" i="36"/>
  <c r="F30" i="27" s="1"/>
  <c r="AN44" i="36"/>
  <c r="F44" i="27" s="1"/>
  <c r="AN28" i="36"/>
  <c r="F28" i="27" s="1"/>
  <c r="AN25" i="36"/>
  <c r="F25" i="27" s="1"/>
  <c r="AN35" i="35"/>
  <c r="E35" i="27" s="1"/>
  <c r="AN27" i="35"/>
  <c r="E27" i="27" s="1"/>
  <c r="AN56" i="35"/>
  <c r="E56" i="27" s="1"/>
  <c r="AN22" i="35"/>
  <c r="E22" i="27" s="1"/>
  <c r="AN19" i="35"/>
  <c r="E19" i="27" s="1"/>
  <c r="AN63" i="35"/>
  <c r="E63" i="27" s="1"/>
  <c r="AN50" i="35"/>
  <c r="E50" i="27" s="1"/>
  <c r="AN26" i="35"/>
  <c r="E26" i="27" s="1"/>
  <c r="AN57" i="35"/>
  <c r="E57" i="27" s="1"/>
  <c r="AN47" i="35"/>
  <c r="E47" i="27" s="1"/>
  <c r="AN10" i="35"/>
  <c r="E10" i="27" s="1"/>
  <c r="AN65" i="35"/>
  <c r="E65" i="27" s="1"/>
  <c r="AN48" i="35"/>
  <c r="E48" i="27" s="1"/>
  <c r="AN58" i="35"/>
  <c r="E58" i="27" s="1"/>
  <c r="AN51" i="35"/>
  <c r="E51" i="27" s="1"/>
  <c r="AN52" i="35"/>
  <c r="E52" i="27" s="1"/>
  <c r="AN55" i="32"/>
  <c r="C55" i="27" s="1"/>
  <c r="AN50" i="48"/>
  <c r="R50" i="27" s="1"/>
  <c r="AN44" i="48"/>
  <c r="R44" i="27" s="1"/>
  <c r="AN49" i="48"/>
  <c r="R49" i="27" s="1"/>
  <c r="AN65" i="48"/>
  <c r="R65" i="27" s="1"/>
  <c r="AN15" i="48"/>
  <c r="R15" i="27" s="1"/>
  <c r="AN37" i="48"/>
  <c r="R37" i="27" s="1"/>
  <c r="AN20" i="48"/>
  <c r="R20" i="27" s="1"/>
  <c r="AN61" i="48"/>
  <c r="R61" i="27" s="1"/>
  <c r="AN25" i="48"/>
  <c r="R25" i="27" s="1"/>
  <c r="AN57" i="48"/>
  <c r="R57" i="27" s="1"/>
  <c r="AN59" i="48"/>
  <c r="R59" i="27" s="1"/>
  <c r="AN22" i="48"/>
  <c r="R22" i="27" s="1"/>
  <c r="AN29" i="48"/>
  <c r="R29" i="27" s="1"/>
  <c r="AN40" i="48"/>
  <c r="R40" i="27" s="1"/>
  <c r="AN64" i="48"/>
  <c r="R64" i="27" s="1"/>
  <c r="AN58" i="48"/>
  <c r="R58" i="27" s="1"/>
  <c r="AN16" i="48"/>
  <c r="R16" i="27" s="1"/>
  <c r="AN68" i="48"/>
  <c r="R68" i="27" s="1"/>
  <c r="AN33" i="48"/>
  <c r="R33" i="27" s="1"/>
  <c r="AN32" i="48"/>
  <c r="R32" i="27" s="1"/>
  <c r="AN52" i="48"/>
  <c r="R52" i="27" s="1"/>
  <c r="AN34" i="48"/>
  <c r="R34" i="27" s="1"/>
  <c r="AN66" i="48"/>
  <c r="R66" i="27" s="1"/>
  <c r="AN46" i="48"/>
  <c r="R46" i="27" s="1"/>
  <c r="AN60" i="48"/>
  <c r="R60" i="27" s="1"/>
  <c r="AN62" i="48"/>
  <c r="R62" i="27" s="1"/>
  <c r="AN26" i="48"/>
  <c r="R26" i="27" s="1"/>
  <c r="AN27" i="48"/>
  <c r="R27" i="27" s="1"/>
  <c r="AN10" i="48"/>
  <c r="R10" i="27" s="1"/>
  <c r="AN42" i="48"/>
  <c r="R42" i="27" s="1"/>
  <c r="AN35" i="48"/>
  <c r="R35" i="27" s="1"/>
  <c r="AN55" i="48"/>
  <c r="R55" i="27" s="1"/>
  <c r="AN56" i="48"/>
  <c r="R56" i="27" s="1"/>
  <c r="AN38" i="48"/>
  <c r="R38" i="27" s="1"/>
  <c r="AN29" i="47"/>
  <c r="Q29" i="27" s="1"/>
  <c r="AN35" i="47"/>
  <c r="Q35" i="27" s="1"/>
  <c r="AN38" i="47"/>
  <c r="Q38" i="27" s="1"/>
  <c r="AN41" i="47"/>
  <c r="Q41" i="27" s="1"/>
  <c r="AN58" i="47"/>
  <c r="Q58" i="27" s="1"/>
  <c r="AN47" i="47"/>
  <c r="Q47" i="27" s="1"/>
  <c r="AN14" i="47"/>
  <c r="Q14" i="27" s="1"/>
  <c r="AN50" i="47"/>
  <c r="Q50" i="27" s="1"/>
  <c r="AN59" i="47"/>
  <c r="Q59" i="27" s="1"/>
  <c r="AN17" i="47"/>
  <c r="Q17" i="27" s="1"/>
  <c r="AN53" i="47"/>
  <c r="Q53" i="27" s="1"/>
  <c r="AN65" i="47"/>
  <c r="Q65" i="27" s="1"/>
  <c r="AN32" i="47"/>
  <c r="Q32" i="27" s="1"/>
  <c r="AN16" i="47"/>
  <c r="Q16" i="27" s="1"/>
  <c r="AN41" i="46"/>
  <c r="P41" i="27" s="1"/>
  <c r="AN15" i="46"/>
  <c r="P15" i="27" s="1"/>
  <c r="AN21" i="46"/>
  <c r="P21" i="27" s="1"/>
  <c r="AN12" i="46"/>
  <c r="P12" i="27" s="1"/>
  <c r="AN29" i="46"/>
  <c r="P29" i="27" s="1"/>
  <c r="AN9" i="46"/>
  <c r="AN47" i="45"/>
  <c r="O47" i="27" s="1"/>
  <c r="AN41" i="45"/>
  <c r="O41" i="27" s="1"/>
  <c r="AN13" i="45"/>
  <c r="O13" i="27" s="1"/>
  <c r="AN20" i="45"/>
  <c r="O20" i="27" s="1"/>
  <c r="AN34" i="45"/>
  <c r="O34" i="27" s="1"/>
  <c r="AN67" i="45"/>
  <c r="O67" i="27" s="1"/>
  <c r="AN14" i="45"/>
  <c r="O14" i="27" s="1"/>
  <c r="AN55" i="45"/>
  <c r="O55" i="27" s="1"/>
  <c r="AN46" i="44"/>
  <c r="N46" i="27" s="1"/>
  <c r="AN19" i="44"/>
  <c r="N19" i="27" s="1"/>
  <c r="AN15" i="44"/>
  <c r="N15" i="27" s="1"/>
  <c r="AN10" i="44"/>
  <c r="N10" i="27" s="1"/>
  <c r="AN20" i="44"/>
  <c r="N20" i="27" s="1"/>
  <c r="AN47" i="44"/>
  <c r="N47" i="27" s="1"/>
  <c r="AN22" i="44"/>
  <c r="N22" i="27" s="1"/>
  <c r="AN37" i="44"/>
  <c r="N37" i="27" s="1"/>
  <c r="AN58" i="44"/>
  <c r="N58" i="27" s="1"/>
  <c r="AN25" i="44"/>
  <c r="N25" i="27" s="1"/>
  <c r="AN53" i="44"/>
  <c r="N53" i="27" s="1"/>
  <c r="AN14" i="44"/>
  <c r="N14" i="27" s="1"/>
  <c r="AN32" i="44"/>
  <c r="N32" i="27" s="1"/>
  <c r="AN65" i="44"/>
  <c r="N65" i="27" s="1"/>
  <c r="AN23" i="44"/>
  <c r="N23" i="27" s="1"/>
  <c r="AN29" i="44"/>
  <c r="N29" i="27" s="1"/>
  <c r="AN16" i="44"/>
  <c r="N16" i="27" s="1"/>
  <c r="AN43" i="44"/>
  <c r="N43" i="27" s="1"/>
  <c r="AN59" i="44"/>
  <c r="N59" i="27" s="1"/>
  <c r="AN41" i="44"/>
  <c r="N41" i="27" s="1"/>
  <c r="AN42" i="44"/>
  <c r="N42" i="27" s="1"/>
  <c r="AN49" i="44"/>
  <c r="N49" i="27" s="1"/>
  <c r="AN62" i="44"/>
  <c r="N62" i="27" s="1"/>
  <c r="AN11" i="44"/>
  <c r="N11" i="27" s="1"/>
  <c r="AN31" i="44"/>
  <c r="N31" i="27" s="1"/>
  <c r="AN58" i="43"/>
  <c r="M58" i="27" s="1"/>
  <c r="AN39" i="43"/>
  <c r="M39" i="27" s="1"/>
  <c r="AN18" i="43"/>
  <c r="M18" i="27" s="1"/>
  <c r="AN26" i="43"/>
  <c r="M26" i="27" s="1"/>
  <c r="AN62" i="43"/>
  <c r="M62" i="27" s="1"/>
  <c r="AN31" i="43"/>
  <c r="M31" i="27" s="1"/>
  <c r="AN22" i="43"/>
  <c r="M22" i="27" s="1"/>
  <c r="AN28" i="43"/>
  <c r="M28" i="27" s="1"/>
  <c r="AN37" i="43"/>
  <c r="M37" i="27" s="1"/>
  <c r="AN41" i="43"/>
  <c r="M41" i="27" s="1"/>
  <c r="AN68" i="43"/>
  <c r="M68" i="27" s="1"/>
  <c r="AN25" i="43"/>
  <c r="M25" i="27" s="1"/>
  <c r="AN34" i="43"/>
  <c r="M34" i="27" s="1"/>
  <c r="AN43" i="43"/>
  <c r="M43" i="27" s="1"/>
  <c r="AN44" i="43"/>
  <c r="M44" i="27" s="1"/>
  <c r="AN15" i="43"/>
  <c r="M15" i="27" s="1"/>
  <c r="AN35" i="43"/>
  <c r="M35" i="27" s="1"/>
  <c r="AN19" i="43"/>
  <c r="M19" i="27" s="1"/>
  <c r="AN64" i="43"/>
  <c r="M64" i="27" s="1"/>
  <c r="AN40" i="43"/>
  <c r="M40" i="27" s="1"/>
  <c r="AN52" i="43"/>
  <c r="M52" i="27" s="1"/>
  <c r="AN11" i="43"/>
  <c r="M11" i="27" s="1"/>
  <c r="AN47" i="43"/>
  <c r="M47" i="27" s="1"/>
  <c r="AN67" i="43"/>
  <c r="M67" i="27" s="1"/>
  <c r="AN46" i="43"/>
  <c r="M46" i="27" s="1"/>
  <c r="AN55" i="43"/>
  <c r="M55" i="27" s="1"/>
  <c r="AN14" i="43"/>
  <c r="M14" i="27" s="1"/>
  <c r="AN50" i="43"/>
  <c r="M50" i="27" s="1"/>
  <c r="AN63" i="43"/>
  <c r="M63" i="27" s="1"/>
  <c r="AN61" i="43"/>
  <c r="M61" i="27" s="1"/>
  <c r="AN20" i="43"/>
  <c r="M20" i="27" s="1"/>
  <c r="AN56" i="43"/>
  <c r="M56" i="27" s="1"/>
  <c r="AN10" i="43"/>
  <c r="M10" i="27" s="1"/>
  <c r="AN38" i="43"/>
  <c r="M38" i="27" s="1"/>
  <c r="AN30" i="43"/>
  <c r="M30" i="27" s="1"/>
  <c r="AN49" i="43"/>
  <c r="M49" i="27" s="1"/>
  <c r="AN17" i="43"/>
  <c r="M17" i="27" s="1"/>
  <c r="AN53" i="43"/>
  <c r="M53" i="27" s="1"/>
  <c r="AN51" i="43"/>
  <c r="M51" i="27" s="1"/>
  <c r="AN23" i="43"/>
  <c r="M23" i="27" s="1"/>
  <c r="AN59" i="43"/>
  <c r="M59" i="27" s="1"/>
  <c r="AN22" i="42"/>
  <c r="L22" i="27" s="1"/>
  <c r="AN33" i="42"/>
  <c r="L33" i="27" s="1"/>
  <c r="AN11" i="42"/>
  <c r="L11" i="27" s="1"/>
  <c r="AN31" i="42"/>
  <c r="L31" i="27" s="1"/>
  <c r="AN42" i="42"/>
  <c r="L42" i="27" s="1"/>
  <c r="AN32" i="42"/>
  <c r="L32" i="27" s="1"/>
  <c r="AN38" i="42"/>
  <c r="L38" i="27" s="1"/>
  <c r="AN68" i="42"/>
  <c r="L68" i="27" s="1"/>
  <c r="AN27" i="42"/>
  <c r="L27" i="27" s="1"/>
  <c r="AN14" i="42"/>
  <c r="L14" i="27" s="1"/>
  <c r="AN20" i="42"/>
  <c r="L20" i="27" s="1"/>
  <c r="AN41" i="42"/>
  <c r="L41" i="27" s="1"/>
  <c r="AN37" i="42"/>
  <c r="L37" i="27" s="1"/>
  <c r="AN30" i="42"/>
  <c r="L30" i="27" s="1"/>
  <c r="AN65" i="42"/>
  <c r="L65" i="27" s="1"/>
  <c r="AN43" i="42"/>
  <c r="L43" i="27" s="1"/>
  <c r="AN35" i="42"/>
  <c r="L35" i="27" s="1"/>
  <c r="AN61" i="42"/>
  <c r="L61" i="27" s="1"/>
  <c r="AN51" i="42"/>
  <c r="L51" i="27" s="1"/>
  <c r="AN47" i="42"/>
  <c r="L47" i="27" s="1"/>
  <c r="AN53" i="42"/>
  <c r="L53" i="27" s="1"/>
  <c r="AN12" i="42"/>
  <c r="L12" i="27" s="1"/>
  <c r="AN34" i="42"/>
  <c r="L34" i="27" s="1"/>
  <c r="AN56" i="42"/>
  <c r="L56" i="27" s="1"/>
  <c r="AN59" i="42"/>
  <c r="L59" i="27" s="1"/>
  <c r="AN58" i="42"/>
  <c r="L58" i="27" s="1"/>
  <c r="AN32" i="41"/>
  <c r="AN17" i="41"/>
  <c r="AN50" i="41"/>
  <c r="AN11" i="41"/>
  <c r="AN64" i="41"/>
  <c r="AN12" i="41"/>
  <c r="AN68" i="41"/>
  <c r="AN14" i="41"/>
  <c r="AN28" i="41"/>
  <c r="AN20" i="41"/>
  <c r="AN46" i="41"/>
  <c r="AN51" i="41"/>
  <c r="AN31" i="41"/>
  <c r="AN44" i="41"/>
  <c r="AN65" i="41"/>
  <c r="AN63" i="41"/>
  <c r="AN34" i="41"/>
  <c r="AN26" i="41"/>
  <c r="AN24" i="41"/>
  <c r="AN23" i="41"/>
  <c r="AN49" i="41"/>
  <c r="AN40" i="41"/>
  <c r="AN38" i="41"/>
  <c r="AN13" i="41"/>
  <c r="AN67" i="41"/>
  <c r="AN59" i="41"/>
  <c r="AN21" i="41"/>
  <c r="AN58" i="41"/>
  <c r="AN30" i="41"/>
  <c r="AN35" i="41"/>
  <c r="AN53" i="41"/>
  <c r="AN37" i="41"/>
  <c r="AN56" i="41"/>
  <c r="AN48" i="41"/>
  <c r="AN15" i="41"/>
  <c r="AN47" i="41"/>
  <c r="AN39" i="41"/>
  <c r="AN57" i="41"/>
  <c r="AN45" i="41"/>
  <c r="AN18" i="41"/>
  <c r="AN10" i="41"/>
  <c r="AN62" i="41"/>
  <c r="AN26" i="40"/>
  <c r="AN15" i="40"/>
  <c r="AN9" i="40"/>
  <c r="AN59" i="40"/>
  <c r="AN66" i="40"/>
  <c r="AN10" i="40"/>
  <c r="AN34" i="40"/>
  <c r="AN47" i="40"/>
  <c r="AN25" i="40"/>
  <c r="AN39" i="40"/>
  <c r="AN23" i="40"/>
  <c r="AN32" i="40"/>
  <c r="AN30" i="40"/>
  <c r="AN38" i="40"/>
  <c r="AN24" i="40"/>
  <c r="AN54" i="40"/>
  <c r="AN41" i="40"/>
  <c r="AN64" i="40"/>
  <c r="AN48" i="40"/>
  <c r="AN19" i="40"/>
  <c r="AN37" i="40"/>
  <c r="AN62" i="40"/>
  <c r="AN65" i="40"/>
  <c r="AN11" i="40"/>
  <c r="AN44" i="40"/>
  <c r="AN68" i="40"/>
  <c r="AN50" i="40"/>
  <c r="AN36" i="40"/>
  <c r="AN40" i="40"/>
  <c r="AN43" i="40"/>
  <c r="AN37" i="39"/>
  <c r="AN34" i="39"/>
  <c r="AN67" i="39"/>
  <c r="AN31" i="39"/>
  <c r="AN64" i="39"/>
  <c r="AN28" i="39"/>
  <c r="AN56" i="39"/>
  <c r="AN55" i="39"/>
  <c r="AN19" i="39"/>
  <c r="AN52" i="39"/>
  <c r="AN16" i="39"/>
  <c r="AN47" i="39"/>
  <c r="AN25" i="39"/>
  <c r="AN38" i="39"/>
  <c r="AN22" i="39"/>
  <c r="AN49" i="39"/>
  <c r="AN13" i="39"/>
  <c r="AN29" i="39"/>
  <c r="AN55" i="38"/>
  <c r="AN19" i="38"/>
  <c r="AN35" i="38"/>
  <c r="AN43" i="38"/>
  <c r="AN32" i="38"/>
  <c r="AN40" i="38"/>
  <c r="AN38" i="38"/>
  <c r="AN29" i="38"/>
  <c r="AN37" i="38"/>
  <c r="AN26" i="38"/>
  <c r="AN34" i="38"/>
  <c r="AN62" i="38"/>
  <c r="AN31" i="38"/>
  <c r="AN35" i="37"/>
  <c r="G35" i="27" s="1"/>
  <c r="AN65" i="37"/>
  <c r="G65" i="27" s="1"/>
  <c r="AN38" i="37"/>
  <c r="G38" i="27" s="1"/>
  <c r="AN52" i="37"/>
  <c r="G52" i="27" s="1"/>
  <c r="AN58" i="37"/>
  <c r="G58" i="27" s="1"/>
  <c r="AN49" i="37"/>
  <c r="G49" i="27" s="1"/>
  <c r="AN44" i="37"/>
  <c r="G44" i="27" s="1"/>
  <c r="AN46" i="37"/>
  <c r="G46" i="27" s="1"/>
  <c r="AN48" i="37"/>
  <c r="G48" i="27" s="1"/>
  <c r="AN24" i="37"/>
  <c r="G24" i="27" s="1"/>
  <c r="AN55" i="37"/>
  <c r="G55" i="27" s="1"/>
  <c r="AN41" i="37"/>
  <c r="G41" i="27" s="1"/>
  <c r="AN68" i="37"/>
  <c r="G68" i="27" s="1"/>
  <c r="AN54" i="37"/>
  <c r="G54" i="27" s="1"/>
  <c r="AN57" i="37"/>
  <c r="G57" i="27" s="1"/>
  <c r="AN11" i="37"/>
  <c r="G11" i="27" s="1"/>
  <c r="AN47" i="37"/>
  <c r="G47" i="27" s="1"/>
  <c r="AN63" i="37"/>
  <c r="G63" i="27" s="1"/>
  <c r="AN43" i="37"/>
  <c r="G43" i="27" s="1"/>
  <c r="AN45" i="37"/>
  <c r="G45" i="27" s="1"/>
  <c r="AN17" i="37"/>
  <c r="G17" i="27" s="1"/>
  <c r="AN51" i="37"/>
  <c r="G51" i="27" s="1"/>
  <c r="AN64" i="37"/>
  <c r="G64" i="27" s="1"/>
  <c r="AN37" i="37"/>
  <c r="G37" i="27" s="1"/>
  <c r="AN39" i="37"/>
  <c r="G39" i="27" s="1"/>
  <c r="AN10" i="37"/>
  <c r="G10" i="27" s="1"/>
  <c r="AN29" i="37"/>
  <c r="G29" i="27" s="1"/>
  <c r="AN32" i="37"/>
  <c r="G32" i="27" s="1"/>
  <c r="AN14" i="37"/>
  <c r="G14" i="27" s="1"/>
  <c r="AN50" i="37"/>
  <c r="G50" i="27" s="1"/>
  <c r="AN40" i="37"/>
  <c r="G40" i="27" s="1"/>
  <c r="AN42" i="37"/>
  <c r="G42" i="27" s="1"/>
  <c r="AN53" i="37"/>
  <c r="G53" i="27" s="1"/>
  <c r="AN20" i="37"/>
  <c r="G20" i="27" s="1"/>
  <c r="AN56" i="37"/>
  <c r="G56" i="27" s="1"/>
  <c r="AN67" i="37"/>
  <c r="G67" i="27" s="1"/>
  <c r="AN34" i="37"/>
  <c r="G34" i="27" s="1"/>
  <c r="AN36" i="37"/>
  <c r="G36" i="27" s="1"/>
  <c r="AN60" i="37"/>
  <c r="G60" i="27" s="1"/>
  <c r="AN54" i="36"/>
  <c r="F54" i="27" s="1"/>
  <c r="AN63" i="36"/>
  <c r="F63" i="27" s="1"/>
  <c r="AN17" i="36"/>
  <c r="F17" i="27" s="1"/>
  <c r="AN49" i="36"/>
  <c r="F49" i="27" s="1"/>
  <c r="AN57" i="36"/>
  <c r="F57" i="27" s="1"/>
  <c r="AN60" i="36"/>
  <c r="F60" i="27" s="1"/>
  <c r="AN66" i="36"/>
  <c r="F66" i="27" s="1"/>
  <c r="AN56" i="36"/>
  <c r="F56" i="27" s="1"/>
  <c r="AN42" i="36"/>
  <c r="F42" i="27" s="1"/>
  <c r="AN43" i="36"/>
  <c r="F43" i="27" s="1"/>
  <c r="AN26" i="36"/>
  <c r="F26" i="27" s="1"/>
  <c r="AN36" i="36"/>
  <c r="F36" i="27" s="1"/>
  <c r="AN39" i="36"/>
  <c r="F39" i="27" s="1"/>
  <c r="AN53" i="36"/>
  <c r="F53" i="27" s="1"/>
  <c r="AN20" i="36"/>
  <c r="F20" i="27" s="1"/>
  <c r="AN47" i="36"/>
  <c r="F47" i="27" s="1"/>
  <c r="AN64" i="36"/>
  <c r="F64" i="27" s="1"/>
  <c r="AN23" i="36"/>
  <c r="F23" i="27" s="1"/>
  <c r="AN37" i="36"/>
  <c r="F37" i="27" s="1"/>
  <c r="AN31" i="36"/>
  <c r="F31" i="27" s="1"/>
  <c r="AN51" i="36"/>
  <c r="F51" i="27" s="1"/>
  <c r="AN45" i="36"/>
  <c r="F45" i="27" s="1"/>
  <c r="AN61" i="36"/>
  <c r="F61" i="27" s="1"/>
  <c r="AN65" i="36"/>
  <c r="F65" i="27" s="1"/>
  <c r="AN19" i="36"/>
  <c r="F19" i="27" s="1"/>
  <c r="AN58" i="36"/>
  <c r="F58" i="27" s="1"/>
  <c r="AN38" i="36"/>
  <c r="F38" i="27" s="1"/>
  <c r="AN14" i="36"/>
  <c r="F14" i="27" s="1"/>
  <c r="AN10" i="36"/>
  <c r="F10" i="27" s="1"/>
  <c r="AN32" i="36"/>
  <c r="F32" i="27" s="1"/>
  <c r="AN24" i="36"/>
  <c r="F24" i="27" s="1"/>
  <c r="AN52" i="36"/>
  <c r="F52" i="27" s="1"/>
  <c r="AN68" i="36"/>
  <c r="F68" i="27" s="1"/>
  <c r="AN22" i="36"/>
  <c r="F22" i="27" s="1"/>
  <c r="AN55" i="36"/>
  <c r="F55" i="27" s="1"/>
  <c r="AN12" i="36"/>
  <c r="F12" i="27" s="1"/>
  <c r="AN34" i="36"/>
  <c r="F34" i="27" s="1"/>
  <c r="AN50" i="36"/>
  <c r="F50" i="27" s="1"/>
  <c r="AN67" i="36"/>
  <c r="F67" i="27" s="1"/>
  <c r="AN40" i="36"/>
  <c r="F40" i="27" s="1"/>
  <c r="AN48" i="36"/>
  <c r="F48" i="27" s="1"/>
  <c r="AN29" i="36"/>
  <c r="F29" i="27" s="1"/>
  <c r="AN62" i="36"/>
  <c r="F62" i="27" s="1"/>
  <c r="AN11" i="36"/>
  <c r="F11" i="27" s="1"/>
  <c r="AN46" i="36"/>
  <c r="F46" i="27" s="1"/>
  <c r="AN35" i="36"/>
  <c r="F35" i="27" s="1"/>
  <c r="AN33" i="36"/>
  <c r="F33" i="27" s="1"/>
  <c r="AN25" i="35"/>
  <c r="E25" i="27" s="1"/>
  <c r="AN49" i="35"/>
  <c r="E49" i="27" s="1"/>
  <c r="AN62" i="35"/>
  <c r="E62" i="27" s="1"/>
  <c r="AN14" i="35"/>
  <c r="E14" i="27" s="1"/>
  <c r="AN46" i="35"/>
  <c r="E46" i="27" s="1"/>
  <c r="AN36" i="35"/>
  <c r="E36" i="27" s="1"/>
  <c r="AN42" i="35"/>
  <c r="E42" i="27" s="1"/>
  <c r="AN32" i="35"/>
  <c r="E32" i="27" s="1"/>
  <c r="AN17" i="35"/>
  <c r="E17" i="27" s="1"/>
  <c r="AN67" i="35"/>
  <c r="E67" i="27" s="1"/>
  <c r="AN64" i="35"/>
  <c r="E64" i="27" s="1"/>
  <c r="AN28" i="35"/>
  <c r="E28" i="27" s="1"/>
  <c r="AN40" i="35"/>
  <c r="E40" i="27" s="1"/>
  <c r="AN60" i="35"/>
  <c r="E60" i="27" s="1"/>
  <c r="AN23" i="35"/>
  <c r="E23" i="27" s="1"/>
  <c r="AN21" i="35"/>
  <c r="E21" i="27" s="1"/>
  <c r="AN20" i="35"/>
  <c r="E20" i="27" s="1"/>
  <c r="AN13" i="35"/>
  <c r="E13" i="27" s="1"/>
  <c r="AN38" i="35"/>
  <c r="E38" i="27" s="1"/>
  <c r="AN11" i="35"/>
  <c r="E11" i="27" s="1"/>
  <c r="AN59" i="35"/>
  <c r="E59" i="27" s="1"/>
  <c r="AN41" i="35"/>
  <c r="E41" i="27" s="1"/>
  <c r="AN53" i="35"/>
  <c r="E53" i="27" s="1"/>
  <c r="AN29" i="35"/>
  <c r="E29" i="27" s="1"/>
  <c r="AN18" i="35"/>
  <c r="E18" i="27" s="1"/>
  <c r="AN34" i="35"/>
  <c r="E34" i="27" s="1"/>
  <c r="AN54" i="35"/>
  <c r="E54" i="27" s="1"/>
  <c r="AN61" i="35"/>
  <c r="E61" i="27" s="1"/>
  <c r="AN68" i="35"/>
  <c r="E68" i="27" s="1"/>
  <c r="AN31" i="35"/>
  <c r="E31" i="27" s="1"/>
  <c r="AN37" i="35"/>
  <c r="E37" i="27" s="1"/>
  <c r="AN43" i="35"/>
  <c r="E43" i="27" s="1"/>
  <c r="AN44" i="35"/>
  <c r="E44" i="27" s="1"/>
  <c r="AN9" i="35"/>
  <c r="AN30" i="35"/>
  <c r="E30" i="27" s="1"/>
  <c r="AN43" i="32"/>
  <c r="C43" i="27" s="1"/>
  <c r="AN13" i="32"/>
  <c r="C13" i="27" s="1"/>
  <c r="AN22" i="32"/>
  <c r="C22" i="27" s="1"/>
  <c r="AN15" i="32"/>
  <c r="C15" i="27" s="1"/>
  <c r="AN21" i="32"/>
  <c r="C21" i="27" s="1"/>
  <c r="AN37" i="32"/>
  <c r="C37" i="27" s="1"/>
  <c r="AN11" i="32"/>
  <c r="C11" i="27" s="1"/>
  <c r="AN63" i="32"/>
  <c r="C63" i="27" s="1"/>
  <c r="AN33" i="32"/>
  <c r="C33" i="27" s="1"/>
  <c r="AN16" i="32"/>
  <c r="C16" i="27" s="1"/>
  <c r="AN14" i="32"/>
  <c r="C14" i="27" s="1"/>
  <c r="AN52" i="32"/>
  <c r="C52" i="27" s="1"/>
  <c r="AN67" i="32"/>
  <c r="C67" i="27" s="1"/>
  <c r="AN45" i="32"/>
  <c r="C45" i="27" s="1"/>
  <c r="AN61" i="32"/>
  <c r="C61" i="27" s="1"/>
  <c r="AN68" i="32"/>
  <c r="C68" i="27" s="1"/>
  <c r="AN49" i="32"/>
  <c r="C49" i="27" s="1"/>
  <c r="AN35" i="32"/>
  <c r="C35" i="27" s="1"/>
  <c r="AN58" i="32"/>
  <c r="C58" i="27" s="1"/>
  <c r="AN41" i="32"/>
  <c r="C41" i="27" s="1"/>
  <c r="AN23" i="32"/>
  <c r="C23" i="27" s="1"/>
  <c r="AN53" i="32"/>
  <c r="C53" i="27" s="1"/>
  <c r="AN50" i="32"/>
  <c r="C50" i="27" s="1"/>
  <c r="AN26" i="32"/>
  <c r="C26" i="27" s="1"/>
  <c r="AN59" i="32"/>
  <c r="C59" i="27" s="1"/>
  <c r="AN62" i="32"/>
  <c r="C62" i="27" s="1"/>
  <c r="AN36" i="32"/>
  <c r="C36" i="27" s="1"/>
  <c r="AN27" i="32"/>
  <c r="C27" i="27" s="1"/>
  <c r="AN30" i="32"/>
  <c r="C30" i="27" s="1"/>
  <c r="AN32" i="32"/>
  <c r="C32" i="27" s="1"/>
  <c r="AN24" i="32"/>
  <c r="C24" i="27" s="1"/>
  <c r="AN28" i="32"/>
  <c r="C28" i="27" s="1"/>
  <c r="AN44" i="32"/>
  <c r="C44" i="27" s="1"/>
  <c r="AN65" i="32"/>
  <c r="C65" i="27" s="1"/>
  <c r="AN47" i="32"/>
  <c r="C47" i="27" s="1"/>
  <c r="AN18" i="32"/>
  <c r="C18" i="27" s="1"/>
  <c r="AN56" i="32"/>
  <c r="C56" i="27" s="1"/>
  <c r="AN38" i="32"/>
  <c r="C38" i="27" s="1"/>
  <c r="AN29" i="32"/>
  <c r="C29" i="27" s="1"/>
  <c r="AN17" i="32"/>
  <c r="C17" i="27" s="1"/>
  <c r="AN42" i="32"/>
  <c r="C42" i="27" s="1"/>
  <c r="AN66" i="32"/>
  <c r="C66" i="27" s="1"/>
  <c r="AN40" i="32"/>
  <c r="C40" i="27" s="1"/>
  <c r="AN31" i="32"/>
  <c r="C31" i="27" s="1"/>
  <c r="AY13" i="8"/>
  <c r="BA16" i="8"/>
  <c r="AN16" i="8" s="1"/>
  <c r="D16" i="27" s="1"/>
  <c r="BA18" i="8"/>
  <c r="BA34" i="8"/>
  <c r="AN34" i="8" s="1"/>
  <c r="D34" i="27" s="1"/>
  <c r="AY22" i="8"/>
  <c r="AY21" i="8"/>
  <c r="BA40" i="8"/>
  <c r="AY35" i="8"/>
  <c r="AY49" i="8"/>
  <c r="BA17" i="8"/>
  <c r="AY40" i="8"/>
  <c r="AY28" i="8"/>
  <c r="BA39" i="8"/>
  <c r="AY48" i="8"/>
  <c r="AY52" i="8"/>
  <c r="AN52" i="8" s="1"/>
  <c r="D52" i="27" s="1"/>
  <c r="BA62" i="8"/>
  <c r="BA42" i="8"/>
  <c r="BA19" i="8"/>
  <c r="BA20" i="8"/>
  <c r="AY56" i="8"/>
  <c r="BA14" i="8"/>
  <c r="AY24" i="8"/>
  <c r="BA36" i="8"/>
  <c r="BA57" i="8"/>
  <c r="BA22" i="8"/>
  <c r="BA31" i="8"/>
  <c r="BA61" i="8"/>
  <c r="BA43" i="8"/>
  <c r="BA68" i="8"/>
  <c r="AY29" i="8"/>
  <c r="AY54" i="8"/>
  <c r="AY61" i="8"/>
  <c r="BA28" i="8"/>
  <c r="BA41" i="8"/>
  <c r="BA49" i="8"/>
  <c r="AY27" i="8"/>
  <c r="AY51" i="8"/>
  <c r="BA55" i="8"/>
  <c r="AN55" i="8" s="1"/>
  <c r="D55" i="27" s="1"/>
  <c r="AY39" i="8"/>
  <c r="AY31" i="8"/>
  <c r="AY65" i="8"/>
  <c r="AY45" i="8"/>
  <c r="BA48" i="8"/>
  <c r="AY30" i="8"/>
  <c r="BA67" i="8"/>
  <c r="AY12" i="8"/>
  <c r="AY68" i="8"/>
  <c r="BA47" i="8"/>
  <c r="AY20" i="8"/>
  <c r="BA26" i="8"/>
  <c r="AY17" i="8"/>
  <c r="BA46" i="8"/>
  <c r="AY46" i="8"/>
  <c r="AY67" i="8"/>
  <c r="AY36" i="8"/>
  <c r="BA45" i="8"/>
  <c r="BA38" i="8"/>
  <c r="AY53" i="8"/>
  <c r="BA21" i="8"/>
  <c r="AY15" i="8"/>
  <c r="AY58" i="8"/>
  <c r="AN58" i="8" s="1"/>
  <c r="D58" i="27" s="1"/>
  <c r="BA25" i="8"/>
  <c r="AN25" i="8" s="1"/>
  <c r="D25" i="27" s="1"/>
  <c r="BA27" i="8"/>
  <c r="AY19" i="8"/>
  <c r="AY66" i="8"/>
  <c r="BA64" i="8"/>
  <c r="BA37" i="8"/>
  <c r="BA9" i="8"/>
  <c r="AN9" i="8" s="1"/>
  <c r="BA50" i="8"/>
  <c r="AP9" i="8"/>
  <c r="AS9" i="8" s="1"/>
  <c r="Q13" i="31" s="1"/>
  <c r="AW19" i="8"/>
  <c r="BA29" i="8"/>
  <c r="AW50" i="8"/>
  <c r="AX14" i="8"/>
  <c r="AX50" i="8"/>
  <c r="AX42" i="8"/>
  <c r="AX47" i="8"/>
  <c r="AX59" i="8"/>
  <c r="AX51" i="8"/>
  <c r="AX30" i="8"/>
  <c r="AX62" i="8"/>
  <c r="AX23" i="8"/>
  <c r="AX44" i="8"/>
  <c r="AX54" i="8"/>
  <c r="AX66" i="8"/>
  <c r="AX26" i="8"/>
  <c r="AX38" i="8"/>
  <c r="AX18" i="8"/>
  <c r="AX39" i="8"/>
  <c r="AX32" i="8"/>
  <c r="AX11" i="8"/>
  <c r="AX68" i="8"/>
  <c r="AX36" i="8"/>
  <c r="AX45" i="8"/>
  <c r="AX57" i="8"/>
  <c r="AX15" i="8"/>
  <c r="AX24" i="8"/>
  <c r="BA12" i="8"/>
  <c r="BA60" i="8"/>
  <c r="AN60" i="8" s="1"/>
  <c r="D60" i="27" s="1"/>
  <c r="AX40" i="8"/>
  <c r="AW27" i="8"/>
  <c r="BA51" i="8"/>
  <c r="AW31" i="8"/>
  <c r="AY62" i="8"/>
  <c r="AY10" i="8"/>
  <c r="AN10" i="8" s="1"/>
  <c r="D10" i="27" s="1"/>
  <c r="AY64" i="8"/>
  <c r="AY33" i="8"/>
  <c r="AN33" i="8" s="1"/>
  <c r="D33" i="27" s="1"/>
  <c r="BA56" i="8"/>
  <c r="AX61" i="8"/>
  <c r="AW22" i="8"/>
  <c r="AW53" i="8"/>
  <c r="AW32" i="8"/>
  <c r="BA65" i="8"/>
  <c r="BA32" i="8"/>
  <c r="BA59" i="8"/>
  <c r="AW20" i="8"/>
  <c r="AW23" i="8"/>
  <c r="AW44" i="8"/>
  <c r="AW11" i="8"/>
  <c r="BA53" i="8"/>
  <c r="BA23" i="8"/>
  <c r="BA44" i="8"/>
  <c r="AW59" i="8"/>
  <c r="AW68" i="8"/>
  <c r="BA24" i="8"/>
  <c r="BA11" i="8"/>
  <c r="BA35" i="8"/>
  <c r="AW47" i="8"/>
  <c r="BA54" i="8"/>
  <c r="AW15" i="8"/>
  <c r="AW48" i="8"/>
  <c r="AW17" i="8"/>
  <c r="AY14" i="8"/>
  <c r="AY50" i="8"/>
  <c r="AY23" i="8"/>
  <c r="AY44" i="8"/>
  <c r="AY11" i="8"/>
  <c r="AY47" i="8"/>
  <c r="AY59" i="8"/>
  <c r="AY38" i="8"/>
  <c r="AY32" i="8"/>
  <c r="BA15" i="8"/>
  <c r="BA66" i="8"/>
  <c r="AX43" i="8"/>
  <c r="AW43" i="8"/>
  <c r="BA63" i="8"/>
  <c r="AN63" i="8" s="1"/>
  <c r="D63" i="27" s="1"/>
  <c r="AW39" i="8"/>
  <c r="AX27" i="8"/>
  <c r="AX12" i="8"/>
  <c r="AW21" i="8"/>
  <c r="AY41" i="8"/>
  <c r="AW56" i="8"/>
  <c r="AW13" i="8"/>
  <c r="AY37" i="8"/>
  <c r="AW26" i="8"/>
  <c r="AX17" i="8"/>
  <c r="AW66" i="8"/>
  <c r="BC5" i="8"/>
  <c r="K26" i="27"/>
  <c r="H19" i="27"/>
  <c r="J29" i="27"/>
  <c r="J47" i="27"/>
  <c r="I26" i="27"/>
  <c r="H61" i="27"/>
  <c r="K37" i="27"/>
  <c r="J16" i="27"/>
  <c r="H52" i="27"/>
  <c r="K38" i="27"/>
  <c r="K64" i="27"/>
  <c r="I25" i="27"/>
  <c r="J41" i="27"/>
  <c r="K65" i="27"/>
  <c r="H63" i="27"/>
  <c r="I35" i="27"/>
  <c r="K31" i="27"/>
  <c r="H59" i="27"/>
  <c r="I51" i="27"/>
  <c r="H30" i="27"/>
  <c r="H10" i="27"/>
  <c r="J49" i="27"/>
  <c r="I41" i="27"/>
  <c r="H34" i="27"/>
  <c r="J26" i="27"/>
  <c r="K19" i="27"/>
  <c r="I55" i="27"/>
  <c r="K17" i="27"/>
  <c r="H24" i="27"/>
  <c r="I21" i="27"/>
  <c r="J67" i="27"/>
  <c r="I39" i="27"/>
  <c r="J31" i="27"/>
  <c r="I61" i="27"/>
  <c r="J66" i="27"/>
  <c r="I20" i="27"/>
  <c r="K25" i="27"/>
  <c r="I57" i="27"/>
  <c r="H12" i="27"/>
  <c r="I11" i="27"/>
  <c r="I31" i="27"/>
  <c r="I13" i="27"/>
  <c r="J25" i="27"/>
  <c r="J13" i="27"/>
  <c r="K48" i="27"/>
  <c r="H41" i="27"/>
  <c r="K11" i="27"/>
  <c r="K9" i="27"/>
  <c r="I9" i="27"/>
  <c r="J18" i="27"/>
  <c r="I19" i="27"/>
  <c r="I50" i="27"/>
  <c r="H58" i="27"/>
  <c r="K10" i="27"/>
  <c r="J38" i="27"/>
  <c r="H18" i="27"/>
  <c r="I56" i="27"/>
  <c r="M29" i="31"/>
  <c r="K54" i="27"/>
  <c r="J48" i="27"/>
  <c r="J35" i="27"/>
  <c r="H26" i="27"/>
  <c r="I22" i="27"/>
  <c r="K44" i="27"/>
  <c r="I38" i="27"/>
  <c r="K59" i="27"/>
  <c r="K32" i="27"/>
  <c r="K68" i="27"/>
  <c r="H40" i="27"/>
  <c r="I44" i="27"/>
  <c r="K58" i="27"/>
  <c r="I58" i="27"/>
  <c r="I18" i="27"/>
  <c r="H38" i="27"/>
  <c r="I32" i="27"/>
  <c r="K22" i="27"/>
  <c r="H37" i="27"/>
  <c r="J11" i="27"/>
  <c r="J60" i="27"/>
  <c r="J64" i="27"/>
  <c r="J46" i="27"/>
  <c r="K47" i="27"/>
  <c r="K45" i="27"/>
  <c r="J17" i="27"/>
  <c r="J19" i="27"/>
  <c r="I10" i="27"/>
  <c r="H67" i="27"/>
  <c r="K40" i="27"/>
  <c r="K30" i="27"/>
  <c r="H29" i="27"/>
  <c r="I23" i="27"/>
  <c r="H32" i="27"/>
  <c r="H49" i="27"/>
  <c r="I53" i="27"/>
  <c r="K66" i="27"/>
  <c r="J23" i="27"/>
  <c r="H64" i="27"/>
  <c r="K51" i="27"/>
  <c r="M24" i="31"/>
  <c r="J53" i="27"/>
  <c r="K55" i="27"/>
  <c r="H44" i="27"/>
  <c r="J28" i="27"/>
  <c r="J56" i="27"/>
  <c r="J14" i="27"/>
  <c r="I28" i="27"/>
  <c r="K53" i="27"/>
  <c r="K27" i="27"/>
  <c r="K29" i="27"/>
  <c r="J10" i="27"/>
  <c r="I45" i="27"/>
  <c r="J59" i="27"/>
  <c r="J58" i="27"/>
  <c r="H68" i="27"/>
  <c r="K28" i="27"/>
  <c r="J57" i="27"/>
  <c r="J40" i="27"/>
  <c r="J34" i="27"/>
  <c r="I49" i="27"/>
  <c r="H54" i="27"/>
  <c r="I14" i="27"/>
  <c r="I52" i="27"/>
  <c r="H55" i="27"/>
  <c r="I29" i="27"/>
  <c r="J12" i="27"/>
  <c r="K23" i="27"/>
  <c r="K35" i="27"/>
  <c r="J39" i="27"/>
  <c r="J42" i="27"/>
  <c r="K15" i="27"/>
  <c r="I63" i="27"/>
  <c r="I54" i="27"/>
  <c r="K57" i="27"/>
  <c r="K39" i="27"/>
  <c r="H53" i="27"/>
  <c r="J54" i="27"/>
  <c r="K62" i="27"/>
  <c r="I34" i="27"/>
  <c r="K42" i="27"/>
  <c r="K13" i="27"/>
  <c r="I65" i="27"/>
  <c r="J45" i="27"/>
  <c r="H28" i="27"/>
  <c r="J33" i="27"/>
  <c r="K16" i="27"/>
  <c r="H46" i="27"/>
  <c r="K49" i="27"/>
  <c r="I43" i="27"/>
  <c r="I37" i="27"/>
  <c r="H16" i="27"/>
  <c r="K33" i="27"/>
  <c r="K67" i="27"/>
  <c r="K12" i="27"/>
  <c r="H62" i="27"/>
  <c r="J22" i="27"/>
  <c r="I17" i="27"/>
  <c r="H36" i="27"/>
  <c r="I47" i="27"/>
  <c r="I67" i="27"/>
  <c r="K20" i="27"/>
  <c r="I64" i="27"/>
  <c r="J30" i="27"/>
  <c r="H25" i="27"/>
  <c r="J50" i="27"/>
  <c r="J37" i="27"/>
  <c r="H22" i="27"/>
  <c r="J44" i="27"/>
  <c r="I12" i="27"/>
  <c r="J62" i="27"/>
  <c r="H45" i="27"/>
  <c r="J36" i="27"/>
  <c r="H21" i="27"/>
  <c r="H27" i="27"/>
  <c r="K21" i="27"/>
  <c r="J9" i="27"/>
  <c r="H43" i="27"/>
  <c r="I40" i="27"/>
  <c r="H13" i="27"/>
  <c r="K36" i="27"/>
  <c r="I33" i="27"/>
  <c r="I46" i="27"/>
  <c r="K18" i="27"/>
  <c r="K63" i="27"/>
  <c r="K34" i="27"/>
  <c r="K46" i="27"/>
  <c r="I68" i="27"/>
  <c r="J21" i="27"/>
  <c r="H56" i="27"/>
  <c r="K60" i="27"/>
  <c r="M31" i="31"/>
  <c r="H47" i="27"/>
  <c r="H65" i="27"/>
  <c r="K24" i="27"/>
  <c r="K50" i="27"/>
  <c r="J63" i="27"/>
  <c r="J55" i="27"/>
  <c r="H50" i="27"/>
  <c r="J24" i="27"/>
  <c r="J51" i="27"/>
  <c r="I36" i="27"/>
  <c r="I16" i="27"/>
  <c r="K14" i="27"/>
  <c r="K41" i="27"/>
  <c r="H31" i="27"/>
  <c r="J27" i="27"/>
  <c r="J32" i="27"/>
  <c r="J15" i="27"/>
  <c r="J68" i="27"/>
  <c r="I59" i="27"/>
  <c r="K56" i="27"/>
  <c r="J65" i="27"/>
  <c r="I62" i="27"/>
  <c r="J20" i="27"/>
  <c r="H35" i="27"/>
  <c r="U52" i="27" l="1"/>
  <c r="U63" i="27"/>
  <c r="U34" i="27"/>
  <c r="U33" i="27"/>
  <c r="U58" i="27"/>
  <c r="U55" i="27"/>
  <c r="U16" i="27"/>
  <c r="U60" i="27"/>
  <c r="U25" i="27"/>
  <c r="M44" i="31"/>
  <c r="Q9" i="27"/>
  <c r="Q73" i="27" s="1"/>
  <c r="M42" i="31"/>
  <c r="P9" i="27"/>
  <c r="P73" i="27" s="1"/>
  <c r="M40" i="31"/>
  <c r="O9" i="27"/>
  <c r="O73" i="27" s="1"/>
  <c r="M38" i="31"/>
  <c r="N9" i="27"/>
  <c r="N73" i="27" s="1"/>
  <c r="M35" i="31"/>
  <c r="M9" i="27"/>
  <c r="M70" i="27" s="1"/>
  <c r="M71" i="27" s="1"/>
  <c r="M33" i="31"/>
  <c r="L9" i="27"/>
  <c r="L72" i="27" s="1"/>
  <c r="M19" i="31"/>
  <c r="G9" i="27"/>
  <c r="G69" i="27" s="1"/>
  <c r="M17" i="31"/>
  <c r="F9" i="27"/>
  <c r="F70" i="27" s="1"/>
  <c r="F71" i="27" s="1"/>
  <c r="M15" i="31"/>
  <c r="E9" i="27"/>
  <c r="E72" i="27" s="1"/>
  <c r="M13" i="31"/>
  <c r="D9" i="27"/>
  <c r="R70" i="27"/>
  <c r="R71" i="27" s="1"/>
  <c r="C72" i="27"/>
  <c r="C69" i="27"/>
  <c r="R69" i="27"/>
  <c r="R73" i="27"/>
  <c r="R72" i="27"/>
  <c r="J72" i="27"/>
  <c r="J69" i="27"/>
  <c r="J70" i="27"/>
  <c r="J71" i="27" s="1"/>
  <c r="J73" i="27"/>
  <c r="K69" i="27"/>
  <c r="K73" i="27"/>
  <c r="K72" i="27"/>
  <c r="K70" i="27"/>
  <c r="K71" i="27" s="1"/>
  <c r="I73" i="27"/>
  <c r="I69" i="27"/>
  <c r="I70" i="27"/>
  <c r="I71" i="27" s="1"/>
  <c r="I72" i="27"/>
  <c r="H69" i="27"/>
  <c r="H72" i="27"/>
  <c r="H73" i="27"/>
  <c r="H70" i="27"/>
  <c r="H71" i="27" s="1"/>
  <c r="C73" i="27"/>
  <c r="C70" i="27"/>
  <c r="C71" i="27" s="1"/>
  <c r="AN13" i="8"/>
  <c r="D13" i="27" s="1"/>
  <c r="AN42" i="8"/>
  <c r="D42" i="27" s="1"/>
  <c r="AN43" i="8"/>
  <c r="D43" i="27" s="1"/>
  <c r="AN22" i="8"/>
  <c r="D22" i="27" s="1"/>
  <c r="AN62" i="8"/>
  <c r="D62" i="27" s="1"/>
  <c r="AN65" i="8"/>
  <c r="D65" i="27" s="1"/>
  <c r="AN31" i="8"/>
  <c r="D31" i="27" s="1"/>
  <c r="AN17" i="8"/>
  <c r="D17" i="27" s="1"/>
  <c r="AN61" i="8"/>
  <c r="D61" i="27" s="1"/>
  <c r="AN29" i="8"/>
  <c r="D29" i="27" s="1"/>
  <c r="AN15" i="8"/>
  <c r="D15" i="27" s="1"/>
  <c r="AN30" i="8"/>
  <c r="D30" i="27" s="1"/>
  <c r="AN67" i="8"/>
  <c r="D67" i="27" s="1"/>
  <c r="AN26" i="8"/>
  <c r="D26" i="27" s="1"/>
  <c r="AN28" i="8"/>
  <c r="D28" i="27" s="1"/>
  <c r="AN39" i="8"/>
  <c r="D39" i="27" s="1"/>
  <c r="AN18" i="8"/>
  <c r="D18" i="27" s="1"/>
  <c r="AN36" i="8"/>
  <c r="D36" i="27" s="1"/>
  <c r="AN49" i="8"/>
  <c r="D49" i="27" s="1"/>
  <c r="AN54" i="8"/>
  <c r="D54" i="27" s="1"/>
  <c r="AN38" i="8"/>
  <c r="D38" i="27" s="1"/>
  <c r="AN19" i="8"/>
  <c r="D19" i="27" s="1"/>
  <c r="AN35" i="8"/>
  <c r="D35" i="27" s="1"/>
  <c r="AN64" i="8"/>
  <c r="D64" i="27" s="1"/>
  <c r="AN46" i="8"/>
  <c r="D46" i="27" s="1"/>
  <c r="AN45" i="8"/>
  <c r="D45" i="27" s="1"/>
  <c r="AN51" i="8"/>
  <c r="D51" i="27" s="1"/>
  <c r="AN12" i="8"/>
  <c r="D12" i="27" s="1"/>
  <c r="AN41" i="8"/>
  <c r="D41" i="27" s="1"/>
  <c r="AN57" i="8"/>
  <c r="D57" i="27" s="1"/>
  <c r="AN53" i="8"/>
  <c r="D53" i="27" s="1"/>
  <c r="AN66" i="8"/>
  <c r="D66" i="27" s="1"/>
  <c r="AN48" i="8"/>
  <c r="D48" i="27" s="1"/>
  <c r="AN27" i="8"/>
  <c r="D27" i="27" s="1"/>
  <c r="AN37" i="8"/>
  <c r="D37" i="27" s="1"/>
  <c r="AN40" i="8"/>
  <c r="D40" i="27" s="1"/>
  <c r="AN14" i="8"/>
  <c r="D14" i="27" s="1"/>
  <c r="AN50" i="8"/>
  <c r="D50" i="27" s="1"/>
  <c r="AN21" i="8"/>
  <c r="D21" i="27" s="1"/>
  <c r="AN47" i="8"/>
  <c r="D47" i="27" s="1"/>
  <c r="AN20" i="8"/>
  <c r="D20" i="27" s="1"/>
  <c r="AN68" i="8"/>
  <c r="D68" i="27" s="1"/>
  <c r="AN59" i="8"/>
  <c r="D59" i="27" s="1"/>
  <c r="AN11" i="8"/>
  <c r="D11" i="27" s="1"/>
  <c r="AN32" i="8"/>
  <c r="D32" i="27" s="1"/>
  <c r="AN44" i="8"/>
  <c r="D44" i="27" s="1"/>
  <c r="AN23" i="8"/>
  <c r="D23" i="27" s="1"/>
  <c r="AN24" i="8"/>
  <c r="D24" i="27" s="1"/>
  <c r="AN56" i="8"/>
  <c r="D56" i="27" s="1"/>
  <c r="F3" i="6"/>
  <c r="J3" i="6"/>
  <c r="N3" i="6"/>
  <c r="R3" i="6"/>
  <c r="V3" i="6"/>
  <c r="O70" i="27" l="1"/>
  <c r="O71" i="27" s="1"/>
  <c r="E69" i="27"/>
  <c r="E73" i="27"/>
  <c r="E70" i="27"/>
  <c r="E71" i="27" s="1"/>
  <c r="O69" i="27"/>
  <c r="P69" i="27"/>
  <c r="P70" i="27"/>
  <c r="P71" i="27" s="1"/>
  <c r="P72" i="27"/>
  <c r="O72" i="27"/>
  <c r="M73" i="27"/>
  <c r="F72" i="27"/>
  <c r="F73" i="27"/>
  <c r="Q70" i="27"/>
  <c r="Q71" i="27" s="1"/>
  <c r="Q72" i="27"/>
  <c r="Q69" i="27"/>
  <c r="L69" i="27"/>
  <c r="L70" i="27"/>
  <c r="L71" i="27" s="1"/>
  <c r="G70" i="27"/>
  <c r="G71" i="27" s="1"/>
  <c r="G73" i="27"/>
  <c r="G72" i="27"/>
  <c r="F69" i="27"/>
  <c r="U14" i="27"/>
  <c r="U30" i="27"/>
  <c r="U61" i="27"/>
  <c r="U31" i="27"/>
  <c r="U38" i="27"/>
  <c r="U21" i="27"/>
  <c r="U66" i="27"/>
  <c r="U62" i="27"/>
  <c r="U50" i="27"/>
  <c r="U49" i="27"/>
  <c r="U32" i="27"/>
  <c r="U56" i="27"/>
  <c r="U24" i="27"/>
  <c r="U35" i="27"/>
  <c r="U41" i="27"/>
  <c r="U40" i="27"/>
  <c r="U23" i="27"/>
  <c r="M69" i="27"/>
  <c r="M72" i="27"/>
  <c r="L73" i="27"/>
  <c r="N72" i="27"/>
  <c r="N70" i="27"/>
  <c r="N71" i="27" s="1"/>
  <c r="N69" i="27"/>
  <c r="U11" i="27"/>
  <c r="U27" i="27"/>
  <c r="U17" i="27"/>
  <c r="U15" i="27"/>
  <c r="U44" i="27"/>
  <c r="U53" i="27"/>
  <c r="U68" i="27"/>
  <c r="D72" i="27"/>
  <c r="U37" i="27"/>
  <c r="U22" i="27"/>
  <c r="U51" i="27"/>
  <c r="U28" i="27"/>
  <c r="U45" i="27"/>
  <c r="U43" i="27"/>
  <c r="U42" i="27"/>
  <c r="U26" i="27"/>
  <c r="U20" i="27"/>
  <c r="U12" i="27"/>
  <c r="U46" i="27"/>
  <c r="D73" i="27"/>
  <c r="U18" i="27"/>
  <c r="U47" i="27"/>
  <c r="U48" i="27"/>
  <c r="U54" i="27"/>
  <c r="U29" i="27"/>
  <c r="U13" i="27"/>
  <c r="U67" i="27"/>
  <c r="U19" i="27"/>
  <c r="U39" i="27"/>
  <c r="U64" i="27"/>
  <c r="D70" i="27"/>
  <c r="D71" i="27" s="1"/>
  <c r="U57" i="27"/>
  <c r="U36" i="27"/>
  <c r="U65" i="27"/>
  <c r="U59" i="27"/>
  <c r="D69" i="27"/>
  <c r="AT3" i="6"/>
  <c r="AP3" i="6"/>
  <c r="AL3" i="6"/>
  <c r="AH3" i="6"/>
  <c r="AD3" i="6"/>
  <c r="Z3" i="6"/>
  <c r="A5" i="1"/>
  <c r="B12" i="1"/>
  <c r="F8" i="5"/>
  <c r="U10" i="27" l="1"/>
  <c r="U9" i="27"/>
  <c r="C15" i="28" s="1"/>
  <c r="B1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<sst xmlns="http://schemas.openxmlformats.org/spreadsheetml/2006/main" count="1189" uniqueCount="476">
  <si>
    <t>PROFIL SEKOLAH</t>
  </si>
  <si>
    <t>:</t>
  </si>
  <si>
    <t>Dinas Pendidikan</t>
  </si>
  <si>
    <t>NISN/NIS/NSS</t>
  </si>
  <si>
    <t>NPSN</t>
  </si>
  <si>
    <t>Jl. Siliwangi, No. 355</t>
  </si>
  <si>
    <t>Padaasih</t>
  </si>
  <si>
    <t>Cisaat</t>
  </si>
  <si>
    <t>Sukabumi</t>
  </si>
  <si>
    <t>Jawa Barat</t>
  </si>
  <si>
    <t>-</t>
  </si>
  <si>
    <t>Asep Agus Permana, S.Pd., SD.</t>
  </si>
  <si>
    <t>Adnan Abdillah, S.Pd.</t>
  </si>
  <si>
    <t>sdncicohag49@gmail.com</t>
  </si>
  <si>
    <t>V</t>
  </si>
  <si>
    <t>C</t>
  </si>
  <si>
    <t>DATA UTAMA</t>
  </si>
  <si>
    <t>EKSTRAKURIKULER</t>
  </si>
  <si>
    <t>INPUT NILAI</t>
  </si>
  <si>
    <t>CATATAN</t>
  </si>
  <si>
    <t>NAMA INSTANSI</t>
  </si>
  <si>
    <t>NAMA SEKOLAH</t>
  </si>
  <si>
    <t>ALAMAT SEKOLAH</t>
  </si>
  <si>
    <t>DESA/KELURAHAN</t>
  </si>
  <si>
    <t>KECAMATAN</t>
  </si>
  <si>
    <t>KABUPATEN/KOTA</t>
  </si>
  <si>
    <t>PROVINSI</t>
  </si>
  <si>
    <t>KODE POS</t>
  </si>
  <si>
    <t>WEBSITE</t>
  </si>
  <si>
    <t>TELP.</t>
  </si>
  <si>
    <t>KEPALA SEKOLAH</t>
  </si>
  <si>
    <t>EMAIL SEKOLAH</t>
  </si>
  <si>
    <t>NIP KEPALA SEKOLAH</t>
  </si>
  <si>
    <t>GURU KELAS</t>
  </si>
  <si>
    <t>NIP GURU KELAS</t>
  </si>
  <si>
    <t>TEMPAT</t>
  </si>
  <si>
    <t>TANGGAL RAPOR</t>
  </si>
  <si>
    <t>KELAS</t>
  </si>
  <si>
    <t>FASE</t>
  </si>
  <si>
    <t>TAHUN PELAJARAN</t>
  </si>
  <si>
    <t>SEMESTER</t>
  </si>
  <si>
    <t>2025/2026</t>
  </si>
  <si>
    <t>26 Juni 2026</t>
  </si>
  <si>
    <t>SD Negeri Cicohag</t>
  </si>
  <si>
    <t>Tempat lahir</t>
  </si>
  <si>
    <t>Tanggal lahir</t>
  </si>
  <si>
    <t>Jenis Kelamin</t>
  </si>
  <si>
    <t>Agama</t>
  </si>
  <si>
    <t>Pendidikan sebelumnya</t>
  </si>
  <si>
    <t>Alamat Peserta Didik</t>
  </si>
  <si>
    <t>Nama Orangtua</t>
  </si>
  <si>
    <t>Pekerjaan Orangtua</t>
  </si>
  <si>
    <t>Alamat Orangtua</t>
  </si>
  <si>
    <t>NO</t>
  </si>
  <si>
    <t>NISN</t>
  </si>
  <si>
    <t>NIS</t>
  </si>
  <si>
    <t>NAMA</t>
  </si>
  <si>
    <t>Ayah</t>
  </si>
  <si>
    <t>Ibu</t>
  </si>
  <si>
    <t>Jalan/Kp</t>
  </si>
  <si>
    <t>Desa/Kelurahan</t>
  </si>
  <si>
    <t>Kecamatan</t>
  </si>
  <si>
    <t>Kabupaten / Kota</t>
  </si>
  <si>
    <t>Provinsi</t>
  </si>
  <si>
    <t>Nama</t>
  </si>
  <si>
    <t>Pekerjaan</t>
  </si>
  <si>
    <t>Alamat</t>
  </si>
  <si>
    <t>DATA RAPOR</t>
  </si>
  <si>
    <t>Wali Peserta Didik</t>
  </si>
  <si>
    <t>Panggilan</t>
  </si>
  <si>
    <t>Islam</t>
  </si>
  <si>
    <t>KP. PASIR POGOR</t>
  </si>
  <si>
    <t>Ibu Rumah Tangga</t>
  </si>
  <si>
    <t>CICANTAYAN</t>
  </si>
  <si>
    <t>SUKABUMI</t>
  </si>
  <si>
    <t>JUMLAH SISWA</t>
  </si>
  <si>
    <t>No</t>
  </si>
  <si>
    <t>MUATAN/MATA PELAJARAN</t>
  </si>
  <si>
    <t>Seni Pilihan</t>
  </si>
  <si>
    <t>Seni Rupa</t>
  </si>
  <si>
    <t>Pendidikan Jasmani, Olahraga, dan Kesehatan</t>
  </si>
  <si>
    <t>Bahasa inggris</t>
  </si>
  <si>
    <t>Muatan Lokal</t>
  </si>
  <si>
    <t>a.</t>
  </si>
  <si>
    <t>b.</t>
  </si>
  <si>
    <t>c.</t>
  </si>
  <si>
    <t>d.</t>
  </si>
  <si>
    <t>e.</t>
  </si>
  <si>
    <t>Pendidikan Agama dan Budi Pekerti</t>
  </si>
  <si>
    <t>Pendidikan Pancasila</t>
  </si>
  <si>
    <t>Bahasa Indonesia</t>
  </si>
  <si>
    <t>Matematika</t>
  </si>
  <si>
    <t>Ilmu Pengetahuan Alam dan Sosial</t>
  </si>
  <si>
    <t>BOBOT NILAI RAPOR</t>
  </si>
  <si>
    <t>SUMATIF TUJUAN PEMBELAJARAN</t>
  </si>
  <si>
    <t>SUMATIF LINGKUP MATERI</t>
  </si>
  <si>
    <t>SUMATIF AKHIR SEMESTER</t>
  </si>
  <si>
    <t>S. TP</t>
  </si>
  <si>
    <t>S. LM</t>
  </si>
  <si>
    <t>S. AS</t>
  </si>
  <si>
    <r>
      <rPr>
        <b/>
        <sz val="28"/>
        <color theme="1"/>
        <rFont val="Times New Roman"/>
        <family val="1"/>
      </rPr>
      <t>RAPOR</t>
    </r>
    <r>
      <rPr>
        <sz val="16"/>
        <color theme="1"/>
        <rFont val="Times New Roman"/>
        <family val="1"/>
      </rPr>
      <t xml:space="preserve">
KURIKULUM MERDEKA</t>
    </r>
  </si>
  <si>
    <t>Lingkup Materi</t>
  </si>
  <si>
    <t>Tujuan Pembelajaran (TP)</t>
  </si>
  <si>
    <r>
      <rPr>
        <b/>
        <sz val="8"/>
        <color theme="1"/>
        <rFont val="Times New Roman"/>
        <family val="1"/>
      </rPr>
      <t>KODE</t>
    </r>
    <r>
      <rPr>
        <b/>
        <sz val="11"/>
        <color theme="1"/>
        <rFont val="Times New Roman"/>
        <family val="1"/>
      </rPr>
      <t xml:space="preserve">
TP</t>
    </r>
  </si>
  <si>
    <t>Seni Musik</t>
  </si>
  <si>
    <t>Seni Tari</t>
  </si>
  <si>
    <t>Seni Teater</t>
  </si>
  <si>
    <t>Bahasa Sunda</t>
  </si>
  <si>
    <t>Menyayangi Anak Yatim</t>
  </si>
  <si>
    <t>Lebih Dekat dengan Nama-Nama Allah</t>
  </si>
  <si>
    <t>Aku Anak Saleh</t>
  </si>
  <si>
    <t>Hidup Lapang  Dengan Berbagi</t>
  </si>
  <si>
    <t>Meneladani Perjuangan Rasulullah</t>
  </si>
  <si>
    <t>TP 1</t>
  </si>
  <si>
    <t>meyakini Surah al-Mā’ūn sebagai firman Allah dengan benar</t>
  </si>
  <si>
    <t>TP 2</t>
  </si>
  <si>
    <t>membaca Surah al-Mā’ūn dengan benar</t>
  </si>
  <si>
    <t>TP 3</t>
  </si>
  <si>
    <t>melafalkan Surah al-Mā’ūn dengan benar</t>
  </si>
  <si>
    <t>TP 4</t>
  </si>
  <si>
    <t>mengartikan Surah al-Mā’ūn dengan benar</t>
  </si>
  <si>
    <t>TP 5</t>
  </si>
  <si>
    <t>meyakini asmaulhusna al-Qawiyyu, al-Qayyūm, al-Muhyi, alMumīt, dan al-Bā’iś</t>
  </si>
  <si>
    <t>TP 6</t>
  </si>
  <si>
    <t>menjelaskan makna asmaulhusna al-Qawiyyu, al-Qayyūm, alMuhyi, al-Mumīt, dan al-Bā’iś</t>
  </si>
  <si>
    <t>TP 7</t>
  </si>
  <si>
    <t>mengungkap nilai-nilai akhlak terpuji sebagai bukti keyakinan kepada asmaulhusna al-Qawiyyu, al-Qayyūm, al-Muhyi, alMumīt, dan al-Bā’iś</t>
  </si>
  <si>
    <t>TP 8</t>
  </si>
  <si>
    <t>menyimpulkan perilaku terpuji yang sesuai dengan asmaulhusna al-Qawiyyu, al-Qayyūm, al-Muhyi, al-Mumīt, dan al-Bā’iś</t>
  </si>
  <si>
    <t>TP 9</t>
  </si>
  <si>
    <t>meyakini  makna hidup indah saling menghargai dan tugas utama sebagai khalifah dengan benar</t>
  </si>
  <si>
    <t>TP 10</t>
  </si>
  <si>
    <t>membiasakan perilaku terpuji sebagai bukti wujud implementasi dari  makna hidup indah saling menghargai</t>
  </si>
  <si>
    <t>TP 11</t>
  </si>
  <si>
    <t>menjelaskan makna hidup indah saling menghargai dan tugas utama sebagai khalifah</t>
  </si>
  <si>
    <t>TP 12</t>
  </si>
  <si>
    <t>menyebutkan makna saling menghargai dan tugas utama manusia sebagai khalifah</t>
  </si>
  <si>
    <t>TP 13</t>
  </si>
  <si>
    <t>meyakini  makna zakat, infak, sedekah, dan hadiah</t>
  </si>
  <si>
    <t>TP 14</t>
  </si>
  <si>
    <t>membiasakan perilaku berbagi sebagai bukti menerapkan makna zakat, infak, sedekah, dan hadiah dengan benar</t>
  </si>
  <si>
    <t>TP 15</t>
  </si>
  <si>
    <t>menjelaskan makna zakat, infak, sedekah, dan hadiah</t>
  </si>
  <si>
    <t>TP 16</t>
  </si>
  <si>
    <t>membedakan makna zakat, infak, sedekah, dan hadiah</t>
  </si>
  <si>
    <t>TP 17</t>
  </si>
  <si>
    <t>meyakini  peristiwa Fathu Makkah dan Haji Wada</t>
  </si>
  <si>
    <t>TP 18</t>
  </si>
  <si>
    <t>membiasakan perilaku pantang menyerah sebagai bukti implementasi makna Fathu Makkah dan Haji Wada</t>
  </si>
  <si>
    <t>TP 19</t>
  </si>
  <si>
    <t>menjelaskan pengertian peristiwa Fathu Makkah dan Haji</t>
  </si>
  <si>
    <t>TP 20</t>
  </si>
  <si>
    <t>menjelaskan sebab-sebab terjadinya peristiwa Fathu Makkah</t>
  </si>
  <si>
    <t>Pancasila dalam Kehidupanku</t>
  </si>
  <si>
    <t>Norma dalam Kehidupan</t>
  </si>
  <si>
    <t>menceritakan perilaku yang sesuai dengan nilai-nilai Pancasila</t>
  </si>
  <si>
    <t>membiasakan perilaku yang sesuai dengan nilai-nilai Pancasila</t>
  </si>
  <si>
    <t>bersyukur kepada Tuhan Yang Maha Esa atas nilai dan semangat gotong royong</t>
  </si>
  <si>
    <t>menelaah kedudukan manusia sebagai makhluk sosial</t>
  </si>
  <si>
    <t>menyajikan hasil telaah terhadap perbedaan karakter yang ada di lingkungan</t>
  </si>
  <si>
    <t>menganalisis perilaku terpuji yang harus ditunjukkan terhadap orang lain</t>
  </si>
  <si>
    <t>menyebutkan norma yang berlaku di lingkungan sebagai sikap beriman dan bertaqwa</t>
  </si>
  <si>
    <t>menunjukkan sikap disiplin dalam menerapkan norma yang berlaku</t>
  </si>
  <si>
    <t>menelaah macam-macam norma beserta sumber dan sanksinya</t>
  </si>
  <si>
    <t>menyajikan hasil telaah tentang macam-macam norma yang berlaku</t>
  </si>
  <si>
    <t>Aku yang Unik</t>
  </si>
  <si>
    <t>Buku Jendela Dunia</t>
  </si>
  <si>
    <t>Ekspresi Diri Melalui Hobi</t>
  </si>
  <si>
    <t>Belajar Berwirausaha</t>
  </si>
  <si>
    <t>memperkenalkan diri di depan kelas</t>
  </si>
  <si>
    <t>terampil dan terbiasa menulis indah</t>
  </si>
  <si>
    <t>mengelaborasi perasaan diri sendiri dan orang lain</t>
  </si>
  <si>
    <t>menjelaskan makna kosakata baru pada teks yang dibacakan</t>
  </si>
  <si>
    <t>menggunakan kamus untuk mencari informasi, menemukan makna kata sifat secara tepat dan akurat</t>
  </si>
  <si>
    <t>menyertakan contoh atau petunjuk untuk mendukung pendapatnya</t>
  </si>
  <si>
    <t>mengenali fungsi tanda baca dan pengaruhnya pada intonasi</t>
  </si>
  <si>
    <t>memahami unsur-unsur intrinsik cerita</t>
  </si>
  <si>
    <t>mempraktikkan penggunaan intonasi dan teknik presentasi cerita yang tepat</t>
  </si>
  <si>
    <t>memahami cara pemilihan bahasa oleh penulis untuk menyampaikan pesan tertentu</t>
  </si>
  <si>
    <t>memahami dan menganalisis petunjuk untuk menemukan jawaban</t>
  </si>
  <si>
    <t>mengenali dan mengucapkan kata-kata baru yang digunakan dalam teks “Ekspresi Diri melalui Hobi”</t>
  </si>
  <si>
    <t>mengenal jenis imbuhan, yakni imbuhan berawalan me- dan akhiran -kan dan -lah</t>
  </si>
  <si>
    <t>mengaplikasikan jenis imbuhan, yakni imbuhan berawalan me- dan akhiran -kan dan -lah</t>
  </si>
  <si>
    <t>menceritakan tentang hobinya ke peserta didik lain</t>
  </si>
  <si>
    <t>memahami informasi yang terdapat di dalam tabel</t>
  </si>
  <si>
    <t>membuat kalimat berdasarkan kosakata baru</t>
  </si>
  <si>
    <t>memahami isi teks dengan bantuan kata tanya</t>
  </si>
  <si>
    <t>menentukan ide pokok pada setiap paragraf</t>
  </si>
  <si>
    <t>memahami dan mengidentifikasi idiom beserta maknanya</t>
  </si>
  <si>
    <t>Bilangan Desimal dan Bilangan Bulat</t>
  </si>
  <si>
    <t>Pengukuran per Kuantitas Unit</t>
  </si>
  <si>
    <t>Perkalian Bilangan Desimal</t>
  </si>
  <si>
    <t>Kekongruenan dan Sudut dari Bangun Datar</t>
  </si>
  <si>
    <t>Pembagian Bilangan Desimal</t>
  </si>
  <si>
    <t>Volume</t>
  </si>
  <si>
    <t>Kelipatan dan Faktor</t>
  </si>
  <si>
    <t>Pecahan</t>
  </si>
  <si>
    <t>memperdalam pemahaman tentang bilangan bulat dan desimal melalui nilai tempat</t>
  </si>
  <si>
    <t>membuat bilangan dengan besaran 10 kali, 100 kali,  1/10, 1/100</t>
  </si>
  <si>
    <t>memahami arti, penggunaan, dan ekspresi rata-rata</t>
  </si>
  <si>
    <t>memecahkan masalah sehari-hari secara matematis</t>
  </si>
  <si>
    <t>memahami arti perkalian desimal dan cara menghitungnya, serta mampu menggunakannya dengan tepat</t>
  </si>
  <si>
    <t>memahami arti perkalian jika pengali adalah bilangan desimal</t>
  </si>
  <si>
    <t>menghitung perkalian desimal dan mampu menghitung perkalian desimal</t>
  </si>
  <si>
    <t>memahami hukum pertukaran, asosiatif, dan distribusi</t>
  </si>
  <si>
    <t>memahamani bangun datar melalui kegiatan seperti observasi dan komposisi bentuk</t>
  </si>
  <si>
    <t>memahami pembagian desimal dan menggunakannya dengan baik</t>
  </si>
  <si>
    <t>memahami arti pembagian jika pembaginya adalah desimal</t>
  </si>
  <si>
    <t>menemukan cara untuk menghitung pembagian desimal, dan mampu menghitungnya dengan tepat</t>
  </si>
  <si>
    <t>memahami pembagian bersisa dari bilangan desimal</t>
  </si>
  <si>
    <t>mengenai volume benda yang ada disekitar</t>
  </si>
  <si>
    <t>mencari volume balok, kubus, dan bentuk majemuk prisma</t>
  </si>
  <si>
    <t>memahami rumus kuadrat untuk balok dan kubus</t>
  </si>
  <si>
    <t>memahami konsep pembagi dan kelipatan</t>
  </si>
  <si>
    <t>memahami tentang keteraturan kelipatan dengan melihat urutan kelipatannya</t>
  </si>
  <si>
    <t>mengubah bilangan bulat dan desimal menjadi pecahan</t>
  </si>
  <si>
    <t>mengalikan dan membagi pembilang dan penyebut pecahan</t>
  </si>
  <si>
    <t>Melihat karena Cahaya, Mendengar karena Bunyi</t>
  </si>
  <si>
    <t>Harmoni dalam Ekosistem</t>
  </si>
  <si>
    <t>Magnet, Listrik,  dan Teknologi untuk kehidupan</t>
  </si>
  <si>
    <t>Mari Berkenalan dengan Bumi Kita</t>
  </si>
  <si>
    <t>menjelaskan sifat-sifat bunyi dan cahaya melalui percobaan sederhana</t>
  </si>
  <si>
    <t>mendemonstrasikan bagaimana sistem pendengaran dan penglihatan manusia bekerja</t>
  </si>
  <si>
    <t>menganalisis hubungan antarmakhluk hidup pada suatu ekosistem dalam bentuk jaring-jaring makanan</t>
  </si>
  <si>
    <t>mendeskripsikan proses transformasi antarmakhluk hidup dalam suatu ekosistem</t>
  </si>
  <si>
    <t>mendeskripsikan bagaimana transformasi energi dalam suatu ekosistem berperan penting dalam menjaga keseimbangan alam</t>
  </si>
  <si>
    <t>memanfaatkan gaya magnet untuk menjalani aktivitas sehari-hari</t>
  </si>
  <si>
    <t>mendeskripsikan bagaimana energi listrik diperoleh dan digunakan</t>
  </si>
  <si>
    <t>menggunakan perangkat teknologi yang memanfaatkan perubahan energi listrik</t>
  </si>
  <si>
    <t>mengetahui struktur lapisan Bumi (litosfer, hidrosfer, dan atmosfer) dan kenampakan alam</t>
  </si>
  <si>
    <t>menjelaskan terjadinya siklus air dan perubahan-perubahan di permukaan Bumi</t>
  </si>
  <si>
    <t>menceritakan kembali proses pergerakan lempeng Bumi yang terjadi akibat arus konveksi cairan di mantel Bumi</t>
  </si>
  <si>
    <t>mengenal dan membedakan jenis-jenis range pada suara manusia</t>
  </si>
  <si>
    <t>mengenal dan membedakan bunyi alat-alat musik</t>
  </si>
  <si>
    <t>mendeskripsikan alat musik apa saja yang digunakan dalam suatu komposisi/lagu</t>
  </si>
  <si>
    <t>mengetahui not angka</t>
  </si>
  <si>
    <t>mengetahui bentuk dan nilai not balok</t>
  </si>
  <si>
    <t>mengetahui perbedaan tanda birama</t>
  </si>
  <si>
    <t>membaca not angka dan not balok secara sederhana</t>
  </si>
  <si>
    <t>memainkan komposisi sederhana dalam not balok dengan alat musik perkusi/stik dan pianika atau aplikasi keyboard virtual</t>
  </si>
  <si>
    <t>mengetahui organ tubuh penghasil suara</t>
  </si>
  <si>
    <t>mengetahui sikap tubuh yang baik saat bernyanyi</t>
  </si>
  <si>
    <t>mengetahui cara menyanyikan lagu dengan rambu-rambu bernapas pada setiap kalimat lirik lagu</t>
  </si>
  <si>
    <t>menerapkan latihan solfeggio (menyelaraskan nada)</t>
  </si>
  <si>
    <t>menyanyi dengan nada yang tepat</t>
  </si>
  <si>
    <t>menyanyi dengan artikulasi yang jelas</t>
  </si>
  <si>
    <t>Mengenal Jenis-Jenis  Suara Manusia,   Bunyi Alat Musik, dan  Bentuk Alat Musik</t>
  </si>
  <si>
    <t>Mengenal Notasi dan Tangga Nada</t>
  </si>
  <si>
    <t>Ayo Bernyanyi</t>
  </si>
  <si>
    <t>KEBERAGAMAN UNSUR PENDUKUNG TARI</t>
  </si>
  <si>
    <t>DESAIN KELOMPOK DALAM TARI TRADISI</t>
  </si>
  <si>
    <t>membedakan fungsi unsur pendukung tari yaitu, musik, properti, tata rias, dan tata busana</t>
  </si>
  <si>
    <t>menerapkan desain kelompok yaitu serempak (unison), desain berimbang (balanced), dan desain selang-seling (alternate)</t>
  </si>
  <si>
    <t>Mengenal Unsur dan Prinsip Seni Rupa pada Objek di Sekitar Kita</t>
  </si>
  <si>
    <t>Menggambar Prinsip dalam Seni Rupa</t>
  </si>
  <si>
    <t>Mengenal dan Mengekplorasi Ikatan dan Simpul</t>
  </si>
  <si>
    <t>Membuat Karya Seni Makrame Sederhana</t>
  </si>
  <si>
    <t>Mengenal dan Mengeksplorasi Anyaman</t>
  </si>
  <si>
    <t>Membuat Souvenir dari Anyaman</t>
  </si>
  <si>
    <t>menemukan minimal tiga unsur seni rupa yang terdapat dalam objek di lingkungan</t>
  </si>
  <si>
    <t>mendeteksi unsur seni rupa yang terdpat dalam objek yang membentuk ritme tertentu</t>
  </si>
  <si>
    <t>menyimpulkan konsep prinsip ritme dalam seni rupa yang terdapat dalam objek</t>
  </si>
  <si>
    <t>menemukan prinsip ritme dalam sebuah karya seni atau objek</t>
  </si>
  <si>
    <t>menganalisis prinsip ritme dalam sebuah karya seni atau objek</t>
  </si>
  <si>
    <t>menyimpulkan unsur seni rupa yang membentuk ritme dalam seni rupa</t>
  </si>
  <si>
    <t>menentukan produk karya seni ikatan dan menyimpulkan</t>
  </si>
  <si>
    <t>menganalisis cara pembuatan karya seni ikatan dan menyimpul yang berada di daerah sekitar</t>
  </si>
  <si>
    <t>memilih aneka bahan-bahan yang digunakan untuk pembuatan karya seni ikatan dan menyimpul</t>
  </si>
  <si>
    <t>menemukan karya seni makrame</t>
  </si>
  <si>
    <t>menguraikan aneka bahan yang dapat digunakan untuk karya seni makrame</t>
  </si>
  <si>
    <t>menganalisis simpul dalam penciptaan karya seni makrame</t>
  </si>
  <si>
    <t>menentukan tiga nama karya seni anyaman di daerah sekitar</t>
  </si>
  <si>
    <t>menguraikan tiga jenis bahan untuk membuat karya seni anyaman</t>
  </si>
  <si>
    <t>menyusun langkah-langkah dalam proses pembuatan karya seni</t>
  </si>
  <si>
    <t>menentukan tiga nama kerajinan souvenir anyaman</t>
  </si>
  <si>
    <t>menguraikan tiga bahan kerajinan souvenir anyaman</t>
  </si>
  <si>
    <t>mengevaluasi aneka jenis kerajinan souvenir dengan berbagai teknik pembuatan</t>
  </si>
  <si>
    <t>Bermain itu Menyenangkan</t>
  </si>
  <si>
    <t>Bermain Peran</t>
  </si>
  <si>
    <t>mengembangkan gerak tubuh berdasar pada aturan dan instruksi sederhana</t>
  </si>
  <si>
    <t>menceritakan situasi imajinatif</t>
  </si>
  <si>
    <t>menirukan gerakan makhluk hidup yang diamati</t>
  </si>
  <si>
    <t>mendeskripsikan urutan gerak permainan kelompok</t>
  </si>
  <si>
    <t>memahami bahwa bermain membutuhkan olah tubuh dan aturan</t>
  </si>
  <si>
    <t>memodifikasi aturan dalam permainan daerah</t>
  </si>
  <si>
    <t>bekerja kolaboratif dengan tim</t>
  </si>
  <si>
    <t>menggunakan seluruh anggota tubuh untuk menunjang perannya</t>
  </si>
  <si>
    <t>melibatkan diri dalam situasi rekaan mengandalkan beberapa stimulus dan rangsangan</t>
  </si>
  <si>
    <t>bergerak mengikuti situasi di dalam cerita</t>
  </si>
  <si>
    <t>menirukan sosok lewat karakter, vokal, dan gestur</t>
  </si>
  <si>
    <t>memahami blocking dan penerapannya di atas panggung</t>
  </si>
  <si>
    <t>menjelaskan emosi-emosi yang ditunjukkan oleh tokoh/sosok tertentu</t>
  </si>
  <si>
    <t>mengkomunikasikan ide lewat kegiatan manipulasi properti</t>
  </si>
  <si>
    <t>mengeksplorasi properti sesuai fungsi dan bentuknya</t>
  </si>
  <si>
    <t>menampilkan pertunjukan singkat dengan dialog sederhana</t>
  </si>
  <si>
    <t>Permainan Bola Besar</t>
  </si>
  <si>
    <t>Permainan Bola Kecil</t>
  </si>
  <si>
    <t>Kombinasi Gerak</t>
  </si>
  <si>
    <t>Gerak Dasar Bela Diri</t>
  </si>
  <si>
    <t>Latihan Daya Tahan</t>
  </si>
  <si>
    <t>memahami kombinasi gerak dalam permainan bola besar</t>
  </si>
  <si>
    <t>memahami kombinasi gerak dalam permainan bola kecil</t>
  </si>
  <si>
    <t>memahami kombinasi gerak dasar jalan, lari, lompat, dan lempar</t>
  </si>
  <si>
    <t>menerapkan variasi gerak dasar seni beladiri</t>
  </si>
  <si>
    <t>memahami aktivitas latihan daya tahan jantung</t>
  </si>
  <si>
    <t>What delicious bakso!</t>
  </si>
  <si>
    <t>I want an ice cream cone</t>
  </si>
  <si>
    <t>How much is it?</t>
  </si>
  <si>
    <t>Do you have a stomachache?</t>
  </si>
  <si>
    <t>What a nice skirt!</t>
  </si>
  <si>
    <t>mengidentifikasi dan menyebutkan beberapa rasa pada makanan dan minuman</t>
  </si>
  <si>
    <t>menulis kalimat tentang rasa makanan dan minuman</t>
  </si>
  <si>
    <t>mengidentifikasi dan menyebutkan satuan hitung pada makanan dan minuman</t>
  </si>
  <si>
    <t>merespon dan menulis kalimat tentang satuan hitung pada makanan dan minuman</t>
  </si>
  <si>
    <t>mengidentifikasi dan menyebutkan angka (ratusan dan ribuan) terkait harga makanan dan minuman</t>
  </si>
  <si>
    <t>merespon dan menulis kalimat tentang angka terkait harga makanan dan minuman</t>
  </si>
  <si>
    <t>mengidentifikasi dan menyebutkan beberapa jenis keluhan sakit</t>
  </si>
  <si>
    <t>merespon dan menulis cerita tentang keluhan sakit yang sedang dialami</t>
  </si>
  <si>
    <t>mengidentifikasi dan menyebutkan jenis-jenis pakaian</t>
  </si>
  <si>
    <t>merespon dan menulis cerita tentang pakaian pada kegiatan saat ini (Present Activities)</t>
  </si>
  <si>
    <t>Kaulinan Barudak</t>
  </si>
  <si>
    <t>Pupuh</t>
  </si>
  <si>
    <t>Aksara Sunda</t>
  </si>
  <si>
    <t>Paguneman</t>
  </si>
  <si>
    <t>mengetahui jenis teks deskripsi dengan tepat</t>
  </si>
  <si>
    <t>dapat menentukan kecap barang dengan percaya diri</t>
  </si>
  <si>
    <t>mendeskripsikan kaulinan barudak yang menggunakan benda di sekitar dengan benar</t>
  </si>
  <si>
    <t>memperagakan kaulinan barudak yang menggunakan benda di sekitar dengan percaya diri</t>
  </si>
  <si>
    <t>mengetahui perbedaan antara kalimat aktif dan kalimat pasif</t>
  </si>
  <si>
    <t>menentukan jenis kalimat aktif dan kalimat pasif</t>
  </si>
  <si>
    <t>mengetahui perbedaan penggunaan aksara gede pada kalimat dengan benar</t>
  </si>
  <si>
    <t>menentukan penggunaan aksara gede pada kalimat dengan tepat</t>
  </si>
  <si>
    <t>mendeskripsikan kaulinan barudak dengan tepat</t>
  </si>
  <si>
    <t>menyebutkan jenis kaulinan barudak dengan benar</t>
  </si>
  <si>
    <t>mampu membuat sebuah kalimat pananya berdasarkan peristiwa dalam kehidupan dengan tepat</t>
  </si>
  <si>
    <t>membedakan kalimat aktif dan kalimat pasif dengan tepat</t>
  </si>
  <si>
    <t>dapat membedakan peristiwa menyenangkan dan sedih dengan tepat</t>
  </si>
  <si>
    <t>mengetahui kalimat pananya dengan benar</t>
  </si>
  <si>
    <t>NON TES</t>
  </si>
  <si>
    <t>TES</t>
  </si>
  <si>
    <t>Deskripsi Rapor</t>
  </si>
  <si>
    <t>Deskripsi Capaian Tertinggi</t>
  </si>
  <si>
    <t>Deskripsi Capaian Terendah</t>
  </si>
  <si>
    <t>Menunjukkan penguasaan dalam</t>
  </si>
  <si>
    <t>Perlu bimbingan dalam</t>
  </si>
  <si>
    <t>PEMBAGI</t>
  </si>
  <si>
    <t>NILAI AKHIR (RAPOR)</t>
  </si>
  <si>
    <t>Capaian Tertinggi</t>
  </si>
  <si>
    <t>Capaian Terendah</t>
  </si>
  <si>
    <t>Menonjol</t>
  </si>
  <si>
    <t>Perlu Ditingkatkan</t>
  </si>
  <si>
    <t>Nilai</t>
  </si>
  <si>
    <t>TP</t>
  </si>
  <si>
    <t>NAMA SISWA</t>
  </si>
  <si>
    <t>Ganti Kalimat Awal Deskripsi Capaian</t>
  </si>
  <si>
    <t>EKSTRAKURIKULER WAJIB</t>
  </si>
  <si>
    <t>EKSKUL 1</t>
  </si>
  <si>
    <t>DESKRIPSI</t>
  </si>
  <si>
    <t>EKSKUL 2</t>
  </si>
  <si>
    <t>EKSKUL 3</t>
  </si>
  <si>
    <t>EKSKUL 4</t>
  </si>
  <si>
    <t>EKSKUL 5</t>
  </si>
  <si>
    <t>EKSTRAKURIKULER PILIHAN 1</t>
  </si>
  <si>
    <t>EKSTRAKURIKULER PILIHAN 2</t>
  </si>
  <si>
    <t>EKSTRAKURIKULER PILIHAN 3</t>
  </si>
  <si>
    <t>EKSTRAKURIKULER PILIHAN 4</t>
  </si>
  <si>
    <t>Catatan Guru</t>
  </si>
  <si>
    <t xml:space="preserve">Sakit </t>
  </si>
  <si>
    <t>Izin</t>
  </si>
  <si>
    <t>Tanpa Keterangan</t>
  </si>
  <si>
    <t>Kehadiran</t>
  </si>
  <si>
    <t>NAIK KELAS</t>
  </si>
  <si>
    <t>a</t>
  </si>
  <si>
    <t>Ya</t>
  </si>
  <si>
    <t>RAPOR DAN PROFIL PESERTA DIDIK</t>
  </si>
  <si>
    <t>Nama Peserta Didik</t>
  </si>
  <si>
    <t>Kelas</t>
  </si>
  <si>
    <t>NISN/NIS</t>
  </si>
  <si>
    <t>Fase</t>
  </si>
  <si>
    <t>Nama Sekolah</t>
  </si>
  <si>
    <t>Semester</t>
  </si>
  <si>
    <t>Alamat Sekolah</t>
  </si>
  <si>
    <t>Tahun Pelajaran</t>
  </si>
  <si>
    <t>No.</t>
  </si>
  <si>
    <t>Mata Pelajaran</t>
  </si>
  <si>
    <t>Nilai Akhir</t>
  </si>
  <si>
    <t>Capaian Kompetensi</t>
  </si>
  <si>
    <t>Seni (Pilihan)</t>
  </si>
  <si>
    <t>Ekstrakurikuler</t>
  </si>
  <si>
    <t>Keterangan</t>
  </si>
  <si>
    <t>Ketidakhadiran</t>
  </si>
  <si>
    <t>Sakit</t>
  </si>
  <si>
    <t>Orang Tua / Wali,</t>
  </si>
  <si>
    <t>Guru Kelas,</t>
  </si>
  <si>
    <t>Mengetahui,</t>
  </si>
  <si>
    <t>Kepala Sekolah</t>
  </si>
  <si>
    <t>Keterangan Naik Kelas / Tidak</t>
  </si>
  <si>
    <t>1P 1</t>
  </si>
  <si>
    <t>Materi 1</t>
  </si>
  <si>
    <t>Tujuan Pembelajaran 1</t>
  </si>
  <si>
    <t>Tujuan Pembelajaran 2</t>
  </si>
  <si>
    <t>Pramuka</t>
  </si>
  <si>
    <t>bagus</t>
  </si>
  <si>
    <t>keren</t>
  </si>
  <si>
    <t>Taekwondo</t>
  </si>
  <si>
    <t>Wow</t>
  </si>
  <si>
    <t>Karate</t>
  </si>
  <si>
    <t>IT</t>
  </si>
  <si>
    <t>Hacker</t>
  </si>
  <si>
    <t>Volly</t>
  </si>
  <si>
    <t>Atlet</t>
  </si>
  <si>
    <t>Bahasa Jepang</t>
  </si>
  <si>
    <t>Bahasa Jerman</t>
  </si>
  <si>
    <t>Bahasa Mandarin</t>
  </si>
  <si>
    <t>Bahasa Korea</t>
  </si>
  <si>
    <t>VI</t>
  </si>
  <si>
    <t>Tidak</t>
  </si>
  <si>
    <t>II</t>
  </si>
  <si>
    <t>Berdasarkan pencapaian kompetensi pada Semester I dan II, peserta didik ditetapkan untuk</t>
  </si>
  <si>
    <t>JUMLAH</t>
  </si>
  <si>
    <t>RATA-RATA</t>
  </si>
  <si>
    <t>RANGKING</t>
  </si>
  <si>
    <t>NILAI AKHIR</t>
  </si>
  <si>
    <t>CAPAIAN MATA PELAJARAN</t>
  </si>
  <si>
    <t>REKAP NILAI SISWA</t>
  </si>
  <si>
    <t>Jumlah</t>
  </si>
  <si>
    <t>Rata-rata Kelas</t>
  </si>
  <si>
    <t>Daya Serap</t>
  </si>
  <si>
    <t>Nilai Terbesar</t>
  </si>
  <si>
    <t>Nilai Terkecil</t>
  </si>
  <si>
    <t>PESERTA DIDIK</t>
  </si>
  <si>
    <t>SEKOLAH DASAR</t>
  </si>
  <si>
    <t>(SD)</t>
  </si>
  <si>
    <t>KEMENTRIAN PENDIDIKAN, KEBUDAYAAN, RISET, DAN TEKNOLOGI</t>
  </si>
  <si>
    <t>Kabupaten/Kota</t>
  </si>
  <si>
    <t>Website</t>
  </si>
  <si>
    <t>E-mail</t>
  </si>
  <si>
    <t>IDENTITAS PESERTA DIDIK</t>
  </si>
  <si>
    <t>Tempat, Tanggal Lahir</t>
  </si>
  <si>
    <t>Nama Orang Tua</t>
  </si>
  <si>
    <t>Pekerjaan Orang Tua</t>
  </si>
  <si>
    <t>Alamat Orang Tua</t>
  </si>
  <si>
    <t>Jalan</t>
  </si>
  <si>
    <t>Kelurahan/Desa</t>
  </si>
  <si>
    <t>Kepala Sekolah,</t>
  </si>
  <si>
    <t>RAPOR</t>
  </si>
  <si>
    <t>P E S E R T A   D I D I K</t>
  </si>
  <si>
    <t>Nama Peserta Didik:</t>
  </si>
  <si>
    <t>REPUBLIK INDONESIA</t>
  </si>
  <si>
    <t>Telp.</t>
  </si>
  <si>
    <t>Pendidikan Sebelumnya</t>
  </si>
  <si>
    <t>Kelurahan/ Desa</t>
  </si>
  <si>
    <t>Kabupaten/ Kota</t>
  </si>
  <si>
    <t>18 Juni 2014</t>
  </si>
  <si>
    <t>Laki-Laki</t>
  </si>
  <si>
    <t>Mengetahui</t>
  </si>
  <si>
    <t>Wali Kelas</t>
  </si>
  <si>
    <t>Kabupaten Sukabumi</t>
  </si>
  <si>
    <t>`</t>
  </si>
  <si>
    <t>11 Juni 2014</t>
  </si>
  <si>
    <t>Perempuan</t>
  </si>
  <si>
    <t>PADAASIH</t>
  </si>
  <si>
    <t>versi</t>
  </si>
  <si>
    <t>1.0</t>
  </si>
  <si>
    <t>Disusun oleh Adnan Abdillah, S.Pd.</t>
  </si>
  <si>
    <t>Siswa 01</t>
  </si>
  <si>
    <t>Siswa 02</t>
  </si>
  <si>
    <t>Si A</t>
  </si>
  <si>
    <t>Si B</t>
  </si>
  <si>
    <t>Ayah Siswa 01</t>
  </si>
  <si>
    <t>Ayah Siswa 02</t>
  </si>
  <si>
    <t>Ibu Siswa 01</t>
  </si>
  <si>
    <t>Ibu Siswa 02</t>
  </si>
  <si>
    <t>Youtuber</t>
  </si>
  <si>
    <t>Beauty Vlogger</t>
  </si>
  <si>
    <t>Editor Keren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</si>
</sst>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@\ * &quot;:&quot;"/>
  </numFmts>
  <fonts count="6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6"/>
      <color theme="1"/>
      <name val="Times New Roman"/>
      <family val="1"/>
    </font>
    <font>
      <b/>
      <sz val="14"/>
      <color theme="1"/>
      <name val="Times New Roman"/>
      <family val="1"/>
    </font>
    <font>
      <b/>
      <sz val="10"/>
      <color theme="1"/>
      <name val="Calibri Light"/>
      <family val="2"/>
      <scheme val="major"/>
    </font>
    <font>
      <b/>
      <sz val="9"/>
      <color theme="1"/>
      <name val="Calibri Light"/>
      <family val="2"/>
      <scheme val="major"/>
    </font>
    <font>
      <b/>
      <sz val="22"/>
      <color theme="1"/>
      <name val="Times New Roman"/>
      <family val="1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7" tint="0.79998168889431442"/>
      <name val="Times New Roman"/>
      <family val="1"/>
    </font>
    <font>
      <b/>
      <sz val="8"/>
      <color theme="1"/>
      <name val="Times New Roman"/>
      <family val="1"/>
    </font>
    <font>
      <b/>
      <sz val="11"/>
      <color theme="1"/>
      <name val="Calibri"/>
      <family val="2"/>
      <scheme val="minor"/>
    </font>
    <font>
      <b/>
      <sz val="11"/>
      <color theme="0"/>
      <name val="Times New Roman"/>
      <family val="1"/>
    </font>
    <font>
      <b/>
      <sz val="22"/>
      <color theme="0"/>
      <name val="Times New Roman"/>
      <family val="1"/>
    </font>
    <font>
      <b/>
      <sz val="14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8"/>
      <color theme="1"/>
      <name val="Times New Roman"/>
      <family val="1"/>
    </font>
    <font>
      <b/>
      <sz val="12"/>
      <color theme="0"/>
      <name val="Times New Roman"/>
      <family val="1"/>
    </font>
    <font>
      <sz val="8"/>
      <color rgb="FF000000"/>
      <name val="Segoe UI"/>
      <family val="2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Times New Roman"/>
      <family val="1"/>
    </font>
    <font>
      <sz val="9"/>
      <color theme="1"/>
      <name val="Times New Roman"/>
      <family val="1"/>
    </font>
    <font>
      <sz val="11"/>
      <color theme="0"/>
      <name val="Times New Roman"/>
      <family val="1"/>
    </font>
    <font>
      <b/>
      <u/>
      <sz val="11"/>
      <color theme="1"/>
      <name val="Times New Roman"/>
      <family val="1"/>
    </font>
    <font>
      <sz val="10"/>
      <color theme="1"/>
      <name val="Times New Roman"/>
      <family val="1"/>
    </font>
    <font>
      <sz val="11"/>
      <color theme="8" tint="0.79998168889431442"/>
      <name val="Calibri"/>
      <family val="2"/>
      <scheme val="minor"/>
    </font>
    <font>
      <sz val="11"/>
      <color theme="4" tint="0.79998168889431442"/>
      <name val="Calibri"/>
      <family val="2"/>
      <scheme val="minor"/>
    </font>
    <font>
      <sz val="11"/>
      <color theme="9" tint="0.79998168889431442"/>
      <name val="Calibri"/>
      <family val="2"/>
      <scheme val="minor"/>
    </font>
    <font>
      <strike/>
      <sz val="11"/>
      <color theme="1"/>
      <name val="Times New Roman"/>
      <family val="1"/>
    </font>
    <font>
      <sz val="11"/>
      <name val="Calibri"/>
      <family val="2"/>
      <scheme val="minor"/>
    </font>
    <font>
      <b/>
      <sz val="16"/>
      <color theme="1"/>
      <name val="Times New Roman"/>
      <family val="1"/>
    </font>
    <font>
      <b/>
      <sz val="11"/>
      <name val="Times New Roman"/>
      <family val="1"/>
    </font>
    <font>
      <b/>
      <sz val="8"/>
      <color theme="0"/>
      <name val="Calibri"/>
      <family val="2"/>
      <scheme val="minor"/>
    </font>
    <font>
      <b/>
      <sz val="8"/>
      <name val="Calibri"/>
      <family val="2"/>
      <scheme val="minor"/>
    </font>
    <font>
      <sz val="13"/>
      <color theme="1"/>
      <name val="Times New Roman"/>
      <family val="1"/>
    </font>
    <font>
      <b/>
      <sz val="18"/>
      <color theme="1"/>
      <name val="Times New Roman"/>
      <family val="1"/>
    </font>
    <font>
      <b/>
      <sz val="20"/>
      <color theme="1"/>
      <name val="Times New Roman"/>
      <family val="1"/>
    </font>
    <font>
      <sz val="14"/>
      <color theme="1"/>
      <name val="Times New Roman"/>
      <family val="1"/>
    </font>
    <font>
      <b/>
      <sz val="16"/>
      <color theme="1"/>
      <name val="Book Antiqua"/>
      <family val="1"/>
    </font>
    <font>
      <b/>
      <sz val="13"/>
      <color theme="1"/>
      <name val="Times New Roman"/>
      <family val="1"/>
    </font>
    <font>
      <b/>
      <u/>
      <sz val="13"/>
      <color theme="1"/>
      <name val="Times New Roman"/>
      <family val="1"/>
    </font>
    <font>
      <b/>
      <sz val="12"/>
      <color theme="1"/>
      <name val="Times New Roman"/>
      <family val="1"/>
    </font>
    <font>
      <sz val="11"/>
      <color rgb="FFFF0000"/>
      <name val="Times New Roman"/>
      <family val="1"/>
    </font>
    <font>
      <sz val="24"/>
      <color rgb="FF0066FF"/>
      <name val="Old English Text MT"/>
      <family val="4"/>
    </font>
    <font>
      <sz val="14"/>
      <color theme="1"/>
      <name val="Arial Black"/>
      <family val="2"/>
    </font>
    <font>
      <sz val="20"/>
      <color rgb="FF0066FF"/>
      <name val="Bernard MT Condensed"/>
      <family val="1"/>
    </font>
    <font>
      <b/>
      <u/>
      <sz val="14"/>
      <color theme="1"/>
      <name val="Times New Roman"/>
      <family val="1"/>
    </font>
    <font>
      <b/>
      <sz val="20"/>
      <color theme="1"/>
      <name val="Calibri"/>
      <family val="2"/>
      <scheme val="minor"/>
    </font>
    <font>
      <b/>
      <i/>
      <sz val="8"/>
      <color theme="1"/>
      <name val="Times New Roman"/>
      <family val="1"/>
    </font>
    <font>
      <sz val="22"/>
      <color rgb="FF0066FF"/>
      <name val="Times New Roman"/>
      <family val="1"/>
    </font>
    <font>
      <b/>
      <i/>
      <sz val="9"/>
      <color theme="1"/>
      <name val="Times New Roman"/>
      <family val="1"/>
    </font>
  </fonts>
  <fills count="15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8E4BC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0.59999389629810485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1" fillId="0" borderId="0" applyNumberForma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10" fillId="0" borderId="0"/>
  </cellStyleXfs>
  <cellXfs count="303">
    <xf numFmtId="0" fontId="0" fillId="0" borderId="0" xfId="0"/>
    <xf numFmtId="0" fontId="3" fillId="0" borderId="0" xfId="0" applyFont="1"/>
    <xf numFmtId="0" fontId="3" fillId="2" borderId="0" xfId="0" applyFont="1" applyFill="1"/>
    <xf numFmtId="0" fontId="4" fillId="0" borderId="0" xfId="0" applyFont="1" applyAlignment="1">
      <alignment wrapText="1"/>
    </xf>
    <xf numFmtId="0" fontId="5" fillId="0" borderId="0" xfId="0" applyFont="1"/>
    <xf numFmtId="0" fontId="0" fillId="0" borderId="8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3" fillId="3" borderId="0" xfId="0" applyFont="1" applyFill="1"/>
    <xf numFmtId="0" fontId="7" fillId="3" borderId="0" xfId="0" applyFont="1" applyFill="1"/>
    <xf numFmtId="0" fontId="6" fillId="3" borderId="0" xfId="0" applyFont="1" applyFill="1"/>
    <xf numFmtId="0" fontId="0" fillId="4" borderId="15" xfId="0" applyFill="1" applyBorder="1"/>
    <xf numFmtId="0" fontId="0" fillId="4" borderId="16" xfId="0" applyFill="1" applyBorder="1"/>
    <xf numFmtId="0" fontId="0" fillId="4" borderId="17" xfId="0" applyFill="1" applyBorder="1"/>
    <xf numFmtId="0" fontId="0" fillId="4" borderId="18" xfId="0" applyFill="1" applyBorder="1"/>
    <xf numFmtId="0" fontId="0" fillId="4" borderId="14" xfId="0" applyFill="1" applyBorder="1"/>
    <xf numFmtId="0" fontId="0" fillId="3" borderId="0" xfId="0" applyFill="1"/>
    <xf numFmtId="0" fontId="8" fillId="3" borderId="0" xfId="0" applyFont="1" applyFill="1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left"/>
    </xf>
    <xf numFmtId="0" fontId="2" fillId="2" borderId="1" xfId="0" applyFont="1" applyFill="1" applyBorder="1" applyAlignment="1">
      <alignment horizontal="center" vertical="center"/>
    </xf>
    <xf numFmtId="49" fontId="2" fillId="2" borderId="1" xfId="3" applyNumberFormat="1" applyFont="1" applyFill="1" applyBorder="1" applyAlignment="1">
      <alignment vertical="center" wrapText="1"/>
    </xf>
    <xf numFmtId="49" fontId="2" fillId="2" borderId="1" xfId="3" applyNumberFormat="1" applyFont="1" applyFill="1" applyBorder="1" applyAlignment="1">
      <alignment horizontal="left" vertical="center" wrapText="1"/>
    </xf>
    <xf numFmtId="49" fontId="12" fillId="2" borderId="1" xfId="4" applyNumberFormat="1" applyFont="1" applyFill="1" applyBorder="1" applyAlignment="1">
      <alignment vertical="center" wrapText="1"/>
    </xf>
    <xf numFmtId="49" fontId="2" fillId="2" borderId="1" xfId="4" applyNumberFormat="1" applyFont="1" applyFill="1" applyBorder="1" applyAlignment="1">
      <alignment vertical="center" wrapText="1"/>
    </xf>
    <xf numFmtId="49" fontId="2" fillId="2" borderId="1" xfId="3" applyNumberFormat="1" applyFont="1" applyFill="1" applyBorder="1" applyAlignment="1">
      <alignment horizontal="center" vertical="center"/>
    </xf>
    <xf numFmtId="49" fontId="2" fillId="2" borderId="1" xfId="4" applyNumberFormat="1" applyFont="1" applyFill="1" applyBorder="1" applyAlignment="1">
      <alignment vertical="center"/>
    </xf>
    <xf numFmtId="0" fontId="0" fillId="0" borderId="7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16" fillId="6" borderId="5" xfId="0" applyFont="1" applyFill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13" fillId="0" borderId="7" xfId="0" applyFont="1" applyBorder="1"/>
    <xf numFmtId="0" fontId="17" fillId="0" borderId="8" xfId="0" applyFont="1" applyBorder="1" applyAlignment="1">
      <alignment horizontal="center" vertical="center"/>
    </xf>
    <xf numFmtId="0" fontId="13" fillId="0" borderId="21" xfId="0" applyFont="1" applyBorder="1"/>
    <xf numFmtId="0" fontId="13" fillId="0" borderId="22" xfId="0" applyFont="1" applyBorder="1" applyAlignment="1">
      <alignment horizontal="center" vertical="center"/>
    </xf>
    <xf numFmtId="0" fontId="17" fillId="0" borderId="23" xfId="0" applyFont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left"/>
    </xf>
    <xf numFmtId="0" fontId="3" fillId="3" borderId="0" xfId="0" applyFont="1" applyFill="1" applyAlignment="1">
      <alignment vertical="center"/>
    </xf>
    <xf numFmtId="0" fontId="0" fillId="3" borderId="28" xfId="0" applyFill="1" applyBorder="1"/>
    <xf numFmtId="0" fontId="2" fillId="7" borderId="1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 wrapText="1"/>
    </xf>
    <xf numFmtId="9" fontId="21" fillId="0" borderId="3" xfId="0" applyNumberFormat="1" applyFont="1" applyBorder="1"/>
    <xf numFmtId="9" fontId="21" fillId="0" borderId="4" xfId="0" applyNumberFormat="1" applyFont="1" applyBorder="1"/>
    <xf numFmtId="9" fontId="21" fillId="0" borderId="3" xfId="2" applyFont="1" applyBorder="1"/>
    <xf numFmtId="0" fontId="22" fillId="0" borderId="0" xfId="0" applyFont="1"/>
    <xf numFmtId="0" fontId="24" fillId="0" borderId="0" xfId="0" applyFont="1" applyAlignment="1">
      <alignment vertical="center" wrapText="1"/>
    </xf>
    <xf numFmtId="0" fontId="13" fillId="2" borderId="1" xfId="0" applyFont="1" applyFill="1" applyBorder="1" applyAlignment="1">
      <alignment horizontal="center" vertical="center"/>
    </xf>
    <xf numFmtId="0" fontId="24" fillId="2" borderId="1" xfId="0" applyFont="1" applyFill="1" applyBorder="1" applyAlignment="1">
      <alignment horizontal="center" textRotation="90" wrapText="1"/>
    </xf>
    <xf numFmtId="0" fontId="24" fillId="2" borderId="1" xfId="0" applyFont="1" applyFill="1" applyBorder="1" applyAlignment="1">
      <alignment textRotation="90" wrapText="1"/>
    </xf>
    <xf numFmtId="0" fontId="13" fillId="2" borderId="1" xfId="0" applyFont="1" applyFill="1" applyBorder="1" applyAlignment="1">
      <alignment horizontal="center" vertical="center" textRotation="90"/>
    </xf>
    <xf numFmtId="0" fontId="13" fillId="4" borderId="1" xfId="0" applyFont="1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24" fillId="2" borderId="1" xfId="0" applyFont="1" applyFill="1" applyBorder="1" applyAlignment="1">
      <alignment horizontal="center" vertical="center" textRotation="90" wrapText="1"/>
    </xf>
    <xf numFmtId="0" fontId="0" fillId="10" borderId="1" xfId="0" applyFill="1" applyBorder="1" applyAlignment="1">
      <alignment horizontal="center" vertical="center"/>
    </xf>
    <xf numFmtId="2" fontId="0" fillId="10" borderId="1" xfId="0" applyNumberFormat="1" applyFill="1" applyBorder="1" applyAlignment="1">
      <alignment horizontal="center" vertical="center"/>
    </xf>
    <xf numFmtId="0" fontId="24" fillId="10" borderId="1" xfId="0" applyFont="1" applyFill="1" applyBorder="1" applyAlignment="1">
      <alignment horizontal="center" vertical="center" wrapText="1"/>
    </xf>
    <xf numFmtId="0" fontId="22" fillId="3" borderId="0" xfId="0" applyFont="1" applyFill="1"/>
    <xf numFmtId="0" fontId="22" fillId="3" borderId="0" xfId="0" applyFont="1" applyFill="1" applyAlignment="1">
      <alignment horizontal="center" vertical="center" wrapText="1"/>
    </xf>
    <xf numFmtId="0" fontId="27" fillId="3" borderId="0" xfId="0" applyFont="1" applyFill="1" applyAlignment="1">
      <alignment horizontal="right"/>
    </xf>
    <xf numFmtId="0" fontId="0" fillId="10" borderId="1" xfId="0" applyFill="1" applyBorder="1" applyAlignment="1">
      <alignment horizontal="left" vertical="center"/>
    </xf>
    <xf numFmtId="9" fontId="7" fillId="0" borderId="8" xfId="0" applyNumberFormat="1" applyFont="1" applyBorder="1"/>
    <xf numFmtId="9" fontId="7" fillId="0" borderId="7" xfId="0" applyNumberFormat="1" applyFont="1" applyBorder="1"/>
    <xf numFmtId="9" fontId="7" fillId="0" borderId="9" xfId="0" applyNumberFormat="1" applyFont="1" applyBorder="1"/>
    <xf numFmtId="9" fontId="7" fillId="0" borderId="10" xfId="0" applyNumberFormat="1" applyFont="1" applyBorder="1"/>
    <xf numFmtId="0" fontId="0" fillId="0" borderId="1" xfId="0" applyBorder="1"/>
    <xf numFmtId="0" fontId="0" fillId="0" borderId="7" xfId="0" applyBorder="1"/>
    <xf numFmtId="0" fontId="0" fillId="0" borderId="9" xfId="0" applyBorder="1"/>
    <xf numFmtId="0" fontId="0" fillId="0" borderId="12" xfId="0" applyBorder="1"/>
    <xf numFmtId="0" fontId="29" fillId="8" borderId="5" xfId="0" applyFont="1" applyFill="1" applyBorder="1" applyAlignment="1">
      <alignment horizontal="center" vertical="center"/>
    </xf>
    <xf numFmtId="0" fontId="16" fillId="8" borderId="11" xfId="0" applyFont="1" applyFill="1" applyBorder="1" applyAlignment="1">
      <alignment horizontal="center" vertical="center"/>
    </xf>
    <xf numFmtId="0" fontId="16" fillId="8" borderId="6" xfId="0" applyFont="1" applyFill="1" applyBorder="1" applyAlignment="1">
      <alignment horizontal="center" vertical="center"/>
    </xf>
    <xf numFmtId="0" fontId="23" fillId="8" borderId="5" xfId="0" applyFont="1" applyFill="1" applyBorder="1" applyAlignment="1">
      <alignment horizontal="center" vertical="center"/>
    </xf>
    <xf numFmtId="0" fontId="13" fillId="2" borderId="8" xfId="0" applyFont="1" applyFill="1" applyBorder="1" applyAlignment="1">
      <alignment horizontal="center" vertical="center"/>
    </xf>
    <xf numFmtId="0" fontId="30" fillId="2" borderId="8" xfId="0" applyFont="1" applyFill="1" applyBorder="1" applyAlignment="1">
      <alignment horizontal="center" vertical="center" wrapText="1"/>
    </xf>
    <xf numFmtId="0" fontId="29" fillId="8" borderId="11" xfId="0" applyFont="1" applyFill="1" applyBorder="1" applyAlignment="1">
      <alignment horizontal="center" vertical="center"/>
    </xf>
    <xf numFmtId="0" fontId="29" fillId="8" borderId="6" xfId="0" applyFont="1" applyFill="1" applyBorder="1" applyAlignment="1">
      <alignment horizontal="center" vertical="center"/>
    </xf>
    <xf numFmtId="0" fontId="24" fillId="2" borderId="1" xfId="0" applyFont="1" applyFill="1" applyBorder="1" applyAlignment="1">
      <alignment vertical="center" textRotation="90" wrapText="1"/>
    </xf>
    <xf numFmtId="0" fontId="0" fillId="0" borderId="9" xfId="0" applyBorder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39" fillId="3" borderId="0" xfId="0" applyFont="1" applyFill="1"/>
    <xf numFmtId="0" fontId="0" fillId="4" borderId="0" xfId="0" applyFill="1"/>
    <xf numFmtId="0" fontId="31" fillId="13" borderId="0" xfId="0" applyFont="1" applyFill="1"/>
    <xf numFmtId="0" fontId="34" fillId="13" borderId="0" xfId="0" applyFont="1" applyFill="1"/>
    <xf numFmtId="0" fontId="0" fillId="12" borderId="0" xfId="0" applyFill="1"/>
    <xf numFmtId="0" fontId="3" fillId="12" borderId="0" xfId="0" applyFont="1" applyFill="1"/>
    <xf numFmtId="0" fontId="32" fillId="12" borderId="0" xfId="0" applyFont="1" applyFill="1" applyAlignment="1">
      <alignment horizontal="left" vertical="center"/>
    </xf>
    <xf numFmtId="0" fontId="32" fillId="12" borderId="0" xfId="0" applyFont="1" applyFill="1" applyAlignment="1">
      <alignment horizontal="center" vertical="center"/>
    </xf>
    <xf numFmtId="0" fontId="32" fillId="12" borderId="0" xfId="0" applyFont="1" applyFill="1"/>
    <xf numFmtId="0" fontId="2" fillId="11" borderId="1" xfId="0" applyFont="1" applyFill="1" applyBorder="1" applyAlignment="1">
      <alignment horizontal="center" vertical="center"/>
    </xf>
    <xf numFmtId="0" fontId="3" fillId="12" borderId="32" xfId="0" applyFont="1" applyFill="1" applyBorder="1"/>
    <xf numFmtId="0" fontId="35" fillId="12" borderId="0" xfId="0" applyFont="1" applyFill="1"/>
    <xf numFmtId="0" fontId="41" fillId="3" borderId="0" xfId="0" applyFont="1" applyFill="1"/>
    <xf numFmtId="0" fontId="0" fillId="3" borderId="0" xfId="0" applyFill="1" applyAlignment="1">
      <alignment horizontal="center" vertical="center"/>
    </xf>
    <xf numFmtId="0" fontId="0" fillId="0" borderId="21" xfId="0" applyBorder="1"/>
    <xf numFmtId="0" fontId="0" fillId="0" borderId="22" xfId="0" applyBorder="1"/>
    <xf numFmtId="0" fontId="0" fillId="3" borderId="37" xfId="0" applyFill="1" applyBorder="1"/>
    <xf numFmtId="0" fontId="37" fillId="3" borderId="0" xfId="0" applyFont="1" applyFill="1"/>
    <xf numFmtId="0" fontId="38" fillId="3" borderId="0" xfId="0" applyFont="1" applyFill="1"/>
    <xf numFmtId="0" fontId="45" fillId="2" borderId="1" xfId="0" applyFont="1" applyFill="1" applyBorder="1" applyAlignment="1">
      <alignment horizontal="center" vertical="center" wrapText="1"/>
    </xf>
    <xf numFmtId="0" fontId="54" fillId="12" borderId="0" xfId="0" applyFont="1" applyFill="1" applyProtection="1">
      <protection locked="0"/>
    </xf>
    <xf numFmtId="0" fontId="46" fillId="12" borderId="0" xfId="4" applyFont="1" applyFill="1"/>
    <xf numFmtId="0" fontId="3" fillId="12" borderId="0" xfId="4" applyFont="1" applyFill="1"/>
    <xf numFmtId="0" fontId="47" fillId="12" borderId="0" xfId="4" applyFont="1" applyFill="1"/>
    <xf numFmtId="0" fontId="48" fillId="12" borderId="0" xfId="4" applyFont="1" applyFill="1" applyAlignment="1">
      <alignment horizontal="center"/>
    </xf>
    <xf numFmtId="0" fontId="53" fillId="12" borderId="0" xfId="4" applyFont="1" applyFill="1" applyAlignment="1">
      <alignment vertical="center"/>
    </xf>
    <xf numFmtId="0" fontId="49" fillId="12" borderId="0" xfId="4" applyFont="1" applyFill="1"/>
    <xf numFmtId="0" fontId="47" fillId="12" borderId="0" xfId="4" applyFont="1" applyFill="1" applyAlignment="1">
      <alignment vertical="center"/>
    </xf>
    <xf numFmtId="0" fontId="5" fillId="12" borderId="0" xfId="4" applyFont="1" applyFill="1" applyAlignment="1">
      <alignment vertical="center"/>
    </xf>
    <xf numFmtId="0" fontId="2" fillId="12" borderId="0" xfId="4" applyFont="1" applyFill="1"/>
    <xf numFmtId="0" fontId="46" fillId="12" borderId="0" xfId="4" applyFont="1" applyFill="1" applyAlignment="1">
      <alignment horizontal="center"/>
    </xf>
    <xf numFmtId="0" fontId="50" fillId="12" borderId="0" xfId="4" applyFont="1" applyFill="1"/>
    <xf numFmtId="0" fontId="49" fillId="12" borderId="0" xfId="4" applyFont="1" applyFill="1" applyAlignment="1">
      <alignment horizontal="left"/>
    </xf>
    <xf numFmtId="0" fontId="51" fillId="12" borderId="0" xfId="4" applyFont="1" applyFill="1"/>
    <xf numFmtId="0" fontId="2" fillId="12" borderId="0" xfId="0" applyFont="1" applyFill="1"/>
    <xf numFmtId="0" fontId="2" fillId="12" borderId="0" xfId="0" applyFont="1" applyFill="1" applyAlignment="1">
      <alignment horizontal="left" vertical="center"/>
    </xf>
    <xf numFmtId="0" fontId="13" fillId="12" borderId="0" xfId="0" applyFont="1" applyFill="1"/>
    <xf numFmtId="0" fontId="52" fillId="12" borderId="0" xfId="4" applyFont="1" applyFill="1"/>
    <xf numFmtId="0" fontId="46" fillId="3" borderId="0" xfId="4" applyFont="1" applyFill="1"/>
    <xf numFmtId="0" fontId="47" fillId="3" borderId="0" xfId="4" applyFont="1" applyFill="1"/>
    <xf numFmtId="0" fontId="3" fillId="3" borderId="0" xfId="4" applyFont="1" applyFill="1"/>
    <xf numFmtId="0" fontId="48" fillId="3" borderId="0" xfId="4" applyFont="1" applyFill="1" applyAlignment="1">
      <alignment horizontal="center"/>
    </xf>
    <xf numFmtId="0" fontId="53" fillId="3" borderId="0" xfId="4" applyFont="1" applyFill="1" applyAlignment="1">
      <alignment vertical="center"/>
    </xf>
    <xf numFmtId="0" fontId="49" fillId="3" borderId="0" xfId="4" applyFont="1" applyFill="1"/>
    <xf numFmtId="0" fontId="47" fillId="3" borderId="0" xfId="4" applyFont="1" applyFill="1" applyAlignment="1">
      <alignment vertical="center"/>
    </xf>
    <xf numFmtId="0" fontId="5" fillId="3" borderId="0" xfId="4" applyFont="1" applyFill="1" applyAlignment="1">
      <alignment vertical="center"/>
    </xf>
    <xf numFmtId="0" fontId="2" fillId="3" borderId="0" xfId="4" applyFont="1" applyFill="1"/>
    <xf numFmtId="0" fontId="46" fillId="3" borderId="0" xfId="4" applyFont="1" applyFill="1" applyAlignment="1">
      <alignment horizontal="center"/>
    </xf>
    <xf numFmtId="0" fontId="50" fillId="3" borderId="0" xfId="4" applyFont="1" applyFill="1"/>
    <xf numFmtId="164" fontId="49" fillId="3" borderId="0" xfId="4" applyNumberFormat="1" applyFont="1" applyFill="1"/>
    <xf numFmtId="164" fontId="46" fillId="3" borderId="0" xfId="4" applyNumberFormat="1" applyFont="1" applyFill="1"/>
    <xf numFmtId="164" fontId="32" fillId="3" borderId="0" xfId="4" applyNumberFormat="1" applyFont="1" applyFill="1"/>
    <xf numFmtId="164" fontId="46" fillId="3" borderId="0" xfId="4" applyNumberFormat="1" applyFont="1" applyFill="1" applyAlignment="1">
      <alignment horizontal="left" indent="1"/>
    </xf>
    <xf numFmtId="0" fontId="0" fillId="12" borderId="0" xfId="0" applyFill="1" applyProtection="1">
      <protection locked="0"/>
    </xf>
    <xf numFmtId="0" fontId="0" fillId="12" borderId="0" xfId="0" applyFill="1" applyProtection="1">
      <protection hidden="1"/>
    </xf>
    <xf numFmtId="0" fontId="32" fillId="12" borderId="0" xfId="0" applyFont="1" applyFill="1" applyProtection="1">
      <protection hidden="1"/>
    </xf>
    <xf numFmtId="0" fontId="49" fillId="12" borderId="0" xfId="0" applyFont="1" applyFill="1" applyProtection="1">
      <protection hidden="1"/>
    </xf>
    <xf numFmtId="49" fontId="49" fillId="12" borderId="0" xfId="0" applyNumberFormat="1" applyFont="1" applyFill="1" applyProtection="1">
      <protection hidden="1"/>
    </xf>
    <xf numFmtId="0" fontId="58" fillId="12" borderId="0" xfId="0" applyFont="1" applyFill="1" applyProtection="1">
      <protection hidden="1"/>
    </xf>
    <xf numFmtId="0" fontId="49" fillId="12" borderId="0" xfId="0" applyFont="1" applyFill="1" applyAlignment="1" applyProtection="1">
      <alignment vertical="top"/>
      <protection hidden="1"/>
    </xf>
    <xf numFmtId="0" fontId="0" fillId="0" borderId="13" xfId="0" applyBorder="1" applyAlignment="1" applyProtection="1">
      <alignment horizontal="left" vertical="center"/>
      <protection locked="0"/>
    </xf>
    <xf numFmtId="0" fontId="0" fillId="0" borderId="8" xfId="0" applyBorder="1" applyAlignment="1" applyProtection="1">
      <alignment horizontal="left" vertical="center"/>
      <protection locked="0"/>
    </xf>
    <xf numFmtId="1" fontId="0" fillId="0" borderId="8" xfId="0" applyNumberFormat="1" applyBorder="1" applyAlignment="1" applyProtection="1">
      <alignment horizontal="left" vertical="center"/>
      <protection locked="0"/>
    </xf>
    <xf numFmtId="0" fontId="1" fillId="0" borderId="8" xfId="1" applyFill="1" applyBorder="1" applyAlignment="1" applyProtection="1">
      <alignment horizontal="left" vertical="center"/>
      <protection locked="0"/>
    </xf>
    <xf numFmtId="1" fontId="0" fillId="0" borderId="8" xfId="0" quotePrefix="1" applyNumberFormat="1" applyBorder="1" applyAlignment="1" applyProtection="1">
      <alignment horizontal="left" vertical="center"/>
      <protection locked="0"/>
    </xf>
    <xf numFmtId="0" fontId="0" fillId="0" borderId="10" xfId="0" applyBorder="1" applyAlignment="1" applyProtection="1">
      <alignment horizontal="left" vertical="center"/>
      <protection locked="0"/>
    </xf>
    <xf numFmtId="0" fontId="3" fillId="0" borderId="1" xfId="0" applyFont="1" applyBorder="1" applyAlignment="1" applyProtection="1">
      <alignment horizontal="center" vertical="center"/>
      <protection locked="0"/>
    </xf>
    <xf numFmtId="0" fontId="3" fillId="0" borderId="1" xfId="0" applyFont="1" applyBorder="1" applyProtection="1">
      <protection locked="0"/>
    </xf>
    <xf numFmtId="0" fontId="3" fillId="0" borderId="1" xfId="0" applyFont="1" applyBorder="1" applyAlignment="1" applyProtection="1">
      <alignment horizontal="left"/>
      <protection locked="0"/>
    </xf>
    <xf numFmtId="0" fontId="13" fillId="12" borderId="0" xfId="0" applyFont="1" applyFill="1" applyAlignment="1">
      <alignment horizontal="left" vertical="center"/>
    </xf>
    <xf numFmtId="0" fontId="0" fillId="12" borderId="0" xfId="0" applyFill="1" applyAlignment="1">
      <alignment horizontal="center" vertical="center"/>
    </xf>
    <xf numFmtId="0" fontId="0" fillId="12" borderId="1" xfId="0" applyFill="1" applyBorder="1"/>
    <xf numFmtId="1" fontId="0" fillId="12" borderId="1" xfId="0" applyNumberFormat="1" applyFill="1" applyBorder="1" applyAlignment="1">
      <alignment horizontal="center" vertical="center"/>
    </xf>
    <xf numFmtId="0" fontId="0" fillId="12" borderId="1" xfId="0" applyFill="1" applyBorder="1" applyAlignment="1">
      <alignment horizontal="center" vertical="center"/>
    </xf>
    <xf numFmtId="2" fontId="0" fillId="12" borderId="1" xfId="0" applyNumberFormat="1" applyFill="1" applyBorder="1" applyAlignment="1">
      <alignment horizontal="center" vertical="center"/>
    </xf>
    <xf numFmtId="0" fontId="0" fillId="12" borderId="32" xfId="0" applyFill="1" applyBorder="1" applyAlignment="1">
      <alignment horizontal="center" vertical="center"/>
    </xf>
    <xf numFmtId="9" fontId="0" fillId="12" borderId="1" xfId="0" applyNumberFormat="1" applyFill="1" applyBorder="1" applyAlignment="1">
      <alignment horizontal="center" vertical="center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3" xfId="0" applyBorder="1" applyProtection="1">
      <protection locked="0"/>
    </xf>
    <xf numFmtId="0" fontId="0" fillId="0" borderId="4" xfId="0" applyBorder="1" applyProtection="1">
      <protection locked="0"/>
    </xf>
    <xf numFmtId="0" fontId="0" fillId="0" borderId="1" xfId="0" applyBorder="1" applyProtection="1">
      <protection locked="0"/>
    </xf>
    <xf numFmtId="0" fontId="0" fillId="0" borderId="8" xfId="0" applyBorder="1" applyProtection="1">
      <protection locked="0"/>
    </xf>
    <xf numFmtId="0" fontId="0" fillId="0" borderId="12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8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0" fillId="0" borderId="10" xfId="0" applyBorder="1" applyAlignment="1" applyProtection="1">
      <alignment horizontal="center" vertical="center"/>
      <protection locked="0"/>
    </xf>
    <xf numFmtId="0" fontId="0" fillId="0" borderId="23" xfId="0" applyBorder="1" applyProtection="1">
      <protection locked="0"/>
    </xf>
    <xf numFmtId="0" fontId="3" fillId="12" borderId="19" xfId="0" applyFont="1" applyFill="1" applyBorder="1" applyAlignment="1">
      <alignment horizontal="left"/>
    </xf>
    <xf numFmtId="0" fontId="3" fillId="12" borderId="27" xfId="0" applyFont="1" applyFill="1" applyBorder="1" applyAlignment="1">
      <alignment horizontal="left"/>
    </xf>
    <xf numFmtId="0" fontId="53" fillId="12" borderId="0" xfId="0" applyFont="1" applyFill="1"/>
    <xf numFmtId="0" fontId="21" fillId="0" borderId="1" xfId="0" applyFont="1" applyBorder="1" applyAlignment="1" applyProtection="1">
      <alignment horizontal="center" vertical="center" wrapText="1"/>
      <protection locked="0"/>
    </xf>
    <xf numFmtId="0" fontId="22" fillId="0" borderId="1" xfId="0" applyFont="1" applyBorder="1" applyAlignment="1" applyProtection="1">
      <alignment horizontal="center" vertical="center" wrapText="1"/>
      <protection locked="0"/>
    </xf>
    <xf numFmtId="0" fontId="22" fillId="0" borderId="1" xfId="0" applyFont="1" applyBorder="1" applyAlignment="1" applyProtection="1">
      <alignment horizontal="left" vertical="center" wrapText="1"/>
      <protection locked="0"/>
    </xf>
    <xf numFmtId="0" fontId="2" fillId="7" borderId="1" xfId="0" applyFont="1" applyFill="1" applyBorder="1" applyAlignment="1" applyProtection="1">
      <alignment horizontal="center" vertical="center"/>
      <protection locked="0"/>
    </xf>
    <xf numFmtId="0" fontId="2" fillId="7" borderId="1" xfId="0" applyFont="1" applyFill="1" applyBorder="1" applyAlignment="1" applyProtection="1">
      <alignment horizontal="center" vertical="center" wrapText="1"/>
      <protection locked="0"/>
    </xf>
    <xf numFmtId="49" fontId="0" fillId="0" borderId="0" xfId="0" applyNumberFormat="1" applyAlignment="1">
      <alignment horizontal="right"/>
    </xf>
    <xf numFmtId="0" fontId="59" fillId="4" borderId="0" xfId="0" applyFont="1" applyFill="1" applyAlignment="1">
      <alignment horizontal="center" vertical="center"/>
    </xf>
    <xf numFmtId="9" fontId="14" fillId="6" borderId="2" xfId="0" applyNumberFormat="1" applyFont="1" applyFill="1" applyBorder="1" applyAlignment="1">
      <alignment horizontal="center" vertical="center"/>
    </xf>
    <xf numFmtId="9" fontId="14" fillId="6" borderId="3" xfId="0" applyNumberFormat="1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wrapText="1"/>
    </xf>
    <xf numFmtId="0" fontId="5" fillId="2" borderId="0" xfId="0" applyFont="1" applyFill="1" applyAlignment="1">
      <alignment horizontal="center"/>
    </xf>
    <xf numFmtId="0" fontId="14" fillId="6" borderId="5" xfId="0" applyFont="1" applyFill="1" applyBorder="1" applyAlignment="1">
      <alignment horizontal="center" vertical="center"/>
    </xf>
    <xf numFmtId="0" fontId="14" fillId="6" borderId="6" xfId="0" applyFont="1" applyFill="1" applyBorder="1" applyAlignment="1">
      <alignment horizontal="center" vertical="center"/>
    </xf>
    <xf numFmtId="0" fontId="14" fillId="6" borderId="7" xfId="0" applyFont="1" applyFill="1" applyBorder="1" applyAlignment="1">
      <alignment horizontal="center" vertical="center"/>
    </xf>
    <xf numFmtId="0" fontId="14" fillId="6" borderId="8" xfId="0" applyFont="1" applyFill="1" applyBorder="1" applyAlignment="1">
      <alignment horizontal="center" vertical="center"/>
    </xf>
    <xf numFmtId="0" fontId="60" fillId="5" borderId="0" xfId="0" applyFont="1" applyFill="1" applyAlignment="1">
      <alignment horizontal="center" vertical="center"/>
    </xf>
    <xf numFmtId="9" fontId="7" fillId="0" borderId="7" xfId="0" applyNumberFormat="1" applyFont="1" applyBorder="1" applyAlignment="1">
      <alignment horizontal="right" vertical="center"/>
    </xf>
    <xf numFmtId="9" fontId="7" fillId="0" borderId="8" xfId="0" applyNumberFormat="1" applyFont="1" applyBorder="1" applyAlignment="1">
      <alignment horizontal="right" vertical="center"/>
    </xf>
    <xf numFmtId="9" fontId="7" fillId="0" borderId="9" xfId="0" applyNumberFormat="1" applyFont="1" applyBorder="1" applyAlignment="1">
      <alignment horizontal="right"/>
    </xf>
    <xf numFmtId="9" fontId="7" fillId="0" borderId="10" xfId="0" applyNumberFormat="1" applyFont="1" applyBorder="1" applyAlignment="1">
      <alignment horizontal="right"/>
    </xf>
    <xf numFmtId="0" fontId="15" fillId="6" borderId="5" xfId="0" applyFont="1" applyFill="1" applyBorder="1" applyAlignment="1">
      <alignment horizontal="center" vertical="center"/>
    </xf>
    <xf numFmtId="0" fontId="15" fillId="6" borderId="11" xfId="0" applyFont="1" applyFill="1" applyBorder="1" applyAlignment="1">
      <alignment horizontal="center" vertical="center"/>
    </xf>
    <xf numFmtId="0" fontId="15" fillId="6" borderId="6" xfId="0" applyFont="1" applyFill="1" applyBorder="1" applyAlignment="1">
      <alignment horizontal="center" vertical="center"/>
    </xf>
    <xf numFmtId="0" fontId="15" fillId="6" borderId="7" xfId="0" applyFont="1" applyFill="1" applyBorder="1" applyAlignment="1">
      <alignment horizontal="center" vertical="center"/>
    </xf>
    <xf numFmtId="0" fontId="15" fillId="6" borderId="1" xfId="0" applyFont="1" applyFill="1" applyBorder="1" applyAlignment="1">
      <alignment horizontal="center" vertical="center"/>
    </xf>
    <xf numFmtId="0" fontId="15" fillId="6" borderId="8" xfId="0" applyFont="1" applyFill="1" applyBorder="1" applyAlignment="1">
      <alignment horizontal="center" vertical="center"/>
    </xf>
    <xf numFmtId="0" fontId="15" fillId="6" borderId="9" xfId="0" applyFont="1" applyFill="1" applyBorder="1" applyAlignment="1">
      <alignment horizontal="center" vertical="center"/>
    </xf>
    <xf numFmtId="0" fontId="15" fillId="6" borderId="12" xfId="0" applyFont="1" applyFill="1" applyBorder="1" applyAlignment="1">
      <alignment horizontal="center" vertical="center"/>
    </xf>
    <xf numFmtId="0" fontId="15" fillId="6" borderId="10" xfId="0" applyFont="1" applyFill="1" applyBorder="1" applyAlignment="1">
      <alignment horizontal="center" vertical="center"/>
    </xf>
    <xf numFmtId="0" fontId="11" fillId="6" borderId="19" xfId="0" applyFont="1" applyFill="1" applyBorder="1" applyAlignment="1">
      <alignment horizontal="center"/>
    </xf>
    <xf numFmtId="0" fontId="11" fillId="6" borderId="20" xfId="0" applyFont="1" applyFill="1" applyBorder="1" applyAlignment="1">
      <alignment horizontal="center"/>
    </xf>
    <xf numFmtId="49" fontId="11" fillId="6" borderId="1" xfId="4" applyNumberFormat="1" applyFont="1" applyFill="1" applyBorder="1" applyAlignment="1">
      <alignment horizontal="center" vertical="center"/>
    </xf>
    <xf numFmtId="0" fontId="53" fillId="12" borderId="0" xfId="0" applyFont="1" applyFill="1" applyAlignment="1" applyProtection="1">
      <alignment horizontal="center" vertical="center"/>
      <protection locked="0"/>
    </xf>
    <xf numFmtId="0" fontId="42" fillId="12" borderId="0" xfId="0" applyFont="1" applyFill="1" applyAlignment="1" applyProtection="1">
      <alignment horizontal="center" vertical="center"/>
      <protection locked="0"/>
    </xf>
    <xf numFmtId="0" fontId="4" fillId="12" borderId="0" xfId="0" applyFont="1" applyFill="1" applyAlignment="1" applyProtection="1">
      <alignment horizontal="center"/>
      <protection hidden="1"/>
    </xf>
    <xf numFmtId="0" fontId="55" fillId="12" borderId="0" xfId="0" applyFont="1" applyFill="1" applyAlignment="1" applyProtection="1">
      <alignment horizontal="center" vertical="center"/>
      <protection hidden="1"/>
    </xf>
    <xf numFmtId="0" fontId="56" fillId="12" borderId="0" xfId="0" applyFont="1" applyFill="1" applyAlignment="1" applyProtection="1">
      <alignment horizontal="center"/>
      <protection hidden="1"/>
    </xf>
    <xf numFmtId="0" fontId="57" fillId="12" borderId="0" xfId="0" applyFont="1" applyFill="1" applyAlignment="1" applyProtection="1">
      <alignment horizontal="center" vertical="center"/>
      <protection hidden="1"/>
    </xf>
    <xf numFmtId="2" fontId="4" fillId="12" borderId="0" xfId="0" applyNumberFormat="1" applyFont="1" applyFill="1" applyAlignment="1" applyProtection="1">
      <alignment horizontal="center"/>
      <protection hidden="1"/>
    </xf>
    <xf numFmtId="0" fontId="3" fillId="12" borderId="0" xfId="0" applyFont="1" applyFill="1" applyAlignment="1">
      <alignment horizontal="center" vertical="center"/>
    </xf>
    <xf numFmtId="0" fontId="3" fillId="12" borderId="0" xfId="0" applyFont="1" applyFill="1" applyAlignment="1">
      <alignment horizontal="center"/>
    </xf>
    <xf numFmtId="0" fontId="35" fillId="12" borderId="0" xfId="0" applyFont="1" applyFill="1" applyAlignment="1">
      <alignment horizontal="center"/>
    </xf>
    <xf numFmtId="0" fontId="32" fillId="0" borderId="1" xfId="0" applyFont="1" applyBorder="1" applyAlignment="1">
      <alignment horizontal="center" vertical="center"/>
    </xf>
    <xf numFmtId="0" fontId="36" fillId="0" borderId="1" xfId="0" applyFont="1" applyBorder="1" applyAlignment="1">
      <alignment horizontal="left" vertical="center" wrapText="1"/>
    </xf>
    <xf numFmtId="0" fontId="3" fillId="0" borderId="22" xfId="0" applyFont="1" applyBorder="1" applyAlignment="1">
      <alignment horizontal="center" vertical="center"/>
    </xf>
    <xf numFmtId="0" fontId="3" fillId="0" borderId="36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left" vertical="center" wrapText="1"/>
    </xf>
    <xf numFmtId="1" fontId="32" fillId="0" borderId="1" xfId="0" applyNumberFormat="1" applyFont="1" applyBorder="1" applyAlignment="1">
      <alignment horizontal="center" vertical="center"/>
    </xf>
    <xf numFmtId="0" fontId="32" fillId="12" borderId="0" xfId="0" applyFont="1" applyFill="1" applyAlignment="1">
      <alignment horizontal="left" vertical="center"/>
    </xf>
    <xf numFmtId="0" fontId="2" fillId="11" borderId="1" xfId="0" applyFont="1" applyFill="1" applyBorder="1" applyAlignment="1">
      <alignment horizontal="center" vertical="center"/>
    </xf>
    <xf numFmtId="0" fontId="3" fillId="11" borderId="1" xfId="0" applyFont="1" applyFill="1" applyBorder="1" applyAlignment="1">
      <alignment horizontal="left" vertical="center"/>
    </xf>
    <xf numFmtId="0" fontId="5" fillId="12" borderId="0" xfId="0" applyFont="1" applyFill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2" fillId="11" borderId="1" xfId="0" applyFont="1" applyFill="1" applyBorder="1" applyAlignment="1">
      <alignment horizontal="center" vertical="center" wrapText="1"/>
    </xf>
    <xf numFmtId="0" fontId="3" fillId="0" borderId="31" xfId="0" applyFont="1" applyBorder="1" applyAlignment="1" applyProtection="1">
      <alignment horizontal="center"/>
      <protection locked="0"/>
    </xf>
    <xf numFmtId="0" fontId="3" fillId="0" borderId="27" xfId="0" applyFont="1" applyBorder="1" applyAlignment="1" applyProtection="1">
      <alignment horizontal="center"/>
      <protection locked="0"/>
    </xf>
    <xf numFmtId="0" fontId="3" fillId="0" borderId="18" xfId="0" applyFont="1" applyBorder="1" applyAlignment="1" applyProtection="1">
      <alignment horizontal="center"/>
      <protection locked="0"/>
    </xf>
    <xf numFmtId="0" fontId="33" fillId="0" borderId="33" xfId="0" applyFont="1" applyBorder="1" applyAlignment="1">
      <alignment horizontal="center" vertical="center" wrapText="1"/>
    </xf>
    <xf numFmtId="0" fontId="33" fillId="0" borderId="32" xfId="0" applyFont="1" applyBorder="1" applyAlignment="1">
      <alignment horizontal="center" vertical="center" wrapText="1"/>
    </xf>
    <xf numFmtId="0" fontId="33" fillId="0" borderId="34" xfId="0" applyFont="1" applyBorder="1" applyAlignment="1">
      <alignment horizontal="center" vertical="center" wrapText="1"/>
    </xf>
    <xf numFmtId="0" fontId="33" fillId="0" borderId="35" xfId="0" applyFont="1" applyBorder="1" applyAlignment="1">
      <alignment horizontal="center" vertical="center" wrapText="1"/>
    </xf>
    <xf numFmtId="0" fontId="33" fillId="0" borderId="19" xfId="0" applyFont="1" applyBorder="1" applyAlignment="1">
      <alignment horizontal="center" vertical="center" wrapText="1"/>
    </xf>
    <xf numFmtId="0" fontId="33" fillId="0" borderId="20" xfId="0" applyFont="1" applyBorder="1" applyAlignment="1">
      <alignment horizontal="center" vertical="center" wrapText="1"/>
    </xf>
    <xf numFmtId="0" fontId="40" fillId="0" borderId="31" xfId="0" applyFont="1" applyBorder="1" applyAlignment="1" applyProtection="1">
      <alignment horizontal="center"/>
      <protection locked="0"/>
    </xf>
    <xf numFmtId="0" fontId="3" fillId="12" borderId="31" xfId="0" applyFont="1" applyFill="1" applyBorder="1" applyAlignment="1">
      <alignment horizontal="left" vertical="center"/>
    </xf>
    <xf numFmtId="0" fontId="3" fillId="12" borderId="27" xfId="0" applyFont="1" applyFill="1" applyBorder="1" applyAlignment="1">
      <alignment horizontal="left" vertical="center"/>
    </xf>
    <xf numFmtId="0" fontId="3" fillId="12" borderId="35" xfId="0" applyFont="1" applyFill="1" applyBorder="1" applyAlignment="1">
      <alignment horizontal="left" vertical="center"/>
    </xf>
    <xf numFmtId="0" fontId="3" fillId="12" borderId="19" xfId="0" applyFont="1" applyFill="1" applyBorder="1" applyAlignment="1">
      <alignment horizontal="left" vertical="center"/>
    </xf>
    <xf numFmtId="0" fontId="3" fillId="12" borderId="27" xfId="0" applyFont="1" applyFill="1" applyBorder="1" applyAlignment="1">
      <alignment horizontal="left"/>
    </xf>
    <xf numFmtId="0" fontId="3" fillId="12" borderId="18" xfId="0" applyFont="1" applyFill="1" applyBorder="1" applyAlignment="1">
      <alignment horizontal="left"/>
    </xf>
    <xf numFmtId="0" fontId="14" fillId="13" borderId="0" xfId="0" applyFont="1" applyFill="1" applyAlignment="1">
      <alignment horizontal="center" vertical="center"/>
    </xf>
    <xf numFmtId="0" fontId="14" fillId="13" borderId="0" xfId="0" applyFont="1" applyFill="1" applyAlignment="1" applyProtection="1">
      <alignment horizontal="center" vertical="center"/>
      <protection locked="0"/>
    </xf>
    <xf numFmtId="0" fontId="32" fillId="12" borderId="0" xfId="4" applyFont="1" applyFill="1" applyAlignment="1">
      <alignment horizontal="center" vertical="center"/>
    </xf>
    <xf numFmtId="0" fontId="5" fillId="12" borderId="38" xfId="0" applyFont="1" applyFill="1" applyBorder="1" applyAlignment="1">
      <alignment horizontal="center" vertical="center"/>
    </xf>
    <xf numFmtId="0" fontId="5" fillId="12" borderId="39" xfId="0" applyFont="1" applyFill="1" applyBorder="1" applyAlignment="1">
      <alignment horizontal="center" vertical="center"/>
    </xf>
    <xf numFmtId="0" fontId="5" fillId="12" borderId="40" xfId="0" applyFont="1" applyFill="1" applyBorder="1" applyAlignment="1">
      <alignment horizontal="center" vertical="center"/>
    </xf>
    <xf numFmtId="0" fontId="5" fillId="12" borderId="0" xfId="4" applyFont="1" applyFill="1" applyAlignment="1">
      <alignment horizontal="center"/>
    </xf>
    <xf numFmtId="0" fontId="42" fillId="12" borderId="0" xfId="4" applyFont="1" applyFill="1" applyAlignment="1">
      <alignment horizontal="center" vertical="center"/>
    </xf>
    <xf numFmtId="0" fontId="47" fillId="12" borderId="0" xfId="4" applyFont="1" applyFill="1" applyAlignment="1">
      <alignment horizontal="center"/>
    </xf>
    <xf numFmtId="0" fontId="51" fillId="12" borderId="0" xfId="4" applyFont="1" applyFill="1" applyAlignment="1">
      <alignment horizontal="center"/>
    </xf>
    <xf numFmtId="0" fontId="51" fillId="12" borderId="0" xfId="4" applyFont="1" applyFill="1" applyAlignment="1">
      <alignment horizontal="center" vertical="center"/>
    </xf>
    <xf numFmtId="0" fontId="2" fillId="12" borderId="0" xfId="0" applyFont="1" applyFill="1" applyAlignment="1">
      <alignment horizontal="left" vertical="center"/>
    </xf>
    <xf numFmtId="0" fontId="44" fillId="8" borderId="1" xfId="0" applyFont="1" applyFill="1" applyBorder="1" applyAlignment="1">
      <alignment horizontal="center" vertical="center" wrapText="1"/>
    </xf>
    <xf numFmtId="0" fontId="42" fillId="12" borderId="0" xfId="0" applyFont="1" applyFill="1" applyAlignment="1">
      <alignment horizontal="center" vertical="center"/>
    </xf>
    <xf numFmtId="0" fontId="0" fillId="12" borderId="0" xfId="0" applyFill="1" applyAlignment="1">
      <alignment horizontal="left" vertical="center"/>
    </xf>
    <xf numFmtId="0" fontId="13" fillId="12" borderId="19" xfId="0" applyFont="1" applyFill="1" applyBorder="1" applyAlignment="1">
      <alignment horizontal="left" vertical="center"/>
    </xf>
    <xf numFmtId="0" fontId="23" fillId="8" borderId="1" xfId="0" applyFont="1" applyFill="1" applyBorder="1" applyAlignment="1">
      <alignment horizontal="center" vertical="center" textRotation="90"/>
    </xf>
    <xf numFmtId="0" fontId="23" fillId="8" borderId="1" xfId="0" applyFont="1" applyFill="1" applyBorder="1" applyAlignment="1">
      <alignment horizontal="center" vertical="center"/>
    </xf>
    <xf numFmtId="0" fontId="23" fillId="8" borderId="1" xfId="0" applyFont="1" applyFill="1" applyBorder="1" applyAlignment="1">
      <alignment horizontal="center"/>
    </xf>
    <xf numFmtId="0" fontId="45" fillId="2" borderId="1" xfId="0" applyFont="1" applyFill="1" applyBorder="1" applyAlignment="1">
      <alignment horizontal="center" vertical="center" wrapText="1"/>
    </xf>
    <xf numFmtId="0" fontId="44" fillId="8" borderId="1" xfId="0" applyFont="1" applyFill="1" applyBorder="1" applyAlignment="1">
      <alignment horizontal="center"/>
    </xf>
    <xf numFmtId="0" fontId="43" fillId="12" borderId="1" xfId="0" applyFont="1" applyFill="1" applyBorder="1" applyAlignment="1" applyProtection="1">
      <alignment horizontal="left" shrinkToFit="1"/>
      <protection hidden="1"/>
    </xf>
    <xf numFmtId="0" fontId="0" fillId="0" borderId="1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7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13" fillId="0" borderId="24" xfId="0" applyFont="1" applyBorder="1" applyAlignment="1">
      <alignment horizontal="center" vertical="center"/>
    </xf>
    <xf numFmtId="0" fontId="13" fillId="0" borderId="25" xfId="0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6" fillId="6" borderId="5" xfId="0" applyFont="1" applyFill="1" applyBorder="1" applyAlignment="1">
      <alignment horizontal="center" vertical="center"/>
    </xf>
    <xf numFmtId="0" fontId="16" fillId="6" borderId="11" xfId="0" applyFont="1" applyFill="1" applyBorder="1" applyAlignment="1">
      <alignment horizontal="center" vertical="center"/>
    </xf>
    <xf numFmtId="0" fontId="16" fillId="6" borderId="6" xfId="0" applyFont="1" applyFill="1" applyBorder="1" applyAlignment="1">
      <alignment horizontal="center" vertical="center"/>
    </xf>
    <xf numFmtId="0" fontId="0" fillId="0" borderId="17" xfId="0" applyBorder="1" applyAlignment="1">
      <alignment horizontal="left" vertical="center"/>
    </xf>
    <xf numFmtId="0" fontId="0" fillId="0" borderId="27" xfId="0" applyBorder="1" applyAlignment="1">
      <alignment horizontal="left" vertical="center"/>
    </xf>
    <xf numFmtId="0" fontId="0" fillId="0" borderId="29" xfId="0" applyBorder="1" applyAlignment="1">
      <alignment horizontal="left" vertical="center"/>
    </xf>
    <xf numFmtId="0" fontId="19" fillId="6" borderId="1" xfId="0" applyFont="1" applyFill="1" applyBorder="1" applyAlignment="1">
      <alignment horizontal="center" vertical="center"/>
    </xf>
    <xf numFmtId="0" fontId="23" fillId="8" borderId="1" xfId="0" applyFont="1" applyFill="1" applyBorder="1" applyAlignment="1">
      <alignment horizontal="center" vertical="center" wrapText="1"/>
    </xf>
    <xf numFmtId="0" fontId="23" fillId="6" borderId="1" xfId="0" applyFont="1" applyFill="1" applyBorder="1" applyAlignment="1">
      <alignment horizontal="center" vertical="center"/>
    </xf>
    <xf numFmtId="0" fontId="28" fillId="6" borderId="2" xfId="0" applyFont="1" applyFill="1" applyBorder="1" applyAlignment="1">
      <alignment horizontal="center" vertical="center"/>
    </xf>
    <xf numFmtId="0" fontId="28" fillId="6" borderId="3" xfId="0" applyFont="1" applyFill="1" applyBorder="1" applyAlignment="1">
      <alignment horizontal="center" vertical="center"/>
    </xf>
    <xf numFmtId="0" fontId="25" fillId="6" borderId="1" xfId="0" applyFont="1" applyFill="1" applyBorder="1" applyAlignment="1">
      <alignment horizontal="center" vertical="center"/>
    </xf>
    <xf numFmtId="0" fontId="26" fillId="6" borderId="1" xfId="0" applyFont="1" applyFill="1" applyBorder="1" applyAlignment="1">
      <alignment horizontal="center" vertical="center"/>
    </xf>
    <xf numFmtId="0" fontId="23" fillId="6" borderId="1" xfId="0" applyFont="1" applyFill="1" applyBorder="1" applyAlignment="1">
      <alignment horizontal="center" vertical="center" wrapText="1"/>
    </xf>
    <xf numFmtId="0" fontId="23" fillId="6" borderId="22" xfId="0" applyFont="1" applyFill="1" applyBorder="1" applyAlignment="1">
      <alignment horizontal="center" vertical="center" wrapText="1"/>
    </xf>
    <xf numFmtId="0" fontId="23" fillId="6" borderId="30" xfId="0" applyFont="1" applyFill="1" applyBorder="1" applyAlignment="1">
      <alignment horizontal="center" vertical="center" wrapText="1"/>
    </xf>
    <xf numFmtId="0" fontId="23" fillId="8" borderId="5" xfId="0" applyFont="1" applyFill="1" applyBorder="1" applyAlignment="1">
      <alignment horizontal="center" vertical="center"/>
    </xf>
    <xf numFmtId="0" fontId="23" fillId="8" borderId="7" xfId="0" applyFont="1" applyFill="1" applyBorder="1" applyAlignment="1">
      <alignment horizontal="center" vertical="center"/>
    </xf>
    <xf numFmtId="0" fontId="23" fillId="8" borderId="11" xfId="0" applyFont="1" applyFill="1" applyBorder="1" applyAlignment="1">
      <alignment horizontal="center" vertical="center"/>
    </xf>
    <xf numFmtId="0" fontId="23" fillId="8" borderId="6" xfId="0" applyFont="1" applyFill="1" applyBorder="1" applyAlignment="1">
      <alignment horizontal="center" vertical="center"/>
    </xf>
    <xf numFmtId="0" fontId="23" fillId="8" borderId="8" xfId="0" applyFont="1" applyFill="1" applyBorder="1" applyAlignment="1">
      <alignment horizontal="center" vertical="center"/>
    </xf>
    <xf numFmtId="0" fontId="61" fillId="12" borderId="0" xfId="0" applyFont="1" applyFill="1" applyAlignment="1" applyProtection="1">
      <alignment horizontal="center" vertical="center"/>
      <protection hidden="1"/>
    </xf>
    <xf numFmtId="0" fontId="53" fillId="12" borderId="0" xfId="0" applyFont="1" applyFill="1" applyAlignment="1">
      <alignment horizontal="left" vertical="center"/>
    </xf>
    <xf numFmtId="0" fontId="53" fillId="12" borderId="0" xfId="0" applyFont="1" applyFill="1" applyAlignment="1">
      <alignment horizontal="left" vertical="center"/>
    </xf>
    <xf numFmtId="1" fontId="53" fillId="12" borderId="0" xfId="0" applyNumberFormat="1" applyFont="1" applyFill="1" applyAlignment="1">
      <alignment horizontal="left" vertical="center"/>
    </xf>
    <xf numFmtId="0" fontId="62" fillId="3" borderId="0" xfId="0" applyFont="1" applyFill="1" applyAlignment="1">
      <alignment horizontal="left"/>
    </xf>
    <xf numFmtId="0" fontId="62" fillId="3" borderId="0" xfId="0" applyFont="1" applyFill="1" applyAlignment="1"/>
    <xf numFmtId="0" fontId="0" fillId="14" borderId="8" xfId="0" applyFill="1" applyBorder="1" applyAlignment="1" applyProtection="1">
      <alignment horizontal="left" vertical="center"/>
    </xf>
  </cellXfs>
  <cellStyles count="5">
    <cellStyle name="Hyperlink" xfId="1" builtinId="8"/>
    <cellStyle name="Normal" xfId="0" builtinId="0"/>
    <cellStyle name="Normal 2" xfId="3" xr:uid="{8D202F3F-064C-4703-B14A-5A7A4B4CC9B8}"/>
    <cellStyle name="Normal 2 2 6" xfId="4" xr:uid="{D49EFA62-6014-4DED-98C2-A3EA6D1D24D4}"/>
    <cellStyle name="Percent" xfId="2" builtinId="5"/>
  </cellStyles>
  <dxfs count="513"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b/>
        <i val="0"/>
        <color theme="0"/>
      </font>
      <fill>
        <gradientFill type="path" left="0.5" right="0.5" top="0.5" bottom="0.5">
          <stop position="0">
            <color theme="8" tint="0.40000610370189521"/>
          </stop>
          <stop position="1">
            <color theme="8" tint="-0.25098422193060094"/>
          </stop>
        </gradientFill>
      </fill>
    </dxf>
  </dxfs>
  <tableStyles count="0" defaultTableStyle="TableStyleMedium2" defaultPivotStyle="PivotStyleLight16"/>
  <colors>
    <mruColors>
      <color rgb="FFD8E4B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Drop" dropStyle="combo" dx="22" fmlaLink="$AP$21" fmlaRange="$AP$22:$AP$25" noThreeD="1" sel="1" val="0"/>
</file>

<file path=xl/ctrlProps/ctrlProp2.xml><?xml version="1.0" encoding="utf-8"?>
<formControlPr xmlns="http://schemas.microsoft.com/office/spreadsheetml/2009/9/main" objectType="Drop" dropStyle="combo" dx="22" fmlaLink="$AP$37" fmlaRange="$AP$38:$AP$42" noThreeD="1" sel="1" val="0"/>
</file>

<file path=xl/ctrlProps/ctrlProp3.xml><?xml version="1.0" encoding="utf-8"?>
<formControlPr xmlns="http://schemas.microsoft.com/office/spreadsheetml/2009/9/main" objectType="Drop" dropStyle="combo" dx="22" fmlaLink="$AP$51" fmlaRange="$AP$52:$AP$56" noThreeD="1" sel="2" val="0"/>
</file>

<file path=xl/ctrlProps/ctrlProp4.xml><?xml version="1.0" encoding="utf-8"?>
<formControlPr xmlns="http://schemas.microsoft.com/office/spreadsheetml/2009/9/main" objectType="CheckBox" checked="Checked" fmlaLink="L11" lockText="1" noThreeD="1"/>
</file>

<file path=xl/ctrlProps/ctrlProp5.xml><?xml version="1.0" encoding="utf-8"?>
<formControlPr xmlns="http://schemas.microsoft.com/office/spreadsheetml/2009/9/main" objectType="CheckBox" checked="Checked" fmlaLink="L12" lockText="1" noThreeD="1"/>
</file>

<file path=xl/ctrlProps/ctrlProp6.xml><?xml version="1.0" encoding="utf-8"?>
<formControlPr xmlns="http://schemas.microsoft.com/office/spreadsheetml/2009/9/main" objectType="CheckBox" checked="Checked" fmlaLink="L13" lockText="1" noThreeD="1"/>
</file>

<file path=xl/ctrlProps/ctrlProp7.xml><?xml version="1.0" encoding="utf-8"?>
<formControlPr xmlns="http://schemas.microsoft.com/office/spreadsheetml/2009/9/main" objectType="CheckBox" checked="Checked" fmlaLink="L14" lockText="1" noThreeD="1"/>
</file>

<file path=xl/ctrlProps/ctrlProp8.xml><?xml version="1.0" encoding="utf-8"?>
<formControlPr xmlns="http://schemas.microsoft.com/office/spreadsheetml/2009/9/main" objectType="Drop" dropStyle="combo" dx="22" fmlaLink="$K$18" fmlaRange="$L$18:$L$22" noThreeD="1" sel="1" val="0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IPAS!A1"/><Relationship Id="rId13" Type="http://schemas.openxmlformats.org/officeDocument/2006/relationships/hyperlink" Target="#TEATER!A1"/><Relationship Id="rId18" Type="http://schemas.openxmlformats.org/officeDocument/2006/relationships/hyperlink" Target="#MULOK3!A1"/><Relationship Id="rId3" Type="http://schemas.openxmlformats.org/officeDocument/2006/relationships/hyperlink" Target="#'MAPEL &amp; BOBOT'!A1"/><Relationship Id="rId21" Type="http://schemas.openxmlformats.org/officeDocument/2006/relationships/hyperlink" Target="#Ekstrakurikuler!A1"/><Relationship Id="rId7" Type="http://schemas.openxmlformats.org/officeDocument/2006/relationships/hyperlink" Target="#INDONESIA!A1"/><Relationship Id="rId12" Type="http://schemas.openxmlformats.org/officeDocument/2006/relationships/hyperlink" Target="#RUPA!A1"/><Relationship Id="rId17" Type="http://schemas.openxmlformats.org/officeDocument/2006/relationships/hyperlink" Target="#MULOK2!A1"/><Relationship Id="rId2" Type="http://schemas.openxmlformats.org/officeDocument/2006/relationships/hyperlink" Target="#'Identitas Siswa'!A1"/><Relationship Id="rId16" Type="http://schemas.openxmlformats.org/officeDocument/2006/relationships/hyperlink" Target="#MULOK1!A1"/><Relationship Id="rId20" Type="http://schemas.openxmlformats.org/officeDocument/2006/relationships/hyperlink" Target="#MULOK5!A1"/><Relationship Id="rId1" Type="http://schemas.openxmlformats.org/officeDocument/2006/relationships/hyperlink" Target="#'Profil Sekolah'!A1"/><Relationship Id="rId6" Type="http://schemas.openxmlformats.org/officeDocument/2006/relationships/hyperlink" Target="#AGAMA!A1"/><Relationship Id="rId11" Type="http://schemas.openxmlformats.org/officeDocument/2006/relationships/hyperlink" Target="#TARI!A1"/><Relationship Id="rId24" Type="http://schemas.openxmlformats.org/officeDocument/2006/relationships/hyperlink" Target="#NaikTidak!A1"/><Relationship Id="rId5" Type="http://schemas.openxmlformats.org/officeDocument/2006/relationships/hyperlink" Target="#PANCASILA!A1"/><Relationship Id="rId15" Type="http://schemas.openxmlformats.org/officeDocument/2006/relationships/hyperlink" Target="#INGGRIS!A1"/><Relationship Id="rId23" Type="http://schemas.openxmlformats.org/officeDocument/2006/relationships/hyperlink" Target="#Absensi!A1"/><Relationship Id="rId10" Type="http://schemas.openxmlformats.org/officeDocument/2006/relationships/hyperlink" Target="#MUSIK!A1"/><Relationship Id="rId19" Type="http://schemas.openxmlformats.org/officeDocument/2006/relationships/hyperlink" Target="#MULOK4!A1"/><Relationship Id="rId4" Type="http://schemas.openxmlformats.org/officeDocument/2006/relationships/hyperlink" Target="#TP!A1"/><Relationship Id="rId9" Type="http://schemas.openxmlformats.org/officeDocument/2006/relationships/hyperlink" Target="#MATEMATIKA!A1"/><Relationship Id="rId14" Type="http://schemas.openxmlformats.org/officeDocument/2006/relationships/hyperlink" Target="#PJOK!A1"/><Relationship Id="rId22" Type="http://schemas.openxmlformats.org/officeDocument/2006/relationships/hyperlink" Target="#'Catatan Guru'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pn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hyperlink" Target="#TP!R3"/><Relationship Id="rId13" Type="http://schemas.openxmlformats.org/officeDocument/2006/relationships/hyperlink" Target="#TP!BJ3"/><Relationship Id="rId3" Type="http://schemas.openxmlformats.org/officeDocument/2006/relationships/hyperlink" Target="#TP!AD3"/><Relationship Id="rId7" Type="http://schemas.openxmlformats.org/officeDocument/2006/relationships/hyperlink" Target="#TP!N3"/><Relationship Id="rId12" Type="http://schemas.openxmlformats.org/officeDocument/2006/relationships/hyperlink" Target="#TP!BF3"/><Relationship Id="rId2" Type="http://schemas.openxmlformats.org/officeDocument/2006/relationships/hyperlink" Target="#TP!Z3"/><Relationship Id="rId16" Type="http://schemas.openxmlformats.org/officeDocument/2006/relationships/hyperlink" Target="#TP!V3"/><Relationship Id="rId1" Type="http://schemas.openxmlformats.org/officeDocument/2006/relationships/hyperlink" Target="#TP!F3"/><Relationship Id="rId6" Type="http://schemas.openxmlformats.org/officeDocument/2006/relationships/hyperlink" Target="#TP!J3"/><Relationship Id="rId11" Type="http://schemas.openxmlformats.org/officeDocument/2006/relationships/hyperlink" Target="#TP!BB3"/><Relationship Id="rId5" Type="http://schemas.openxmlformats.org/officeDocument/2006/relationships/hyperlink" Target="#TP!AL3"/><Relationship Id="rId15" Type="http://schemas.openxmlformats.org/officeDocument/2006/relationships/hyperlink" Target="#TP!BN3"/><Relationship Id="rId10" Type="http://schemas.openxmlformats.org/officeDocument/2006/relationships/hyperlink" Target="#TP!AX3"/><Relationship Id="rId4" Type="http://schemas.openxmlformats.org/officeDocument/2006/relationships/hyperlink" Target="#TP!AH3"/><Relationship Id="rId9" Type="http://schemas.openxmlformats.org/officeDocument/2006/relationships/hyperlink" Target="#TP!AP3"/><Relationship Id="rId14" Type="http://schemas.openxmlformats.org/officeDocument/2006/relationships/hyperlink" Target="#TP!AT3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9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1.emf"/><Relationship Id="rId1" Type="http://schemas.openxmlformats.org/officeDocument/2006/relationships/image" Target="../media/image12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2" Type="http://schemas.openxmlformats.org/officeDocument/2006/relationships/image" Target="../media/image11.emf"/><Relationship Id="rId1" Type="http://schemas.openxmlformats.org/officeDocument/2006/relationships/image" Target="../media/image12.emf"/></Relationships>
</file>

<file path=xl/drawings/_rels/vmlDrawing7.vml.rels><?xml version="1.0" encoding="UTF-8" standalone="yes"?>
<Relationships xmlns="http://schemas.openxmlformats.org/package/2006/relationships"><Relationship Id="rId8" Type="http://schemas.openxmlformats.org/officeDocument/2006/relationships/image" Target="../media/image18.emf"/><Relationship Id="rId3" Type="http://schemas.openxmlformats.org/officeDocument/2006/relationships/image" Target="../media/image23.emf"/><Relationship Id="rId7" Type="http://schemas.openxmlformats.org/officeDocument/2006/relationships/image" Target="../media/image19.emf"/><Relationship Id="rId2" Type="http://schemas.openxmlformats.org/officeDocument/2006/relationships/image" Target="../media/image25.emf"/><Relationship Id="rId1" Type="http://schemas.openxmlformats.org/officeDocument/2006/relationships/image" Target="../media/image24.emf"/><Relationship Id="rId6" Type="http://schemas.openxmlformats.org/officeDocument/2006/relationships/image" Target="../media/image20.emf"/><Relationship Id="rId11" Type="http://schemas.openxmlformats.org/officeDocument/2006/relationships/image" Target="../media/image26.emf"/><Relationship Id="rId5" Type="http://schemas.openxmlformats.org/officeDocument/2006/relationships/image" Target="../media/image21.emf"/><Relationship Id="rId10" Type="http://schemas.openxmlformats.org/officeDocument/2006/relationships/image" Target="../media/image16.emf"/><Relationship Id="rId4" Type="http://schemas.openxmlformats.org/officeDocument/2006/relationships/image" Target="../media/image22.emf"/><Relationship Id="rId9" Type="http://schemas.openxmlformats.org/officeDocument/2006/relationships/image" Target="../media/image17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7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28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emf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emf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emf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emf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emf"/></Relationships>
</file>

<file path=xl/drawings/_rels/vmlDrawing1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emf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emf"/></Relationships>
</file>

<file path=xl/drawings/_rels/vmlDrawing1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emf"/></Relationships>
</file>

<file path=xl/drawings/_rels/vmlDrawing20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emf"/></Relationships>
</file>

<file path=xl/drawings/_rels/vmlDrawing2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emf"/></Relationships>
</file>

<file path=xl/drawings/_rels/vmlDrawing2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emf"/></Relationships>
</file>

<file path=xl/drawings/_rels/vmlDrawing2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emf"/></Relationships>
</file>

<file path=xl/drawings/_rels/vmlDrawing2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emf"/></Relationships>
</file>

<file path=xl/drawings/_rels/vmlDrawing2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emf"/></Relationships>
</file>

<file path=xl/drawings/_rels/vmlDrawing2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emf"/></Relationships>
</file>

<file path=xl/drawings/_rels/vmlDrawing2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emf"/></Relationships>
</file>

<file path=xl/drawings/_rels/vmlDrawing2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emf"/></Relationships>
</file>

<file path=xl/drawings/_rels/vmlDrawing2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32845</xdr:colOff>
      <xdr:row>9</xdr:row>
      <xdr:rowOff>26276</xdr:rowOff>
    </xdr:from>
    <xdr:to>
      <xdr:col>1</xdr:col>
      <xdr:colOff>1169276</xdr:colOff>
      <xdr:row>9</xdr:row>
      <xdr:rowOff>179660</xdr:rowOff>
    </xdr:to>
    <xdr:sp macro="" textlink="">
      <xdr:nvSpPr>
        <xdr:cNvPr id="2" name="TextBox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8EFCBE2-320F-94E5-988B-3FC17192ACB0}"/>
            </a:ext>
          </a:extLst>
        </xdr:cNvPr>
        <xdr:cNvSpPr txBox="1"/>
      </xdr:nvSpPr>
      <xdr:spPr>
        <a:xfrm>
          <a:off x="407276" y="1793328"/>
          <a:ext cx="1136431" cy="15338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D" sz="900" b="1"/>
            <a:t>PROFIL</a:t>
          </a:r>
          <a:r>
            <a:rPr lang="en-ID" sz="900" b="1" baseline="0"/>
            <a:t> SEKOLAH</a:t>
          </a:r>
          <a:endParaRPr lang="en-ID" sz="900" b="1"/>
        </a:p>
      </xdr:txBody>
    </xdr:sp>
    <xdr:clientData/>
  </xdr:twoCellAnchor>
  <xdr:twoCellAnchor>
    <xdr:from>
      <xdr:col>1</xdr:col>
      <xdr:colOff>34159</xdr:colOff>
      <xdr:row>10</xdr:row>
      <xdr:rowOff>14452</xdr:rowOff>
    </xdr:from>
    <xdr:to>
      <xdr:col>1</xdr:col>
      <xdr:colOff>1170590</xdr:colOff>
      <xdr:row>10</xdr:row>
      <xdr:rowOff>167836</xdr:rowOff>
    </xdr:to>
    <xdr:sp macro="" textlink="">
      <xdr:nvSpPr>
        <xdr:cNvPr id="3" name="TextBox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1121691-A713-4C07-9CB2-D2BDFA5F0E4B}"/>
            </a:ext>
          </a:extLst>
        </xdr:cNvPr>
        <xdr:cNvSpPr txBox="1"/>
      </xdr:nvSpPr>
      <xdr:spPr>
        <a:xfrm>
          <a:off x="408590" y="1972004"/>
          <a:ext cx="1136431" cy="15338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D" sz="900" b="1"/>
            <a:t>IDENTITAS SISWA</a:t>
          </a:r>
        </a:p>
      </xdr:txBody>
    </xdr:sp>
    <xdr:clientData/>
  </xdr:twoCellAnchor>
  <xdr:twoCellAnchor>
    <xdr:from>
      <xdr:col>1</xdr:col>
      <xdr:colOff>29308</xdr:colOff>
      <xdr:row>11</xdr:row>
      <xdr:rowOff>29308</xdr:rowOff>
    </xdr:from>
    <xdr:to>
      <xdr:col>1</xdr:col>
      <xdr:colOff>1165739</xdr:colOff>
      <xdr:row>11</xdr:row>
      <xdr:rowOff>182692</xdr:rowOff>
    </xdr:to>
    <xdr:sp macro="" textlink="">
      <xdr:nvSpPr>
        <xdr:cNvPr id="5" name="TextBox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BD74D09-B614-4154-8AC5-82BAD827B18A}"/>
            </a:ext>
          </a:extLst>
        </xdr:cNvPr>
        <xdr:cNvSpPr txBox="1"/>
      </xdr:nvSpPr>
      <xdr:spPr>
        <a:xfrm>
          <a:off x="402981" y="2183423"/>
          <a:ext cx="1136431" cy="15338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D" sz="900" b="1"/>
            <a:t>MAPEL &amp; BOBOT</a:t>
          </a:r>
        </a:p>
      </xdr:txBody>
    </xdr:sp>
    <xdr:clientData/>
  </xdr:twoCellAnchor>
  <xdr:twoCellAnchor>
    <xdr:from>
      <xdr:col>1</xdr:col>
      <xdr:colOff>46463</xdr:colOff>
      <xdr:row>12</xdr:row>
      <xdr:rowOff>27879</xdr:rowOff>
    </xdr:from>
    <xdr:to>
      <xdr:col>1</xdr:col>
      <xdr:colOff>1182894</xdr:colOff>
      <xdr:row>12</xdr:row>
      <xdr:rowOff>181263</xdr:rowOff>
    </xdr:to>
    <xdr:sp macro="" textlink="">
      <xdr:nvSpPr>
        <xdr:cNvPr id="4" name="TextBox 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ACF5093D-90C8-4137-8884-BD24DE8608F3}"/>
            </a:ext>
          </a:extLst>
        </xdr:cNvPr>
        <xdr:cNvSpPr txBox="1"/>
      </xdr:nvSpPr>
      <xdr:spPr>
        <a:xfrm>
          <a:off x="418170" y="2369635"/>
          <a:ext cx="1136431" cy="15338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D" sz="900" b="1"/>
            <a:t>T.P.</a:t>
          </a:r>
          <a:r>
            <a:rPr lang="en-ID" sz="900" b="1" baseline="0"/>
            <a:t> MAPEL</a:t>
          </a:r>
          <a:endParaRPr lang="en-ID" sz="900" b="1"/>
        </a:p>
      </xdr:txBody>
    </xdr:sp>
    <xdr:clientData/>
  </xdr:twoCellAnchor>
  <xdr:twoCellAnchor>
    <xdr:from>
      <xdr:col>4</xdr:col>
      <xdr:colOff>21879</xdr:colOff>
      <xdr:row>9</xdr:row>
      <xdr:rowOff>20213</xdr:rowOff>
    </xdr:from>
    <xdr:to>
      <xdr:col>4</xdr:col>
      <xdr:colOff>1158310</xdr:colOff>
      <xdr:row>9</xdr:row>
      <xdr:rowOff>173597</xdr:rowOff>
    </xdr:to>
    <xdr:sp macro="" textlink="">
      <xdr:nvSpPr>
        <xdr:cNvPr id="6" name="TextBox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2B44CC9F-1677-45FC-BC82-EBB46398B261}"/>
            </a:ext>
          </a:extLst>
        </xdr:cNvPr>
        <xdr:cNvSpPr txBox="1"/>
      </xdr:nvSpPr>
      <xdr:spPr>
        <a:xfrm>
          <a:off x="3401349" y="1795673"/>
          <a:ext cx="1136431" cy="15338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D" sz="900" b="1"/>
            <a:t>PANCASILA</a:t>
          </a:r>
        </a:p>
      </xdr:txBody>
    </xdr:sp>
    <xdr:clientData/>
  </xdr:twoCellAnchor>
  <xdr:twoCellAnchor>
    <xdr:from>
      <xdr:col>3</xdr:col>
      <xdr:colOff>14260</xdr:colOff>
      <xdr:row>9</xdr:row>
      <xdr:rowOff>18454</xdr:rowOff>
    </xdr:from>
    <xdr:to>
      <xdr:col>3</xdr:col>
      <xdr:colOff>1150691</xdr:colOff>
      <xdr:row>9</xdr:row>
      <xdr:rowOff>171838</xdr:rowOff>
    </xdr:to>
    <xdr:sp macro="" textlink="">
      <xdr:nvSpPr>
        <xdr:cNvPr id="7" name="TextBox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FB30A1F7-F9A5-49EF-A999-8F0C66F9F6FA}"/>
            </a:ext>
          </a:extLst>
        </xdr:cNvPr>
        <xdr:cNvSpPr txBox="1"/>
      </xdr:nvSpPr>
      <xdr:spPr>
        <a:xfrm>
          <a:off x="2029750" y="1793914"/>
          <a:ext cx="1136431" cy="15338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D" sz="900" b="1"/>
            <a:t>AGAMA</a:t>
          </a:r>
        </a:p>
      </xdr:txBody>
    </xdr:sp>
    <xdr:clientData/>
  </xdr:twoCellAnchor>
  <xdr:twoCellAnchor>
    <xdr:from>
      <xdr:col>3</xdr:col>
      <xdr:colOff>14260</xdr:colOff>
      <xdr:row>10</xdr:row>
      <xdr:rowOff>17281</xdr:rowOff>
    </xdr:from>
    <xdr:to>
      <xdr:col>3</xdr:col>
      <xdr:colOff>1150691</xdr:colOff>
      <xdr:row>10</xdr:row>
      <xdr:rowOff>170665</xdr:rowOff>
    </xdr:to>
    <xdr:sp macro="" textlink="">
      <xdr:nvSpPr>
        <xdr:cNvPr id="8" name="TextBox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DC899B2-3926-415C-965A-C19D20D593F7}"/>
            </a:ext>
          </a:extLst>
        </xdr:cNvPr>
        <xdr:cNvSpPr txBox="1"/>
      </xdr:nvSpPr>
      <xdr:spPr>
        <a:xfrm>
          <a:off x="2029750" y="1983241"/>
          <a:ext cx="1136431" cy="15338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D" sz="900" b="1"/>
            <a:t>B. INDONESIA</a:t>
          </a:r>
        </a:p>
      </xdr:txBody>
    </xdr:sp>
    <xdr:clientData/>
  </xdr:twoCellAnchor>
  <xdr:twoCellAnchor>
    <xdr:from>
      <xdr:col>3</xdr:col>
      <xdr:colOff>14260</xdr:colOff>
      <xdr:row>11</xdr:row>
      <xdr:rowOff>24314</xdr:rowOff>
    </xdr:from>
    <xdr:to>
      <xdr:col>3</xdr:col>
      <xdr:colOff>1150691</xdr:colOff>
      <xdr:row>11</xdr:row>
      <xdr:rowOff>177698</xdr:rowOff>
    </xdr:to>
    <xdr:sp macro="" textlink="">
      <xdr:nvSpPr>
        <xdr:cNvPr id="9" name="TextBox 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CED704D8-DF40-42DA-A8DF-FE75D8604DCB}"/>
            </a:ext>
          </a:extLst>
        </xdr:cNvPr>
        <xdr:cNvSpPr txBox="1"/>
      </xdr:nvSpPr>
      <xdr:spPr>
        <a:xfrm>
          <a:off x="2029750" y="2180774"/>
          <a:ext cx="1136431" cy="15338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D" sz="900" b="1"/>
            <a:t>IPAS</a:t>
          </a:r>
        </a:p>
      </xdr:txBody>
    </xdr:sp>
    <xdr:clientData/>
  </xdr:twoCellAnchor>
  <xdr:twoCellAnchor>
    <xdr:from>
      <xdr:col>3</xdr:col>
      <xdr:colOff>14260</xdr:colOff>
      <xdr:row>12</xdr:row>
      <xdr:rowOff>21383</xdr:rowOff>
    </xdr:from>
    <xdr:to>
      <xdr:col>3</xdr:col>
      <xdr:colOff>1150691</xdr:colOff>
      <xdr:row>12</xdr:row>
      <xdr:rowOff>174767</xdr:rowOff>
    </xdr:to>
    <xdr:sp macro="" textlink="">
      <xdr:nvSpPr>
        <xdr:cNvPr id="10" name="TextBox 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4EA6732B-0341-40ED-9440-6B92F10BF43A}"/>
            </a:ext>
          </a:extLst>
        </xdr:cNvPr>
        <xdr:cNvSpPr txBox="1"/>
      </xdr:nvSpPr>
      <xdr:spPr>
        <a:xfrm>
          <a:off x="2029750" y="2368343"/>
          <a:ext cx="1136431" cy="15338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D" sz="900" b="1"/>
            <a:t>MATEMATIKA</a:t>
          </a:r>
        </a:p>
      </xdr:txBody>
    </xdr:sp>
    <xdr:clientData/>
  </xdr:twoCellAnchor>
  <xdr:twoCellAnchor>
    <xdr:from>
      <xdr:col>3</xdr:col>
      <xdr:colOff>14260</xdr:colOff>
      <xdr:row>13</xdr:row>
      <xdr:rowOff>19624</xdr:rowOff>
    </xdr:from>
    <xdr:to>
      <xdr:col>3</xdr:col>
      <xdr:colOff>1150691</xdr:colOff>
      <xdr:row>13</xdr:row>
      <xdr:rowOff>173008</xdr:rowOff>
    </xdr:to>
    <xdr:sp macro="" textlink="">
      <xdr:nvSpPr>
        <xdr:cNvPr id="11" name="TextBox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9BD102B0-C0A9-4D49-8922-964A3135560D}"/>
            </a:ext>
          </a:extLst>
        </xdr:cNvPr>
        <xdr:cNvSpPr txBox="1"/>
      </xdr:nvSpPr>
      <xdr:spPr>
        <a:xfrm>
          <a:off x="2029750" y="2568514"/>
          <a:ext cx="1136431" cy="15338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D" sz="900" b="1"/>
            <a:t>SENI MUSIK</a:t>
          </a:r>
        </a:p>
      </xdr:txBody>
    </xdr:sp>
    <xdr:clientData/>
  </xdr:twoCellAnchor>
  <xdr:twoCellAnchor>
    <xdr:from>
      <xdr:col>3</xdr:col>
      <xdr:colOff>14260</xdr:colOff>
      <xdr:row>14</xdr:row>
      <xdr:rowOff>17866</xdr:rowOff>
    </xdr:from>
    <xdr:to>
      <xdr:col>3</xdr:col>
      <xdr:colOff>1150691</xdr:colOff>
      <xdr:row>14</xdr:row>
      <xdr:rowOff>171250</xdr:rowOff>
    </xdr:to>
    <xdr:sp macro="" textlink="">
      <xdr:nvSpPr>
        <xdr:cNvPr id="12" name="TextBox 1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DB71364D-6AD7-4035-B3C2-52049405210E}"/>
            </a:ext>
          </a:extLst>
        </xdr:cNvPr>
        <xdr:cNvSpPr txBox="1"/>
      </xdr:nvSpPr>
      <xdr:spPr>
        <a:xfrm>
          <a:off x="2029750" y="2757256"/>
          <a:ext cx="1136431" cy="15338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D" sz="900" b="1"/>
            <a:t>SENI TARI</a:t>
          </a:r>
        </a:p>
      </xdr:txBody>
    </xdr:sp>
    <xdr:clientData/>
  </xdr:twoCellAnchor>
  <xdr:twoCellAnchor>
    <xdr:from>
      <xdr:col>3</xdr:col>
      <xdr:colOff>14260</xdr:colOff>
      <xdr:row>15</xdr:row>
      <xdr:rowOff>17280</xdr:rowOff>
    </xdr:from>
    <xdr:to>
      <xdr:col>3</xdr:col>
      <xdr:colOff>1150691</xdr:colOff>
      <xdr:row>15</xdr:row>
      <xdr:rowOff>170664</xdr:rowOff>
    </xdr:to>
    <xdr:sp macro="" textlink="">
      <xdr:nvSpPr>
        <xdr:cNvPr id="13" name="TextBox 1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8B83E786-16A2-4BA0-89E4-CA813AF0933C}"/>
            </a:ext>
          </a:extLst>
        </xdr:cNvPr>
        <xdr:cNvSpPr txBox="1"/>
      </xdr:nvSpPr>
      <xdr:spPr>
        <a:xfrm>
          <a:off x="2029750" y="2947170"/>
          <a:ext cx="1136431" cy="15338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D" sz="900" b="1"/>
            <a:t>SENI RUPA</a:t>
          </a:r>
        </a:p>
      </xdr:txBody>
    </xdr:sp>
    <xdr:clientData/>
  </xdr:twoCellAnchor>
  <xdr:twoCellAnchor>
    <xdr:from>
      <xdr:col>3</xdr:col>
      <xdr:colOff>14260</xdr:colOff>
      <xdr:row>16</xdr:row>
      <xdr:rowOff>24020</xdr:rowOff>
    </xdr:from>
    <xdr:to>
      <xdr:col>3</xdr:col>
      <xdr:colOff>1150691</xdr:colOff>
      <xdr:row>16</xdr:row>
      <xdr:rowOff>177404</xdr:rowOff>
    </xdr:to>
    <xdr:sp macro="" textlink="">
      <xdr:nvSpPr>
        <xdr:cNvPr id="14" name="TextBox 13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4A57B434-0401-4E76-BB74-D50D3A82945F}"/>
            </a:ext>
          </a:extLst>
        </xdr:cNvPr>
        <xdr:cNvSpPr txBox="1"/>
      </xdr:nvSpPr>
      <xdr:spPr>
        <a:xfrm>
          <a:off x="2029750" y="3144410"/>
          <a:ext cx="1136431" cy="15338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D" sz="900" b="1"/>
            <a:t>SENI TEATER</a:t>
          </a:r>
        </a:p>
      </xdr:txBody>
    </xdr:sp>
    <xdr:clientData/>
  </xdr:twoCellAnchor>
  <xdr:twoCellAnchor>
    <xdr:from>
      <xdr:col>4</xdr:col>
      <xdr:colOff>21879</xdr:colOff>
      <xdr:row>10</xdr:row>
      <xdr:rowOff>26075</xdr:rowOff>
    </xdr:from>
    <xdr:to>
      <xdr:col>4</xdr:col>
      <xdr:colOff>1158310</xdr:colOff>
      <xdr:row>10</xdr:row>
      <xdr:rowOff>179459</xdr:rowOff>
    </xdr:to>
    <xdr:sp macro="" textlink="">
      <xdr:nvSpPr>
        <xdr:cNvPr id="16" name="TextBox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86923429-56B9-41E5-8883-494C99702E76}"/>
            </a:ext>
          </a:extLst>
        </xdr:cNvPr>
        <xdr:cNvSpPr txBox="1"/>
      </xdr:nvSpPr>
      <xdr:spPr>
        <a:xfrm>
          <a:off x="3401349" y="1992035"/>
          <a:ext cx="1136431" cy="15338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D" sz="900" b="1"/>
            <a:t>PJOK</a:t>
          </a:r>
        </a:p>
      </xdr:txBody>
    </xdr:sp>
    <xdr:clientData/>
  </xdr:twoCellAnchor>
  <xdr:twoCellAnchor>
    <xdr:from>
      <xdr:col>4</xdr:col>
      <xdr:colOff>21879</xdr:colOff>
      <xdr:row>11</xdr:row>
      <xdr:rowOff>22265</xdr:rowOff>
    </xdr:from>
    <xdr:to>
      <xdr:col>4</xdr:col>
      <xdr:colOff>1158310</xdr:colOff>
      <xdr:row>11</xdr:row>
      <xdr:rowOff>175649</xdr:rowOff>
    </xdr:to>
    <xdr:sp macro="" textlink="">
      <xdr:nvSpPr>
        <xdr:cNvPr id="17" name="TextBox 16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F80B1C16-E737-42BE-BF37-B987F836F050}"/>
            </a:ext>
          </a:extLst>
        </xdr:cNvPr>
        <xdr:cNvSpPr txBox="1"/>
      </xdr:nvSpPr>
      <xdr:spPr>
        <a:xfrm>
          <a:off x="3401349" y="2178725"/>
          <a:ext cx="1136431" cy="15338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D" sz="900" b="1"/>
            <a:t>BAHASA INGGRIS</a:t>
          </a:r>
        </a:p>
      </xdr:txBody>
    </xdr:sp>
    <xdr:clientData/>
  </xdr:twoCellAnchor>
  <xdr:twoCellAnchor>
    <xdr:from>
      <xdr:col>4</xdr:col>
      <xdr:colOff>21879</xdr:colOff>
      <xdr:row>12</xdr:row>
      <xdr:rowOff>22265</xdr:rowOff>
    </xdr:from>
    <xdr:to>
      <xdr:col>4</xdr:col>
      <xdr:colOff>1158310</xdr:colOff>
      <xdr:row>12</xdr:row>
      <xdr:rowOff>175649</xdr:rowOff>
    </xdr:to>
    <xdr:sp macro="" textlink="">
      <xdr:nvSpPr>
        <xdr:cNvPr id="18" name="TextBox 17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5E0470CD-E12A-4635-866D-9D922086D9CA}"/>
            </a:ext>
          </a:extLst>
        </xdr:cNvPr>
        <xdr:cNvSpPr txBox="1"/>
      </xdr:nvSpPr>
      <xdr:spPr>
        <a:xfrm>
          <a:off x="3401349" y="2369225"/>
          <a:ext cx="1136431" cy="15338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D" sz="900" b="1"/>
            <a:t>MULOK 1</a:t>
          </a:r>
        </a:p>
      </xdr:txBody>
    </xdr:sp>
    <xdr:clientData/>
  </xdr:twoCellAnchor>
  <xdr:twoCellAnchor>
    <xdr:from>
      <xdr:col>4</xdr:col>
      <xdr:colOff>21879</xdr:colOff>
      <xdr:row>13</xdr:row>
      <xdr:rowOff>18455</xdr:rowOff>
    </xdr:from>
    <xdr:to>
      <xdr:col>4</xdr:col>
      <xdr:colOff>1158310</xdr:colOff>
      <xdr:row>13</xdr:row>
      <xdr:rowOff>171839</xdr:rowOff>
    </xdr:to>
    <xdr:sp macro="" textlink="">
      <xdr:nvSpPr>
        <xdr:cNvPr id="19" name="TextBox 18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18B01035-D145-4ECB-AC20-56A2261372DF}"/>
            </a:ext>
          </a:extLst>
        </xdr:cNvPr>
        <xdr:cNvSpPr txBox="1"/>
      </xdr:nvSpPr>
      <xdr:spPr>
        <a:xfrm>
          <a:off x="3401349" y="2567345"/>
          <a:ext cx="1136431" cy="15338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D" sz="9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MULOK 2</a:t>
          </a:r>
          <a:endParaRPr lang="en-ID" sz="600" b="1"/>
        </a:p>
      </xdr:txBody>
    </xdr:sp>
    <xdr:clientData/>
  </xdr:twoCellAnchor>
  <xdr:twoCellAnchor>
    <xdr:from>
      <xdr:col>4</xdr:col>
      <xdr:colOff>21879</xdr:colOff>
      <xdr:row>14</xdr:row>
      <xdr:rowOff>22265</xdr:rowOff>
    </xdr:from>
    <xdr:to>
      <xdr:col>4</xdr:col>
      <xdr:colOff>1158310</xdr:colOff>
      <xdr:row>14</xdr:row>
      <xdr:rowOff>175649</xdr:rowOff>
    </xdr:to>
    <xdr:sp macro="" textlink="">
      <xdr:nvSpPr>
        <xdr:cNvPr id="20" name="TextBox 19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C221B60F-B710-40D8-8172-D396744DF0B2}"/>
            </a:ext>
          </a:extLst>
        </xdr:cNvPr>
        <xdr:cNvSpPr txBox="1"/>
      </xdr:nvSpPr>
      <xdr:spPr>
        <a:xfrm>
          <a:off x="3401349" y="2761655"/>
          <a:ext cx="1136431" cy="15338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D" sz="9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MULOK 3</a:t>
          </a:r>
          <a:endParaRPr lang="en-ID" sz="600" b="1"/>
        </a:p>
      </xdr:txBody>
    </xdr:sp>
    <xdr:clientData/>
  </xdr:twoCellAnchor>
  <xdr:twoCellAnchor>
    <xdr:from>
      <xdr:col>4</xdr:col>
      <xdr:colOff>21879</xdr:colOff>
      <xdr:row>15</xdr:row>
      <xdr:rowOff>22265</xdr:rowOff>
    </xdr:from>
    <xdr:to>
      <xdr:col>4</xdr:col>
      <xdr:colOff>1158310</xdr:colOff>
      <xdr:row>15</xdr:row>
      <xdr:rowOff>175649</xdr:rowOff>
    </xdr:to>
    <xdr:sp macro="" textlink="">
      <xdr:nvSpPr>
        <xdr:cNvPr id="21" name="TextBox 20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6F6E754D-C3E1-4ADB-9518-E1C5BB172ECA}"/>
            </a:ext>
          </a:extLst>
        </xdr:cNvPr>
        <xdr:cNvSpPr txBox="1"/>
      </xdr:nvSpPr>
      <xdr:spPr>
        <a:xfrm>
          <a:off x="3401349" y="2952155"/>
          <a:ext cx="1136431" cy="15338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D" sz="9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MULOK 4</a:t>
          </a:r>
          <a:endParaRPr lang="en-ID" sz="600" b="1"/>
        </a:p>
      </xdr:txBody>
    </xdr:sp>
    <xdr:clientData/>
  </xdr:twoCellAnchor>
  <xdr:twoCellAnchor>
    <xdr:from>
      <xdr:col>4</xdr:col>
      <xdr:colOff>21879</xdr:colOff>
      <xdr:row>16</xdr:row>
      <xdr:rowOff>22265</xdr:rowOff>
    </xdr:from>
    <xdr:to>
      <xdr:col>4</xdr:col>
      <xdr:colOff>1158310</xdr:colOff>
      <xdr:row>16</xdr:row>
      <xdr:rowOff>175649</xdr:rowOff>
    </xdr:to>
    <xdr:sp macro="" textlink="">
      <xdr:nvSpPr>
        <xdr:cNvPr id="22" name="TextBox 21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2EA7D0A8-0A33-4B1F-98CD-89DF0E7EC0FB}"/>
            </a:ext>
          </a:extLst>
        </xdr:cNvPr>
        <xdr:cNvSpPr txBox="1"/>
      </xdr:nvSpPr>
      <xdr:spPr>
        <a:xfrm>
          <a:off x="3401349" y="3142655"/>
          <a:ext cx="1136431" cy="15338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D" sz="9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MULOK 5</a:t>
          </a:r>
          <a:endParaRPr lang="en-ID" sz="600" b="1"/>
        </a:p>
      </xdr:txBody>
    </xdr:sp>
    <xdr:clientData/>
  </xdr:twoCellAnchor>
  <xdr:twoCellAnchor>
    <xdr:from>
      <xdr:col>6</xdr:col>
      <xdr:colOff>38100</xdr:colOff>
      <xdr:row>9</xdr:row>
      <xdr:rowOff>21772</xdr:rowOff>
    </xdr:from>
    <xdr:to>
      <xdr:col>7</xdr:col>
      <xdr:colOff>197184</xdr:colOff>
      <xdr:row>9</xdr:row>
      <xdr:rowOff>175156</xdr:rowOff>
    </xdr:to>
    <xdr:sp macro="" textlink="">
      <xdr:nvSpPr>
        <xdr:cNvPr id="23" name="TextBox 22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689968A7-A96D-445E-BE41-66F526C8EB1D}"/>
            </a:ext>
          </a:extLst>
        </xdr:cNvPr>
        <xdr:cNvSpPr txBox="1"/>
      </xdr:nvSpPr>
      <xdr:spPr>
        <a:xfrm>
          <a:off x="4953000" y="1796143"/>
          <a:ext cx="1138798" cy="15338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D" sz="9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EKSTRAKURIKULER</a:t>
          </a:r>
          <a:endParaRPr lang="en-ID" sz="600" b="1"/>
        </a:p>
      </xdr:txBody>
    </xdr:sp>
    <xdr:clientData/>
  </xdr:twoCellAnchor>
  <xdr:twoCellAnchor>
    <xdr:from>
      <xdr:col>6</xdr:col>
      <xdr:colOff>38100</xdr:colOff>
      <xdr:row>10</xdr:row>
      <xdr:rowOff>23586</xdr:rowOff>
    </xdr:from>
    <xdr:to>
      <xdr:col>7</xdr:col>
      <xdr:colOff>197184</xdr:colOff>
      <xdr:row>10</xdr:row>
      <xdr:rowOff>176970</xdr:rowOff>
    </xdr:to>
    <xdr:sp macro="" textlink="">
      <xdr:nvSpPr>
        <xdr:cNvPr id="15" name="TextBox 14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29DC4263-2BB8-4E13-AB25-0705AD60F303}"/>
            </a:ext>
          </a:extLst>
        </xdr:cNvPr>
        <xdr:cNvSpPr txBox="1"/>
      </xdr:nvSpPr>
      <xdr:spPr>
        <a:xfrm>
          <a:off x="4953000" y="1988457"/>
          <a:ext cx="1138798" cy="15338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D" sz="9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CATATAN GURU</a:t>
          </a:r>
          <a:endParaRPr lang="en-ID" sz="600" b="1"/>
        </a:p>
      </xdr:txBody>
    </xdr:sp>
    <xdr:clientData/>
  </xdr:twoCellAnchor>
  <xdr:twoCellAnchor>
    <xdr:from>
      <xdr:col>6</xdr:col>
      <xdr:colOff>38100</xdr:colOff>
      <xdr:row>11</xdr:row>
      <xdr:rowOff>25400</xdr:rowOff>
    </xdr:from>
    <xdr:to>
      <xdr:col>7</xdr:col>
      <xdr:colOff>197184</xdr:colOff>
      <xdr:row>11</xdr:row>
      <xdr:rowOff>178784</xdr:rowOff>
    </xdr:to>
    <xdr:sp macro="" textlink="">
      <xdr:nvSpPr>
        <xdr:cNvPr id="24" name="TextBox 23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0E7C1F0F-E8D6-474E-AB16-D318E6D3DE54}"/>
            </a:ext>
          </a:extLst>
        </xdr:cNvPr>
        <xdr:cNvSpPr txBox="1"/>
      </xdr:nvSpPr>
      <xdr:spPr>
        <a:xfrm>
          <a:off x="4953000" y="2180771"/>
          <a:ext cx="1138798" cy="15338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D" sz="9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ABSENSI</a:t>
          </a:r>
          <a:endParaRPr lang="en-ID" sz="600" b="1"/>
        </a:p>
      </xdr:txBody>
    </xdr:sp>
    <xdr:clientData/>
  </xdr:twoCellAnchor>
  <xdr:twoCellAnchor>
    <xdr:from>
      <xdr:col>6</xdr:col>
      <xdr:colOff>38100</xdr:colOff>
      <xdr:row>12</xdr:row>
      <xdr:rowOff>27215</xdr:rowOff>
    </xdr:from>
    <xdr:to>
      <xdr:col>7</xdr:col>
      <xdr:colOff>197184</xdr:colOff>
      <xdr:row>12</xdr:row>
      <xdr:rowOff>180599</xdr:rowOff>
    </xdr:to>
    <xdr:sp macro="" textlink="">
      <xdr:nvSpPr>
        <xdr:cNvPr id="25" name="TextBox 24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9810F46E-7BAC-4733-A73E-F7C961D4612E}"/>
            </a:ext>
          </a:extLst>
        </xdr:cNvPr>
        <xdr:cNvSpPr txBox="1"/>
      </xdr:nvSpPr>
      <xdr:spPr>
        <a:xfrm>
          <a:off x="4953000" y="2373086"/>
          <a:ext cx="1138798" cy="15338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D" sz="9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KET. NAIK/TIDAK</a:t>
          </a:r>
          <a:endParaRPr lang="en-ID" sz="6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48282</xdr:colOff>
          <xdr:row>13</xdr:row>
          <xdr:rowOff>133350</xdr:rowOff>
        </xdr:from>
        <xdr:to>
          <xdr:col>7</xdr:col>
          <xdr:colOff>750833</xdr:colOff>
          <xdr:row>15</xdr:row>
          <xdr:rowOff>9525</xdr:rowOff>
        </xdr:to>
        <xdr:sp macro="" textlink="">
          <xdr:nvSpPr>
            <xdr:cNvPr id="5125" name="PIAGAM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0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38757</xdr:colOff>
          <xdr:row>15</xdr:row>
          <xdr:rowOff>47625</xdr:rowOff>
        </xdr:from>
        <xdr:to>
          <xdr:col>7</xdr:col>
          <xdr:colOff>750833</xdr:colOff>
          <xdr:row>16</xdr:row>
          <xdr:rowOff>104775</xdr:rowOff>
        </xdr:to>
        <xdr:sp macro="" textlink="">
          <xdr:nvSpPr>
            <xdr:cNvPr id="5126" name="RAPOR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0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8540</xdr:colOff>
          <xdr:row>15</xdr:row>
          <xdr:rowOff>47625</xdr:rowOff>
        </xdr:from>
        <xdr:to>
          <xdr:col>6</xdr:col>
          <xdr:colOff>722915</xdr:colOff>
          <xdr:row>16</xdr:row>
          <xdr:rowOff>104775</xdr:rowOff>
        </xdr:to>
        <xdr:sp macro="" textlink="">
          <xdr:nvSpPr>
            <xdr:cNvPr id="5127" name="SAMPUL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0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8540</xdr:colOff>
          <xdr:row>13</xdr:row>
          <xdr:rowOff>133350</xdr:rowOff>
        </xdr:from>
        <xdr:to>
          <xdr:col>6</xdr:col>
          <xdr:colOff>722915</xdr:colOff>
          <xdr:row>15</xdr:row>
          <xdr:rowOff>0</xdr:rowOff>
        </xdr:to>
        <xdr:sp macro="" textlink="">
          <xdr:nvSpPr>
            <xdr:cNvPr id="5129" name="REKAP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0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5592</xdr:colOff>
      <xdr:row>20</xdr:row>
      <xdr:rowOff>0</xdr:rowOff>
    </xdr:from>
    <xdr:to>
      <xdr:col>0</xdr:col>
      <xdr:colOff>90708</xdr:colOff>
      <xdr:row>20</xdr:row>
      <xdr:rowOff>162127</xdr:rowOff>
    </xdr:to>
    <xdr:sp macro="[0]!ModeAplikasi_Aktif" textlink="">
      <xdr:nvSpPr>
        <xdr:cNvPr id="29" name="Rectangle 28">
          <a:extLst>
            <a:ext uri="{FF2B5EF4-FFF2-40B4-BE49-F238E27FC236}">
              <a16:creationId xmlns:a16="http://schemas.microsoft.com/office/drawing/2014/main" id="{1F715967-90E4-3A7A-8D0C-62E1DACB0CBF}"/>
            </a:ext>
          </a:extLst>
        </xdr:cNvPr>
        <xdr:cNvSpPr/>
      </xdr:nvSpPr>
      <xdr:spPr>
        <a:xfrm>
          <a:off x="5592" y="3685190"/>
          <a:ext cx="85116" cy="162127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>
    <xdr:from>
      <xdr:col>8</xdr:col>
      <xdr:colOff>292250</xdr:colOff>
      <xdr:row>20</xdr:row>
      <xdr:rowOff>1</xdr:rowOff>
    </xdr:from>
    <xdr:to>
      <xdr:col>8</xdr:col>
      <xdr:colOff>377366</xdr:colOff>
      <xdr:row>21</xdr:row>
      <xdr:rowOff>0</xdr:rowOff>
    </xdr:to>
    <xdr:sp macro="[0]!ModeAplikasi_Nonaktif" textlink="">
      <xdr:nvSpPr>
        <xdr:cNvPr id="30" name="Rectangle 29">
          <a:extLst>
            <a:ext uri="{FF2B5EF4-FFF2-40B4-BE49-F238E27FC236}">
              <a16:creationId xmlns:a16="http://schemas.microsoft.com/office/drawing/2014/main" id="{60AE89FE-ED2B-4C23-9DD8-F9F0D6C64C53}"/>
            </a:ext>
          </a:extLst>
        </xdr:cNvPr>
        <xdr:cNvSpPr/>
      </xdr:nvSpPr>
      <xdr:spPr>
        <a:xfrm>
          <a:off x="6841509" y="3685191"/>
          <a:ext cx="85116" cy="164223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</xdr:row>
          <xdr:rowOff>19050</xdr:rowOff>
        </xdr:from>
        <xdr:to>
          <xdr:col>5</xdr:col>
          <xdr:colOff>1438275</xdr:colOff>
          <xdr:row>4</xdr:row>
          <xdr:rowOff>142875</xdr:rowOff>
        </xdr:to>
        <xdr:sp macro="" textlink="">
          <xdr:nvSpPr>
            <xdr:cNvPr id="1041" name="MENU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2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352425</xdr:colOff>
          <xdr:row>4</xdr:row>
          <xdr:rowOff>190500</xdr:rowOff>
        </xdr:from>
        <xdr:to>
          <xdr:col>5</xdr:col>
          <xdr:colOff>1428750</xdr:colOff>
          <xdr:row>6</xdr:row>
          <xdr:rowOff>0</xdr:rowOff>
        </xdr:to>
        <xdr:sp macro="" textlink="">
          <xdr:nvSpPr>
            <xdr:cNvPr id="1042" name="HapusDataProfil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2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4</xdr:row>
          <xdr:rowOff>200025</xdr:rowOff>
        </xdr:from>
        <xdr:to>
          <xdr:col>5</xdr:col>
          <xdr:colOff>266700</xdr:colOff>
          <xdr:row>6</xdr:row>
          <xdr:rowOff>9525</xdr:rowOff>
        </xdr:to>
        <xdr:sp macro="" textlink="">
          <xdr:nvSpPr>
            <xdr:cNvPr id="1043" name="UndoHapusProfilSekolah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2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133350</xdr:rowOff>
        </xdr:from>
        <xdr:to>
          <xdr:col>2</xdr:col>
          <xdr:colOff>666750</xdr:colOff>
          <xdr:row>4</xdr:row>
          <xdr:rowOff>66675</xdr:rowOff>
        </xdr:to>
        <xdr:sp macro="" textlink="">
          <xdr:nvSpPr>
            <xdr:cNvPr id="3077" name="MENU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13606</xdr:colOff>
      <xdr:row>1</xdr:row>
      <xdr:rowOff>13607</xdr:rowOff>
    </xdr:from>
    <xdr:to>
      <xdr:col>40</xdr:col>
      <xdr:colOff>0</xdr:colOff>
      <xdr:row>34</xdr:row>
      <xdr:rowOff>393098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1F503B10-0DA4-7289-2834-36632DD809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8249" y="258536"/>
          <a:ext cx="10980965" cy="795866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0</xdr:colOff>
          <xdr:row>2</xdr:row>
          <xdr:rowOff>219075</xdr:rowOff>
        </xdr:from>
        <xdr:to>
          <xdr:col>42</xdr:col>
          <xdr:colOff>600075</xdr:colOff>
          <xdr:row>5</xdr:row>
          <xdr:rowOff>133350</xdr:rowOff>
        </xdr:to>
        <xdr:sp macro="" textlink="">
          <xdr:nvSpPr>
            <xdr:cNvPr id="56321" name="CommandButton1" hidden="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0400-00000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76200</xdr:colOff>
          <xdr:row>0</xdr:row>
          <xdr:rowOff>228600</xdr:rowOff>
        </xdr:from>
        <xdr:to>
          <xdr:col>42</xdr:col>
          <xdr:colOff>457200</xdr:colOff>
          <xdr:row>2</xdr:row>
          <xdr:rowOff>76200</xdr:rowOff>
        </xdr:to>
        <xdr:sp macro="" textlink="">
          <xdr:nvSpPr>
            <xdr:cNvPr id="56322" name="SpinButton1" hidden="1">
              <a:extLst>
                <a:ext uri="{63B3BB69-23CF-44E3-9099-C40C66FF867C}">
                  <a14:compatExt spid="_x0000_s56322"/>
                </a:ext>
                <a:ext uri="{FF2B5EF4-FFF2-40B4-BE49-F238E27FC236}">
                  <a16:creationId xmlns:a16="http://schemas.microsoft.com/office/drawing/2014/main" id="{00000000-0008-0000-0400-00000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40</xdr:col>
      <xdr:colOff>190499</xdr:colOff>
      <xdr:row>0</xdr:row>
      <xdr:rowOff>238125</xdr:rowOff>
    </xdr:from>
    <xdr:to>
      <xdr:col>42</xdr:col>
      <xdr:colOff>9524</xdr:colOff>
      <xdr:row>2</xdr:row>
      <xdr:rowOff>66675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8F398651-DD7D-43ED-8511-3E5F6DF95E0B}"/>
            </a:ext>
          </a:extLst>
        </xdr:cNvPr>
        <xdr:cNvSpPr/>
      </xdr:nvSpPr>
      <xdr:spPr>
        <a:xfrm>
          <a:off x="12172949" y="238125"/>
          <a:ext cx="619125" cy="561975"/>
        </a:xfrm>
        <a:custGeom>
          <a:avLst/>
          <a:gdLst>
            <a:gd name="connsiteX0" fmla="*/ 0 w 619125"/>
            <a:gd name="connsiteY0" fmla="*/ 0 h 561975"/>
            <a:gd name="connsiteX1" fmla="*/ 303371 w 619125"/>
            <a:gd name="connsiteY1" fmla="*/ 0 h 561975"/>
            <a:gd name="connsiteX2" fmla="*/ 619125 w 619125"/>
            <a:gd name="connsiteY2" fmla="*/ 0 h 561975"/>
            <a:gd name="connsiteX3" fmla="*/ 619125 w 619125"/>
            <a:gd name="connsiteY3" fmla="*/ 561975 h 561975"/>
            <a:gd name="connsiteX4" fmla="*/ 309563 w 619125"/>
            <a:gd name="connsiteY4" fmla="*/ 561975 h 561975"/>
            <a:gd name="connsiteX5" fmla="*/ 0 w 619125"/>
            <a:gd name="connsiteY5" fmla="*/ 561975 h 561975"/>
            <a:gd name="connsiteX6" fmla="*/ 0 w 619125"/>
            <a:gd name="connsiteY6" fmla="*/ 0 h 5619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619125" h="561975" extrusionOk="0">
              <a:moveTo>
                <a:pt x="0" y="0"/>
              </a:moveTo>
              <a:cubicBezTo>
                <a:pt x="121699" y="-28033"/>
                <a:pt x="207991" y="23990"/>
                <a:pt x="303371" y="0"/>
              </a:cubicBezTo>
              <a:cubicBezTo>
                <a:pt x="398751" y="-23990"/>
                <a:pt x="492703" y="16795"/>
                <a:pt x="619125" y="0"/>
              </a:cubicBezTo>
              <a:cubicBezTo>
                <a:pt x="639595" y="167409"/>
                <a:pt x="602417" y="375591"/>
                <a:pt x="619125" y="561975"/>
              </a:cubicBezTo>
              <a:cubicBezTo>
                <a:pt x="504216" y="590465"/>
                <a:pt x="374257" y="533937"/>
                <a:pt x="309563" y="561975"/>
              </a:cubicBezTo>
              <a:cubicBezTo>
                <a:pt x="244869" y="590013"/>
                <a:pt x="137448" y="529829"/>
                <a:pt x="0" y="561975"/>
              </a:cubicBezTo>
              <a:cubicBezTo>
                <a:pt x="-52795" y="353896"/>
                <a:pt x="53007" y="130747"/>
                <a:pt x="0" y="0"/>
              </a:cubicBezTo>
              <a:close/>
            </a:path>
          </a:pathLst>
        </a:custGeom>
        <a:noFill/>
        <a:ln w="28575">
          <a:solidFill>
            <a:srgbClr val="C00000"/>
          </a:solidFill>
          <a:extLst>
            <a:ext uri="{C807C97D-BFC1-408E-A445-0C87EB9F89A2}">
              <ask:lineSketchStyleProps xmlns:ask="http://schemas.microsoft.com/office/drawing/2018/sketchyshapes" sd="1219033472">
                <a:prstGeom prst="rect">
                  <a:avLst/>
                </a:prstGeom>
                <ask:type>
                  <ask:lineSketchScribble/>
                </ask:type>
              </ask:lineSketchStyleProps>
            </a:ext>
          </a:extLst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>
    <xdr:from>
      <xdr:col>2</xdr:col>
      <xdr:colOff>0</xdr:colOff>
      <xdr:row>12</xdr:row>
      <xdr:rowOff>40819</xdr:rowOff>
    </xdr:from>
    <xdr:to>
      <xdr:col>40</xdr:col>
      <xdr:colOff>13607</xdr:colOff>
      <xdr:row>14</xdr:row>
      <xdr:rowOff>136070</xdr:rowOff>
    </xdr:to>
    <xdr:sp macro="" textlink="$C$15">
      <xdr:nvSpPr>
        <xdr:cNvPr id="12" name="Rectangle 11">
          <a:extLst>
            <a:ext uri="{FF2B5EF4-FFF2-40B4-BE49-F238E27FC236}">
              <a16:creationId xmlns:a16="http://schemas.microsoft.com/office/drawing/2014/main" id="{A7136285-464A-1AB2-3F49-EA6EB6A62356}"/>
            </a:ext>
          </a:extLst>
        </xdr:cNvPr>
        <xdr:cNvSpPr/>
      </xdr:nvSpPr>
      <xdr:spPr>
        <a:xfrm>
          <a:off x="1224643" y="2979962"/>
          <a:ext cx="11008178" cy="571501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F2544972-AD3F-4F99-A0F0-D4971807F85C}" type="TxLink">
            <a:rPr lang="en-US" sz="3600" b="0" i="0" u="none" strike="noStrike">
              <a:solidFill>
                <a:srgbClr val="C00000"/>
              </a:solidFill>
              <a:latin typeface="ARCO" panose="02000800000000000000" pitchFamily="2" charset="0"/>
              <a:cs typeface="Times New Roman"/>
            </a:rPr>
            <a:pPr algn="ctr"/>
            <a:t>SISWA 01</a:t>
          </a:fld>
          <a:endParaRPr lang="en-ID" sz="1800" b="0">
            <a:solidFill>
              <a:srgbClr val="C00000"/>
            </a:solidFill>
            <a:latin typeface="ARCO" panose="02000800000000000000" pitchFamily="2" charset="0"/>
          </a:endParaRPr>
        </a:p>
      </xdr:txBody>
    </xdr:sp>
    <xdr:clientData/>
  </xdr:twoCellAnchor>
  <xdr:twoCellAnchor>
    <xdr:from>
      <xdr:col>1</xdr:col>
      <xdr:colOff>598715</xdr:colOff>
      <xdr:row>17</xdr:row>
      <xdr:rowOff>272143</xdr:rowOff>
    </xdr:from>
    <xdr:to>
      <xdr:col>40</xdr:col>
      <xdr:colOff>27215</xdr:colOff>
      <xdr:row>20</xdr:row>
      <xdr:rowOff>1</xdr:rowOff>
    </xdr:to>
    <xdr:sp macro="" textlink="$C$19">
      <xdr:nvSpPr>
        <xdr:cNvPr id="13" name="Rectangle 12">
          <a:extLst>
            <a:ext uri="{FF2B5EF4-FFF2-40B4-BE49-F238E27FC236}">
              <a16:creationId xmlns:a16="http://schemas.microsoft.com/office/drawing/2014/main" id="{F6273E0C-93A9-4ECC-B6BC-BCEE26D4D36D}"/>
            </a:ext>
          </a:extLst>
        </xdr:cNvPr>
        <xdr:cNvSpPr/>
      </xdr:nvSpPr>
      <xdr:spPr>
        <a:xfrm>
          <a:off x="1211036" y="4259036"/>
          <a:ext cx="11035393" cy="394608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03271FBB-7973-4E1F-ADD8-4BF1C09420CD}" type="TxLink">
            <a:rPr lang="en-US" sz="2000" b="0" i="0" u="none" strike="noStrike">
              <a:solidFill>
                <a:srgbClr val="C00000"/>
              </a:solidFill>
              <a:latin typeface="Back to School " panose="02000603000000000000" pitchFamily="2" charset="0"/>
              <a:cs typeface="Times New Roman"/>
            </a:rPr>
            <a:pPr algn="ctr"/>
            <a:t>Peringkat Pertama</a:t>
          </a:fld>
          <a:endParaRPr lang="en-ID" sz="1100" b="0">
            <a:solidFill>
              <a:srgbClr val="C00000"/>
            </a:solidFill>
            <a:latin typeface="Back to School " panose="02000603000000000000" pitchFamily="2" charset="0"/>
          </a:endParaRPr>
        </a:p>
      </xdr:txBody>
    </xdr:sp>
    <xdr:clientData/>
  </xdr:twoCellAnchor>
  <xdr:twoCellAnchor>
    <xdr:from>
      <xdr:col>10</xdr:col>
      <xdr:colOff>108859</xdr:colOff>
      <xdr:row>19</xdr:row>
      <xdr:rowOff>84364</xdr:rowOff>
    </xdr:from>
    <xdr:to>
      <xdr:col>35</xdr:col>
      <xdr:colOff>217715</xdr:colOff>
      <xdr:row>23</xdr:row>
      <xdr:rowOff>163284</xdr:rowOff>
    </xdr:to>
    <xdr:sp macro="" textlink="$C$22">
      <xdr:nvSpPr>
        <xdr:cNvPr id="14" name="Rectangle 13">
          <a:extLst>
            <a:ext uri="{FF2B5EF4-FFF2-40B4-BE49-F238E27FC236}">
              <a16:creationId xmlns:a16="http://schemas.microsoft.com/office/drawing/2014/main" id="{B4C88200-CCD0-4220-B4DB-7A59414C6094}"/>
            </a:ext>
          </a:extLst>
        </xdr:cNvPr>
        <xdr:cNvSpPr/>
      </xdr:nvSpPr>
      <xdr:spPr>
        <a:xfrm>
          <a:off x="3619502" y="4547507"/>
          <a:ext cx="6232070" cy="976991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202FAF38-46CF-49A7-92ED-B3424087AE81}" type="TxLink">
            <a:rPr lang="en-US" sz="1600" b="0" i="0" u="none" strike="noStrike">
              <a:solidFill>
                <a:srgbClr val="000000"/>
              </a:solidFill>
              <a:latin typeface="Times New Roman"/>
              <a:cs typeface="Times New Roman"/>
            </a:rPr>
            <a:pPr algn="ctr"/>
            <a:t>atas prestasi belajar yang membanggakan di kelas V pada semester II Tahun Pelajaran 2025/2026. Semoga prestasi ini menjadi motivasi untuk terus belajar dan berkembang dalam meraih kesuksesan.</a:t>
          </a:fld>
          <a:endParaRPr lang="en-ID" sz="1100">
            <a:latin typeface="Back to School " panose="02000603000000000000" pitchFamily="2" charset="0"/>
          </a:endParaRPr>
        </a:p>
      </xdr:txBody>
    </xdr:sp>
    <xdr:clientData/>
  </xdr:twoCellAnchor>
  <xdr:twoCellAnchor>
    <xdr:from>
      <xdr:col>1</xdr:col>
      <xdr:colOff>585108</xdr:colOff>
      <xdr:row>31</xdr:row>
      <xdr:rowOff>144237</xdr:rowOff>
    </xdr:from>
    <xdr:to>
      <xdr:col>40</xdr:col>
      <xdr:colOff>27215</xdr:colOff>
      <xdr:row>33</xdr:row>
      <xdr:rowOff>48988</xdr:rowOff>
    </xdr:to>
    <xdr:sp macro="" textlink="$G$32">
      <xdr:nvSpPr>
        <xdr:cNvPr id="16" name="Rectangle 15">
          <a:extLst>
            <a:ext uri="{FF2B5EF4-FFF2-40B4-BE49-F238E27FC236}">
              <a16:creationId xmlns:a16="http://schemas.microsoft.com/office/drawing/2014/main" id="{40448357-7EBE-46E9-B0B2-EF0120786E19}"/>
            </a:ext>
          </a:extLst>
        </xdr:cNvPr>
        <xdr:cNvSpPr/>
      </xdr:nvSpPr>
      <xdr:spPr>
        <a:xfrm>
          <a:off x="1197429" y="7287987"/>
          <a:ext cx="11049000" cy="394608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649A10E2-DDDB-4F6B-B8F2-02A6CA9AE901}" type="TxLink">
            <a:rPr lang="en-US" sz="1600" b="1" i="0" u="sng" strike="noStrike">
              <a:solidFill>
                <a:srgbClr val="000000"/>
              </a:solidFill>
              <a:latin typeface="Times New Roman"/>
              <a:cs typeface="Times New Roman"/>
            </a:rPr>
            <a:pPr algn="ctr"/>
            <a:t>Asep Agus Permana, S.Pd., SD.</a:t>
          </a:fld>
          <a:endParaRPr lang="en-ID" sz="1200">
            <a:latin typeface="Back to School " panose="02000603000000000000" pitchFamily="2" charset="0"/>
          </a:endParaRPr>
        </a:p>
      </xdr:txBody>
    </xdr:sp>
    <xdr:clientData/>
  </xdr:twoCellAnchor>
  <xdr:twoCellAnchor>
    <xdr:from>
      <xdr:col>1</xdr:col>
      <xdr:colOff>585109</xdr:colOff>
      <xdr:row>25</xdr:row>
      <xdr:rowOff>119745</xdr:rowOff>
    </xdr:from>
    <xdr:to>
      <xdr:col>40</xdr:col>
      <xdr:colOff>13608</xdr:colOff>
      <xdr:row>27</xdr:row>
      <xdr:rowOff>65318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4D88570C-BE1D-4C7D-95D8-28128412AE29}"/>
            </a:ext>
          </a:extLst>
        </xdr:cNvPr>
        <xdr:cNvSpPr/>
      </xdr:nvSpPr>
      <xdr:spPr>
        <a:xfrm>
          <a:off x="1197430" y="6079674"/>
          <a:ext cx="11035392" cy="394608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ysClr val="windowText" lastClr="000000"/>
              </a:solidFill>
              <a:latin typeface="Times New Roman" panose="02020603050405020304" pitchFamily="18" charset="0"/>
              <a:ea typeface="Tahoma" panose="020B0604030504040204" pitchFamily="34" charset="0"/>
              <a:cs typeface="Times New Roman" panose="02020603050405020304" pitchFamily="18" charset="0"/>
            </a:rPr>
            <a:t>Kepala Sekolah</a:t>
          </a:r>
        </a:p>
      </xdr:txBody>
    </xdr:sp>
    <xdr:clientData/>
  </xdr:twoCellAnchor>
  <xdr:twoCellAnchor>
    <xdr:from>
      <xdr:col>2</xdr:col>
      <xdr:colOff>0</xdr:colOff>
      <xdr:row>32</xdr:row>
      <xdr:rowOff>190502</xdr:rowOff>
    </xdr:from>
    <xdr:to>
      <xdr:col>40</xdr:col>
      <xdr:colOff>13606</xdr:colOff>
      <xdr:row>34</xdr:row>
      <xdr:rowOff>95251</xdr:rowOff>
    </xdr:to>
    <xdr:sp macro="" textlink="$G$33">
      <xdr:nvSpPr>
        <xdr:cNvPr id="23" name="Rectangle 22">
          <a:extLst>
            <a:ext uri="{FF2B5EF4-FFF2-40B4-BE49-F238E27FC236}">
              <a16:creationId xmlns:a16="http://schemas.microsoft.com/office/drawing/2014/main" id="{DA9FAE54-649F-4716-8EBF-1F41DE7AB952}"/>
            </a:ext>
          </a:extLst>
        </xdr:cNvPr>
        <xdr:cNvSpPr/>
      </xdr:nvSpPr>
      <xdr:spPr>
        <a:xfrm>
          <a:off x="1224643" y="7579181"/>
          <a:ext cx="11008177" cy="34017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ACC7E4FE-2E62-4AE7-9BE3-29E3148B6BA2}" type="TxLink">
            <a:rPr lang="en-US" sz="1600" b="0" i="0" u="none" strike="noStrike">
              <a:solidFill>
                <a:srgbClr val="000000"/>
              </a:solidFill>
              <a:latin typeface="Times New Roman"/>
              <a:cs typeface="Times New Roman"/>
            </a:rPr>
            <a:pPr algn="ctr"/>
            <a:t>NIP 196908272000121000</a:t>
          </a:fld>
          <a:endParaRPr lang="en-ID" sz="1200">
            <a:latin typeface="Back to School " panose="02000603000000000000" pitchFamily="2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38100</xdr:rowOff>
        </xdr:from>
        <xdr:to>
          <xdr:col>10</xdr:col>
          <xdr:colOff>66675</xdr:colOff>
          <xdr:row>0</xdr:row>
          <xdr:rowOff>371475</xdr:rowOff>
        </xdr:to>
        <xdr:sp macro="" textlink="">
          <xdr:nvSpPr>
            <xdr:cNvPr id="58369" name="CommandButton1" hidden="1">
              <a:extLst>
                <a:ext uri="{63B3BB69-23CF-44E3-9099-C40C66FF867C}">
                  <a14:compatExt spid="_x0000_s58369"/>
                </a:ext>
                <a:ext uri="{FF2B5EF4-FFF2-40B4-BE49-F238E27FC236}">
                  <a16:creationId xmlns:a16="http://schemas.microsoft.com/office/drawing/2014/main" id="{00000000-0008-0000-0500-00000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57150</xdr:colOff>
          <xdr:row>0</xdr:row>
          <xdr:rowOff>38100</xdr:rowOff>
        </xdr:from>
        <xdr:to>
          <xdr:col>35</xdr:col>
          <xdr:colOff>57150</xdr:colOff>
          <xdr:row>0</xdr:row>
          <xdr:rowOff>361950</xdr:rowOff>
        </xdr:to>
        <xdr:sp macro="" textlink="">
          <xdr:nvSpPr>
            <xdr:cNvPr id="58383" name="SpinButton1" hidden="1">
              <a:extLst>
                <a:ext uri="{63B3BB69-23CF-44E3-9099-C40C66FF867C}">
                  <a14:compatExt spid="_x0000_s58383"/>
                </a:ext>
                <a:ext uri="{FF2B5EF4-FFF2-40B4-BE49-F238E27FC236}">
                  <a16:creationId xmlns:a16="http://schemas.microsoft.com/office/drawing/2014/main" id="{00000000-0008-0000-0500-00000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20</xdr:row>
          <xdr:rowOff>19050</xdr:rowOff>
        </xdr:from>
        <xdr:to>
          <xdr:col>10</xdr:col>
          <xdr:colOff>19050</xdr:colOff>
          <xdr:row>20</xdr:row>
          <xdr:rowOff>180975</xdr:rowOff>
        </xdr:to>
        <xdr:sp macro="" textlink="">
          <xdr:nvSpPr>
            <xdr:cNvPr id="58384" name="Drop Down 16" hidden="1">
              <a:extLst>
                <a:ext uri="{63B3BB69-23CF-44E3-9099-C40C66FF867C}">
                  <a14:compatExt spid="_x0000_s58384"/>
                </a:ext>
                <a:ext uri="{FF2B5EF4-FFF2-40B4-BE49-F238E27FC236}">
                  <a16:creationId xmlns:a16="http://schemas.microsoft.com/office/drawing/2014/main" id="{00000000-0008-0000-0500-00001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36</xdr:row>
          <xdr:rowOff>19050</xdr:rowOff>
        </xdr:from>
        <xdr:to>
          <xdr:col>9</xdr:col>
          <xdr:colOff>76200</xdr:colOff>
          <xdr:row>36</xdr:row>
          <xdr:rowOff>171450</xdr:rowOff>
        </xdr:to>
        <xdr:sp macro="" textlink="">
          <xdr:nvSpPr>
            <xdr:cNvPr id="58385" name="Drop Down 17" hidden="1">
              <a:extLst>
                <a:ext uri="{63B3BB69-23CF-44E3-9099-C40C66FF867C}">
                  <a14:compatExt spid="_x0000_s58385"/>
                </a:ext>
                <a:ext uri="{FF2B5EF4-FFF2-40B4-BE49-F238E27FC236}">
                  <a16:creationId xmlns:a16="http://schemas.microsoft.com/office/drawing/2014/main" id="{00000000-0008-0000-0500-00001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absolute">
    <xdr:from>
      <xdr:col>18</xdr:col>
      <xdr:colOff>179349</xdr:colOff>
      <xdr:row>59</xdr:row>
      <xdr:rowOff>149087</xdr:rowOff>
    </xdr:from>
    <xdr:to>
      <xdr:col>35</xdr:col>
      <xdr:colOff>55112</xdr:colOff>
      <xdr:row>64</xdr:row>
      <xdr:rowOff>57978</xdr:rowOff>
    </xdr:to>
    <xdr:sp macro="" textlink="">
      <xdr:nvSpPr>
        <xdr:cNvPr id="3" name="ShapePenutupSemester">
          <a:extLst>
            <a:ext uri="{FF2B5EF4-FFF2-40B4-BE49-F238E27FC236}">
              <a16:creationId xmlns:a16="http://schemas.microsoft.com/office/drawing/2014/main" id="{A7E2AFAC-0283-887F-4F76-F31B2DF0CDD3}"/>
            </a:ext>
          </a:extLst>
        </xdr:cNvPr>
        <xdr:cNvSpPr/>
      </xdr:nvSpPr>
      <xdr:spPr>
        <a:xfrm>
          <a:off x="4494045" y="13932322"/>
          <a:ext cx="3080645" cy="8613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133350</xdr:colOff>
          <xdr:row>50</xdr:row>
          <xdr:rowOff>19050</xdr:rowOff>
        </xdr:from>
        <xdr:to>
          <xdr:col>13</xdr:col>
          <xdr:colOff>66675</xdr:colOff>
          <xdr:row>50</xdr:row>
          <xdr:rowOff>161925</xdr:rowOff>
        </xdr:to>
        <xdr:sp macro="" textlink="">
          <xdr:nvSpPr>
            <xdr:cNvPr id="58386" name="Drop Down 18" hidden="1">
              <a:extLst>
                <a:ext uri="{63B3BB69-23CF-44E3-9099-C40C66FF867C}">
                  <a14:compatExt spid="_x0000_s58386"/>
                </a:ext>
                <a:ext uri="{FF2B5EF4-FFF2-40B4-BE49-F238E27FC236}">
                  <a16:creationId xmlns:a16="http://schemas.microsoft.com/office/drawing/2014/main" id="{00000000-0008-0000-0500-00001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10</xdr:col>
      <xdr:colOff>152401</xdr:colOff>
      <xdr:row>0</xdr:row>
      <xdr:rowOff>47625</xdr:rowOff>
    </xdr:from>
    <xdr:to>
      <xdr:col>24</xdr:col>
      <xdr:colOff>1</xdr:colOff>
      <xdr:row>0</xdr:row>
      <xdr:rowOff>381000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4BA29C20-DA00-3840-E47D-B2DA23BF58FD}"/>
            </a:ext>
          </a:extLst>
        </xdr:cNvPr>
        <xdr:cNvSpPr/>
      </xdr:nvSpPr>
      <xdr:spPr>
        <a:xfrm>
          <a:off x="2962276" y="47625"/>
          <a:ext cx="2514600" cy="333375"/>
        </a:xfrm>
        <a:custGeom>
          <a:avLst/>
          <a:gdLst>
            <a:gd name="connsiteX0" fmla="*/ 0 w 2514600"/>
            <a:gd name="connsiteY0" fmla="*/ 0 h 333375"/>
            <a:gd name="connsiteX1" fmla="*/ 477774 w 2514600"/>
            <a:gd name="connsiteY1" fmla="*/ 0 h 333375"/>
            <a:gd name="connsiteX2" fmla="*/ 905256 w 2514600"/>
            <a:gd name="connsiteY2" fmla="*/ 0 h 333375"/>
            <a:gd name="connsiteX3" fmla="*/ 1458468 w 2514600"/>
            <a:gd name="connsiteY3" fmla="*/ 0 h 333375"/>
            <a:gd name="connsiteX4" fmla="*/ 1936242 w 2514600"/>
            <a:gd name="connsiteY4" fmla="*/ 0 h 333375"/>
            <a:gd name="connsiteX5" fmla="*/ 2514600 w 2514600"/>
            <a:gd name="connsiteY5" fmla="*/ 0 h 333375"/>
            <a:gd name="connsiteX6" fmla="*/ 2514600 w 2514600"/>
            <a:gd name="connsiteY6" fmla="*/ 333375 h 333375"/>
            <a:gd name="connsiteX7" fmla="*/ 2011680 w 2514600"/>
            <a:gd name="connsiteY7" fmla="*/ 333375 h 333375"/>
            <a:gd name="connsiteX8" fmla="*/ 1458468 w 2514600"/>
            <a:gd name="connsiteY8" fmla="*/ 333375 h 333375"/>
            <a:gd name="connsiteX9" fmla="*/ 1030986 w 2514600"/>
            <a:gd name="connsiteY9" fmla="*/ 333375 h 333375"/>
            <a:gd name="connsiteX10" fmla="*/ 528066 w 2514600"/>
            <a:gd name="connsiteY10" fmla="*/ 333375 h 333375"/>
            <a:gd name="connsiteX11" fmla="*/ 0 w 2514600"/>
            <a:gd name="connsiteY11" fmla="*/ 333375 h 333375"/>
            <a:gd name="connsiteX12" fmla="*/ 0 w 2514600"/>
            <a:gd name="connsiteY12" fmla="*/ 0 h 3333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</a:cxnLst>
          <a:rect l="l" t="t" r="r" b="b"/>
          <a:pathLst>
            <a:path w="2514600" h="333375" extrusionOk="0">
              <a:moveTo>
                <a:pt x="0" y="0"/>
              </a:moveTo>
              <a:cubicBezTo>
                <a:pt x="128694" y="-32453"/>
                <a:pt x="353071" y="34594"/>
                <a:pt x="477774" y="0"/>
              </a:cubicBezTo>
              <a:cubicBezTo>
                <a:pt x="602477" y="-34594"/>
                <a:pt x="801373" y="42413"/>
                <a:pt x="905256" y="0"/>
              </a:cubicBezTo>
              <a:cubicBezTo>
                <a:pt x="1009139" y="-42413"/>
                <a:pt x="1205756" y="9019"/>
                <a:pt x="1458468" y="0"/>
              </a:cubicBezTo>
              <a:cubicBezTo>
                <a:pt x="1711180" y="-9019"/>
                <a:pt x="1755025" y="25897"/>
                <a:pt x="1936242" y="0"/>
              </a:cubicBezTo>
              <a:cubicBezTo>
                <a:pt x="2117459" y="-25897"/>
                <a:pt x="2332499" y="64965"/>
                <a:pt x="2514600" y="0"/>
              </a:cubicBezTo>
              <a:cubicBezTo>
                <a:pt x="2525309" y="159873"/>
                <a:pt x="2510869" y="174228"/>
                <a:pt x="2514600" y="333375"/>
              </a:cubicBezTo>
              <a:cubicBezTo>
                <a:pt x="2310366" y="374692"/>
                <a:pt x="2251528" y="314234"/>
                <a:pt x="2011680" y="333375"/>
              </a:cubicBezTo>
              <a:cubicBezTo>
                <a:pt x="1771832" y="352516"/>
                <a:pt x="1601277" y="291772"/>
                <a:pt x="1458468" y="333375"/>
              </a:cubicBezTo>
              <a:cubicBezTo>
                <a:pt x="1315659" y="374978"/>
                <a:pt x="1118383" y="305730"/>
                <a:pt x="1030986" y="333375"/>
              </a:cubicBezTo>
              <a:cubicBezTo>
                <a:pt x="943589" y="361020"/>
                <a:pt x="736501" y="316350"/>
                <a:pt x="528066" y="333375"/>
              </a:cubicBezTo>
              <a:cubicBezTo>
                <a:pt x="319631" y="350400"/>
                <a:pt x="244285" y="299899"/>
                <a:pt x="0" y="333375"/>
              </a:cubicBezTo>
              <a:cubicBezTo>
                <a:pt x="-31847" y="189626"/>
                <a:pt x="600" y="105240"/>
                <a:pt x="0" y="0"/>
              </a:cubicBezTo>
              <a:close/>
            </a:path>
          </a:pathLst>
        </a:custGeom>
        <a:noFill/>
        <a:ln w="28575">
          <a:solidFill>
            <a:srgbClr val="C00000"/>
          </a:solidFill>
          <a:extLst>
            <a:ext uri="{C807C97D-BFC1-408E-A445-0C87EB9F89A2}">
              <ask:lineSketchStyleProps xmlns:ask="http://schemas.microsoft.com/office/drawing/2018/sketchyshapes" sd="1219033472">
                <a:prstGeom prst="rect">
                  <a:avLst/>
                </a:prstGeom>
                <ask:type>
                  <ask:lineSketchScribble/>
                </ask:type>
              </ask:lineSketchStyleProps>
            </a:ext>
          </a:extLst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>
    <xdr:from>
      <xdr:col>24</xdr:col>
      <xdr:colOff>1</xdr:colOff>
      <xdr:row>0</xdr:row>
      <xdr:rowOff>45983</xdr:rowOff>
    </xdr:from>
    <xdr:to>
      <xdr:col>25</xdr:col>
      <xdr:colOff>177363</xdr:colOff>
      <xdr:row>0</xdr:row>
      <xdr:rowOff>379358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FEF89067-1894-4B5E-8CFC-9D6BBF07BE21}"/>
            </a:ext>
          </a:extLst>
        </xdr:cNvPr>
        <xdr:cNvSpPr/>
      </xdr:nvSpPr>
      <xdr:spPr>
        <a:xfrm>
          <a:off x="5478518" y="45983"/>
          <a:ext cx="367862" cy="333375"/>
        </a:xfrm>
        <a:custGeom>
          <a:avLst/>
          <a:gdLst>
            <a:gd name="connsiteX0" fmla="*/ 0 w 367862"/>
            <a:gd name="connsiteY0" fmla="*/ 0 h 333375"/>
            <a:gd name="connsiteX1" fmla="*/ 367862 w 367862"/>
            <a:gd name="connsiteY1" fmla="*/ 0 h 333375"/>
            <a:gd name="connsiteX2" fmla="*/ 367862 w 367862"/>
            <a:gd name="connsiteY2" fmla="*/ 333375 h 333375"/>
            <a:gd name="connsiteX3" fmla="*/ 0 w 367862"/>
            <a:gd name="connsiteY3" fmla="*/ 333375 h 333375"/>
            <a:gd name="connsiteX4" fmla="*/ 0 w 367862"/>
            <a:gd name="connsiteY4" fmla="*/ 0 h 3333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367862" h="333375" extrusionOk="0">
              <a:moveTo>
                <a:pt x="0" y="0"/>
              </a:moveTo>
              <a:cubicBezTo>
                <a:pt x="96580" y="-24340"/>
                <a:pt x="216769" y="35866"/>
                <a:pt x="367862" y="0"/>
              </a:cubicBezTo>
              <a:cubicBezTo>
                <a:pt x="386028" y="98164"/>
                <a:pt x="363777" y="213736"/>
                <a:pt x="367862" y="333375"/>
              </a:cubicBezTo>
              <a:cubicBezTo>
                <a:pt x="236302" y="371617"/>
                <a:pt x="88640" y="326965"/>
                <a:pt x="0" y="333375"/>
              </a:cubicBezTo>
              <a:cubicBezTo>
                <a:pt x="-36598" y="207430"/>
                <a:pt x="29296" y="73490"/>
                <a:pt x="0" y="0"/>
              </a:cubicBezTo>
              <a:close/>
            </a:path>
          </a:pathLst>
        </a:custGeom>
        <a:noFill/>
        <a:ln w="28575">
          <a:solidFill>
            <a:srgbClr val="C00000"/>
          </a:solidFill>
          <a:extLst>
            <a:ext uri="{C807C97D-BFC1-408E-A445-0C87EB9F89A2}">
              <ask:lineSketchStyleProps xmlns:ask="http://schemas.microsoft.com/office/drawing/2018/sketchyshapes" sd="1219033472">
                <a:prstGeom prst="rect">
                  <a:avLst/>
                </a:prstGeom>
                <ask:type>
                  <ask:lineSketchScribble/>
                </ask:type>
              </ask:lineSketchStyleProps>
            </a:ext>
          </a:extLst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9525</xdr:colOff>
          <xdr:row>0</xdr:row>
          <xdr:rowOff>38100</xdr:rowOff>
        </xdr:from>
        <xdr:to>
          <xdr:col>37</xdr:col>
          <xdr:colOff>504825</xdr:colOff>
          <xdr:row>0</xdr:row>
          <xdr:rowOff>361950</xdr:rowOff>
        </xdr:to>
        <xdr:sp macro="" textlink="">
          <xdr:nvSpPr>
            <xdr:cNvPr id="58399" name="CetakRapor" hidden="1">
              <a:extLst>
                <a:ext uri="{63B3BB69-23CF-44E3-9099-C40C66FF867C}">
                  <a14:compatExt spid="_x0000_s58399"/>
                </a:ext>
                <a:ext uri="{FF2B5EF4-FFF2-40B4-BE49-F238E27FC236}">
                  <a16:creationId xmlns:a16="http://schemas.microsoft.com/office/drawing/2014/main" id="{00000000-0008-0000-0500-00001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38100</xdr:rowOff>
        </xdr:from>
        <xdr:to>
          <xdr:col>10</xdr:col>
          <xdr:colOff>66675</xdr:colOff>
          <xdr:row>0</xdr:row>
          <xdr:rowOff>371475</xdr:rowOff>
        </xdr:to>
        <xdr:sp macro="" textlink="">
          <xdr:nvSpPr>
            <xdr:cNvPr id="57349" name="CommandButton2" hidden="1">
              <a:extLst>
                <a:ext uri="{63B3BB69-23CF-44E3-9099-C40C66FF867C}">
                  <a14:compatExt spid="_x0000_s57349"/>
                </a:ext>
                <a:ext uri="{FF2B5EF4-FFF2-40B4-BE49-F238E27FC236}">
                  <a16:creationId xmlns:a16="http://schemas.microsoft.com/office/drawing/2014/main" id="{00000000-0008-0000-0600-00000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57150</xdr:colOff>
          <xdr:row>0</xdr:row>
          <xdr:rowOff>38100</xdr:rowOff>
        </xdr:from>
        <xdr:to>
          <xdr:col>35</xdr:col>
          <xdr:colOff>57150</xdr:colOff>
          <xdr:row>0</xdr:row>
          <xdr:rowOff>361950</xdr:rowOff>
        </xdr:to>
        <xdr:sp macro="" textlink="">
          <xdr:nvSpPr>
            <xdr:cNvPr id="57350" name="SpinButton1" hidden="1">
              <a:extLst>
                <a:ext uri="{63B3BB69-23CF-44E3-9099-C40C66FF867C}">
                  <a14:compatExt spid="_x0000_s57350"/>
                </a:ext>
                <a:ext uri="{FF2B5EF4-FFF2-40B4-BE49-F238E27FC236}">
                  <a16:creationId xmlns:a16="http://schemas.microsoft.com/office/drawing/2014/main" id="{00000000-0008-0000-0600-00000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10</xdr:col>
      <xdr:colOff>152401</xdr:colOff>
      <xdr:row>0</xdr:row>
      <xdr:rowOff>47625</xdr:rowOff>
    </xdr:from>
    <xdr:to>
      <xdr:col>24</xdr:col>
      <xdr:colOff>1</xdr:colOff>
      <xdr:row>0</xdr:row>
      <xdr:rowOff>381000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7B21D85B-82FB-4F49-B5FF-0FD5F9981401}"/>
            </a:ext>
          </a:extLst>
        </xdr:cNvPr>
        <xdr:cNvSpPr/>
      </xdr:nvSpPr>
      <xdr:spPr>
        <a:xfrm>
          <a:off x="2962276" y="47625"/>
          <a:ext cx="2514600" cy="333375"/>
        </a:xfrm>
        <a:custGeom>
          <a:avLst/>
          <a:gdLst>
            <a:gd name="connsiteX0" fmla="*/ 0 w 2514600"/>
            <a:gd name="connsiteY0" fmla="*/ 0 h 333375"/>
            <a:gd name="connsiteX1" fmla="*/ 477774 w 2514600"/>
            <a:gd name="connsiteY1" fmla="*/ 0 h 333375"/>
            <a:gd name="connsiteX2" fmla="*/ 905256 w 2514600"/>
            <a:gd name="connsiteY2" fmla="*/ 0 h 333375"/>
            <a:gd name="connsiteX3" fmla="*/ 1458468 w 2514600"/>
            <a:gd name="connsiteY3" fmla="*/ 0 h 333375"/>
            <a:gd name="connsiteX4" fmla="*/ 1936242 w 2514600"/>
            <a:gd name="connsiteY4" fmla="*/ 0 h 333375"/>
            <a:gd name="connsiteX5" fmla="*/ 2514600 w 2514600"/>
            <a:gd name="connsiteY5" fmla="*/ 0 h 333375"/>
            <a:gd name="connsiteX6" fmla="*/ 2514600 w 2514600"/>
            <a:gd name="connsiteY6" fmla="*/ 333375 h 333375"/>
            <a:gd name="connsiteX7" fmla="*/ 2011680 w 2514600"/>
            <a:gd name="connsiteY7" fmla="*/ 333375 h 333375"/>
            <a:gd name="connsiteX8" fmla="*/ 1458468 w 2514600"/>
            <a:gd name="connsiteY8" fmla="*/ 333375 h 333375"/>
            <a:gd name="connsiteX9" fmla="*/ 1030986 w 2514600"/>
            <a:gd name="connsiteY9" fmla="*/ 333375 h 333375"/>
            <a:gd name="connsiteX10" fmla="*/ 528066 w 2514600"/>
            <a:gd name="connsiteY10" fmla="*/ 333375 h 333375"/>
            <a:gd name="connsiteX11" fmla="*/ 0 w 2514600"/>
            <a:gd name="connsiteY11" fmla="*/ 333375 h 333375"/>
            <a:gd name="connsiteX12" fmla="*/ 0 w 2514600"/>
            <a:gd name="connsiteY12" fmla="*/ 0 h 3333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</a:cxnLst>
          <a:rect l="l" t="t" r="r" b="b"/>
          <a:pathLst>
            <a:path w="2514600" h="333375" extrusionOk="0">
              <a:moveTo>
                <a:pt x="0" y="0"/>
              </a:moveTo>
              <a:cubicBezTo>
                <a:pt x="128694" y="-32453"/>
                <a:pt x="353071" y="34594"/>
                <a:pt x="477774" y="0"/>
              </a:cubicBezTo>
              <a:cubicBezTo>
                <a:pt x="602477" y="-34594"/>
                <a:pt x="801373" y="42413"/>
                <a:pt x="905256" y="0"/>
              </a:cubicBezTo>
              <a:cubicBezTo>
                <a:pt x="1009139" y="-42413"/>
                <a:pt x="1205756" y="9019"/>
                <a:pt x="1458468" y="0"/>
              </a:cubicBezTo>
              <a:cubicBezTo>
                <a:pt x="1711180" y="-9019"/>
                <a:pt x="1755025" y="25897"/>
                <a:pt x="1936242" y="0"/>
              </a:cubicBezTo>
              <a:cubicBezTo>
                <a:pt x="2117459" y="-25897"/>
                <a:pt x="2332499" y="64965"/>
                <a:pt x="2514600" y="0"/>
              </a:cubicBezTo>
              <a:cubicBezTo>
                <a:pt x="2525309" y="159873"/>
                <a:pt x="2510869" y="174228"/>
                <a:pt x="2514600" y="333375"/>
              </a:cubicBezTo>
              <a:cubicBezTo>
                <a:pt x="2310366" y="374692"/>
                <a:pt x="2251528" y="314234"/>
                <a:pt x="2011680" y="333375"/>
              </a:cubicBezTo>
              <a:cubicBezTo>
                <a:pt x="1771832" y="352516"/>
                <a:pt x="1601277" y="291772"/>
                <a:pt x="1458468" y="333375"/>
              </a:cubicBezTo>
              <a:cubicBezTo>
                <a:pt x="1315659" y="374978"/>
                <a:pt x="1118383" y="305730"/>
                <a:pt x="1030986" y="333375"/>
              </a:cubicBezTo>
              <a:cubicBezTo>
                <a:pt x="943589" y="361020"/>
                <a:pt x="736501" y="316350"/>
                <a:pt x="528066" y="333375"/>
              </a:cubicBezTo>
              <a:cubicBezTo>
                <a:pt x="319631" y="350400"/>
                <a:pt x="244285" y="299899"/>
                <a:pt x="0" y="333375"/>
              </a:cubicBezTo>
              <a:cubicBezTo>
                <a:pt x="-31847" y="189626"/>
                <a:pt x="600" y="105240"/>
                <a:pt x="0" y="0"/>
              </a:cubicBezTo>
              <a:close/>
            </a:path>
          </a:pathLst>
        </a:custGeom>
        <a:noFill/>
        <a:ln w="28575">
          <a:solidFill>
            <a:srgbClr val="C00000"/>
          </a:solidFill>
          <a:extLst>
            <a:ext uri="{C807C97D-BFC1-408E-A445-0C87EB9F89A2}">
              <ask:lineSketchStyleProps xmlns:ask="http://schemas.microsoft.com/office/drawing/2018/sketchyshapes" sd="1219033472">
                <a:prstGeom prst="rect">
                  <a:avLst/>
                </a:prstGeom>
                <ask:type>
                  <ask:lineSketchScribble/>
                </ask:type>
              </ask:lineSketchStyleProps>
            </a:ext>
          </a:extLst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>
    <xdr:from>
      <xdr:col>24</xdr:col>
      <xdr:colOff>1</xdr:colOff>
      <xdr:row>0</xdr:row>
      <xdr:rowOff>45983</xdr:rowOff>
    </xdr:from>
    <xdr:to>
      <xdr:col>25</xdr:col>
      <xdr:colOff>177363</xdr:colOff>
      <xdr:row>0</xdr:row>
      <xdr:rowOff>379358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8273BCD9-64C0-4B2D-8D70-A070AC17AAB3}"/>
            </a:ext>
          </a:extLst>
        </xdr:cNvPr>
        <xdr:cNvSpPr/>
      </xdr:nvSpPr>
      <xdr:spPr>
        <a:xfrm>
          <a:off x="5476876" y="45983"/>
          <a:ext cx="367862" cy="333375"/>
        </a:xfrm>
        <a:custGeom>
          <a:avLst/>
          <a:gdLst>
            <a:gd name="connsiteX0" fmla="*/ 0 w 367862"/>
            <a:gd name="connsiteY0" fmla="*/ 0 h 333375"/>
            <a:gd name="connsiteX1" fmla="*/ 367862 w 367862"/>
            <a:gd name="connsiteY1" fmla="*/ 0 h 333375"/>
            <a:gd name="connsiteX2" fmla="*/ 367862 w 367862"/>
            <a:gd name="connsiteY2" fmla="*/ 333375 h 333375"/>
            <a:gd name="connsiteX3" fmla="*/ 0 w 367862"/>
            <a:gd name="connsiteY3" fmla="*/ 333375 h 333375"/>
            <a:gd name="connsiteX4" fmla="*/ 0 w 367862"/>
            <a:gd name="connsiteY4" fmla="*/ 0 h 3333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367862" h="333375" extrusionOk="0">
              <a:moveTo>
                <a:pt x="0" y="0"/>
              </a:moveTo>
              <a:cubicBezTo>
                <a:pt x="96580" y="-24340"/>
                <a:pt x="216769" y="35866"/>
                <a:pt x="367862" y="0"/>
              </a:cubicBezTo>
              <a:cubicBezTo>
                <a:pt x="386028" y="98164"/>
                <a:pt x="363777" y="213736"/>
                <a:pt x="367862" y="333375"/>
              </a:cubicBezTo>
              <a:cubicBezTo>
                <a:pt x="236302" y="371617"/>
                <a:pt x="88640" y="326965"/>
                <a:pt x="0" y="333375"/>
              </a:cubicBezTo>
              <a:cubicBezTo>
                <a:pt x="-36598" y="207430"/>
                <a:pt x="29296" y="73490"/>
                <a:pt x="0" y="0"/>
              </a:cubicBezTo>
              <a:close/>
            </a:path>
          </a:pathLst>
        </a:custGeom>
        <a:noFill/>
        <a:ln w="28575">
          <a:solidFill>
            <a:srgbClr val="C00000"/>
          </a:solidFill>
          <a:extLst>
            <a:ext uri="{C807C97D-BFC1-408E-A445-0C87EB9F89A2}">
              <ask:lineSketchStyleProps xmlns:ask="http://schemas.microsoft.com/office/drawing/2018/sketchyshapes" sd="1219033472">
                <a:prstGeom prst="rect">
                  <a:avLst/>
                </a:prstGeom>
                <ask:type>
                  <ask:lineSketchScribble/>
                </ask:type>
              </ask:lineSketchStyleProps>
            </a:ext>
          </a:extLst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 editAs="oneCell">
    <xdr:from>
      <xdr:col>13</xdr:col>
      <xdr:colOff>172693</xdr:colOff>
      <xdr:row>4</xdr:row>
      <xdr:rowOff>43898</xdr:rowOff>
    </xdr:from>
    <xdr:to>
      <xdr:col>22</xdr:col>
      <xdr:colOff>114193</xdr:colOff>
      <xdr:row>13</xdr:row>
      <xdr:rowOff>102321</xdr:rowOff>
    </xdr:to>
    <xdr:pic>
      <xdr:nvPicPr>
        <xdr:cNvPr id="16" name="Picture 15" descr="http://1.bp.blogspot.com/-WjlRZ1iDXyA/U3oC_NXWKDI/AAAAAAABCJs/YQ3zyAY5yvU/s1600/Tut-Wuri-Handayani_Oke.png">
          <a:extLst>
            <a:ext uri="{FF2B5EF4-FFF2-40B4-BE49-F238E27FC236}">
              <a16:creationId xmlns:a16="http://schemas.microsoft.com/office/drawing/2014/main" id="{D473E275-4A25-4C8F-A5E1-8201361A709F}"/>
            </a:ext>
          </a:extLst>
        </xdr:cNvPr>
        <xdr:cNvPicPr/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551997" y="1054376"/>
          <a:ext cx="1656000" cy="1922010"/>
        </a:xfrm>
        <a:prstGeom prst="rect">
          <a:avLst/>
        </a:prstGeom>
        <a:noFill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57150</xdr:colOff>
          <xdr:row>0</xdr:row>
          <xdr:rowOff>66675</xdr:rowOff>
        </xdr:from>
        <xdr:to>
          <xdr:col>37</xdr:col>
          <xdr:colOff>552450</xdr:colOff>
          <xdr:row>0</xdr:row>
          <xdr:rowOff>390525</xdr:rowOff>
        </xdr:to>
        <xdr:sp macro="" textlink="">
          <xdr:nvSpPr>
            <xdr:cNvPr id="57351" name="CommandButton1" hidden="1">
              <a:extLst>
                <a:ext uri="{63B3BB69-23CF-44E3-9099-C40C66FF867C}">
                  <a14:compatExt spid="_x0000_s57351"/>
                </a:ext>
                <a:ext uri="{FF2B5EF4-FFF2-40B4-BE49-F238E27FC236}">
                  <a16:creationId xmlns:a16="http://schemas.microsoft.com/office/drawing/2014/main" id="{00000000-0008-0000-0600-00000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28575</xdr:rowOff>
        </xdr:from>
        <xdr:to>
          <xdr:col>1</xdr:col>
          <xdr:colOff>819150</xdr:colOff>
          <xdr:row>0</xdr:row>
          <xdr:rowOff>838200</xdr:rowOff>
        </xdr:to>
        <xdr:sp macro="" textlink="">
          <xdr:nvSpPr>
            <xdr:cNvPr id="55298" name="CommandButton1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7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876300</xdr:colOff>
          <xdr:row>0</xdr:row>
          <xdr:rowOff>47625</xdr:rowOff>
        </xdr:from>
        <xdr:to>
          <xdr:col>2</xdr:col>
          <xdr:colOff>95250</xdr:colOff>
          <xdr:row>0</xdr:row>
          <xdr:rowOff>285750</xdr:rowOff>
        </xdr:to>
        <xdr:sp macro="" textlink="">
          <xdr:nvSpPr>
            <xdr:cNvPr id="55300" name="SeniMusik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07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876300</xdr:colOff>
          <xdr:row>0</xdr:row>
          <xdr:rowOff>323850</xdr:rowOff>
        </xdr:from>
        <xdr:to>
          <xdr:col>2</xdr:col>
          <xdr:colOff>95250</xdr:colOff>
          <xdr:row>0</xdr:row>
          <xdr:rowOff>571500</xdr:rowOff>
        </xdr:to>
        <xdr:sp macro="" textlink="">
          <xdr:nvSpPr>
            <xdr:cNvPr id="55301" name="SeniTari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00000000-0008-0000-0700-00000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876300</xdr:colOff>
          <xdr:row>0</xdr:row>
          <xdr:rowOff>600075</xdr:rowOff>
        </xdr:from>
        <xdr:to>
          <xdr:col>2</xdr:col>
          <xdr:colOff>104775</xdr:colOff>
          <xdr:row>0</xdr:row>
          <xdr:rowOff>838200</xdr:rowOff>
        </xdr:to>
        <xdr:sp macro="" textlink="">
          <xdr:nvSpPr>
            <xdr:cNvPr id="55302" name="SeniRupa" hidden="1">
              <a:extLst>
                <a:ext uri="{63B3BB69-23CF-44E3-9099-C40C66FF867C}">
                  <a14:compatExt spid="_x0000_s55302"/>
                </a:ext>
                <a:ext uri="{FF2B5EF4-FFF2-40B4-BE49-F238E27FC236}">
                  <a16:creationId xmlns:a16="http://schemas.microsoft.com/office/drawing/2014/main" id="{00000000-0008-0000-0700-00000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142875</xdr:colOff>
          <xdr:row>0</xdr:row>
          <xdr:rowOff>47625</xdr:rowOff>
        </xdr:from>
        <xdr:to>
          <xdr:col>3</xdr:col>
          <xdr:colOff>457200</xdr:colOff>
          <xdr:row>0</xdr:row>
          <xdr:rowOff>285750</xdr:rowOff>
        </xdr:to>
        <xdr:sp macro="" textlink="">
          <xdr:nvSpPr>
            <xdr:cNvPr id="55303" name="SeniTeater" hidden="1">
              <a:extLst>
                <a:ext uri="{63B3BB69-23CF-44E3-9099-C40C66FF867C}">
                  <a14:compatExt spid="_x0000_s55303"/>
                </a:ext>
                <a:ext uri="{FF2B5EF4-FFF2-40B4-BE49-F238E27FC236}">
                  <a16:creationId xmlns:a16="http://schemas.microsoft.com/office/drawing/2014/main" id="{00000000-0008-0000-0700-00000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142875</xdr:colOff>
          <xdr:row>0</xdr:row>
          <xdr:rowOff>323850</xdr:rowOff>
        </xdr:from>
        <xdr:to>
          <xdr:col>3</xdr:col>
          <xdr:colOff>447675</xdr:colOff>
          <xdr:row>0</xdr:row>
          <xdr:rowOff>571500</xdr:rowOff>
        </xdr:to>
        <xdr:sp macro="" textlink="">
          <xdr:nvSpPr>
            <xdr:cNvPr id="55306" name="Mulok1" hidden="1">
              <a:extLst>
                <a:ext uri="{63B3BB69-23CF-44E3-9099-C40C66FF867C}">
                  <a14:compatExt spid="_x0000_s55306"/>
                </a:ext>
                <a:ext uri="{FF2B5EF4-FFF2-40B4-BE49-F238E27FC236}">
                  <a16:creationId xmlns:a16="http://schemas.microsoft.com/office/drawing/2014/main" id="{00000000-0008-0000-0700-00000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142875</xdr:colOff>
          <xdr:row>0</xdr:row>
          <xdr:rowOff>600075</xdr:rowOff>
        </xdr:from>
        <xdr:to>
          <xdr:col>3</xdr:col>
          <xdr:colOff>447675</xdr:colOff>
          <xdr:row>0</xdr:row>
          <xdr:rowOff>847725</xdr:rowOff>
        </xdr:to>
        <xdr:sp macro="" textlink="">
          <xdr:nvSpPr>
            <xdr:cNvPr id="55307" name="Mulok2" hidden="1">
              <a:extLst>
                <a:ext uri="{63B3BB69-23CF-44E3-9099-C40C66FF867C}">
                  <a14:compatExt spid="_x0000_s55307"/>
                </a:ext>
                <a:ext uri="{FF2B5EF4-FFF2-40B4-BE49-F238E27FC236}">
                  <a16:creationId xmlns:a16="http://schemas.microsoft.com/office/drawing/2014/main" id="{00000000-0008-0000-0700-00000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504825</xdr:colOff>
          <xdr:row>0</xdr:row>
          <xdr:rowOff>47625</xdr:rowOff>
        </xdr:from>
        <xdr:to>
          <xdr:col>5</xdr:col>
          <xdr:colOff>200025</xdr:colOff>
          <xdr:row>0</xdr:row>
          <xdr:rowOff>285750</xdr:rowOff>
        </xdr:to>
        <xdr:sp macro="" textlink="">
          <xdr:nvSpPr>
            <xdr:cNvPr id="55308" name="Mulok3" hidden="1">
              <a:extLst>
                <a:ext uri="{63B3BB69-23CF-44E3-9099-C40C66FF867C}">
                  <a14:compatExt spid="_x0000_s55308"/>
                </a:ext>
                <a:ext uri="{FF2B5EF4-FFF2-40B4-BE49-F238E27FC236}">
                  <a16:creationId xmlns:a16="http://schemas.microsoft.com/office/drawing/2014/main" id="{00000000-0008-0000-0700-00000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504825</xdr:colOff>
          <xdr:row>0</xdr:row>
          <xdr:rowOff>323850</xdr:rowOff>
        </xdr:from>
        <xdr:to>
          <xdr:col>5</xdr:col>
          <xdr:colOff>200025</xdr:colOff>
          <xdr:row>0</xdr:row>
          <xdr:rowOff>561975</xdr:rowOff>
        </xdr:to>
        <xdr:sp macro="" textlink="">
          <xdr:nvSpPr>
            <xdr:cNvPr id="55309" name="Mulok4" hidden="1">
              <a:extLst>
                <a:ext uri="{63B3BB69-23CF-44E3-9099-C40C66FF867C}">
                  <a14:compatExt spid="_x0000_s55309"/>
                </a:ext>
                <a:ext uri="{FF2B5EF4-FFF2-40B4-BE49-F238E27FC236}">
                  <a16:creationId xmlns:a16="http://schemas.microsoft.com/office/drawing/2014/main" id="{00000000-0008-0000-0700-00000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495300</xdr:colOff>
          <xdr:row>0</xdr:row>
          <xdr:rowOff>600075</xdr:rowOff>
        </xdr:from>
        <xdr:to>
          <xdr:col>5</xdr:col>
          <xdr:colOff>190500</xdr:colOff>
          <xdr:row>0</xdr:row>
          <xdr:rowOff>847725</xdr:rowOff>
        </xdr:to>
        <xdr:sp macro="" textlink="">
          <xdr:nvSpPr>
            <xdr:cNvPr id="55310" name="Mulok5" hidden="1">
              <a:extLst>
                <a:ext uri="{63B3BB69-23CF-44E3-9099-C40C66FF867C}">
                  <a14:compatExt spid="_x0000_s55310"/>
                </a:ext>
                <a:ext uri="{FF2B5EF4-FFF2-40B4-BE49-F238E27FC236}">
                  <a16:creationId xmlns:a16="http://schemas.microsoft.com/office/drawing/2014/main" id="{00000000-0008-0000-0700-00000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180975</xdr:colOff>
          <xdr:row>0</xdr:row>
          <xdr:rowOff>47625</xdr:rowOff>
        </xdr:from>
        <xdr:to>
          <xdr:col>20</xdr:col>
          <xdr:colOff>581025</xdr:colOff>
          <xdr:row>0</xdr:row>
          <xdr:rowOff>838200</xdr:rowOff>
        </xdr:to>
        <xdr:sp macro="" textlink="">
          <xdr:nvSpPr>
            <xdr:cNvPr id="55311" name="CommandButton2" hidden="1">
              <a:extLst>
                <a:ext uri="{63B3BB69-23CF-44E3-9099-C40C66FF867C}">
                  <a14:compatExt spid="_x0000_s55311"/>
                </a:ext>
                <a:ext uri="{FF2B5EF4-FFF2-40B4-BE49-F238E27FC236}">
                  <a16:creationId xmlns:a16="http://schemas.microsoft.com/office/drawing/2014/main" id="{00000000-0008-0000-0700-00000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9</xdr:row>
          <xdr:rowOff>19050</xdr:rowOff>
        </xdr:from>
        <xdr:to>
          <xdr:col>3</xdr:col>
          <xdr:colOff>990600</xdr:colOff>
          <xdr:row>9</xdr:row>
          <xdr:rowOff>238125</xdr:rowOff>
        </xdr:to>
        <xdr:sp macro="" textlink="">
          <xdr:nvSpPr>
            <xdr:cNvPr id="6145" name="Check Box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8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D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Seni Musik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962025</xdr:colOff>
          <xdr:row>9</xdr:row>
          <xdr:rowOff>19050</xdr:rowOff>
        </xdr:from>
        <xdr:to>
          <xdr:col>3</xdr:col>
          <xdr:colOff>1752600</xdr:colOff>
          <xdr:row>9</xdr:row>
          <xdr:rowOff>238125</xdr:rowOff>
        </xdr:to>
        <xdr:sp macro="" textlink="">
          <xdr:nvSpPr>
            <xdr:cNvPr id="6146" name="Check Box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8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D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Seni Tari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1609725</xdr:colOff>
          <xdr:row>9</xdr:row>
          <xdr:rowOff>19050</xdr:rowOff>
        </xdr:from>
        <xdr:to>
          <xdr:col>3</xdr:col>
          <xdr:colOff>2400300</xdr:colOff>
          <xdr:row>9</xdr:row>
          <xdr:rowOff>238125</xdr:rowOff>
        </xdr:to>
        <xdr:sp macro="" textlink="">
          <xdr:nvSpPr>
            <xdr:cNvPr id="6147" name="Check Box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8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D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Seni Rupa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2333625</xdr:colOff>
          <xdr:row>9</xdr:row>
          <xdr:rowOff>19050</xdr:rowOff>
        </xdr:from>
        <xdr:to>
          <xdr:col>3</xdr:col>
          <xdr:colOff>3124200</xdr:colOff>
          <xdr:row>9</xdr:row>
          <xdr:rowOff>238125</xdr:rowOff>
        </xdr:to>
        <xdr:sp macro="" textlink="">
          <xdr:nvSpPr>
            <xdr:cNvPr id="6148" name="Check Box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8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D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Seni Teater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16</xdr:row>
          <xdr:rowOff>19050</xdr:rowOff>
        </xdr:from>
        <xdr:to>
          <xdr:col>3</xdr:col>
          <xdr:colOff>857250</xdr:colOff>
          <xdr:row>16</xdr:row>
          <xdr:rowOff>219075</xdr:rowOff>
        </xdr:to>
        <xdr:sp macro="" textlink="">
          <xdr:nvSpPr>
            <xdr:cNvPr id="6149" name="Drop Dow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8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0</xdr:row>
          <xdr:rowOff>47625</xdr:rowOff>
        </xdr:from>
        <xdr:to>
          <xdr:col>3</xdr:col>
          <xdr:colOff>647700</xdr:colOff>
          <xdr:row>2</xdr:row>
          <xdr:rowOff>133350</xdr:rowOff>
        </xdr:to>
        <xdr:sp macro="" textlink="">
          <xdr:nvSpPr>
            <xdr:cNvPr id="6150" name="MENU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8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381000</xdr:colOff>
          <xdr:row>1</xdr:row>
          <xdr:rowOff>28575</xdr:rowOff>
        </xdr:from>
        <xdr:to>
          <xdr:col>3</xdr:col>
          <xdr:colOff>266700</xdr:colOff>
          <xdr:row>3</xdr:row>
          <xdr:rowOff>247650</xdr:rowOff>
        </xdr:to>
        <xdr:sp macro="" textlink="">
          <xdr:nvSpPr>
            <xdr:cNvPr id="83969" name="CommandButton1" hidden="1">
              <a:extLst>
                <a:ext uri="{63B3BB69-23CF-44E3-9099-C40C66FF867C}">
                  <a14:compatExt spid="_x0000_s83969"/>
                </a:ext>
                <a:ext uri="{FF2B5EF4-FFF2-40B4-BE49-F238E27FC236}">
                  <a16:creationId xmlns:a16="http://schemas.microsoft.com/office/drawing/2014/main" id="{00000000-0008-0000-0900-000001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495301</xdr:colOff>
      <xdr:row>3</xdr:row>
      <xdr:rowOff>344260</xdr:rowOff>
    </xdr:from>
    <xdr:to>
      <xdr:col>3</xdr:col>
      <xdr:colOff>95251</xdr:colOff>
      <xdr:row>5</xdr:row>
      <xdr:rowOff>3098</xdr:rowOff>
    </xdr:to>
    <xdr:sp macro="" textlink="$F$3">
      <xdr:nvSpPr>
        <xdr:cNvPr id="3" name="Rectangl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83BFE2F-1EED-4E8A-BD6B-C8D5926FC8EB}"/>
            </a:ext>
          </a:extLst>
        </xdr:cNvPr>
        <xdr:cNvSpPr/>
      </xdr:nvSpPr>
      <xdr:spPr>
        <a:xfrm>
          <a:off x="495301" y="1011010"/>
          <a:ext cx="1436914" cy="366409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>
          <a:noFill/>
        </a:ln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fld id="{FFE75899-2A94-435D-944B-D51689E530FB}" type="TxLink">
            <a:rPr lang="en-US" sz="700" b="1" i="0" u="none" strike="noStrike">
              <a:solidFill>
                <a:sysClr val="windowText" lastClr="000000"/>
              </a:solidFill>
              <a:latin typeface="Times New Roman"/>
              <a:cs typeface="Times New Roman"/>
            </a:rPr>
            <a:pPr algn="ctr"/>
            <a:t>PENDIDIKAN AGAMA DAN BUDI PEKERTI</a:t>
          </a:fld>
          <a:endParaRPr lang="en-US" sz="200" b="1" i="0" u="none" strike="noStrike">
            <a:solidFill>
              <a:sysClr val="windowText" lastClr="000000"/>
            </a:solidFill>
            <a:latin typeface="+mn-lt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566755</xdr:colOff>
      <xdr:row>10</xdr:row>
      <xdr:rowOff>48296</xdr:rowOff>
    </xdr:from>
    <xdr:to>
      <xdr:col>1</xdr:col>
      <xdr:colOff>576280</xdr:colOff>
      <xdr:row>11</xdr:row>
      <xdr:rowOff>309890</xdr:rowOff>
    </xdr:to>
    <xdr:sp macro="" textlink="$Z$3">
      <xdr:nvSpPr>
        <xdr:cNvPr id="4" name="Rectangle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0238443-0868-47EC-A6B1-724E40AFECA5}"/>
            </a:ext>
          </a:extLst>
        </xdr:cNvPr>
        <xdr:cNvSpPr/>
      </xdr:nvSpPr>
      <xdr:spPr>
        <a:xfrm>
          <a:off x="566755" y="3123510"/>
          <a:ext cx="621846" cy="601773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>
          <a:noFill/>
        </a:ln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fld id="{57C3E6FD-616E-458B-898C-52FC2A799B5E}" type="TxLink">
            <a:rPr lang="en-US" sz="800" b="1" i="0" u="none" strike="noStrike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pPr algn="ctr"/>
            <a:t>SENI MUSIK</a:t>
          </a:fld>
          <a:endParaRPr lang="en-US" sz="3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2</xdr:col>
      <xdr:colOff>14305</xdr:colOff>
      <xdr:row>10</xdr:row>
      <xdr:rowOff>48296</xdr:rowOff>
    </xdr:from>
    <xdr:to>
      <xdr:col>3</xdr:col>
      <xdr:colOff>23830</xdr:colOff>
      <xdr:row>11</xdr:row>
      <xdr:rowOff>309890</xdr:rowOff>
    </xdr:to>
    <xdr:sp macro="" textlink="$AD$3">
      <xdr:nvSpPr>
        <xdr:cNvPr id="5" name="Rectangle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C3F2AE8-EF38-49FA-836C-546F2A129800}"/>
            </a:ext>
          </a:extLst>
        </xdr:cNvPr>
        <xdr:cNvSpPr/>
      </xdr:nvSpPr>
      <xdr:spPr>
        <a:xfrm>
          <a:off x="1238948" y="3123510"/>
          <a:ext cx="621846" cy="601773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>
          <a:noFill/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fld id="{CBF0C073-48FF-4F1D-A21F-B5A94D074CB6}" type="TxLink">
            <a:rPr lang="en-US" sz="800" b="1" i="0" u="none" strike="noStrike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pPr algn="ctr"/>
            <a:t>SENI TARI</a:t>
          </a:fld>
          <a:endParaRPr lang="en-US" sz="3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566755</xdr:colOff>
      <xdr:row>12</xdr:row>
      <xdr:rowOff>29240</xdr:rowOff>
    </xdr:from>
    <xdr:to>
      <xdr:col>1</xdr:col>
      <xdr:colOff>576280</xdr:colOff>
      <xdr:row>13</xdr:row>
      <xdr:rowOff>290833</xdr:rowOff>
    </xdr:to>
    <xdr:sp macro="" textlink="$AH$3">
      <xdr:nvSpPr>
        <xdr:cNvPr id="6" name="Rectangle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92082FCC-A1CC-472D-B6A1-969529CDDAFD}"/>
            </a:ext>
          </a:extLst>
        </xdr:cNvPr>
        <xdr:cNvSpPr/>
      </xdr:nvSpPr>
      <xdr:spPr>
        <a:xfrm>
          <a:off x="566755" y="3784811"/>
          <a:ext cx="621846" cy="601772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>
          <a:noFill/>
        </a:ln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fld id="{9381CC60-EBCC-49E0-B6F0-49402298676A}" type="TxLink">
            <a:rPr lang="en-US" sz="800" b="1" i="0" u="none" strike="noStrike">
              <a:solidFill>
                <a:sysClr val="windowText" lastClr="000000"/>
              </a:solidFill>
              <a:latin typeface="Times New Roman" panose="02020603050405020304" pitchFamily="18" charset="0"/>
              <a:ea typeface="Calibri"/>
              <a:cs typeface="Times New Roman" panose="02020603050405020304" pitchFamily="18" charset="0"/>
            </a:rPr>
            <a:pPr algn="ctr"/>
            <a:t>SENI RUPA</a:t>
          </a:fld>
          <a:endParaRPr lang="en-US" sz="3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2</xdr:col>
      <xdr:colOff>14305</xdr:colOff>
      <xdr:row>12</xdr:row>
      <xdr:rowOff>29240</xdr:rowOff>
    </xdr:from>
    <xdr:to>
      <xdr:col>3</xdr:col>
      <xdr:colOff>23830</xdr:colOff>
      <xdr:row>13</xdr:row>
      <xdr:rowOff>290833</xdr:rowOff>
    </xdr:to>
    <xdr:sp macro="" textlink="$AL$3">
      <xdr:nvSpPr>
        <xdr:cNvPr id="7" name="Rectangle 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D5354D70-5183-49C9-A8F1-44F7D4CE82F3}"/>
            </a:ext>
          </a:extLst>
        </xdr:cNvPr>
        <xdr:cNvSpPr/>
      </xdr:nvSpPr>
      <xdr:spPr>
        <a:xfrm>
          <a:off x="1238948" y="3784811"/>
          <a:ext cx="621846" cy="601772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>
          <a:noFill/>
        </a:ln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fld id="{D494C016-997B-4207-963B-06916D46FAB5}" type="TxLink">
            <a:rPr lang="en-US" sz="800" b="1" i="0" u="none" strike="noStrike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pPr algn="ctr"/>
            <a:t>SENI TEATER</a:t>
          </a:fld>
          <a:endParaRPr lang="en-US" sz="3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495316</xdr:colOff>
      <xdr:row>5</xdr:row>
      <xdr:rowOff>50721</xdr:rowOff>
    </xdr:from>
    <xdr:to>
      <xdr:col>3</xdr:col>
      <xdr:colOff>95266</xdr:colOff>
      <xdr:row>6</xdr:row>
      <xdr:rowOff>76951</xdr:rowOff>
    </xdr:to>
    <xdr:sp macro="" textlink="$J$3">
      <xdr:nvSpPr>
        <xdr:cNvPr id="8" name="Rectangle 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AE62996D-C365-4EBE-A1BA-D1AADCF9582C}"/>
            </a:ext>
          </a:extLst>
        </xdr:cNvPr>
        <xdr:cNvSpPr/>
      </xdr:nvSpPr>
      <xdr:spPr>
        <a:xfrm>
          <a:off x="495316" y="1425042"/>
          <a:ext cx="1436914" cy="366409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>
          <a:noFill/>
        </a:ln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fld id="{026F6575-0BDE-4F52-ABC1-6FE55D0CB306}" type="TxLink">
            <a:rPr lang="en-US" sz="800" b="1" i="0" u="none" strike="noStrike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pPr algn="ctr"/>
            <a:t>PENDIDIKAN PANCASILA</a:t>
          </a:fld>
          <a:endParaRPr lang="en-US" sz="3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495301</xdr:colOff>
      <xdr:row>6</xdr:row>
      <xdr:rowOff>124541</xdr:rowOff>
    </xdr:from>
    <xdr:to>
      <xdr:col>3</xdr:col>
      <xdr:colOff>95251</xdr:colOff>
      <xdr:row>7</xdr:row>
      <xdr:rowOff>150769</xdr:rowOff>
    </xdr:to>
    <xdr:sp macro="" textlink="$N$3">
      <xdr:nvSpPr>
        <xdr:cNvPr id="9" name="Rectangle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302A80D4-9105-427A-A3B9-563D513B9DD5}"/>
            </a:ext>
          </a:extLst>
        </xdr:cNvPr>
        <xdr:cNvSpPr/>
      </xdr:nvSpPr>
      <xdr:spPr>
        <a:xfrm>
          <a:off x="495301" y="1839041"/>
          <a:ext cx="1436914" cy="366407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>
          <a:noFill/>
        </a:ln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fld id="{B3CEA094-E8F9-4373-85E4-5E2B34C21048}" type="TxLink">
            <a:rPr lang="en-US" sz="800" b="1" i="0" u="none" strike="noStrike">
              <a:solidFill>
                <a:sysClr val="windowText" lastClr="000000"/>
              </a:solidFill>
              <a:latin typeface="Times New Roman" panose="02020603050405020304" pitchFamily="18" charset="0"/>
              <a:ea typeface="Calibri"/>
              <a:cs typeface="Times New Roman" panose="02020603050405020304" pitchFamily="18" charset="0"/>
            </a:rPr>
            <a:pPr algn="ctr"/>
            <a:t>BAHASA INDONESIA</a:t>
          </a:fld>
          <a:endParaRPr lang="en-US" sz="3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495300</xdr:colOff>
      <xdr:row>7</xdr:row>
      <xdr:rowOff>198358</xdr:rowOff>
    </xdr:from>
    <xdr:to>
      <xdr:col>3</xdr:col>
      <xdr:colOff>95250</xdr:colOff>
      <xdr:row>8</xdr:row>
      <xdr:rowOff>224590</xdr:rowOff>
    </xdr:to>
    <xdr:sp macro="" textlink="$R$3">
      <xdr:nvSpPr>
        <xdr:cNvPr id="10" name="Rectangle 9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290075-97FE-42C6-8AE4-A48898B88126}"/>
            </a:ext>
          </a:extLst>
        </xdr:cNvPr>
        <xdr:cNvSpPr/>
      </xdr:nvSpPr>
      <xdr:spPr>
        <a:xfrm>
          <a:off x="495300" y="2253037"/>
          <a:ext cx="1436914" cy="36641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>
          <a:noFill/>
        </a:ln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fld id="{794B023D-F8F9-40FC-A0F0-678EA0B270FB}" type="TxLink">
            <a:rPr lang="en-US" sz="800" b="1" i="0" u="none" strike="noStrike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pPr algn="ctr"/>
            <a:t>MATEMATIKA</a:t>
          </a:fld>
          <a:endParaRPr lang="en-US" sz="3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495302</xdr:colOff>
      <xdr:row>14</xdr:row>
      <xdr:rowOff>10239</xdr:rowOff>
    </xdr:from>
    <xdr:to>
      <xdr:col>3</xdr:col>
      <xdr:colOff>95252</xdr:colOff>
      <xdr:row>15</xdr:row>
      <xdr:rowOff>36471</xdr:rowOff>
    </xdr:to>
    <xdr:sp macro="" textlink="$AP$3">
      <xdr:nvSpPr>
        <xdr:cNvPr id="11" name="Rectangle 10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E6BE543-86AF-47D5-92F7-5FB612D2B9F8}"/>
            </a:ext>
          </a:extLst>
        </xdr:cNvPr>
        <xdr:cNvSpPr/>
      </xdr:nvSpPr>
      <xdr:spPr>
        <a:xfrm>
          <a:off x="495302" y="4446168"/>
          <a:ext cx="1436914" cy="36641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>
          <a:noFill/>
        </a:ln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fld id="{4F88B9E1-D912-4199-9559-D70584A2B0FF}" type="TxLink">
            <a:rPr lang="en-US" sz="600" b="1" i="0" u="none" strike="noStrike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pPr algn="ctr"/>
            <a:t>PENDIDIKAN JASMANI, OLAHRAGA, DAN KESEHATAN</a:t>
          </a:fld>
          <a:endParaRPr lang="en-US" sz="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495301</xdr:colOff>
      <xdr:row>16</xdr:row>
      <xdr:rowOff>157869</xdr:rowOff>
    </xdr:from>
    <xdr:to>
      <xdr:col>3</xdr:col>
      <xdr:colOff>95251</xdr:colOff>
      <xdr:row>17</xdr:row>
      <xdr:rowOff>184100</xdr:rowOff>
    </xdr:to>
    <xdr:sp macro="" textlink="$AX$3">
      <xdr:nvSpPr>
        <xdr:cNvPr id="12" name="Rectangle 1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2AC16A8E-7AE2-4E84-ADA1-48A2A8D430ED}"/>
            </a:ext>
          </a:extLst>
        </xdr:cNvPr>
        <xdr:cNvSpPr/>
      </xdr:nvSpPr>
      <xdr:spPr>
        <a:xfrm>
          <a:off x="495301" y="5274155"/>
          <a:ext cx="1436914" cy="366409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>
          <a:noFill/>
        </a:ln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fld id="{ECC1BC3C-9672-489E-A0C3-FDBB14403A60}" type="TxLink">
            <a:rPr lang="en-US" sz="800" b="1" i="0" u="none" strike="noStrike">
              <a:solidFill>
                <a:sysClr val="windowText" lastClr="000000"/>
              </a:solidFill>
              <a:latin typeface="Times New Roman" panose="02020603050405020304" pitchFamily="18" charset="0"/>
              <a:ea typeface="Calibri"/>
              <a:cs typeface="Times New Roman" panose="02020603050405020304" pitchFamily="18" charset="0"/>
            </a:rPr>
            <a:pPr algn="ctr"/>
            <a:t>BAHASA SUNDA</a:t>
          </a:fld>
          <a:endParaRPr lang="en-US" sz="3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495301</xdr:colOff>
      <xdr:row>17</xdr:row>
      <xdr:rowOff>231688</xdr:rowOff>
    </xdr:from>
    <xdr:to>
      <xdr:col>3</xdr:col>
      <xdr:colOff>95251</xdr:colOff>
      <xdr:row>18</xdr:row>
      <xdr:rowOff>255195</xdr:rowOff>
    </xdr:to>
    <xdr:sp macro="" textlink="$BB$3">
      <xdr:nvSpPr>
        <xdr:cNvPr id="13" name="Rectangle 1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15B1CE8A-26ED-4E43-8F42-C93EBEF93FF1}"/>
            </a:ext>
          </a:extLst>
        </xdr:cNvPr>
        <xdr:cNvSpPr/>
      </xdr:nvSpPr>
      <xdr:spPr>
        <a:xfrm>
          <a:off x="495301" y="5688152"/>
          <a:ext cx="1436914" cy="363686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>
          <a:noFill/>
        </a:ln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fld id="{0957B471-A58B-4863-A558-B9484CC60DD9}" type="TxLink">
            <a:rPr lang="en-US" sz="800" b="1" i="0" u="none" strike="noStrike">
              <a:solidFill>
                <a:sysClr val="windowText" lastClr="000000"/>
              </a:solidFill>
              <a:latin typeface="Times New Roman" panose="02020603050405020304" pitchFamily="18" charset="0"/>
              <a:ea typeface="Calibri"/>
              <a:cs typeface="Times New Roman" panose="02020603050405020304" pitchFamily="18" charset="0"/>
            </a:rPr>
            <a:pPr algn="ctr"/>
            <a:t>BAHASA JEPANG</a:t>
          </a:fld>
          <a:endParaRPr lang="en-US" sz="3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495308</xdr:colOff>
      <xdr:row>18</xdr:row>
      <xdr:rowOff>302790</xdr:rowOff>
    </xdr:from>
    <xdr:to>
      <xdr:col>3</xdr:col>
      <xdr:colOff>95258</xdr:colOff>
      <xdr:row>19</xdr:row>
      <xdr:rowOff>329022</xdr:rowOff>
    </xdr:to>
    <xdr:sp macro="" textlink="$BF$3">
      <xdr:nvSpPr>
        <xdr:cNvPr id="14" name="Rectangle 1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5CCBB67F-A878-4E64-81AE-F0EE5B6C56BA}"/>
            </a:ext>
          </a:extLst>
        </xdr:cNvPr>
        <xdr:cNvSpPr/>
      </xdr:nvSpPr>
      <xdr:spPr>
        <a:xfrm>
          <a:off x="495308" y="6099433"/>
          <a:ext cx="1436914" cy="36641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>
          <a:noFill/>
        </a:ln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fld id="{EE57E3A4-40D4-45FC-8AB9-CCD4FC797C8A}" type="TxLink">
            <a:rPr lang="en-US" sz="800" b="1" i="0" u="none" strike="noStrike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pPr algn="ctr"/>
            <a:t>BAHASA JERMAN</a:t>
          </a:fld>
          <a:endParaRPr lang="en-US" sz="3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495301</xdr:colOff>
      <xdr:row>20</xdr:row>
      <xdr:rowOff>36425</xdr:rowOff>
    </xdr:from>
    <xdr:to>
      <xdr:col>3</xdr:col>
      <xdr:colOff>95251</xdr:colOff>
      <xdr:row>21</xdr:row>
      <xdr:rowOff>62654</xdr:rowOff>
    </xdr:to>
    <xdr:sp macro="" textlink="$BJ$3">
      <xdr:nvSpPr>
        <xdr:cNvPr id="15" name="Rectangle 1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FAAC6853-DE33-475C-9070-4EEC1930A84C}"/>
            </a:ext>
          </a:extLst>
        </xdr:cNvPr>
        <xdr:cNvSpPr/>
      </xdr:nvSpPr>
      <xdr:spPr>
        <a:xfrm>
          <a:off x="495301" y="6513425"/>
          <a:ext cx="1436914" cy="366408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>
          <a:noFill/>
        </a:ln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fld id="{767545A8-430B-4EE8-B3DE-3E41B6C5C5ED}" type="TxLink">
            <a:rPr lang="en-US" sz="800" b="1" i="0" u="none" strike="noStrike">
              <a:solidFill>
                <a:sysClr val="windowText" lastClr="000000"/>
              </a:solidFill>
              <a:latin typeface="Times New Roman" panose="02020603050405020304" pitchFamily="18" charset="0"/>
              <a:ea typeface="Calibri"/>
              <a:cs typeface="Times New Roman" panose="02020603050405020304" pitchFamily="18" charset="0"/>
            </a:rPr>
            <a:pPr algn="ctr"/>
            <a:t>BAHASA MANDARIN</a:t>
          </a:fld>
          <a:endParaRPr lang="en-US" sz="3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495308</xdr:colOff>
      <xdr:row>15</xdr:row>
      <xdr:rowOff>84056</xdr:rowOff>
    </xdr:from>
    <xdr:to>
      <xdr:col>3</xdr:col>
      <xdr:colOff>95258</xdr:colOff>
      <xdr:row>16</xdr:row>
      <xdr:rowOff>110285</xdr:rowOff>
    </xdr:to>
    <xdr:sp macro="" textlink="$AT$3">
      <xdr:nvSpPr>
        <xdr:cNvPr id="16" name="Rectangle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7F8E17C-F2F7-4710-8653-E512305C6E3E}"/>
            </a:ext>
          </a:extLst>
        </xdr:cNvPr>
        <xdr:cNvSpPr/>
      </xdr:nvSpPr>
      <xdr:spPr>
        <a:xfrm>
          <a:off x="495308" y="4860163"/>
          <a:ext cx="1436914" cy="366408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>
          <a:noFill/>
        </a:ln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fld id="{C913B451-440E-4D01-8509-F8C9ECDB2F7F}" type="TxLink">
            <a:rPr lang="en-US" sz="800" b="1" i="0" u="none" strike="noStrike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pPr algn="ctr"/>
            <a:t>BAHASA INGGRIS</a:t>
          </a:fld>
          <a:endParaRPr lang="en-US" sz="3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495308</xdr:colOff>
      <xdr:row>21</xdr:row>
      <xdr:rowOff>110258</xdr:rowOff>
    </xdr:from>
    <xdr:to>
      <xdr:col>3</xdr:col>
      <xdr:colOff>95258</xdr:colOff>
      <xdr:row>22</xdr:row>
      <xdr:rowOff>136489</xdr:rowOff>
    </xdr:to>
    <xdr:sp macro="" textlink="$BN$3">
      <xdr:nvSpPr>
        <xdr:cNvPr id="17" name="Rectangle 16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FB8433F2-87BD-4480-815D-E4ACFD4D342A}"/>
            </a:ext>
          </a:extLst>
        </xdr:cNvPr>
        <xdr:cNvSpPr/>
      </xdr:nvSpPr>
      <xdr:spPr>
        <a:xfrm>
          <a:off x="495308" y="6927437"/>
          <a:ext cx="1436914" cy="366409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>
          <a:noFill/>
        </a:ln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fld id="{B7D8760B-EC27-456D-8EE0-75AA6AB191E8}" type="TxLink">
            <a:rPr lang="en-US" sz="800" b="1" i="0" u="none" strike="noStrike">
              <a:solidFill>
                <a:sysClr val="windowText" lastClr="000000"/>
              </a:solidFill>
              <a:latin typeface="Times New Roman" panose="02020603050405020304" pitchFamily="18" charset="0"/>
              <a:ea typeface="Calibri"/>
              <a:cs typeface="Times New Roman" panose="02020603050405020304" pitchFamily="18" charset="0"/>
            </a:rPr>
            <a:pPr algn="ctr"/>
            <a:t>BAHASA KOREA</a:t>
          </a:fld>
          <a:endParaRPr lang="en-US" sz="3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495300</xdr:colOff>
      <xdr:row>8</xdr:row>
      <xdr:rowOff>307521</xdr:rowOff>
    </xdr:from>
    <xdr:to>
      <xdr:col>3</xdr:col>
      <xdr:colOff>95250</xdr:colOff>
      <xdr:row>9</xdr:row>
      <xdr:rowOff>333751</xdr:rowOff>
    </xdr:to>
    <xdr:sp macro="" textlink="$V$3">
      <xdr:nvSpPr>
        <xdr:cNvPr id="19" name="Rectangle 18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F1376E5-A802-43B5-ACEF-709DB548A00C}"/>
            </a:ext>
          </a:extLst>
        </xdr:cNvPr>
        <xdr:cNvSpPr/>
      </xdr:nvSpPr>
      <xdr:spPr>
        <a:xfrm>
          <a:off x="495300" y="2702378"/>
          <a:ext cx="1436914" cy="366409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>
          <a:noFill/>
        </a:ln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fld id="{4557145C-C748-48A1-AF36-F5ACA5665353}" type="TxLink">
            <a:rPr lang="en-US" sz="800" b="1" i="0" u="none" strike="noStrike">
              <a:solidFill>
                <a:sysClr val="windowText" lastClr="000000"/>
              </a:solidFill>
              <a:latin typeface="Times New Roman" panose="02020603050405020304" pitchFamily="18" charset="0"/>
              <a:ea typeface="Calibri"/>
              <a:cs typeface="Times New Roman" panose="02020603050405020304" pitchFamily="18" charset="0"/>
            </a:rPr>
            <a:pPr algn="ctr"/>
            <a:t>ILMU PENGETAHUAN ALAM DAN SOSIAL</a:t>
          </a:fld>
          <a:endParaRPr lang="en-US" sz="3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</xdr:row>
          <xdr:rowOff>28575</xdr:rowOff>
        </xdr:from>
        <xdr:to>
          <xdr:col>1</xdr:col>
          <xdr:colOff>1743075</xdr:colOff>
          <xdr:row>4</xdr:row>
          <xdr:rowOff>133350</xdr:rowOff>
        </xdr:to>
        <xdr:sp macro="" textlink="">
          <xdr:nvSpPr>
            <xdr:cNvPr id="32769" name="CommandButton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A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38100</xdr:rowOff>
        </xdr:from>
        <xdr:to>
          <xdr:col>1</xdr:col>
          <xdr:colOff>1733550</xdr:colOff>
          <xdr:row>4</xdr:row>
          <xdr:rowOff>133350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B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38100</xdr:rowOff>
        </xdr:from>
        <xdr:to>
          <xdr:col>1</xdr:col>
          <xdr:colOff>1733550</xdr:colOff>
          <xdr:row>4</xdr:row>
          <xdr:rowOff>133350</xdr:rowOff>
        </xdr:to>
        <xdr:sp macro="" textlink="">
          <xdr:nvSpPr>
            <xdr:cNvPr id="35841" name="CommandButton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C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38100</xdr:rowOff>
        </xdr:from>
        <xdr:to>
          <xdr:col>1</xdr:col>
          <xdr:colOff>1733550</xdr:colOff>
          <xdr:row>4</xdr:row>
          <xdr:rowOff>133350</xdr:rowOff>
        </xdr:to>
        <xdr:sp macro="" textlink="">
          <xdr:nvSpPr>
            <xdr:cNvPr id="36865" name="CommandButton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D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38100</xdr:rowOff>
        </xdr:from>
        <xdr:to>
          <xdr:col>1</xdr:col>
          <xdr:colOff>1733550</xdr:colOff>
          <xdr:row>4</xdr:row>
          <xdr:rowOff>133350</xdr:rowOff>
        </xdr:to>
        <xdr:sp macro="" textlink="">
          <xdr:nvSpPr>
            <xdr:cNvPr id="37889" name="CommandButton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E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38100</xdr:rowOff>
        </xdr:from>
        <xdr:to>
          <xdr:col>1</xdr:col>
          <xdr:colOff>1733550</xdr:colOff>
          <xdr:row>4</xdr:row>
          <xdr:rowOff>133350</xdr:rowOff>
        </xdr:to>
        <xdr:sp macro="" textlink="">
          <xdr:nvSpPr>
            <xdr:cNvPr id="38913" name="CommandButton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F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38100</xdr:rowOff>
        </xdr:from>
        <xdr:to>
          <xdr:col>1</xdr:col>
          <xdr:colOff>1733550</xdr:colOff>
          <xdr:row>4</xdr:row>
          <xdr:rowOff>133350</xdr:rowOff>
        </xdr:to>
        <xdr:sp macro="" textlink="">
          <xdr:nvSpPr>
            <xdr:cNvPr id="39937" name="CommandButton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10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38100</xdr:rowOff>
        </xdr:from>
        <xdr:to>
          <xdr:col>1</xdr:col>
          <xdr:colOff>1733550</xdr:colOff>
          <xdr:row>4</xdr:row>
          <xdr:rowOff>133350</xdr:rowOff>
        </xdr:to>
        <xdr:sp macro="" textlink="">
          <xdr:nvSpPr>
            <xdr:cNvPr id="40961" name="CommandButton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11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38100</xdr:rowOff>
        </xdr:from>
        <xdr:to>
          <xdr:col>1</xdr:col>
          <xdr:colOff>1733550</xdr:colOff>
          <xdr:row>4</xdr:row>
          <xdr:rowOff>133350</xdr:rowOff>
        </xdr:to>
        <xdr:sp macro="" textlink="">
          <xdr:nvSpPr>
            <xdr:cNvPr id="41985" name="CommandButton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12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38100</xdr:rowOff>
        </xdr:from>
        <xdr:to>
          <xdr:col>1</xdr:col>
          <xdr:colOff>1733550</xdr:colOff>
          <xdr:row>4</xdr:row>
          <xdr:rowOff>133350</xdr:rowOff>
        </xdr:to>
        <xdr:sp macro="" textlink="">
          <xdr:nvSpPr>
            <xdr:cNvPr id="43009" name="CommandButton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13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38100</xdr:rowOff>
        </xdr:from>
        <xdr:to>
          <xdr:col>1</xdr:col>
          <xdr:colOff>1733550</xdr:colOff>
          <xdr:row>4</xdr:row>
          <xdr:rowOff>133350</xdr:rowOff>
        </xdr:to>
        <xdr:sp macro="" textlink="">
          <xdr:nvSpPr>
            <xdr:cNvPr id="44033" name="CommandButton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14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38100</xdr:rowOff>
        </xdr:from>
        <xdr:to>
          <xdr:col>1</xdr:col>
          <xdr:colOff>1733550</xdr:colOff>
          <xdr:row>4</xdr:row>
          <xdr:rowOff>133350</xdr:rowOff>
        </xdr:to>
        <xdr:sp macro="" textlink="">
          <xdr:nvSpPr>
            <xdr:cNvPr id="45057" name="CommandButton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15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38100</xdr:rowOff>
        </xdr:from>
        <xdr:to>
          <xdr:col>1</xdr:col>
          <xdr:colOff>1733550</xdr:colOff>
          <xdr:row>4</xdr:row>
          <xdr:rowOff>133350</xdr:rowOff>
        </xdr:to>
        <xdr:sp macro="" textlink="">
          <xdr:nvSpPr>
            <xdr:cNvPr id="46081" name="CommandButton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16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38100</xdr:rowOff>
        </xdr:from>
        <xdr:to>
          <xdr:col>1</xdr:col>
          <xdr:colOff>1733550</xdr:colOff>
          <xdr:row>4</xdr:row>
          <xdr:rowOff>133350</xdr:rowOff>
        </xdr:to>
        <xdr:sp macro="" textlink="">
          <xdr:nvSpPr>
            <xdr:cNvPr id="47105" name="CommandButton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17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38100</xdr:rowOff>
        </xdr:from>
        <xdr:to>
          <xdr:col>1</xdr:col>
          <xdr:colOff>1733550</xdr:colOff>
          <xdr:row>4</xdr:row>
          <xdr:rowOff>133350</xdr:rowOff>
        </xdr:to>
        <xdr:sp macro="" textlink="">
          <xdr:nvSpPr>
            <xdr:cNvPr id="48129" name="CommandButton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18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38100</xdr:rowOff>
        </xdr:from>
        <xdr:to>
          <xdr:col>1</xdr:col>
          <xdr:colOff>1733550</xdr:colOff>
          <xdr:row>4</xdr:row>
          <xdr:rowOff>133350</xdr:rowOff>
        </xdr:to>
        <xdr:sp macro="" textlink="">
          <xdr:nvSpPr>
            <xdr:cNvPr id="49153" name="CommandButton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19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152400</xdr:rowOff>
        </xdr:from>
        <xdr:to>
          <xdr:col>1</xdr:col>
          <xdr:colOff>1790700</xdr:colOff>
          <xdr:row>4</xdr:row>
          <xdr:rowOff>66675</xdr:rowOff>
        </xdr:to>
        <xdr:sp macro="" textlink="">
          <xdr:nvSpPr>
            <xdr:cNvPr id="51201" name="CommandButton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1A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1</xdr:row>
          <xdr:rowOff>171450</xdr:rowOff>
        </xdr:from>
        <xdr:to>
          <xdr:col>1</xdr:col>
          <xdr:colOff>1790700</xdr:colOff>
          <xdr:row>5</xdr:row>
          <xdr:rowOff>85725</xdr:rowOff>
        </xdr:to>
        <xdr:sp macro="" textlink="">
          <xdr:nvSpPr>
            <xdr:cNvPr id="52225" name="CommandButton1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1B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</xdr:row>
          <xdr:rowOff>76200</xdr:rowOff>
        </xdr:from>
        <xdr:to>
          <xdr:col>1</xdr:col>
          <xdr:colOff>1762125</xdr:colOff>
          <xdr:row>4</xdr:row>
          <xdr:rowOff>180975</xdr:rowOff>
        </xdr:to>
        <xdr:sp macro="" textlink="">
          <xdr:nvSpPr>
            <xdr:cNvPr id="53249" name="CommandButton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1C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171450</xdr:rowOff>
        </xdr:from>
        <xdr:to>
          <xdr:col>2</xdr:col>
          <xdr:colOff>47625</xdr:colOff>
          <xdr:row>5</xdr:row>
          <xdr:rowOff>85725</xdr:rowOff>
        </xdr:to>
        <xdr:sp macro="" textlink="">
          <xdr:nvSpPr>
            <xdr:cNvPr id="54273" name="CommandButton1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1D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emf"/><Relationship Id="rId3" Type="http://schemas.openxmlformats.org/officeDocument/2006/relationships/control" Target="../activeX/activeX5.xml"/><Relationship Id="rId7" Type="http://schemas.openxmlformats.org/officeDocument/2006/relationships/control" Target="../activeX/activeX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6.emf"/><Relationship Id="rId5" Type="http://schemas.openxmlformats.org/officeDocument/2006/relationships/control" Target="../activeX/activeX6.xml"/><Relationship Id="rId4" Type="http://schemas.openxmlformats.org/officeDocument/2006/relationships/image" Target="../media/image5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6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9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0.xml"/><Relationship Id="rId5" Type="http://schemas.openxmlformats.org/officeDocument/2006/relationships/image" Target="../media/image8.emf"/><Relationship Id="rId4" Type="http://schemas.openxmlformats.org/officeDocument/2006/relationships/control" Target="../activeX/activeX9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2.emf"/><Relationship Id="rId12" Type="http://schemas.openxmlformats.org/officeDocument/2006/relationships/ctrlProp" Target="../ctrlProps/ctrlProp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2.xml"/><Relationship Id="rId11" Type="http://schemas.openxmlformats.org/officeDocument/2006/relationships/ctrlProp" Target="../ctrlProps/ctrlProp2.xml"/><Relationship Id="rId5" Type="http://schemas.openxmlformats.org/officeDocument/2006/relationships/image" Target="../media/image11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11.xml"/><Relationship Id="rId9" Type="http://schemas.openxmlformats.org/officeDocument/2006/relationships/image" Target="../media/image13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6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12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5.xml"/><Relationship Id="rId5" Type="http://schemas.openxmlformats.org/officeDocument/2006/relationships/image" Target="../media/image11.emf"/><Relationship Id="rId4" Type="http://schemas.openxmlformats.org/officeDocument/2006/relationships/control" Target="../activeX/activeX14.xml"/><Relationship Id="rId9" Type="http://schemas.openxmlformats.org/officeDocument/2006/relationships/image" Target="../media/image14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.xml"/><Relationship Id="rId13" Type="http://schemas.openxmlformats.org/officeDocument/2006/relationships/image" Target="../media/image20.emf"/><Relationship Id="rId18" Type="http://schemas.openxmlformats.org/officeDocument/2006/relationships/control" Target="../activeX/activeX24.xml"/><Relationship Id="rId3" Type="http://schemas.openxmlformats.org/officeDocument/2006/relationships/vmlDrawing" Target="../drawings/vmlDrawing7.vml"/><Relationship Id="rId21" Type="http://schemas.openxmlformats.org/officeDocument/2006/relationships/image" Target="../media/image24.emf"/><Relationship Id="rId7" Type="http://schemas.openxmlformats.org/officeDocument/2006/relationships/image" Target="../media/image17.emf"/><Relationship Id="rId12" Type="http://schemas.openxmlformats.org/officeDocument/2006/relationships/control" Target="../activeX/activeX21.xml"/><Relationship Id="rId17" Type="http://schemas.openxmlformats.org/officeDocument/2006/relationships/image" Target="../media/image22.emf"/><Relationship Id="rId25" Type="http://schemas.openxmlformats.org/officeDocument/2006/relationships/image" Target="../media/image26.emf"/><Relationship Id="rId2" Type="http://schemas.openxmlformats.org/officeDocument/2006/relationships/drawing" Target="../drawings/drawing7.xml"/><Relationship Id="rId16" Type="http://schemas.openxmlformats.org/officeDocument/2006/relationships/control" Target="../activeX/activeX23.xml"/><Relationship Id="rId20" Type="http://schemas.openxmlformats.org/officeDocument/2006/relationships/control" Target="../activeX/activeX2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8.xml"/><Relationship Id="rId11" Type="http://schemas.openxmlformats.org/officeDocument/2006/relationships/image" Target="../media/image19.emf"/><Relationship Id="rId24" Type="http://schemas.openxmlformats.org/officeDocument/2006/relationships/control" Target="../activeX/activeX27.xml"/><Relationship Id="rId5" Type="http://schemas.openxmlformats.org/officeDocument/2006/relationships/image" Target="../media/image16.emf"/><Relationship Id="rId15" Type="http://schemas.openxmlformats.org/officeDocument/2006/relationships/image" Target="../media/image21.emf"/><Relationship Id="rId23" Type="http://schemas.openxmlformats.org/officeDocument/2006/relationships/image" Target="../media/image25.emf"/><Relationship Id="rId10" Type="http://schemas.openxmlformats.org/officeDocument/2006/relationships/control" Target="../activeX/activeX20.xml"/><Relationship Id="rId19" Type="http://schemas.openxmlformats.org/officeDocument/2006/relationships/image" Target="../media/image23.emf"/><Relationship Id="rId4" Type="http://schemas.openxmlformats.org/officeDocument/2006/relationships/control" Target="../activeX/activeX17.xml"/><Relationship Id="rId9" Type="http://schemas.openxmlformats.org/officeDocument/2006/relationships/image" Target="../media/image18.emf"/><Relationship Id="rId14" Type="http://schemas.openxmlformats.org/officeDocument/2006/relationships/control" Target="../activeX/activeX22.xml"/><Relationship Id="rId22" Type="http://schemas.openxmlformats.org/officeDocument/2006/relationships/control" Target="../activeX/activeX26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control" Target="../activeX/activeX28.xml"/><Relationship Id="rId7" Type="http://schemas.openxmlformats.org/officeDocument/2006/relationships/ctrlProp" Target="../ctrlProps/ctrlProp6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image" Target="../media/image27.emf"/><Relationship Id="rId9" Type="http://schemas.openxmlformats.org/officeDocument/2006/relationships/ctrlProp" Target="../ctrlProps/ctrlProp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4" Type="http://schemas.openxmlformats.org/officeDocument/2006/relationships/image" Target="../media/image6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4" Type="http://schemas.openxmlformats.org/officeDocument/2006/relationships/image" Target="../media/image28.emf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4" Type="http://schemas.openxmlformats.org/officeDocument/2006/relationships/image" Target="../media/image29.emf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4" Type="http://schemas.openxmlformats.org/officeDocument/2006/relationships/image" Target="../media/image29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4" Type="http://schemas.openxmlformats.org/officeDocument/2006/relationships/image" Target="../media/image29.emf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4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Relationship Id="rId4" Type="http://schemas.openxmlformats.org/officeDocument/2006/relationships/image" Target="../media/image29.emf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5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Relationship Id="rId4" Type="http://schemas.openxmlformats.org/officeDocument/2006/relationships/image" Target="../media/image29.emf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6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Relationship Id="rId4" Type="http://schemas.openxmlformats.org/officeDocument/2006/relationships/image" Target="../media/image29.emf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7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Relationship Id="rId4" Type="http://schemas.openxmlformats.org/officeDocument/2006/relationships/image" Target="../media/image29.emf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8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Relationship Id="rId4" Type="http://schemas.openxmlformats.org/officeDocument/2006/relationships/image" Target="../media/image29.emf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9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Relationship Id="rId4" Type="http://schemas.openxmlformats.org/officeDocument/2006/relationships/image" Target="../media/image29.emf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0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0.xml"/><Relationship Id="rId4" Type="http://schemas.openxmlformats.org/officeDocument/2006/relationships/image" Target="../media/image29.emf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1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1.xml"/><Relationship Id="rId4" Type="http://schemas.openxmlformats.org/officeDocument/2006/relationships/image" Target="../media/image29.emf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2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22.xml"/><Relationship Id="rId4" Type="http://schemas.openxmlformats.org/officeDocument/2006/relationships/image" Target="../media/image29.emf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3.xml"/><Relationship Id="rId2" Type="http://schemas.openxmlformats.org/officeDocument/2006/relationships/vmlDrawing" Target="../drawings/vmlDrawing23.vml"/><Relationship Id="rId1" Type="http://schemas.openxmlformats.org/officeDocument/2006/relationships/drawing" Target="../drawings/drawing23.xml"/><Relationship Id="rId4" Type="http://schemas.openxmlformats.org/officeDocument/2006/relationships/image" Target="../media/image29.emf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4.xml"/><Relationship Id="rId2" Type="http://schemas.openxmlformats.org/officeDocument/2006/relationships/vmlDrawing" Target="../drawings/vmlDrawing24.vml"/><Relationship Id="rId1" Type="http://schemas.openxmlformats.org/officeDocument/2006/relationships/drawing" Target="../drawings/drawing24.xml"/><Relationship Id="rId4" Type="http://schemas.openxmlformats.org/officeDocument/2006/relationships/image" Target="../media/image29.emf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5.xml"/><Relationship Id="rId2" Type="http://schemas.openxmlformats.org/officeDocument/2006/relationships/vmlDrawing" Target="../drawings/vmlDrawing25.vml"/><Relationship Id="rId1" Type="http://schemas.openxmlformats.org/officeDocument/2006/relationships/drawing" Target="../drawings/drawing25.xml"/><Relationship Id="rId4" Type="http://schemas.openxmlformats.org/officeDocument/2006/relationships/image" Target="../media/image29.emf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6.xml"/><Relationship Id="rId2" Type="http://schemas.openxmlformats.org/officeDocument/2006/relationships/vmlDrawing" Target="../drawings/vmlDrawing26.vml"/><Relationship Id="rId1" Type="http://schemas.openxmlformats.org/officeDocument/2006/relationships/drawing" Target="../drawings/drawing26.xml"/><Relationship Id="rId4" Type="http://schemas.openxmlformats.org/officeDocument/2006/relationships/image" Target="../media/image29.emf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7.xml"/><Relationship Id="rId2" Type="http://schemas.openxmlformats.org/officeDocument/2006/relationships/vmlDrawing" Target="../drawings/vmlDrawing27.vml"/><Relationship Id="rId1" Type="http://schemas.openxmlformats.org/officeDocument/2006/relationships/drawing" Target="../drawings/drawing27.xml"/><Relationship Id="rId4" Type="http://schemas.openxmlformats.org/officeDocument/2006/relationships/image" Target="../media/image29.emf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8.xml"/><Relationship Id="rId2" Type="http://schemas.openxmlformats.org/officeDocument/2006/relationships/vmlDrawing" Target="../drawings/vmlDrawing28.vml"/><Relationship Id="rId1" Type="http://schemas.openxmlformats.org/officeDocument/2006/relationships/drawing" Target="../drawings/drawing28.xml"/><Relationship Id="rId4" Type="http://schemas.openxmlformats.org/officeDocument/2006/relationships/image" Target="../media/image29.emf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9.xml"/><Relationship Id="rId2" Type="http://schemas.openxmlformats.org/officeDocument/2006/relationships/vmlDrawing" Target="../drawings/vmlDrawing29.vml"/><Relationship Id="rId1" Type="http://schemas.openxmlformats.org/officeDocument/2006/relationships/drawing" Target="../drawings/drawing29.xml"/><Relationship Id="rId4" Type="http://schemas.openxmlformats.org/officeDocument/2006/relationships/image" Target="../media/image29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FAB140-D88F-4854-92E6-F60A1F10B458}">
  <sheetPr codeName="Sheet1"/>
  <dimension ref="A1:K21"/>
  <sheetViews>
    <sheetView showGridLines="0" showRowColHeaders="0" tabSelected="1" zoomScale="145" zoomScaleNormal="145" workbookViewId="0">
      <selection activeCell="B11" sqref="B11"/>
    </sheetView>
  </sheetViews>
  <sheetFormatPr defaultColWidth="0" defaultRowHeight="15" zeroHeight="1" x14ac:dyDescent="0.25"/>
  <cols>
    <col min="1" max="1" width="5.7109375" style="1" customWidth="1"/>
    <col min="2" max="2" width="22.7109375" style="1" customWidth="1"/>
    <col min="3" max="3" width="1.7109375" style="1" customWidth="1"/>
    <col min="4" max="5" width="21.42578125" style="1" customWidth="1"/>
    <col min="6" max="6" width="1.7109375" style="1" customWidth="1"/>
    <col min="7" max="8" width="11.7109375" style="1" customWidth="1"/>
    <col min="9" max="9" width="5.7109375" style="1" customWidth="1"/>
    <col min="10" max="11" width="9.140625" style="1" hidden="1" customWidth="1"/>
    <col min="12" max="16384" width="9.140625" style="1" hidden="1"/>
  </cols>
  <sheetData>
    <row r="1" spans="1:11" ht="15" customHeight="1" x14ac:dyDescent="0.3">
      <c r="A1" s="183" t="s">
        <v>100</v>
      </c>
      <c r="B1" s="183"/>
      <c r="C1" s="183"/>
      <c r="D1" s="183"/>
      <c r="E1" s="183"/>
      <c r="F1" s="183"/>
      <c r="G1" s="183"/>
      <c r="H1" s="183"/>
      <c r="I1" s="183"/>
      <c r="J1" s="3"/>
      <c r="K1" s="3"/>
    </row>
    <row r="2" spans="1:11" ht="15" customHeight="1" x14ac:dyDescent="0.3">
      <c r="A2" s="183"/>
      <c r="B2" s="183"/>
      <c r="C2" s="183"/>
      <c r="D2" s="183"/>
      <c r="E2" s="183"/>
      <c r="F2" s="183"/>
      <c r="G2" s="183"/>
      <c r="H2" s="183"/>
      <c r="I2" s="183"/>
      <c r="J2" s="3"/>
      <c r="K2" s="3"/>
    </row>
    <row r="3" spans="1:11" ht="15" customHeight="1" x14ac:dyDescent="0.3">
      <c r="A3" s="183"/>
      <c r="B3" s="183"/>
      <c r="C3" s="183"/>
      <c r="D3" s="183"/>
      <c r="E3" s="183"/>
      <c r="F3" s="183"/>
      <c r="G3" s="183"/>
      <c r="H3" s="183"/>
      <c r="I3" s="183"/>
      <c r="J3" s="3"/>
      <c r="K3" s="3"/>
    </row>
    <row r="4" spans="1:11" ht="15" customHeight="1" x14ac:dyDescent="0.3">
      <c r="A4" s="183"/>
      <c r="B4" s="183"/>
      <c r="C4" s="183"/>
      <c r="D4" s="183"/>
      <c r="E4" s="183"/>
      <c r="F4" s="183"/>
      <c r="G4" s="183"/>
      <c r="H4" s="183"/>
      <c r="I4" s="183"/>
      <c r="J4" s="3"/>
      <c r="K4" s="3"/>
    </row>
    <row r="5" spans="1:11" ht="18.75" x14ac:dyDescent="0.3">
      <c r="A5" s="184" t="str">
        <f>UPPER('Profil Sekolah'!D6)</f>
        <v>SD NEGERI CICOHAG</v>
      </c>
      <c r="B5" s="184"/>
      <c r="C5" s="184"/>
      <c r="D5" s="184"/>
      <c r="E5" s="184"/>
      <c r="F5" s="184"/>
      <c r="G5" s="184"/>
      <c r="H5" s="184"/>
      <c r="I5" s="184"/>
      <c r="J5" s="4"/>
      <c r="K5" s="4"/>
    </row>
    <row r="6" spans="1:11" x14ac:dyDescent="0.25">
      <c r="A6" s="2"/>
      <c r="B6" s="2"/>
      <c r="C6" s="2"/>
      <c r="D6" s="2"/>
      <c r="E6" s="2"/>
      <c r="F6" s="2"/>
      <c r="G6" s="2"/>
      <c r="H6" s="2"/>
      <c r="I6" s="2"/>
    </row>
    <row r="7" spans="1:11" ht="15.75" thickBot="1" x14ac:dyDescent="0.3">
      <c r="A7" s="7"/>
      <c r="B7" s="7"/>
      <c r="C7" s="7"/>
      <c r="D7" s="7"/>
      <c r="E7" s="7"/>
      <c r="F7" s="7"/>
      <c r="G7" s="7"/>
      <c r="H7" s="7"/>
      <c r="I7" s="7"/>
    </row>
    <row r="8" spans="1:11" x14ac:dyDescent="0.25">
      <c r="A8" s="7"/>
      <c r="B8" s="181" t="s">
        <v>16</v>
      </c>
      <c r="C8" s="7"/>
      <c r="D8" s="185" t="s">
        <v>18</v>
      </c>
      <c r="E8" s="186"/>
      <c r="F8" s="7"/>
      <c r="G8" s="185" t="s">
        <v>19</v>
      </c>
      <c r="H8" s="186"/>
      <c r="I8" s="7"/>
    </row>
    <row r="9" spans="1:11" x14ac:dyDescent="0.25">
      <c r="A9" s="7"/>
      <c r="B9" s="182"/>
      <c r="C9" s="7"/>
      <c r="D9" s="187"/>
      <c r="E9" s="188"/>
      <c r="F9" s="7"/>
      <c r="G9" s="187"/>
      <c r="H9" s="188"/>
      <c r="I9" s="7"/>
    </row>
    <row r="10" spans="1:11" x14ac:dyDescent="0.25">
      <c r="A10" s="7"/>
      <c r="B10" s="46">
        <f>COUNTA('Profil Sekolah'!D5:D28)/24</f>
        <v>1</v>
      </c>
      <c r="C10" s="8"/>
      <c r="D10" s="64">
        <v>0.98148148148148151</v>
      </c>
      <c r="E10" s="63">
        <v>1</v>
      </c>
      <c r="F10" s="8"/>
      <c r="G10" s="190">
        <v>1</v>
      </c>
      <c r="H10" s="191"/>
      <c r="I10" s="7"/>
    </row>
    <row r="11" spans="1:11" x14ac:dyDescent="0.25">
      <c r="A11" s="7"/>
      <c r="B11" s="44">
        <f>SUBTOTAL(103,'Identitas Siswa'!B8:W67)/('Profil Sekolah'!D22*22)</f>
        <v>1</v>
      </c>
      <c r="C11" s="8"/>
      <c r="D11" s="64">
        <v>0.51923076923076927</v>
      </c>
      <c r="E11" s="63">
        <v>0.75</v>
      </c>
      <c r="F11" s="8"/>
      <c r="G11" s="190">
        <f>SUBTOTAL(103,'Catatan Guru'!C9:C68)/('Profil Sekolah'!D22)</f>
        <v>1</v>
      </c>
      <c r="H11" s="191"/>
      <c r="I11" s="7"/>
    </row>
    <row r="12" spans="1:11" x14ac:dyDescent="0.25">
      <c r="A12" s="7"/>
      <c r="B12" s="44">
        <f>(SUBTOTAL(103,'MAPEL &amp; BOBOT'!C5:C9)+SUBTOTAL(103,'MAPEL &amp; BOBOT'!D11:D14)+SUBTOTAL(103,'MAPEL &amp; BOBOT'!C15:C16)+SUBTOTAL(103,'MAPEL &amp; BOBOT'!D18:D22))/(SUBTOTAL(103,'MAPEL &amp; BOBOT'!B5:B9)+SUBTOTAL(103,'MAPEL &amp; BOBOT'!C11:C14)+SUBTOTAL(103,'MAPEL &amp; BOBOT'!B15:B16)+SUBTOTAL(103,'MAPEL &amp; BOBOT'!C18:C22))</f>
        <v>1</v>
      </c>
      <c r="C12" s="8"/>
      <c r="D12" s="64">
        <v>0.61764705882352944</v>
      </c>
      <c r="E12" s="63">
        <v>0.82352941176470584</v>
      </c>
      <c r="F12" s="8"/>
      <c r="G12" s="190">
        <f>SUBTOTAL(103,Absensi!C9:E68)/('Profil Sekolah'!D22*3)</f>
        <v>1</v>
      </c>
      <c r="H12" s="191"/>
      <c r="I12" s="7"/>
    </row>
    <row r="13" spans="1:11" ht="15.75" thickBot="1" x14ac:dyDescent="0.3">
      <c r="A13" s="7"/>
      <c r="B13" s="45">
        <v>1</v>
      </c>
      <c r="C13" s="8"/>
      <c r="D13" s="64">
        <v>0.38333333333333336</v>
      </c>
      <c r="E13" s="63">
        <v>1</v>
      </c>
      <c r="F13" s="8"/>
      <c r="G13" s="192">
        <f>SUBTOTAL(103,NaikTidak!C9:C68)/('Profil Sekolah'!D22)</f>
        <v>1</v>
      </c>
      <c r="H13" s="193"/>
      <c r="I13" s="7"/>
    </row>
    <row r="14" spans="1:11" x14ac:dyDescent="0.25">
      <c r="A14" s="7"/>
      <c r="B14" s="8"/>
      <c r="C14" s="8"/>
      <c r="D14" s="64">
        <v>0.73684210526315785</v>
      </c>
      <c r="E14" s="63">
        <v>1</v>
      </c>
      <c r="F14" s="8"/>
      <c r="G14" s="8"/>
      <c r="H14" s="8"/>
      <c r="I14" s="7"/>
    </row>
    <row r="15" spans="1:11" x14ac:dyDescent="0.25">
      <c r="A15" s="7"/>
      <c r="B15" s="8"/>
      <c r="C15" s="8"/>
      <c r="D15" s="64">
        <v>1</v>
      </c>
      <c r="E15" s="63">
        <v>1</v>
      </c>
      <c r="F15" s="8"/>
      <c r="G15" s="8"/>
      <c r="H15" s="8"/>
      <c r="I15" s="7"/>
    </row>
    <row r="16" spans="1:11" x14ac:dyDescent="0.25">
      <c r="A16" s="7"/>
      <c r="B16" s="8"/>
      <c r="C16" s="8"/>
      <c r="D16" s="64">
        <v>0.53846153846153844</v>
      </c>
      <c r="E16" s="63">
        <v>1</v>
      </c>
      <c r="F16" s="8"/>
      <c r="G16" s="81"/>
      <c r="H16" s="81"/>
      <c r="I16" s="7"/>
    </row>
    <row r="17" spans="1:9" ht="15.75" thickBot="1" x14ac:dyDescent="0.3">
      <c r="A17" s="7"/>
      <c r="B17" s="8"/>
      <c r="C17" s="8"/>
      <c r="D17" s="65">
        <v>0.7</v>
      </c>
      <c r="E17" s="66">
        <v>1</v>
      </c>
      <c r="F17" s="8"/>
      <c r="G17" s="81"/>
      <c r="H17" s="81"/>
      <c r="I17" s="7"/>
    </row>
    <row r="18" spans="1:9" x14ac:dyDescent="0.25">
      <c r="A18" s="7"/>
      <c r="B18" s="8"/>
      <c r="C18" s="8"/>
      <c r="D18" s="7"/>
      <c r="E18" s="7"/>
      <c r="F18" s="8"/>
      <c r="G18" s="8"/>
      <c r="H18" s="8"/>
      <c r="I18" s="7"/>
    </row>
    <row r="19" spans="1:9" hidden="1" x14ac:dyDescent="0.25">
      <c r="A19" s="7"/>
      <c r="B19" s="9"/>
      <c r="C19" s="9"/>
      <c r="D19" s="9"/>
      <c r="E19" s="9"/>
      <c r="F19" s="9"/>
      <c r="G19" s="9"/>
      <c r="H19" s="9"/>
      <c r="I19" s="7"/>
    </row>
    <row r="20" spans="1:9" ht="15" customHeight="1" x14ac:dyDescent="0.25">
      <c r="A20" s="300" t="str">
        <f>"AKSARA V."&amp;Config!B1</f>
        <v>AKSARA V.1.0</v>
      </c>
      <c r="B20" s="300"/>
      <c r="C20" s="301"/>
      <c r="D20" s="301"/>
      <c r="E20" s="301"/>
      <c r="F20" s="301"/>
      <c r="G20" s="301"/>
      <c r="H20" s="301"/>
      <c r="I20" s="301"/>
    </row>
    <row r="21" spans="1:9" ht="12.75" customHeight="1" x14ac:dyDescent="0.25">
      <c r="A21" s="189" t="s">
        <v>464</v>
      </c>
      <c r="B21" s="189"/>
      <c r="C21" s="189"/>
      <c r="D21" s="189"/>
      <c r="E21" s="189"/>
      <c r="F21" s="189"/>
      <c r="G21" s="189"/>
      <c r="H21" s="189"/>
      <c r="I21" s="189"/>
    </row>
  </sheetData>
  <sheetProtection sheet="1" objects="1" scenarios="1"/>
  <mergeCells count="11">
    <mergeCell ref="G10:H10"/>
    <mergeCell ref="G11:H11"/>
    <mergeCell ref="G12:H12"/>
    <mergeCell ref="G13:H13"/>
    <mergeCell ref="A21:I21"/>
    <mergeCell ref="A20:B20"/>
    <mergeCell ref="B8:B9"/>
    <mergeCell ref="A1:I4"/>
    <mergeCell ref="A5:I5"/>
    <mergeCell ref="D8:E9"/>
    <mergeCell ref="G8:H9"/>
  </mergeCells>
  <conditionalFormatting sqref="B10">
    <cfRule type="dataBar" priority="1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{9574DB6A-68D0-4F95-AE05-D9593696F37D}</x14:id>
        </ext>
      </extLst>
    </cfRule>
  </conditionalFormatting>
  <conditionalFormatting sqref="B11">
    <cfRule type="dataBar" priority="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{5979D6E9-85C4-4897-BF47-F81868D0CBB8}</x14:id>
        </ext>
      </extLst>
    </cfRule>
  </conditionalFormatting>
  <conditionalFormatting sqref="B12">
    <cfRule type="dataBar" priority="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{49DB9615-7E0C-4785-8B71-65B9A742524D}</x14:id>
        </ext>
      </extLst>
    </cfRule>
  </conditionalFormatting>
  <conditionalFormatting sqref="B13">
    <cfRule type="dataBar" priority="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{29F977FE-5E9E-4969-A059-D0E97050F114}</x14:id>
        </ext>
      </extLst>
    </cfRule>
  </conditionalFormatting>
  <conditionalFormatting sqref="E10">
    <cfRule type="dataBar" priority="6">
      <dataBar>
        <cfvo type="num" val="0"/>
        <cfvo type="num" val="1"/>
        <color rgb="FFFFB628"/>
      </dataBar>
      <extLst>
        <ext xmlns:x14="http://schemas.microsoft.com/office/spreadsheetml/2009/9/main" uri="{B025F937-C7B1-47D3-B67F-A62EFF666E3E}">
          <x14:id>{787462CF-BE90-40CF-94A6-DB6E6E0BF040}</x14:id>
        </ext>
      </extLst>
    </cfRule>
  </conditionalFormatting>
  <conditionalFormatting sqref="D10">
    <cfRule type="dataBar" priority="5">
      <dataBar>
        <cfvo type="num" val="0"/>
        <cfvo type="num" val="1"/>
        <color rgb="FFFFB628"/>
      </dataBar>
      <extLst>
        <ext xmlns:x14="http://schemas.microsoft.com/office/spreadsheetml/2009/9/main" uri="{B025F937-C7B1-47D3-B67F-A62EFF666E3E}">
          <x14:id>{C2BE1C1C-8D25-4F32-AD8E-12D38ECE7DB4}</x14:id>
        </ext>
      </extLst>
    </cfRule>
  </conditionalFormatting>
  <conditionalFormatting sqref="D11:E17">
    <cfRule type="dataBar" priority="4">
      <dataBar>
        <cfvo type="num" val="0"/>
        <cfvo type="num" val="1"/>
        <color rgb="FFFFB628"/>
      </dataBar>
      <extLst>
        <ext xmlns:x14="http://schemas.microsoft.com/office/spreadsheetml/2009/9/main" uri="{B025F937-C7B1-47D3-B67F-A62EFF666E3E}">
          <x14:id>{CCB3029A-D8BE-4DBC-9042-A2BB72B5ABF6}</x14:id>
        </ext>
      </extLst>
    </cfRule>
  </conditionalFormatting>
  <conditionalFormatting sqref="G10:H12">
    <cfRule type="dataBar" priority="2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{7486B23C-5189-4A39-85FE-8043D98A7D8C}</x14:id>
        </ext>
      </extLst>
    </cfRule>
  </conditionalFormatting>
  <conditionalFormatting sqref="G13:H13">
    <cfRule type="dataBar" priority="1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{1A1F778C-0873-48C8-BC7E-C3AA0BFD3CC5}</x14:id>
        </ext>
      </extLst>
    </cfRule>
  </conditionalFormatting>
  <pageMargins left="0.7" right="0.7" top="0.75" bottom="0.75" header="0.3" footer="0.3"/>
  <pageSetup scale="85" orientation="portrait" horizontalDpi="1200" verticalDpi="1200" r:id="rId1"/>
  <colBreaks count="1" manualBreakCount="1">
    <brk id="9" max="1048575" man="1"/>
  </colBreaks>
  <ignoredErrors>
    <ignoredError sqref="B12" formulaRange="1"/>
  </ignoredErrors>
  <drawing r:id="rId2"/>
  <legacyDrawing r:id="rId3"/>
  <controls>
    <mc:AlternateContent xmlns:mc="http://schemas.openxmlformats.org/markup-compatibility/2006">
      <mc:Choice Requires="x14">
        <control shapeId="5129" r:id="rId4" name="REKAP">
          <controlPr defaultSize="0" autoLine="0" r:id="rId5">
            <anchor moveWithCells="1">
              <from>
                <xdr:col>6</xdr:col>
                <xdr:colOff>9525</xdr:colOff>
                <xdr:row>13</xdr:row>
                <xdr:rowOff>133350</xdr:rowOff>
              </from>
              <to>
                <xdr:col>6</xdr:col>
                <xdr:colOff>723900</xdr:colOff>
                <xdr:row>15</xdr:row>
                <xdr:rowOff>0</xdr:rowOff>
              </to>
            </anchor>
          </controlPr>
        </control>
      </mc:Choice>
      <mc:Fallback>
        <control shapeId="5129" r:id="rId4" name="REKAP"/>
      </mc:Fallback>
    </mc:AlternateContent>
    <mc:AlternateContent xmlns:mc="http://schemas.openxmlformats.org/markup-compatibility/2006">
      <mc:Choice Requires="x14">
        <control shapeId="5127" r:id="rId6" name="SAMPUL">
          <controlPr defaultSize="0" autoLine="0" r:id="rId7">
            <anchor moveWithCells="1">
              <from>
                <xdr:col>6</xdr:col>
                <xdr:colOff>9525</xdr:colOff>
                <xdr:row>15</xdr:row>
                <xdr:rowOff>47625</xdr:rowOff>
              </from>
              <to>
                <xdr:col>6</xdr:col>
                <xdr:colOff>723900</xdr:colOff>
                <xdr:row>16</xdr:row>
                <xdr:rowOff>104775</xdr:rowOff>
              </to>
            </anchor>
          </controlPr>
        </control>
      </mc:Choice>
      <mc:Fallback>
        <control shapeId="5127" r:id="rId6" name="SAMPUL"/>
      </mc:Fallback>
    </mc:AlternateContent>
    <mc:AlternateContent xmlns:mc="http://schemas.openxmlformats.org/markup-compatibility/2006">
      <mc:Choice Requires="x14">
        <control shapeId="5126" r:id="rId8" name="RAPOR">
          <controlPr defaultSize="0" autoLine="0" r:id="rId9">
            <anchor moveWithCells="1">
              <from>
                <xdr:col>7</xdr:col>
                <xdr:colOff>38100</xdr:colOff>
                <xdr:row>15</xdr:row>
                <xdr:rowOff>47625</xdr:rowOff>
              </from>
              <to>
                <xdr:col>7</xdr:col>
                <xdr:colOff>752475</xdr:colOff>
                <xdr:row>16</xdr:row>
                <xdr:rowOff>104775</xdr:rowOff>
              </to>
            </anchor>
          </controlPr>
        </control>
      </mc:Choice>
      <mc:Fallback>
        <control shapeId="5126" r:id="rId8" name="RAPOR"/>
      </mc:Fallback>
    </mc:AlternateContent>
    <mc:AlternateContent xmlns:mc="http://schemas.openxmlformats.org/markup-compatibility/2006">
      <mc:Choice Requires="x14">
        <control shapeId="5125" r:id="rId10" name="PIAGAM">
          <controlPr defaultSize="0" autoLine="0" r:id="rId11">
            <anchor moveWithCells="1">
              <from>
                <xdr:col>7</xdr:col>
                <xdr:colOff>47625</xdr:colOff>
                <xdr:row>13</xdr:row>
                <xdr:rowOff>133350</xdr:rowOff>
              </from>
              <to>
                <xdr:col>7</xdr:col>
                <xdr:colOff>752475</xdr:colOff>
                <xdr:row>15</xdr:row>
                <xdr:rowOff>9525</xdr:rowOff>
              </to>
            </anchor>
          </controlPr>
        </control>
      </mc:Choice>
      <mc:Fallback>
        <control shapeId="5125" r:id="rId10" name="PIAGAM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74DB6A-68D0-4F95-AE05-D9593696F37D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8EC6"/>
              <x14:negativeFillColor rgb="FFFF0000"/>
              <x14:negativeBorderColor rgb="FFFF0000"/>
              <x14:axisColor rgb="FF000000"/>
            </x14:dataBar>
          </x14:cfRule>
          <xm:sqref>B10</xm:sqref>
        </x14:conditionalFormatting>
        <x14:conditionalFormatting xmlns:xm="http://schemas.microsoft.com/office/excel/2006/main">
          <x14:cfRule type="dataBar" id="{5979D6E9-85C4-4897-BF47-F81868D0CBB8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8EC6"/>
              <x14:negativeFillColor rgb="FFFF0000"/>
              <x14:negativeBorderColor rgb="FFFF0000"/>
              <x14:axisColor rgb="FF000000"/>
            </x14:dataBar>
          </x14:cfRule>
          <xm:sqref>B11</xm:sqref>
        </x14:conditionalFormatting>
        <x14:conditionalFormatting xmlns:xm="http://schemas.microsoft.com/office/excel/2006/main">
          <x14:cfRule type="dataBar" id="{49DB9615-7E0C-4785-8B71-65B9A742524D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8EC6"/>
              <x14:negativeFillColor rgb="FFFF0000"/>
              <x14:negativeBorderColor rgb="FFFF0000"/>
              <x14:axisColor rgb="FF000000"/>
            </x14:dataBar>
          </x14:cfRule>
          <xm:sqref>B12</xm:sqref>
        </x14:conditionalFormatting>
        <x14:conditionalFormatting xmlns:xm="http://schemas.microsoft.com/office/excel/2006/main">
          <x14:cfRule type="dataBar" id="{29F977FE-5E9E-4969-A059-D0E97050F11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B13</xm:sqref>
        </x14:conditionalFormatting>
        <x14:conditionalFormatting xmlns:xm="http://schemas.microsoft.com/office/excel/2006/main">
          <x14:cfRule type="dataBar" id="{787462CF-BE90-40CF-94A6-DB6E6E0BF040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FFB628"/>
              <x14:negativeFillColor rgb="FFFF0000"/>
              <x14:negativeBorderColor rgb="FFFF0000"/>
              <x14:axisColor rgb="FF000000"/>
            </x14:dataBar>
          </x14:cfRule>
          <xm:sqref>E10</xm:sqref>
        </x14:conditionalFormatting>
        <x14:conditionalFormatting xmlns:xm="http://schemas.microsoft.com/office/excel/2006/main">
          <x14:cfRule type="dataBar" id="{C2BE1C1C-8D25-4F32-AD8E-12D38ECE7DB4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FFB628"/>
              <x14:negativeFillColor rgb="FFFF0000"/>
              <x14:negativeBorderColor rgb="FFFF0000"/>
              <x14:axisColor rgb="FF000000"/>
            </x14:dataBar>
          </x14:cfRule>
          <xm:sqref>D10</xm:sqref>
        </x14:conditionalFormatting>
        <x14:conditionalFormatting xmlns:xm="http://schemas.microsoft.com/office/excel/2006/main">
          <x14:cfRule type="dataBar" id="{CCB3029A-D8BE-4DBC-9042-A2BB72B5ABF6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FFB628"/>
              <x14:negativeFillColor rgb="FFFF0000"/>
              <x14:negativeBorderColor rgb="FFFF0000"/>
              <x14:axisColor rgb="FF000000"/>
            </x14:dataBar>
          </x14:cfRule>
          <xm:sqref>D11:E17</xm:sqref>
        </x14:conditionalFormatting>
        <x14:conditionalFormatting xmlns:xm="http://schemas.microsoft.com/office/excel/2006/main">
          <x14:cfRule type="dataBar" id="{7486B23C-5189-4A39-85FE-8043D98A7D8C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G10:H12</xm:sqref>
        </x14:conditionalFormatting>
        <x14:conditionalFormatting xmlns:xm="http://schemas.microsoft.com/office/excel/2006/main">
          <x14:cfRule type="dataBar" id="{1A1F778C-0873-48C8-BC7E-C3AA0BFD3CC5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G13:H13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48E303-A8DD-4276-BD26-81E0898AAA9B}">
  <sheetPr codeName="Sheet6"/>
  <dimension ref="A1:B1"/>
  <sheetViews>
    <sheetView showGridLines="0" showRowColHeaders="0" workbookViewId="0">
      <selection activeCell="B2" sqref="B2"/>
    </sheetView>
  </sheetViews>
  <sheetFormatPr defaultRowHeight="15" x14ac:dyDescent="0.25"/>
  <sheetData>
    <row r="1" spans="1:2" x14ac:dyDescent="0.25">
      <c r="A1" t="s">
        <v>462</v>
      </c>
      <c r="B1" s="179" t="s">
        <v>463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6D5453-18CC-4513-83EA-C5209EDC2EC0}">
  <sheetPr codeName="Sheet2"/>
  <dimension ref="A1:XFC30"/>
  <sheetViews>
    <sheetView showGridLines="0" showRowColHeaders="0" zoomScale="85" zoomScaleNormal="85" workbookViewId="0">
      <selection activeCell="D22" sqref="D22"/>
    </sheetView>
  </sheetViews>
  <sheetFormatPr defaultColWidth="0" defaultRowHeight="15" zeroHeight="1" x14ac:dyDescent="0.25"/>
  <cols>
    <col min="1" max="1" width="9.140625" style="15" customWidth="1"/>
    <col min="2" max="2" width="20.5703125" style="15" customWidth="1"/>
    <col min="3" max="3" width="1.7109375" style="15" customWidth="1"/>
    <col min="4" max="4" width="42" style="15" customWidth="1"/>
    <col min="5" max="5" width="6" customWidth="1"/>
    <col min="6" max="6" width="24" customWidth="1"/>
    <col min="7" max="16382" width="9.140625" hidden="1"/>
    <col min="16383" max="16383" width="11.28515625" hidden="1" customWidth="1"/>
    <col min="16384" max="16384" width="13.140625" hidden="1" customWidth="1"/>
  </cols>
  <sheetData>
    <row r="1" spans="2:6" ht="15.75" thickBot="1" x14ac:dyDescent="0.3">
      <c r="E1" s="15"/>
      <c r="F1" s="15"/>
    </row>
    <row r="2" spans="2:6" ht="15" customHeight="1" x14ac:dyDescent="0.25">
      <c r="B2" s="194" t="s">
        <v>0</v>
      </c>
      <c r="C2" s="195"/>
      <c r="D2" s="196"/>
      <c r="E2" s="16"/>
      <c r="F2" s="15"/>
    </row>
    <row r="3" spans="2:6" ht="15" customHeight="1" x14ac:dyDescent="0.25">
      <c r="B3" s="197"/>
      <c r="C3" s="198"/>
      <c r="D3" s="199"/>
      <c r="E3" s="16"/>
      <c r="F3" s="15"/>
    </row>
    <row r="4" spans="2:6" ht="15" customHeight="1" thickBot="1" x14ac:dyDescent="0.3">
      <c r="B4" s="200"/>
      <c r="C4" s="201"/>
      <c r="D4" s="202"/>
      <c r="E4" s="16"/>
      <c r="F4" s="15"/>
    </row>
    <row r="5" spans="2:6" ht="19.5" customHeight="1" x14ac:dyDescent="0.25">
      <c r="B5" s="10" t="s">
        <v>20</v>
      </c>
      <c r="C5" s="11" t="s">
        <v>1</v>
      </c>
      <c r="D5" s="143" t="s">
        <v>2</v>
      </c>
      <c r="E5" s="15"/>
      <c r="F5" s="15"/>
    </row>
    <row r="6" spans="2:6" ht="19.5" customHeight="1" x14ac:dyDescent="0.25">
      <c r="B6" s="12" t="s">
        <v>21</v>
      </c>
      <c r="C6" s="13" t="s">
        <v>1</v>
      </c>
      <c r="D6" s="144" t="s">
        <v>43</v>
      </c>
      <c r="E6" s="15"/>
      <c r="F6" s="15"/>
    </row>
    <row r="7" spans="2:6" ht="19.5" customHeight="1" x14ac:dyDescent="0.25">
      <c r="B7" s="12" t="s">
        <v>4</v>
      </c>
      <c r="C7" s="13" t="s">
        <v>1</v>
      </c>
      <c r="D7" s="144">
        <v>20202721</v>
      </c>
      <c r="E7" s="15"/>
      <c r="F7" s="15"/>
    </row>
    <row r="8" spans="2:6" ht="19.5" customHeight="1" x14ac:dyDescent="0.25">
      <c r="B8" s="12" t="s">
        <v>3</v>
      </c>
      <c r="C8" s="13" t="s">
        <v>1</v>
      </c>
      <c r="D8" s="145">
        <v>101020607020</v>
      </c>
      <c r="E8" s="15"/>
      <c r="F8" s="15"/>
    </row>
    <row r="9" spans="2:6" ht="19.5" customHeight="1" x14ac:dyDescent="0.25">
      <c r="B9" s="12" t="s">
        <v>22</v>
      </c>
      <c r="C9" s="13" t="s">
        <v>1</v>
      </c>
      <c r="D9" s="144" t="s">
        <v>5</v>
      </c>
      <c r="E9" s="15"/>
      <c r="F9" s="15"/>
    </row>
    <row r="10" spans="2:6" ht="19.5" customHeight="1" x14ac:dyDescent="0.25">
      <c r="B10" s="12" t="s">
        <v>23</v>
      </c>
      <c r="C10" s="13" t="s">
        <v>1</v>
      </c>
      <c r="D10" s="144" t="s">
        <v>6</v>
      </c>
      <c r="E10" s="15"/>
      <c r="F10" s="15"/>
    </row>
    <row r="11" spans="2:6" ht="19.5" customHeight="1" x14ac:dyDescent="0.25">
      <c r="B11" s="12" t="s">
        <v>24</v>
      </c>
      <c r="C11" s="13" t="s">
        <v>1</v>
      </c>
      <c r="D11" s="144" t="s">
        <v>7</v>
      </c>
      <c r="E11" s="15"/>
      <c r="F11" s="15"/>
    </row>
    <row r="12" spans="2:6" ht="19.5" customHeight="1" x14ac:dyDescent="0.25">
      <c r="B12" s="14" t="s">
        <v>25</v>
      </c>
      <c r="C12" s="13" t="s">
        <v>1</v>
      </c>
      <c r="D12" s="144" t="s">
        <v>457</v>
      </c>
      <c r="E12" s="15"/>
      <c r="F12" s="15"/>
    </row>
    <row r="13" spans="2:6" ht="19.5" customHeight="1" x14ac:dyDescent="0.25">
      <c r="B13" s="14" t="s">
        <v>26</v>
      </c>
      <c r="C13" s="13" t="s">
        <v>1</v>
      </c>
      <c r="D13" s="144" t="s">
        <v>9</v>
      </c>
      <c r="E13" s="15"/>
      <c r="F13" s="15"/>
    </row>
    <row r="14" spans="2:6" ht="19.5" customHeight="1" x14ac:dyDescent="0.25">
      <c r="B14" s="14" t="s">
        <v>27</v>
      </c>
      <c r="C14" s="13" t="s">
        <v>1</v>
      </c>
      <c r="D14" s="144">
        <v>43152</v>
      </c>
      <c r="E14" s="15"/>
      <c r="F14" s="15"/>
    </row>
    <row r="15" spans="2:6" ht="19.5" customHeight="1" x14ac:dyDescent="0.25">
      <c r="B15" s="14" t="s">
        <v>29</v>
      </c>
      <c r="C15" s="13" t="s">
        <v>1</v>
      </c>
      <c r="D15" s="144" t="s">
        <v>10</v>
      </c>
      <c r="E15" s="15"/>
      <c r="F15" s="15"/>
    </row>
    <row r="16" spans="2:6" ht="19.5" customHeight="1" x14ac:dyDescent="0.25">
      <c r="B16" s="14" t="s">
        <v>28</v>
      </c>
      <c r="C16" s="13" t="s">
        <v>1</v>
      </c>
      <c r="D16" s="144" t="s">
        <v>10</v>
      </c>
      <c r="E16" s="15"/>
      <c r="F16" s="15"/>
    </row>
    <row r="17" spans="2:6" ht="19.5" customHeight="1" x14ac:dyDescent="0.25">
      <c r="B17" s="14" t="s">
        <v>31</v>
      </c>
      <c r="C17" s="13" t="s">
        <v>1</v>
      </c>
      <c r="D17" s="146" t="s">
        <v>13</v>
      </c>
      <c r="E17" s="15"/>
      <c r="F17" s="15"/>
    </row>
    <row r="18" spans="2:6" ht="19.5" customHeight="1" x14ac:dyDescent="0.25">
      <c r="B18" s="14" t="s">
        <v>39</v>
      </c>
      <c r="C18" s="13" t="s">
        <v>1</v>
      </c>
      <c r="D18" s="144" t="s">
        <v>41</v>
      </c>
      <c r="E18" s="15"/>
      <c r="F18" s="15"/>
    </row>
    <row r="19" spans="2:6" ht="19.5" customHeight="1" x14ac:dyDescent="0.25">
      <c r="B19" s="14" t="s">
        <v>40</v>
      </c>
      <c r="C19" s="13" t="s">
        <v>1</v>
      </c>
      <c r="D19" s="144" t="s">
        <v>417</v>
      </c>
      <c r="E19" s="15"/>
      <c r="F19" s="15"/>
    </row>
    <row r="20" spans="2:6" ht="19.5" customHeight="1" x14ac:dyDescent="0.25">
      <c r="B20" s="14" t="s">
        <v>37</v>
      </c>
      <c r="C20" s="13" t="s">
        <v>1</v>
      </c>
      <c r="D20" s="302" t="s">
        <v>14</v>
      </c>
      <c r="E20" s="83" t="s">
        <v>415</v>
      </c>
      <c r="F20" s="15"/>
    </row>
    <row r="21" spans="2:6" ht="19.5" customHeight="1" x14ac:dyDescent="0.25">
      <c r="B21" s="14" t="s">
        <v>38</v>
      </c>
      <c r="C21" s="13" t="s">
        <v>1</v>
      </c>
      <c r="D21" s="302" t="s">
        <v>15</v>
      </c>
      <c r="E21" s="15"/>
      <c r="F21" s="15"/>
    </row>
    <row r="22" spans="2:6" ht="19.5" customHeight="1" x14ac:dyDescent="0.25">
      <c r="B22" s="14" t="s">
        <v>75</v>
      </c>
      <c r="C22" s="13" t="s">
        <v>1</v>
      </c>
      <c r="D22" s="144">
        <v>2</v>
      </c>
      <c r="E22" s="15"/>
      <c r="F22" s="15"/>
    </row>
    <row r="23" spans="2:6" ht="19.5" customHeight="1" x14ac:dyDescent="0.25">
      <c r="B23" s="14" t="s">
        <v>30</v>
      </c>
      <c r="C23" s="13" t="s">
        <v>1</v>
      </c>
      <c r="D23" s="144" t="s">
        <v>11</v>
      </c>
      <c r="E23" s="15"/>
      <c r="F23" s="15"/>
    </row>
    <row r="24" spans="2:6" ht="19.5" customHeight="1" x14ac:dyDescent="0.25">
      <c r="B24" s="14" t="s">
        <v>32</v>
      </c>
      <c r="C24" s="13" t="s">
        <v>1</v>
      </c>
      <c r="D24" s="147">
        <v>1.9690827200012099E+17</v>
      </c>
      <c r="E24" s="15"/>
      <c r="F24" s="15"/>
    </row>
    <row r="25" spans="2:6" ht="19.5" customHeight="1" x14ac:dyDescent="0.25">
      <c r="B25" s="14" t="s">
        <v>33</v>
      </c>
      <c r="C25" s="13" t="s">
        <v>1</v>
      </c>
      <c r="D25" s="144" t="s">
        <v>12</v>
      </c>
      <c r="E25" s="15"/>
      <c r="F25" s="15"/>
    </row>
    <row r="26" spans="2:6" ht="19.5" customHeight="1" x14ac:dyDescent="0.25">
      <c r="B26" s="14" t="s">
        <v>34</v>
      </c>
      <c r="C26" s="13" t="s">
        <v>1</v>
      </c>
      <c r="D26" s="144" t="s">
        <v>10</v>
      </c>
      <c r="E26" s="15"/>
      <c r="F26" s="15"/>
    </row>
    <row r="27" spans="2:6" ht="19.5" customHeight="1" x14ac:dyDescent="0.25">
      <c r="B27" s="14" t="s">
        <v>35</v>
      </c>
      <c r="C27" s="13" t="s">
        <v>1</v>
      </c>
      <c r="D27" s="144" t="s">
        <v>8</v>
      </c>
      <c r="E27" s="15"/>
      <c r="F27" s="15"/>
    </row>
    <row r="28" spans="2:6" ht="19.5" customHeight="1" thickBot="1" x14ac:dyDescent="0.3">
      <c r="B28" s="14" t="s">
        <v>36</v>
      </c>
      <c r="C28" s="13" t="s">
        <v>1</v>
      </c>
      <c r="D28" s="148" t="s">
        <v>42</v>
      </c>
      <c r="E28" s="15"/>
      <c r="F28" s="15"/>
    </row>
    <row r="29" spans="2:6" ht="19.5" customHeight="1" x14ac:dyDescent="0.25">
      <c r="E29" s="15"/>
      <c r="F29" s="15"/>
    </row>
    <row r="30" spans="2:6" x14ac:dyDescent="0.25">
      <c r="E30" s="15"/>
      <c r="F30" s="15"/>
    </row>
  </sheetData>
  <sheetProtection sheet="1" objects="1" scenarios="1"/>
  <mergeCells count="1">
    <mergeCell ref="B2:D4"/>
  </mergeCells>
  <dataValidations count="2">
    <dataValidation type="list" allowBlank="1" showInputMessage="1" showErrorMessage="1" sqref="D22" xr:uid="{B071B275-5B62-48D1-961D-659C41147F89}">
      <formula1>"1,2,3,4,5,6,7,8,9,10,11,12,13,14,15,16,17,18,19,20,21,22,23,24,25,26,27,28,29,30,31,32,33,34,35,36,37,38,39,40,41,42,43,44,45,46,47,48,49,50,51,52,53,54,55,56,57,58,59,60"</formula1>
    </dataValidation>
    <dataValidation type="list" allowBlank="1" showInputMessage="1" showErrorMessage="1" sqref="D19" xr:uid="{EBA93DB1-7A42-4ED4-B195-F7CC978342B6}">
      <formula1>"I,II"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42" r:id="rId3" name="HapusDataProfil">
          <controlPr defaultSize="0" autoLine="0" r:id="rId4">
            <anchor moveWithCells="1">
              <from>
                <xdr:col>5</xdr:col>
                <xdr:colOff>352425</xdr:colOff>
                <xdr:row>4</xdr:row>
                <xdr:rowOff>190500</xdr:rowOff>
              </from>
              <to>
                <xdr:col>5</xdr:col>
                <xdr:colOff>1428750</xdr:colOff>
                <xdr:row>6</xdr:row>
                <xdr:rowOff>0</xdr:rowOff>
              </to>
            </anchor>
          </controlPr>
        </control>
      </mc:Choice>
      <mc:Fallback>
        <control shapeId="1042" r:id="rId3" name="HapusDataProfil"/>
      </mc:Fallback>
    </mc:AlternateContent>
    <mc:AlternateContent xmlns:mc="http://schemas.openxmlformats.org/markup-compatibility/2006">
      <mc:Choice Requires="x14">
        <control shapeId="1041" r:id="rId5" name="MENU">
          <controlPr defaultSize="0" autoLine="0" r:id="rId6">
            <anchor moveWithCells="1">
              <from>
                <xdr:col>4</xdr:col>
                <xdr:colOff>123825</xdr:colOff>
                <xdr:row>1</xdr:row>
                <xdr:rowOff>19050</xdr:rowOff>
              </from>
              <to>
                <xdr:col>5</xdr:col>
                <xdr:colOff>1438275</xdr:colOff>
                <xdr:row>4</xdr:row>
                <xdr:rowOff>142875</xdr:rowOff>
              </to>
            </anchor>
          </controlPr>
        </control>
      </mc:Choice>
      <mc:Fallback>
        <control shapeId="1041" r:id="rId5" name="MENU"/>
      </mc:Fallback>
    </mc:AlternateContent>
    <mc:AlternateContent xmlns:mc="http://schemas.openxmlformats.org/markup-compatibility/2006">
      <mc:Choice Requires="x14">
        <control shapeId="1043" r:id="rId7" name="UndoHapusProfilSekolah">
          <controlPr defaultSize="0" autoLine="0" r:id="rId8">
            <anchor moveWithCells="1">
              <from>
                <xdr:col>4</xdr:col>
                <xdr:colOff>123825</xdr:colOff>
                <xdr:row>4</xdr:row>
                <xdr:rowOff>200025</xdr:rowOff>
              </from>
              <to>
                <xdr:col>5</xdr:col>
                <xdr:colOff>266700</xdr:colOff>
                <xdr:row>6</xdr:row>
                <xdr:rowOff>9525</xdr:rowOff>
              </to>
            </anchor>
          </controlPr>
        </control>
      </mc:Choice>
      <mc:Fallback>
        <control shapeId="1043" r:id="rId7" name="UndoHapusProfilSekolah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7BED67-F266-4BBE-A85A-632F1564F497}">
  <sheetPr codeName="Sheet3"/>
  <dimension ref="A1:X70"/>
  <sheetViews>
    <sheetView showGridLines="0" showRowColHeaders="0" zoomScale="55" zoomScaleNormal="55" workbookViewId="0">
      <pane xSplit="4" ySplit="5" topLeftCell="E6" activePane="bottomRight" state="frozen"/>
      <selection pane="topRight" activeCell="E1" sqref="E1"/>
      <selection pane="bottomLeft" activeCell="A6" sqref="A6"/>
      <selection pane="bottomRight"/>
    </sheetView>
  </sheetViews>
  <sheetFormatPr defaultColWidth="0" defaultRowHeight="15" zeroHeight="1" x14ac:dyDescent="0.25"/>
  <cols>
    <col min="1" max="1" width="4.140625" style="19" bestFit="1" customWidth="1"/>
    <col min="2" max="2" width="15.7109375" style="1" customWidth="1"/>
    <col min="3" max="3" width="14.28515625" style="1" customWidth="1"/>
    <col min="4" max="4" width="39" style="1" customWidth="1"/>
    <col min="5" max="5" width="11.5703125" style="1" customWidth="1"/>
    <col min="6" max="6" width="13.42578125" style="1" customWidth="1"/>
    <col min="7" max="7" width="12.140625" style="20" bestFit="1" customWidth="1"/>
    <col min="8" max="8" width="12.5703125" style="1" customWidth="1"/>
    <col min="9" max="9" width="9.140625" style="1" customWidth="1"/>
    <col min="10" max="10" width="10" style="1" bestFit="1" customWidth="1"/>
    <col min="11" max="11" width="36.5703125" style="1" customWidth="1"/>
    <col min="12" max="12" width="28.42578125" style="1" customWidth="1"/>
    <col min="13" max="13" width="23.28515625" style="1" customWidth="1"/>
    <col min="14" max="14" width="29.140625" style="1" customWidth="1"/>
    <col min="15" max="15" width="26.85546875" style="1" customWidth="1"/>
    <col min="16" max="16" width="31.42578125" style="1" customWidth="1"/>
    <col min="17" max="17" width="22" style="1" customWidth="1"/>
    <col min="18" max="18" width="19.85546875" style="1" customWidth="1"/>
    <col min="19" max="19" width="25" style="1" customWidth="1"/>
    <col min="20" max="20" width="20.42578125" style="1" customWidth="1"/>
    <col min="21" max="21" width="30.28515625" style="1" customWidth="1"/>
    <col min="22" max="22" width="25" style="1" customWidth="1"/>
    <col min="23" max="23" width="29.42578125" style="1" customWidth="1"/>
    <col min="24" max="24" width="9.140625" style="1" customWidth="1"/>
    <col min="25" max="16384" width="9.140625" style="1" hidden="1"/>
  </cols>
  <sheetData>
    <row r="1" spans="1:24" x14ac:dyDescent="0.25">
      <c r="A1" s="38"/>
      <c r="B1" s="7"/>
      <c r="C1" s="7"/>
      <c r="D1" s="7"/>
      <c r="E1" s="7"/>
      <c r="F1" s="7"/>
      <c r="G1" s="39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</row>
    <row r="2" spans="1:24" x14ac:dyDescent="0.25">
      <c r="A2" s="38"/>
      <c r="B2" s="7"/>
      <c r="C2" s="7"/>
      <c r="D2" s="7"/>
      <c r="E2" s="7"/>
      <c r="F2" s="7"/>
      <c r="G2" s="39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</row>
    <row r="3" spans="1:24" x14ac:dyDescent="0.25">
      <c r="A3" s="38"/>
      <c r="B3" s="7"/>
      <c r="C3" s="7"/>
      <c r="D3" s="7"/>
      <c r="E3" s="7"/>
      <c r="F3" s="7"/>
      <c r="G3" s="39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</row>
    <row r="4" spans="1:24" x14ac:dyDescent="0.25">
      <c r="A4" s="38"/>
      <c r="B4" s="7"/>
      <c r="C4" s="7"/>
      <c r="D4" s="7"/>
      <c r="E4" s="7"/>
      <c r="F4" s="7"/>
      <c r="G4" s="39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</row>
    <row r="5" spans="1:24" x14ac:dyDescent="0.25">
      <c r="A5" s="38"/>
      <c r="B5" s="7"/>
      <c r="C5" s="7"/>
      <c r="D5" s="7"/>
      <c r="E5" s="7"/>
      <c r="F5" s="7"/>
      <c r="G5" s="39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</row>
    <row r="6" spans="1:24" ht="15" customHeight="1" x14ac:dyDescent="0.25">
      <c r="A6" s="203" t="s">
        <v>67</v>
      </c>
      <c r="B6" s="203"/>
      <c r="C6" s="203"/>
      <c r="D6" s="203"/>
      <c r="E6" s="203"/>
      <c r="F6" s="203"/>
      <c r="G6" s="203"/>
      <c r="H6" s="203"/>
      <c r="I6" s="203"/>
      <c r="J6" s="203"/>
      <c r="K6" s="204"/>
      <c r="L6" s="205" t="s">
        <v>50</v>
      </c>
      <c r="M6" s="205"/>
      <c r="N6" s="205" t="s">
        <v>51</v>
      </c>
      <c r="O6" s="205"/>
      <c r="P6" s="205" t="s">
        <v>52</v>
      </c>
      <c r="Q6" s="205"/>
      <c r="R6" s="205"/>
      <c r="S6" s="205"/>
      <c r="T6" s="205"/>
      <c r="U6" s="205" t="s">
        <v>68</v>
      </c>
      <c r="V6" s="205"/>
      <c r="W6" s="205"/>
      <c r="X6" s="7"/>
    </row>
    <row r="7" spans="1:24" s="18" customFormat="1" ht="28.5" x14ac:dyDescent="0.25">
      <c r="A7" s="21" t="s">
        <v>53</v>
      </c>
      <c r="B7" s="21" t="s">
        <v>54</v>
      </c>
      <c r="C7" s="21" t="s">
        <v>55</v>
      </c>
      <c r="D7" s="21" t="s">
        <v>56</v>
      </c>
      <c r="E7" s="21" t="s">
        <v>69</v>
      </c>
      <c r="F7" s="22" t="s">
        <v>44</v>
      </c>
      <c r="G7" s="23" t="s">
        <v>45</v>
      </c>
      <c r="H7" s="22" t="s">
        <v>46</v>
      </c>
      <c r="I7" s="22" t="s">
        <v>47</v>
      </c>
      <c r="J7" s="24" t="s">
        <v>48</v>
      </c>
      <c r="K7" s="25" t="s">
        <v>49</v>
      </c>
      <c r="L7" s="26" t="s">
        <v>57</v>
      </c>
      <c r="M7" s="26" t="s">
        <v>58</v>
      </c>
      <c r="N7" s="26" t="s">
        <v>57</v>
      </c>
      <c r="O7" s="26" t="s">
        <v>58</v>
      </c>
      <c r="P7" s="26" t="s">
        <v>59</v>
      </c>
      <c r="Q7" s="26" t="s">
        <v>60</v>
      </c>
      <c r="R7" s="27" t="s">
        <v>61</v>
      </c>
      <c r="S7" s="27" t="s">
        <v>62</v>
      </c>
      <c r="T7" s="27" t="s">
        <v>63</v>
      </c>
      <c r="U7" s="26" t="s">
        <v>64</v>
      </c>
      <c r="V7" s="26" t="s">
        <v>65</v>
      </c>
      <c r="W7" s="26" t="s">
        <v>66</v>
      </c>
      <c r="X7" s="40"/>
    </row>
    <row r="8" spans="1:24" x14ac:dyDescent="0.25">
      <c r="A8" s="17">
        <v>1</v>
      </c>
      <c r="B8" s="149">
        <v>123456789</v>
      </c>
      <c r="C8" s="149">
        <v>123654</v>
      </c>
      <c r="D8" s="150" t="s">
        <v>465</v>
      </c>
      <c r="E8" s="150" t="s">
        <v>467</v>
      </c>
      <c r="F8" s="150" t="s">
        <v>8</v>
      </c>
      <c r="G8" s="151" t="s">
        <v>453</v>
      </c>
      <c r="H8" s="150" t="s">
        <v>454</v>
      </c>
      <c r="I8" s="150" t="s">
        <v>70</v>
      </c>
      <c r="J8" s="150" t="s">
        <v>10</v>
      </c>
      <c r="K8" s="150" t="s">
        <v>71</v>
      </c>
      <c r="L8" s="150" t="s">
        <v>469</v>
      </c>
      <c r="M8" s="150" t="s">
        <v>471</v>
      </c>
      <c r="N8" s="150" t="s">
        <v>475</v>
      </c>
      <c r="O8" s="150" t="s">
        <v>474</v>
      </c>
      <c r="P8" s="150" t="s">
        <v>71</v>
      </c>
      <c r="Q8" s="150" t="s">
        <v>461</v>
      </c>
      <c r="R8" s="150" t="s">
        <v>73</v>
      </c>
      <c r="S8" s="150" t="s">
        <v>74</v>
      </c>
      <c r="T8" s="150" t="s">
        <v>9</v>
      </c>
      <c r="U8" s="150" t="s">
        <v>10</v>
      </c>
      <c r="V8" s="150" t="s">
        <v>10</v>
      </c>
      <c r="W8" s="150" t="s">
        <v>10</v>
      </c>
      <c r="X8" s="7"/>
    </row>
    <row r="9" spans="1:24" x14ac:dyDescent="0.25">
      <c r="A9" s="17">
        <v>2</v>
      </c>
      <c r="B9" s="149">
        <v>987654321</v>
      </c>
      <c r="C9" s="149">
        <v>654123</v>
      </c>
      <c r="D9" s="150" t="s">
        <v>466</v>
      </c>
      <c r="E9" s="150" t="s">
        <v>468</v>
      </c>
      <c r="F9" s="150" t="s">
        <v>8</v>
      </c>
      <c r="G9" s="151" t="s">
        <v>459</v>
      </c>
      <c r="H9" s="150" t="s">
        <v>460</v>
      </c>
      <c r="I9" s="150" t="s">
        <v>70</v>
      </c>
      <c r="J9" s="150" t="s">
        <v>10</v>
      </c>
      <c r="K9" s="150" t="s">
        <v>10</v>
      </c>
      <c r="L9" s="150" t="s">
        <v>470</v>
      </c>
      <c r="M9" s="150" t="s">
        <v>472</v>
      </c>
      <c r="N9" s="150" t="s">
        <v>473</v>
      </c>
      <c r="O9" s="150" t="s">
        <v>72</v>
      </c>
      <c r="P9" s="150" t="s">
        <v>10</v>
      </c>
      <c r="Q9" s="150" t="s">
        <v>10</v>
      </c>
      <c r="R9" s="150" t="s">
        <v>10</v>
      </c>
      <c r="S9" s="150" t="s">
        <v>10</v>
      </c>
      <c r="T9" s="150" t="s">
        <v>10</v>
      </c>
      <c r="U9" s="150" t="s">
        <v>10</v>
      </c>
      <c r="V9" s="150" t="s">
        <v>10</v>
      </c>
      <c r="W9" s="150" t="s">
        <v>10</v>
      </c>
      <c r="X9" s="7"/>
    </row>
    <row r="10" spans="1:24" hidden="1" x14ac:dyDescent="0.25">
      <c r="A10" s="17">
        <v>3</v>
      </c>
      <c r="B10" s="149"/>
      <c r="C10" s="149"/>
      <c r="D10" s="150"/>
      <c r="E10" s="150"/>
      <c r="F10" s="150"/>
      <c r="G10" s="151"/>
      <c r="H10" s="150"/>
      <c r="I10" s="150"/>
      <c r="J10" s="150"/>
      <c r="K10" s="150"/>
      <c r="L10" s="150"/>
      <c r="M10" s="150"/>
      <c r="N10" s="150"/>
      <c r="O10" s="150"/>
      <c r="P10" s="150"/>
      <c r="Q10" s="150"/>
      <c r="R10" s="150"/>
      <c r="S10" s="150"/>
      <c r="T10" s="150"/>
      <c r="U10" s="150"/>
      <c r="V10" s="150"/>
      <c r="W10" s="150"/>
      <c r="X10" s="7"/>
    </row>
    <row r="11" spans="1:24" hidden="1" x14ac:dyDescent="0.25">
      <c r="A11" s="17">
        <v>4</v>
      </c>
      <c r="B11" s="149"/>
      <c r="C11" s="149"/>
      <c r="D11" s="150"/>
      <c r="E11" s="150"/>
      <c r="F11" s="150"/>
      <c r="G11" s="151"/>
      <c r="H11" s="150"/>
      <c r="I11" s="150"/>
      <c r="J11" s="150"/>
      <c r="K11" s="150"/>
      <c r="L11" s="150"/>
      <c r="M11" s="150"/>
      <c r="N11" s="150"/>
      <c r="O11" s="150"/>
      <c r="P11" s="150"/>
      <c r="Q11" s="150"/>
      <c r="R11" s="150"/>
      <c r="S11" s="150"/>
      <c r="T11" s="150"/>
      <c r="U11" s="150"/>
      <c r="V11" s="150"/>
      <c r="W11" s="150"/>
      <c r="X11" s="7"/>
    </row>
    <row r="12" spans="1:24" hidden="1" x14ac:dyDescent="0.25">
      <c r="A12" s="17">
        <v>5</v>
      </c>
      <c r="B12" s="149"/>
      <c r="C12" s="149"/>
      <c r="D12" s="150"/>
      <c r="E12" s="150"/>
      <c r="F12" s="150"/>
      <c r="G12" s="151"/>
      <c r="H12" s="150"/>
      <c r="I12" s="150"/>
      <c r="J12" s="150"/>
      <c r="K12" s="150"/>
      <c r="L12" s="150"/>
      <c r="M12" s="150"/>
      <c r="N12" s="150"/>
      <c r="O12" s="150"/>
      <c r="P12" s="150"/>
      <c r="Q12" s="150"/>
      <c r="R12" s="150"/>
      <c r="S12" s="150"/>
      <c r="T12" s="150"/>
      <c r="U12" s="150"/>
      <c r="V12" s="150"/>
      <c r="W12" s="150"/>
      <c r="X12" s="7"/>
    </row>
    <row r="13" spans="1:24" hidden="1" x14ac:dyDescent="0.25">
      <c r="A13" s="17">
        <v>6</v>
      </c>
      <c r="B13" s="149"/>
      <c r="C13" s="149"/>
      <c r="D13" s="150"/>
      <c r="E13" s="150"/>
      <c r="F13" s="150"/>
      <c r="G13" s="151"/>
      <c r="H13" s="150"/>
      <c r="I13" s="150"/>
      <c r="J13" s="150"/>
      <c r="K13" s="150"/>
      <c r="L13" s="150"/>
      <c r="M13" s="150"/>
      <c r="N13" s="150"/>
      <c r="O13" s="150"/>
      <c r="P13" s="150"/>
      <c r="Q13" s="150"/>
      <c r="R13" s="150"/>
      <c r="S13" s="150"/>
      <c r="T13" s="150"/>
      <c r="U13" s="150"/>
      <c r="V13" s="150"/>
      <c r="W13" s="150"/>
      <c r="X13" s="7"/>
    </row>
    <row r="14" spans="1:24" hidden="1" x14ac:dyDescent="0.25">
      <c r="A14" s="17">
        <v>7</v>
      </c>
      <c r="B14" s="149"/>
      <c r="C14" s="149"/>
      <c r="D14" s="150"/>
      <c r="E14" s="150"/>
      <c r="F14" s="150"/>
      <c r="G14" s="151"/>
      <c r="H14" s="150"/>
      <c r="I14" s="150"/>
      <c r="J14" s="150"/>
      <c r="K14" s="150"/>
      <c r="L14" s="150"/>
      <c r="M14" s="150"/>
      <c r="N14" s="150"/>
      <c r="O14" s="150"/>
      <c r="P14" s="150"/>
      <c r="Q14" s="150"/>
      <c r="R14" s="150"/>
      <c r="S14" s="150"/>
      <c r="T14" s="150"/>
      <c r="U14" s="150"/>
      <c r="V14" s="150"/>
      <c r="W14" s="150"/>
      <c r="X14" s="7"/>
    </row>
    <row r="15" spans="1:24" hidden="1" x14ac:dyDescent="0.25">
      <c r="A15" s="17">
        <v>8</v>
      </c>
      <c r="B15" s="149"/>
      <c r="C15" s="149"/>
      <c r="D15" s="150"/>
      <c r="E15" s="150"/>
      <c r="F15" s="150"/>
      <c r="G15" s="151"/>
      <c r="H15" s="150"/>
      <c r="I15" s="150"/>
      <c r="J15" s="150"/>
      <c r="K15" s="150"/>
      <c r="L15" s="150"/>
      <c r="M15" s="150"/>
      <c r="N15" s="150"/>
      <c r="O15" s="150"/>
      <c r="P15" s="150"/>
      <c r="Q15" s="150"/>
      <c r="R15" s="150"/>
      <c r="S15" s="150"/>
      <c r="T15" s="150"/>
      <c r="U15" s="150"/>
      <c r="V15" s="150"/>
      <c r="W15" s="150"/>
      <c r="X15" s="7"/>
    </row>
    <row r="16" spans="1:24" hidden="1" x14ac:dyDescent="0.25">
      <c r="A16" s="17">
        <v>9</v>
      </c>
      <c r="B16" s="149"/>
      <c r="C16" s="149"/>
      <c r="D16" s="150"/>
      <c r="E16" s="150"/>
      <c r="F16" s="150"/>
      <c r="G16" s="151"/>
      <c r="H16" s="150"/>
      <c r="I16" s="150"/>
      <c r="J16" s="150"/>
      <c r="K16" s="150"/>
      <c r="L16" s="150"/>
      <c r="M16" s="150"/>
      <c r="N16" s="150"/>
      <c r="O16" s="150"/>
      <c r="P16" s="150"/>
      <c r="Q16" s="150"/>
      <c r="R16" s="150"/>
      <c r="S16" s="150"/>
      <c r="T16" s="150"/>
      <c r="U16" s="150"/>
      <c r="V16" s="150"/>
      <c r="W16" s="150"/>
      <c r="X16" s="7"/>
    </row>
    <row r="17" spans="1:24" hidden="1" x14ac:dyDescent="0.25">
      <c r="A17" s="17">
        <v>10</v>
      </c>
      <c r="B17" s="149"/>
      <c r="C17" s="149"/>
      <c r="D17" s="150"/>
      <c r="E17" s="150"/>
      <c r="F17" s="150"/>
      <c r="G17" s="151"/>
      <c r="H17" s="150"/>
      <c r="I17" s="150"/>
      <c r="J17" s="150"/>
      <c r="K17" s="150"/>
      <c r="L17" s="150"/>
      <c r="M17" s="150"/>
      <c r="N17" s="150"/>
      <c r="O17" s="150"/>
      <c r="P17" s="150"/>
      <c r="Q17" s="150"/>
      <c r="R17" s="150"/>
      <c r="S17" s="150"/>
      <c r="T17" s="150"/>
      <c r="U17" s="150"/>
      <c r="V17" s="150"/>
      <c r="W17" s="150"/>
      <c r="X17" s="7"/>
    </row>
    <row r="18" spans="1:24" hidden="1" x14ac:dyDescent="0.25">
      <c r="A18" s="17">
        <v>11</v>
      </c>
      <c r="B18" s="149"/>
      <c r="C18" s="149"/>
      <c r="D18" s="150"/>
      <c r="E18" s="150"/>
      <c r="F18" s="150"/>
      <c r="G18" s="151"/>
      <c r="H18" s="150"/>
      <c r="I18" s="150"/>
      <c r="J18" s="150"/>
      <c r="K18" s="150"/>
      <c r="L18" s="150"/>
      <c r="M18" s="150"/>
      <c r="N18" s="150"/>
      <c r="O18" s="150"/>
      <c r="P18" s="150"/>
      <c r="Q18" s="150"/>
      <c r="R18" s="150"/>
      <c r="S18" s="150"/>
      <c r="T18" s="150"/>
      <c r="U18" s="150"/>
      <c r="V18" s="150"/>
      <c r="W18" s="150"/>
      <c r="X18" s="7"/>
    </row>
    <row r="19" spans="1:24" hidden="1" x14ac:dyDescent="0.25">
      <c r="A19" s="17">
        <v>12</v>
      </c>
      <c r="B19" s="149"/>
      <c r="C19" s="149"/>
      <c r="D19" s="150"/>
      <c r="E19" s="150"/>
      <c r="F19" s="150"/>
      <c r="G19" s="151"/>
      <c r="H19" s="150"/>
      <c r="I19" s="150"/>
      <c r="J19" s="150"/>
      <c r="K19" s="150"/>
      <c r="L19" s="150"/>
      <c r="M19" s="150"/>
      <c r="N19" s="150"/>
      <c r="O19" s="150"/>
      <c r="P19" s="150"/>
      <c r="Q19" s="150"/>
      <c r="R19" s="150"/>
      <c r="S19" s="150"/>
      <c r="T19" s="150"/>
      <c r="U19" s="150"/>
      <c r="V19" s="150"/>
      <c r="W19" s="150"/>
      <c r="X19" s="7"/>
    </row>
    <row r="20" spans="1:24" hidden="1" x14ac:dyDescent="0.25">
      <c r="A20" s="17">
        <v>13</v>
      </c>
      <c r="B20" s="149"/>
      <c r="C20" s="149"/>
      <c r="D20" s="150"/>
      <c r="E20" s="150"/>
      <c r="F20" s="150"/>
      <c r="G20" s="151"/>
      <c r="H20" s="150"/>
      <c r="I20" s="150"/>
      <c r="J20" s="150"/>
      <c r="K20" s="150"/>
      <c r="L20" s="150"/>
      <c r="M20" s="150"/>
      <c r="N20" s="150"/>
      <c r="O20" s="150"/>
      <c r="P20" s="150"/>
      <c r="Q20" s="150"/>
      <c r="R20" s="150"/>
      <c r="S20" s="150"/>
      <c r="T20" s="150"/>
      <c r="U20" s="150"/>
      <c r="V20" s="150"/>
      <c r="W20" s="150"/>
      <c r="X20" s="7"/>
    </row>
    <row r="21" spans="1:24" hidden="1" x14ac:dyDescent="0.25">
      <c r="A21" s="17">
        <v>14</v>
      </c>
      <c r="B21" s="149"/>
      <c r="C21" s="149"/>
      <c r="D21" s="150"/>
      <c r="E21" s="150"/>
      <c r="F21" s="150"/>
      <c r="G21" s="151"/>
      <c r="H21" s="150"/>
      <c r="I21" s="150"/>
      <c r="J21" s="150"/>
      <c r="K21" s="150"/>
      <c r="L21" s="150"/>
      <c r="M21" s="150"/>
      <c r="N21" s="150"/>
      <c r="O21" s="150"/>
      <c r="P21" s="150"/>
      <c r="Q21" s="150"/>
      <c r="R21" s="150"/>
      <c r="S21" s="150"/>
      <c r="T21" s="150"/>
      <c r="U21" s="150"/>
      <c r="V21" s="150"/>
      <c r="W21" s="150"/>
      <c r="X21" s="7"/>
    </row>
    <row r="22" spans="1:24" hidden="1" x14ac:dyDescent="0.25">
      <c r="A22" s="17">
        <v>15</v>
      </c>
      <c r="B22" s="149"/>
      <c r="C22" s="149"/>
      <c r="D22" s="150"/>
      <c r="E22" s="150"/>
      <c r="F22" s="150"/>
      <c r="G22" s="151"/>
      <c r="H22" s="150"/>
      <c r="I22" s="150"/>
      <c r="J22" s="150"/>
      <c r="K22" s="150"/>
      <c r="L22" s="150"/>
      <c r="M22" s="150"/>
      <c r="N22" s="150"/>
      <c r="O22" s="150"/>
      <c r="P22" s="150"/>
      <c r="Q22" s="150"/>
      <c r="R22" s="150"/>
      <c r="S22" s="150"/>
      <c r="T22" s="150"/>
      <c r="U22" s="150"/>
      <c r="V22" s="150"/>
      <c r="W22" s="150"/>
      <c r="X22" s="7"/>
    </row>
    <row r="23" spans="1:24" hidden="1" x14ac:dyDescent="0.25">
      <c r="A23" s="17">
        <v>16</v>
      </c>
      <c r="B23" s="149"/>
      <c r="C23" s="149"/>
      <c r="D23" s="150"/>
      <c r="E23" s="150"/>
      <c r="F23" s="150"/>
      <c r="G23" s="151"/>
      <c r="H23" s="150"/>
      <c r="I23" s="150"/>
      <c r="J23" s="150"/>
      <c r="K23" s="150"/>
      <c r="L23" s="150"/>
      <c r="M23" s="150"/>
      <c r="N23" s="150"/>
      <c r="O23" s="150"/>
      <c r="P23" s="150"/>
      <c r="Q23" s="150"/>
      <c r="R23" s="150"/>
      <c r="S23" s="150"/>
      <c r="T23" s="150"/>
      <c r="U23" s="150"/>
      <c r="V23" s="150"/>
      <c r="W23" s="150"/>
      <c r="X23" s="7"/>
    </row>
    <row r="24" spans="1:24" hidden="1" x14ac:dyDescent="0.25">
      <c r="A24" s="17">
        <v>17</v>
      </c>
      <c r="B24" s="149"/>
      <c r="C24" s="149"/>
      <c r="D24" s="150"/>
      <c r="E24" s="150"/>
      <c r="F24" s="150"/>
      <c r="G24" s="151"/>
      <c r="H24" s="150"/>
      <c r="I24" s="150"/>
      <c r="J24" s="150"/>
      <c r="K24" s="150"/>
      <c r="L24" s="150"/>
      <c r="M24" s="150"/>
      <c r="N24" s="150"/>
      <c r="O24" s="150"/>
      <c r="P24" s="150"/>
      <c r="Q24" s="150"/>
      <c r="R24" s="150"/>
      <c r="S24" s="150"/>
      <c r="T24" s="150"/>
      <c r="U24" s="150"/>
      <c r="V24" s="150"/>
      <c r="W24" s="150"/>
      <c r="X24" s="7"/>
    </row>
    <row r="25" spans="1:24" hidden="1" x14ac:dyDescent="0.25">
      <c r="A25" s="17">
        <v>18</v>
      </c>
      <c r="B25" s="149"/>
      <c r="C25" s="149"/>
      <c r="D25" s="150"/>
      <c r="E25" s="150"/>
      <c r="F25" s="150"/>
      <c r="G25" s="151"/>
      <c r="H25" s="150"/>
      <c r="I25" s="150"/>
      <c r="J25" s="150"/>
      <c r="K25" s="150"/>
      <c r="L25" s="150"/>
      <c r="M25" s="150"/>
      <c r="N25" s="150"/>
      <c r="O25" s="150"/>
      <c r="P25" s="150"/>
      <c r="Q25" s="150"/>
      <c r="R25" s="150"/>
      <c r="S25" s="150"/>
      <c r="T25" s="150"/>
      <c r="U25" s="150"/>
      <c r="V25" s="150"/>
      <c r="W25" s="150"/>
      <c r="X25" s="7"/>
    </row>
    <row r="26" spans="1:24" hidden="1" x14ac:dyDescent="0.25">
      <c r="A26" s="17">
        <v>19</v>
      </c>
      <c r="B26" s="149"/>
      <c r="C26" s="149"/>
      <c r="D26" s="150"/>
      <c r="E26" s="150"/>
      <c r="F26" s="150"/>
      <c r="G26" s="151"/>
      <c r="H26" s="150"/>
      <c r="I26" s="150"/>
      <c r="J26" s="150"/>
      <c r="K26" s="150"/>
      <c r="L26" s="150"/>
      <c r="M26" s="150"/>
      <c r="N26" s="150"/>
      <c r="O26" s="150"/>
      <c r="P26" s="150"/>
      <c r="Q26" s="150"/>
      <c r="R26" s="150"/>
      <c r="S26" s="150"/>
      <c r="T26" s="150"/>
      <c r="U26" s="150"/>
      <c r="V26" s="150"/>
      <c r="W26" s="150"/>
      <c r="X26" s="7"/>
    </row>
    <row r="27" spans="1:24" hidden="1" x14ac:dyDescent="0.25">
      <c r="A27" s="17">
        <v>20</v>
      </c>
      <c r="B27" s="149"/>
      <c r="C27" s="149"/>
      <c r="D27" s="150"/>
      <c r="E27" s="150"/>
      <c r="F27" s="150"/>
      <c r="G27" s="151"/>
      <c r="H27" s="150"/>
      <c r="I27" s="150"/>
      <c r="J27" s="150"/>
      <c r="K27" s="150"/>
      <c r="L27" s="150"/>
      <c r="M27" s="150"/>
      <c r="N27" s="150"/>
      <c r="O27" s="150"/>
      <c r="P27" s="150"/>
      <c r="Q27" s="150"/>
      <c r="R27" s="150"/>
      <c r="S27" s="150"/>
      <c r="T27" s="150"/>
      <c r="U27" s="150"/>
      <c r="V27" s="150"/>
      <c r="W27" s="150"/>
      <c r="X27" s="7"/>
    </row>
    <row r="28" spans="1:24" hidden="1" x14ac:dyDescent="0.25">
      <c r="A28" s="17">
        <v>21</v>
      </c>
      <c r="B28" s="149"/>
      <c r="C28" s="149"/>
      <c r="D28" s="150"/>
      <c r="E28" s="150"/>
      <c r="F28" s="150"/>
      <c r="G28" s="151"/>
      <c r="H28" s="150"/>
      <c r="I28" s="150"/>
      <c r="J28" s="150"/>
      <c r="K28" s="150"/>
      <c r="L28" s="150"/>
      <c r="M28" s="150"/>
      <c r="N28" s="150"/>
      <c r="O28" s="150"/>
      <c r="P28" s="150"/>
      <c r="Q28" s="150"/>
      <c r="R28" s="150"/>
      <c r="S28" s="150"/>
      <c r="T28" s="150"/>
      <c r="U28" s="150"/>
      <c r="V28" s="150"/>
      <c r="W28" s="150"/>
      <c r="X28" s="7"/>
    </row>
    <row r="29" spans="1:24" hidden="1" x14ac:dyDescent="0.25">
      <c r="A29" s="17">
        <v>22</v>
      </c>
      <c r="B29" s="149"/>
      <c r="C29" s="149"/>
      <c r="D29" s="150"/>
      <c r="E29" s="150"/>
      <c r="F29" s="150"/>
      <c r="G29" s="151"/>
      <c r="H29" s="150"/>
      <c r="I29" s="150"/>
      <c r="J29" s="150"/>
      <c r="K29" s="150"/>
      <c r="L29" s="150"/>
      <c r="M29" s="150"/>
      <c r="N29" s="150"/>
      <c r="O29" s="150"/>
      <c r="P29" s="150"/>
      <c r="Q29" s="150"/>
      <c r="R29" s="150"/>
      <c r="S29" s="150"/>
      <c r="T29" s="150"/>
      <c r="U29" s="150"/>
      <c r="V29" s="150"/>
      <c r="W29" s="150"/>
      <c r="X29" s="7"/>
    </row>
    <row r="30" spans="1:24" hidden="1" x14ac:dyDescent="0.25">
      <c r="A30" s="17">
        <v>23</v>
      </c>
      <c r="B30" s="149"/>
      <c r="C30" s="149"/>
      <c r="D30" s="150"/>
      <c r="E30" s="150"/>
      <c r="F30" s="150"/>
      <c r="G30" s="151"/>
      <c r="H30" s="150"/>
      <c r="I30" s="150"/>
      <c r="J30" s="150"/>
      <c r="K30" s="150"/>
      <c r="L30" s="150"/>
      <c r="M30" s="150"/>
      <c r="N30" s="150"/>
      <c r="O30" s="150"/>
      <c r="P30" s="150"/>
      <c r="Q30" s="150"/>
      <c r="R30" s="150"/>
      <c r="S30" s="150"/>
      <c r="T30" s="150"/>
      <c r="U30" s="150"/>
      <c r="V30" s="150"/>
      <c r="W30" s="150"/>
      <c r="X30" s="7"/>
    </row>
    <row r="31" spans="1:24" hidden="1" x14ac:dyDescent="0.25">
      <c r="A31" s="17">
        <v>24</v>
      </c>
      <c r="B31" s="149"/>
      <c r="C31" s="149"/>
      <c r="D31" s="150"/>
      <c r="E31" s="150"/>
      <c r="F31" s="150"/>
      <c r="G31" s="151"/>
      <c r="H31" s="150"/>
      <c r="I31" s="150"/>
      <c r="J31" s="150"/>
      <c r="K31" s="150"/>
      <c r="L31" s="150"/>
      <c r="M31" s="150"/>
      <c r="N31" s="150"/>
      <c r="O31" s="150"/>
      <c r="P31" s="150"/>
      <c r="Q31" s="150"/>
      <c r="R31" s="150"/>
      <c r="S31" s="150"/>
      <c r="T31" s="150"/>
      <c r="U31" s="150"/>
      <c r="V31" s="150"/>
      <c r="W31" s="150"/>
      <c r="X31" s="7"/>
    </row>
    <row r="32" spans="1:24" hidden="1" x14ac:dyDescent="0.25">
      <c r="A32" s="17">
        <v>25</v>
      </c>
      <c r="B32" s="149"/>
      <c r="C32" s="149"/>
      <c r="D32" s="150"/>
      <c r="E32" s="150"/>
      <c r="F32" s="150"/>
      <c r="G32" s="151"/>
      <c r="H32" s="150"/>
      <c r="I32" s="150"/>
      <c r="J32" s="150"/>
      <c r="K32" s="150"/>
      <c r="L32" s="150"/>
      <c r="M32" s="150"/>
      <c r="N32" s="150"/>
      <c r="O32" s="150"/>
      <c r="P32" s="150"/>
      <c r="Q32" s="150"/>
      <c r="R32" s="150"/>
      <c r="S32" s="150"/>
      <c r="T32" s="150"/>
      <c r="U32" s="150"/>
      <c r="V32" s="150"/>
      <c r="W32" s="150"/>
      <c r="X32" s="7"/>
    </row>
    <row r="33" spans="1:24" hidden="1" x14ac:dyDescent="0.25">
      <c r="A33" s="17">
        <v>26</v>
      </c>
      <c r="B33" s="149"/>
      <c r="C33" s="149"/>
      <c r="D33" s="150"/>
      <c r="E33" s="150"/>
      <c r="F33" s="150"/>
      <c r="G33" s="151"/>
      <c r="H33" s="150"/>
      <c r="I33" s="150"/>
      <c r="J33" s="150"/>
      <c r="K33" s="150"/>
      <c r="L33" s="150"/>
      <c r="M33" s="150"/>
      <c r="N33" s="150"/>
      <c r="O33" s="150"/>
      <c r="P33" s="150"/>
      <c r="Q33" s="150"/>
      <c r="R33" s="150"/>
      <c r="S33" s="150"/>
      <c r="T33" s="150"/>
      <c r="U33" s="150"/>
      <c r="V33" s="150"/>
      <c r="W33" s="150"/>
      <c r="X33" s="7"/>
    </row>
    <row r="34" spans="1:24" hidden="1" x14ac:dyDescent="0.25">
      <c r="A34" s="17">
        <v>27</v>
      </c>
      <c r="B34" s="149"/>
      <c r="C34" s="149"/>
      <c r="D34" s="150"/>
      <c r="E34" s="150"/>
      <c r="F34" s="150"/>
      <c r="G34" s="151"/>
      <c r="H34" s="150"/>
      <c r="I34" s="150"/>
      <c r="J34" s="150"/>
      <c r="K34" s="150"/>
      <c r="L34" s="150"/>
      <c r="M34" s="150"/>
      <c r="N34" s="150"/>
      <c r="O34" s="150"/>
      <c r="P34" s="150"/>
      <c r="Q34" s="150"/>
      <c r="R34" s="150"/>
      <c r="S34" s="150"/>
      <c r="T34" s="150"/>
      <c r="U34" s="150"/>
      <c r="V34" s="150"/>
      <c r="W34" s="150"/>
      <c r="X34" s="7"/>
    </row>
    <row r="35" spans="1:24" hidden="1" x14ac:dyDescent="0.25">
      <c r="A35" s="17">
        <v>28</v>
      </c>
      <c r="B35" s="149"/>
      <c r="C35" s="149"/>
      <c r="D35" s="150"/>
      <c r="E35" s="150"/>
      <c r="F35" s="150"/>
      <c r="G35" s="151"/>
      <c r="H35" s="150"/>
      <c r="I35" s="150"/>
      <c r="J35" s="150"/>
      <c r="K35" s="150"/>
      <c r="L35" s="150"/>
      <c r="M35" s="150"/>
      <c r="N35" s="150"/>
      <c r="O35" s="150"/>
      <c r="P35" s="150"/>
      <c r="Q35" s="150"/>
      <c r="R35" s="150"/>
      <c r="S35" s="150"/>
      <c r="T35" s="150"/>
      <c r="U35" s="150"/>
      <c r="V35" s="150"/>
      <c r="W35" s="150"/>
      <c r="X35" s="7"/>
    </row>
    <row r="36" spans="1:24" hidden="1" x14ac:dyDescent="0.25">
      <c r="A36" s="17">
        <v>29</v>
      </c>
      <c r="B36" s="149"/>
      <c r="C36" s="149"/>
      <c r="D36" s="150"/>
      <c r="E36" s="150"/>
      <c r="F36" s="150"/>
      <c r="G36" s="151"/>
      <c r="H36" s="150"/>
      <c r="I36" s="150"/>
      <c r="J36" s="150"/>
      <c r="K36" s="150"/>
      <c r="L36" s="150"/>
      <c r="M36" s="150"/>
      <c r="N36" s="150"/>
      <c r="O36" s="150"/>
      <c r="P36" s="150"/>
      <c r="Q36" s="150"/>
      <c r="R36" s="150"/>
      <c r="S36" s="150"/>
      <c r="T36" s="150"/>
      <c r="U36" s="150"/>
      <c r="V36" s="150"/>
      <c r="W36" s="150"/>
      <c r="X36" s="7"/>
    </row>
    <row r="37" spans="1:24" hidden="1" x14ac:dyDescent="0.25">
      <c r="A37" s="17">
        <v>30</v>
      </c>
      <c r="B37" s="149"/>
      <c r="C37" s="149"/>
      <c r="D37" s="150"/>
      <c r="E37" s="150"/>
      <c r="F37" s="150"/>
      <c r="G37" s="151"/>
      <c r="H37" s="150"/>
      <c r="I37" s="150"/>
      <c r="J37" s="150"/>
      <c r="K37" s="150"/>
      <c r="L37" s="150"/>
      <c r="M37" s="150"/>
      <c r="N37" s="150"/>
      <c r="O37" s="150"/>
      <c r="P37" s="150"/>
      <c r="Q37" s="150"/>
      <c r="R37" s="150"/>
      <c r="S37" s="150"/>
      <c r="T37" s="150"/>
      <c r="U37" s="150"/>
      <c r="V37" s="150"/>
      <c r="W37" s="150"/>
      <c r="X37" s="7"/>
    </row>
    <row r="38" spans="1:24" hidden="1" x14ac:dyDescent="0.25">
      <c r="A38" s="17">
        <v>31</v>
      </c>
      <c r="B38" s="149"/>
      <c r="C38" s="149"/>
      <c r="D38" s="150"/>
      <c r="E38" s="150"/>
      <c r="F38" s="150"/>
      <c r="G38" s="151"/>
      <c r="H38" s="150"/>
      <c r="I38" s="150"/>
      <c r="J38" s="150"/>
      <c r="K38" s="150"/>
      <c r="L38" s="150"/>
      <c r="M38" s="150"/>
      <c r="N38" s="150"/>
      <c r="O38" s="150"/>
      <c r="P38" s="150"/>
      <c r="Q38" s="150"/>
      <c r="R38" s="150"/>
      <c r="S38" s="150"/>
      <c r="T38" s="150"/>
      <c r="U38" s="150"/>
      <c r="V38" s="150"/>
      <c r="W38" s="150"/>
      <c r="X38" s="7"/>
    </row>
    <row r="39" spans="1:24" hidden="1" x14ac:dyDescent="0.25">
      <c r="A39" s="17">
        <v>32</v>
      </c>
      <c r="B39" s="149"/>
      <c r="C39" s="149"/>
      <c r="D39" s="150"/>
      <c r="E39" s="150"/>
      <c r="F39" s="150"/>
      <c r="G39" s="151"/>
      <c r="H39" s="150"/>
      <c r="I39" s="150"/>
      <c r="J39" s="150"/>
      <c r="K39" s="150"/>
      <c r="L39" s="150"/>
      <c r="M39" s="150"/>
      <c r="N39" s="150"/>
      <c r="O39" s="150"/>
      <c r="P39" s="150"/>
      <c r="Q39" s="150"/>
      <c r="R39" s="150"/>
      <c r="S39" s="150"/>
      <c r="T39" s="150"/>
      <c r="U39" s="150"/>
      <c r="V39" s="150"/>
      <c r="W39" s="150"/>
      <c r="X39" s="7"/>
    </row>
    <row r="40" spans="1:24" hidden="1" x14ac:dyDescent="0.25">
      <c r="A40" s="17">
        <v>33</v>
      </c>
      <c r="B40" s="149"/>
      <c r="C40" s="149"/>
      <c r="D40" s="150"/>
      <c r="E40" s="150"/>
      <c r="F40" s="150"/>
      <c r="G40" s="151"/>
      <c r="H40" s="150"/>
      <c r="I40" s="150"/>
      <c r="J40" s="150"/>
      <c r="K40" s="150"/>
      <c r="L40" s="150"/>
      <c r="M40" s="150"/>
      <c r="N40" s="150"/>
      <c r="O40" s="150"/>
      <c r="P40" s="150"/>
      <c r="Q40" s="150"/>
      <c r="R40" s="150"/>
      <c r="S40" s="150"/>
      <c r="T40" s="150"/>
      <c r="U40" s="150"/>
      <c r="V40" s="150"/>
      <c r="W40" s="150"/>
      <c r="X40" s="7"/>
    </row>
    <row r="41" spans="1:24" hidden="1" x14ac:dyDescent="0.25">
      <c r="A41" s="17">
        <v>34</v>
      </c>
      <c r="B41" s="149"/>
      <c r="C41" s="149"/>
      <c r="D41" s="150"/>
      <c r="E41" s="150"/>
      <c r="F41" s="150"/>
      <c r="G41" s="151"/>
      <c r="H41" s="150"/>
      <c r="I41" s="150"/>
      <c r="J41" s="150"/>
      <c r="K41" s="150"/>
      <c r="L41" s="150"/>
      <c r="M41" s="150"/>
      <c r="N41" s="150"/>
      <c r="O41" s="150"/>
      <c r="P41" s="150"/>
      <c r="Q41" s="150"/>
      <c r="R41" s="150"/>
      <c r="S41" s="150"/>
      <c r="T41" s="150"/>
      <c r="U41" s="150"/>
      <c r="V41" s="150"/>
      <c r="W41" s="150"/>
      <c r="X41" s="7"/>
    </row>
    <row r="42" spans="1:24" hidden="1" x14ac:dyDescent="0.25">
      <c r="A42" s="17">
        <v>35</v>
      </c>
      <c r="B42" s="149"/>
      <c r="C42" s="149"/>
      <c r="D42" s="150"/>
      <c r="E42" s="150"/>
      <c r="F42" s="150"/>
      <c r="G42" s="151"/>
      <c r="H42" s="150"/>
      <c r="I42" s="150"/>
      <c r="J42" s="150"/>
      <c r="K42" s="150"/>
      <c r="L42" s="150"/>
      <c r="M42" s="150"/>
      <c r="N42" s="150"/>
      <c r="O42" s="150"/>
      <c r="P42" s="150"/>
      <c r="Q42" s="150"/>
      <c r="R42" s="150"/>
      <c r="S42" s="150"/>
      <c r="T42" s="150"/>
      <c r="U42" s="150"/>
      <c r="V42" s="150"/>
      <c r="W42" s="150"/>
      <c r="X42" s="7"/>
    </row>
    <row r="43" spans="1:24" hidden="1" x14ac:dyDescent="0.25">
      <c r="A43" s="17">
        <v>36</v>
      </c>
      <c r="B43" s="149"/>
      <c r="C43" s="149"/>
      <c r="D43" s="150"/>
      <c r="E43" s="150"/>
      <c r="F43" s="150"/>
      <c r="G43" s="151"/>
      <c r="H43" s="150"/>
      <c r="I43" s="150"/>
      <c r="J43" s="150"/>
      <c r="K43" s="150"/>
      <c r="L43" s="150"/>
      <c r="M43" s="150"/>
      <c r="N43" s="150"/>
      <c r="O43" s="150"/>
      <c r="P43" s="150"/>
      <c r="Q43" s="150"/>
      <c r="R43" s="150"/>
      <c r="S43" s="150"/>
      <c r="T43" s="150"/>
      <c r="U43" s="150"/>
      <c r="V43" s="150"/>
      <c r="W43" s="150"/>
      <c r="X43" s="7"/>
    </row>
    <row r="44" spans="1:24" hidden="1" x14ac:dyDescent="0.25">
      <c r="A44" s="17">
        <v>37</v>
      </c>
      <c r="B44" s="149"/>
      <c r="C44" s="149"/>
      <c r="D44" s="150"/>
      <c r="E44" s="150"/>
      <c r="F44" s="150"/>
      <c r="G44" s="151"/>
      <c r="H44" s="150"/>
      <c r="I44" s="150"/>
      <c r="J44" s="150"/>
      <c r="K44" s="150"/>
      <c r="L44" s="150"/>
      <c r="M44" s="150"/>
      <c r="N44" s="150"/>
      <c r="O44" s="150"/>
      <c r="P44" s="150"/>
      <c r="Q44" s="150"/>
      <c r="R44" s="150"/>
      <c r="S44" s="150"/>
      <c r="T44" s="150"/>
      <c r="U44" s="150"/>
      <c r="V44" s="150"/>
      <c r="W44" s="150"/>
      <c r="X44" s="7"/>
    </row>
    <row r="45" spans="1:24" hidden="1" x14ac:dyDescent="0.25">
      <c r="A45" s="17">
        <v>38</v>
      </c>
      <c r="B45" s="149"/>
      <c r="C45" s="149"/>
      <c r="D45" s="150"/>
      <c r="E45" s="150"/>
      <c r="F45" s="150"/>
      <c r="G45" s="151"/>
      <c r="H45" s="150"/>
      <c r="I45" s="150"/>
      <c r="J45" s="150"/>
      <c r="K45" s="150"/>
      <c r="L45" s="150"/>
      <c r="M45" s="150"/>
      <c r="N45" s="150"/>
      <c r="O45" s="150"/>
      <c r="P45" s="150"/>
      <c r="Q45" s="150"/>
      <c r="R45" s="150"/>
      <c r="S45" s="150"/>
      <c r="T45" s="150"/>
      <c r="U45" s="150"/>
      <c r="V45" s="150"/>
      <c r="W45" s="150"/>
      <c r="X45" s="7"/>
    </row>
    <row r="46" spans="1:24" hidden="1" x14ac:dyDescent="0.25">
      <c r="A46" s="17">
        <v>39</v>
      </c>
      <c r="B46" s="149"/>
      <c r="C46" s="149"/>
      <c r="D46" s="150"/>
      <c r="E46" s="150"/>
      <c r="F46" s="150"/>
      <c r="G46" s="151"/>
      <c r="H46" s="150"/>
      <c r="I46" s="150"/>
      <c r="J46" s="150"/>
      <c r="K46" s="150"/>
      <c r="L46" s="150"/>
      <c r="M46" s="150"/>
      <c r="N46" s="150"/>
      <c r="O46" s="150"/>
      <c r="P46" s="150"/>
      <c r="Q46" s="150"/>
      <c r="R46" s="150"/>
      <c r="S46" s="150"/>
      <c r="T46" s="150"/>
      <c r="U46" s="150"/>
      <c r="V46" s="150"/>
      <c r="W46" s="150"/>
      <c r="X46" s="7"/>
    </row>
    <row r="47" spans="1:24" hidden="1" x14ac:dyDescent="0.25">
      <c r="A47" s="17">
        <v>40</v>
      </c>
      <c r="B47" s="149"/>
      <c r="C47" s="149"/>
      <c r="D47" s="150"/>
      <c r="E47" s="150"/>
      <c r="F47" s="150"/>
      <c r="G47" s="151"/>
      <c r="H47" s="150"/>
      <c r="I47" s="150"/>
      <c r="J47" s="150"/>
      <c r="K47" s="150"/>
      <c r="L47" s="150"/>
      <c r="M47" s="150"/>
      <c r="N47" s="150"/>
      <c r="O47" s="150"/>
      <c r="P47" s="150"/>
      <c r="Q47" s="150"/>
      <c r="R47" s="150"/>
      <c r="S47" s="150"/>
      <c r="T47" s="150"/>
      <c r="U47" s="150"/>
      <c r="V47" s="150"/>
      <c r="W47" s="150"/>
      <c r="X47" s="7"/>
    </row>
    <row r="48" spans="1:24" hidden="1" x14ac:dyDescent="0.25">
      <c r="A48" s="17">
        <v>41</v>
      </c>
      <c r="B48" s="149"/>
      <c r="C48" s="149"/>
      <c r="D48" s="150"/>
      <c r="E48" s="150"/>
      <c r="F48" s="150"/>
      <c r="G48" s="151"/>
      <c r="H48" s="150"/>
      <c r="I48" s="150"/>
      <c r="J48" s="150"/>
      <c r="K48" s="150"/>
      <c r="L48" s="150"/>
      <c r="M48" s="150"/>
      <c r="N48" s="150"/>
      <c r="O48" s="150"/>
      <c r="P48" s="150"/>
      <c r="Q48" s="150"/>
      <c r="R48" s="150"/>
      <c r="S48" s="150"/>
      <c r="T48" s="150"/>
      <c r="U48" s="150"/>
      <c r="V48" s="150"/>
      <c r="W48" s="150"/>
      <c r="X48" s="7"/>
    </row>
    <row r="49" spans="1:24" hidden="1" x14ac:dyDescent="0.25">
      <c r="A49" s="17">
        <v>42</v>
      </c>
      <c r="B49" s="149"/>
      <c r="C49" s="149"/>
      <c r="D49" s="150"/>
      <c r="E49" s="150"/>
      <c r="F49" s="150"/>
      <c r="G49" s="151"/>
      <c r="H49" s="150"/>
      <c r="I49" s="150"/>
      <c r="J49" s="150"/>
      <c r="K49" s="150"/>
      <c r="L49" s="150"/>
      <c r="M49" s="150"/>
      <c r="N49" s="150"/>
      <c r="O49" s="150"/>
      <c r="P49" s="150"/>
      <c r="Q49" s="150"/>
      <c r="R49" s="150"/>
      <c r="S49" s="150"/>
      <c r="T49" s="150"/>
      <c r="U49" s="150"/>
      <c r="V49" s="150"/>
      <c r="W49" s="150"/>
      <c r="X49" s="7"/>
    </row>
    <row r="50" spans="1:24" hidden="1" x14ac:dyDescent="0.25">
      <c r="A50" s="17">
        <v>43</v>
      </c>
      <c r="B50" s="149"/>
      <c r="C50" s="149"/>
      <c r="D50" s="150"/>
      <c r="E50" s="150"/>
      <c r="F50" s="150"/>
      <c r="G50" s="151"/>
      <c r="H50" s="150"/>
      <c r="I50" s="150"/>
      <c r="J50" s="150"/>
      <c r="K50" s="150"/>
      <c r="L50" s="150"/>
      <c r="M50" s="150"/>
      <c r="N50" s="150"/>
      <c r="O50" s="150"/>
      <c r="P50" s="150"/>
      <c r="Q50" s="150"/>
      <c r="R50" s="150"/>
      <c r="S50" s="150"/>
      <c r="T50" s="150"/>
      <c r="U50" s="150"/>
      <c r="V50" s="150"/>
      <c r="W50" s="150"/>
      <c r="X50" s="7"/>
    </row>
    <row r="51" spans="1:24" hidden="1" x14ac:dyDescent="0.25">
      <c r="A51" s="17">
        <v>44</v>
      </c>
      <c r="B51" s="149"/>
      <c r="C51" s="149"/>
      <c r="D51" s="150"/>
      <c r="E51" s="150"/>
      <c r="F51" s="150"/>
      <c r="G51" s="151"/>
      <c r="H51" s="150"/>
      <c r="I51" s="150"/>
      <c r="J51" s="150"/>
      <c r="K51" s="150"/>
      <c r="L51" s="150"/>
      <c r="M51" s="150"/>
      <c r="N51" s="150"/>
      <c r="O51" s="150"/>
      <c r="P51" s="150"/>
      <c r="Q51" s="150"/>
      <c r="R51" s="150"/>
      <c r="S51" s="150"/>
      <c r="T51" s="150"/>
      <c r="U51" s="150"/>
      <c r="V51" s="150"/>
      <c r="W51" s="150"/>
      <c r="X51" s="7"/>
    </row>
    <row r="52" spans="1:24" hidden="1" x14ac:dyDescent="0.25">
      <c r="A52" s="17">
        <v>45</v>
      </c>
      <c r="B52" s="149"/>
      <c r="C52" s="149"/>
      <c r="D52" s="150"/>
      <c r="E52" s="150"/>
      <c r="F52" s="150"/>
      <c r="G52" s="151"/>
      <c r="H52" s="150"/>
      <c r="I52" s="150"/>
      <c r="J52" s="150"/>
      <c r="K52" s="150"/>
      <c r="L52" s="150"/>
      <c r="M52" s="150"/>
      <c r="N52" s="150"/>
      <c r="O52" s="150"/>
      <c r="P52" s="150"/>
      <c r="Q52" s="150"/>
      <c r="R52" s="150"/>
      <c r="S52" s="150"/>
      <c r="T52" s="150"/>
      <c r="U52" s="150"/>
      <c r="V52" s="150"/>
      <c r="W52" s="150"/>
      <c r="X52" s="7"/>
    </row>
    <row r="53" spans="1:24" hidden="1" x14ac:dyDescent="0.25">
      <c r="A53" s="17">
        <v>46</v>
      </c>
      <c r="B53" s="149"/>
      <c r="C53" s="149"/>
      <c r="D53" s="150"/>
      <c r="E53" s="150"/>
      <c r="F53" s="150"/>
      <c r="G53" s="151"/>
      <c r="H53" s="150"/>
      <c r="I53" s="150"/>
      <c r="J53" s="150"/>
      <c r="K53" s="150"/>
      <c r="L53" s="150"/>
      <c r="M53" s="150"/>
      <c r="N53" s="150"/>
      <c r="O53" s="150"/>
      <c r="P53" s="150"/>
      <c r="Q53" s="150"/>
      <c r="R53" s="150"/>
      <c r="S53" s="150"/>
      <c r="T53" s="150"/>
      <c r="U53" s="150"/>
      <c r="V53" s="150"/>
      <c r="W53" s="150"/>
      <c r="X53" s="7"/>
    </row>
    <row r="54" spans="1:24" hidden="1" x14ac:dyDescent="0.25">
      <c r="A54" s="17">
        <v>47</v>
      </c>
      <c r="B54" s="149"/>
      <c r="C54" s="149"/>
      <c r="D54" s="150"/>
      <c r="E54" s="150"/>
      <c r="F54" s="150"/>
      <c r="G54" s="151"/>
      <c r="H54" s="150"/>
      <c r="I54" s="150"/>
      <c r="J54" s="150"/>
      <c r="K54" s="150"/>
      <c r="L54" s="150"/>
      <c r="M54" s="150"/>
      <c r="N54" s="150"/>
      <c r="O54" s="150"/>
      <c r="P54" s="150"/>
      <c r="Q54" s="150"/>
      <c r="R54" s="150"/>
      <c r="S54" s="150"/>
      <c r="T54" s="150"/>
      <c r="U54" s="150"/>
      <c r="V54" s="150"/>
      <c r="W54" s="150"/>
      <c r="X54" s="7"/>
    </row>
    <row r="55" spans="1:24" hidden="1" x14ac:dyDescent="0.25">
      <c r="A55" s="17">
        <v>48</v>
      </c>
      <c r="B55" s="149"/>
      <c r="C55" s="149"/>
      <c r="D55" s="150"/>
      <c r="E55" s="150"/>
      <c r="F55" s="150"/>
      <c r="G55" s="151"/>
      <c r="H55" s="150"/>
      <c r="I55" s="150"/>
      <c r="J55" s="150"/>
      <c r="K55" s="150"/>
      <c r="L55" s="150"/>
      <c r="M55" s="150"/>
      <c r="N55" s="150"/>
      <c r="O55" s="150"/>
      <c r="P55" s="150"/>
      <c r="Q55" s="150"/>
      <c r="R55" s="150"/>
      <c r="S55" s="150"/>
      <c r="T55" s="150"/>
      <c r="U55" s="150"/>
      <c r="V55" s="150"/>
      <c r="W55" s="150"/>
      <c r="X55" s="7"/>
    </row>
    <row r="56" spans="1:24" hidden="1" x14ac:dyDescent="0.25">
      <c r="A56" s="17">
        <v>49</v>
      </c>
      <c r="B56" s="149"/>
      <c r="C56" s="149"/>
      <c r="D56" s="150"/>
      <c r="E56" s="150"/>
      <c r="F56" s="150"/>
      <c r="G56" s="151"/>
      <c r="H56" s="150"/>
      <c r="I56" s="150"/>
      <c r="J56" s="150"/>
      <c r="K56" s="150"/>
      <c r="L56" s="150"/>
      <c r="M56" s="150"/>
      <c r="N56" s="150"/>
      <c r="O56" s="150"/>
      <c r="P56" s="150"/>
      <c r="Q56" s="150"/>
      <c r="R56" s="150"/>
      <c r="S56" s="150"/>
      <c r="T56" s="150"/>
      <c r="U56" s="150"/>
      <c r="V56" s="150"/>
      <c r="W56" s="150"/>
      <c r="X56" s="7"/>
    </row>
    <row r="57" spans="1:24" hidden="1" x14ac:dyDescent="0.25">
      <c r="A57" s="17">
        <v>50</v>
      </c>
      <c r="B57" s="149"/>
      <c r="C57" s="149"/>
      <c r="D57" s="150"/>
      <c r="E57" s="150"/>
      <c r="F57" s="150"/>
      <c r="G57" s="151"/>
      <c r="H57" s="150"/>
      <c r="I57" s="150"/>
      <c r="J57" s="150"/>
      <c r="K57" s="150"/>
      <c r="L57" s="150"/>
      <c r="M57" s="150"/>
      <c r="N57" s="150"/>
      <c r="O57" s="150"/>
      <c r="P57" s="150"/>
      <c r="Q57" s="150"/>
      <c r="R57" s="150"/>
      <c r="S57" s="150"/>
      <c r="T57" s="150"/>
      <c r="U57" s="150"/>
      <c r="V57" s="150"/>
      <c r="W57" s="150"/>
      <c r="X57" s="7"/>
    </row>
    <row r="58" spans="1:24" hidden="1" x14ac:dyDescent="0.25">
      <c r="A58" s="17">
        <v>51</v>
      </c>
      <c r="B58" s="149"/>
      <c r="C58" s="149"/>
      <c r="D58" s="150"/>
      <c r="E58" s="150"/>
      <c r="F58" s="150"/>
      <c r="G58" s="151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0"/>
      <c r="T58" s="150"/>
      <c r="U58" s="150"/>
      <c r="V58" s="150"/>
      <c r="W58" s="150"/>
      <c r="X58" s="7"/>
    </row>
    <row r="59" spans="1:24" hidden="1" x14ac:dyDescent="0.25">
      <c r="A59" s="17">
        <v>52</v>
      </c>
      <c r="B59" s="149"/>
      <c r="C59" s="149"/>
      <c r="D59" s="150"/>
      <c r="E59" s="150"/>
      <c r="F59" s="150"/>
      <c r="G59" s="151"/>
      <c r="H59" s="150"/>
      <c r="I59" s="150"/>
      <c r="J59" s="150"/>
      <c r="K59" s="150"/>
      <c r="L59" s="150"/>
      <c r="M59" s="150"/>
      <c r="N59" s="150"/>
      <c r="O59" s="150"/>
      <c r="P59" s="150"/>
      <c r="Q59" s="150"/>
      <c r="R59" s="150"/>
      <c r="S59" s="150"/>
      <c r="T59" s="150"/>
      <c r="U59" s="150"/>
      <c r="V59" s="150"/>
      <c r="W59" s="150"/>
      <c r="X59" s="7"/>
    </row>
    <row r="60" spans="1:24" hidden="1" x14ac:dyDescent="0.25">
      <c r="A60" s="17">
        <v>53</v>
      </c>
      <c r="B60" s="149"/>
      <c r="C60" s="149"/>
      <c r="D60" s="150"/>
      <c r="E60" s="150"/>
      <c r="F60" s="150"/>
      <c r="G60" s="151"/>
      <c r="H60" s="150"/>
      <c r="I60" s="150"/>
      <c r="J60" s="150"/>
      <c r="K60" s="150"/>
      <c r="L60" s="150"/>
      <c r="M60" s="150"/>
      <c r="N60" s="150"/>
      <c r="O60" s="150"/>
      <c r="P60" s="150"/>
      <c r="Q60" s="150"/>
      <c r="R60" s="150"/>
      <c r="S60" s="150"/>
      <c r="T60" s="150"/>
      <c r="U60" s="150"/>
      <c r="V60" s="150"/>
      <c r="W60" s="150"/>
      <c r="X60" s="7"/>
    </row>
    <row r="61" spans="1:24" hidden="1" x14ac:dyDescent="0.25">
      <c r="A61" s="17">
        <v>54</v>
      </c>
      <c r="B61" s="149"/>
      <c r="C61" s="149"/>
      <c r="D61" s="150"/>
      <c r="E61" s="150"/>
      <c r="F61" s="150"/>
      <c r="G61" s="151"/>
      <c r="H61" s="150"/>
      <c r="I61" s="150"/>
      <c r="J61" s="150"/>
      <c r="K61" s="150"/>
      <c r="L61" s="150"/>
      <c r="M61" s="150"/>
      <c r="N61" s="150"/>
      <c r="O61" s="150"/>
      <c r="P61" s="150"/>
      <c r="Q61" s="150"/>
      <c r="R61" s="150"/>
      <c r="S61" s="150"/>
      <c r="T61" s="150"/>
      <c r="U61" s="150"/>
      <c r="V61" s="150"/>
      <c r="W61" s="150"/>
      <c r="X61" s="7"/>
    </row>
    <row r="62" spans="1:24" hidden="1" x14ac:dyDescent="0.25">
      <c r="A62" s="17">
        <v>55</v>
      </c>
      <c r="B62" s="149"/>
      <c r="C62" s="149"/>
      <c r="D62" s="150"/>
      <c r="E62" s="150"/>
      <c r="F62" s="150"/>
      <c r="G62" s="151"/>
      <c r="H62" s="150"/>
      <c r="I62" s="150"/>
      <c r="J62" s="150"/>
      <c r="K62" s="150"/>
      <c r="L62" s="150"/>
      <c r="M62" s="150"/>
      <c r="N62" s="150"/>
      <c r="O62" s="150"/>
      <c r="P62" s="150"/>
      <c r="Q62" s="150"/>
      <c r="R62" s="150"/>
      <c r="S62" s="150"/>
      <c r="T62" s="150"/>
      <c r="U62" s="150"/>
      <c r="V62" s="150"/>
      <c r="W62" s="150"/>
      <c r="X62" s="7"/>
    </row>
    <row r="63" spans="1:24" hidden="1" x14ac:dyDescent="0.25">
      <c r="A63" s="17">
        <v>56</v>
      </c>
      <c r="B63" s="149"/>
      <c r="C63" s="149"/>
      <c r="D63" s="150"/>
      <c r="E63" s="150"/>
      <c r="F63" s="150"/>
      <c r="G63" s="151"/>
      <c r="H63" s="150"/>
      <c r="I63" s="150"/>
      <c r="J63" s="150"/>
      <c r="K63" s="150"/>
      <c r="L63" s="150"/>
      <c r="M63" s="150"/>
      <c r="N63" s="150"/>
      <c r="O63" s="150"/>
      <c r="P63" s="150"/>
      <c r="Q63" s="150"/>
      <c r="R63" s="150"/>
      <c r="S63" s="150"/>
      <c r="T63" s="150"/>
      <c r="U63" s="150"/>
      <c r="V63" s="150"/>
      <c r="W63" s="150"/>
      <c r="X63" s="7"/>
    </row>
    <row r="64" spans="1:24" hidden="1" x14ac:dyDescent="0.25">
      <c r="A64" s="17">
        <v>57</v>
      </c>
      <c r="B64" s="149"/>
      <c r="C64" s="149"/>
      <c r="D64" s="150"/>
      <c r="E64" s="150"/>
      <c r="F64" s="150"/>
      <c r="G64" s="151"/>
      <c r="H64" s="150"/>
      <c r="I64" s="150"/>
      <c r="J64" s="150"/>
      <c r="K64" s="150"/>
      <c r="L64" s="150"/>
      <c r="M64" s="150"/>
      <c r="N64" s="150"/>
      <c r="O64" s="150"/>
      <c r="P64" s="150"/>
      <c r="Q64" s="150"/>
      <c r="R64" s="150"/>
      <c r="S64" s="150"/>
      <c r="T64" s="150"/>
      <c r="U64" s="150"/>
      <c r="V64" s="150"/>
      <c r="W64" s="150"/>
      <c r="X64" s="7"/>
    </row>
    <row r="65" spans="1:24" hidden="1" x14ac:dyDescent="0.25">
      <c r="A65" s="17">
        <v>58</v>
      </c>
      <c r="B65" s="149"/>
      <c r="C65" s="149"/>
      <c r="D65" s="150"/>
      <c r="E65" s="150"/>
      <c r="F65" s="150"/>
      <c r="G65" s="151"/>
      <c r="H65" s="150"/>
      <c r="I65" s="150"/>
      <c r="J65" s="150"/>
      <c r="K65" s="150"/>
      <c r="L65" s="150"/>
      <c r="M65" s="150"/>
      <c r="N65" s="150"/>
      <c r="O65" s="150"/>
      <c r="P65" s="150"/>
      <c r="Q65" s="150"/>
      <c r="R65" s="150"/>
      <c r="S65" s="150"/>
      <c r="T65" s="150"/>
      <c r="U65" s="150"/>
      <c r="V65" s="150"/>
      <c r="W65" s="150"/>
      <c r="X65" s="7"/>
    </row>
    <row r="66" spans="1:24" hidden="1" x14ac:dyDescent="0.25">
      <c r="A66" s="17">
        <v>59</v>
      </c>
      <c r="B66" s="149"/>
      <c r="C66" s="149"/>
      <c r="D66" s="150"/>
      <c r="E66" s="150"/>
      <c r="F66" s="150"/>
      <c r="G66" s="151"/>
      <c r="H66" s="150"/>
      <c r="I66" s="150"/>
      <c r="J66" s="150"/>
      <c r="K66" s="150"/>
      <c r="L66" s="150"/>
      <c r="M66" s="150"/>
      <c r="N66" s="150"/>
      <c r="O66" s="150"/>
      <c r="P66" s="150"/>
      <c r="Q66" s="150"/>
      <c r="R66" s="150"/>
      <c r="S66" s="150"/>
      <c r="T66" s="150"/>
      <c r="U66" s="150"/>
      <c r="V66" s="150"/>
      <c r="W66" s="150"/>
      <c r="X66" s="7"/>
    </row>
    <row r="67" spans="1:24" hidden="1" x14ac:dyDescent="0.25">
      <c r="A67" s="17">
        <v>60</v>
      </c>
      <c r="B67" s="149"/>
      <c r="C67" s="149"/>
      <c r="D67" s="150"/>
      <c r="E67" s="150"/>
      <c r="F67" s="150"/>
      <c r="G67" s="151"/>
      <c r="H67" s="150"/>
      <c r="I67" s="150"/>
      <c r="J67" s="150"/>
      <c r="K67" s="150"/>
      <c r="L67" s="150"/>
      <c r="M67" s="150"/>
      <c r="N67" s="150"/>
      <c r="O67" s="150"/>
      <c r="P67" s="150"/>
      <c r="Q67" s="150"/>
      <c r="R67" s="150"/>
      <c r="S67" s="150"/>
      <c r="T67" s="150"/>
      <c r="U67" s="150"/>
      <c r="V67" s="150"/>
      <c r="W67" s="150"/>
      <c r="X67" s="7"/>
    </row>
    <row r="68" spans="1:24" x14ac:dyDescent="0.25">
      <c r="A68" s="38"/>
      <c r="B68" s="7"/>
      <c r="C68" s="7"/>
      <c r="D68" s="7"/>
      <c r="E68" s="7"/>
      <c r="F68" s="7"/>
      <c r="G68" s="39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</row>
    <row r="69" spans="1:24" x14ac:dyDescent="0.25">
      <c r="A69" s="38"/>
      <c r="B69" s="7"/>
      <c r="C69" s="7"/>
      <c r="D69" s="7"/>
      <c r="E69" s="7"/>
      <c r="F69" s="7"/>
      <c r="G69" s="39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</row>
    <row r="70" spans="1:24" x14ac:dyDescent="0.25">
      <c r="A70" s="38"/>
      <c r="B70" s="7"/>
      <c r="C70" s="7"/>
      <c r="D70" s="7"/>
      <c r="E70" s="7"/>
      <c r="F70" s="7"/>
      <c r="G70" s="39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</row>
  </sheetData>
  <sheetProtection sheet="1" objects="1" scenarios="1"/>
  <mergeCells count="5">
    <mergeCell ref="A6:K6"/>
    <mergeCell ref="L6:M6"/>
    <mergeCell ref="N6:O6"/>
    <mergeCell ref="P6:T6"/>
    <mergeCell ref="U6:W6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7" r:id="rId3" name="MENU">
          <controlPr defaultSize="0" autoLine="0" r:id="rId4">
            <anchor moveWithCells="1">
              <from>
                <xdr:col>1</xdr:col>
                <xdr:colOff>0</xdr:colOff>
                <xdr:row>0</xdr:row>
                <xdr:rowOff>133350</xdr:rowOff>
              </from>
              <to>
                <xdr:col>2</xdr:col>
                <xdr:colOff>666750</xdr:colOff>
                <xdr:row>4</xdr:row>
                <xdr:rowOff>66675</xdr:rowOff>
              </to>
            </anchor>
          </controlPr>
        </control>
      </mc:Choice>
      <mc:Fallback>
        <control shapeId="3077" r:id="rId3" name="MENU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D253C-3916-43AF-8E6D-EF13DD4F352A}">
  <sheetPr codeName="Sheet27"/>
  <dimension ref="A1:AR38"/>
  <sheetViews>
    <sheetView showGridLines="0" showRowColHeaders="0" view="pageBreakPreview" zoomScale="70" zoomScaleNormal="85" zoomScaleSheetLayoutView="70" workbookViewId="0">
      <selection activeCell="Z38" sqref="Z38"/>
    </sheetView>
  </sheetViews>
  <sheetFormatPr defaultColWidth="0" defaultRowHeight="15" zeroHeight="1" x14ac:dyDescent="0.25"/>
  <cols>
    <col min="1" max="1" width="9.140625" customWidth="1"/>
    <col min="2" max="2" width="9.140625" style="84" customWidth="1"/>
    <col min="3" max="3" width="7.140625" style="84" customWidth="1"/>
    <col min="4" max="4" width="5.140625" style="84" customWidth="1"/>
    <col min="5" max="38" width="3.5703125" style="84" customWidth="1"/>
    <col min="39" max="39" width="5.140625" style="84" customWidth="1"/>
    <col min="40" max="40" width="22.5703125" style="84" customWidth="1"/>
    <col min="41" max="41" width="2.85546875" customWidth="1"/>
    <col min="42" max="44" width="9.140625" customWidth="1"/>
    <col min="45" max="16384" width="9.140625" hidden="1"/>
  </cols>
  <sheetData>
    <row r="1" spans="1:44" ht="19.5" customHeight="1" x14ac:dyDescent="0.25">
      <c r="A1" s="84"/>
      <c r="AO1" s="84"/>
      <c r="AP1" s="84"/>
      <c r="AQ1" s="84"/>
      <c r="AR1" s="84"/>
    </row>
    <row r="2" spans="1:44" ht="38.25" customHeight="1" x14ac:dyDescent="0.25">
      <c r="A2" s="84"/>
      <c r="C2" s="136"/>
      <c r="D2" s="136"/>
      <c r="E2" s="136"/>
      <c r="F2" s="136"/>
      <c r="G2" s="136"/>
      <c r="H2" s="136"/>
      <c r="I2" s="136"/>
      <c r="J2" s="136"/>
      <c r="K2" s="136"/>
      <c r="L2" s="136"/>
      <c r="M2" s="136"/>
      <c r="N2" s="136"/>
      <c r="O2" s="136"/>
      <c r="P2" s="136"/>
      <c r="Q2" s="136"/>
      <c r="R2" s="136"/>
      <c r="S2" s="136"/>
      <c r="T2" s="136"/>
      <c r="U2" s="136"/>
      <c r="V2" s="136"/>
      <c r="W2" s="136"/>
      <c r="X2" s="136"/>
      <c r="Y2" s="136"/>
      <c r="Z2" s="136"/>
      <c r="AA2" s="136"/>
      <c r="AB2" s="136"/>
      <c r="AC2" s="136"/>
      <c r="AD2" s="136"/>
      <c r="AE2" s="136"/>
      <c r="AF2" s="136"/>
      <c r="AG2" s="136"/>
      <c r="AH2" s="136"/>
      <c r="AI2" s="136"/>
      <c r="AJ2" s="136"/>
      <c r="AK2" s="136"/>
      <c r="AL2" s="136"/>
      <c r="AM2" s="136"/>
      <c r="AN2" s="136"/>
      <c r="AO2" s="84"/>
      <c r="AP2" s="180">
        <v>1</v>
      </c>
      <c r="AQ2" s="84"/>
      <c r="AR2" s="84"/>
    </row>
    <row r="3" spans="1:44" ht="20.25" x14ac:dyDescent="0.25">
      <c r="A3" s="84"/>
      <c r="C3" s="207"/>
      <c r="D3" s="207"/>
      <c r="E3" s="207"/>
      <c r="F3" s="207"/>
      <c r="G3" s="207"/>
      <c r="H3" s="207"/>
      <c r="I3" s="207"/>
      <c r="J3" s="207"/>
      <c r="K3" s="207"/>
      <c r="L3" s="207"/>
      <c r="M3" s="207"/>
      <c r="N3" s="207"/>
      <c r="O3" s="207"/>
      <c r="P3" s="207"/>
      <c r="Q3" s="207"/>
      <c r="R3" s="207"/>
      <c r="S3" s="207"/>
      <c r="T3" s="207"/>
      <c r="U3" s="207"/>
      <c r="V3" s="207"/>
      <c r="W3" s="207"/>
      <c r="X3" s="207"/>
      <c r="Y3" s="207"/>
      <c r="Z3" s="207"/>
      <c r="AA3" s="207"/>
      <c r="AB3" s="207"/>
      <c r="AC3" s="207"/>
      <c r="AD3" s="207"/>
      <c r="AE3" s="207"/>
      <c r="AF3" s="207"/>
      <c r="AG3" s="207"/>
      <c r="AH3" s="207"/>
      <c r="AI3" s="207"/>
      <c r="AJ3" s="207"/>
      <c r="AK3" s="207"/>
      <c r="AL3" s="207"/>
      <c r="AM3" s="207"/>
      <c r="AN3" s="207"/>
      <c r="AO3" s="84"/>
      <c r="AP3" s="84"/>
      <c r="AQ3" s="84"/>
      <c r="AR3" s="84" t="s">
        <v>458</v>
      </c>
    </row>
    <row r="4" spans="1:44" ht="20.25" x14ac:dyDescent="0.25">
      <c r="A4" s="84"/>
      <c r="C4" s="207"/>
      <c r="D4" s="207"/>
      <c r="E4" s="207"/>
      <c r="F4" s="207"/>
      <c r="G4" s="207"/>
      <c r="H4" s="207"/>
      <c r="I4" s="207"/>
      <c r="J4" s="207"/>
      <c r="K4" s="207"/>
      <c r="L4" s="207"/>
      <c r="M4" s="207"/>
      <c r="N4" s="207"/>
      <c r="O4" s="207"/>
      <c r="P4" s="207"/>
      <c r="Q4" s="207"/>
      <c r="R4" s="207"/>
      <c r="S4" s="207"/>
      <c r="T4" s="207"/>
      <c r="U4" s="207"/>
      <c r="V4" s="207"/>
      <c r="W4" s="207"/>
      <c r="X4" s="207"/>
      <c r="Y4" s="207"/>
      <c r="Z4" s="207"/>
      <c r="AA4" s="207"/>
      <c r="AB4" s="207"/>
      <c r="AC4" s="207"/>
      <c r="AD4" s="207"/>
      <c r="AE4" s="207"/>
      <c r="AF4" s="207"/>
      <c r="AG4" s="207"/>
      <c r="AH4" s="207"/>
      <c r="AI4" s="207"/>
      <c r="AJ4" s="207"/>
      <c r="AK4" s="207"/>
      <c r="AL4" s="207"/>
      <c r="AM4" s="207"/>
      <c r="AN4" s="207"/>
      <c r="AO4" s="84"/>
      <c r="AP4" s="84"/>
      <c r="AQ4" s="84"/>
      <c r="AR4" s="84"/>
    </row>
    <row r="5" spans="1:44" ht="20.25" x14ac:dyDescent="0.25">
      <c r="A5" s="84"/>
      <c r="C5" s="207"/>
      <c r="D5" s="207"/>
      <c r="E5" s="207"/>
      <c r="F5" s="207"/>
      <c r="G5" s="207"/>
      <c r="H5" s="207"/>
      <c r="I5" s="207"/>
      <c r="J5" s="207"/>
      <c r="K5" s="207"/>
      <c r="L5" s="207"/>
      <c r="M5" s="207"/>
      <c r="N5" s="207"/>
      <c r="O5" s="207"/>
      <c r="P5" s="207"/>
      <c r="Q5" s="207"/>
      <c r="R5" s="207"/>
      <c r="S5" s="207"/>
      <c r="T5" s="207"/>
      <c r="U5" s="207"/>
      <c r="V5" s="207"/>
      <c r="W5" s="207"/>
      <c r="X5" s="207"/>
      <c r="Y5" s="207"/>
      <c r="Z5" s="207"/>
      <c r="AA5" s="207"/>
      <c r="AB5" s="207"/>
      <c r="AC5" s="207"/>
      <c r="AD5" s="207"/>
      <c r="AE5" s="207"/>
      <c r="AF5" s="207"/>
      <c r="AG5" s="207"/>
      <c r="AH5" s="207"/>
      <c r="AI5" s="207"/>
      <c r="AJ5" s="207"/>
      <c r="AK5" s="207"/>
      <c r="AL5" s="207"/>
      <c r="AM5" s="207"/>
      <c r="AN5" s="207"/>
      <c r="AO5" s="84"/>
      <c r="AP5" s="84"/>
      <c r="AQ5" s="84"/>
      <c r="AR5" s="84"/>
    </row>
    <row r="6" spans="1:44" ht="20.25" x14ac:dyDescent="0.25">
      <c r="A6" s="84"/>
      <c r="C6" s="207"/>
      <c r="D6" s="207"/>
      <c r="E6" s="207"/>
      <c r="F6" s="207"/>
      <c r="G6" s="207"/>
      <c r="H6" s="207"/>
      <c r="I6" s="207"/>
      <c r="J6" s="207"/>
      <c r="K6" s="207"/>
      <c r="L6" s="207"/>
      <c r="M6" s="207"/>
      <c r="N6" s="207"/>
      <c r="O6" s="207"/>
      <c r="P6" s="207"/>
      <c r="Q6" s="207"/>
      <c r="R6" s="207"/>
      <c r="S6" s="207"/>
      <c r="T6" s="207"/>
      <c r="U6" s="207"/>
      <c r="V6" s="207"/>
      <c r="W6" s="207"/>
      <c r="X6" s="207"/>
      <c r="Y6" s="207"/>
      <c r="Z6" s="207"/>
      <c r="AA6" s="207"/>
      <c r="AB6" s="207"/>
      <c r="AC6" s="207"/>
      <c r="AD6" s="207"/>
      <c r="AE6" s="207"/>
      <c r="AF6" s="207"/>
      <c r="AG6" s="207"/>
      <c r="AH6" s="207"/>
      <c r="AI6" s="207"/>
      <c r="AJ6" s="207"/>
      <c r="AK6" s="207"/>
      <c r="AL6" s="207"/>
      <c r="AM6" s="207"/>
      <c r="AN6" s="207"/>
      <c r="AO6" s="84"/>
      <c r="AP6" s="84"/>
      <c r="AQ6" s="84"/>
      <c r="AR6" s="84"/>
    </row>
    <row r="7" spans="1:44" ht="15.75" x14ac:dyDescent="0.25">
      <c r="A7" s="84"/>
      <c r="C7" s="206"/>
      <c r="D7" s="206"/>
      <c r="E7" s="206"/>
      <c r="F7" s="206"/>
      <c r="G7" s="206"/>
      <c r="H7" s="206"/>
      <c r="I7" s="206"/>
      <c r="J7" s="206"/>
      <c r="K7" s="206"/>
      <c r="L7" s="206"/>
      <c r="M7" s="206"/>
      <c r="N7" s="206"/>
      <c r="O7" s="206"/>
      <c r="P7" s="206"/>
      <c r="Q7" s="206"/>
      <c r="R7" s="206"/>
      <c r="S7" s="206"/>
      <c r="T7" s="206"/>
      <c r="U7" s="206"/>
      <c r="V7" s="206"/>
      <c r="W7" s="206"/>
      <c r="X7" s="206"/>
      <c r="Y7" s="206"/>
      <c r="Z7" s="206"/>
      <c r="AA7" s="206"/>
      <c r="AB7" s="206"/>
      <c r="AC7" s="206"/>
      <c r="AD7" s="206"/>
      <c r="AE7" s="206"/>
      <c r="AF7" s="206"/>
      <c r="AG7" s="206"/>
      <c r="AH7" s="206"/>
      <c r="AI7" s="206"/>
      <c r="AJ7" s="206"/>
      <c r="AK7" s="206"/>
      <c r="AL7" s="206"/>
      <c r="AM7" s="206"/>
      <c r="AN7" s="206"/>
      <c r="AO7" s="84"/>
      <c r="AP7" s="84"/>
      <c r="AQ7" s="84"/>
      <c r="AR7" s="84"/>
    </row>
    <row r="8" spans="1:44" ht="15.75" x14ac:dyDescent="0.25">
      <c r="A8" s="84"/>
      <c r="C8" s="206"/>
      <c r="D8" s="206"/>
      <c r="E8" s="206"/>
      <c r="F8" s="206"/>
      <c r="G8" s="206"/>
      <c r="H8" s="206"/>
      <c r="I8" s="206"/>
      <c r="J8" s="206"/>
      <c r="K8" s="206"/>
      <c r="L8" s="206"/>
      <c r="M8" s="206"/>
      <c r="N8" s="206"/>
      <c r="O8" s="206"/>
      <c r="P8" s="206"/>
      <c r="Q8" s="206"/>
      <c r="R8" s="206"/>
      <c r="S8" s="206"/>
      <c r="T8" s="206"/>
      <c r="U8" s="206"/>
      <c r="V8" s="206"/>
      <c r="W8" s="206"/>
      <c r="X8" s="206"/>
      <c r="Y8" s="206"/>
      <c r="Z8" s="206"/>
      <c r="AA8" s="206"/>
      <c r="AB8" s="206"/>
      <c r="AC8" s="206"/>
      <c r="AD8" s="206"/>
      <c r="AE8" s="206"/>
      <c r="AF8" s="206"/>
      <c r="AG8" s="206"/>
      <c r="AH8" s="206"/>
      <c r="AI8" s="206"/>
      <c r="AJ8" s="206"/>
      <c r="AK8" s="206"/>
      <c r="AL8" s="206"/>
      <c r="AM8" s="206"/>
      <c r="AN8" s="206"/>
      <c r="AO8" s="84"/>
      <c r="AP8" s="84"/>
      <c r="AQ8" s="84"/>
      <c r="AR8" s="84"/>
    </row>
    <row r="9" spans="1:44" x14ac:dyDescent="0.25">
      <c r="A9" s="84"/>
      <c r="C9" s="136"/>
      <c r="D9" s="136"/>
      <c r="E9" s="136"/>
      <c r="F9" s="136"/>
      <c r="G9" s="136"/>
      <c r="H9" s="136"/>
      <c r="I9" s="136"/>
      <c r="J9" s="136"/>
      <c r="K9" s="136"/>
      <c r="L9" s="136"/>
      <c r="M9" s="136"/>
      <c r="N9" s="136"/>
      <c r="O9" s="136"/>
      <c r="P9" s="136"/>
      <c r="Q9" s="136"/>
      <c r="R9" s="136"/>
      <c r="S9" s="136"/>
      <c r="T9" s="136"/>
      <c r="U9" s="136"/>
      <c r="V9" s="136"/>
      <c r="W9" s="136"/>
      <c r="X9" s="136"/>
      <c r="Y9" s="136"/>
      <c r="Z9" s="136"/>
      <c r="AA9" s="136"/>
      <c r="AB9" s="136"/>
      <c r="AC9" s="136"/>
      <c r="AD9" s="136"/>
      <c r="AE9" s="136"/>
      <c r="AF9" s="136"/>
      <c r="AG9" s="136"/>
      <c r="AH9" s="136"/>
      <c r="AI9" s="136"/>
      <c r="AJ9" s="136"/>
      <c r="AK9" s="136"/>
      <c r="AL9" s="136"/>
      <c r="AM9" s="136"/>
      <c r="AN9" s="136"/>
      <c r="AO9" s="84"/>
      <c r="AP9" s="84"/>
      <c r="AQ9" s="84"/>
      <c r="AR9" s="84"/>
    </row>
    <row r="10" spans="1:44" x14ac:dyDescent="0.25">
      <c r="A10" s="84"/>
      <c r="C10" s="209"/>
      <c r="D10" s="209"/>
      <c r="E10" s="209"/>
      <c r="F10" s="209"/>
      <c r="G10" s="209"/>
      <c r="H10" s="209"/>
      <c r="I10" s="209"/>
      <c r="J10" s="209"/>
      <c r="K10" s="209"/>
      <c r="L10" s="209"/>
      <c r="M10" s="209"/>
      <c r="N10" s="209"/>
      <c r="O10" s="209"/>
      <c r="P10" s="209"/>
      <c r="Q10" s="209"/>
      <c r="R10" s="209"/>
      <c r="S10" s="209"/>
      <c r="T10" s="209"/>
      <c r="U10" s="209"/>
      <c r="V10" s="209"/>
      <c r="W10" s="209"/>
      <c r="X10" s="209"/>
      <c r="Y10" s="209"/>
      <c r="Z10" s="209"/>
      <c r="AA10" s="209"/>
      <c r="AB10" s="209"/>
      <c r="AC10" s="209"/>
      <c r="AD10" s="209"/>
      <c r="AE10" s="209"/>
      <c r="AF10" s="209"/>
      <c r="AG10" s="209"/>
      <c r="AH10" s="209"/>
      <c r="AI10" s="209"/>
      <c r="AJ10" s="209"/>
      <c r="AK10" s="209"/>
      <c r="AL10" s="209"/>
      <c r="AM10" s="209"/>
      <c r="AN10" s="209"/>
      <c r="AO10" s="84"/>
      <c r="AP10" s="84"/>
      <c r="AQ10" s="84"/>
      <c r="AR10" s="84"/>
    </row>
    <row r="11" spans="1:44" x14ac:dyDescent="0.25">
      <c r="A11" s="84"/>
      <c r="C11" s="209"/>
      <c r="D11" s="209"/>
      <c r="E11" s="209"/>
      <c r="F11" s="209"/>
      <c r="G11" s="209"/>
      <c r="H11" s="209"/>
      <c r="I11" s="209"/>
      <c r="J11" s="209"/>
      <c r="K11" s="209"/>
      <c r="L11" s="209"/>
      <c r="M11" s="209"/>
      <c r="N11" s="209"/>
      <c r="O11" s="209"/>
      <c r="P11" s="209"/>
      <c r="Q11" s="209"/>
      <c r="R11" s="209"/>
      <c r="S11" s="209"/>
      <c r="T11" s="209"/>
      <c r="U11" s="209"/>
      <c r="V11" s="209"/>
      <c r="W11" s="209"/>
      <c r="X11" s="209"/>
      <c r="Y11" s="209"/>
      <c r="Z11" s="209"/>
      <c r="AA11" s="209"/>
      <c r="AB11" s="209"/>
      <c r="AC11" s="209"/>
      <c r="AD11" s="209"/>
      <c r="AE11" s="209"/>
      <c r="AF11" s="209"/>
      <c r="AG11" s="209"/>
      <c r="AH11" s="209"/>
      <c r="AI11" s="209"/>
      <c r="AJ11" s="209"/>
      <c r="AK11" s="209"/>
      <c r="AL11" s="209"/>
      <c r="AM11" s="209"/>
      <c r="AN11" s="209"/>
      <c r="AO11" s="84"/>
      <c r="AP11" s="84"/>
      <c r="AQ11" s="84"/>
      <c r="AR11" s="84"/>
    </row>
    <row r="12" spans="1:44" x14ac:dyDescent="0.25">
      <c r="A12" s="84"/>
      <c r="C12" s="137"/>
      <c r="D12" s="137"/>
      <c r="E12" s="137"/>
      <c r="F12" s="137"/>
      <c r="G12" s="137"/>
      <c r="H12" s="137"/>
      <c r="I12" s="137"/>
      <c r="J12" s="137"/>
      <c r="K12" s="137"/>
      <c r="L12" s="137"/>
      <c r="M12" s="137"/>
      <c r="N12" s="137"/>
      <c r="O12" s="137"/>
      <c r="P12" s="137"/>
      <c r="Q12" s="137"/>
      <c r="R12" s="137"/>
      <c r="S12" s="137"/>
      <c r="T12" s="137"/>
      <c r="U12" s="137"/>
      <c r="V12" s="137"/>
      <c r="W12" s="137"/>
      <c r="X12" s="137"/>
      <c r="Y12" s="137"/>
      <c r="Z12" s="137"/>
      <c r="AA12" s="137"/>
      <c r="AB12" s="137"/>
      <c r="AC12" s="137"/>
      <c r="AD12" s="137"/>
      <c r="AE12" s="137"/>
      <c r="AF12" s="137"/>
      <c r="AG12" s="137"/>
      <c r="AH12" s="137"/>
      <c r="AI12" s="137"/>
      <c r="AJ12" s="137"/>
      <c r="AK12" s="137"/>
      <c r="AL12" s="137"/>
      <c r="AM12" s="137"/>
      <c r="AN12" s="137"/>
      <c r="AO12" s="84"/>
      <c r="AP12" s="84"/>
      <c r="AQ12" s="84"/>
      <c r="AR12" s="84"/>
    </row>
    <row r="13" spans="1:44" ht="22.5" x14ac:dyDescent="0.45">
      <c r="A13" s="84"/>
      <c r="C13" s="210"/>
      <c r="D13" s="210"/>
      <c r="E13" s="210"/>
      <c r="F13" s="210"/>
      <c r="G13" s="210"/>
      <c r="H13" s="210"/>
      <c r="I13" s="210"/>
      <c r="J13" s="210"/>
      <c r="K13" s="210"/>
      <c r="L13" s="210"/>
      <c r="M13" s="210"/>
      <c r="N13" s="210"/>
      <c r="O13" s="210"/>
      <c r="P13" s="210"/>
      <c r="Q13" s="210"/>
      <c r="R13" s="210"/>
      <c r="S13" s="210"/>
      <c r="T13" s="210"/>
      <c r="U13" s="210"/>
      <c r="V13" s="210"/>
      <c r="W13" s="210"/>
      <c r="X13" s="210"/>
      <c r="Y13" s="210"/>
      <c r="Z13" s="210"/>
      <c r="AA13" s="210"/>
      <c r="AB13" s="210"/>
      <c r="AC13" s="210"/>
      <c r="AD13" s="210"/>
      <c r="AE13" s="210"/>
      <c r="AF13" s="210"/>
      <c r="AG13" s="210"/>
      <c r="AH13" s="210"/>
      <c r="AI13" s="210"/>
      <c r="AJ13" s="210"/>
      <c r="AK13" s="210"/>
      <c r="AL13" s="210"/>
      <c r="AM13" s="210"/>
      <c r="AN13" s="210"/>
      <c r="AO13" s="84"/>
      <c r="AP13" s="84"/>
      <c r="AQ13" s="84"/>
      <c r="AR13" s="84"/>
    </row>
    <row r="14" spans="1:44" x14ac:dyDescent="0.25">
      <c r="A14" s="84"/>
      <c r="C14" s="137"/>
      <c r="D14" s="137"/>
      <c r="E14" s="137"/>
      <c r="F14" s="137"/>
      <c r="G14" s="137"/>
      <c r="H14" s="137"/>
      <c r="I14" s="137"/>
      <c r="J14" s="137"/>
      <c r="K14" s="137"/>
      <c r="L14" s="137"/>
      <c r="M14" s="137"/>
      <c r="N14" s="137"/>
      <c r="O14" s="137"/>
      <c r="P14" s="137"/>
      <c r="Q14" s="137"/>
      <c r="R14" s="137"/>
      <c r="S14" s="137"/>
      <c r="T14" s="137"/>
      <c r="U14" s="137"/>
      <c r="V14" s="137"/>
      <c r="W14" s="137"/>
      <c r="X14" s="137"/>
      <c r="Y14" s="137"/>
      <c r="Z14" s="137"/>
      <c r="AA14" s="137"/>
      <c r="AB14" s="137"/>
      <c r="AC14" s="137"/>
      <c r="AD14" s="137"/>
      <c r="AE14" s="137"/>
      <c r="AF14" s="137"/>
      <c r="AG14" s="137"/>
      <c r="AH14" s="137"/>
      <c r="AI14" s="137"/>
      <c r="AJ14" s="137"/>
      <c r="AK14" s="137"/>
      <c r="AL14" s="137"/>
      <c r="AM14" s="137"/>
      <c r="AN14" s="137"/>
      <c r="AO14" s="84"/>
      <c r="AP14" s="84"/>
      <c r="AQ14" s="84"/>
      <c r="AR14" s="84"/>
    </row>
    <row r="15" spans="1:44" x14ac:dyDescent="0.25">
      <c r="A15" s="84"/>
      <c r="C15" s="296" t="str">
        <f>IFERROR(UPPER(INDEX(REKAP!$B$9:$B$68,MATCH(AP2,REKAP!$U$9:$U$68,0))),"Peringkat tidak ditemukan")</f>
        <v>SISWA 01</v>
      </c>
      <c r="D15" s="296"/>
      <c r="E15" s="296"/>
      <c r="F15" s="296"/>
      <c r="G15" s="296"/>
      <c r="H15" s="296"/>
      <c r="I15" s="296"/>
      <c r="J15" s="296"/>
      <c r="K15" s="296"/>
      <c r="L15" s="296"/>
      <c r="M15" s="296"/>
      <c r="N15" s="296"/>
      <c r="O15" s="296"/>
      <c r="P15" s="296"/>
      <c r="Q15" s="296"/>
      <c r="R15" s="296"/>
      <c r="S15" s="296"/>
      <c r="T15" s="296"/>
      <c r="U15" s="296"/>
      <c r="V15" s="296"/>
      <c r="W15" s="296"/>
      <c r="X15" s="296"/>
      <c r="Y15" s="296"/>
      <c r="Z15" s="296"/>
      <c r="AA15" s="296"/>
      <c r="AB15" s="296"/>
      <c r="AC15" s="296"/>
      <c r="AD15" s="296"/>
      <c r="AE15" s="296"/>
      <c r="AF15" s="296"/>
      <c r="AG15" s="296"/>
      <c r="AH15" s="296"/>
      <c r="AI15" s="296"/>
      <c r="AJ15" s="296"/>
      <c r="AK15" s="296"/>
      <c r="AL15" s="296"/>
      <c r="AM15" s="296"/>
      <c r="AN15" s="296"/>
      <c r="AO15" s="84"/>
      <c r="AP15" s="84"/>
      <c r="AQ15" s="84"/>
      <c r="AR15" s="84"/>
    </row>
    <row r="16" spans="1:44" x14ac:dyDescent="0.25">
      <c r="A16" s="84"/>
      <c r="C16" s="296"/>
      <c r="D16" s="296"/>
      <c r="E16" s="296"/>
      <c r="F16" s="296"/>
      <c r="G16" s="296"/>
      <c r="H16" s="296"/>
      <c r="I16" s="296"/>
      <c r="J16" s="296"/>
      <c r="K16" s="296"/>
      <c r="L16" s="296"/>
      <c r="M16" s="296"/>
      <c r="N16" s="296"/>
      <c r="O16" s="296"/>
      <c r="P16" s="296"/>
      <c r="Q16" s="296"/>
      <c r="R16" s="296"/>
      <c r="S16" s="296"/>
      <c r="T16" s="296"/>
      <c r="U16" s="296"/>
      <c r="V16" s="296"/>
      <c r="W16" s="296"/>
      <c r="X16" s="296"/>
      <c r="Y16" s="296"/>
      <c r="Z16" s="296"/>
      <c r="AA16" s="296"/>
      <c r="AB16" s="296"/>
      <c r="AC16" s="296"/>
      <c r="AD16" s="296"/>
      <c r="AE16" s="296"/>
      <c r="AF16" s="296"/>
      <c r="AG16" s="296"/>
      <c r="AH16" s="296"/>
      <c r="AI16" s="296"/>
      <c r="AJ16" s="296"/>
      <c r="AK16" s="296"/>
      <c r="AL16" s="296"/>
      <c r="AM16" s="296"/>
      <c r="AN16" s="296"/>
      <c r="AO16" s="84"/>
      <c r="AP16" s="84"/>
      <c r="AQ16" s="84"/>
      <c r="AR16" s="84"/>
    </row>
    <row r="17" spans="1:44" x14ac:dyDescent="0.25">
      <c r="A17" s="84"/>
      <c r="C17" s="137"/>
      <c r="D17" s="137"/>
      <c r="E17" s="137"/>
      <c r="F17" s="137"/>
      <c r="G17" s="137"/>
      <c r="H17" s="137"/>
      <c r="I17" s="137"/>
      <c r="J17" s="137"/>
      <c r="K17" s="137"/>
      <c r="L17" s="137"/>
      <c r="M17" s="137"/>
      <c r="N17" s="137"/>
      <c r="O17" s="137"/>
      <c r="P17" s="137"/>
      <c r="Q17" s="137"/>
      <c r="R17" s="137"/>
      <c r="S17" s="137"/>
      <c r="T17" s="137"/>
      <c r="U17" s="137"/>
      <c r="V17" s="137"/>
      <c r="W17" s="137"/>
      <c r="X17" s="137"/>
      <c r="Y17" s="137"/>
      <c r="Z17" s="137"/>
      <c r="AA17" s="137"/>
      <c r="AB17" s="137"/>
      <c r="AC17" s="137"/>
      <c r="AD17" s="137"/>
      <c r="AE17" s="137"/>
      <c r="AF17" s="137"/>
      <c r="AG17" s="137"/>
      <c r="AH17" s="137"/>
      <c r="AI17" s="137"/>
      <c r="AJ17" s="137"/>
      <c r="AK17" s="137"/>
      <c r="AL17" s="137"/>
      <c r="AM17" s="137"/>
      <c r="AN17" s="137"/>
      <c r="AO17" s="84"/>
      <c r="AP17" s="84"/>
      <c r="AQ17" s="84"/>
      <c r="AR17" s="84"/>
    </row>
    <row r="18" spans="1:44" ht="22.5" x14ac:dyDescent="0.45">
      <c r="A18" s="84"/>
      <c r="C18" s="210"/>
      <c r="D18" s="210"/>
      <c r="E18" s="210"/>
      <c r="F18" s="210"/>
      <c r="G18" s="210"/>
      <c r="H18" s="210"/>
      <c r="I18" s="210"/>
      <c r="J18" s="210"/>
      <c r="K18" s="210"/>
      <c r="L18" s="210"/>
      <c r="M18" s="210"/>
      <c r="N18" s="210"/>
      <c r="O18" s="210"/>
      <c r="P18" s="210"/>
      <c r="Q18" s="210"/>
      <c r="R18" s="210"/>
      <c r="S18" s="210"/>
      <c r="T18" s="210"/>
      <c r="U18" s="210"/>
      <c r="V18" s="210"/>
      <c r="W18" s="210"/>
      <c r="X18" s="210"/>
      <c r="Y18" s="210"/>
      <c r="Z18" s="210"/>
      <c r="AA18" s="210"/>
      <c r="AB18" s="210"/>
      <c r="AC18" s="210"/>
      <c r="AD18" s="210"/>
      <c r="AE18" s="210"/>
      <c r="AF18" s="210"/>
      <c r="AG18" s="210"/>
      <c r="AH18" s="210"/>
      <c r="AI18" s="210"/>
      <c r="AJ18" s="210"/>
      <c r="AK18" s="210"/>
      <c r="AL18" s="210"/>
      <c r="AM18" s="210"/>
      <c r="AN18" s="210"/>
      <c r="AO18" s="84"/>
      <c r="AP18" s="84"/>
      <c r="AQ18" s="84"/>
      <c r="AR18" s="84"/>
    </row>
    <row r="19" spans="1:44" x14ac:dyDescent="0.25">
      <c r="A19" s="84"/>
      <c r="C19" s="211" t="str">
        <f>IFERROR(CHOOSE(AP2, "Peringkat Pertama", "Peringkat Kedua", "Peringkat Ketiga", "Peringkat Keempat", "Peringkat Kelima", "Peringkat Keenam", "Peringkat Ketujuh", "Peringkat Kedelapan", "Peringkat Kesembilan", "Peringkat Kesepuluh"), "")</f>
        <v>Peringkat Pertama</v>
      </c>
      <c r="D19" s="211"/>
      <c r="E19" s="211"/>
      <c r="F19" s="211"/>
      <c r="G19" s="211"/>
      <c r="H19" s="211"/>
      <c r="I19" s="211"/>
      <c r="J19" s="211"/>
      <c r="K19" s="211"/>
      <c r="L19" s="211"/>
      <c r="M19" s="211"/>
      <c r="N19" s="211"/>
      <c r="O19" s="211"/>
      <c r="P19" s="211"/>
      <c r="Q19" s="211"/>
      <c r="R19" s="211"/>
      <c r="S19" s="211"/>
      <c r="T19" s="211"/>
      <c r="U19" s="211"/>
      <c r="V19" s="211"/>
      <c r="W19" s="211"/>
      <c r="X19" s="211"/>
      <c r="Y19" s="211"/>
      <c r="Z19" s="211"/>
      <c r="AA19" s="211"/>
      <c r="AB19" s="211"/>
      <c r="AC19" s="211"/>
      <c r="AD19" s="211"/>
      <c r="AE19" s="211"/>
      <c r="AF19" s="211"/>
      <c r="AG19" s="211"/>
      <c r="AH19" s="211"/>
      <c r="AI19" s="211"/>
      <c r="AJ19" s="211"/>
      <c r="AK19" s="211"/>
      <c r="AL19" s="211"/>
      <c r="AM19" s="211"/>
      <c r="AN19" s="211"/>
      <c r="AO19" s="84"/>
      <c r="AP19" s="84"/>
      <c r="AQ19" s="84"/>
      <c r="AR19" s="84"/>
    </row>
    <row r="20" spans="1:44" x14ac:dyDescent="0.25">
      <c r="A20" s="84"/>
      <c r="C20" s="211"/>
      <c r="D20" s="211"/>
      <c r="E20" s="211"/>
      <c r="F20" s="211"/>
      <c r="G20" s="211"/>
      <c r="H20" s="211"/>
      <c r="I20" s="211"/>
      <c r="J20" s="211"/>
      <c r="K20" s="211"/>
      <c r="L20" s="211"/>
      <c r="M20" s="211"/>
      <c r="N20" s="211"/>
      <c r="O20" s="211"/>
      <c r="P20" s="211"/>
      <c r="Q20" s="211"/>
      <c r="R20" s="211"/>
      <c r="S20" s="211"/>
      <c r="T20" s="211"/>
      <c r="U20" s="211"/>
      <c r="V20" s="211"/>
      <c r="W20" s="211"/>
      <c r="X20" s="211"/>
      <c r="Y20" s="211"/>
      <c r="Z20" s="211"/>
      <c r="AA20" s="211"/>
      <c r="AB20" s="211"/>
      <c r="AC20" s="211"/>
      <c r="AD20" s="211"/>
      <c r="AE20" s="211"/>
      <c r="AF20" s="211"/>
      <c r="AG20" s="211"/>
      <c r="AH20" s="211"/>
      <c r="AI20" s="211"/>
      <c r="AJ20" s="211"/>
      <c r="AK20" s="211"/>
      <c r="AL20" s="211"/>
      <c r="AM20" s="211"/>
      <c r="AN20" s="211"/>
      <c r="AO20" s="84"/>
      <c r="AP20" s="84"/>
      <c r="AQ20" s="84"/>
      <c r="AR20" s="84"/>
    </row>
    <row r="21" spans="1:44" x14ac:dyDescent="0.25">
      <c r="A21" s="84"/>
      <c r="C21" s="137"/>
      <c r="D21" s="137"/>
      <c r="E21" s="137"/>
      <c r="F21" s="137"/>
      <c r="G21" s="137"/>
      <c r="H21" s="137"/>
      <c r="I21" s="137"/>
      <c r="J21" s="137"/>
      <c r="K21" s="137"/>
      <c r="L21" s="137"/>
      <c r="M21" s="137"/>
      <c r="N21" s="137"/>
      <c r="O21" s="137"/>
      <c r="P21" s="137"/>
      <c r="Q21" s="137"/>
      <c r="R21" s="137"/>
      <c r="S21" s="137"/>
      <c r="T21" s="137"/>
      <c r="U21" s="137"/>
      <c r="V21" s="137"/>
      <c r="W21" s="137"/>
      <c r="X21" s="137"/>
      <c r="Y21" s="137"/>
      <c r="Z21" s="137"/>
      <c r="AA21" s="137"/>
      <c r="AB21" s="137"/>
      <c r="AC21" s="137"/>
      <c r="AD21" s="137"/>
      <c r="AE21" s="137"/>
      <c r="AF21" s="137"/>
      <c r="AG21" s="137"/>
      <c r="AH21" s="137"/>
      <c r="AI21" s="137"/>
      <c r="AJ21" s="137"/>
      <c r="AK21" s="137"/>
      <c r="AL21" s="137"/>
      <c r="AM21" s="137"/>
      <c r="AN21" s="137"/>
      <c r="AO21" s="84"/>
      <c r="AP21" s="84"/>
      <c r="AQ21" s="84"/>
      <c r="AR21" s="84"/>
    </row>
    <row r="22" spans="1:44" ht="20.25" x14ac:dyDescent="0.3">
      <c r="A22" s="84"/>
      <c r="C22" s="212" t="str">
        <f>IFERROR("atas prestasi belajar yang membanggakan di kelas "&amp;'Profil Sekolah'!D20&amp;" pada semester "&amp;'Profil Sekolah'!D19&amp;" Tahun Pelajaran "&amp;'Profil Sekolah'!D18&amp;". Semoga prestasi ini menjadi motivasi untuk terus belajar dan berkembang dalam meraih kesuksesan.","")</f>
        <v>atas prestasi belajar yang membanggakan di kelas V pada semester II Tahun Pelajaran 2025/2026. Semoga prestasi ini menjadi motivasi untuk terus belajar dan berkembang dalam meraih kesuksesan.</v>
      </c>
      <c r="D22" s="212"/>
      <c r="E22" s="212"/>
      <c r="F22" s="212"/>
      <c r="G22" s="212"/>
      <c r="H22" s="212"/>
      <c r="I22" s="212"/>
      <c r="J22" s="212"/>
      <c r="K22" s="212"/>
      <c r="L22" s="212"/>
      <c r="M22" s="212"/>
      <c r="N22" s="212"/>
      <c r="O22" s="212"/>
      <c r="P22" s="212"/>
      <c r="Q22" s="212"/>
      <c r="R22" s="212"/>
      <c r="S22" s="212"/>
      <c r="T22" s="212"/>
      <c r="U22" s="212"/>
      <c r="V22" s="212"/>
      <c r="W22" s="212"/>
      <c r="X22" s="212"/>
      <c r="Y22" s="212"/>
      <c r="Z22" s="212"/>
      <c r="AA22" s="212"/>
      <c r="AB22" s="212"/>
      <c r="AC22" s="212"/>
      <c r="AD22" s="212"/>
      <c r="AE22" s="212"/>
      <c r="AF22" s="212"/>
      <c r="AG22" s="212"/>
      <c r="AH22" s="212"/>
      <c r="AI22" s="212"/>
      <c r="AJ22" s="212"/>
      <c r="AK22" s="212"/>
      <c r="AL22" s="212"/>
      <c r="AM22" s="212"/>
      <c r="AN22" s="212"/>
      <c r="AO22" s="84"/>
      <c r="AP22" s="84"/>
      <c r="AQ22" s="84"/>
      <c r="AR22" s="84"/>
    </row>
    <row r="23" spans="1:44" ht="20.25" x14ac:dyDescent="0.3">
      <c r="A23" s="84"/>
      <c r="C23" s="208"/>
      <c r="D23" s="208"/>
      <c r="E23" s="208"/>
      <c r="F23" s="208"/>
      <c r="G23" s="208"/>
      <c r="H23" s="208"/>
      <c r="I23" s="208"/>
      <c r="J23" s="208"/>
      <c r="K23" s="208"/>
      <c r="L23" s="208"/>
      <c r="M23" s="208"/>
      <c r="N23" s="208"/>
      <c r="O23" s="208"/>
      <c r="P23" s="208"/>
      <c r="Q23" s="208"/>
      <c r="R23" s="208"/>
      <c r="S23" s="208"/>
      <c r="T23" s="208"/>
      <c r="U23" s="208"/>
      <c r="V23" s="208"/>
      <c r="W23" s="208"/>
      <c r="X23" s="208"/>
      <c r="Y23" s="208"/>
      <c r="Z23" s="208"/>
      <c r="AA23" s="208"/>
      <c r="AB23" s="208"/>
      <c r="AC23" s="208"/>
      <c r="AD23" s="208"/>
      <c r="AE23" s="208"/>
      <c r="AF23" s="208"/>
      <c r="AG23" s="208"/>
      <c r="AH23" s="208"/>
      <c r="AI23" s="208"/>
      <c r="AJ23" s="208"/>
      <c r="AK23" s="208"/>
      <c r="AL23" s="208"/>
      <c r="AM23" s="208"/>
      <c r="AN23" s="208"/>
      <c r="AO23" s="84"/>
      <c r="AP23" s="84"/>
      <c r="AQ23" s="84"/>
      <c r="AR23" s="84"/>
    </row>
    <row r="24" spans="1:44" ht="20.25" x14ac:dyDescent="0.3">
      <c r="A24" s="84"/>
      <c r="C24" s="208"/>
      <c r="D24" s="208"/>
      <c r="E24" s="208"/>
      <c r="F24" s="208"/>
      <c r="G24" s="208"/>
      <c r="H24" s="208"/>
      <c r="I24" s="208"/>
      <c r="J24" s="208"/>
      <c r="K24" s="208"/>
      <c r="L24" s="208"/>
      <c r="M24" s="208"/>
      <c r="N24" s="208"/>
      <c r="O24" s="208"/>
      <c r="P24" s="208"/>
      <c r="Q24" s="208"/>
      <c r="R24" s="208"/>
      <c r="S24" s="208"/>
      <c r="T24" s="208"/>
      <c r="U24" s="208"/>
      <c r="V24" s="208"/>
      <c r="W24" s="208"/>
      <c r="X24" s="208"/>
      <c r="Y24" s="208"/>
      <c r="Z24" s="208"/>
      <c r="AA24" s="208"/>
      <c r="AB24" s="208"/>
      <c r="AC24" s="208"/>
      <c r="AD24" s="208"/>
      <c r="AE24" s="208"/>
      <c r="AF24" s="208"/>
      <c r="AG24" s="208"/>
      <c r="AH24" s="208"/>
      <c r="AI24" s="208"/>
      <c r="AJ24" s="208"/>
      <c r="AK24" s="208"/>
      <c r="AL24" s="208"/>
      <c r="AM24" s="208"/>
      <c r="AN24" s="208"/>
      <c r="AO24" s="84"/>
      <c r="AP24" s="84"/>
      <c r="AQ24" s="84"/>
      <c r="AR24" s="84"/>
    </row>
    <row r="25" spans="1:44" ht="26.25" customHeight="1" x14ac:dyDescent="0.25">
      <c r="A25" s="84"/>
      <c r="C25" s="137"/>
      <c r="D25" s="137"/>
      <c r="E25" s="137"/>
      <c r="F25" s="137"/>
      <c r="G25" s="137"/>
      <c r="H25" s="137"/>
      <c r="I25" s="137"/>
      <c r="J25" s="137"/>
      <c r="K25" s="137"/>
      <c r="L25" s="137"/>
      <c r="M25" s="137"/>
      <c r="N25" s="137"/>
      <c r="O25" s="137"/>
      <c r="P25" s="137"/>
      <c r="Q25" s="137"/>
      <c r="R25" s="137"/>
      <c r="S25" s="137"/>
      <c r="T25" s="137"/>
      <c r="U25" s="137"/>
      <c r="V25" s="137"/>
      <c r="W25" s="137"/>
      <c r="X25" s="137"/>
      <c r="Y25" s="137"/>
      <c r="Z25" s="137"/>
      <c r="AA25" s="137"/>
      <c r="AB25" s="137"/>
      <c r="AC25" s="137"/>
      <c r="AD25" s="137"/>
      <c r="AE25" s="137"/>
      <c r="AF25" s="137"/>
      <c r="AG25" s="137"/>
      <c r="AH25" s="137"/>
      <c r="AI25" s="137"/>
      <c r="AJ25" s="137"/>
      <c r="AK25" s="137"/>
      <c r="AL25" s="137"/>
      <c r="AM25" s="137"/>
      <c r="AN25" s="137"/>
      <c r="AO25" s="84"/>
      <c r="AP25" s="84"/>
      <c r="AQ25" s="84"/>
      <c r="AR25" s="84"/>
    </row>
    <row r="26" spans="1:44" ht="15.75" x14ac:dyDescent="0.25">
      <c r="A26" s="84"/>
      <c r="C26" s="137"/>
      <c r="D26" s="137"/>
      <c r="E26" s="137"/>
      <c r="F26" s="137"/>
      <c r="G26" s="138" t="s">
        <v>455</v>
      </c>
      <c r="H26" s="137"/>
      <c r="I26" s="137"/>
      <c r="J26" s="137"/>
      <c r="K26" s="137"/>
      <c r="L26" s="137"/>
      <c r="M26" s="137"/>
      <c r="N26" s="137"/>
      <c r="O26" s="137"/>
      <c r="P26" s="137"/>
      <c r="Q26" s="137"/>
      <c r="R26" s="137"/>
      <c r="S26" s="137"/>
      <c r="T26" s="137"/>
      <c r="U26" s="137"/>
      <c r="V26" s="137"/>
      <c r="W26" s="137"/>
      <c r="X26" s="137"/>
      <c r="Y26" s="137"/>
      <c r="Z26" s="137"/>
      <c r="AA26" s="137"/>
      <c r="AB26" s="87"/>
      <c r="AC26" s="137"/>
      <c r="AD26" s="137"/>
      <c r="AE26" s="137"/>
      <c r="AF26" s="137"/>
      <c r="AG26" s="138" t="str">
        <f>'Profil Sekolah'!D27&amp;", "&amp;'Profil Sekolah'!D28</f>
        <v>Sukabumi, 26 Juni 2026</v>
      </c>
      <c r="AH26" s="137"/>
      <c r="AI26" s="87"/>
      <c r="AJ26" s="137"/>
      <c r="AK26" s="137"/>
      <c r="AL26" s="137"/>
      <c r="AM26" s="137"/>
      <c r="AN26" s="137"/>
      <c r="AO26" s="84"/>
      <c r="AP26" s="84"/>
      <c r="AQ26" s="84"/>
      <c r="AR26" s="84"/>
    </row>
    <row r="27" spans="1:44" ht="18.75" x14ac:dyDescent="0.3">
      <c r="A27" s="84"/>
      <c r="C27" s="137"/>
      <c r="D27" s="137"/>
      <c r="E27" s="137"/>
      <c r="F27" s="137"/>
      <c r="G27" s="139" t="s">
        <v>395</v>
      </c>
      <c r="H27" s="138"/>
      <c r="I27" s="138"/>
      <c r="J27" s="138"/>
      <c r="K27" s="138"/>
      <c r="L27" s="138"/>
      <c r="M27" s="138"/>
      <c r="N27" s="137"/>
      <c r="O27" s="137"/>
      <c r="P27" s="137"/>
      <c r="Q27" s="137"/>
      <c r="R27" s="137"/>
      <c r="S27" s="137"/>
      <c r="T27" s="137"/>
      <c r="U27" s="137"/>
      <c r="V27" s="137"/>
      <c r="W27" s="137"/>
      <c r="X27" s="137"/>
      <c r="Y27" s="137"/>
      <c r="Z27" s="137"/>
      <c r="AA27" s="137"/>
      <c r="AB27" s="87"/>
      <c r="AC27" s="137"/>
      <c r="AD27" s="138"/>
      <c r="AE27" s="138"/>
      <c r="AF27" s="138"/>
      <c r="AG27" s="140" t="s">
        <v>456</v>
      </c>
      <c r="AH27" s="137"/>
      <c r="AI27" s="87"/>
      <c r="AJ27" s="137"/>
      <c r="AK27" s="137"/>
      <c r="AL27" s="137"/>
      <c r="AM27" s="137"/>
      <c r="AN27" s="137"/>
      <c r="AO27" s="84"/>
      <c r="AP27" s="84"/>
      <c r="AQ27" s="84"/>
      <c r="AR27" s="84"/>
    </row>
    <row r="28" spans="1:44" ht="18.75" x14ac:dyDescent="0.3">
      <c r="A28" s="84"/>
      <c r="C28" s="137"/>
      <c r="D28" s="137"/>
      <c r="E28" s="137"/>
      <c r="F28" s="137"/>
      <c r="G28" s="139"/>
      <c r="H28" s="138"/>
      <c r="I28" s="138"/>
      <c r="J28" s="138"/>
      <c r="K28" s="138"/>
      <c r="L28" s="138"/>
      <c r="M28" s="138"/>
      <c r="N28" s="137"/>
      <c r="O28" s="137"/>
      <c r="P28" s="137"/>
      <c r="Q28" s="137"/>
      <c r="R28" s="137"/>
      <c r="S28" s="137"/>
      <c r="T28" s="137"/>
      <c r="U28" s="137"/>
      <c r="V28" s="137"/>
      <c r="W28" s="137"/>
      <c r="X28" s="137"/>
      <c r="Y28" s="137"/>
      <c r="Z28" s="137"/>
      <c r="AA28" s="137"/>
      <c r="AB28" s="87"/>
      <c r="AC28" s="137"/>
      <c r="AD28" s="138"/>
      <c r="AE28" s="138"/>
      <c r="AF28" s="138"/>
      <c r="AG28" s="139"/>
      <c r="AH28" s="137"/>
      <c r="AI28" s="87"/>
      <c r="AJ28" s="137"/>
      <c r="AK28" s="137"/>
      <c r="AL28" s="137"/>
      <c r="AM28" s="137"/>
      <c r="AN28" s="137"/>
      <c r="AO28" s="84"/>
      <c r="AP28" s="84"/>
      <c r="AQ28" s="84"/>
      <c r="AR28" s="84"/>
    </row>
    <row r="29" spans="1:44" ht="18.75" x14ac:dyDescent="0.3">
      <c r="A29" s="84"/>
      <c r="C29" s="137"/>
      <c r="D29" s="137"/>
      <c r="E29" s="137"/>
      <c r="F29" s="137"/>
      <c r="G29" s="139"/>
      <c r="H29" s="138"/>
      <c r="I29" s="138"/>
      <c r="J29" s="138"/>
      <c r="K29" s="138"/>
      <c r="L29" s="138"/>
      <c r="M29" s="138"/>
      <c r="N29" s="137"/>
      <c r="O29" s="137"/>
      <c r="P29" s="137"/>
      <c r="Q29" s="137"/>
      <c r="R29" s="137"/>
      <c r="S29" s="137"/>
      <c r="T29" s="137"/>
      <c r="U29" s="137"/>
      <c r="V29" s="137"/>
      <c r="W29" s="137"/>
      <c r="X29" s="137"/>
      <c r="Y29" s="137"/>
      <c r="Z29" s="137"/>
      <c r="AA29" s="137"/>
      <c r="AB29" s="87"/>
      <c r="AC29" s="137"/>
      <c r="AD29" s="138"/>
      <c r="AE29" s="138"/>
      <c r="AF29" s="138"/>
      <c r="AG29" s="139"/>
      <c r="AH29" s="137"/>
      <c r="AI29" s="87"/>
      <c r="AJ29" s="137"/>
      <c r="AK29" s="137"/>
      <c r="AL29" s="137"/>
      <c r="AM29" s="137"/>
      <c r="AN29" s="137"/>
      <c r="AO29" s="84"/>
      <c r="AP29" s="84"/>
      <c r="AQ29" s="84"/>
      <c r="AR29" s="84"/>
    </row>
    <row r="30" spans="1:44" ht="18.75" hidden="1" x14ac:dyDescent="0.3">
      <c r="A30" s="84"/>
      <c r="C30" s="137"/>
      <c r="D30" s="137"/>
      <c r="E30" s="137"/>
      <c r="F30" s="137"/>
      <c r="G30" s="139"/>
      <c r="H30" s="138"/>
      <c r="I30" s="138"/>
      <c r="J30" s="138"/>
      <c r="K30" s="138"/>
      <c r="L30" s="138"/>
      <c r="M30" s="138"/>
      <c r="N30" s="137"/>
      <c r="O30" s="137"/>
      <c r="P30" s="137"/>
      <c r="Q30" s="137"/>
      <c r="R30" s="137"/>
      <c r="S30" s="137"/>
      <c r="T30" s="137"/>
      <c r="U30" s="137"/>
      <c r="V30" s="137"/>
      <c r="W30" s="137"/>
      <c r="X30" s="137"/>
      <c r="Y30" s="137"/>
      <c r="Z30" s="137"/>
      <c r="AA30" s="137"/>
      <c r="AB30" s="87"/>
      <c r="AC30" s="137"/>
      <c r="AD30" s="138"/>
      <c r="AE30" s="138"/>
      <c r="AF30" s="138"/>
      <c r="AG30" s="139"/>
      <c r="AH30" s="137"/>
      <c r="AI30" s="87"/>
      <c r="AJ30" s="137"/>
      <c r="AK30" s="137"/>
      <c r="AL30" s="137"/>
      <c r="AM30" s="137"/>
      <c r="AN30" s="137"/>
      <c r="AO30" s="84"/>
      <c r="AP30" s="84"/>
      <c r="AQ30" s="84"/>
      <c r="AR30" s="84"/>
    </row>
    <row r="31" spans="1:44" ht="18.75" x14ac:dyDescent="0.3">
      <c r="A31" s="84"/>
      <c r="C31" s="137"/>
      <c r="D31" s="137"/>
      <c r="E31" s="137"/>
      <c r="F31" s="137"/>
      <c r="G31" s="139"/>
      <c r="H31" s="138"/>
      <c r="I31" s="138"/>
      <c r="J31" s="138"/>
      <c r="K31" s="138"/>
      <c r="L31" s="138"/>
      <c r="M31" s="138"/>
      <c r="N31" s="137"/>
      <c r="O31" s="137"/>
      <c r="P31" s="137"/>
      <c r="Q31" s="137"/>
      <c r="R31" s="137"/>
      <c r="S31" s="137"/>
      <c r="T31" s="137"/>
      <c r="U31" s="137"/>
      <c r="V31" s="137"/>
      <c r="W31" s="137"/>
      <c r="X31" s="137"/>
      <c r="Y31" s="137"/>
      <c r="Z31" s="137"/>
      <c r="AA31" s="137"/>
      <c r="AB31" s="87"/>
      <c r="AC31" s="137"/>
      <c r="AD31" s="138"/>
      <c r="AE31" s="138"/>
      <c r="AF31" s="138"/>
      <c r="AG31" s="139"/>
      <c r="AH31" s="137"/>
      <c r="AI31" s="87"/>
      <c r="AJ31" s="137"/>
      <c r="AK31" s="137"/>
      <c r="AL31" s="137"/>
      <c r="AM31" s="137"/>
      <c r="AN31" s="137"/>
      <c r="AO31" s="84"/>
      <c r="AP31" s="84"/>
      <c r="AQ31" s="84"/>
      <c r="AR31" s="84"/>
    </row>
    <row r="32" spans="1:44" ht="18.75" x14ac:dyDescent="0.3">
      <c r="A32" s="84"/>
      <c r="C32" s="137"/>
      <c r="D32" s="137"/>
      <c r="E32" s="137"/>
      <c r="F32" s="137"/>
      <c r="G32" s="141" t="str">
        <f>'Profil Sekolah'!D23</f>
        <v>Asep Agus Permana, S.Pd., SD.</v>
      </c>
      <c r="H32" s="138"/>
      <c r="I32" s="138"/>
      <c r="J32" s="138"/>
      <c r="K32" s="138"/>
      <c r="L32" s="138"/>
      <c r="M32" s="138"/>
      <c r="N32" s="137"/>
      <c r="O32" s="137"/>
      <c r="P32" s="137"/>
      <c r="Q32" s="137"/>
      <c r="R32" s="137"/>
      <c r="S32" s="137"/>
      <c r="T32" s="137"/>
      <c r="U32" s="137"/>
      <c r="V32" s="137"/>
      <c r="W32" s="137"/>
      <c r="X32" s="137"/>
      <c r="Y32" s="137"/>
      <c r="Z32" s="137"/>
      <c r="AA32" s="137"/>
      <c r="AB32" s="87"/>
      <c r="AC32" s="137"/>
      <c r="AD32" s="138"/>
      <c r="AE32" s="138"/>
      <c r="AF32" s="138"/>
      <c r="AG32" s="141" t="str">
        <f>'Profil Sekolah'!D25</f>
        <v>Adnan Abdillah, S.Pd.</v>
      </c>
      <c r="AH32" s="137"/>
      <c r="AI32" s="87"/>
      <c r="AJ32" s="137"/>
      <c r="AK32" s="137"/>
      <c r="AL32" s="137"/>
      <c r="AM32" s="137"/>
      <c r="AN32" s="137"/>
      <c r="AO32" s="84"/>
      <c r="AP32" s="84"/>
      <c r="AQ32" s="84"/>
      <c r="AR32" s="84"/>
    </row>
    <row r="33" spans="1:44" ht="18.75" x14ac:dyDescent="0.25">
      <c r="A33" s="84"/>
      <c r="C33" s="137"/>
      <c r="D33" s="137"/>
      <c r="E33" s="137"/>
      <c r="F33" s="137"/>
      <c r="G33" s="142" t="str">
        <f>"NIP "&amp;'Profil Sekolah'!D24</f>
        <v>NIP 196908272000121000</v>
      </c>
      <c r="H33" s="138"/>
      <c r="I33" s="138"/>
      <c r="J33" s="138"/>
      <c r="K33" s="138"/>
      <c r="L33" s="138"/>
      <c r="M33" s="138"/>
      <c r="N33" s="137"/>
      <c r="O33" s="137"/>
      <c r="P33" s="137"/>
      <c r="Q33" s="137"/>
      <c r="R33" s="137"/>
      <c r="S33" s="137"/>
      <c r="T33" s="137"/>
      <c r="U33" s="137"/>
      <c r="V33" s="137"/>
      <c r="W33" s="137"/>
      <c r="X33" s="137"/>
      <c r="Y33" s="137"/>
      <c r="Z33" s="137"/>
      <c r="AA33" s="137"/>
      <c r="AB33" s="87"/>
      <c r="AC33" s="137"/>
      <c r="AD33" s="138"/>
      <c r="AE33" s="138"/>
      <c r="AF33" s="138"/>
      <c r="AG33" s="142" t="str">
        <f>"NIP "&amp;'Profil Sekolah'!D26</f>
        <v>NIP -</v>
      </c>
      <c r="AH33" s="137"/>
      <c r="AI33" s="87"/>
      <c r="AJ33" s="137"/>
      <c r="AK33" s="137"/>
      <c r="AL33" s="137"/>
      <c r="AM33" s="137"/>
      <c r="AN33" s="137"/>
      <c r="AO33" s="84"/>
      <c r="AP33" s="84"/>
      <c r="AQ33" s="84"/>
      <c r="AR33" s="84"/>
    </row>
    <row r="34" spans="1:44" x14ac:dyDescent="0.25">
      <c r="A34" s="84"/>
      <c r="C34" s="136"/>
      <c r="D34" s="136"/>
      <c r="E34" s="136"/>
      <c r="F34" s="136"/>
      <c r="G34" s="136"/>
      <c r="H34" s="136"/>
      <c r="I34" s="136"/>
      <c r="J34" s="136"/>
      <c r="K34" s="136"/>
      <c r="L34" s="136"/>
      <c r="M34" s="136"/>
      <c r="N34" s="136"/>
      <c r="O34" s="136"/>
      <c r="P34" s="136"/>
      <c r="Q34" s="136"/>
      <c r="R34" s="136"/>
      <c r="S34" s="136"/>
      <c r="T34" s="136"/>
      <c r="U34" s="136"/>
      <c r="V34" s="136"/>
      <c r="W34" s="136"/>
      <c r="X34" s="136"/>
      <c r="Y34" s="136"/>
      <c r="Z34" s="136"/>
      <c r="AA34" s="136"/>
      <c r="AB34" s="136"/>
      <c r="AC34" s="136"/>
      <c r="AD34" s="136"/>
      <c r="AE34" s="136"/>
      <c r="AF34" s="136"/>
      <c r="AG34" s="136"/>
      <c r="AH34" s="136"/>
      <c r="AI34" s="136"/>
      <c r="AJ34" s="136"/>
      <c r="AK34" s="136"/>
      <c r="AL34" s="136"/>
      <c r="AM34" s="136"/>
      <c r="AN34" s="136"/>
      <c r="AO34" s="84"/>
      <c r="AP34" s="84"/>
      <c r="AQ34" s="84"/>
      <c r="AR34" s="84"/>
    </row>
    <row r="35" spans="1:44" ht="31.5" customHeight="1" x14ac:dyDescent="0.25">
      <c r="A35" s="84"/>
      <c r="C35" s="136"/>
      <c r="D35" s="136"/>
      <c r="E35" s="136"/>
      <c r="F35" s="136"/>
      <c r="G35" s="136"/>
      <c r="H35" s="136"/>
      <c r="I35" s="136"/>
      <c r="J35" s="136"/>
      <c r="K35" s="136"/>
      <c r="L35" s="136"/>
      <c r="M35" s="136"/>
      <c r="N35" s="136"/>
      <c r="O35" s="136"/>
      <c r="P35" s="136"/>
      <c r="Q35" s="136"/>
      <c r="R35" s="136"/>
      <c r="S35" s="136"/>
      <c r="T35" s="136"/>
      <c r="U35" s="136"/>
      <c r="V35" s="136"/>
      <c r="W35" s="136"/>
      <c r="X35" s="136"/>
      <c r="Y35" s="136"/>
      <c r="Z35" s="136"/>
      <c r="AA35" s="136"/>
      <c r="AB35" s="136"/>
      <c r="AC35" s="136"/>
      <c r="AD35" s="136"/>
      <c r="AE35" s="136"/>
      <c r="AF35" s="136"/>
      <c r="AG35" s="136"/>
      <c r="AH35" s="136"/>
      <c r="AI35" s="136"/>
      <c r="AJ35" s="136"/>
      <c r="AK35" s="136"/>
      <c r="AL35" s="136"/>
      <c r="AM35" s="136"/>
      <c r="AN35" s="136"/>
      <c r="AO35" s="84"/>
      <c r="AP35" s="84"/>
      <c r="AQ35" s="84"/>
      <c r="AR35" s="84"/>
    </row>
    <row r="36" spans="1:44" x14ac:dyDescent="0.25">
      <c r="A36" s="84"/>
      <c r="AO36" s="84"/>
      <c r="AP36" s="84"/>
      <c r="AQ36" s="84"/>
      <c r="AR36" s="84"/>
    </row>
    <row r="37" spans="1:44" x14ac:dyDescent="0.25">
      <c r="A37" s="84"/>
      <c r="AO37" s="84"/>
      <c r="AP37" s="84"/>
      <c r="AQ37" s="84"/>
      <c r="AR37" s="84"/>
    </row>
    <row r="38" spans="1:44" ht="79.5" customHeight="1" x14ac:dyDescent="0.25">
      <c r="A38" s="84"/>
      <c r="AO38" s="84"/>
      <c r="AP38" s="84"/>
      <c r="AQ38" s="84"/>
      <c r="AR38" s="84"/>
    </row>
  </sheetData>
  <mergeCells count="14">
    <mergeCell ref="C23:AN23"/>
    <mergeCell ref="C24:AN24"/>
    <mergeCell ref="C10:AN11"/>
    <mergeCell ref="C13:AN13"/>
    <mergeCell ref="C15:AN16"/>
    <mergeCell ref="C18:AN18"/>
    <mergeCell ref="C19:AN20"/>
    <mergeCell ref="C22:AN22"/>
    <mergeCell ref="C8:AN8"/>
    <mergeCell ref="C3:AN3"/>
    <mergeCell ref="C4:AN4"/>
    <mergeCell ref="C5:AN5"/>
    <mergeCell ref="C6:AN6"/>
    <mergeCell ref="C7:AN7"/>
  </mergeCells>
  <pageMargins left="0.19685039370078741" right="0.11811023622047245" top="0.39370078740157483" bottom="0.11811023622047245" header="0" footer="0"/>
  <pageSetup paperSize="9" scale="90" orientation="landscape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56322" r:id="rId4" name="SpinButton1">
          <controlPr defaultSize="0" autoLine="0" autoPict="0" r:id="rId5">
            <anchor moveWithCells="1">
              <from>
                <xdr:col>42</xdr:col>
                <xdr:colOff>76200</xdr:colOff>
                <xdr:row>0</xdr:row>
                <xdr:rowOff>228600</xdr:rowOff>
              </from>
              <to>
                <xdr:col>42</xdr:col>
                <xdr:colOff>457200</xdr:colOff>
                <xdr:row>2</xdr:row>
                <xdr:rowOff>76200</xdr:rowOff>
              </to>
            </anchor>
          </controlPr>
        </control>
      </mc:Choice>
      <mc:Fallback>
        <control shapeId="56322" r:id="rId4" name="SpinButton1"/>
      </mc:Fallback>
    </mc:AlternateContent>
    <mc:AlternateContent xmlns:mc="http://schemas.openxmlformats.org/markup-compatibility/2006">
      <mc:Choice Requires="x14">
        <control shapeId="56321" r:id="rId6" name="CommandButton1">
          <controlPr defaultSize="0" autoLine="0" autoPict="0" r:id="rId7">
            <anchor moveWithCells="1">
              <from>
                <xdr:col>41</xdr:col>
                <xdr:colOff>0</xdr:colOff>
                <xdr:row>2</xdr:row>
                <xdr:rowOff>219075</xdr:rowOff>
              </from>
              <to>
                <xdr:col>42</xdr:col>
                <xdr:colOff>600075</xdr:colOff>
                <xdr:row>5</xdr:row>
                <xdr:rowOff>133350</xdr:rowOff>
              </to>
            </anchor>
          </controlPr>
        </control>
      </mc:Choice>
      <mc:Fallback>
        <control shapeId="56321" r:id="rId6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050D2B-92F9-4813-8009-D867DC6F9A71}">
  <sheetPr codeName="Sheet29"/>
  <dimension ref="A1:AQ456"/>
  <sheetViews>
    <sheetView showGridLines="0" showRowColHeaders="0" view="pageBreakPreview" zoomScaleNormal="85" zoomScaleSheetLayoutView="100" workbookViewId="0">
      <pane ySplit="1" topLeftCell="A51" activePane="bottomLeft" state="frozen"/>
      <selection pane="bottomLeft" activeCell="I69" sqref="I69"/>
    </sheetView>
  </sheetViews>
  <sheetFormatPr defaultColWidth="0" defaultRowHeight="15" zeroHeight="1" x14ac:dyDescent="0.25"/>
  <cols>
    <col min="1" max="1" width="16" style="15" customWidth="1"/>
    <col min="2" max="2" width="2.140625" style="87" customWidth="1"/>
    <col min="3" max="3" width="4" style="88" customWidth="1"/>
    <col min="4" max="16" width="2.85546875" style="88" customWidth="1"/>
    <col min="17" max="17" width="3.85546875" style="88" customWidth="1"/>
    <col min="18" max="18" width="1.5703125" style="88" customWidth="1"/>
    <col min="19" max="29" width="2.85546875" style="88" customWidth="1"/>
    <col min="30" max="30" width="2.42578125" style="88" customWidth="1"/>
    <col min="31" max="35" width="2.85546875" style="88" customWidth="1"/>
    <col min="36" max="36" width="1.7109375" style="87" customWidth="1"/>
    <col min="37" max="38" width="9.140625" style="84" customWidth="1"/>
    <col min="39" max="42" width="9.140625" style="84" hidden="1" customWidth="1"/>
    <col min="43" max="43" width="0" style="84" hidden="1" customWidth="1"/>
    <col min="44" max="16384" width="9.140625" hidden="1"/>
  </cols>
  <sheetData>
    <row r="1" spans="2:42" ht="31.5" customHeight="1" x14ac:dyDescent="0.25">
      <c r="B1" s="85"/>
      <c r="C1" s="86"/>
      <c r="D1" s="86"/>
      <c r="E1" s="86"/>
      <c r="F1" s="86"/>
      <c r="G1" s="86"/>
      <c r="H1" s="86"/>
      <c r="I1" s="86"/>
      <c r="J1" s="86"/>
      <c r="K1" s="86"/>
      <c r="L1" s="246" t="str">
        <f>UPPER(IFERROR(VLOOKUP(Y1,'Identitas Siswa'!A8:D67,4,FALSE),""))</f>
        <v>SISWA 01</v>
      </c>
      <c r="M1" s="246"/>
      <c r="N1" s="246"/>
      <c r="O1" s="246"/>
      <c r="P1" s="246"/>
      <c r="Q1" s="246"/>
      <c r="R1" s="246"/>
      <c r="S1" s="246"/>
      <c r="T1" s="246"/>
      <c r="U1" s="246"/>
      <c r="V1" s="246"/>
      <c r="W1" s="246"/>
      <c r="X1" s="246"/>
      <c r="Y1" s="247">
        <v>1</v>
      </c>
      <c r="Z1" s="247"/>
      <c r="AA1" s="86"/>
      <c r="AB1" s="86"/>
      <c r="AC1" s="86"/>
      <c r="AD1" s="86"/>
      <c r="AE1" s="86"/>
      <c r="AF1" s="86"/>
      <c r="AG1" s="86"/>
      <c r="AH1" s="86"/>
      <c r="AI1" s="86"/>
      <c r="AJ1" s="85"/>
      <c r="AK1" s="15"/>
      <c r="AL1" s="15"/>
      <c r="AM1" s="15"/>
      <c r="AN1" s="15"/>
      <c r="AO1" s="15"/>
      <c r="AP1" s="15"/>
    </row>
    <row r="2" spans="2:42" x14ac:dyDescent="0.25">
      <c r="B2" s="15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15"/>
      <c r="AK2" s="15"/>
      <c r="AL2" s="15"/>
      <c r="AM2" s="15"/>
      <c r="AN2" s="15"/>
      <c r="AO2" s="15"/>
      <c r="AP2" s="15"/>
    </row>
    <row r="3" spans="2:42" ht="21.75" customHeight="1" x14ac:dyDescent="0.25">
      <c r="C3" s="227" t="s">
        <v>374</v>
      </c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7"/>
      <c r="Q3" s="227"/>
      <c r="R3" s="227"/>
      <c r="S3" s="227"/>
      <c r="T3" s="227"/>
      <c r="U3" s="227"/>
      <c r="V3" s="227"/>
      <c r="W3" s="227"/>
      <c r="X3" s="227"/>
      <c r="Y3" s="227"/>
      <c r="Z3" s="227"/>
      <c r="AA3" s="227"/>
      <c r="AB3" s="227"/>
      <c r="AC3" s="227"/>
      <c r="AD3" s="227"/>
      <c r="AE3" s="227"/>
      <c r="AF3" s="227"/>
      <c r="AG3" s="227"/>
      <c r="AH3" s="227"/>
      <c r="AI3" s="227"/>
      <c r="AJ3" s="227"/>
      <c r="AK3" s="15"/>
      <c r="AL3" s="15"/>
      <c r="AM3" s="15"/>
      <c r="AN3" s="15"/>
      <c r="AO3" s="15"/>
      <c r="AP3" s="15"/>
    </row>
    <row r="4" spans="2:42" x14ac:dyDescent="0.25">
      <c r="AK4" s="15"/>
      <c r="AL4" s="15"/>
      <c r="AM4" s="15"/>
      <c r="AN4" s="15"/>
      <c r="AO4" s="15"/>
      <c r="AP4" s="15"/>
    </row>
    <row r="5" spans="2:42" ht="15.75" x14ac:dyDescent="0.25">
      <c r="C5" s="89" t="s">
        <v>375</v>
      </c>
      <c r="D5" s="89"/>
      <c r="E5" s="89"/>
      <c r="F5" s="89"/>
      <c r="G5" s="89"/>
      <c r="H5" s="89"/>
      <c r="I5" s="89"/>
      <c r="J5" s="90" t="s">
        <v>1</v>
      </c>
      <c r="K5" s="224" t="str">
        <f>UPPER(IFERROR(VLOOKUP(Y1, 'Identitas Siswa'!A8:D67, 4, FALSE), ""))</f>
        <v>SISWA 01</v>
      </c>
      <c r="L5" s="224"/>
      <c r="M5" s="224"/>
      <c r="N5" s="224"/>
      <c r="O5" s="224"/>
      <c r="P5" s="224"/>
      <c r="Q5" s="224"/>
      <c r="R5" s="224"/>
      <c r="S5" s="224"/>
      <c r="T5" s="224"/>
      <c r="U5" s="224"/>
      <c r="V5" s="224"/>
      <c r="W5" s="224"/>
      <c r="X5" s="91"/>
      <c r="Y5" s="224" t="s">
        <v>376</v>
      </c>
      <c r="Z5" s="224"/>
      <c r="AA5" s="224"/>
      <c r="AB5" s="224"/>
      <c r="AC5" s="224"/>
      <c r="AD5" s="224"/>
      <c r="AE5" s="90" t="s">
        <v>1</v>
      </c>
      <c r="AF5" s="224" t="str">
        <f>'Profil Sekolah'!D20</f>
        <v>V</v>
      </c>
      <c r="AG5" s="224"/>
      <c r="AH5" s="224"/>
      <c r="AI5" s="224"/>
      <c r="AK5" s="15"/>
      <c r="AL5" s="15"/>
      <c r="AM5" s="15"/>
      <c r="AN5" s="15"/>
      <c r="AO5" s="15"/>
      <c r="AP5" s="15"/>
    </row>
    <row r="6" spans="2:42" ht="15.75" x14ac:dyDescent="0.25">
      <c r="C6" s="89" t="s">
        <v>377</v>
      </c>
      <c r="D6" s="89"/>
      <c r="E6" s="89"/>
      <c r="F6" s="89"/>
      <c r="G6" s="89"/>
      <c r="H6" s="89"/>
      <c r="I6" s="89"/>
      <c r="J6" s="90" t="s">
        <v>1</v>
      </c>
      <c r="K6" s="224" t="str">
        <f>_xlfn.LET(_xlpm.nisn, IFERROR(VLOOKUP(Y1, 'Identitas Siswa'!A8:D67, 2, FALSE), ""), _xlpm.nis, IFERROR(VLOOKUP(Y1, 'Identitas Siswa'!A8:D67, 3, FALSE), ""), _xlfn.TEXTJOIN(" / ", TRUE, IF(_xlpm.nisn=0,"",_xlpm.nisn), IF(_xlpm.nis=0,"",_xlpm.nis)))</f>
        <v>123456789 / 123654</v>
      </c>
      <c r="L6" s="224"/>
      <c r="M6" s="224"/>
      <c r="N6" s="224"/>
      <c r="O6" s="224"/>
      <c r="P6" s="224"/>
      <c r="Q6" s="224"/>
      <c r="R6" s="224"/>
      <c r="S6" s="224"/>
      <c r="T6" s="224"/>
      <c r="U6" s="224"/>
      <c r="V6" s="224"/>
      <c r="W6" s="224"/>
      <c r="X6" s="91"/>
      <c r="Y6" s="224" t="s">
        <v>378</v>
      </c>
      <c r="Z6" s="224"/>
      <c r="AA6" s="224"/>
      <c r="AB6" s="224"/>
      <c r="AC6" s="224"/>
      <c r="AD6" s="224"/>
      <c r="AE6" s="90" t="s">
        <v>1</v>
      </c>
      <c r="AF6" s="224" t="str">
        <f>'Profil Sekolah'!D21</f>
        <v>C</v>
      </c>
      <c r="AG6" s="224"/>
      <c r="AH6" s="224"/>
      <c r="AI6" s="224"/>
      <c r="AK6" s="15"/>
      <c r="AL6" s="15"/>
      <c r="AM6" s="15"/>
      <c r="AN6" s="15"/>
      <c r="AO6" s="15"/>
      <c r="AP6" s="15"/>
    </row>
    <row r="7" spans="2:42" ht="15.75" x14ac:dyDescent="0.25">
      <c r="C7" s="89" t="s">
        <v>379</v>
      </c>
      <c r="D7" s="89"/>
      <c r="E7" s="89"/>
      <c r="F7" s="89"/>
      <c r="G7" s="89"/>
      <c r="H7" s="89"/>
      <c r="I7" s="89"/>
      <c r="J7" s="90" t="s">
        <v>1</v>
      </c>
      <c r="K7" s="224" t="str">
        <f>UPPER('Profil Sekolah'!D6)</f>
        <v>SD NEGERI CICOHAG</v>
      </c>
      <c r="L7" s="224"/>
      <c r="M7" s="224"/>
      <c r="N7" s="224"/>
      <c r="O7" s="224"/>
      <c r="P7" s="224"/>
      <c r="Q7" s="224"/>
      <c r="R7" s="224"/>
      <c r="S7" s="224"/>
      <c r="T7" s="224"/>
      <c r="U7" s="224"/>
      <c r="V7" s="224"/>
      <c r="W7" s="224"/>
      <c r="X7" s="91"/>
      <c r="Y7" s="224" t="s">
        <v>380</v>
      </c>
      <c r="Z7" s="224"/>
      <c r="AA7" s="224"/>
      <c r="AB7" s="224"/>
      <c r="AC7" s="224"/>
      <c r="AD7" s="224"/>
      <c r="AE7" s="90" t="s">
        <v>1</v>
      </c>
      <c r="AF7" s="224" t="str">
        <f>'Profil Sekolah'!D19</f>
        <v>II</v>
      </c>
      <c r="AG7" s="224"/>
      <c r="AH7" s="224"/>
      <c r="AI7" s="224"/>
      <c r="AK7" s="15"/>
      <c r="AL7" s="15"/>
      <c r="AM7" s="15"/>
      <c r="AN7" s="15"/>
      <c r="AO7" s="15"/>
      <c r="AP7" s="15"/>
    </row>
    <row r="8" spans="2:42" ht="15.75" customHeight="1" x14ac:dyDescent="0.25">
      <c r="C8" s="89" t="s">
        <v>381</v>
      </c>
      <c r="D8" s="89"/>
      <c r="E8" s="89"/>
      <c r="F8" s="89"/>
      <c r="G8" s="89"/>
      <c r="H8" s="89"/>
      <c r="I8" s="89"/>
      <c r="J8" s="90" t="s">
        <v>1</v>
      </c>
      <c r="K8" s="224" t="str">
        <f>'Profil Sekolah'!D9</f>
        <v>Jl. Siliwangi, No. 355</v>
      </c>
      <c r="L8" s="224"/>
      <c r="M8" s="224"/>
      <c r="N8" s="224"/>
      <c r="O8" s="224"/>
      <c r="P8" s="224"/>
      <c r="Q8" s="224"/>
      <c r="R8" s="224"/>
      <c r="S8" s="224"/>
      <c r="T8" s="224"/>
      <c r="U8" s="224"/>
      <c r="V8" s="224"/>
      <c r="W8" s="224"/>
      <c r="X8" s="91"/>
      <c r="Y8" s="224" t="s">
        <v>382</v>
      </c>
      <c r="Z8" s="224"/>
      <c r="AA8" s="224"/>
      <c r="AB8" s="224"/>
      <c r="AC8" s="224"/>
      <c r="AD8" s="224"/>
      <c r="AE8" s="90" t="s">
        <v>1</v>
      </c>
      <c r="AF8" s="89" t="str">
        <f>'Profil Sekolah'!D18</f>
        <v>2025/2026</v>
      </c>
      <c r="AG8" s="89"/>
      <c r="AH8" s="89"/>
      <c r="AI8" s="89"/>
      <c r="AK8" s="15"/>
      <c r="AL8" s="15"/>
      <c r="AM8" s="15"/>
      <c r="AN8" s="15"/>
      <c r="AO8" s="15"/>
      <c r="AP8" s="15"/>
    </row>
    <row r="9" spans="2:42" ht="15" customHeight="1" x14ac:dyDescent="0.25">
      <c r="AK9" s="15"/>
      <c r="AL9" s="15"/>
      <c r="AM9" s="15"/>
      <c r="AN9" s="15"/>
      <c r="AO9" s="15"/>
      <c r="AP9" s="15"/>
    </row>
    <row r="10" spans="2:42" ht="22.5" customHeight="1" x14ac:dyDescent="0.25">
      <c r="C10" s="92" t="s">
        <v>383</v>
      </c>
      <c r="D10" s="225" t="s">
        <v>384</v>
      </c>
      <c r="E10" s="225"/>
      <c r="F10" s="225"/>
      <c r="G10" s="225"/>
      <c r="H10" s="225"/>
      <c r="I10" s="225"/>
      <c r="J10" s="225"/>
      <c r="K10" s="225"/>
      <c r="L10" s="225"/>
      <c r="M10" s="225" t="s">
        <v>385</v>
      </c>
      <c r="N10" s="225"/>
      <c r="O10" s="225"/>
      <c r="P10" s="225"/>
      <c r="Q10" s="225" t="s">
        <v>386</v>
      </c>
      <c r="R10" s="225"/>
      <c r="S10" s="225"/>
      <c r="T10" s="225"/>
      <c r="U10" s="225"/>
      <c r="V10" s="225"/>
      <c r="W10" s="225"/>
      <c r="X10" s="225"/>
      <c r="Y10" s="225"/>
      <c r="Z10" s="225"/>
      <c r="AA10" s="225"/>
      <c r="AB10" s="225"/>
      <c r="AC10" s="225"/>
      <c r="AD10" s="225"/>
      <c r="AE10" s="225"/>
      <c r="AF10" s="225"/>
      <c r="AG10" s="225"/>
      <c r="AH10" s="225"/>
      <c r="AI10" s="225"/>
      <c r="AK10" s="15"/>
      <c r="AL10" s="15"/>
      <c r="AM10" s="15"/>
      <c r="AN10" s="15"/>
      <c r="AO10" s="15"/>
      <c r="AP10" s="15"/>
    </row>
    <row r="11" spans="2:42" ht="36.950000000000003" customHeight="1" x14ac:dyDescent="0.25">
      <c r="C11" s="221">
        <v>1</v>
      </c>
      <c r="D11" s="222" t="str">
        <f>'MAPEL &amp; BOBOT'!C5</f>
        <v>Pendidikan Agama dan Budi Pekerti</v>
      </c>
      <c r="E11" s="222"/>
      <c r="F11" s="222"/>
      <c r="G11" s="222"/>
      <c r="H11" s="222"/>
      <c r="I11" s="222"/>
      <c r="J11" s="222"/>
      <c r="K11" s="222"/>
      <c r="L11" s="222"/>
      <c r="M11" s="223">
        <f>IFERROR(VLOOKUP($Y$1,AGAMA!$A$9:$AN$68,40,FALSE),"")</f>
        <v>89</v>
      </c>
      <c r="N11" s="223"/>
      <c r="O11" s="223"/>
      <c r="P11" s="223"/>
      <c r="Q11" s="217" t="str">
        <f>IFERROR(VLOOKUP($Y$1,AGAMA!$A$9:$AT$68,45,FALSE),"")</f>
        <v>Si A menunjukkan penguasaan dalam meyakini Surah al-Mā’ūn sebagai firman Allah dengan benar.</v>
      </c>
      <c r="R11" s="217"/>
      <c r="S11" s="217"/>
      <c r="T11" s="217"/>
      <c r="U11" s="217"/>
      <c r="V11" s="217"/>
      <c r="W11" s="217"/>
      <c r="X11" s="217"/>
      <c r="Y11" s="217"/>
      <c r="Z11" s="217"/>
      <c r="AA11" s="217"/>
      <c r="AB11" s="217"/>
      <c r="AC11" s="217"/>
      <c r="AD11" s="217"/>
      <c r="AE11" s="217"/>
      <c r="AF11" s="217"/>
      <c r="AG11" s="217"/>
      <c r="AH11" s="217"/>
      <c r="AI11" s="217"/>
      <c r="AK11" s="15"/>
      <c r="AL11" s="15"/>
      <c r="AM11" s="15"/>
      <c r="AN11" s="15"/>
      <c r="AO11" s="15"/>
      <c r="AP11" s="15"/>
    </row>
    <row r="12" spans="2:42" ht="36.950000000000003" customHeight="1" x14ac:dyDescent="0.25">
      <c r="C12" s="221"/>
      <c r="D12" s="222"/>
      <c r="E12" s="222"/>
      <c r="F12" s="222"/>
      <c r="G12" s="222"/>
      <c r="H12" s="222"/>
      <c r="I12" s="222"/>
      <c r="J12" s="222"/>
      <c r="K12" s="222"/>
      <c r="L12" s="222"/>
      <c r="M12" s="223"/>
      <c r="N12" s="223"/>
      <c r="O12" s="223"/>
      <c r="P12" s="223"/>
      <c r="Q12" s="217" t="str">
        <f>IFERROR(VLOOKUP($Y$1,AGAMA!$A$9:$AT$68,46,FALSE),"")</f>
        <v>Si A perlu bimbingan dalam membiasakan perilaku terpuji sebagai bukti wujud implementasi dari  makna hidup indah saling menghargai.</v>
      </c>
      <c r="R12" s="217"/>
      <c r="S12" s="217"/>
      <c r="T12" s="217"/>
      <c r="U12" s="217"/>
      <c r="V12" s="217"/>
      <c r="W12" s="217"/>
      <c r="X12" s="217"/>
      <c r="Y12" s="217"/>
      <c r="Z12" s="217"/>
      <c r="AA12" s="217"/>
      <c r="AB12" s="217"/>
      <c r="AC12" s="217"/>
      <c r="AD12" s="217"/>
      <c r="AE12" s="217"/>
      <c r="AF12" s="217"/>
      <c r="AG12" s="217"/>
      <c r="AH12" s="217"/>
      <c r="AI12" s="217"/>
      <c r="AK12" s="15"/>
      <c r="AL12" s="15"/>
      <c r="AM12" s="15"/>
      <c r="AN12" s="15"/>
      <c r="AO12" s="15"/>
      <c r="AP12" s="15"/>
    </row>
    <row r="13" spans="2:42" ht="36.950000000000003" customHeight="1" x14ac:dyDescent="0.25">
      <c r="C13" s="221">
        <v>2</v>
      </c>
      <c r="D13" s="222" t="str">
        <f>'MAPEL &amp; BOBOT'!C6</f>
        <v>Pendidikan Pancasila</v>
      </c>
      <c r="E13" s="222"/>
      <c r="F13" s="222"/>
      <c r="G13" s="222"/>
      <c r="H13" s="222"/>
      <c r="I13" s="222"/>
      <c r="J13" s="222"/>
      <c r="K13" s="222"/>
      <c r="L13" s="222"/>
      <c r="M13" s="223">
        <f>IFERROR(VLOOKUP($Y$1,PANCASILA!$A$9:$AN$68,40,FALSE),"")</f>
        <v>90</v>
      </c>
      <c r="N13" s="223"/>
      <c r="O13" s="223"/>
      <c r="P13" s="223"/>
      <c r="Q13" s="217" t="str">
        <f>IFERROR(VLOOKUP($Y$1,PANCASILA!$A$9:$AT$68,45,FALSE),"")</f>
        <v>Si A menunjukkan penguasaan dalam menceritakan perilaku yang sesuai dengan nilai-nilai Pancasila.</v>
      </c>
      <c r="R13" s="217"/>
      <c r="S13" s="217"/>
      <c r="T13" s="217"/>
      <c r="U13" s="217"/>
      <c r="V13" s="217"/>
      <c r="W13" s="217"/>
      <c r="X13" s="217"/>
      <c r="Y13" s="217"/>
      <c r="Z13" s="217"/>
      <c r="AA13" s="217"/>
      <c r="AB13" s="217"/>
      <c r="AC13" s="217"/>
      <c r="AD13" s="217"/>
      <c r="AE13" s="217"/>
      <c r="AF13" s="217"/>
      <c r="AG13" s="217"/>
      <c r="AH13" s="217"/>
      <c r="AI13" s="217"/>
      <c r="AK13" s="15"/>
      <c r="AL13" s="15"/>
      <c r="AM13" s="15"/>
      <c r="AN13" s="15"/>
      <c r="AO13" s="15"/>
      <c r="AP13" s="15"/>
    </row>
    <row r="14" spans="2:42" ht="36.950000000000003" customHeight="1" x14ac:dyDescent="0.25">
      <c r="C14" s="221"/>
      <c r="D14" s="222"/>
      <c r="E14" s="222"/>
      <c r="F14" s="222"/>
      <c r="G14" s="222"/>
      <c r="H14" s="222"/>
      <c r="I14" s="222"/>
      <c r="J14" s="222"/>
      <c r="K14" s="222"/>
      <c r="L14" s="222"/>
      <c r="M14" s="223"/>
      <c r="N14" s="223"/>
      <c r="O14" s="223"/>
      <c r="P14" s="223"/>
      <c r="Q14" s="217" t="str">
        <f>IFERROR(VLOOKUP($Y$1,PANCASILA!$A$9:$AT$68,46,FALSE),"")</f>
        <v>Si A perlu bimbingan dalam menceritakan perilaku yang sesuai dengan nilai-nilai Pancasila.</v>
      </c>
      <c r="R14" s="217"/>
      <c r="S14" s="217"/>
      <c r="T14" s="217"/>
      <c r="U14" s="217"/>
      <c r="V14" s="217"/>
      <c r="W14" s="217"/>
      <c r="X14" s="217"/>
      <c r="Y14" s="217"/>
      <c r="Z14" s="217"/>
      <c r="AA14" s="217"/>
      <c r="AB14" s="217"/>
      <c r="AC14" s="217"/>
      <c r="AD14" s="217"/>
      <c r="AE14" s="217"/>
      <c r="AF14" s="217"/>
      <c r="AG14" s="217"/>
      <c r="AH14" s="217"/>
      <c r="AI14" s="217"/>
      <c r="AK14" s="15"/>
      <c r="AL14" s="15"/>
      <c r="AM14" s="15"/>
      <c r="AN14" s="15"/>
      <c r="AO14" s="15"/>
      <c r="AP14" s="15"/>
    </row>
    <row r="15" spans="2:42" ht="36.950000000000003" customHeight="1" x14ac:dyDescent="0.25">
      <c r="C15" s="221">
        <v>3</v>
      </c>
      <c r="D15" s="222" t="str">
        <f>'MAPEL &amp; BOBOT'!C7</f>
        <v>Bahasa Indonesia</v>
      </c>
      <c r="E15" s="222"/>
      <c r="F15" s="222"/>
      <c r="G15" s="222"/>
      <c r="H15" s="222"/>
      <c r="I15" s="222"/>
      <c r="J15" s="222"/>
      <c r="K15" s="222"/>
      <c r="L15" s="222"/>
      <c r="M15" s="223">
        <f>IFERROR(VLOOKUP($Y$1,INDONESIA!$A$9:$AN$68,40,FALSE),"")</f>
        <v>90</v>
      </c>
      <c r="N15" s="223"/>
      <c r="O15" s="223"/>
      <c r="P15" s="223"/>
      <c r="Q15" s="217" t="str">
        <f>IFERROR(VLOOKUP($Y$1,INDONESIA!$A$9:$AT$68,45,FALSE),"")</f>
        <v>Si A menunjukkan penguasaan dalam memperkenalkan diri di depan kelas.</v>
      </c>
      <c r="R15" s="217"/>
      <c r="S15" s="217"/>
      <c r="T15" s="217"/>
      <c r="U15" s="217"/>
      <c r="V15" s="217"/>
      <c r="W15" s="217"/>
      <c r="X15" s="217"/>
      <c r="Y15" s="217"/>
      <c r="Z15" s="217"/>
      <c r="AA15" s="217"/>
      <c r="AB15" s="217"/>
      <c r="AC15" s="217"/>
      <c r="AD15" s="217"/>
      <c r="AE15" s="217"/>
      <c r="AF15" s="217"/>
      <c r="AG15" s="217"/>
      <c r="AH15" s="217"/>
      <c r="AI15" s="217"/>
      <c r="AK15" s="15"/>
      <c r="AL15" s="15"/>
      <c r="AM15" s="15"/>
      <c r="AN15" s="15"/>
      <c r="AO15" s="15"/>
      <c r="AP15" s="15"/>
    </row>
    <row r="16" spans="2:42" ht="36.950000000000003" customHeight="1" x14ac:dyDescent="0.25">
      <c r="C16" s="221"/>
      <c r="D16" s="222"/>
      <c r="E16" s="222"/>
      <c r="F16" s="222"/>
      <c r="G16" s="222"/>
      <c r="H16" s="222"/>
      <c r="I16" s="222"/>
      <c r="J16" s="222"/>
      <c r="K16" s="222"/>
      <c r="L16" s="222"/>
      <c r="M16" s="223"/>
      <c r="N16" s="223"/>
      <c r="O16" s="223"/>
      <c r="P16" s="223"/>
      <c r="Q16" s="217" t="str">
        <f>IFERROR(VLOOKUP($Y$1,INDONESIA!$A$9:$AT$68,46,FALSE),"")</f>
        <v>Si A perlu bimbingan dalam memperkenalkan diri di depan kelas.</v>
      </c>
      <c r="R16" s="217"/>
      <c r="S16" s="217"/>
      <c r="T16" s="217"/>
      <c r="U16" s="217"/>
      <c r="V16" s="217"/>
      <c r="W16" s="217"/>
      <c r="X16" s="217"/>
      <c r="Y16" s="217"/>
      <c r="Z16" s="217"/>
      <c r="AA16" s="217"/>
      <c r="AB16" s="217"/>
      <c r="AC16" s="217"/>
      <c r="AD16" s="217"/>
      <c r="AE16" s="217"/>
      <c r="AF16" s="217"/>
      <c r="AG16" s="217"/>
      <c r="AH16" s="217"/>
      <c r="AI16" s="217"/>
      <c r="AK16" s="15"/>
      <c r="AL16" s="15"/>
      <c r="AM16" s="15"/>
      <c r="AN16" s="15"/>
      <c r="AO16" s="15"/>
      <c r="AP16" s="15"/>
    </row>
    <row r="17" spans="3:42" ht="36.950000000000003" customHeight="1" x14ac:dyDescent="0.25">
      <c r="C17" s="221">
        <v>4</v>
      </c>
      <c r="D17" s="222" t="str">
        <f>'MAPEL &amp; BOBOT'!C8</f>
        <v>Matematika</v>
      </c>
      <c r="E17" s="222"/>
      <c r="F17" s="222"/>
      <c r="G17" s="222"/>
      <c r="H17" s="222"/>
      <c r="I17" s="222"/>
      <c r="J17" s="222"/>
      <c r="K17" s="222"/>
      <c r="L17" s="222"/>
      <c r="M17" s="223">
        <f>IFERROR(VLOOKUP($Y$1,MATEMATIKA!$A$9:$AN$68,40,FALSE),"")</f>
        <v>90</v>
      </c>
      <c r="N17" s="223"/>
      <c r="O17" s="223"/>
      <c r="P17" s="223"/>
      <c r="Q17" s="217" t="str">
        <f>IFERROR(VLOOKUP($Y$1,MATEMATIKA!$A$9:$AT$68,45,FALSE),"")</f>
        <v>Si A menunjukkan penguasaan dalam memperdalam pemahaman tentang bilangan bulat dan desimal melalui nilai tempat.</v>
      </c>
      <c r="R17" s="217"/>
      <c r="S17" s="217"/>
      <c r="T17" s="217"/>
      <c r="U17" s="217"/>
      <c r="V17" s="217"/>
      <c r="W17" s="217"/>
      <c r="X17" s="217"/>
      <c r="Y17" s="217"/>
      <c r="Z17" s="217"/>
      <c r="AA17" s="217"/>
      <c r="AB17" s="217"/>
      <c r="AC17" s="217"/>
      <c r="AD17" s="217"/>
      <c r="AE17" s="217"/>
      <c r="AF17" s="217"/>
      <c r="AG17" s="217"/>
      <c r="AH17" s="217"/>
      <c r="AI17" s="217"/>
      <c r="AK17" s="15"/>
      <c r="AL17" s="15"/>
      <c r="AM17" s="15"/>
      <c r="AN17" s="15"/>
      <c r="AO17" s="15"/>
      <c r="AP17" s="15"/>
    </row>
    <row r="18" spans="3:42" ht="36.950000000000003" customHeight="1" x14ac:dyDescent="0.25">
      <c r="C18" s="221"/>
      <c r="D18" s="222"/>
      <c r="E18" s="222"/>
      <c r="F18" s="222"/>
      <c r="G18" s="222"/>
      <c r="H18" s="222"/>
      <c r="I18" s="222"/>
      <c r="J18" s="222"/>
      <c r="K18" s="222"/>
      <c r="L18" s="222"/>
      <c r="M18" s="223"/>
      <c r="N18" s="223"/>
      <c r="O18" s="223"/>
      <c r="P18" s="223"/>
      <c r="Q18" s="217" t="str">
        <f>IFERROR(VLOOKUP($Y$1,MATEMATIKA!$A$9:$AT$68,46,FALSE),"")</f>
        <v>Si A perlu bimbingan dalam memperdalam pemahaman tentang bilangan bulat dan desimal melalui nilai tempat.</v>
      </c>
      <c r="R18" s="217"/>
      <c r="S18" s="217"/>
      <c r="T18" s="217"/>
      <c r="U18" s="217"/>
      <c r="V18" s="217"/>
      <c r="W18" s="217"/>
      <c r="X18" s="217"/>
      <c r="Y18" s="217"/>
      <c r="Z18" s="217"/>
      <c r="AA18" s="217"/>
      <c r="AB18" s="217"/>
      <c r="AC18" s="217"/>
      <c r="AD18" s="217"/>
      <c r="AE18" s="217"/>
      <c r="AF18" s="217"/>
      <c r="AG18" s="217"/>
      <c r="AH18" s="217"/>
      <c r="AI18" s="217"/>
      <c r="AK18" s="15"/>
      <c r="AL18" s="15"/>
      <c r="AM18" s="15"/>
      <c r="AN18" s="15"/>
      <c r="AO18" s="15"/>
      <c r="AP18" s="15"/>
    </row>
    <row r="19" spans="3:42" ht="36.950000000000003" customHeight="1" x14ac:dyDescent="0.25">
      <c r="C19" s="221">
        <v>5</v>
      </c>
      <c r="D19" s="222" t="str">
        <f>'MAPEL &amp; BOBOT'!C9</f>
        <v>Ilmu Pengetahuan Alam dan Sosial</v>
      </c>
      <c r="E19" s="222"/>
      <c r="F19" s="222"/>
      <c r="G19" s="222"/>
      <c r="H19" s="222"/>
      <c r="I19" s="222"/>
      <c r="J19" s="222"/>
      <c r="K19" s="222"/>
      <c r="L19" s="222"/>
      <c r="M19" s="223">
        <f>IFERROR(VLOOKUP($Y$1,IPAS!$A$9:$AN$68,40,FALSE),"")</f>
        <v>90</v>
      </c>
      <c r="N19" s="223"/>
      <c r="O19" s="223"/>
      <c r="P19" s="223"/>
      <c r="Q19" s="217" t="str">
        <f>IFERROR(VLOOKUP($Y$1,IPAS!$A$9:$AT$68,45,FALSE),"")</f>
        <v>Si A menunjukkan penguasaan dalam mengetahui struktur lapisan Bumi (litosfer, hidrosfer, dan atmosfer) dan kenampakan alam.</v>
      </c>
      <c r="R19" s="217"/>
      <c r="S19" s="217"/>
      <c r="T19" s="217"/>
      <c r="U19" s="217"/>
      <c r="V19" s="217"/>
      <c r="W19" s="217"/>
      <c r="X19" s="217"/>
      <c r="Y19" s="217"/>
      <c r="Z19" s="217"/>
      <c r="AA19" s="217"/>
      <c r="AB19" s="217"/>
      <c r="AC19" s="217"/>
      <c r="AD19" s="217"/>
      <c r="AE19" s="217"/>
      <c r="AF19" s="217"/>
      <c r="AG19" s="217"/>
      <c r="AH19" s="217"/>
      <c r="AI19" s="217"/>
      <c r="AK19" s="15"/>
      <c r="AL19" s="15"/>
      <c r="AM19" s="15"/>
      <c r="AN19" s="15"/>
      <c r="AO19" s="15"/>
      <c r="AP19" s="15"/>
    </row>
    <row r="20" spans="3:42" ht="36.950000000000003" customHeight="1" x14ac:dyDescent="0.25">
      <c r="C20" s="221"/>
      <c r="D20" s="222"/>
      <c r="E20" s="222"/>
      <c r="F20" s="222"/>
      <c r="G20" s="222"/>
      <c r="H20" s="222"/>
      <c r="I20" s="222"/>
      <c r="J20" s="222"/>
      <c r="K20" s="222"/>
      <c r="L20" s="222"/>
      <c r="M20" s="223"/>
      <c r="N20" s="223"/>
      <c r="O20" s="223"/>
      <c r="P20" s="223"/>
      <c r="Q20" s="217" t="str">
        <f>IFERROR(VLOOKUP($Y$1,IPAS!$A$9:$AT$68,46,FALSE),"")</f>
        <v>Si A perlu bimbingan dalam mengetahui struktur lapisan Bumi (litosfer, hidrosfer, dan atmosfer) dan kenampakan alam.</v>
      </c>
      <c r="R20" s="217"/>
      <c r="S20" s="217"/>
      <c r="T20" s="217"/>
      <c r="U20" s="217"/>
      <c r="V20" s="217"/>
      <c r="W20" s="217"/>
      <c r="X20" s="217"/>
      <c r="Y20" s="217"/>
      <c r="Z20" s="217"/>
      <c r="AA20" s="217"/>
      <c r="AB20" s="217"/>
      <c r="AC20" s="217"/>
      <c r="AD20" s="217"/>
      <c r="AE20" s="217"/>
      <c r="AF20" s="217"/>
      <c r="AG20" s="217"/>
      <c r="AH20" s="217"/>
      <c r="AI20" s="217"/>
      <c r="AK20" s="15"/>
      <c r="AL20" s="15"/>
      <c r="AM20" s="15"/>
      <c r="AN20" s="15"/>
      <c r="AO20" s="15"/>
      <c r="AP20" s="100"/>
    </row>
    <row r="21" spans="3:42" ht="17.25" customHeight="1" x14ac:dyDescent="0.25">
      <c r="C21" s="221">
        <v>6</v>
      </c>
      <c r="D21" s="226" t="s">
        <v>387</v>
      </c>
      <c r="E21" s="226"/>
      <c r="F21" s="226"/>
      <c r="G21" s="226"/>
      <c r="H21" s="226"/>
      <c r="I21" s="226"/>
      <c r="J21" s="226"/>
      <c r="K21" s="226"/>
      <c r="L21" s="226"/>
      <c r="M21" s="226"/>
      <c r="N21" s="226"/>
      <c r="O21" s="226"/>
      <c r="P21" s="226"/>
      <c r="Q21" s="226"/>
      <c r="R21" s="226"/>
      <c r="S21" s="226"/>
      <c r="T21" s="226"/>
      <c r="U21" s="226"/>
      <c r="V21" s="226"/>
      <c r="W21" s="226"/>
      <c r="X21" s="226"/>
      <c r="Y21" s="226"/>
      <c r="Z21" s="226"/>
      <c r="AA21" s="226"/>
      <c r="AB21" s="226"/>
      <c r="AC21" s="226"/>
      <c r="AD21" s="226"/>
      <c r="AE21" s="226"/>
      <c r="AF21" s="226"/>
      <c r="AG21" s="226"/>
      <c r="AH21" s="226"/>
      <c r="AI21" s="226"/>
      <c r="AK21" s="15"/>
      <c r="AL21" s="15"/>
      <c r="AM21" s="15"/>
      <c r="AN21" s="15"/>
      <c r="AO21" s="15"/>
      <c r="AP21" s="100">
        <v>1</v>
      </c>
    </row>
    <row r="22" spans="3:42" ht="36.950000000000003" customHeight="1" x14ac:dyDescent="0.25">
      <c r="C22" s="221"/>
      <c r="D22" s="222" t="str">
        <f>'MAPEL &amp; BOBOT'!D11</f>
        <v>Seni Musik</v>
      </c>
      <c r="E22" s="222"/>
      <c r="F22" s="222"/>
      <c r="G22" s="222"/>
      <c r="H22" s="222"/>
      <c r="I22" s="222"/>
      <c r="J22" s="222"/>
      <c r="K22" s="222"/>
      <c r="L22" s="222"/>
      <c r="M22" s="223">
        <f ca="1">IF(D22="","",IFERROR(VLOOKUP($Y$1,INDIRECT(UPPER(SUBSTITUTE(D22,"Seni ",""))&amp;"!$A$9:$AN$68"),40,FALSE),""))</f>
        <v>90</v>
      </c>
      <c r="N22" s="223"/>
      <c r="O22" s="223"/>
      <c r="P22" s="223"/>
      <c r="Q22" s="217" t="str">
        <f ca="1">IF(D22="","",IFERROR(VLOOKUP($Y$1,INDIRECT(UPPER(SUBSTITUTE(D22,"Seni ",""))&amp;"!$A$9:$AT$68"),45,FALSE),""))</f>
        <v>Si A menunjukkan penguasaan dalam mengenal dan membedakan jenis-jenis range pada suara manusia.</v>
      </c>
      <c r="R22" s="217"/>
      <c r="S22" s="217"/>
      <c r="T22" s="217"/>
      <c r="U22" s="217"/>
      <c r="V22" s="217"/>
      <c r="W22" s="217"/>
      <c r="X22" s="217"/>
      <c r="Y22" s="217"/>
      <c r="Z22" s="217"/>
      <c r="AA22" s="217"/>
      <c r="AB22" s="217"/>
      <c r="AC22" s="217"/>
      <c r="AD22" s="217"/>
      <c r="AE22" s="217"/>
      <c r="AF22" s="217"/>
      <c r="AG22" s="217"/>
      <c r="AH22" s="217"/>
      <c r="AI22" s="217"/>
      <c r="AK22" s="15"/>
      <c r="AL22" s="15"/>
      <c r="AM22" s="15"/>
      <c r="AN22" s="15"/>
      <c r="AO22" s="15"/>
      <c r="AP22" s="100">
        <v>1</v>
      </c>
    </row>
    <row r="23" spans="3:42" ht="36.950000000000003" customHeight="1" x14ac:dyDescent="0.25">
      <c r="C23" s="221"/>
      <c r="D23" s="222"/>
      <c r="E23" s="222"/>
      <c r="F23" s="222"/>
      <c r="G23" s="222"/>
      <c r="H23" s="222"/>
      <c r="I23" s="222"/>
      <c r="J23" s="222"/>
      <c r="K23" s="222"/>
      <c r="L23" s="222"/>
      <c r="M23" s="223"/>
      <c r="N23" s="223"/>
      <c r="O23" s="223"/>
      <c r="P23" s="223"/>
      <c r="Q23" s="217" t="str">
        <f ca="1">IF(D22="","",IFERROR(VLOOKUP($Y$1,INDIRECT(UPPER(SUBSTITUTE(D22,"Seni ",""))&amp;"!$A$9:$AT$68"),46,FALSE),""))</f>
        <v>Si A perlu bimbingan dalam mengenal dan membedakan jenis-jenis range pada suara manusia.</v>
      </c>
      <c r="R23" s="217"/>
      <c r="S23" s="217"/>
      <c r="T23" s="217"/>
      <c r="U23" s="217"/>
      <c r="V23" s="217"/>
      <c r="W23" s="217"/>
      <c r="X23" s="217"/>
      <c r="Y23" s="217"/>
      <c r="Z23" s="217"/>
      <c r="AA23" s="217"/>
      <c r="AB23" s="217"/>
      <c r="AC23" s="217"/>
      <c r="AD23" s="217"/>
      <c r="AE23" s="217"/>
      <c r="AF23" s="217"/>
      <c r="AG23" s="217"/>
      <c r="AH23" s="217"/>
      <c r="AI23" s="217"/>
      <c r="AK23" s="15"/>
      <c r="AL23" s="15"/>
      <c r="AM23" s="15"/>
      <c r="AN23" s="15"/>
      <c r="AO23" s="15"/>
      <c r="AP23" s="100">
        <v>2</v>
      </c>
    </row>
    <row r="24" spans="3:42" ht="36.950000000000003" hidden="1" customHeight="1" x14ac:dyDescent="0.25">
      <c r="C24" s="221"/>
      <c r="D24" s="222" t="str">
        <f>IF('MAPEL &amp; BOBOT'!D12="","Seni tidak dipilih, sembunyikan baris ini",'MAPEL &amp; BOBOT'!D12)</f>
        <v>Seni Tari</v>
      </c>
      <c r="E24" s="222"/>
      <c r="F24" s="222"/>
      <c r="G24" s="222"/>
      <c r="H24" s="222"/>
      <c r="I24" s="222"/>
      <c r="J24" s="222"/>
      <c r="K24" s="222"/>
      <c r="L24" s="222"/>
      <c r="M24" s="216">
        <f ca="1">IF(D22="","",IFERROR(VLOOKUP($Y$1,INDIRECT(UPPER(SUBSTITUTE(D24,"Seni ",""))&amp;"!$A$9:$AT$68"),40,FALSE),""))</f>
        <v>90</v>
      </c>
      <c r="N24" s="216"/>
      <c r="O24" s="216"/>
      <c r="P24" s="216"/>
      <c r="Q24" s="217" t="str">
        <f ca="1">IF(D22="","",IFERROR(VLOOKUP($Y$1,INDIRECT(UPPER(SUBSTITUTE(D24,"Seni ",""))&amp;"!$A$9:$AT$68"),45,FALSE),""))</f>
        <v>Si A menunjukkan penguasaan dalam membedakan fungsi unsur pendukung tari yaitu, musik, properti, tata rias, dan tata busana.</v>
      </c>
      <c r="R24" s="217"/>
      <c r="S24" s="217"/>
      <c r="T24" s="217"/>
      <c r="U24" s="217"/>
      <c r="V24" s="217"/>
      <c r="W24" s="217"/>
      <c r="X24" s="217"/>
      <c r="Y24" s="217"/>
      <c r="Z24" s="217"/>
      <c r="AA24" s="217"/>
      <c r="AB24" s="217"/>
      <c r="AC24" s="217"/>
      <c r="AD24" s="217"/>
      <c r="AE24" s="217"/>
      <c r="AF24" s="217"/>
      <c r="AG24" s="217"/>
      <c r="AH24" s="217"/>
      <c r="AI24" s="217"/>
      <c r="AK24" s="15"/>
      <c r="AL24" s="15"/>
      <c r="AM24" s="15"/>
      <c r="AN24" s="15"/>
      <c r="AO24" s="15"/>
      <c r="AP24" s="100">
        <v>3</v>
      </c>
    </row>
    <row r="25" spans="3:42" ht="36.950000000000003" hidden="1" customHeight="1" x14ac:dyDescent="0.25">
      <c r="C25" s="221"/>
      <c r="D25" s="222"/>
      <c r="E25" s="222"/>
      <c r="F25" s="222"/>
      <c r="G25" s="222"/>
      <c r="H25" s="222"/>
      <c r="I25" s="222"/>
      <c r="J25" s="222"/>
      <c r="K25" s="222"/>
      <c r="L25" s="222"/>
      <c r="M25" s="216"/>
      <c r="N25" s="216"/>
      <c r="O25" s="216"/>
      <c r="P25" s="216"/>
      <c r="Q25" s="217" t="str">
        <f ca="1">IF(D22="","",IFERROR(VLOOKUP($Y$1,INDIRECT(UPPER(SUBSTITUTE(D24,"Seni ",""))&amp;"!$A$9:$AT$68"),46,FALSE),""))</f>
        <v>Si A perlu bimbingan dalam membedakan fungsi unsur pendukung tari yaitu, musik, properti, tata rias, dan tata busana.</v>
      </c>
      <c r="R25" s="217"/>
      <c r="S25" s="217"/>
      <c r="T25" s="217"/>
      <c r="U25" s="217"/>
      <c r="V25" s="217"/>
      <c r="W25" s="217"/>
      <c r="X25" s="217"/>
      <c r="Y25" s="217"/>
      <c r="Z25" s="217"/>
      <c r="AA25" s="217"/>
      <c r="AB25" s="217"/>
      <c r="AC25" s="217"/>
      <c r="AD25" s="217"/>
      <c r="AE25" s="217"/>
      <c r="AF25" s="217"/>
      <c r="AG25" s="217"/>
      <c r="AH25" s="217"/>
      <c r="AI25" s="217"/>
      <c r="AK25" s="15"/>
      <c r="AL25" s="15"/>
      <c r="AM25" s="15"/>
      <c r="AN25" s="15"/>
      <c r="AO25" s="15"/>
      <c r="AP25" s="100">
        <v>4</v>
      </c>
    </row>
    <row r="26" spans="3:42" ht="15.75" customHeight="1" x14ac:dyDescent="0.25">
      <c r="C26" s="93"/>
      <c r="AK26" s="15"/>
      <c r="AL26" s="15"/>
      <c r="AM26" s="15"/>
      <c r="AN26" s="15"/>
      <c r="AO26" s="15"/>
      <c r="AP26" s="15"/>
    </row>
    <row r="27" spans="3:42" ht="15" customHeight="1" x14ac:dyDescent="0.25">
      <c r="AK27" s="15"/>
      <c r="AL27" s="15"/>
      <c r="AM27" s="15"/>
      <c r="AN27" s="15"/>
      <c r="AO27" s="15"/>
      <c r="AP27" s="15"/>
    </row>
    <row r="28" spans="3:42" x14ac:dyDescent="0.25">
      <c r="C28" s="92" t="s">
        <v>383</v>
      </c>
      <c r="D28" s="225" t="s">
        <v>384</v>
      </c>
      <c r="E28" s="225"/>
      <c r="F28" s="225"/>
      <c r="G28" s="225"/>
      <c r="H28" s="225"/>
      <c r="I28" s="225"/>
      <c r="J28" s="225"/>
      <c r="K28" s="225"/>
      <c r="L28" s="225"/>
      <c r="M28" s="225" t="s">
        <v>385</v>
      </c>
      <c r="N28" s="225"/>
      <c r="O28" s="225"/>
      <c r="P28" s="225"/>
      <c r="Q28" s="225" t="s">
        <v>386</v>
      </c>
      <c r="R28" s="225"/>
      <c r="S28" s="225"/>
      <c r="T28" s="225"/>
      <c r="U28" s="225"/>
      <c r="V28" s="225"/>
      <c r="W28" s="225"/>
      <c r="X28" s="225"/>
      <c r="Y28" s="225"/>
      <c r="Z28" s="225"/>
      <c r="AA28" s="225"/>
      <c r="AB28" s="225"/>
      <c r="AC28" s="225"/>
      <c r="AD28" s="225"/>
      <c r="AE28" s="225"/>
      <c r="AF28" s="225"/>
      <c r="AG28" s="225"/>
      <c r="AH28" s="225"/>
      <c r="AI28" s="225"/>
      <c r="AK28" s="15"/>
      <c r="AL28" s="15"/>
      <c r="AM28" s="15"/>
      <c r="AN28" s="15"/>
      <c r="AO28" s="15"/>
      <c r="AP28" s="15"/>
    </row>
    <row r="29" spans="3:42" ht="36.950000000000003" hidden="1" customHeight="1" x14ac:dyDescent="0.25">
      <c r="C29" s="221">
        <v>6</v>
      </c>
      <c r="D29" s="222" t="str">
        <f>IF('MAPEL &amp; BOBOT'!D13="","Seni tidak dipilih, sembunyikan baris ini",'MAPEL &amp; BOBOT'!D13)</f>
        <v>Seni Rupa</v>
      </c>
      <c r="E29" s="222"/>
      <c r="F29" s="222"/>
      <c r="G29" s="222"/>
      <c r="H29" s="222"/>
      <c r="I29" s="222"/>
      <c r="J29" s="222"/>
      <c r="K29" s="222"/>
      <c r="L29" s="222"/>
      <c r="M29" s="216">
        <f ca="1">IF(D22="","",IFERROR(VLOOKUP($Y$1,INDIRECT(UPPER(SUBSTITUTE(D29,"Seni ",""))&amp;"!$A$9:$AT$68"),40,FALSE),""))</f>
        <v>90</v>
      </c>
      <c r="N29" s="216"/>
      <c r="O29" s="216"/>
      <c r="P29" s="216"/>
      <c r="Q29" s="217" t="str">
        <f ca="1">IF(D22="","",IFERROR(VLOOKUP($Y$1,INDIRECT(UPPER(SUBSTITUTE(D29,"Seni ",""))&amp;"!$A$9:$AT$68"),45,FALSE),""))</f>
        <v>Si A menunjukkan penguasaan dalam menemukan minimal tiga unsur seni rupa yang terdapat dalam objek di lingkungan.</v>
      </c>
      <c r="R29" s="217"/>
      <c r="S29" s="217"/>
      <c r="T29" s="217"/>
      <c r="U29" s="217"/>
      <c r="V29" s="217"/>
      <c r="W29" s="217"/>
      <c r="X29" s="217"/>
      <c r="Y29" s="217"/>
      <c r="Z29" s="217"/>
      <c r="AA29" s="217"/>
      <c r="AB29" s="217"/>
      <c r="AC29" s="217"/>
      <c r="AD29" s="217"/>
      <c r="AE29" s="217"/>
      <c r="AF29" s="217"/>
      <c r="AG29" s="217"/>
      <c r="AH29" s="217"/>
      <c r="AI29" s="217"/>
      <c r="AK29" s="15"/>
      <c r="AL29" s="15"/>
      <c r="AM29" s="15"/>
      <c r="AN29" s="15"/>
      <c r="AO29" s="15"/>
      <c r="AP29" s="15"/>
    </row>
    <row r="30" spans="3:42" ht="36.950000000000003" hidden="1" customHeight="1" x14ac:dyDescent="0.25">
      <c r="C30" s="221"/>
      <c r="D30" s="222"/>
      <c r="E30" s="222"/>
      <c r="F30" s="222"/>
      <c r="G30" s="222"/>
      <c r="H30" s="222"/>
      <c r="I30" s="222"/>
      <c r="J30" s="222"/>
      <c r="K30" s="222"/>
      <c r="L30" s="222"/>
      <c r="M30" s="216"/>
      <c r="N30" s="216"/>
      <c r="O30" s="216"/>
      <c r="P30" s="216"/>
      <c r="Q30" s="217" t="str">
        <f ca="1">IF(D22="","",IFERROR(VLOOKUP($Y$1,INDIRECT(UPPER(SUBSTITUTE(D29,"Seni ",""))&amp;"!$A$9:$AT$68"),46,FALSE),""))</f>
        <v>Si A perlu bimbingan dalam menemukan minimal tiga unsur seni rupa yang terdapat dalam objek di lingkungan.</v>
      </c>
      <c r="R30" s="217"/>
      <c r="S30" s="217"/>
      <c r="T30" s="217"/>
      <c r="U30" s="217"/>
      <c r="V30" s="217"/>
      <c r="W30" s="217"/>
      <c r="X30" s="217"/>
      <c r="Y30" s="217"/>
      <c r="Z30" s="217"/>
      <c r="AA30" s="217"/>
      <c r="AB30" s="217"/>
      <c r="AC30" s="217"/>
      <c r="AD30" s="217"/>
      <c r="AE30" s="217"/>
      <c r="AF30" s="217"/>
      <c r="AG30" s="217"/>
      <c r="AH30" s="217"/>
      <c r="AI30" s="217"/>
      <c r="AK30" s="15"/>
      <c r="AL30" s="15"/>
      <c r="AM30" s="15"/>
      <c r="AN30" s="15"/>
      <c r="AO30" s="15"/>
      <c r="AP30" s="15"/>
    </row>
    <row r="31" spans="3:42" ht="36.950000000000003" hidden="1" customHeight="1" x14ac:dyDescent="0.25">
      <c r="C31" s="221"/>
      <c r="D31" s="222" t="str">
        <f>IF('MAPEL &amp; BOBOT'!D14="","Seni tidak dipilih, sembunyikan baris ini",'MAPEL &amp; BOBOT'!D14)</f>
        <v>Seni Teater</v>
      </c>
      <c r="E31" s="222"/>
      <c r="F31" s="222"/>
      <c r="G31" s="222"/>
      <c r="H31" s="222"/>
      <c r="I31" s="222"/>
      <c r="J31" s="222"/>
      <c r="K31" s="222"/>
      <c r="L31" s="222"/>
      <c r="M31" s="216">
        <f ca="1">IF(D22="","",IFERROR(VLOOKUP($Y$1,INDIRECT(UPPER(SUBSTITUTE(D31,"Seni ",""))&amp;"!$A$9:$AT$68"),40,FALSE),""))</f>
        <v>90</v>
      </c>
      <c r="N31" s="216"/>
      <c r="O31" s="216"/>
      <c r="P31" s="216"/>
      <c r="Q31" s="217" t="str">
        <f ca="1">IF(D22="","",IFERROR(VLOOKUP($Y$1,INDIRECT(UPPER(SUBSTITUTE(D31,"Seni ",""))&amp;"!$A$9:$AT$68"),45,FALSE),""))</f>
        <v>Si A menunjukkan penguasaan dalam mengembangkan gerak tubuh berdasar pada aturan dan instruksi sederhana.</v>
      </c>
      <c r="R31" s="217"/>
      <c r="S31" s="217"/>
      <c r="T31" s="217"/>
      <c r="U31" s="217"/>
      <c r="V31" s="217"/>
      <c r="W31" s="217"/>
      <c r="X31" s="217"/>
      <c r="Y31" s="217"/>
      <c r="Z31" s="217"/>
      <c r="AA31" s="217"/>
      <c r="AB31" s="217"/>
      <c r="AC31" s="217"/>
      <c r="AD31" s="217"/>
      <c r="AE31" s="217"/>
      <c r="AF31" s="217"/>
      <c r="AG31" s="217"/>
      <c r="AH31" s="217"/>
      <c r="AI31" s="217"/>
      <c r="AK31" s="15"/>
      <c r="AL31" s="15"/>
      <c r="AM31" s="15"/>
      <c r="AN31" s="15"/>
      <c r="AO31" s="15"/>
      <c r="AP31" s="15"/>
    </row>
    <row r="32" spans="3:42" ht="36.950000000000003" hidden="1" customHeight="1" x14ac:dyDescent="0.25">
      <c r="C32" s="221"/>
      <c r="D32" s="222"/>
      <c r="E32" s="222"/>
      <c r="F32" s="222"/>
      <c r="G32" s="222"/>
      <c r="H32" s="222"/>
      <c r="I32" s="222"/>
      <c r="J32" s="222"/>
      <c r="K32" s="222"/>
      <c r="L32" s="222"/>
      <c r="M32" s="216"/>
      <c r="N32" s="216"/>
      <c r="O32" s="216"/>
      <c r="P32" s="216"/>
      <c r="Q32" s="217" t="str">
        <f ca="1">IF(D22="","",IFERROR(VLOOKUP($Y$1,INDIRECT(UPPER(SUBSTITUTE(D31,"Seni ",""))&amp;"!$A$9:$AT$68"),46,FALSE),""))</f>
        <v>Si A perlu bimbingan dalam mengembangkan gerak tubuh berdasar pada aturan dan instruksi sederhana.</v>
      </c>
      <c r="R32" s="217"/>
      <c r="S32" s="217"/>
      <c r="T32" s="217"/>
      <c r="U32" s="217"/>
      <c r="V32" s="217"/>
      <c r="W32" s="217"/>
      <c r="X32" s="217"/>
      <c r="Y32" s="217"/>
      <c r="Z32" s="217"/>
      <c r="AA32" s="217"/>
      <c r="AB32" s="217"/>
      <c r="AC32" s="217"/>
      <c r="AD32" s="217"/>
      <c r="AE32" s="217"/>
      <c r="AF32" s="217"/>
      <c r="AG32" s="217"/>
      <c r="AH32" s="217"/>
      <c r="AI32" s="217"/>
      <c r="AK32" s="15"/>
      <c r="AL32" s="15"/>
      <c r="AM32" s="15"/>
      <c r="AN32" s="15"/>
      <c r="AO32" s="15"/>
      <c r="AP32" s="15"/>
    </row>
    <row r="33" spans="3:42" ht="36.950000000000003" customHeight="1" x14ac:dyDescent="0.25">
      <c r="C33" s="221">
        <v>7</v>
      </c>
      <c r="D33" s="222" t="str">
        <f>'MAPEL &amp; BOBOT'!C15</f>
        <v>Pendidikan Jasmani, Olahraga, dan Kesehatan</v>
      </c>
      <c r="E33" s="222"/>
      <c r="F33" s="222"/>
      <c r="G33" s="222"/>
      <c r="H33" s="222"/>
      <c r="I33" s="222"/>
      <c r="J33" s="222"/>
      <c r="K33" s="222"/>
      <c r="L33" s="222"/>
      <c r="M33" s="223">
        <f>IFERROR(VLOOKUP($Y$1,PJOK!$A$9:$AN$68,40,FALSE),"")</f>
        <v>90</v>
      </c>
      <c r="N33" s="223"/>
      <c r="O33" s="223"/>
      <c r="P33" s="223"/>
      <c r="Q33" s="217" t="str">
        <f>IFERROR(VLOOKUP($Y$1,PJOK!$A$9:$AT$68,45,FALSE),"")</f>
        <v>Si A menunjukkan penguasaan dalam memahami kombinasi gerak dalam permainan bola besar.</v>
      </c>
      <c r="R33" s="217"/>
      <c r="S33" s="217"/>
      <c r="T33" s="217"/>
      <c r="U33" s="217"/>
      <c r="V33" s="217"/>
      <c r="W33" s="217"/>
      <c r="X33" s="217"/>
      <c r="Y33" s="217"/>
      <c r="Z33" s="217"/>
      <c r="AA33" s="217"/>
      <c r="AB33" s="217"/>
      <c r="AC33" s="217"/>
      <c r="AD33" s="217"/>
      <c r="AE33" s="217"/>
      <c r="AF33" s="217"/>
      <c r="AG33" s="217"/>
      <c r="AH33" s="217"/>
      <c r="AI33" s="217"/>
      <c r="AK33" s="15"/>
      <c r="AL33" s="15"/>
      <c r="AM33" s="15"/>
      <c r="AN33" s="15"/>
      <c r="AO33" s="15"/>
      <c r="AP33" s="15"/>
    </row>
    <row r="34" spans="3:42" ht="36.950000000000003" customHeight="1" x14ac:dyDescent="0.25">
      <c r="C34" s="221"/>
      <c r="D34" s="222"/>
      <c r="E34" s="222"/>
      <c r="F34" s="222"/>
      <c r="G34" s="222"/>
      <c r="H34" s="222"/>
      <c r="I34" s="222"/>
      <c r="J34" s="222"/>
      <c r="K34" s="222"/>
      <c r="L34" s="222"/>
      <c r="M34" s="223"/>
      <c r="N34" s="223"/>
      <c r="O34" s="223"/>
      <c r="P34" s="223"/>
      <c r="Q34" s="217" t="str">
        <f>IFERROR(VLOOKUP($Y$1,PJOK!$A$9:$AT$68,46,FALSE),"")</f>
        <v>Si A perlu bimbingan dalam memahami kombinasi gerak dalam permainan bola besar.</v>
      </c>
      <c r="R34" s="217"/>
      <c r="S34" s="217"/>
      <c r="T34" s="217"/>
      <c r="U34" s="217"/>
      <c r="V34" s="217"/>
      <c r="W34" s="217"/>
      <c r="X34" s="217"/>
      <c r="Y34" s="217"/>
      <c r="Z34" s="217"/>
      <c r="AA34" s="217"/>
      <c r="AB34" s="217"/>
      <c r="AC34" s="217"/>
      <c r="AD34" s="217"/>
      <c r="AE34" s="217"/>
      <c r="AF34" s="217"/>
      <c r="AG34" s="217"/>
      <c r="AH34" s="217"/>
      <c r="AI34" s="217"/>
      <c r="AK34" s="15"/>
      <c r="AL34" s="15"/>
      <c r="AM34" s="15"/>
      <c r="AN34" s="15"/>
      <c r="AO34" s="15"/>
      <c r="AP34" s="15"/>
    </row>
    <row r="35" spans="3:42" ht="36.950000000000003" customHeight="1" x14ac:dyDescent="0.25">
      <c r="C35" s="221">
        <v>8</v>
      </c>
      <c r="D35" s="222" t="str">
        <f>'MAPEL &amp; BOBOT'!C16</f>
        <v>Bahasa inggris</v>
      </c>
      <c r="E35" s="222"/>
      <c r="F35" s="222"/>
      <c r="G35" s="222"/>
      <c r="H35" s="222"/>
      <c r="I35" s="222"/>
      <c r="J35" s="222"/>
      <c r="K35" s="222"/>
      <c r="L35" s="222"/>
      <c r="M35" s="223">
        <f>IFERROR(VLOOKUP($Y$1,INGGRIS!$A$9:$AN$68,40,FALSE),"")</f>
        <v>90</v>
      </c>
      <c r="N35" s="223"/>
      <c r="O35" s="223"/>
      <c r="P35" s="223"/>
      <c r="Q35" s="217" t="str">
        <f>IFERROR(VLOOKUP($Y$1,INGGRIS!$A$9:$AT$68,45,FALSE),"")</f>
        <v>Si A menunjukkan penguasaan dalam mengidentifikasi dan menyebutkan beberapa rasa pada makanan dan minuman.</v>
      </c>
      <c r="R35" s="217"/>
      <c r="S35" s="217"/>
      <c r="T35" s="217"/>
      <c r="U35" s="217"/>
      <c r="V35" s="217"/>
      <c r="W35" s="217"/>
      <c r="X35" s="217"/>
      <c r="Y35" s="217"/>
      <c r="Z35" s="217"/>
      <c r="AA35" s="217"/>
      <c r="AB35" s="217"/>
      <c r="AC35" s="217"/>
      <c r="AD35" s="217"/>
      <c r="AE35" s="217"/>
      <c r="AF35" s="217"/>
      <c r="AG35" s="217"/>
      <c r="AH35" s="217"/>
      <c r="AI35" s="217"/>
      <c r="AK35" s="15"/>
      <c r="AL35" s="15"/>
      <c r="AM35" s="15"/>
      <c r="AN35" s="15"/>
      <c r="AO35" s="15"/>
      <c r="AP35" s="15"/>
    </row>
    <row r="36" spans="3:42" ht="36.950000000000003" customHeight="1" x14ac:dyDescent="0.25">
      <c r="C36" s="221"/>
      <c r="D36" s="222"/>
      <c r="E36" s="222"/>
      <c r="F36" s="222"/>
      <c r="G36" s="222"/>
      <c r="H36" s="222"/>
      <c r="I36" s="222"/>
      <c r="J36" s="222"/>
      <c r="K36" s="222"/>
      <c r="L36" s="222"/>
      <c r="M36" s="223"/>
      <c r="N36" s="223"/>
      <c r="O36" s="223"/>
      <c r="P36" s="223"/>
      <c r="Q36" s="217" t="str">
        <f>IFERROR(VLOOKUP($Y$1,INGGRIS!$A$9:$AT$68,46,FALSE),"")</f>
        <v>Si A perlu bimbingan dalam mengidentifikasi dan menyebutkan beberapa rasa pada makanan dan minuman.</v>
      </c>
      <c r="R36" s="217"/>
      <c r="S36" s="217"/>
      <c r="T36" s="217"/>
      <c r="U36" s="217"/>
      <c r="V36" s="217"/>
      <c r="W36" s="217"/>
      <c r="X36" s="217"/>
      <c r="Y36" s="217"/>
      <c r="Z36" s="217"/>
      <c r="AA36" s="217"/>
      <c r="AB36" s="217"/>
      <c r="AC36" s="217"/>
      <c r="AD36" s="217"/>
      <c r="AE36" s="217"/>
      <c r="AF36" s="217"/>
      <c r="AG36" s="217"/>
      <c r="AH36" s="217"/>
      <c r="AI36" s="217"/>
      <c r="AK36" s="15"/>
      <c r="AL36" s="15"/>
      <c r="AM36" s="15"/>
      <c r="AN36" s="15"/>
      <c r="AO36" s="15"/>
      <c r="AP36" s="15"/>
    </row>
    <row r="37" spans="3:42" x14ac:dyDescent="0.25">
      <c r="C37" s="218">
        <v>9</v>
      </c>
      <c r="D37" s="226" t="s">
        <v>82</v>
      </c>
      <c r="E37" s="226"/>
      <c r="F37" s="226"/>
      <c r="G37" s="226"/>
      <c r="H37" s="226"/>
      <c r="I37" s="226"/>
      <c r="J37" s="226"/>
      <c r="K37" s="226"/>
      <c r="L37" s="226"/>
      <c r="M37" s="226"/>
      <c r="N37" s="226"/>
      <c r="O37" s="226"/>
      <c r="P37" s="226"/>
      <c r="Q37" s="226"/>
      <c r="R37" s="226"/>
      <c r="S37" s="226"/>
      <c r="T37" s="226"/>
      <c r="U37" s="226"/>
      <c r="V37" s="226"/>
      <c r="W37" s="226"/>
      <c r="X37" s="226"/>
      <c r="Y37" s="226"/>
      <c r="Z37" s="226"/>
      <c r="AA37" s="226"/>
      <c r="AB37" s="226"/>
      <c r="AC37" s="226"/>
      <c r="AD37" s="226"/>
      <c r="AE37" s="226"/>
      <c r="AF37" s="226"/>
      <c r="AG37" s="226"/>
      <c r="AH37" s="226"/>
      <c r="AI37" s="226"/>
      <c r="AK37" s="15"/>
      <c r="AL37" s="15"/>
      <c r="AM37" s="15"/>
      <c r="AN37" s="15"/>
      <c r="AO37" s="15"/>
      <c r="AP37" s="100">
        <v>1</v>
      </c>
    </row>
    <row r="38" spans="3:42" ht="36.950000000000003" customHeight="1" x14ac:dyDescent="0.25">
      <c r="C38" s="219"/>
      <c r="D38" s="222" t="str">
        <f>'MAPEL &amp; BOBOT'!D18</f>
        <v>Bahasa Sunda</v>
      </c>
      <c r="E38" s="222"/>
      <c r="F38" s="222"/>
      <c r="G38" s="222"/>
      <c r="H38" s="222"/>
      <c r="I38" s="222"/>
      <c r="J38" s="222"/>
      <c r="K38" s="222"/>
      <c r="L38" s="222"/>
      <c r="M38" s="223">
        <f>IFERROR(VLOOKUP($Y$1,MULOK1!$A$9:$AN$68,40,FALSE),"")</f>
        <v>90</v>
      </c>
      <c r="N38" s="223"/>
      <c r="O38" s="223"/>
      <c r="P38" s="223"/>
      <c r="Q38" s="217" t="str">
        <f>IFERROR(VLOOKUP($Y$1,MULOK1!$A$9:$AT$68,45,FALSE),"")</f>
        <v>Si A menunjukkan penguasaan dalam mengetahui jenis teks deskripsi dengan tepat.</v>
      </c>
      <c r="R38" s="217"/>
      <c r="S38" s="217"/>
      <c r="T38" s="217"/>
      <c r="U38" s="217"/>
      <c r="V38" s="217"/>
      <c r="W38" s="217"/>
      <c r="X38" s="217"/>
      <c r="Y38" s="217"/>
      <c r="Z38" s="217"/>
      <c r="AA38" s="217"/>
      <c r="AB38" s="217"/>
      <c r="AC38" s="217"/>
      <c r="AD38" s="217"/>
      <c r="AE38" s="217"/>
      <c r="AF38" s="217"/>
      <c r="AG38" s="217"/>
      <c r="AH38" s="217"/>
      <c r="AI38" s="217"/>
      <c r="AK38" s="15"/>
      <c r="AL38" s="15"/>
      <c r="AM38" s="15"/>
      <c r="AN38" s="15"/>
      <c r="AO38" s="15"/>
      <c r="AP38" s="101">
        <v>1</v>
      </c>
    </row>
    <row r="39" spans="3:42" ht="36.950000000000003" customHeight="1" x14ac:dyDescent="0.25">
      <c r="C39" s="219"/>
      <c r="D39" s="222"/>
      <c r="E39" s="222"/>
      <c r="F39" s="222"/>
      <c r="G39" s="222"/>
      <c r="H39" s="222"/>
      <c r="I39" s="222"/>
      <c r="J39" s="222"/>
      <c r="K39" s="222"/>
      <c r="L39" s="222"/>
      <c r="M39" s="223"/>
      <c r="N39" s="223"/>
      <c r="O39" s="223"/>
      <c r="P39" s="223"/>
      <c r="Q39" s="217" t="str">
        <f>IFERROR(VLOOKUP($Y$1,MULOK1!$A$9:$AT$68,46,FALSE),"")</f>
        <v>Si A perlu bimbingan dalam mengetahui jenis teks deskripsi dengan tepat.</v>
      </c>
      <c r="R39" s="217"/>
      <c r="S39" s="217"/>
      <c r="T39" s="217"/>
      <c r="U39" s="217"/>
      <c r="V39" s="217"/>
      <c r="W39" s="217"/>
      <c r="X39" s="217"/>
      <c r="Y39" s="217"/>
      <c r="Z39" s="217"/>
      <c r="AA39" s="217"/>
      <c r="AB39" s="217"/>
      <c r="AC39" s="217"/>
      <c r="AD39" s="217"/>
      <c r="AE39" s="217"/>
      <c r="AF39" s="217"/>
      <c r="AG39" s="217"/>
      <c r="AH39" s="217"/>
      <c r="AI39" s="217"/>
      <c r="AK39" s="15"/>
      <c r="AL39" s="15"/>
      <c r="AM39" s="15"/>
      <c r="AN39" s="15"/>
      <c r="AO39" s="15"/>
      <c r="AP39" s="101">
        <v>2</v>
      </c>
    </row>
    <row r="40" spans="3:42" ht="36.950000000000003" hidden="1" customHeight="1" x14ac:dyDescent="0.25">
      <c r="C40" s="219"/>
      <c r="D40" s="222" t="str">
        <f>'MAPEL &amp; BOBOT'!D19</f>
        <v>Bahasa Jepang</v>
      </c>
      <c r="E40" s="222"/>
      <c r="F40" s="222"/>
      <c r="G40" s="222"/>
      <c r="H40" s="222"/>
      <c r="I40" s="222"/>
      <c r="J40" s="222"/>
      <c r="K40" s="222"/>
      <c r="L40" s="222"/>
      <c r="M40" s="216">
        <f>IFERROR(VLOOKUP($Y$1,MULOK2!$A$9:$AN$68,40,FALSE),"")</f>
        <v>90</v>
      </c>
      <c r="N40" s="216"/>
      <c r="O40" s="216"/>
      <c r="P40" s="216"/>
      <c r="Q40" s="217" t="str">
        <f>IFERROR(VLOOKUP($Y$1,MULOK2!$A$9:$AT$68,45,FALSE),"")</f>
        <v>Si A menunjukkan penguasaan dalam Tujuan Pembelajaran 1.</v>
      </c>
      <c r="R40" s="217"/>
      <c r="S40" s="217"/>
      <c r="T40" s="217"/>
      <c r="U40" s="217"/>
      <c r="V40" s="217"/>
      <c r="W40" s="217"/>
      <c r="X40" s="217"/>
      <c r="Y40" s="217"/>
      <c r="Z40" s="217"/>
      <c r="AA40" s="217"/>
      <c r="AB40" s="217"/>
      <c r="AC40" s="217"/>
      <c r="AD40" s="217"/>
      <c r="AE40" s="217"/>
      <c r="AF40" s="217"/>
      <c r="AG40" s="217"/>
      <c r="AH40" s="217"/>
      <c r="AI40" s="217"/>
      <c r="AK40" s="15"/>
      <c r="AL40" s="15"/>
      <c r="AM40" s="15"/>
      <c r="AN40" s="15"/>
      <c r="AO40" s="15"/>
      <c r="AP40" s="101">
        <v>3</v>
      </c>
    </row>
    <row r="41" spans="3:42" ht="36.950000000000003" hidden="1" customHeight="1" x14ac:dyDescent="0.25">
      <c r="C41" s="219"/>
      <c r="D41" s="222"/>
      <c r="E41" s="222"/>
      <c r="F41" s="222"/>
      <c r="G41" s="222"/>
      <c r="H41" s="222"/>
      <c r="I41" s="222"/>
      <c r="J41" s="222"/>
      <c r="K41" s="222"/>
      <c r="L41" s="222"/>
      <c r="M41" s="216"/>
      <c r="N41" s="216"/>
      <c r="O41" s="216"/>
      <c r="P41" s="216"/>
      <c r="Q41" s="217" t="str">
        <f>IFERROR(VLOOKUP($Y$1,MULOK2!$A$9:$AT$68,46,FALSE),"")</f>
        <v>Si A perlu bimbingan dalam Tujuan Pembelajaran 1.</v>
      </c>
      <c r="R41" s="217"/>
      <c r="S41" s="217"/>
      <c r="T41" s="217"/>
      <c r="U41" s="217"/>
      <c r="V41" s="217"/>
      <c r="W41" s="217"/>
      <c r="X41" s="217"/>
      <c r="Y41" s="217"/>
      <c r="Z41" s="217"/>
      <c r="AA41" s="217"/>
      <c r="AB41" s="217"/>
      <c r="AC41" s="217"/>
      <c r="AD41" s="217"/>
      <c r="AE41" s="217"/>
      <c r="AF41" s="217"/>
      <c r="AG41" s="217"/>
      <c r="AH41" s="217"/>
      <c r="AI41" s="217"/>
      <c r="AK41" s="15"/>
      <c r="AL41" s="15"/>
      <c r="AM41" s="15"/>
      <c r="AN41" s="15"/>
      <c r="AO41" s="15"/>
      <c r="AP41" s="101">
        <v>4</v>
      </c>
    </row>
    <row r="42" spans="3:42" ht="36.950000000000003" hidden="1" customHeight="1" x14ac:dyDescent="0.25">
      <c r="C42" s="219"/>
      <c r="D42" s="222" t="str">
        <f>'MAPEL &amp; BOBOT'!D20</f>
        <v>Bahasa Jerman</v>
      </c>
      <c r="E42" s="222"/>
      <c r="F42" s="222"/>
      <c r="G42" s="222"/>
      <c r="H42" s="222"/>
      <c r="I42" s="222"/>
      <c r="J42" s="222"/>
      <c r="K42" s="222"/>
      <c r="L42" s="222"/>
      <c r="M42" s="216">
        <f>IFERROR(VLOOKUP($Y$1,MULOK3!$A$9:$AN$68,40,FALSE),"")</f>
        <v>90</v>
      </c>
      <c r="N42" s="216"/>
      <c r="O42" s="216"/>
      <c r="P42" s="216"/>
      <c r="Q42" s="217" t="str">
        <f>IFERROR(VLOOKUP($Y$1,MULOK3!$A$9:$AT$68,45,FALSE),"")</f>
        <v>Si A menunjukkan penguasaan dalam Tujuan Pembelajaran 1.</v>
      </c>
      <c r="R42" s="217"/>
      <c r="S42" s="217"/>
      <c r="T42" s="217"/>
      <c r="U42" s="217"/>
      <c r="V42" s="217"/>
      <c r="W42" s="217"/>
      <c r="X42" s="217"/>
      <c r="Y42" s="217"/>
      <c r="Z42" s="217"/>
      <c r="AA42" s="217"/>
      <c r="AB42" s="217"/>
      <c r="AC42" s="217"/>
      <c r="AD42" s="217"/>
      <c r="AE42" s="217"/>
      <c r="AF42" s="217"/>
      <c r="AG42" s="217"/>
      <c r="AH42" s="217"/>
      <c r="AI42" s="217"/>
      <c r="AK42" s="15"/>
      <c r="AL42" s="15"/>
      <c r="AM42" s="15"/>
      <c r="AN42" s="15"/>
      <c r="AO42" s="15"/>
      <c r="AP42" s="101">
        <v>5</v>
      </c>
    </row>
    <row r="43" spans="3:42" ht="36.950000000000003" hidden="1" customHeight="1" x14ac:dyDescent="0.25">
      <c r="C43" s="219"/>
      <c r="D43" s="222"/>
      <c r="E43" s="222"/>
      <c r="F43" s="222"/>
      <c r="G43" s="222"/>
      <c r="H43" s="222"/>
      <c r="I43" s="222"/>
      <c r="J43" s="222"/>
      <c r="K43" s="222"/>
      <c r="L43" s="222"/>
      <c r="M43" s="216"/>
      <c r="N43" s="216"/>
      <c r="O43" s="216"/>
      <c r="P43" s="216"/>
      <c r="Q43" s="217" t="str">
        <f>IFERROR(VLOOKUP($Y$1,MULOK3!$A$9:$AT$68,46,FALSE),"")</f>
        <v>Si A perlu bimbingan dalam Tujuan Pembelajaran 1.</v>
      </c>
      <c r="R43" s="217"/>
      <c r="S43" s="217"/>
      <c r="T43" s="217"/>
      <c r="U43" s="217"/>
      <c r="V43" s="217"/>
      <c r="W43" s="217"/>
      <c r="X43" s="217"/>
      <c r="Y43" s="217"/>
      <c r="Z43" s="217"/>
      <c r="AA43" s="217"/>
      <c r="AB43" s="217"/>
      <c r="AC43" s="217"/>
      <c r="AD43" s="217"/>
      <c r="AE43" s="217"/>
      <c r="AF43" s="217"/>
      <c r="AG43" s="217"/>
      <c r="AH43" s="217"/>
      <c r="AI43" s="217"/>
      <c r="AK43" s="15"/>
      <c r="AL43" s="15"/>
      <c r="AM43" s="15"/>
      <c r="AN43" s="15"/>
      <c r="AO43" s="15"/>
      <c r="AP43" s="101"/>
    </row>
    <row r="44" spans="3:42" ht="36.950000000000003" hidden="1" customHeight="1" x14ac:dyDescent="0.25">
      <c r="C44" s="219"/>
      <c r="D44" s="222" t="str">
        <f>'MAPEL &amp; BOBOT'!D21</f>
        <v>Bahasa Mandarin</v>
      </c>
      <c r="E44" s="222"/>
      <c r="F44" s="222"/>
      <c r="G44" s="222"/>
      <c r="H44" s="222"/>
      <c r="I44" s="222"/>
      <c r="J44" s="222"/>
      <c r="K44" s="222"/>
      <c r="L44" s="222"/>
      <c r="M44" s="216">
        <f>IFERROR(VLOOKUP($Y$1,MULOK4!$A$9:$AN$68,40,FALSE),"")</f>
        <v>90</v>
      </c>
      <c r="N44" s="216"/>
      <c r="O44" s="216"/>
      <c r="P44" s="216"/>
      <c r="Q44" s="217" t="str">
        <f>IFERROR(VLOOKUP($Y$1,MULOK4!$A$9:$AT$68,45,FALSE),"")</f>
        <v>Si A menunjukkan penguasaan dalam Tujuan Pembelajaran 1.</v>
      </c>
      <c r="R44" s="217"/>
      <c r="S44" s="217"/>
      <c r="T44" s="217"/>
      <c r="U44" s="217"/>
      <c r="V44" s="217"/>
      <c r="W44" s="217"/>
      <c r="X44" s="217"/>
      <c r="Y44" s="217"/>
      <c r="Z44" s="217"/>
      <c r="AA44" s="217"/>
      <c r="AB44" s="217"/>
      <c r="AC44" s="217"/>
      <c r="AD44" s="217"/>
      <c r="AE44" s="217"/>
      <c r="AF44" s="217"/>
      <c r="AG44" s="217"/>
      <c r="AH44" s="217"/>
      <c r="AI44" s="217"/>
      <c r="AK44" s="15"/>
      <c r="AL44" s="15"/>
      <c r="AM44" s="15"/>
      <c r="AN44" s="15"/>
      <c r="AO44" s="15"/>
      <c r="AP44" s="15"/>
    </row>
    <row r="45" spans="3:42" ht="36.950000000000003" hidden="1" customHeight="1" x14ac:dyDescent="0.25">
      <c r="C45" s="219"/>
      <c r="D45" s="222"/>
      <c r="E45" s="222"/>
      <c r="F45" s="222"/>
      <c r="G45" s="222"/>
      <c r="H45" s="222"/>
      <c r="I45" s="222"/>
      <c r="J45" s="222"/>
      <c r="K45" s="222"/>
      <c r="L45" s="222"/>
      <c r="M45" s="216"/>
      <c r="N45" s="216"/>
      <c r="O45" s="216"/>
      <c r="P45" s="216"/>
      <c r="Q45" s="217" t="str">
        <f>IFERROR(VLOOKUP($Y$1,MULOK4!$A$9:$AT$68,46,FALSE),"")</f>
        <v>Si A perlu bimbingan dalam Tujuan Pembelajaran 1.</v>
      </c>
      <c r="R45" s="217"/>
      <c r="S45" s="217"/>
      <c r="T45" s="217"/>
      <c r="U45" s="217"/>
      <c r="V45" s="217"/>
      <c r="W45" s="217"/>
      <c r="X45" s="217"/>
      <c r="Y45" s="217"/>
      <c r="Z45" s="217"/>
      <c r="AA45" s="217"/>
      <c r="AB45" s="217"/>
      <c r="AC45" s="217"/>
      <c r="AD45" s="217"/>
      <c r="AE45" s="217"/>
      <c r="AF45" s="217"/>
      <c r="AG45" s="217"/>
      <c r="AH45" s="217"/>
      <c r="AI45" s="217"/>
      <c r="AK45" s="15"/>
      <c r="AL45" s="15"/>
      <c r="AM45" s="15"/>
      <c r="AN45" s="15"/>
      <c r="AO45" s="15"/>
      <c r="AP45" s="15"/>
    </row>
    <row r="46" spans="3:42" ht="36.950000000000003" hidden="1" customHeight="1" x14ac:dyDescent="0.25">
      <c r="C46" s="219"/>
      <c r="D46" s="222" t="str">
        <f>'MAPEL &amp; BOBOT'!D22</f>
        <v>Bahasa Korea</v>
      </c>
      <c r="E46" s="222"/>
      <c r="F46" s="222"/>
      <c r="G46" s="222"/>
      <c r="H46" s="222"/>
      <c r="I46" s="222"/>
      <c r="J46" s="222"/>
      <c r="K46" s="222"/>
      <c r="L46" s="222"/>
      <c r="M46" s="216">
        <f>IFERROR(VLOOKUP($Y$1,MULOK5!$A$9:$AN$68,40,FALSE),"")</f>
        <v>90</v>
      </c>
      <c r="N46" s="216"/>
      <c r="O46" s="216"/>
      <c r="P46" s="216"/>
      <c r="Q46" s="217" t="str">
        <f>IFERROR(VLOOKUP($Y$1,MULOK5!$A$9:$AT$68,45,FALSE),"")</f>
        <v>Si A menunjukkan penguasaan dalam Tujuan Pembelajaran 1.</v>
      </c>
      <c r="R46" s="217"/>
      <c r="S46" s="217"/>
      <c r="T46" s="217"/>
      <c r="U46" s="217"/>
      <c r="V46" s="217"/>
      <c r="W46" s="217"/>
      <c r="X46" s="217"/>
      <c r="Y46" s="217"/>
      <c r="Z46" s="217"/>
      <c r="AA46" s="217"/>
      <c r="AB46" s="217"/>
      <c r="AC46" s="217"/>
      <c r="AD46" s="217"/>
      <c r="AE46" s="217"/>
      <c r="AF46" s="217"/>
      <c r="AG46" s="217"/>
      <c r="AH46" s="217"/>
      <c r="AI46" s="217"/>
      <c r="AK46" s="15"/>
      <c r="AL46" s="15"/>
      <c r="AM46" s="15"/>
      <c r="AN46" s="15"/>
      <c r="AO46" s="15"/>
      <c r="AP46" s="15"/>
    </row>
    <row r="47" spans="3:42" ht="36.950000000000003" hidden="1" customHeight="1" x14ac:dyDescent="0.25">
      <c r="C47" s="220"/>
      <c r="D47" s="222"/>
      <c r="E47" s="222"/>
      <c r="F47" s="222"/>
      <c r="G47" s="222"/>
      <c r="H47" s="222"/>
      <c r="I47" s="222"/>
      <c r="J47" s="222"/>
      <c r="K47" s="222"/>
      <c r="L47" s="222"/>
      <c r="M47" s="216"/>
      <c r="N47" s="216"/>
      <c r="O47" s="216"/>
      <c r="P47" s="216"/>
      <c r="Q47" s="217" t="str">
        <f>IFERROR(VLOOKUP($Y$1,MULOK5!$A$9:$AT$68,46,FALSE),"")</f>
        <v>Si A perlu bimbingan dalam Tujuan Pembelajaran 1.</v>
      </c>
      <c r="R47" s="217"/>
      <c r="S47" s="217"/>
      <c r="T47" s="217"/>
      <c r="U47" s="217"/>
      <c r="V47" s="217"/>
      <c r="W47" s="217"/>
      <c r="X47" s="217"/>
      <c r="Y47" s="217"/>
      <c r="Z47" s="217"/>
      <c r="AA47" s="217"/>
      <c r="AB47" s="217"/>
      <c r="AC47" s="217"/>
      <c r="AD47" s="217"/>
      <c r="AE47" s="217"/>
      <c r="AF47" s="217"/>
      <c r="AG47" s="217"/>
      <c r="AH47" s="217"/>
      <c r="AI47" s="217"/>
      <c r="AK47" s="15"/>
      <c r="AL47" s="15"/>
      <c r="AM47" s="15"/>
      <c r="AN47" s="15"/>
      <c r="AO47" s="15"/>
      <c r="AP47" s="15"/>
    </row>
    <row r="48" spans="3:42" ht="5.25" customHeight="1" x14ac:dyDescent="0.25">
      <c r="C48" s="93"/>
      <c r="AK48" s="15"/>
      <c r="AL48" s="15"/>
      <c r="AM48" s="15"/>
      <c r="AN48" s="15"/>
      <c r="AO48" s="15"/>
      <c r="AP48" s="15"/>
    </row>
    <row r="49" spans="3:42" hidden="1" x14ac:dyDescent="0.25">
      <c r="AK49" s="15"/>
      <c r="AL49" s="15"/>
      <c r="AM49" s="15"/>
      <c r="AN49" s="15"/>
      <c r="AO49" s="15"/>
      <c r="AP49" s="15"/>
    </row>
    <row r="50" spans="3:42" ht="6" customHeight="1" x14ac:dyDescent="0.25">
      <c r="AK50" s="15"/>
      <c r="AL50" s="15"/>
      <c r="AM50" s="15"/>
      <c r="AN50" s="15"/>
      <c r="AO50" s="15"/>
      <c r="AP50" s="15"/>
    </row>
    <row r="51" spans="3:42" x14ac:dyDescent="0.25">
      <c r="C51" s="92" t="s">
        <v>383</v>
      </c>
      <c r="D51" s="225" t="s">
        <v>388</v>
      </c>
      <c r="E51" s="225"/>
      <c r="F51" s="225"/>
      <c r="G51" s="225"/>
      <c r="H51" s="225"/>
      <c r="I51" s="225"/>
      <c r="J51" s="225"/>
      <c r="K51" s="225"/>
      <c r="L51" s="225"/>
      <c r="M51" s="225"/>
      <c r="N51" s="225"/>
      <c r="O51" s="225" t="s">
        <v>389</v>
      </c>
      <c r="P51" s="225"/>
      <c r="Q51" s="225"/>
      <c r="R51" s="225"/>
      <c r="S51" s="225"/>
      <c r="T51" s="225"/>
      <c r="U51" s="225"/>
      <c r="V51" s="225"/>
      <c r="W51" s="225"/>
      <c r="X51" s="225"/>
      <c r="Y51" s="225"/>
      <c r="Z51" s="225"/>
      <c r="AA51" s="225"/>
      <c r="AB51" s="225"/>
      <c r="AC51" s="225"/>
      <c r="AD51" s="225"/>
      <c r="AE51" s="225"/>
      <c r="AF51" s="225"/>
      <c r="AG51" s="225"/>
      <c r="AH51" s="225"/>
      <c r="AI51" s="225"/>
      <c r="AK51" s="15"/>
      <c r="AL51" s="15"/>
      <c r="AM51" s="15"/>
      <c r="AN51" s="15"/>
      <c r="AO51" s="15"/>
      <c r="AP51" s="15">
        <v>2</v>
      </c>
    </row>
    <row r="52" spans="3:42" ht="30" customHeight="1" x14ac:dyDescent="0.25">
      <c r="C52" s="17">
        <v>1</v>
      </c>
      <c r="D52" s="222" t="str">
        <f>IFERROR(T(VLOOKUP($Y$1,Ekstrakurikuler!$A$9:$L$68,3,FALSE)),"")</f>
        <v>Pramuka</v>
      </c>
      <c r="E52" s="222"/>
      <c r="F52" s="222"/>
      <c r="G52" s="222"/>
      <c r="H52" s="222"/>
      <c r="I52" s="222"/>
      <c r="J52" s="222"/>
      <c r="K52" s="222"/>
      <c r="L52" s="222"/>
      <c r="M52" s="222"/>
      <c r="N52" s="222"/>
      <c r="O52" s="217" t="str">
        <f>IFERROR(T(VLOOKUP($Y$1,Ekstrakurikuler!$A$9:$L$68,4,FALSE)),"")</f>
        <v>bagus</v>
      </c>
      <c r="P52" s="217"/>
      <c r="Q52" s="217"/>
      <c r="R52" s="217"/>
      <c r="S52" s="217"/>
      <c r="T52" s="217"/>
      <c r="U52" s="217"/>
      <c r="V52" s="217"/>
      <c r="W52" s="217"/>
      <c r="X52" s="217"/>
      <c r="Y52" s="217"/>
      <c r="Z52" s="217"/>
      <c r="AA52" s="217"/>
      <c r="AB52" s="217"/>
      <c r="AC52" s="217"/>
      <c r="AD52" s="217"/>
      <c r="AE52" s="217"/>
      <c r="AF52" s="217"/>
      <c r="AG52" s="217"/>
      <c r="AH52" s="217"/>
      <c r="AI52" s="217"/>
      <c r="AK52" s="15"/>
      <c r="AL52" s="15"/>
      <c r="AM52" s="15"/>
      <c r="AN52" s="15"/>
      <c r="AO52" s="15"/>
      <c r="AP52" s="15">
        <v>1</v>
      </c>
    </row>
    <row r="53" spans="3:42" ht="30" customHeight="1" x14ac:dyDescent="0.25">
      <c r="C53" s="17">
        <v>2</v>
      </c>
      <c r="D53" s="222" t="str">
        <f>IFERROR(T(VLOOKUP($Y$1,Ekstrakurikuler!$A$9:$L$68,5,FALSE)),"")</f>
        <v>Taekwondo</v>
      </c>
      <c r="E53" s="222"/>
      <c r="F53" s="222"/>
      <c r="G53" s="222"/>
      <c r="H53" s="222"/>
      <c r="I53" s="222"/>
      <c r="J53" s="222"/>
      <c r="K53" s="222"/>
      <c r="L53" s="222"/>
      <c r="M53" s="222"/>
      <c r="N53" s="222"/>
      <c r="O53" s="217" t="str">
        <f>IFERROR(T(VLOOKUP($Y$1,Ekstrakurikuler!$A$9:$L$68,6,FALSE)),"")</f>
        <v>Wow</v>
      </c>
      <c r="P53" s="217"/>
      <c r="Q53" s="217"/>
      <c r="R53" s="217"/>
      <c r="S53" s="217"/>
      <c r="T53" s="217"/>
      <c r="U53" s="217"/>
      <c r="V53" s="217"/>
      <c r="W53" s="217"/>
      <c r="X53" s="217"/>
      <c r="Y53" s="217"/>
      <c r="Z53" s="217"/>
      <c r="AA53" s="217"/>
      <c r="AB53" s="217"/>
      <c r="AC53" s="217"/>
      <c r="AD53" s="217"/>
      <c r="AE53" s="217"/>
      <c r="AF53" s="217"/>
      <c r="AG53" s="217"/>
      <c r="AH53" s="217"/>
      <c r="AI53" s="217"/>
      <c r="AK53" s="15"/>
      <c r="AL53" s="15"/>
      <c r="AM53" s="15"/>
      <c r="AN53" s="15"/>
      <c r="AO53" s="15"/>
      <c r="AP53" s="15">
        <v>2</v>
      </c>
    </row>
    <row r="54" spans="3:42" ht="30" hidden="1" customHeight="1" x14ac:dyDescent="0.25">
      <c r="C54" s="17">
        <v>3</v>
      </c>
      <c r="D54" s="222" t="str">
        <f>IFERROR(T(VLOOKUP($Y$1,Ekstrakurikuler!$A$9:$L$68,7,FALSE)),"")</f>
        <v/>
      </c>
      <c r="E54" s="222"/>
      <c r="F54" s="222"/>
      <c r="G54" s="222"/>
      <c r="H54" s="222"/>
      <c r="I54" s="222"/>
      <c r="J54" s="222"/>
      <c r="K54" s="222"/>
      <c r="L54" s="222"/>
      <c r="M54" s="222"/>
      <c r="N54" s="222"/>
      <c r="O54" s="217" t="str">
        <f>IFERROR(T(VLOOKUP($Y$1,Ekstrakurikuler!$A$9:$L$68,8,FALSE)),"")</f>
        <v/>
      </c>
      <c r="P54" s="217"/>
      <c r="Q54" s="217"/>
      <c r="R54" s="217"/>
      <c r="S54" s="217"/>
      <c r="T54" s="217"/>
      <c r="U54" s="217"/>
      <c r="V54" s="217"/>
      <c r="W54" s="217"/>
      <c r="X54" s="217"/>
      <c r="Y54" s="217"/>
      <c r="Z54" s="217"/>
      <c r="AA54" s="217"/>
      <c r="AB54" s="217"/>
      <c r="AC54" s="217"/>
      <c r="AD54" s="217"/>
      <c r="AE54" s="217"/>
      <c r="AF54" s="217"/>
      <c r="AG54" s="217"/>
      <c r="AH54" s="217"/>
      <c r="AI54" s="217"/>
      <c r="AK54" s="15"/>
      <c r="AL54" s="15"/>
      <c r="AM54" s="15"/>
      <c r="AN54" s="15"/>
      <c r="AO54" s="15"/>
      <c r="AP54" s="15">
        <v>3</v>
      </c>
    </row>
    <row r="55" spans="3:42" ht="30" hidden="1" customHeight="1" x14ac:dyDescent="0.25">
      <c r="C55" s="17">
        <v>4</v>
      </c>
      <c r="D55" s="222" t="str">
        <f>IFERROR(T(VLOOKUP($Y$1,Ekstrakurikuler!$A$9:$L$68,9,FALSE)),"")</f>
        <v>IT</v>
      </c>
      <c r="E55" s="222"/>
      <c r="F55" s="222"/>
      <c r="G55" s="222"/>
      <c r="H55" s="222"/>
      <c r="I55" s="222"/>
      <c r="J55" s="222"/>
      <c r="K55" s="222"/>
      <c r="L55" s="222"/>
      <c r="M55" s="222"/>
      <c r="N55" s="222"/>
      <c r="O55" s="217" t="str">
        <f>IFERROR(T(VLOOKUP($Y$1,Ekstrakurikuler!$A$9:$L$68,10,FALSE)),"")</f>
        <v>Hacker</v>
      </c>
      <c r="P55" s="217"/>
      <c r="Q55" s="217"/>
      <c r="R55" s="217"/>
      <c r="S55" s="217"/>
      <c r="T55" s="217"/>
      <c r="U55" s="217"/>
      <c r="V55" s="217"/>
      <c r="W55" s="217"/>
      <c r="X55" s="217"/>
      <c r="Y55" s="217"/>
      <c r="Z55" s="217"/>
      <c r="AA55" s="217"/>
      <c r="AB55" s="217"/>
      <c r="AC55" s="217"/>
      <c r="AD55" s="217"/>
      <c r="AE55" s="217"/>
      <c r="AF55" s="217"/>
      <c r="AG55" s="217"/>
      <c r="AH55" s="217"/>
      <c r="AI55" s="217"/>
      <c r="AK55" s="15"/>
      <c r="AL55" s="15"/>
      <c r="AM55" s="15"/>
      <c r="AN55" s="15"/>
      <c r="AO55" s="15"/>
      <c r="AP55" s="15">
        <v>4</v>
      </c>
    </row>
    <row r="56" spans="3:42" ht="30" hidden="1" customHeight="1" x14ac:dyDescent="0.25">
      <c r="C56" s="17">
        <v>5</v>
      </c>
      <c r="D56" s="222" t="str">
        <f>IFERROR(T(VLOOKUP($Y$1,Ekstrakurikuler!$A$9:$L$68,11,FALSE)),"")</f>
        <v/>
      </c>
      <c r="E56" s="222"/>
      <c r="F56" s="222"/>
      <c r="G56" s="222"/>
      <c r="H56" s="222"/>
      <c r="I56" s="222"/>
      <c r="J56" s="222"/>
      <c r="K56" s="222"/>
      <c r="L56" s="222"/>
      <c r="M56" s="222"/>
      <c r="N56" s="222"/>
      <c r="O56" s="217" t="str">
        <f>IFERROR(T(VLOOKUP($Y$1,Ekstrakurikuler!$A$9:$L$68,12,FALSE)),"")</f>
        <v/>
      </c>
      <c r="P56" s="217"/>
      <c r="Q56" s="217"/>
      <c r="R56" s="217"/>
      <c r="S56" s="217"/>
      <c r="T56" s="217"/>
      <c r="U56" s="217"/>
      <c r="V56" s="217"/>
      <c r="W56" s="217"/>
      <c r="X56" s="217"/>
      <c r="Y56" s="217"/>
      <c r="Z56" s="217"/>
      <c r="AA56" s="217"/>
      <c r="AB56" s="217"/>
      <c r="AC56" s="217"/>
      <c r="AD56" s="217"/>
      <c r="AE56" s="217"/>
      <c r="AF56" s="217"/>
      <c r="AG56" s="217"/>
      <c r="AH56" s="217"/>
      <c r="AI56" s="217"/>
      <c r="AK56" s="15"/>
      <c r="AL56" s="15"/>
      <c r="AM56" s="15"/>
      <c r="AN56" s="15"/>
      <c r="AO56" s="15"/>
      <c r="AP56" s="15">
        <v>5</v>
      </c>
    </row>
    <row r="57" spans="3:42" x14ac:dyDescent="0.25">
      <c r="AK57" s="15"/>
      <c r="AL57" s="15"/>
      <c r="AM57" s="15"/>
      <c r="AN57" s="15"/>
      <c r="AO57" s="15"/>
      <c r="AP57" s="15"/>
    </row>
    <row r="58" spans="3:42" x14ac:dyDescent="0.25">
      <c r="C58" s="225" t="s">
        <v>366</v>
      </c>
      <c r="D58" s="225"/>
      <c r="E58" s="225"/>
      <c r="F58" s="225"/>
      <c r="G58" s="225"/>
      <c r="H58" s="225"/>
      <c r="I58" s="225"/>
      <c r="J58" s="225"/>
      <c r="K58" s="225"/>
      <c r="L58" s="225"/>
      <c r="M58" s="225"/>
      <c r="N58" s="225"/>
      <c r="O58" s="225"/>
      <c r="P58" s="225"/>
      <c r="Q58" s="225"/>
      <c r="R58" s="225"/>
      <c r="S58" s="225"/>
      <c r="T58" s="225"/>
      <c r="U58" s="225"/>
      <c r="V58" s="225"/>
      <c r="W58" s="225"/>
      <c r="X58" s="225"/>
      <c r="Y58" s="225"/>
      <c r="Z58" s="225"/>
      <c r="AA58" s="225"/>
      <c r="AB58" s="225"/>
      <c r="AC58" s="225"/>
      <c r="AD58" s="225"/>
      <c r="AE58" s="225"/>
      <c r="AF58" s="225"/>
      <c r="AG58" s="225"/>
      <c r="AH58" s="225"/>
      <c r="AI58" s="225"/>
      <c r="AK58" s="15"/>
      <c r="AL58" s="15"/>
      <c r="AM58" s="15"/>
      <c r="AN58" s="15"/>
      <c r="AO58" s="15"/>
      <c r="AP58" s="15"/>
    </row>
    <row r="59" spans="3:42" ht="37.5" customHeight="1" x14ac:dyDescent="0.25">
      <c r="C59" s="228" t="str">
        <f>IFERROR(T(VLOOKUP($Y$1,'Catatan Guru'!$A$9:$C$68,3,FALSE)),"")</f>
        <v>a</v>
      </c>
      <c r="D59" s="228"/>
      <c r="E59" s="228"/>
      <c r="F59" s="228"/>
      <c r="G59" s="228"/>
      <c r="H59" s="228"/>
      <c r="I59" s="228"/>
      <c r="J59" s="228"/>
      <c r="K59" s="228"/>
      <c r="L59" s="228"/>
      <c r="M59" s="228"/>
      <c r="N59" s="228"/>
      <c r="O59" s="228"/>
      <c r="P59" s="228"/>
      <c r="Q59" s="228"/>
      <c r="R59" s="228"/>
      <c r="S59" s="228"/>
      <c r="T59" s="228"/>
      <c r="U59" s="228"/>
      <c r="V59" s="228"/>
      <c r="W59" s="228"/>
      <c r="X59" s="228"/>
      <c r="Y59" s="228"/>
      <c r="Z59" s="228"/>
      <c r="AA59" s="228"/>
      <c r="AB59" s="228"/>
      <c r="AC59" s="228"/>
      <c r="AD59" s="228"/>
      <c r="AE59" s="228"/>
      <c r="AF59" s="228"/>
      <c r="AG59" s="228"/>
      <c r="AH59" s="228"/>
      <c r="AI59" s="228"/>
      <c r="AK59" s="15"/>
      <c r="AL59" s="15"/>
      <c r="AM59" s="15"/>
      <c r="AN59" s="15"/>
      <c r="AO59" s="15"/>
      <c r="AP59" s="15"/>
    </row>
    <row r="60" spans="3:42" x14ac:dyDescent="0.25">
      <c r="AK60" s="15"/>
      <c r="AL60" s="15"/>
      <c r="AM60" s="15"/>
      <c r="AN60" s="15"/>
      <c r="AO60" s="15"/>
      <c r="AP60" s="15"/>
    </row>
    <row r="61" spans="3:42" x14ac:dyDescent="0.25">
      <c r="C61" s="225" t="s">
        <v>390</v>
      </c>
      <c r="D61" s="225"/>
      <c r="E61" s="225"/>
      <c r="F61" s="225"/>
      <c r="G61" s="225"/>
      <c r="H61" s="225"/>
      <c r="I61" s="225"/>
      <c r="J61" s="225"/>
      <c r="K61" s="225"/>
      <c r="L61" s="225"/>
      <c r="M61" s="225"/>
      <c r="N61" s="225"/>
      <c r="O61" s="225"/>
      <c r="P61" s="225"/>
      <c r="Q61" s="225"/>
      <c r="T61" s="229" t="s">
        <v>396</v>
      </c>
      <c r="U61" s="229"/>
      <c r="V61" s="229"/>
      <c r="W61" s="229"/>
      <c r="X61" s="229"/>
      <c r="Y61" s="229"/>
      <c r="Z61" s="229"/>
      <c r="AA61" s="229"/>
      <c r="AB61" s="229"/>
      <c r="AC61" s="229"/>
      <c r="AD61" s="229"/>
      <c r="AE61" s="229"/>
      <c r="AF61" s="229"/>
      <c r="AG61" s="229"/>
      <c r="AH61" s="229"/>
      <c r="AI61" s="229"/>
      <c r="AK61" s="15"/>
      <c r="AL61" s="15"/>
      <c r="AM61" s="15"/>
      <c r="AN61" s="15"/>
      <c r="AO61" s="15"/>
      <c r="AP61" s="15"/>
    </row>
    <row r="62" spans="3:42" ht="15" customHeight="1" x14ac:dyDescent="0.25">
      <c r="C62" s="242" t="s">
        <v>391</v>
      </c>
      <c r="D62" s="243"/>
      <c r="E62" s="243"/>
      <c r="F62" s="243"/>
      <c r="G62" s="243"/>
      <c r="H62" s="243"/>
      <c r="I62" s="243"/>
      <c r="J62" s="243"/>
      <c r="K62" s="243"/>
      <c r="L62" s="243"/>
      <c r="M62" s="171" t="s">
        <v>1</v>
      </c>
      <c r="N62" s="244" t="str">
        <f>IFERROR(VLOOKUP($Y$1,Absensi!$A$9:$E$68,3,FALSE)&amp;" hari","")</f>
        <v>2 hari</v>
      </c>
      <c r="O62" s="244"/>
      <c r="P62" s="244"/>
      <c r="Q62" s="245"/>
      <c r="T62" s="233" t="s">
        <v>418</v>
      </c>
      <c r="U62" s="234"/>
      <c r="V62" s="234"/>
      <c r="W62" s="234"/>
      <c r="X62" s="234"/>
      <c r="Y62" s="234"/>
      <c r="Z62" s="234"/>
      <c r="AA62" s="234"/>
      <c r="AB62" s="234"/>
      <c r="AC62" s="234"/>
      <c r="AD62" s="234"/>
      <c r="AE62" s="234"/>
      <c r="AF62" s="234"/>
      <c r="AG62" s="234"/>
      <c r="AH62" s="234"/>
      <c r="AI62" s="235"/>
      <c r="AK62" s="15"/>
      <c r="AL62" s="15"/>
      <c r="AM62" s="15"/>
      <c r="AN62" s="15"/>
      <c r="AO62" s="15"/>
      <c r="AP62" s="15"/>
    </row>
    <row r="63" spans="3:42" x14ac:dyDescent="0.25">
      <c r="C63" s="240" t="s">
        <v>368</v>
      </c>
      <c r="D63" s="241"/>
      <c r="E63" s="241"/>
      <c r="F63" s="241"/>
      <c r="G63" s="241"/>
      <c r="H63" s="241"/>
      <c r="I63" s="241"/>
      <c r="J63" s="241"/>
      <c r="K63" s="241"/>
      <c r="L63" s="241"/>
      <c r="M63" s="172" t="s">
        <v>1</v>
      </c>
      <c r="N63" s="244" t="str">
        <f>IFERROR(VLOOKUP($Y$1,Absensi!$A$9:$E$68,4,FALSE)&amp;" hari","")</f>
        <v>1 hari</v>
      </c>
      <c r="O63" s="244"/>
      <c r="P63" s="244"/>
      <c r="Q63" s="245"/>
      <c r="T63" s="236"/>
      <c r="U63" s="237"/>
      <c r="V63" s="237"/>
      <c r="W63" s="237"/>
      <c r="X63" s="237"/>
      <c r="Y63" s="237"/>
      <c r="Z63" s="237"/>
      <c r="AA63" s="237"/>
      <c r="AB63" s="237"/>
      <c r="AC63" s="237"/>
      <c r="AD63" s="237"/>
      <c r="AE63" s="237"/>
      <c r="AF63" s="237"/>
      <c r="AG63" s="237"/>
      <c r="AH63" s="237"/>
      <c r="AI63" s="238"/>
      <c r="AK63" s="15"/>
      <c r="AL63" s="15"/>
      <c r="AM63" s="15"/>
      <c r="AN63" s="15"/>
      <c r="AO63" s="15"/>
      <c r="AP63" s="15"/>
    </row>
    <row r="64" spans="3:42" x14ac:dyDescent="0.25">
      <c r="C64" s="242" t="s">
        <v>369</v>
      </c>
      <c r="D64" s="243"/>
      <c r="E64" s="243"/>
      <c r="F64" s="243"/>
      <c r="G64" s="243"/>
      <c r="H64" s="243"/>
      <c r="I64" s="243"/>
      <c r="J64" s="243"/>
      <c r="K64" s="243"/>
      <c r="L64" s="243"/>
      <c r="M64" s="171" t="s">
        <v>1</v>
      </c>
      <c r="N64" s="244" t="str">
        <f>IFERROR(VLOOKUP($Y$1,Absensi!$A$9:$E$68,5,FALSE)&amp;" hari","")</f>
        <v>0 hari</v>
      </c>
      <c r="O64" s="244"/>
      <c r="P64" s="244"/>
      <c r="Q64" s="245"/>
      <c r="T64" s="230" t="str">
        <f>"Naik ke Kelas "&amp;'Profil Sekolah'!E20</f>
        <v>Naik ke Kelas VI</v>
      </c>
      <c r="U64" s="231"/>
      <c r="V64" s="231"/>
      <c r="W64" s="231"/>
      <c r="X64" s="231"/>
      <c r="Y64" s="231"/>
      <c r="Z64" s="231"/>
      <c r="AA64" s="232"/>
      <c r="AB64" s="239" t="str">
        <f>"Tinggal di Kelas "&amp;'Profil Sekolah'!D20</f>
        <v>Tinggal di Kelas V</v>
      </c>
      <c r="AC64" s="231"/>
      <c r="AD64" s="231"/>
      <c r="AE64" s="231"/>
      <c r="AF64" s="231"/>
      <c r="AG64" s="231"/>
      <c r="AH64" s="231"/>
      <c r="AI64" s="232"/>
      <c r="AK64" s="15"/>
      <c r="AL64" s="15"/>
      <c r="AM64" s="15"/>
      <c r="AN64" s="15"/>
      <c r="AO64" s="15"/>
      <c r="AP64" s="15"/>
    </row>
    <row r="65" spans="3:42" x14ac:dyDescent="0.25">
      <c r="AK65" s="15"/>
      <c r="AL65" s="15"/>
      <c r="AM65" s="15"/>
      <c r="AN65" s="15"/>
      <c r="AO65" s="15"/>
      <c r="AP65" s="15"/>
    </row>
    <row r="66" spans="3:42" ht="15" customHeight="1" x14ac:dyDescent="0.25">
      <c r="AK66" s="15"/>
      <c r="AL66" s="15"/>
      <c r="AM66" s="15"/>
      <c r="AN66" s="15"/>
      <c r="AO66" s="15"/>
      <c r="AP66" s="15"/>
    </row>
    <row r="67" spans="3:42" x14ac:dyDescent="0.25">
      <c r="C67" s="213"/>
      <c r="D67" s="213"/>
      <c r="E67" s="213"/>
      <c r="F67" s="213"/>
      <c r="G67" s="213"/>
      <c r="H67" s="213"/>
      <c r="I67" s="213"/>
      <c r="J67" s="213"/>
      <c r="K67" s="213"/>
      <c r="L67" s="213"/>
      <c r="M67" s="213"/>
      <c r="N67" s="213"/>
      <c r="O67" s="213"/>
      <c r="P67" s="213"/>
      <c r="Q67" s="213"/>
      <c r="T67" s="213" t="str">
        <f>'Profil Sekolah'!D27&amp;", "&amp;'Profil Sekolah'!D28</f>
        <v>Sukabumi, 26 Juni 2026</v>
      </c>
      <c r="U67" s="213"/>
      <c r="V67" s="213"/>
      <c r="W67" s="213"/>
      <c r="X67" s="213"/>
      <c r="Y67" s="213"/>
      <c r="Z67" s="213"/>
      <c r="AA67" s="213"/>
      <c r="AB67" s="213"/>
      <c r="AC67" s="213"/>
      <c r="AD67" s="213"/>
      <c r="AE67" s="213"/>
      <c r="AF67" s="213"/>
      <c r="AG67" s="213"/>
      <c r="AH67" s="213"/>
      <c r="AI67" s="213"/>
      <c r="AK67" s="15"/>
      <c r="AL67" s="15"/>
      <c r="AM67" s="15"/>
      <c r="AN67" s="15"/>
      <c r="AO67" s="15"/>
      <c r="AP67" s="15"/>
    </row>
    <row r="68" spans="3:42" x14ac:dyDescent="0.25">
      <c r="C68" s="213" t="s">
        <v>392</v>
      </c>
      <c r="D68" s="213"/>
      <c r="E68" s="213"/>
      <c r="F68" s="213"/>
      <c r="G68" s="213"/>
      <c r="H68" s="213"/>
      <c r="I68" s="213"/>
      <c r="J68" s="213"/>
      <c r="K68" s="213"/>
      <c r="L68" s="213"/>
      <c r="M68" s="213"/>
      <c r="N68" s="213"/>
      <c r="O68" s="213"/>
      <c r="P68" s="213"/>
      <c r="Q68" s="213"/>
      <c r="T68" s="213" t="str">
        <f>"Guru Kelas "&amp;'Profil Sekolah'!D20&amp;","</f>
        <v>Guru Kelas V,</v>
      </c>
      <c r="U68" s="213"/>
      <c r="V68" s="213"/>
      <c r="W68" s="213"/>
      <c r="X68" s="213"/>
      <c r="Y68" s="213"/>
      <c r="Z68" s="213"/>
      <c r="AA68" s="213"/>
      <c r="AB68" s="213"/>
      <c r="AC68" s="213"/>
      <c r="AD68" s="213"/>
      <c r="AE68" s="213"/>
      <c r="AF68" s="213"/>
      <c r="AG68" s="213"/>
      <c r="AH68" s="213"/>
      <c r="AI68" s="213"/>
      <c r="AK68" s="15"/>
      <c r="AL68" s="15"/>
      <c r="AM68" s="15"/>
      <c r="AN68" s="15"/>
      <c r="AO68" s="15"/>
      <c r="AP68" s="15"/>
    </row>
    <row r="69" spans="3:42" x14ac:dyDescent="0.25">
      <c r="AK69" s="15"/>
      <c r="AL69" s="15"/>
      <c r="AM69" s="15"/>
      <c r="AN69" s="15"/>
      <c r="AO69" s="15"/>
      <c r="AP69" s="15"/>
    </row>
    <row r="70" spans="3:42" x14ac:dyDescent="0.25">
      <c r="AK70" s="15"/>
      <c r="AL70" s="15"/>
      <c r="AM70" s="15"/>
      <c r="AN70" s="15"/>
      <c r="AO70" s="15"/>
      <c r="AP70" s="15"/>
    </row>
    <row r="71" spans="3:42" x14ac:dyDescent="0.25">
      <c r="AK71" s="15"/>
      <c r="AL71" s="15"/>
      <c r="AM71" s="15"/>
      <c r="AN71" s="15"/>
      <c r="AO71" s="15"/>
      <c r="AP71" s="15"/>
    </row>
    <row r="72" spans="3:42" x14ac:dyDescent="0.25">
      <c r="C72" s="215" t="str">
        <f>IFERROR(PROPER(VLOOKUP($Y$1,'Identitas Siswa'!$A$8:$M$67,12,FALSE)),"")</f>
        <v>Ayah Siswa 01</v>
      </c>
      <c r="D72" s="215"/>
      <c r="E72" s="215"/>
      <c r="F72" s="215"/>
      <c r="G72" s="215"/>
      <c r="H72" s="215"/>
      <c r="I72" s="215"/>
      <c r="J72" s="215"/>
      <c r="K72" s="215"/>
      <c r="L72" s="215"/>
      <c r="M72" s="215"/>
      <c r="N72" s="215"/>
      <c r="O72" s="215"/>
      <c r="P72" s="215"/>
      <c r="Q72" s="215"/>
      <c r="T72" s="215" t="str">
        <f>'Profil Sekolah'!D25</f>
        <v>Adnan Abdillah, S.Pd.</v>
      </c>
      <c r="U72" s="215"/>
      <c r="V72" s="215"/>
      <c r="W72" s="215"/>
      <c r="X72" s="215"/>
      <c r="Y72" s="215"/>
      <c r="Z72" s="215"/>
      <c r="AA72" s="215"/>
      <c r="AB72" s="215"/>
      <c r="AC72" s="215"/>
      <c r="AD72" s="215"/>
      <c r="AE72" s="215"/>
      <c r="AF72" s="215"/>
      <c r="AG72" s="215"/>
      <c r="AH72" s="215"/>
      <c r="AI72" s="215"/>
      <c r="AK72" s="15"/>
      <c r="AL72" s="15"/>
      <c r="AM72" s="15"/>
      <c r="AN72" s="15"/>
      <c r="AO72" s="15"/>
      <c r="AP72" s="15"/>
    </row>
    <row r="73" spans="3:42" x14ac:dyDescent="0.25">
      <c r="E73" s="94"/>
      <c r="T73" s="214" t="str">
        <f>"NIP "&amp;'Profil Sekolah'!D26</f>
        <v>NIP -</v>
      </c>
      <c r="U73" s="214"/>
      <c r="V73" s="214"/>
      <c r="W73" s="214"/>
      <c r="X73" s="214"/>
      <c r="Y73" s="214"/>
      <c r="Z73" s="214"/>
      <c r="AA73" s="214"/>
      <c r="AB73" s="214"/>
      <c r="AC73" s="214"/>
      <c r="AD73" s="214"/>
      <c r="AE73" s="214"/>
      <c r="AF73" s="214"/>
      <c r="AG73" s="214"/>
      <c r="AH73" s="214"/>
      <c r="AI73" s="214"/>
      <c r="AK73" s="15"/>
      <c r="AL73" s="15"/>
      <c r="AM73" s="15"/>
      <c r="AN73" s="15"/>
      <c r="AO73" s="15"/>
      <c r="AP73" s="15"/>
    </row>
    <row r="74" spans="3:42" ht="15" customHeight="1" x14ac:dyDescent="0.25">
      <c r="AK74" s="15"/>
      <c r="AL74" s="15"/>
      <c r="AM74" s="15"/>
      <c r="AN74" s="15"/>
      <c r="AO74" s="15"/>
      <c r="AP74" s="15"/>
    </row>
    <row r="75" spans="3:42" x14ac:dyDescent="0.25">
      <c r="C75" s="213" t="s">
        <v>394</v>
      </c>
      <c r="D75" s="213"/>
      <c r="E75" s="213"/>
      <c r="F75" s="213"/>
      <c r="G75" s="213"/>
      <c r="H75" s="213"/>
      <c r="I75" s="213"/>
      <c r="J75" s="213"/>
      <c r="K75" s="213"/>
      <c r="L75" s="213"/>
      <c r="M75" s="213"/>
      <c r="N75" s="213"/>
      <c r="O75" s="213"/>
      <c r="P75" s="213"/>
      <c r="Q75" s="213"/>
      <c r="R75" s="213"/>
      <c r="S75" s="213"/>
      <c r="T75" s="213"/>
      <c r="U75" s="213"/>
      <c r="V75" s="213"/>
      <c r="W75" s="213"/>
      <c r="X75" s="213"/>
      <c r="Y75" s="213"/>
      <c r="Z75" s="213"/>
      <c r="AA75" s="213"/>
      <c r="AB75" s="213"/>
      <c r="AC75" s="213"/>
      <c r="AD75" s="213"/>
      <c r="AE75" s="213"/>
      <c r="AF75" s="213"/>
      <c r="AG75" s="213"/>
      <c r="AH75" s="213"/>
      <c r="AI75" s="213"/>
      <c r="AK75" s="15"/>
      <c r="AL75" s="15"/>
      <c r="AM75" s="15"/>
      <c r="AN75" s="15"/>
      <c r="AO75" s="15"/>
      <c r="AP75" s="15"/>
    </row>
    <row r="76" spans="3:42" x14ac:dyDescent="0.25">
      <c r="C76" s="214" t="s">
        <v>395</v>
      </c>
      <c r="D76" s="214"/>
      <c r="E76" s="214"/>
      <c r="F76" s="214"/>
      <c r="G76" s="214"/>
      <c r="H76" s="214"/>
      <c r="I76" s="214"/>
      <c r="J76" s="214"/>
      <c r="K76" s="214"/>
      <c r="L76" s="214"/>
      <c r="M76" s="214"/>
      <c r="N76" s="214"/>
      <c r="O76" s="214"/>
      <c r="P76" s="214"/>
      <c r="Q76" s="214"/>
      <c r="R76" s="214"/>
      <c r="S76" s="214"/>
      <c r="T76" s="214"/>
      <c r="U76" s="214"/>
      <c r="V76" s="214"/>
      <c r="W76" s="214"/>
      <c r="X76" s="214"/>
      <c r="Y76" s="214"/>
      <c r="Z76" s="214"/>
      <c r="AA76" s="214"/>
      <c r="AB76" s="214"/>
      <c r="AC76" s="214"/>
      <c r="AD76" s="214"/>
      <c r="AE76" s="214"/>
      <c r="AF76" s="214"/>
      <c r="AG76" s="214"/>
      <c r="AH76" s="214"/>
      <c r="AI76" s="214"/>
      <c r="AK76" s="15"/>
      <c r="AL76" s="15"/>
      <c r="AM76" s="15"/>
      <c r="AN76" s="15"/>
      <c r="AO76" s="15"/>
      <c r="AP76" s="15"/>
    </row>
    <row r="77" spans="3:42" ht="10.5" customHeight="1" x14ac:dyDescent="0.25">
      <c r="AK77" s="15"/>
      <c r="AL77" s="15"/>
      <c r="AM77" s="15"/>
      <c r="AN77" s="15"/>
      <c r="AO77" s="15"/>
      <c r="AP77" s="15"/>
    </row>
    <row r="78" spans="3:42" ht="5.25" customHeight="1" x14ac:dyDescent="0.25">
      <c r="AK78" s="15"/>
      <c r="AL78" s="15"/>
      <c r="AM78" s="15"/>
      <c r="AN78" s="15"/>
      <c r="AO78" s="15"/>
      <c r="AP78" s="15"/>
    </row>
    <row r="79" spans="3:42" x14ac:dyDescent="0.25">
      <c r="AK79" s="15"/>
      <c r="AL79" s="15"/>
      <c r="AM79" s="15"/>
      <c r="AN79" s="15"/>
      <c r="AO79" s="15"/>
      <c r="AP79" s="15"/>
    </row>
    <row r="80" spans="3:42" x14ac:dyDescent="0.25">
      <c r="AK80" s="15"/>
      <c r="AL80" s="15"/>
      <c r="AM80" s="15"/>
      <c r="AN80" s="15"/>
      <c r="AO80" s="15"/>
      <c r="AP80" s="15"/>
    </row>
    <row r="81" spans="1:42" x14ac:dyDescent="0.25">
      <c r="C81" s="215" t="str">
        <f>'Profil Sekolah'!D23</f>
        <v>Asep Agus Permana, S.Pd., SD.</v>
      </c>
      <c r="D81" s="215"/>
      <c r="E81" s="215"/>
      <c r="F81" s="215"/>
      <c r="G81" s="215"/>
      <c r="H81" s="215"/>
      <c r="I81" s="215"/>
      <c r="J81" s="215"/>
      <c r="K81" s="215"/>
      <c r="L81" s="215"/>
      <c r="M81" s="215"/>
      <c r="N81" s="215"/>
      <c r="O81" s="215"/>
      <c r="P81" s="215"/>
      <c r="Q81" s="215"/>
      <c r="R81" s="215"/>
      <c r="S81" s="215"/>
      <c r="T81" s="215"/>
      <c r="U81" s="215"/>
      <c r="V81" s="215"/>
      <c r="W81" s="215"/>
      <c r="X81" s="215"/>
      <c r="Y81" s="215"/>
      <c r="Z81" s="215"/>
      <c r="AA81" s="215"/>
      <c r="AB81" s="215"/>
      <c r="AC81" s="215"/>
      <c r="AD81" s="215"/>
      <c r="AE81" s="215"/>
      <c r="AF81" s="215"/>
      <c r="AG81" s="215"/>
      <c r="AH81" s="215"/>
      <c r="AI81" s="215"/>
      <c r="AK81" s="15"/>
      <c r="AL81" s="15"/>
      <c r="AM81" s="15"/>
      <c r="AN81" s="15"/>
      <c r="AO81" s="15"/>
      <c r="AP81" s="15"/>
    </row>
    <row r="82" spans="1:42" x14ac:dyDescent="0.25">
      <c r="C82" s="214" t="str">
        <f>"NIP "&amp;'Profil Sekolah'!D24</f>
        <v>NIP 196908272000121000</v>
      </c>
      <c r="D82" s="214"/>
      <c r="E82" s="214"/>
      <c r="F82" s="214"/>
      <c r="G82" s="214"/>
      <c r="H82" s="214"/>
      <c r="I82" s="214"/>
      <c r="J82" s="214"/>
      <c r="K82" s="214"/>
      <c r="L82" s="214"/>
      <c r="M82" s="214"/>
      <c r="N82" s="214"/>
      <c r="O82" s="214"/>
      <c r="P82" s="214"/>
      <c r="Q82" s="214"/>
      <c r="R82" s="214"/>
      <c r="S82" s="214"/>
      <c r="T82" s="214"/>
      <c r="U82" s="214"/>
      <c r="V82" s="214"/>
      <c r="W82" s="214"/>
      <c r="X82" s="214"/>
      <c r="Y82" s="214"/>
      <c r="Z82" s="214"/>
      <c r="AA82" s="214"/>
      <c r="AB82" s="214"/>
      <c r="AC82" s="214"/>
      <c r="AD82" s="214"/>
      <c r="AE82" s="214"/>
      <c r="AF82" s="214"/>
      <c r="AG82" s="214"/>
      <c r="AH82" s="214"/>
      <c r="AI82" s="214"/>
      <c r="AK82" s="15"/>
      <c r="AL82" s="15"/>
      <c r="AM82" s="15"/>
      <c r="AN82" s="15"/>
      <c r="AO82" s="15"/>
      <c r="AP82" s="15"/>
    </row>
    <row r="83" spans="1:42" x14ac:dyDescent="0.25">
      <c r="B83" s="15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15"/>
      <c r="AK83" s="15"/>
      <c r="AL83" s="15"/>
      <c r="AM83" s="15"/>
      <c r="AN83" s="15"/>
      <c r="AO83" s="15"/>
      <c r="AP83" s="15"/>
    </row>
    <row r="84" spans="1:42" s="84" customFormat="1" hidden="1" x14ac:dyDescent="0.25">
      <c r="A84" s="15"/>
      <c r="B84" s="15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15"/>
      <c r="AK84" s="15"/>
      <c r="AL84" s="15"/>
      <c r="AM84" s="15"/>
      <c r="AN84" s="15"/>
      <c r="AO84" s="15"/>
      <c r="AP84" s="15"/>
    </row>
    <row r="85" spans="1:42" s="84" customFormat="1" hidden="1" x14ac:dyDescent="0.25">
      <c r="A85" s="15"/>
      <c r="B85" s="15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15"/>
      <c r="AK85" s="15"/>
      <c r="AL85" s="15"/>
      <c r="AM85" s="15"/>
      <c r="AN85" s="15"/>
      <c r="AO85" s="15"/>
      <c r="AP85" s="15"/>
    </row>
    <row r="86" spans="1:42" s="84" customFormat="1" hidden="1" x14ac:dyDescent="0.25">
      <c r="A86" s="15"/>
      <c r="B86" s="15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15"/>
      <c r="AK86" s="15"/>
      <c r="AL86" s="15"/>
      <c r="AM86" s="15"/>
      <c r="AN86" s="15"/>
      <c r="AO86" s="15"/>
      <c r="AP86" s="15"/>
    </row>
    <row r="87" spans="1:42" s="84" customFormat="1" hidden="1" x14ac:dyDescent="0.25">
      <c r="A87" s="15"/>
      <c r="B87" s="15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15"/>
      <c r="AK87" s="15"/>
      <c r="AL87" s="15"/>
      <c r="AM87" s="15"/>
      <c r="AN87" s="15"/>
      <c r="AO87" s="15"/>
      <c r="AP87" s="15"/>
    </row>
    <row r="88" spans="1:42" s="84" customFormat="1" hidden="1" x14ac:dyDescent="0.25">
      <c r="A88" s="15"/>
      <c r="B88" s="15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15"/>
      <c r="AK88" s="15"/>
      <c r="AL88" s="15"/>
      <c r="AM88" s="15"/>
      <c r="AN88" s="15"/>
      <c r="AO88" s="15"/>
      <c r="AP88" s="15"/>
    </row>
    <row r="89" spans="1:42" s="84" customFormat="1" hidden="1" x14ac:dyDescent="0.25">
      <c r="A89" s="15"/>
      <c r="B89" s="15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15"/>
      <c r="AK89" s="15"/>
      <c r="AL89" s="15"/>
      <c r="AM89" s="15"/>
      <c r="AN89" s="15"/>
      <c r="AO89" s="15"/>
      <c r="AP89" s="15"/>
    </row>
    <row r="90" spans="1:42" s="84" customFormat="1" hidden="1" x14ac:dyDescent="0.25">
      <c r="A90" s="15"/>
      <c r="B90" s="15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15"/>
      <c r="AK90" s="15"/>
      <c r="AL90" s="15"/>
      <c r="AM90" s="15"/>
      <c r="AN90" s="15"/>
      <c r="AO90" s="15"/>
      <c r="AP90" s="15"/>
    </row>
    <row r="91" spans="1:42" s="84" customFormat="1" hidden="1" x14ac:dyDescent="0.25">
      <c r="A91" s="15"/>
      <c r="B91" s="15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15"/>
      <c r="AK91" s="15"/>
      <c r="AL91" s="15"/>
      <c r="AM91" s="15"/>
      <c r="AN91" s="15"/>
      <c r="AO91" s="15"/>
      <c r="AP91" s="15"/>
    </row>
    <row r="92" spans="1:42" hidden="1" x14ac:dyDescent="0.25">
      <c r="B92" s="15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15"/>
      <c r="AK92" s="15"/>
      <c r="AL92" s="15"/>
      <c r="AM92" s="15"/>
      <c r="AN92" s="15"/>
      <c r="AO92" s="15"/>
      <c r="AP92" s="15"/>
    </row>
    <row r="93" spans="1:42" hidden="1" x14ac:dyDescent="0.25">
      <c r="B93" s="15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15"/>
      <c r="AK93" s="15"/>
      <c r="AL93" s="15"/>
      <c r="AM93" s="15"/>
      <c r="AN93" s="15"/>
      <c r="AO93" s="15"/>
      <c r="AP93" s="15"/>
    </row>
    <row r="94" spans="1:42" hidden="1" x14ac:dyDescent="0.25">
      <c r="B94" s="15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15"/>
      <c r="AK94" s="15"/>
      <c r="AL94" s="15"/>
      <c r="AM94" s="15"/>
      <c r="AN94" s="15"/>
      <c r="AO94" s="15"/>
      <c r="AP94" s="15"/>
    </row>
    <row r="95" spans="1:42" hidden="1" x14ac:dyDescent="0.25">
      <c r="B95" s="15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7"/>
      <c r="AI95" s="7"/>
      <c r="AJ95" s="15"/>
      <c r="AK95" s="15"/>
      <c r="AL95" s="15"/>
      <c r="AM95" s="15"/>
      <c r="AN95" s="15"/>
      <c r="AO95" s="15"/>
      <c r="AP95" s="15"/>
    </row>
    <row r="96" spans="1:42" hidden="1" x14ac:dyDescent="0.25">
      <c r="B96" s="15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/>
      <c r="AH96" s="7"/>
      <c r="AI96" s="7"/>
      <c r="AJ96" s="15"/>
      <c r="AK96" s="15"/>
      <c r="AL96" s="15"/>
      <c r="AM96" s="15"/>
      <c r="AN96" s="15"/>
      <c r="AO96" s="15"/>
      <c r="AP96" s="15"/>
    </row>
    <row r="97" spans="2:42" hidden="1" x14ac:dyDescent="0.25">
      <c r="B97" s="15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7"/>
      <c r="AH97" s="7"/>
      <c r="AI97" s="7"/>
      <c r="AJ97" s="15"/>
      <c r="AK97" s="15"/>
      <c r="AL97" s="15"/>
      <c r="AM97" s="15"/>
      <c r="AN97" s="15"/>
      <c r="AO97" s="15"/>
      <c r="AP97" s="15"/>
    </row>
    <row r="98" spans="2:42" hidden="1" x14ac:dyDescent="0.25">
      <c r="B98" s="15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  <c r="AG98" s="7"/>
      <c r="AH98" s="7"/>
      <c r="AI98" s="7"/>
      <c r="AJ98" s="15"/>
      <c r="AK98" s="15"/>
      <c r="AL98" s="15"/>
      <c r="AM98" s="15"/>
      <c r="AN98" s="15"/>
      <c r="AO98" s="15"/>
      <c r="AP98" s="15"/>
    </row>
    <row r="99" spans="2:42" hidden="1" x14ac:dyDescent="0.25">
      <c r="B99" s="15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15"/>
      <c r="AK99" s="15"/>
      <c r="AL99" s="15"/>
      <c r="AM99" s="15"/>
      <c r="AN99" s="15"/>
      <c r="AO99" s="15"/>
      <c r="AP99" s="15"/>
    </row>
    <row r="100" spans="2:42" hidden="1" x14ac:dyDescent="0.25">
      <c r="B100" s="15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15"/>
      <c r="AK100" s="15"/>
      <c r="AL100" s="15"/>
      <c r="AM100" s="15"/>
      <c r="AN100" s="15"/>
      <c r="AO100" s="15"/>
      <c r="AP100" s="15"/>
    </row>
    <row r="101" spans="2:42" hidden="1" x14ac:dyDescent="0.25">
      <c r="B101" s="15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15"/>
      <c r="AK101" s="15"/>
      <c r="AL101" s="15"/>
      <c r="AM101" s="15"/>
      <c r="AN101" s="15"/>
      <c r="AO101" s="15"/>
      <c r="AP101" s="15"/>
    </row>
    <row r="102" spans="2:42" hidden="1" x14ac:dyDescent="0.25">
      <c r="B102" s="15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15"/>
      <c r="AK102" s="15"/>
      <c r="AL102" s="15"/>
      <c r="AM102" s="15"/>
      <c r="AN102" s="15"/>
      <c r="AO102" s="15"/>
      <c r="AP102" s="15"/>
    </row>
    <row r="103" spans="2:42" hidden="1" x14ac:dyDescent="0.25">
      <c r="B103" s="15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7"/>
      <c r="AJ103" s="15"/>
      <c r="AK103" s="15"/>
      <c r="AL103" s="15"/>
      <c r="AM103" s="15"/>
      <c r="AN103" s="15"/>
      <c r="AO103" s="15"/>
      <c r="AP103" s="15"/>
    </row>
    <row r="104" spans="2:42" hidden="1" x14ac:dyDescent="0.25">
      <c r="B104" s="15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7"/>
      <c r="AJ104" s="15"/>
      <c r="AK104" s="15"/>
      <c r="AL104" s="15"/>
      <c r="AM104" s="15"/>
      <c r="AN104" s="15"/>
      <c r="AO104" s="15"/>
      <c r="AP104" s="15"/>
    </row>
    <row r="105" spans="2:42" hidden="1" x14ac:dyDescent="0.25">
      <c r="B105" s="15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7"/>
      <c r="AJ105" s="15"/>
      <c r="AK105" s="15"/>
      <c r="AL105" s="15"/>
      <c r="AM105" s="15"/>
      <c r="AN105" s="15"/>
      <c r="AO105" s="15"/>
      <c r="AP105" s="15"/>
    </row>
    <row r="106" spans="2:42" hidden="1" x14ac:dyDescent="0.25">
      <c r="B106" s="15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7"/>
      <c r="AJ106" s="15"/>
      <c r="AK106" s="15"/>
      <c r="AL106" s="15"/>
      <c r="AM106" s="15"/>
      <c r="AN106" s="15"/>
      <c r="AO106" s="15"/>
      <c r="AP106" s="15"/>
    </row>
    <row r="107" spans="2:42" hidden="1" x14ac:dyDescent="0.25">
      <c r="B107" s="15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15"/>
      <c r="AK107" s="15"/>
      <c r="AL107" s="15"/>
      <c r="AM107" s="15"/>
      <c r="AN107" s="15"/>
      <c r="AO107" s="15"/>
      <c r="AP107" s="15"/>
    </row>
    <row r="108" spans="2:42" hidden="1" x14ac:dyDescent="0.25">
      <c r="B108" s="15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7"/>
      <c r="AJ108" s="15"/>
      <c r="AK108" s="15"/>
      <c r="AL108" s="15"/>
      <c r="AM108" s="15"/>
      <c r="AN108" s="15"/>
      <c r="AO108" s="15"/>
      <c r="AP108" s="15"/>
    </row>
    <row r="109" spans="2:42" hidden="1" x14ac:dyDescent="0.25">
      <c r="B109" s="15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7"/>
      <c r="AJ109" s="15"/>
      <c r="AK109" s="15"/>
      <c r="AL109" s="15"/>
      <c r="AM109" s="15"/>
      <c r="AN109" s="15"/>
      <c r="AO109" s="15"/>
      <c r="AP109" s="15"/>
    </row>
    <row r="110" spans="2:42" hidden="1" x14ac:dyDescent="0.25">
      <c r="B110" s="15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J110" s="15"/>
      <c r="AK110" s="15"/>
      <c r="AL110" s="15"/>
      <c r="AM110" s="15"/>
      <c r="AN110" s="15"/>
      <c r="AO110" s="15"/>
      <c r="AP110" s="15"/>
    </row>
    <row r="111" spans="2:42" hidden="1" x14ac:dyDescent="0.25">
      <c r="B111" s="15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/>
      <c r="AH111" s="7"/>
      <c r="AI111" s="7"/>
      <c r="AJ111" s="15"/>
      <c r="AK111" s="15"/>
      <c r="AL111" s="15"/>
      <c r="AM111" s="15"/>
      <c r="AN111" s="15"/>
      <c r="AO111" s="15"/>
      <c r="AP111" s="15"/>
    </row>
    <row r="112" spans="2:42" hidden="1" x14ac:dyDescent="0.25">
      <c r="B112" s="15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  <c r="AB112" s="7"/>
      <c r="AC112" s="7"/>
      <c r="AD112" s="7"/>
      <c r="AE112" s="7"/>
      <c r="AF112" s="7"/>
      <c r="AG112" s="7"/>
      <c r="AH112" s="7"/>
      <c r="AI112" s="7"/>
      <c r="AJ112" s="15"/>
      <c r="AK112" s="15"/>
      <c r="AL112" s="15"/>
      <c r="AM112" s="15"/>
      <c r="AN112" s="15"/>
      <c r="AO112" s="15"/>
      <c r="AP112" s="15"/>
    </row>
    <row r="113" spans="2:42" hidden="1" x14ac:dyDescent="0.25">
      <c r="B113" s="15"/>
      <c r="C113" s="7"/>
      <c r="D113" s="7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7"/>
      <c r="AC113" s="7"/>
      <c r="AD113" s="7"/>
      <c r="AE113" s="7"/>
      <c r="AF113" s="7"/>
      <c r="AG113" s="7"/>
      <c r="AH113" s="7"/>
      <c r="AI113" s="7"/>
      <c r="AJ113" s="15"/>
      <c r="AK113" s="15"/>
      <c r="AL113" s="15"/>
      <c r="AM113" s="15"/>
      <c r="AN113" s="15"/>
      <c r="AO113" s="15"/>
      <c r="AP113" s="15"/>
    </row>
    <row r="114" spans="2:42" hidden="1" x14ac:dyDescent="0.25">
      <c r="B114" s="15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7"/>
      <c r="AC114" s="7"/>
      <c r="AD114" s="7"/>
      <c r="AE114" s="7"/>
      <c r="AF114" s="7"/>
      <c r="AG114" s="7"/>
      <c r="AH114" s="7"/>
      <c r="AI114" s="7"/>
      <c r="AJ114" s="15"/>
      <c r="AK114" s="15"/>
      <c r="AL114" s="15"/>
      <c r="AM114" s="15"/>
      <c r="AN114" s="15"/>
      <c r="AO114" s="15"/>
      <c r="AP114" s="15"/>
    </row>
    <row r="115" spans="2:42" hidden="1" x14ac:dyDescent="0.25">
      <c r="B115" s="15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  <c r="AJ115" s="15"/>
      <c r="AK115" s="15"/>
      <c r="AL115" s="15"/>
      <c r="AM115" s="15"/>
      <c r="AN115" s="15"/>
      <c r="AO115" s="15"/>
      <c r="AP115" s="15"/>
    </row>
    <row r="116" spans="2:42" hidden="1" x14ac:dyDescent="0.25">
      <c r="B116" s="15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7"/>
      <c r="AJ116" s="15"/>
      <c r="AK116" s="15"/>
      <c r="AL116" s="15"/>
      <c r="AM116" s="15"/>
      <c r="AN116" s="15"/>
      <c r="AO116" s="15"/>
      <c r="AP116" s="15"/>
    </row>
    <row r="117" spans="2:42" hidden="1" x14ac:dyDescent="0.25">
      <c r="B117" s="15"/>
      <c r="C117" s="7"/>
      <c r="D117" s="7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7"/>
      <c r="AJ117" s="15"/>
      <c r="AK117" s="15"/>
      <c r="AL117" s="15"/>
      <c r="AM117" s="15"/>
      <c r="AN117" s="15"/>
      <c r="AO117" s="15"/>
      <c r="AP117" s="15"/>
    </row>
    <row r="118" spans="2:42" hidden="1" x14ac:dyDescent="0.25">
      <c r="B118" s="15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  <c r="AI118" s="7"/>
      <c r="AJ118" s="15"/>
      <c r="AK118" s="15"/>
      <c r="AL118" s="15"/>
      <c r="AM118" s="15"/>
      <c r="AN118" s="15"/>
      <c r="AO118" s="15"/>
      <c r="AP118" s="15"/>
    </row>
    <row r="119" spans="2:42" hidden="1" x14ac:dyDescent="0.25">
      <c r="B119" s="15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  <c r="AI119" s="7"/>
      <c r="AJ119" s="15"/>
      <c r="AK119" s="15"/>
      <c r="AL119" s="15"/>
      <c r="AM119" s="15"/>
      <c r="AN119" s="15"/>
      <c r="AO119" s="15"/>
      <c r="AP119" s="15"/>
    </row>
    <row r="120" spans="2:42" hidden="1" x14ac:dyDescent="0.25">
      <c r="B120" s="15"/>
      <c r="C120" s="7"/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7"/>
      <c r="AJ120" s="15"/>
      <c r="AK120" s="15"/>
      <c r="AL120" s="15"/>
      <c r="AM120" s="15"/>
      <c r="AN120" s="15"/>
      <c r="AO120" s="15"/>
      <c r="AP120" s="15"/>
    </row>
    <row r="121" spans="2:42" hidden="1" x14ac:dyDescent="0.25">
      <c r="B121" s="15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  <c r="AI121" s="7"/>
      <c r="AJ121" s="15"/>
      <c r="AK121" s="15"/>
      <c r="AL121" s="15"/>
      <c r="AM121" s="15"/>
      <c r="AN121" s="15"/>
      <c r="AO121" s="15"/>
      <c r="AP121" s="15"/>
    </row>
    <row r="122" spans="2:42" hidden="1" x14ac:dyDescent="0.25">
      <c r="B122" s="15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7"/>
      <c r="AI122" s="7"/>
      <c r="AJ122" s="15"/>
      <c r="AK122" s="15"/>
      <c r="AL122" s="15"/>
      <c r="AM122" s="15"/>
      <c r="AN122" s="15"/>
      <c r="AO122" s="15"/>
      <c r="AP122" s="15"/>
    </row>
    <row r="123" spans="2:42" hidden="1" x14ac:dyDescent="0.25">
      <c r="B123" s="15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 s="7"/>
      <c r="AD123" s="7"/>
      <c r="AE123" s="7"/>
      <c r="AF123" s="7"/>
      <c r="AG123" s="7"/>
      <c r="AH123" s="7"/>
      <c r="AI123" s="7"/>
      <c r="AJ123" s="15"/>
      <c r="AK123" s="15"/>
      <c r="AL123" s="15"/>
      <c r="AM123" s="15"/>
      <c r="AN123" s="15"/>
      <c r="AO123" s="15"/>
      <c r="AP123" s="15"/>
    </row>
    <row r="124" spans="2:42" hidden="1" x14ac:dyDescent="0.25">
      <c r="B124" s="15"/>
      <c r="C124" s="7"/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  <c r="AB124" s="7"/>
      <c r="AC124" s="7"/>
      <c r="AD124" s="7"/>
      <c r="AE124" s="7"/>
      <c r="AF124" s="7"/>
      <c r="AG124" s="7"/>
      <c r="AH124" s="7"/>
      <c r="AI124" s="7"/>
      <c r="AJ124" s="15"/>
      <c r="AK124" s="15"/>
      <c r="AL124" s="15"/>
      <c r="AM124" s="15"/>
      <c r="AN124" s="15"/>
      <c r="AO124" s="15"/>
      <c r="AP124" s="15"/>
    </row>
    <row r="125" spans="2:42" hidden="1" x14ac:dyDescent="0.25">
      <c r="B125" s="15"/>
      <c r="C125" s="7"/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  <c r="AA125" s="7"/>
      <c r="AB125" s="7"/>
      <c r="AC125" s="7"/>
      <c r="AD125" s="7"/>
      <c r="AE125" s="7"/>
      <c r="AF125" s="7"/>
      <c r="AG125" s="7"/>
      <c r="AH125" s="7"/>
      <c r="AI125" s="7"/>
      <c r="AJ125" s="15"/>
      <c r="AK125" s="15"/>
      <c r="AL125" s="15"/>
      <c r="AM125" s="15"/>
      <c r="AN125" s="15"/>
      <c r="AO125" s="15"/>
      <c r="AP125" s="15"/>
    </row>
    <row r="126" spans="2:42" hidden="1" x14ac:dyDescent="0.25">
      <c r="B126" s="15"/>
      <c r="C126" s="7"/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  <c r="AA126" s="7"/>
      <c r="AB126" s="7"/>
      <c r="AC126" s="7"/>
      <c r="AD126" s="7"/>
      <c r="AE126" s="7"/>
      <c r="AF126" s="7"/>
      <c r="AG126" s="7"/>
      <c r="AH126" s="7"/>
      <c r="AI126" s="7"/>
      <c r="AJ126" s="15"/>
      <c r="AK126" s="15"/>
      <c r="AL126" s="15"/>
      <c r="AM126" s="15"/>
      <c r="AN126" s="15"/>
      <c r="AO126" s="15"/>
      <c r="AP126" s="15"/>
    </row>
    <row r="127" spans="2:42" hidden="1" x14ac:dyDescent="0.25">
      <c r="B127" s="15"/>
      <c r="C127" s="7"/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  <c r="AA127" s="7"/>
      <c r="AB127" s="7"/>
      <c r="AC127" s="7"/>
      <c r="AD127" s="7"/>
      <c r="AE127" s="7"/>
      <c r="AF127" s="7"/>
      <c r="AG127" s="7"/>
      <c r="AH127" s="7"/>
      <c r="AI127" s="7"/>
      <c r="AJ127" s="15"/>
      <c r="AK127" s="15"/>
      <c r="AL127" s="15"/>
      <c r="AM127" s="15"/>
      <c r="AN127" s="15"/>
      <c r="AO127" s="15"/>
      <c r="AP127" s="15"/>
    </row>
    <row r="128" spans="2:42" hidden="1" x14ac:dyDescent="0.25">
      <c r="B128" s="15"/>
      <c r="C128" s="7"/>
      <c r="D128" s="7"/>
      <c r="E128" s="7"/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  <c r="AA128" s="7"/>
      <c r="AB128" s="7"/>
      <c r="AC128" s="7"/>
      <c r="AD128" s="7"/>
      <c r="AE128" s="7"/>
      <c r="AF128" s="7"/>
      <c r="AG128" s="7"/>
      <c r="AH128" s="7"/>
      <c r="AI128" s="7"/>
      <c r="AJ128" s="15"/>
      <c r="AK128" s="15"/>
      <c r="AL128" s="15"/>
      <c r="AM128" s="15"/>
      <c r="AN128" s="15"/>
      <c r="AO128" s="15"/>
      <c r="AP128" s="15"/>
    </row>
    <row r="129" spans="2:42" hidden="1" x14ac:dyDescent="0.25">
      <c r="B129" s="15"/>
      <c r="C129" s="7"/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  <c r="AA129" s="7"/>
      <c r="AB129" s="7"/>
      <c r="AC129" s="7"/>
      <c r="AD129" s="7"/>
      <c r="AE129" s="7"/>
      <c r="AF129" s="7"/>
      <c r="AG129" s="7"/>
      <c r="AH129" s="7"/>
      <c r="AI129" s="7"/>
      <c r="AJ129" s="15"/>
      <c r="AK129" s="15"/>
      <c r="AL129" s="15"/>
      <c r="AM129" s="15"/>
      <c r="AN129" s="15"/>
      <c r="AO129" s="15"/>
      <c r="AP129" s="15"/>
    </row>
    <row r="130" spans="2:42" hidden="1" x14ac:dyDescent="0.25">
      <c r="B130" s="15"/>
      <c r="C130" s="7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  <c r="AA130" s="7"/>
      <c r="AB130" s="7"/>
      <c r="AC130" s="7"/>
      <c r="AD130" s="7"/>
      <c r="AE130" s="7"/>
      <c r="AF130" s="7"/>
      <c r="AG130" s="7"/>
      <c r="AH130" s="7"/>
      <c r="AI130" s="7"/>
      <c r="AJ130" s="15"/>
      <c r="AK130" s="15"/>
      <c r="AL130" s="15"/>
      <c r="AM130" s="15"/>
      <c r="AN130" s="15"/>
      <c r="AO130" s="15"/>
      <c r="AP130" s="15"/>
    </row>
    <row r="131" spans="2:42" hidden="1" x14ac:dyDescent="0.25">
      <c r="B131" s="15"/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15"/>
      <c r="AK131" s="15"/>
      <c r="AL131" s="15"/>
      <c r="AM131" s="15"/>
      <c r="AN131" s="15"/>
      <c r="AO131" s="15"/>
      <c r="AP131" s="15"/>
    </row>
    <row r="132" spans="2:42" hidden="1" x14ac:dyDescent="0.25">
      <c r="B132" s="15"/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  <c r="AA132" s="7"/>
      <c r="AB132" s="7"/>
      <c r="AC132" s="7"/>
      <c r="AD132" s="7"/>
      <c r="AE132" s="7"/>
      <c r="AF132" s="7"/>
      <c r="AG132" s="7"/>
      <c r="AH132" s="7"/>
      <c r="AI132" s="7"/>
      <c r="AJ132" s="15"/>
      <c r="AK132" s="15"/>
      <c r="AL132" s="15"/>
      <c r="AM132" s="15"/>
      <c r="AN132" s="15"/>
      <c r="AO132" s="15"/>
      <c r="AP132" s="15"/>
    </row>
    <row r="133" spans="2:42" hidden="1" x14ac:dyDescent="0.25">
      <c r="B133" s="15"/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  <c r="AA133" s="7"/>
      <c r="AB133" s="7"/>
      <c r="AC133" s="7"/>
      <c r="AD133" s="7"/>
      <c r="AE133" s="7"/>
      <c r="AF133" s="7"/>
      <c r="AG133" s="7"/>
      <c r="AH133" s="7"/>
      <c r="AI133" s="7"/>
      <c r="AJ133" s="15"/>
      <c r="AK133" s="15"/>
      <c r="AL133" s="15"/>
      <c r="AM133" s="15"/>
      <c r="AN133" s="15"/>
      <c r="AO133" s="15"/>
      <c r="AP133" s="15"/>
    </row>
    <row r="134" spans="2:42" hidden="1" x14ac:dyDescent="0.25">
      <c r="B134" s="15"/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  <c r="AA134" s="7"/>
      <c r="AB134" s="7"/>
      <c r="AC134" s="7"/>
      <c r="AD134" s="7"/>
      <c r="AE134" s="7"/>
      <c r="AF134" s="7"/>
      <c r="AG134" s="7"/>
      <c r="AH134" s="7"/>
      <c r="AI134" s="7"/>
      <c r="AJ134" s="15"/>
      <c r="AK134" s="15"/>
      <c r="AL134" s="15"/>
      <c r="AM134" s="15"/>
      <c r="AN134" s="15"/>
      <c r="AO134" s="15"/>
      <c r="AP134" s="15"/>
    </row>
    <row r="135" spans="2:42" hidden="1" x14ac:dyDescent="0.25">
      <c r="B135" s="15"/>
      <c r="C135" s="7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  <c r="AA135" s="7"/>
      <c r="AB135" s="7"/>
      <c r="AC135" s="7"/>
      <c r="AD135" s="7"/>
      <c r="AE135" s="7"/>
      <c r="AF135" s="7"/>
      <c r="AG135" s="7"/>
      <c r="AH135" s="7"/>
      <c r="AI135" s="7"/>
      <c r="AJ135" s="15"/>
      <c r="AK135" s="15"/>
      <c r="AL135" s="15"/>
      <c r="AM135" s="15"/>
      <c r="AN135" s="15"/>
      <c r="AO135" s="15"/>
      <c r="AP135" s="15"/>
    </row>
    <row r="136" spans="2:42" hidden="1" x14ac:dyDescent="0.25">
      <c r="B136" s="15"/>
      <c r="C136" s="7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  <c r="AA136" s="7"/>
      <c r="AB136" s="7"/>
      <c r="AC136" s="7"/>
      <c r="AD136" s="7"/>
      <c r="AE136" s="7"/>
      <c r="AF136" s="7"/>
      <c r="AG136" s="7"/>
      <c r="AH136" s="7"/>
      <c r="AI136" s="7"/>
      <c r="AJ136" s="15"/>
      <c r="AK136" s="15"/>
      <c r="AL136" s="15"/>
      <c r="AM136" s="15"/>
      <c r="AN136" s="15"/>
      <c r="AO136" s="15"/>
      <c r="AP136" s="15"/>
    </row>
    <row r="137" spans="2:42" hidden="1" x14ac:dyDescent="0.25">
      <c r="B137" s="15"/>
      <c r="C137" s="7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  <c r="AA137" s="7"/>
      <c r="AB137" s="7"/>
      <c r="AC137" s="7"/>
      <c r="AD137" s="7"/>
      <c r="AE137" s="7"/>
      <c r="AF137" s="7"/>
      <c r="AG137" s="7"/>
      <c r="AH137" s="7"/>
      <c r="AI137" s="7"/>
      <c r="AJ137" s="15"/>
      <c r="AK137" s="15"/>
      <c r="AL137" s="15"/>
      <c r="AM137" s="15"/>
      <c r="AN137" s="15"/>
      <c r="AO137" s="15"/>
      <c r="AP137" s="15"/>
    </row>
    <row r="138" spans="2:42" hidden="1" x14ac:dyDescent="0.25">
      <c r="B138" s="15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  <c r="AA138" s="7"/>
      <c r="AB138" s="7"/>
      <c r="AC138" s="7"/>
      <c r="AD138" s="7"/>
      <c r="AE138" s="7"/>
      <c r="AF138" s="7"/>
      <c r="AG138" s="7"/>
      <c r="AH138" s="7"/>
      <c r="AI138" s="7"/>
      <c r="AJ138" s="15"/>
      <c r="AK138" s="15"/>
      <c r="AL138" s="15"/>
      <c r="AM138" s="15"/>
      <c r="AN138" s="15"/>
      <c r="AO138" s="15"/>
      <c r="AP138" s="15"/>
    </row>
    <row r="139" spans="2:42" hidden="1" x14ac:dyDescent="0.25">
      <c r="B139" s="15"/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  <c r="AA139" s="7"/>
      <c r="AB139" s="7"/>
      <c r="AC139" s="7"/>
      <c r="AD139" s="7"/>
      <c r="AE139" s="7"/>
      <c r="AF139" s="7"/>
      <c r="AG139" s="7"/>
      <c r="AH139" s="7"/>
      <c r="AI139" s="7"/>
      <c r="AJ139" s="15"/>
      <c r="AK139" s="15"/>
      <c r="AL139" s="15"/>
      <c r="AM139" s="15"/>
      <c r="AN139" s="15"/>
      <c r="AO139" s="15"/>
      <c r="AP139" s="15"/>
    </row>
    <row r="140" spans="2:42" hidden="1" x14ac:dyDescent="0.25">
      <c r="B140" s="15"/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  <c r="AA140" s="7"/>
      <c r="AB140" s="7"/>
      <c r="AC140" s="7"/>
      <c r="AD140" s="7"/>
      <c r="AE140" s="7"/>
      <c r="AF140" s="7"/>
      <c r="AG140" s="7"/>
      <c r="AH140" s="7"/>
      <c r="AI140" s="7"/>
      <c r="AJ140" s="15"/>
      <c r="AK140" s="15"/>
      <c r="AL140" s="15"/>
      <c r="AM140" s="15"/>
      <c r="AN140" s="15"/>
      <c r="AO140" s="15"/>
      <c r="AP140" s="15"/>
    </row>
    <row r="141" spans="2:42" hidden="1" x14ac:dyDescent="0.25">
      <c r="B141" s="15"/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  <c r="AA141" s="7"/>
      <c r="AB141" s="7"/>
      <c r="AC141" s="7"/>
      <c r="AD141" s="7"/>
      <c r="AE141" s="7"/>
      <c r="AF141" s="7"/>
      <c r="AG141" s="7"/>
      <c r="AH141" s="7"/>
      <c r="AI141" s="7"/>
      <c r="AJ141" s="15"/>
      <c r="AK141" s="15"/>
      <c r="AL141" s="15"/>
      <c r="AM141" s="15"/>
      <c r="AN141" s="15"/>
      <c r="AO141" s="15"/>
      <c r="AP141" s="15"/>
    </row>
    <row r="142" spans="2:42" hidden="1" x14ac:dyDescent="0.25">
      <c r="B142" s="15"/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  <c r="Y142" s="7"/>
      <c r="Z142" s="7"/>
      <c r="AA142" s="7"/>
      <c r="AB142" s="7"/>
      <c r="AC142" s="7"/>
      <c r="AD142" s="7"/>
      <c r="AE142" s="7"/>
      <c r="AF142" s="7"/>
      <c r="AG142" s="7"/>
      <c r="AH142" s="7"/>
      <c r="AI142" s="7"/>
      <c r="AJ142" s="15"/>
      <c r="AK142" s="15"/>
      <c r="AL142" s="15"/>
      <c r="AM142" s="15"/>
      <c r="AN142" s="15"/>
      <c r="AO142" s="15"/>
      <c r="AP142" s="15"/>
    </row>
    <row r="143" spans="2:42" hidden="1" x14ac:dyDescent="0.25">
      <c r="B143" s="15"/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  <c r="Y143" s="7"/>
      <c r="Z143" s="7"/>
      <c r="AA143" s="7"/>
      <c r="AB143" s="7"/>
      <c r="AC143" s="7"/>
      <c r="AD143" s="7"/>
      <c r="AE143" s="7"/>
      <c r="AF143" s="7"/>
      <c r="AG143" s="7"/>
      <c r="AH143" s="7"/>
      <c r="AI143" s="7"/>
      <c r="AJ143" s="15"/>
      <c r="AK143" s="15"/>
      <c r="AL143" s="15"/>
      <c r="AM143" s="15"/>
      <c r="AN143" s="15"/>
      <c r="AO143" s="15"/>
      <c r="AP143" s="15"/>
    </row>
    <row r="144" spans="2:42" hidden="1" x14ac:dyDescent="0.25">
      <c r="B144" s="15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7"/>
      <c r="AJ144" s="15"/>
      <c r="AK144" s="15"/>
      <c r="AL144" s="15"/>
      <c r="AM144" s="15"/>
      <c r="AN144" s="15"/>
      <c r="AO144" s="15"/>
      <c r="AP144" s="15"/>
    </row>
    <row r="145" spans="2:42" hidden="1" x14ac:dyDescent="0.25">
      <c r="B145" s="15"/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  <c r="X145" s="7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7"/>
      <c r="AJ145" s="15"/>
      <c r="AK145" s="15"/>
      <c r="AL145" s="15"/>
      <c r="AM145" s="15"/>
      <c r="AN145" s="15"/>
      <c r="AO145" s="15"/>
      <c r="AP145" s="15"/>
    </row>
    <row r="146" spans="2:42" hidden="1" x14ac:dyDescent="0.25">
      <c r="B146" s="15"/>
      <c r="C146" s="7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  <c r="X146" s="7"/>
      <c r="Y146" s="7"/>
      <c r="Z146" s="7"/>
      <c r="AA146" s="7"/>
      <c r="AB146" s="7"/>
      <c r="AC146" s="7"/>
      <c r="AD146" s="7"/>
      <c r="AE146" s="7"/>
      <c r="AF146" s="7"/>
      <c r="AG146" s="7"/>
      <c r="AH146" s="7"/>
      <c r="AI146" s="7"/>
      <c r="AJ146" s="15"/>
      <c r="AK146" s="15"/>
      <c r="AL146" s="15"/>
      <c r="AM146" s="15"/>
      <c r="AN146" s="15"/>
      <c r="AO146" s="15"/>
      <c r="AP146" s="15"/>
    </row>
    <row r="147" spans="2:42" hidden="1" x14ac:dyDescent="0.25">
      <c r="B147" s="15"/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  <c r="X147" s="7"/>
      <c r="Y147" s="7"/>
      <c r="Z147" s="7"/>
      <c r="AA147" s="7"/>
      <c r="AB147" s="7"/>
      <c r="AC147" s="7"/>
      <c r="AD147" s="7"/>
      <c r="AE147" s="7"/>
      <c r="AF147" s="7"/>
      <c r="AG147" s="7"/>
      <c r="AH147" s="7"/>
      <c r="AI147" s="7"/>
      <c r="AJ147" s="15"/>
      <c r="AK147" s="15"/>
      <c r="AL147" s="15"/>
      <c r="AM147" s="15"/>
      <c r="AN147" s="15"/>
      <c r="AO147" s="15"/>
      <c r="AP147" s="15"/>
    </row>
    <row r="148" spans="2:42" hidden="1" x14ac:dyDescent="0.25">
      <c r="B148" s="15"/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  <c r="X148" s="7"/>
      <c r="Y148" s="7"/>
      <c r="Z148" s="7"/>
      <c r="AA148" s="7"/>
      <c r="AB148" s="7"/>
      <c r="AC148" s="7"/>
      <c r="AD148" s="7"/>
      <c r="AE148" s="7"/>
      <c r="AF148" s="7"/>
      <c r="AG148" s="7"/>
      <c r="AH148" s="7"/>
      <c r="AI148" s="7"/>
      <c r="AJ148" s="15"/>
      <c r="AK148" s="15"/>
      <c r="AL148" s="15"/>
      <c r="AM148" s="15"/>
      <c r="AN148" s="15"/>
      <c r="AO148" s="15"/>
      <c r="AP148" s="15"/>
    </row>
    <row r="149" spans="2:42" hidden="1" x14ac:dyDescent="0.25">
      <c r="B149" s="15"/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  <c r="X149" s="7"/>
      <c r="Y149" s="7"/>
      <c r="Z149" s="7"/>
      <c r="AA149" s="7"/>
      <c r="AB149" s="7"/>
      <c r="AC149" s="7"/>
      <c r="AD149" s="7"/>
      <c r="AE149" s="7"/>
      <c r="AF149" s="7"/>
      <c r="AG149" s="7"/>
      <c r="AH149" s="7"/>
      <c r="AI149" s="7"/>
      <c r="AJ149" s="15"/>
      <c r="AK149" s="15"/>
      <c r="AL149" s="15"/>
      <c r="AM149" s="15"/>
      <c r="AN149" s="15"/>
      <c r="AO149" s="15"/>
      <c r="AP149" s="15"/>
    </row>
    <row r="150" spans="2:42" hidden="1" x14ac:dyDescent="0.25">
      <c r="B150" s="15"/>
      <c r="C150" s="7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  <c r="X150" s="7"/>
      <c r="Y150" s="7"/>
      <c r="Z150" s="7"/>
      <c r="AA150" s="7"/>
      <c r="AB150" s="7"/>
      <c r="AC150" s="7"/>
      <c r="AD150" s="7"/>
      <c r="AE150" s="7"/>
      <c r="AF150" s="7"/>
      <c r="AG150" s="7"/>
      <c r="AH150" s="7"/>
      <c r="AI150" s="7"/>
      <c r="AJ150" s="15"/>
      <c r="AK150" s="15"/>
      <c r="AL150" s="15"/>
      <c r="AM150" s="15"/>
      <c r="AN150" s="15"/>
      <c r="AO150" s="15"/>
      <c r="AP150" s="15"/>
    </row>
    <row r="151" spans="2:42" hidden="1" x14ac:dyDescent="0.25">
      <c r="B151" s="15"/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  <c r="AA151" s="7"/>
      <c r="AB151" s="7"/>
      <c r="AC151" s="7"/>
      <c r="AD151" s="7"/>
      <c r="AE151" s="7"/>
      <c r="AF151" s="7"/>
      <c r="AG151" s="7"/>
      <c r="AH151" s="7"/>
      <c r="AI151" s="7"/>
      <c r="AJ151" s="15"/>
      <c r="AK151" s="15"/>
      <c r="AL151" s="15"/>
      <c r="AM151" s="15"/>
      <c r="AN151" s="15"/>
      <c r="AO151" s="15"/>
      <c r="AP151" s="15"/>
    </row>
    <row r="152" spans="2:42" hidden="1" x14ac:dyDescent="0.25">
      <c r="B152" s="15"/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7"/>
      <c r="Y152" s="7"/>
      <c r="Z152" s="7"/>
      <c r="AA152" s="7"/>
      <c r="AB152" s="7"/>
      <c r="AC152" s="7"/>
      <c r="AD152" s="7"/>
      <c r="AE152" s="7"/>
      <c r="AF152" s="7"/>
      <c r="AG152" s="7"/>
      <c r="AH152" s="7"/>
      <c r="AI152" s="7"/>
      <c r="AJ152" s="15"/>
      <c r="AK152" s="15"/>
      <c r="AL152" s="15"/>
      <c r="AM152" s="15"/>
      <c r="AN152" s="15"/>
      <c r="AO152" s="15"/>
      <c r="AP152" s="15"/>
    </row>
    <row r="153" spans="2:42" hidden="1" x14ac:dyDescent="0.25">
      <c r="B153" s="15"/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  <c r="X153" s="7"/>
      <c r="Y153" s="7"/>
      <c r="Z153" s="7"/>
      <c r="AA153" s="7"/>
      <c r="AB153" s="7"/>
      <c r="AC153" s="7"/>
      <c r="AD153" s="7"/>
      <c r="AE153" s="7"/>
      <c r="AF153" s="7"/>
      <c r="AG153" s="7"/>
      <c r="AH153" s="7"/>
      <c r="AI153" s="7"/>
      <c r="AJ153" s="15"/>
      <c r="AK153" s="15"/>
      <c r="AL153" s="15"/>
      <c r="AM153" s="15"/>
      <c r="AN153" s="15"/>
      <c r="AO153" s="15"/>
      <c r="AP153" s="15"/>
    </row>
    <row r="154" spans="2:42" hidden="1" x14ac:dyDescent="0.25">
      <c r="B154" s="15"/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X154" s="7"/>
      <c r="Y154" s="7"/>
      <c r="Z154" s="7"/>
      <c r="AA154" s="7"/>
      <c r="AB154" s="7"/>
      <c r="AC154" s="7"/>
      <c r="AD154" s="7"/>
      <c r="AE154" s="7"/>
      <c r="AF154" s="7"/>
      <c r="AG154" s="7"/>
      <c r="AH154" s="7"/>
      <c r="AI154" s="7"/>
      <c r="AJ154" s="15"/>
      <c r="AK154" s="15"/>
      <c r="AL154" s="15"/>
      <c r="AM154" s="15"/>
      <c r="AN154" s="15"/>
      <c r="AO154" s="15"/>
      <c r="AP154" s="15"/>
    </row>
    <row r="155" spans="2:42" hidden="1" x14ac:dyDescent="0.25">
      <c r="B155" s="15"/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  <c r="Z155" s="7"/>
      <c r="AA155" s="7"/>
      <c r="AB155" s="7"/>
      <c r="AC155" s="7"/>
      <c r="AD155" s="7"/>
      <c r="AE155" s="7"/>
      <c r="AF155" s="7"/>
      <c r="AG155" s="7"/>
      <c r="AH155" s="7"/>
      <c r="AI155" s="7"/>
      <c r="AJ155" s="15"/>
      <c r="AK155" s="15"/>
      <c r="AL155" s="15"/>
      <c r="AM155" s="15"/>
      <c r="AN155" s="15"/>
      <c r="AO155" s="15"/>
      <c r="AP155" s="15"/>
    </row>
    <row r="156" spans="2:42" hidden="1" x14ac:dyDescent="0.25">
      <c r="B156" s="15"/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7"/>
      <c r="AI156" s="7"/>
      <c r="AJ156" s="15"/>
      <c r="AK156" s="15"/>
      <c r="AL156" s="15"/>
      <c r="AM156" s="15"/>
      <c r="AN156" s="15"/>
      <c r="AO156" s="15"/>
      <c r="AP156" s="15"/>
    </row>
    <row r="157" spans="2:42" hidden="1" x14ac:dyDescent="0.25">
      <c r="B157" s="15"/>
      <c r="C157" s="7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7"/>
      <c r="O157" s="7"/>
      <c r="P157" s="7"/>
      <c r="Q157" s="7"/>
      <c r="R157" s="7"/>
      <c r="S157" s="7"/>
      <c r="T157" s="7"/>
      <c r="U157" s="7"/>
      <c r="V157" s="7"/>
      <c r="W157" s="7"/>
      <c r="X157" s="7"/>
      <c r="Y157" s="7"/>
      <c r="Z157" s="7"/>
      <c r="AA157" s="7"/>
      <c r="AB157" s="7"/>
      <c r="AC157" s="7"/>
      <c r="AD157" s="7"/>
      <c r="AE157" s="7"/>
      <c r="AF157" s="7"/>
      <c r="AG157" s="7"/>
      <c r="AH157" s="7"/>
      <c r="AI157" s="7"/>
      <c r="AJ157" s="15"/>
      <c r="AK157" s="15"/>
      <c r="AL157" s="15"/>
      <c r="AM157" s="15"/>
      <c r="AN157" s="15"/>
      <c r="AO157" s="15"/>
      <c r="AP157" s="15"/>
    </row>
    <row r="158" spans="2:42" hidden="1" x14ac:dyDescent="0.25">
      <c r="B158" s="15"/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7"/>
      <c r="O158" s="7"/>
      <c r="P158" s="7"/>
      <c r="Q158" s="7"/>
      <c r="R158" s="7"/>
      <c r="S158" s="7"/>
      <c r="T158" s="7"/>
      <c r="U158" s="7"/>
      <c r="V158" s="7"/>
      <c r="W158" s="7"/>
      <c r="X158" s="7"/>
      <c r="Y158" s="7"/>
      <c r="Z158" s="7"/>
      <c r="AA158" s="7"/>
      <c r="AB158" s="7"/>
      <c r="AC158" s="7"/>
      <c r="AD158" s="7"/>
      <c r="AE158" s="7"/>
      <c r="AF158" s="7"/>
      <c r="AG158" s="7"/>
      <c r="AH158" s="7"/>
      <c r="AI158" s="7"/>
      <c r="AJ158" s="15"/>
      <c r="AK158" s="15"/>
      <c r="AL158" s="15"/>
      <c r="AM158" s="15"/>
      <c r="AN158" s="15"/>
      <c r="AO158" s="15"/>
      <c r="AP158" s="15"/>
    </row>
    <row r="159" spans="2:42" hidden="1" x14ac:dyDescent="0.25">
      <c r="B159" s="15"/>
      <c r="C159" s="7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7"/>
      <c r="O159" s="7"/>
      <c r="P159" s="7"/>
      <c r="Q159" s="7"/>
      <c r="R159" s="7"/>
      <c r="S159" s="7"/>
      <c r="T159" s="7"/>
      <c r="U159" s="7"/>
      <c r="V159" s="7"/>
      <c r="W159" s="7"/>
      <c r="X159" s="7"/>
      <c r="Y159" s="7"/>
      <c r="Z159" s="7"/>
      <c r="AA159" s="7"/>
      <c r="AB159" s="7"/>
      <c r="AC159" s="7"/>
      <c r="AD159" s="7"/>
      <c r="AE159" s="7"/>
      <c r="AF159" s="7"/>
      <c r="AG159" s="7"/>
      <c r="AH159" s="7"/>
      <c r="AI159" s="7"/>
      <c r="AJ159" s="15"/>
      <c r="AK159" s="15"/>
      <c r="AL159" s="15"/>
      <c r="AM159" s="15"/>
      <c r="AN159" s="15"/>
      <c r="AO159" s="15"/>
      <c r="AP159" s="15"/>
    </row>
    <row r="160" spans="2:42" hidden="1" x14ac:dyDescent="0.25">
      <c r="B160" s="15"/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7"/>
      <c r="Y160" s="7"/>
      <c r="Z160" s="7"/>
      <c r="AA160" s="7"/>
      <c r="AB160" s="7"/>
      <c r="AC160" s="7"/>
      <c r="AD160" s="7"/>
      <c r="AE160" s="7"/>
      <c r="AF160" s="7"/>
      <c r="AG160" s="7"/>
      <c r="AH160" s="7"/>
      <c r="AI160" s="7"/>
      <c r="AJ160" s="15"/>
      <c r="AK160" s="15"/>
      <c r="AL160" s="15"/>
      <c r="AM160" s="15"/>
      <c r="AN160" s="15"/>
      <c r="AO160" s="15"/>
      <c r="AP160" s="15"/>
    </row>
    <row r="161" spans="2:42" hidden="1" x14ac:dyDescent="0.25">
      <c r="B161" s="15"/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7"/>
      <c r="O161" s="7"/>
      <c r="P161" s="7"/>
      <c r="Q161" s="7"/>
      <c r="R161" s="7"/>
      <c r="S161" s="7"/>
      <c r="T161" s="7"/>
      <c r="U161" s="7"/>
      <c r="V161" s="7"/>
      <c r="W161" s="7"/>
      <c r="X161" s="7"/>
      <c r="Y161" s="7"/>
      <c r="Z161" s="7"/>
      <c r="AA161" s="7"/>
      <c r="AB161" s="7"/>
      <c r="AC161" s="7"/>
      <c r="AD161" s="7"/>
      <c r="AE161" s="7"/>
      <c r="AF161" s="7"/>
      <c r="AG161" s="7"/>
      <c r="AH161" s="7"/>
      <c r="AI161" s="7"/>
      <c r="AJ161" s="15"/>
      <c r="AK161" s="15"/>
      <c r="AL161" s="15"/>
      <c r="AM161" s="15"/>
      <c r="AN161" s="15"/>
      <c r="AO161" s="15"/>
      <c r="AP161" s="15"/>
    </row>
    <row r="162" spans="2:42" hidden="1" x14ac:dyDescent="0.25">
      <c r="B162" s="15"/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  <c r="X162" s="7"/>
      <c r="Y162" s="7"/>
      <c r="Z162" s="7"/>
      <c r="AA162" s="7"/>
      <c r="AB162" s="7"/>
      <c r="AC162" s="7"/>
      <c r="AD162" s="7"/>
      <c r="AE162" s="7"/>
      <c r="AF162" s="7"/>
      <c r="AG162" s="7"/>
      <c r="AH162" s="7"/>
      <c r="AI162" s="7"/>
      <c r="AJ162" s="15"/>
      <c r="AK162" s="15"/>
      <c r="AL162" s="15"/>
      <c r="AM162" s="15"/>
      <c r="AN162" s="15"/>
      <c r="AO162" s="15"/>
      <c r="AP162" s="15"/>
    </row>
    <row r="163" spans="2:42" hidden="1" x14ac:dyDescent="0.25">
      <c r="B163" s="15"/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7"/>
      <c r="O163" s="7"/>
      <c r="P163" s="7"/>
      <c r="Q163" s="7"/>
      <c r="R163" s="7"/>
      <c r="S163" s="7"/>
      <c r="T163" s="7"/>
      <c r="U163" s="7"/>
      <c r="V163" s="7"/>
      <c r="W163" s="7"/>
      <c r="X163" s="7"/>
      <c r="Y163" s="7"/>
      <c r="Z163" s="7"/>
      <c r="AA163" s="7"/>
      <c r="AB163" s="7"/>
      <c r="AC163" s="7"/>
      <c r="AD163" s="7"/>
      <c r="AE163" s="7"/>
      <c r="AF163" s="7"/>
      <c r="AG163" s="7"/>
      <c r="AH163" s="7"/>
      <c r="AI163" s="7"/>
      <c r="AJ163" s="15"/>
      <c r="AK163" s="15"/>
      <c r="AL163" s="15"/>
      <c r="AM163" s="15"/>
      <c r="AN163" s="15"/>
      <c r="AO163" s="15"/>
      <c r="AP163" s="15"/>
    </row>
    <row r="164" spans="2:42" hidden="1" x14ac:dyDescent="0.25">
      <c r="B164" s="15"/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  <c r="O164" s="7"/>
      <c r="P164" s="7"/>
      <c r="Q164" s="7"/>
      <c r="R164" s="7"/>
      <c r="S164" s="7"/>
      <c r="T164" s="7"/>
      <c r="U164" s="7"/>
      <c r="V164" s="7"/>
      <c r="W164" s="7"/>
      <c r="X164" s="7"/>
      <c r="Y164" s="7"/>
      <c r="Z164" s="7"/>
      <c r="AA164" s="7"/>
      <c r="AB164" s="7"/>
      <c r="AC164" s="7"/>
      <c r="AD164" s="7"/>
      <c r="AE164" s="7"/>
      <c r="AF164" s="7"/>
      <c r="AG164" s="7"/>
      <c r="AH164" s="7"/>
      <c r="AI164" s="7"/>
      <c r="AJ164" s="15"/>
      <c r="AK164" s="15"/>
      <c r="AL164" s="15"/>
      <c r="AM164" s="15"/>
      <c r="AN164" s="15"/>
      <c r="AO164" s="15"/>
      <c r="AP164" s="15"/>
    </row>
    <row r="165" spans="2:42" hidden="1" x14ac:dyDescent="0.25">
      <c r="B165" s="15"/>
      <c r="C165" s="7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7"/>
      <c r="O165" s="7"/>
      <c r="P165" s="7"/>
      <c r="Q165" s="7"/>
      <c r="R165" s="7"/>
      <c r="S165" s="7"/>
      <c r="T165" s="7"/>
      <c r="U165" s="7"/>
      <c r="V165" s="7"/>
      <c r="W165" s="7"/>
      <c r="X165" s="7"/>
      <c r="Y165" s="7"/>
      <c r="Z165" s="7"/>
      <c r="AA165" s="7"/>
      <c r="AB165" s="7"/>
      <c r="AC165" s="7"/>
      <c r="AD165" s="7"/>
      <c r="AE165" s="7"/>
      <c r="AF165" s="7"/>
      <c r="AG165" s="7"/>
      <c r="AH165" s="7"/>
      <c r="AI165" s="7"/>
      <c r="AJ165" s="15"/>
      <c r="AK165" s="15"/>
      <c r="AL165" s="15"/>
      <c r="AM165" s="15"/>
      <c r="AN165" s="15"/>
      <c r="AO165" s="15"/>
      <c r="AP165" s="15"/>
    </row>
    <row r="166" spans="2:42" hidden="1" x14ac:dyDescent="0.25">
      <c r="B166" s="15"/>
      <c r="C166" s="7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  <c r="W166" s="7"/>
      <c r="X166" s="7"/>
      <c r="Y166" s="7"/>
      <c r="Z166" s="7"/>
      <c r="AA166" s="7"/>
      <c r="AB166" s="7"/>
      <c r="AC166" s="7"/>
      <c r="AD166" s="7"/>
      <c r="AE166" s="7"/>
      <c r="AF166" s="7"/>
      <c r="AG166" s="7"/>
      <c r="AH166" s="7"/>
      <c r="AI166" s="7"/>
      <c r="AJ166" s="15"/>
      <c r="AK166" s="15"/>
      <c r="AL166" s="15"/>
      <c r="AM166" s="15"/>
      <c r="AN166" s="15"/>
      <c r="AO166" s="15"/>
      <c r="AP166" s="15"/>
    </row>
    <row r="167" spans="2:42" hidden="1" x14ac:dyDescent="0.25">
      <c r="B167" s="15"/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  <c r="W167" s="7"/>
      <c r="X167" s="7"/>
      <c r="Y167" s="7"/>
      <c r="Z167" s="7"/>
      <c r="AA167" s="7"/>
      <c r="AB167" s="7"/>
      <c r="AC167" s="7"/>
      <c r="AD167" s="7"/>
      <c r="AE167" s="7"/>
      <c r="AF167" s="7"/>
      <c r="AG167" s="7"/>
      <c r="AH167" s="7"/>
      <c r="AI167" s="7"/>
      <c r="AJ167" s="15"/>
      <c r="AK167" s="15"/>
      <c r="AL167" s="15"/>
      <c r="AM167" s="15"/>
      <c r="AN167" s="15"/>
      <c r="AO167" s="15"/>
      <c r="AP167" s="15"/>
    </row>
    <row r="168" spans="2:42" hidden="1" x14ac:dyDescent="0.25">
      <c r="B168" s="15"/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7"/>
      <c r="W168" s="7"/>
      <c r="X168" s="7"/>
      <c r="Y168" s="7"/>
      <c r="Z168" s="7"/>
      <c r="AA168" s="7"/>
      <c r="AB168" s="7"/>
      <c r="AC168" s="7"/>
      <c r="AD168" s="7"/>
      <c r="AE168" s="7"/>
      <c r="AF168" s="7"/>
      <c r="AG168" s="7"/>
      <c r="AH168" s="7"/>
      <c r="AI168" s="7"/>
      <c r="AJ168" s="15"/>
      <c r="AK168" s="15"/>
      <c r="AL168" s="15"/>
      <c r="AM168" s="15"/>
      <c r="AN168" s="15"/>
      <c r="AO168" s="15"/>
      <c r="AP168" s="15"/>
    </row>
    <row r="169" spans="2:42" hidden="1" x14ac:dyDescent="0.25">
      <c r="B169" s="15"/>
      <c r="C169" s="7"/>
      <c r="D169" s="7"/>
      <c r="E169" s="7"/>
      <c r="F169" s="7"/>
      <c r="G169" s="7"/>
      <c r="H169" s="7"/>
      <c r="I169" s="7"/>
      <c r="J169" s="7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  <c r="W169" s="7"/>
      <c r="X169" s="7"/>
      <c r="Y169" s="7"/>
      <c r="Z169" s="7"/>
      <c r="AA169" s="7"/>
      <c r="AB169" s="7"/>
      <c r="AC169" s="7"/>
      <c r="AD169" s="7"/>
      <c r="AE169" s="7"/>
      <c r="AF169" s="7"/>
      <c r="AG169" s="7"/>
      <c r="AH169" s="7"/>
      <c r="AI169" s="7"/>
      <c r="AJ169" s="15"/>
      <c r="AK169" s="15"/>
      <c r="AL169" s="15"/>
      <c r="AM169" s="15"/>
      <c r="AN169" s="15"/>
      <c r="AO169" s="15"/>
      <c r="AP169" s="15"/>
    </row>
    <row r="170" spans="2:42" hidden="1" x14ac:dyDescent="0.25">
      <c r="B170" s="15"/>
      <c r="C170" s="7"/>
      <c r="D170" s="7"/>
      <c r="E170" s="7"/>
      <c r="F170" s="7"/>
      <c r="G170" s="7"/>
      <c r="H170" s="7"/>
      <c r="I170" s="7"/>
      <c r="J170" s="7"/>
      <c r="K170" s="7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  <c r="W170" s="7"/>
      <c r="X170" s="7"/>
      <c r="Y170" s="7"/>
      <c r="Z170" s="7"/>
      <c r="AA170" s="7"/>
      <c r="AB170" s="7"/>
      <c r="AC170" s="7"/>
      <c r="AD170" s="7"/>
      <c r="AE170" s="7"/>
      <c r="AF170" s="7"/>
      <c r="AG170" s="7"/>
      <c r="AH170" s="7"/>
      <c r="AI170" s="7"/>
      <c r="AJ170" s="15"/>
      <c r="AK170" s="15"/>
      <c r="AL170" s="15"/>
      <c r="AM170" s="15"/>
      <c r="AN170" s="15"/>
      <c r="AO170" s="15"/>
      <c r="AP170" s="15"/>
    </row>
    <row r="171" spans="2:42" hidden="1" x14ac:dyDescent="0.25">
      <c r="B171" s="15"/>
      <c r="C171" s="7"/>
      <c r="D171" s="7"/>
      <c r="E171" s="7"/>
      <c r="F171" s="7"/>
      <c r="G171" s="7"/>
      <c r="H171" s="7"/>
      <c r="I171" s="7"/>
      <c r="J171" s="7"/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  <c r="W171" s="7"/>
      <c r="X171" s="7"/>
      <c r="Y171" s="7"/>
      <c r="Z171" s="7"/>
      <c r="AA171" s="7"/>
      <c r="AB171" s="7"/>
      <c r="AC171" s="7"/>
      <c r="AD171" s="7"/>
      <c r="AE171" s="7"/>
      <c r="AF171" s="7"/>
      <c r="AG171" s="7"/>
      <c r="AH171" s="7"/>
      <c r="AI171" s="7"/>
      <c r="AJ171" s="15"/>
      <c r="AK171" s="15"/>
      <c r="AL171" s="15"/>
      <c r="AM171" s="15"/>
      <c r="AN171" s="15"/>
      <c r="AO171" s="15"/>
      <c r="AP171" s="15"/>
    </row>
    <row r="172" spans="2:42" hidden="1" x14ac:dyDescent="0.25">
      <c r="B172" s="15"/>
      <c r="C172" s="7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  <c r="W172" s="7"/>
      <c r="X172" s="7"/>
      <c r="Y172" s="7"/>
      <c r="Z172" s="7"/>
      <c r="AA172" s="7"/>
      <c r="AB172" s="7"/>
      <c r="AC172" s="7"/>
      <c r="AD172" s="7"/>
      <c r="AE172" s="7"/>
      <c r="AF172" s="7"/>
      <c r="AG172" s="7"/>
      <c r="AH172" s="7"/>
      <c r="AI172" s="7"/>
      <c r="AJ172" s="15"/>
      <c r="AK172" s="15"/>
      <c r="AL172" s="15"/>
      <c r="AM172" s="15"/>
      <c r="AN172" s="15"/>
      <c r="AO172" s="15"/>
      <c r="AP172" s="15"/>
    </row>
    <row r="173" spans="2:42" hidden="1" x14ac:dyDescent="0.25">
      <c r="B173" s="15"/>
      <c r="C173" s="7"/>
      <c r="D173" s="7"/>
      <c r="E173" s="7"/>
      <c r="F173" s="7"/>
      <c r="G173" s="7"/>
      <c r="H173" s="7"/>
      <c r="I173" s="7"/>
      <c r="J173" s="7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  <c r="W173" s="7"/>
      <c r="X173" s="7"/>
      <c r="Y173" s="7"/>
      <c r="Z173" s="7"/>
      <c r="AA173" s="7"/>
      <c r="AB173" s="7"/>
      <c r="AC173" s="7"/>
      <c r="AD173" s="7"/>
      <c r="AE173" s="7"/>
      <c r="AF173" s="7"/>
      <c r="AG173" s="7"/>
      <c r="AH173" s="7"/>
      <c r="AI173" s="7"/>
      <c r="AJ173" s="15"/>
      <c r="AK173" s="15"/>
      <c r="AL173" s="15"/>
      <c r="AM173" s="15"/>
      <c r="AN173" s="15"/>
      <c r="AO173" s="15"/>
      <c r="AP173" s="15"/>
    </row>
    <row r="174" spans="2:42" hidden="1" x14ac:dyDescent="0.25">
      <c r="B174" s="15"/>
      <c r="C174" s="7"/>
      <c r="D174" s="7"/>
      <c r="E174" s="7"/>
      <c r="F174" s="7"/>
      <c r="G174" s="7"/>
      <c r="H174" s="7"/>
      <c r="I174" s="7"/>
      <c r="J174" s="7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  <c r="Z174" s="7"/>
      <c r="AA174" s="7"/>
      <c r="AB174" s="7"/>
      <c r="AC174" s="7"/>
      <c r="AD174" s="7"/>
      <c r="AE174" s="7"/>
      <c r="AF174" s="7"/>
      <c r="AG174" s="7"/>
      <c r="AH174" s="7"/>
      <c r="AI174" s="7"/>
      <c r="AJ174" s="15"/>
      <c r="AK174" s="15"/>
      <c r="AL174" s="15"/>
      <c r="AM174" s="15"/>
      <c r="AN174" s="15"/>
      <c r="AO174" s="15"/>
      <c r="AP174" s="15"/>
    </row>
    <row r="175" spans="2:42" hidden="1" x14ac:dyDescent="0.25">
      <c r="B175" s="15"/>
      <c r="C175" s="7"/>
      <c r="D175" s="7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7"/>
      <c r="R175" s="7"/>
      <c r="S175" s="7"/>
      <c r="T175" s="7"/>
      <c r="U175" s="7"/>
      <c r="V175" s="7"/>
      <c r="W175" s="7"/>
      <c r="X175" s="7"/>
      <c r="Y175" s="7"/>
      <c r="Z175" s="7"/>
      <c r="AA175" s="7"/>
      <c r="AB175" s="7"/>
      <c r="AC175" s="7"/>
      <c r="AD175" s="7"/>
      <c r="AE175" s="7"/>
      <c r="AF175" s="7"/>
      <c r="AG175" s="7"/>
      <c r="AH175" s="7"/>
      <c r="AI175" s="7"/>
      <c r="AJ175" s="15"/>
      <c r="AK175" s="15"/>
      <c r="AL175" s="15"/>
      <c r="AM175" s="15"/>
      <c r="AN175" s="15"/>
      <c r="AO175" s="15"/>
      <c r="AP175" s="15"/>
    </row>
    <row r="176" spans="2:42" hidden="1" x14ac:dyDescent="0.25">
      <c r="B176" s="15"/>
      <c r="C176" s="7"/>
      <c r="D176" s="7"/>
      <c r="E176" s="7"/>
      <c r="F176" s="7"/>
      <c r="G176" s="7"/>
      <c r="H176" s="7"/>
      <c r="I176" s="7"/>
      <c r="J176" s="7"/>
      <c r="K176" s="7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  <c r="W176" s="7"/>
      <c r="X176" s="7"/>
      <c r="Y176" s="7"/>
      <c r="Z176" s="7"/>
      <c r="AA176" s="7"/>
      <c r="AB176" s="7"/>
      <c r="AC176" s="7"/>
      <c r="AD176" s="7"/>
      <c r="AE176" s="7"/>
      <c r="AF176" s="7"/>
      <c r="AG176" s="7"/>
      <c r="AH176" s="7"/>
      <c r="AI176" s="7"/>
      <c r="AJ176" s="15"/>
      <c r="AK176" s="15"/>
      <c r="AL176" s="15"/>
      <c r="AM176" s="15"/>
      <c r="AN176" s="15"/>
      <c r="AO176" s="15"/>
      <c r="AP176" s="15"/>
    </row>
    <row r="177" spans="2:42" hidden="1" x14ac:dyDescent="0.25">
      <c r="B177" s="15"/>
      <c r="C177" s="7"/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  <c r="W177" s="7"/>
      <c r="X177" s="7"/>
      <c r="Y177" s="7"/>
      <c r="Z177" s="7"/>
      <c r="AA177" s="7"/>
      <c r="AB177" s="7"/>
      <c r="AC177" s="7"/>
      <c r="AD177" s="7"/>
      <c r="AE177" s="7"/>
      <c r="AF177" s="7"/>
      <c r="AG177" s="7"/>
      <c r="AH177" s="7"/>
      <c r="AI177" s="7"/>
      <c r="AJ177" s="15"/>
      <c r="AK177" s="15"/>
      <c r="AL177" s="15"/>
      <c r="AM177" s="15"/>
      <c r="AN177" s="15"/>
      <c r="AO177" s="15"/>
      <c r="AP177" s="15"/>
    </row>
    <row r="178" spans="2:42" hidden="1" x14ac:dyDescent="0.25">
      <c r="B178" s="15"/>
      <c r="C178" s="7"/>
      <c r="D178" s="7"/>
      <c r="E178" s="7"/>
      <c r="F178" s="7"/>
      <c r="G178" s="7"/>
      <c r="H178" s="7"/>
      <c r="I178" s="7"/>
      <c r="J178" s="7"/>
      <c r="K178" s="7"/>
      <c r="L178" s="7"/>
      <c r="M178" s="7"/>
      <c r="N178" s="7"/>
      <c r="O178" s="7"/>
      <c r="P178" s="7"/>
      <c r="Q178" s="7"/>
      <c r="R178" s="7"/>
      <c r="S178" s="7"/>
      <c r="T178" s="7"/>
      <c r="U178" s="7"/>
      <c r="V178" s="7"/>
      <c r="W178" s="7"/>
      <c r="X178" s="7"/>
      <c r="Y178" s="7"/>
      <c r="Z178" s="7"/>
      <c r="AA178" s="7"/>
      <c r="AB178" s="7"/>
      <c r="AC178" s="7"/>
      <c r="AD178" s="7"/>
      <c r="AE178" s="7"/>
      <c r="AF178" s="7"/>
      <c r="AG178" s="7"/>
      <c r="AH178" s="7"/>
      <c r="AI178" s="7"/>
      <c r="AJ178" s="15"/>
      <c r="AK178" s="15"/>
      <c r="AL178" s="15"/>
      <c r="AM178" s="15"/>
      <c r="AN178" s="15"/>
      <c r="AO178" s="15"/>
      <c r="AP178" s="15"/>
    </row>
    <row r="179" spans="2:42" hidden="1" x14ac:dyDescent="0.25">
      <c r="B179" s="15"/>
      <c r="C179" s="7"/>
      <c r="D179" s="7"/>
      <c r="E179" s="7"/>
      <c r="F179" s="7"/>
      <c r="G179" s="7"/>
      <c r="H179" s="7"/>
      <c r="I179" s="7"/>
      <c r="J179" s="7"/>
      <c r="K179" s="7"/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7"/>
      <c r="W179" s="7"/>
      <c r="X179" s="7"/>
      <c r="Y179" s="7"/>
      <c r="Z179" s="7"/>
      <c r="AA179" s="7"/>
      <c r="AB179" s="7"/>
      <c r="AC179" s="7"/>
      <c r="AD179" s="7"/>
      <c r="AE179" s="7"/>
      <c r="AF179" s="7"/>
      <c r="AG179" s="7"/>
      <c r="AH179" s="7"/>
      <c r="AI179" s="7"/>
      <c r="AJ179" s="15"/>
      <c r="AK179" s="15"/>
      <c r="AL179" s="15"/>
      <c r="AM179" s="15"/>
      <c r="AN179" s="15"/>
      <c r="AO179" s="15"/>
      <c r="AP179" s="15"/>
    </row>
    <row r="180" spans="2:42" hidden="1" x14ac:dyDescent="0.25">
      <c r="B180" s="15"/>
      <c r="C180" s="7"/>
      <c r="D180" s="7"/>
      <c r="E180" s="7"/>
      <c r="F180" s="7"/>
      <c r="G180" s="7"/>
      <c r="H180" s="7"/>
      <c r="I180" s="7"/>
      <c r="J180" s="7"/>
      <c r="K180" s="7"/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7"/>
      <c r="W180" s="7"/>
      <c r="X180" s="7"/>
      <c r="Y180" s="7"/>
      <c r="Z180" s="7"/>
      <c r="AA180" s="7"/>
      <c r="AB180" s="7"/>
      <c r="AC180" s="7"/>
      <c r="AD180" s="7"/>
      <c r="AE180" s="7"/>
      <c r="AF180" s="7"/>
      <c r="AG180" s="7"/>
      <c r="AH180" s="7"/>
      <c r="AI180" s="7"/>
      <c r="AJ180" s="15"/>
      <c r="AK180" s="15"/>
      <c r="AL180" s="15"/>
      <c r="AM180" s="15"/>
      <c r="AN180" s="15"/>
      <c r="AO180" s="15"/>
      <c r="AP180" s="15"/>
    </row>
    <row r="181" spans="2:42" hidden="1" x14ac:dyDescent="0.25">
      <c r="B181" s="15"/>
      <c r="C181" s="7"/>
      <c r="D181" s="7"/>
      <c r="E181" s="7"/>
      <c r="F181" s="7"/>
      <c r="G181" s="7"/>
      <c r="H181" s="7"/>
      <c r="I181" s="7"/>
      <c r="J181" s="7"/>
      <c r="K181" s="7"/>
      <c r="L181" s="7"/>
      <c r="M181" s="7"/>
      <c r="N181" s="7"/>
      <c r="O181" s="7"/>
      <c r="P181" s="7"/>
      <c r="Q181" s="7"/>
      <c r="R181" s="7"/>
      <c r="S181" s="7"/>
      <c r="T181" s="7"/>
      <c r="U181" s="7"/>
      <c r="V181" s="7"/>
      <c r="W181" s="7"/>
      <c r="X181" s="7"/>
      <c r="Y181" s="7"/>
      <c r="Z181" s="7"/>
      <c r="AA181" s="7"/>
      <c r="AB181" s="7"/>
      <c r="AC181" s="7"/>
      <c r="AD181" s="7"/>
      <c r="AE181" s="7"/>
      <c r="AF181" s="7"/>
      <c r="AG181" s="7"/>
      <c r="AH181" s="7"/>
      <c r="AI181" s="7"/>
      <c r="AJ181" s="15"/>
      <c r="AK181" s="15"/>
      <c r="AL181" s="15"/>
      <c r="AM181" s="15"/>
      <c r="AN181" s="15"/>
      <c r="AO181" s="15"/>
      <c r="AP181" s="15"/>
    </row>
    <row r="182" spans="2:42" hidden="1" x14ac:dyDescent="0.25">
      <c r="B182" s="15"/>
      <c r="C182" s="7"/>
      <c r="D182" s="7"/>
      <c r="E182" s="7"/>
      <c r="F182" s="7"/>
      <c r="G182" s="7"/>
      <c r="H182" s="7"/>
      <c r="I182" s="7"/>
      <c r="J182" s="7"/>
      <c r="K182" s="7"/>
      <c r="L182" s="7"/>
      <c r="M182" s="7"/>
      <c r="N182" s="7"/>
      <c r="O182" s="7"/>
      <c r="P182" s="7"/>
      <c r="Q182" s="7"/>
      <c r="R182" s="7"/>
      <c r="S182" s="7"/>
      <c r="T182" s="7"/>
      <c r="U182" s="7"/>
      <c r="V182" s="7"/>
      <c r="W182" s="7"/>
      <c r="X182" s="7"/>
      <c r="Y182" s="7"/>
      <c r="Z182" s="7"/>
      <c r="AA182" s="7"/>
      <c r="AB182" s="7"/>
      <c r="AC182" s="7"/>
      <c r="AD182" s="7"/>
      <c r="AE182" s="7"/>
      <c r="AF182" s="7"/>
      <c r="AG182" s="7"/>
      <c r="AH182" s="7"/>
      <c r="AI182" s="7"/>
      <c r="AJ182" s="15"/>
      <c r="AK182" s="15"/>
      <c r="AL182" s="15"/>
      <c r="AM182" s="15"/>
      <c r="AN182" s="15"/>
      <c r="AO182" s="15"/>
      <c r="AP182" s="15"/>
    </row>
    <row r="183" spans="2:42" hidden="1" x14ac:dyDescent="0.25">
      <c r="B183" s="15"/>
      <c r="C183" s="7"/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7"/>
      <c r="O183" s="7"/>
      <c r="P183" s="7"/>
      <c r="Q183" s="7"/>
      <c r="R183" s="7"/>
      <c r="S183" s="7"/>
      <c r="T183" s="7"/>
      <c r="U183" s="7"/>
      <c r="V183" s="7"/>
      <c r="W183" s="7"/>
      <c r="X183" s="7"/>
      <c r="Y183" s="7"/>
      <c r="Z183" s="7"/>
      <c r="AA183" s="7"/>
      <c r="AB183" s="7"/>
      <c r="AC183" s="7"/>
      <c r="AD183" s="7"/>
      <c r="AE183" s="7"/>
      <c r="AF183" s="7"/>
      <c r="AG183" s="7"/>
      <c r="AH183" s="7"/>
      <c r="AI183" s="7"/>
      <c r="AJ183" s="15"/>
      <c r="AK183" s="15"/>
      <c r="AL183" s="15"/>
      <c r="AM183" s="15"/>
      <c r="AN183" s="15"/>
      <c r="AO183" s="15"/>
      <c r="AP183" s="15"/>
    </row>
    <row r="184" spans="2:42" hidden="1" x14ac:dyDescent="0.25">
      <c r="B184" s="15"/>
      <c r="C184" s="7"/>
      <c r="D184" s="7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7"/>
      <c r="AA184" s="7"/>
      <c r="AB184" s="7"/>
      <c r="AC184" s="7"/>
      <c r="AD184" s="7"/>
      <c r="AE184" s="7"/>
      <c r="AF184" s="7"/>
      <c r="AG184" s="7"/>
      <c r="AH184" s="7"/>
      <c r="AI184" s="7"/>
      <c r="AJ184" s="15"/>
      <c r="AK184" s="15"/>
      <c r="AL184" s="15"/>
      <c r="AM184" s="15"/>
      <c r="AN184" s="15"/>
      <c r="AO184" s="15"/>
      <c r="AP184" s="15"/>
    </row>
    <row r="185" spans="2:42" hidden="1" x14ac:dyDescent="0.25">
      <c r="B185" s="15"/>
      <c r="C185" s="7"/>
      <c r="D185" s="7"/>
      <c r="E185" s="7"/>
      <c r="F185" s="7"/>
      <c r="G185" s="7"/>
      <c r="H185" s="7"/>
      <c r="I185" s="7"/>
      <c r="J185" s="7"/>
      <c r="K185" s="7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  <c r="W185" s="7"/>
      <c r="X185" s="7"/>
      <c r="Y185" s="7"/>
      <c r="Z185" s="7"/>
      <c r="AA185" s="7"/>
      <c r="AB185" s="7"/>
      <c r="AC185" s="7"/>
      <c r="AD185" s="7"/>
      <c r="AE185" s="7"/>
      <c r="AF185" s="7"/>
      <c r="AG185" s="7"/>
      <c r="AH185" s="7"/>
      <c r="AI185" s="7"/>
      <c r="AJ185" s="15"/>
      <c r="AK185" s="15"/>
      <c r="AL185" s="15"/>
      <c r="AM185" s="15"/>
      <c r="AN185" s="15"/>
      <c r="AO185" s="15"/>
      <c r="AP185" s="15"/>
    </row>
    <row r="186" spans="2:42" hidden="1" x14ac:dyDescent="0.25">
      <c r="B186" s="15"/>
      <c r="C186" s="7"/>
      <c r="D186" s="7"/>
      <c r="E186" s="7"/>
      <c r="F186" s="7"/>
      <c r="G186" s="7"/>
      <c r="H186" s="7"/>
      <c r="I186" s="7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  <c r="AA186" s="7"/>
      <c r="AB186" s="7"/>
      <c r="AC186" s="7"/>
      <c r="AD186" s="7"/>
      <c r="AE186" s="7"/>
      <c r="AF186" s="7"/>
      <c r="AG186" s="7"/>
      <c r="AH186" s="7"/>
      <c r="AI186" s="7"/>
      <c r="AJ186" s="15"/>
      <c r="AK186" s="15"/>
      <c r="AL186" s="15"/>
      <c r="AM186" s="15"/>
      <c r="AN186" s="15"/>
      <c r="AO186" s="15"/>
      <c r="AP186" s="15"/>
    </row>
    <row r="187" spans="2:42" hidden="1" x14ac:dyDescent="0.25">
      <c r="B187" s="15"/>
      <c r="C187" s="7"/>
      <c r="D187" s="7"/>
      <c r="E187" s="7"/>
      <c r="F187" s="7"/>
      <c r="G187" s="7"/>
      <c r="H187" s="7"/>
      <c r="I187" s="7"/>
      <c r="J187" s="7"/>
      <c r="K187" s="7"/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7"/>
      <c r="W187" s="7"/>
      <c r="X187" s="7"/>
      <c r="Y187" s="7"/>
      <c r="Z187" s="7"/>
      <c r="AA187" s="7"/>
      <c r="AB187" s="7"/>
      <c r="AC187" s="7"/>
      <c r="AD187" s="7"/>
      <c r="AE187" s="7"/>
      <c r="AF187" s="7"/>
      <c r="AG187" s="7"/>
      <c r="AH187" s="7"/>
      <c r="AI187" s="7"/>
      <c r="AJ187" s="15"/>
      <c r="AK187" s="15"/>
      <c r="AL187" s="15"/>
      <c r="AM187" s="15"/>
      <c r="AN187" s="15"/>
      <c r="AO187" s="15"/>
      <c r="AP187" s="15"/>
    </row>
    <row r="188" spans="2:42" hidden="1" x14ac:dyDescent="0.25">
      <c r="B188" s="15"/>
      <c r="C188" s="7"/>
      <c r="D188" s="7"/>
      <c r="E188" s="7"/>
      <c r="F188" s="7"/>
      <c r="G188" s="7"/>
      <c r="H188" s="7"/>
      <c r="I188" s="7"/>
      <c r="J188" s="7"/>
      <c r="K188" s="7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W188" s="7"/>
      <c r="X188" s="7"/>
      <c r="Y188" s="7"/>
      <c r="Z188" s="7"/>
      <c r="AA188" s="7"/>
      <c r="AB188" s="7"/>
      <c r="AC188" s="7"/>
      <c r="AD188" s="7"/>
      <c r="AE188" s="7"/>
      <c r="AF188" s="7"/>
      <c r="AG188" s="7"/>
      <c r="AH188" s="7"/>
      <c r="AI188" s="7"/>
      <c r="AJ188" s="15"/>
      <c r="AK188" s="15"/>
      <c r="AL188" s="15"/>
      <c r="AM188" s="15"/>
      <c r="AN188" s="15"/>
      <c r="AO188" s="15"/>
      <c r="AP188" s="15"/>
    </row>
    <row r="189" spans="2:42" hidden="1" x14ac:dyDescent="0.25">
      <c r="B189" s="15"/>
      <c r="C189" s="7"/>
      <c r="D189" s="7"/>
      <c r="E189" s="7"/>
      <c r="F189" s="7"/>
      <c r="G189" s="7"/>
      <c r="H189" s="7"/>
      <c r="I189" s="7"/>
      <c r="J189" s="7"/>
      <c r="K189" s="7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  <c r="W189" s="7"/>
      <c r="X189" s="7"/>
      <c r="Y189" s="7"/>
      <c r="Z189" s="7"/>
      <c r="AA189" s="7"/>
      <c r="AB189" s="7"/>
      <c r="AC189" s="7"/>
      <c r="AD189" s="7"/>
      <c r="AE189" s="7"/>
      <c r="AF189" s="7"/>
      <c r="AG189" s="7"/>
      <c r="AH189" s="7"/>
      <c r="AI189" s="7"/>
      <c r="AJ189" s="15"/>
      <c r="AK189" s="15"/>
      <c r="AL189" s="15"/>
      <c r="AM189" s="15"/>
      <c r="AN189" s="15"/>
      <c r="AO189" s="15"/>
      <c r="AP189" s="15"/>
    </row>
    <row r="190" spans="2:42" hidden="1" x14ac:dyDescent="0.25">
      <c r="B190" s="15"/>
      <c r="C190" s="7"/>
      <c r="D190" s="7"/>
      <c r="E190" s="7"/>
      <c r="F190" s="7"/>
      <c r="G190" s="7"/>
      <c r="H190" s="7"/>
      <c r="I190" s="7"/>
      <c r="J190" s="7"/>
      <c r="K190" s="7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  <c r="W190" s="7"/>
      <c r="X190" s="7"/>
      <c r="Y190" s="7"/>
      <c r="Z190" s="7"/>
      <c r="AA190" s="7"/>
      <c r="AB190" s="7"/>
      <c r="AC190" s="7"/>
      <c r="AD190" s="7"/>
      <c r="AE190" s="7"/>
      <c r="AF190" s="7"/>
      <c r="AG190" s="7"/>
      <c r="AH190" s="7"/>
      <c r="AI190" s="7"/>
      <c r="AJ190" s="15"/>
      <c r="AK190" s="15"/>
      <c r="AL190" s="15"/>
      <c r="AM190" s="15"/>
      <c r="AN190" s="15"/>
      <c r="AO190" s="15"/>
      <c r="AP190" s="15"/>
    </row>
    <row r="191" spans="2:42" hidden="1" x14ac:dyDescent="0.25">
      <c r="B191" s="15"/>
      <c r="C191" s="7"/>
      <c r="D191" s="7"/>
      <c r="E191" s="7"/>
      <c r="F191" s="7"/>
      <c r="G191" s="7"/>
      <c r="H191" s="7"/>
      <c r="I191" s="7"/>
      <c r="J191" s="7"/>
      <c r="K191" s="7"/>
      <c r="L191" s="7"/>
      <c r="M191" s="7"/>
      <c r="N191" s="7"/>
      <c r="O191" s="7"/>
      <c r="P191" s="7"/>
      <c r="Q191" s="7"/>
      <c r="R191" s="7"/>
      <c r="S191" s="7"/>
      <c r="T191" s="7"/>
      <c r="U191" s="7"/>
      <c r="V191" s="7"/>
      <c r="W191" s="7"/>
      <c r="X191" s="7"/>
      <c r="Y191" s="7"/>
      <c r="Z191" s="7"/>
      <c r="AA191" s="7"/>
      <c r="AB191" s="7"/>
      <c r="AC191" s="7"/>
      <c r="AD191" s="7"/>
      <c r="AE191" s="7"/>
      <c r="AF191" s="7"/>
      <c r="AG191" s="7"/>
      <c r="AH191" s="7"/>
      <c r="AI191" s="7"/>
      <c r="AJ191" s="15"/>
      <c r="AK191" s="15"/>
      <c r="AL191" s="15"/>
      <c r="AM191" s="15"/>
      <c r="AN191" s="15"/>
      <c r="AO191" s="15"/>
      <c r="AP191" s="15"/>
    </row>
    <row r="192" spans="2:42" hidden="1" x14ac:dyDescent="0.25">
      <c r="B192" s="15"/>
      <c r="C192" s="7"/>
      <c r="D192" s="7"/>
      <c r="E192" s="7"/>
      <c r="F192" s="7"/>
      <c r="G192" s="7"/>
      <c r="H192" s="7"/>
      <c r="I192" s="7"/>
      <c r="J192" s="7"/>
      <c r="K192" s="7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  <c r="W192" s="7"/>
      <c r="X192" s="7"/>
      <c r="Y192" s="7"/>
      <c r="Z192" s="7"/>
      <c r="AA192" s="7"/>
      <c r="AB192" s="7"/>
      <c r="AC192" s="7"/>
      <c r="AD192" s="7"/>
      <c r="AE192" s="7"/>
      <c r="AF192" s="7"/>
      <c r="AG192" s="7"/>
      <c r="AH192" s="7"/>
      <c r="AI192" s="7"/>
      <c r="AJ192" s="15"/>
      <c r="AK192" s="15"/>
      <c r="AL192" s="15"/>
      <c r="AM192" s="15"/>
      <c r="AN192" s="15"/>
      <c r="AO192" s="15"/>
      <c r="AP192" s="15"/>
    </row>
    <row r="193" spans="2:42" hidden="1" x14ac:dyDescent="0.25">
      <c r="B193" s="15"/>
      <c r="C193" s="7"/>
      <c r="D193" s="7"/>
      <c r="E193" s="7"/>
      <c r="F193" s="7"/>
      <c r="G193" s="7"/>
      <c r="H193" s="7"/>
      <c r="I193" s="7"/>
      <c r="J193" s="7"/>
      <c r="K193" s="7"/>
      <c r="L193" s="7"/>
      <c r="M193" s="7"/>
      <c r="N193" s="7"/>
      <c r="O193" s="7"/>
      <c r="P193" s="7"/>
      <c r="Q193" s="7"/>
      <c r="R193" s="7"/>
      <c r="S193" s="7"/>
      <c r="T193" s="7"/>
      <c r="U193" s="7"/>
      <c r="V193" s="7"/>
      <c r="W193" s="7"/>
      <c r="X193" s="7"/>
      <c r="Y193" s="7"/>
      <c r="Z193" s="7"/>
      <c r="AA193" s="7"/>
      <c r="AB193" s="7"/>
      <c r="AC193" s="7"/>
      <c r="AD193" s="7"/>
      <c r="AE193" s="7"/>
      <c r="AF193" s="7"/>
      <c r="AG193" s="7"/>
      <c r="AH193" s="7"/>
      <c r="AI193" s="7"/>
      <c r="AJ193" s="15"/>
      <c r="AK193" s="15"/>
      <c r="AL193" s="15"/>
      <c r="AM193" s="15"/>
      <c r="AN193" s="15"/>
      <c r="AO193" s="15"/>
      <c r="AP193" s="15"/>
    </row>
    <row r="194" spans="2:42" hidden="1" x14ac:dyDescent="0.25">
      <c r="B194" s="15"/>
      <c r="C194" s="7"/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  <c r="W194" s="7"/>
      <c r="X194" s="7"/>
      <c r="Y194" s="7"/>
      <c r="Z194" s="7"/>
      <c r="AA194" s="7"/>
      <c r="AB194" s="7"/>
      <c r="AC194" s="7"/>
      <c r="AD194" s="7"/>
      <c r="AE194" s="7"/>
      <c r="AF194" s="7"/>
      <c r="AG194" s="7"/>
      <c r="AH194" s="7"/>
      <c r="AI194" s="7"/>
      <c r="AJ194" s="15"/>
      <c r="AK194" s="15"/>
      <c r="AL194" s="15"/>
      <c r="AM194" s="15"/>
      <c r="AN194" s="15"/>
      <c r="AO194" s="15"/>
      <c r="AP194" s="15"/>
    </row>
    <row r="195" spans="2:42" hidden="1" x14ac:dyDescent="0.25">
      <c r="B195" s="15"/>
      <c r="C195" s="7"/>
      <c r="D195" s="7"/>
      <c r="E195" s="7"/>
      <c r="F195" s="7"/>
      <c r="G195" s="7"/>
      <c r="H195" s="7"/>
      <c r="I195" s="7"/>
      <c r="J195" s="7"/>
      <c r="K195" s="7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  <c r="W195" s="7"/>
      <c r="X195" s="7"/>
      <c r="Y195" s="7"/>
      <c r="Z195" s="7"/>
      <c r="AA195" s="7"/>
      <c r="AB195" s="7"/>
      <c r="AC195" s="7"/>
      <c r="AD195" s="7"/>
      <c r="AE195" s="7"/>
      <c r="AF195" s="7"/>
      <c r="AG195" s="7"/>
      <c r="AH195" s="7"/>
      <c r="AI195" s="7"/>
      <c r="AJ195" s="15"/>
      <c r="AK195" s="15"/>
      <c r="AL195" s="15"/>
      <c r="AM195" s="15"/>
      <c r="AN195" s="15"/>
      <c r="AO195" s="15"/>
      <c r="AP195" s="15"/>
    </row>
    <row r="196" spans="2:42" hidden="1" x14ac:dyDescent="0.25">
      <c r="B196" s="15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Y196" s="7"/>
      <c r="Z196" s="7"/>
      <c r="AA196" s="7"/>
      <c r="AB196" s="7"/>
      <c r="AC196" s="7"/>
      <c r="AD196" s="7"/>
      <c r="AE196" s="7"/>
      <c r="AF196" s="7"/>
      <c r="AG196" s="7"/>
      <c r="AH196" s="7"/>
      <c r="AI196" s="7"/>
      <c r="AJ196" s="15"/>
      <c r="AK196" s="15"/>
      <c r="AL196" s="15"/>
      <c r="AM196" s="15"/>
      <c r="AN196" s="15"/>
      <c r="AO196" s="15"/>
      <c r="AP196" s="15"/>
    </row>
    <row r="197" spans="2:42" hidden="1" x14ac:dyDescent="0.25">
      <c r="B197" s="15"/>
      <c r="C197" s="7"/>
      <c r="D197" s="7"/>
      <c r="E197" s="7"/>
      <c r="F197" s="7"/>
      <c r="G197" s="7"/>
      <c r="H197" s="7"/>
      <c r="I197" s="7"/>
      <c r="J197" s="7"/>
      <c r="K197" s="7"/>
      <c r="L197" s="7"/>
      <c r="M197" s="7"/>
      <c r="N197" s="7"/>
      <c r="O197" s="7"/>
      <c r="P197" s="7"/>
      <c r="Q197" s="7"/>
      <c r="R197" s="7"/>
      <c r="S197" s="7"/>
      <c r="T197" s="7"/>
      <c r="U197" s="7"/>
      <c r="V197" s="7"/>
      <c r="W197" s="7"/>
      <c r="X197" s="7"/>
      <c r="Y197" s="7"/>
      <c r="Z197" s="7"/>
      <c r="AA197" s="7"/>
      <c r="AB197" s="7"/>
      <c r="AC197" s="7"/>
      <c r="AD197" s="7"/>
      <c r="AE197" s="7"/>
      <c r="AF197" s="7"/>
      <c r="AG197" s="7"/>
      <c r="AH197" s="7"/>
      <c r="AI197" s="7"/>
      <c r="AJ197" s="15"/>
      <c r="AK197" s="15"/>
      <c r="AL197" s="15"/>
      <c r="AM197" s="15"/>
      <c r="AN197" s="15"/>
      <c r="AO197" s="15"/>
      <c r="AP197" s="15"/>
    </row>
    <row r="198" spans="2:42" hidden="1" x14ac:dyDescent="0.25">
      <c r="B198" s="15"/>
      <c r="C198" s="7"/>
      <c r="D198" s="7"/>
      <c r="E198" s="7"/>
      <c r="F198" s="7"/>
      <c r="G198" s="7"/>
      <c r="H198" s="7"/>
      <c r="I198" s="7"/>
      <c r="J198" s="7"/>
      <c r="K198" s="7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W198" s="7"/>
      <c r="X198" s="7"/>
      <c r="Y198" s="7"/>
      <c r="Z198" s="7"/>
      <c r="AA198" s="7"/>
      <c r="AB198" s="7"/>
      <c r="AC198" s="7"/>
      <c r="AD198" s="7"/>
      <c r="AE198" s="7"/>
      <c r="AF198" s="7"/>
      <c r="AG198" s="7"/>
      <c r="AH198" s="7"/>
      <c r="AI198" s="7"/>
      <c r="AJ198" s="15"/>
      <c r="AK198" s="15"/>
      <c r="AL198" s="15"/>
      <c r="AM198" s="15"/>
      <c r="AN198" s="15"/>
      <c r="AO198" s="15"/>
      <c r="AP198" s="15"/>
    </row>
    <row r="199" spans="2:42" hidden="1" x14ac:dyDescent="0.25">
      <c r="B199" s="15"/>
      <c r="C199" s="7"/>
      <c r="D199" s="7"/>
      <c r="E199" s="7"/>
      <c r="F199" s="7"/>
      <c r="G199" s="7"/>
      <c r="H199" s="7"/>
      <c r="I199" s="7"/>
      <c r="J199" s="7"/>
      <c r="K199" s="7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7"/>
      <c r="W199" s="7"/>
      <c r="X199" s="7"/>
      <c r="Y199" s="7"/>
      <c r="Z199" s="7"/>
      <c r="AA199" s="7"/>
      <c r="AB199" s="7"/>
      <c r="AC199" s="7"/>
      <c r="AD199" s="7"/>
      <c r="AE199" s="7"/>
      <c r="AF199" s="7"/>
      <c r="AG199" s="7"/>
      <c r="AH199" s="7"/>
      <c r="AI199" s="7"/>
      <c r="AJ199" s="15"/>
      <c r="AK199" s="15"/>
      <c r="AL199" s="15"/>
      <c r="AM199" s="15"/>
      <c r="AN199" s="15"/>
      <c r="AO199" s="15"/>
      <c r="AP199" s="15"/>
    </row>
    <row r="200" spans="2:42" hidden="1" x14ac:dyDescent="0.25">
      <c r="B200" s="15"/>
      <c r="C200" s="7"/>
      <c r="D200" s="7"/>
      <c r="E200" s="7"/>
      <c r="F200" s="7"/>
      <c r="G200" s="7"/>
      <c r="H200" s="7"/>
      <c r="I200" s="7"/>
      <c r="J200" s="7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  <c r="W200" s="7"/>
      <c r="X200" s="7"/>
      <c r="Y200" s="7"/>
      <c r="Z200" s="7"/>
      <c r="AA200" s="7"/>
      <c r="AB200" s="7"/>
      <c r="AC200" s="7"/>
      <c r="AD200" s="7"/>
      <c r="AE200" s="7"/>
      <c r="AF200" s="7"/>
      <c r="AG200" s="7"/>
      <c r="AH200" s="7"/>
      <c r="AI200" s="7"/>
      <c r="AJ200" s="15"/>
      <c r="AK200" s="15"/>
      <c r="AL200" s="15"/>
      <c r="AM200" s="15"/>
      <c r="AN200" s="15"/>
      <c r="AO200" s="15"/>
      <c r="AP200" s="15"/>
    </row>
    <row r="201" spans="2:42" hidden="1" x14ac:dyDescent="0.25">
      <c r="B201" s="15"/>
      <c r="C201" s="7"/>
      <c r="D201" s="7"/>
      <c r="E201" s="7"/>
      <c r="F201" s="7"/>
      <c r="G201" s="7"/>
      <c r="H201" s="7"/>
      <c r="I201" s="7"/>
      <c r="J201" s="7"/>
      <c r="K201" s="7"/>
      <c r="L201" s="7"/>
      <c r="M201" s="7"/>
      <c r="N201" s="7"/>
      <c r="O201" s="7"/>
      <c r="P201" s="7"/>
      <c r="Q201" s="7"/>
      <c r="R201" s="7"/>
      <c r="S201" s="7"/>
      <c r="T201" s="7"/>
      <c r="U201" s="7"/>
      <c r="V201" s="7"/>
      <c r="W201" s="7"/>
      <c r="X201" s="7"/>
      <c r="Y201" s="7"/>
      <c r="Z201" s="7"/>
      <c r="AA201" s="7"/>
      <c r="AB201" s="7"/>
      <c r="AC201" s="7"/>
      <c r="AD201" s="7"/>
      <c r="AE201" s="7"/>
      <c r="AF201" s="7"/>
      <c r="AG201" s="7"/>
      <c r="AH201" s="7"/>
      <c r="AI201" s="7"/>
      <c r="AJ201" s="15"/>
      <c r="AK201" s="15"/>
      <c r="AL201" s="15"/>
      <c r="AM201" s="15"/>
      <c r="AN201" s="15"/>
      <c r="AO201" s="15"/>
      <c r="AP201" s="15"/>
    </row>
    <row r="202" spans="2:42" hidden="1" x14ac:dyDescent="0.25">
      <c r="B202" s="15"/>
      <c r="C202" s="7"/>
      <c r="D202" s="7"/>
      <c r="E202" s="7"/>
      <c r="F202" s="7"/>
      <c r="G202" s="7"/>
      <c r="H202" s="7"/>
      <c r="I202" s="7"/>
      <c r="J202" s="7"/>
      <c r="K202" s="7"/>
      <c r="L202" s="7"/>
      <c r="M202" s="7"/>
      <c r="N202" s="7"/>
      <c r="O202" s="7"/>
      <c r="P202" s="7"/>
      <c r="Q202" s="7"/>
      <c r="R202" s="7"/>
      <c r="S202" s="7"/>
      <c r="T202" s="7"/>
      <c r="U202" s="7"/>
      <c r="V202" s="7"/>
      <c r="W202" s="7"/>
      <c r="X202" s="7"/>
      <c r="Y202" s="7"/>
      <c r="Z202" s="7"/>
      <c r="AA202" s="7"/>
      <c r="AB202" s="7"/>
      <c r="AC202" s="7"/>
      <c r="AD202" s="7"/>
      <c r="AE202" s="7"/>
      <c r="AF202" s="7"/>
      <c r="AG202" s="7"/>
      <c r="AH202" s="7"/>
      <c r="AI202" s="7"/>
      <c r="AJ202" s="15"/>
      <c r="AK202" s="15"/>
      <c r="AL202" s="15"/>
      <c r="AM202" s="15"/>
      <c r="AN202" s="15"/>
      <c r="AO202" s="15"/>
      <c r="AP202" s="15"/>
    </row>
    <row r="203" spans="2:42" hidden="1" x14ac:dyDescent="0.25">
      <c r="B203" s="15"/>
      <c r="C203" s="7"/>
      <c r="D203" s="7"/>
      <c r="E203" s="7"/>
      <c r="F203" s="7"/>
      <c r="G203" s="7"/>
      <c r="H203" s="7"/>
      <c r="I203" s="7"/>
      <c r="J203" s="7"/>
      <c r="K203" s="7"/>
      <c r="L203" s="7"/>
      <c r="M203" s="7"/>
      <c r="N203" s="7"/>
      <c r="O203" s="7"/>
      <c r="P203" s="7"/>
      <c r="Q203" s="7"/>
      <c r="R203" s="7"/>
      <c r="S203" s="7"/>
      <c r="T203" s="7"/>
      <c r="U203" s="7"/>
      <c r="V203" s="7"/>
      <c r="W203" s="7"/>
      <c r="X203" s="7"/>
      <c r="Y203" s="7"/>
      <c r="Z203" s="7"/>
      <c r="AA203" s="7"/>
      <c r="AB203" s="7"/>
      <c r="AC203" s="7"/>
      <c r="AD203" s="7"/>
      <c r="AE203" s="7"/>
      <c r="AF203" s="7"/>
      <c r="AG203" s="7"/>
      <c r="AH203" s="7"/>
      <c r="AI203" s="7"/>
      <c r="AJ203" s="15"/>
      <c r="AK203" s="15"/>
      <c r="AL203" s="15"/>
      <c r="AM203" s="15"/>
      <c r="AN203" s="15"/>
      <c r="AO203" s="15"/>
      <c r="AP203" s="15"/>
    </row>
    <row r="204" spans="2:42" hidden="1" x14ac:dyDescent="0.25">
      <c r="B204" s="15"/>
      <c r="C204" s="7"/>
      <c r="D204" s="7"/>
      <c r="E204" s="7"/>
      <c r="F204" s="7"/>
      <c r="G204" s="7"/>
      <c r="H204" s="7"/>
      <c r="I204" s="7"/>
      <c r="J204" s="7"/>
      <c r="K204" s="7"/>
      <c r="L204" s="7"/>
      <c r="M204" s="7"/>
      <c r="N204" s="7"/>
      <c r="O204" s="7"/>
      <c r="P204" s="7"/>
      <c r="Q204" s="7"/>
      <c r="R204" s="7"/>
      <c r="S204" s="7"/>
      <c r="T204" s="7"/>
      <c r="U204" s="7"/>
      <c r="V204" s="7"/>
      <c r="W204" s="7"/>
      <c r="X204" s="7"/>
      <c r="Y204" s="7"/>
      <c r="Z204" s="7"/>
      <c r="AA204" s="7"/>
      <c r="AB204" s="7"/>
      <c r="AC204" s="7"/>
      <c r="AD204" s="7"/>
      <c r="AE204" s="7"/>
      <c r="AF204" s="7"/>
      <c r="AG204" s="7"/>
      <c r="AH204" s="7"/>
      <c r="AI204" s="7"/>
      <c r="AJ204" s="15"/>
      <c r="AK204" s="15"/>
      <c r="AL204" s="15"/>
      <c r="AM204" s="15"/>
      <c r="AN204" s="15"/>
      <c r="AO204" s="15"/>
      <c r="AP204" s="15"/>
    </row>
    <row r="205" spans="2:42" hidden="1" x14ac:dyDescent="0.25">
      <c r="B205" s="15"/>
      <c r="C205" s="7"/>
      <c r="D205" s="7"/>
      <c r="E205" s="7"/>
      <c r="F205" s="7"/>
      <c r="G205" s="7"/>
      <c r="H205" s="7"/>
      <c r="I205" s="7"/>
      <c r="J205" s="7"/>
      <c r="K205" s="7"/>
      <c r="L205" s="7"/>
      <c r="M205" s="7"/>
      <c r="N205" s="7"/>
      <c r="O205" s="7"/>
      <c r="P205" s="7"/>
      <c r="Q205" s="7"/>
      <c r="R205" s="7"/>
      <c r="S205" s="7"/>
      <c r="T205" s="7"/>
      <c r="U205" s="7"/>
      <c r="V205" s="7"/>
      <c r="W205" s="7"/>
      <c r="X205" s="7"/>
      <c r="Y205" s="7"/>
      <c r="Z205" s="7"/>
      <c r="AA205" s="7"/>
      <c r="AB205" s="7"/>
      <c r="AC205" s="7"/>
      <c r="AD205" s="7"/>
      <c r="AE205" s="7"/>
      <c r="AF205" s="7"/>
      <c r="AG205" s="7"/>
      <c r="AH205" s="7"/>
      <c r="AI205" s="7"/>
      <c r="AJ205" s="15"/>
      <c r="AK205" s="15"/>
      <c r="AL205" s="15"/>
      <c r="AM205" s="15"/>
      <c r="AN205" s="15"/>
      <c r="AO205" s="15"/>
      <c r="AP205" s="15"/>
    </row>
    <row r="206" spans="2:42" hidden="1" x14ac:dyDescent="0.25">
      <c r="B206" s="15"/>
      <c r="C206" s="7"/>
      <c r="D206" s="7"/>
      <c r="E206" s="7"/>
      <c r="F206" s="7"/>
      <c r="G206" s="7"/>
      <c r="H206" s="7"/>
      <c r="I206" s="7"/>
      <c r="J206" s="7"/>
      <c r="K206" s="7"/>
      <c r="L206" s="7"/>
      <c r="M206" s="7"/>
      <c r="N206" s="7"/>
      <c r="O206" s="7"/>
      <c r="P206" s="7"/>
      <c r="Q206" s="7"/>
      <c r="R206" s="7"/>
      <c r="S206" s="7"/>
      <c r="T206" s="7"/>
      <c r="U206" s="7"/>
      <c r="V206" s="7"/>
      <c r="W206" s="7"/>
      <c r="X206" s="7"/>
      <c r="Y206" s="7"/>
      <c r="Z206" s="7"/>
      <c r="AA206" s="7"/>
      <c r="AB206" s="7"/>
      <c r="AC206" s="7"/>
      <c r="AD206" s="7"/>
      <c r="AE206" s="7"/>
      <c r="AF206" s="7"/>
      <c r="AG206" s="7"/>
      <c r="AH206" s="7"/>
      <c r="AI206" s="7"/>
      <c r="AJ206" s="15"/>
      <c r="AK206" s="15"/>
      <c r="AL206" s="15"/>
      <c r="AM206" s="15"/>
      <c r="AN206" s="15"/>
      <c r="AO206" s="15"/>
      <c r="AP206" s="15"/>
    </row>
    <row r="207" spans="2:42" hidden="1" x14ac:dyDescent="0.25">
      <c r="B207" s="15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Y207" s="7"/>
      <c r="Z207" s="7"/>
      <c r="AA207" s="7"/>
      <c r="AB207" s="7"/>
      <c r="AC207" s="7"/>
      <c r="AD207" s="7"/>
      <c r="AE207" s="7"/>
      <c r="AF207" s="7"/>
      <c r="AG207" s="7"/>
      <c r="AH207" s="7"/>
      <c r="AI207" s="7"/>
      <c r="AJ207" s="15"/>
      <c r="AK207" s="15"/>
      <c r="AL207" s="15"/>
      <c r="AM207" s="15"/>
      <c r="AN207" s="15"/>
      <c r="AO207" s="15"/>
      <c r="AP207" s="15"/>
    </row>
    <row r="208" spans="2:42" hidden="1" x14ac:dyDescent="0.25">
      <c r="B208" s="15"/>
      <c r="C208" s="7"/>
      <c r="D208" s="7"/>
      <c r="E208" s="7"/>
      <c r="F208" s="7"/>
      <c r="G208" s="7"/>
      <c r="H208" s="7"/>
      <c r="I208" s="7"/>
      <c r="J208" s="7"/>
      <c r="K208" s="7"/>
      <c r="L208" s="7"/>
      <c r="M208" s="7"/>
      <c r="N208" s="7"/>
      <c r="O208" s="7"/>
      <c r="P208" s="7"/>
      <c r="Q208" s="7"/>
      <c r="R208" s="7"/>
      <c r="S208" s="7"/>
      <c r="T208" s="7"/>
      <c r="U208" s="7"/>
      <c r="V208" s="7"/>
      <c r="W208" s="7"/>
      <c r="X208" s="7"/>
      <c r="Y208" s="7"/>
      <c r="Z208" s="7"/>
      <c r="AA208" s="7"/>
      <c r="AB208" s="7"/>
      <c r="AC208" s="7"/>
      <c r="AD208" s="7"/>
      <c r="AE208" s="7"/>
      <c r="AF208" s="7"/>
      <c r="AG208" s="7"/>
      <c r="AH208" s="7"/>
      <c r="AI208" s="7"/>
      <c r="AJ208" s="15"/>
      <c r="AK208" s="15"/>
      <c r="AL208" s="15"/>
      <c r="AM208" s="15"/>
      <c r="AN208" s="15"/>
      <c r="AO208" s="15"/>
      <c r="AP208" s="15"/>
    </row>
    <row r="209" spans="2:42" hidden="1" x14ac:dyDescent="0.25">
      <c r="B209" s="15"/>
      <c r="C209" s="7"/>
      <c r="D209" s="7"/>
      <c r="E209" s="7"/>
      <c r="F209" s="7"/>
      <c r="G209" s="7"/>
      <c r="H209" s="7"/>
      <c r="I209" s="7"/>
      <c r="J209" s="7"/>
      <c r="K209" s="7"/>
      <c r="L209" s="7"/>
      <c r="M209" s="7"/>
      <c r="N209" s="7"/>
      <c r="O209" s="7"/>
      <c r="P209" s="7"/>
      <c r="Q209" s="7"/>
      <c r="R209" s="7"/>
      <c r="S209" s="7"/>
      <c r="T209" s="7"/>
      <c r="U209" s="7"/>
      <c r="V209" s="7"/>
      <c r="W209" s="7"/>
      <c r="X209" s="7"/>
      <c r="Y209" s="7"/>
      <c r="Z209" s="7"/>
      <c r="AA209" s="7"/>
      <c r="AB209" s="7"/>
      <c r="AC209" s="7"/>
      <c r="AD209" s="7"/>
      <c r="AE209" s="7"/>
      <c r="AF209" s="7"/>
      <c r="AG209" s="7"/>
      <c r="AH209" s="7"/>
      <c r="AI209" s="7"/>
      <c r="AJ209" s="15"/>
      <c r="AK209" s="15"/>
      <c r="AL209" s="15"/>
      <c r="AM209" s="15"/>
      <c r="AN209" s="15"/>
      <c r="AO209" s="15"/>
      <c r="AP209" s="15"/>
    </row>
    <row r="210" spans="2:42" hidden="1" x14ac:dyDescent="0.25">
      <c r="B210" s="15"/>
      <c r="C210" s="7"/>
      <c r="D210" s="7"/>
      <c r="E210" s="7"/>
      <c r="F210" s="7"/>
      <c r="G210" s="7"/>
      <c r="H210" s="7"/>
      <c r="I210" s="7"/>
      <c r="J210" s="7"/>
      <c r="K210" s="7"/>
      <c r="L210" s="7"/>
      <c r="M210" s="7"/>
      <c r="N210" s="7"/>
      <c r="O210" s="7"/>
      <c r="P210" s="7"/>
      <c r="Q210" s="7"/>
      <c r="R210" s="7"/>
      <c r="S210" s="7"/>
      <c r="T210" s="7"/>
      <c r="U210" s="7"/>
      <c r="V210" s="7"/>
      <c r="W210" s="7"/>
      <c r="X210" s="7"/>
      <c r="Y210" s="7"/>
      <c r="Z210" s="7"/>
      <c r="AA210" s="7"/>
      <c r="AB210" s="7"/>
      <c r="AC210" s="7"/>
      <c r="AD210" s="7"/>
      <c r="AE210" s="7"/>
      <c r="AF210" s="7"/>
      <c r="AG210" s="7"/>
      <c r="AH210" s="7"/>
      <c r="AI210" s="7"/>
      <c r="AJ210" s="15"/>
      <c r="AK210" s="15"/>
      <c r="AL210" s="15"/>
      <c r="AM210" s="15"/>
      <c r="AN210" s="15"/>
      <c r="AO210" s="15"/>
      <c r="AP210" s="15"/>
    </row>
    <row r="211" spans="2:42" hidden="1" x14ac:dyDescent="0.25">
      <c r="B211" s="15"/>
      <c r="C211" s="7"/>
      <c r="D211" s="7"/>
      <c r="E211" s="7"/>
      <c r="F211" s="7"/>
      <c r="G211" s="7"/>
      <c r="H211" s="7"/>
      <c r="I211" s="7"/>
      <c r="J211" s="7"/>
      <c r="K211" s="7"/>
      <c r="L211" s="7"/>
      <c r="M211" s="7"/>
      <c r="N211" s="7"/>
      <c r="O211" s="7"/>
      <c r="P211" s="7"/>
      <c r="Q211" s="7"/>
      <c r="R211" s="7"/>
      <c r="S211" s="7"/>
      <c r="T211" s="7"/>
      <c r="U211" s="7"/>
      <c r="V211" s="7"/>
      <c r="W211" s="7"/>
      <c r="X211" s="7"/>
      <c r="Y211" s="7"/>
      <c r="Z211" s="7"/>
      <c r="AA211" s="7"/>
      <c r="AB211" s="7"/>
      <c r="AC211" s="7"/>
      <c r="AD211" s="7"/>
      <c r="AE211" s="7"/>
      <c r="AF211" s="7"/>
      <c r="AG211" s="7"/>
      <c r="AH211" s="7"/>
      <c r="AI211" s="7"/>
      <c r="AJ211" s="15"/>
      <c r="AK211" s="15"/>
      <c r="AL211" s="15"/>
      <c r="AM211" s="15"/>
      <c r="AN211" s="15"/>
      <c r="AO211" s="15"/>
      <c r="AP211" s="15"/>
    </row>
    <row r="212" spans="2:42" hidden="1" x14ac:dyDescent="0.25">
      <c r="B212" s="15"/>
      <c r="C212" s="7"/>
      <c r="D212" s="7"/>
      <c r="E212" s="7"/>
      <c r="F212" s="7"/>
      <c r="G212" s="7"/>
      <c r="H212" s="7"/>
      <c r="I212" s="7"/>
      <c r="J212" s="7"/>
      <c r="K212" s="7"/>
      <c r="L212" s="7"/>
      <c r="M212" s="7"/>
      <c r="N212" s="7"/>
      <c r="O212" s="7"/>
      <c r="P212" s="7"/>
      <c r="Q212" s="7"/>
      <c r="R212" s="7"/>
      <c r="S212" s="7"/>
      <c r="T212" s="7"/>
      <c r="U212" s="7"/>
      <c r="V212" s="7"/>
      <c r="W212" s="7"/>
      <c r="X212" s="7"/>
      <c r="Y212" s="7"/>
      <c r="Z212" s="7"/>
      <c r="AA212" s="7"/>
      <c r="AB212" s="7"/>
      <c r="AC212" s="7"/>
      <c r="AD212" s="7"/>
      <c r="AE212" s="7"/>
      <c r="AF212" s="7"/>
      <c r="AG212" s="7"/>
      <c r="AH212" s="7"/>
      <c r="AI212" s="7"/>
      <c r="AJ212" s="15"/>
      <c r="AK212" s="15"/>
      <c r="AL212" s="15"/>
      <c r="AM212" s="15"/>
      <c r="AN212" s="15"/>
      <c r="AO212" s="15"/>
      <c r="AP212" s="15"/>
    </row>
    <row r="213" spans="2:42" hidden="1" x14ac:dyDescent="0.25">
      <c r="B213" s="15"/>
      <c r="C213" s="7"/>
      <c r="D213" s="7"/>
      <c r="E213" s="7"/>
      <c r="F213" s="7"/>
      <c r="G213" s="7"/>
      <c r="H213" s="7"/>
      <c r="I213" s="7"/>
      <c r="J213" s="7"/>
      <c r="K213" s="7"/>
      <c r="L213" s="7"/>
      <c r="M213" s="7"/>
      <c r="N213" s="7"/>
      <c r="O213" s="7"/>
      <c r="P213" s="7"/>
      <c r="Q213" s="7"/>
      <c r="R213" s="7"/>
      <c r="S213" s="7"/>
      <c r="T213" s="7"/>
      <c r="U213" s="7"/>
      <c r="V213" s="7"/>
      <c r="W213" s="7"/>
      <c r="X213" s="7"/>
      <c r="Y213" s="7"/>
      <c r="Z213" s="7"/>
      <c r="AA213" s="7"/>
      <c r="AB213" s="7"/>
      <c r="AC213" s="7"/>
      <c r="AD213" s="7"/>
      <c r="AE213" s="7"/>
      <c r="AF213" s="7"/>
      <c r="AG213" s="7"/>
      <c r="AH213" s="7"/>
      <c r="AI213" s="7"/>
      <c r="AJ213" s="15"/>
      <c r="AK213" s="15"/>
      <c r="AL213" s="15"/>
      <c r="AM213" s="15"/>
      <c r="AN213" s="15"/>
      <c r="AO213" s="15"/>
      <c r="AP213" s="15"/>
    </row>
    <row r="214" spans="2:42" hidden="1" x14ac:dyDescent="0.25">
      <c r="B214" s="15"/>
      <c r="C214" s="7"/>
      <c r="D214" s="7"/>
      <c r="E214" s="7"/>
      <c r="F214" s="7"/>
      <c r="G214" s="7"/>
      <c r="H214" s="7"/>
      <c r="I214" s="7"/>
      <c r="J214" s="7"/>
      <c r="K214" s="7"/>
      <c r="L214" s="7"/>
      <c r="M214" s="7"/>
      <c r="N214" s="7"/>
      <c r="O214" s="7"/>
      <c r="P214" s="7"/>
      <c r="Q214" s="7"/>
      <c r="R214" s="7"/>
      <c r="S214" s="7"/>
      <c r="T214" s="7"/>
      <c r="U214" s="7"/>
      <c r="V214" s="7"/>
      <c r="W214" s="7"/>
      <c r="X214" s="7"/>
      <c r="Y214" s="7"/>
      <c r="Z214" s="7"/>
      <c r="AA214" s="7"/>
      <c r="AB214" s="7"/>
      <c r="AC214" s="7"/>
      <c r="AD214" s="7"/>
      <c r="AE214" s="7"/>
      <c r="AF214" s="7"/>
      <c r="AG214" s="7"/>
      <c r="AH214" s="7"/>
      <c r="AI214" s="7"/>
      <c r="AJ214" s="15"/>
      <c r="AK214" s="15"/>
      <c r="AL214" s="15"/>
      <c r="AM214" s="15"/>
      <c r="AN214" s="15"/>
      <c r="AO214" s="15"/>
      <c r="AP214" s="15"/>
    </row>
    <row r="215" spans="2:42" hidden="1" x14ac:dyDescent="0.25">
      <c r="B215" s="15"/>
      <c r="C215" s="7"/>
      <c r="D215" s="7"/>
      <c r="E215" s="7"/>
      <c r="F215" s="7"/>
      <c r="G215" s="7"/>
      <c r="H215" s="7"/>
      <c r="I215" s="7"/>
      <c r="J215" s="7"/>
      <c r="K215" s="7"/>
      <c r="L215" s="7"/>
      <c r="M215" s="7"/>
      <c r="N215" s="7"/>
      <c r="O215" s="7"/>
      <c r="P215" s="7"/>
      <c r="Q215" s="7"/>
      <c r="R215" s="7"/>
      <c r="S215" s="7"/>
      <c r="T215" s="7"/>
      <c r="U215" s="7"/>
      <c r="V215" s="7"/>
      <c r="W215" s="7"/>
      <c r="X215" s="7"/>
      <c r="Y215" s="7"/>
      <c r="Z215" s="7"/>
      <c r="AA215" s="7"/>
      <c r="AB215" s="7"/>
      <c r="AC215" s="7"/>
      <c r="AD215" s="7"/>
      <c r="AE215" s="7"/>
      <c r="AF215" s="7"/>
      <c r="AG215" s="7"/>
      <c r="AH215" s="7"/>
      <c r="AI215" s="7"/>
      <c r="AJ215" s="15"/>
      <c r="AK215" s="15"/>
      <c r="AL215" s="15"/>
      <c r="AM215" s="15"/>
      <c r="AN215" s="15"/>
      <c r="AO215" s="15"/>
      <c r="AP215" s="15"/>
    </row>
    <row r="216" spans="2:42" hidden="1" x14ac:dyDescent="0.25">
      <c r="B216" s="15"/>
      <c r="C216" s="7"/>
      <c r="D216" s="7"/>
      <c r="E216" s="7"/>
      <c r="F216" s="7"/>
      <c r="G216" s="7"/>
      <c r="H216" s="7"/>
      <c r="I216" s="7"/>
      <c r="J216" s="7"/>
      <c r="K216" s="7"/>
      <c r="L216" s="7"/>
      <c r="M216" s="7"/>
      <c r="N216" s="7"/>
      <c r="O216" s="7"/>
      <c r="P216" s="7"/>
      <c r="Q216" s="7"/>
      <c r="R216" s="7"/>
      <c r="S216" s="7"/>
      <c r="T216" s="7"/>
      <c r="U216" s="7"/>
      <c r="V216" s="7"/>
      <c r="W216" s="7"/>
      <c r="X216" s="7"/>
      <c r="Y216" s="7"/>
      <c r="Z216" s="7"/>
      <c r="AA216" s="7"/>
      <c r="AB216" s="7"/>
      <c r="AC216" s="7"/>
      <c r="AD216" s="7"/>
      <c r="AE216" s="7"/>
      <c r="AF216" s="7"/>
      <c r="AG216" s="7"/>
      <c r="AH216" s="7"/>
      <c r="AI216" s="7"/>
      <c r="AJ216" s="15"/>
      <c r="AK216" s="15"/>
      <c r="AL216" s="15"/>
      <c r="AM216" s="15"/>
      <c r="AN216" s="15"/>
      <c r="AO216" s="15"/>
      <c r="AP216" s="15"/>
    </row>
    <row r="217" spans="2:42" hidden="1" x14ac:dyDescent="0.25">
      <c r="B217" s="15"/>
      <c r="C217" s="7"/>
      <c r="D217" s="7"/>
      <c r="E217" s="7"/>
      <c r="F217" s="7"/>
      <c r="G217" s="7"/>
      <c r="H217" s="7"/>
      <c r="I217" s="7"/>
      <c r="J217" s="7"/>
      <c r="K217" s="7"/>
      <c r="L217" s="7"/>
      <c r="M217" s="7"/>
      <c r="N217" s="7"/>
      <c r="O217" s="7"/>
      <c r="P217" s="7"/>
      <c r="Q217" s="7"/>
      <c r="R217" s="7"/>
      <c r="S217" s="7"/>
      <c r="T217" s="7"/>
      <c r="U217" s="7"/>
      <c r="V217" s="7"/>
      <c r="W217" s="7"/>
      <c r="X217" s="7"/>
      <c r="Y217" s="7"/>
      <c r="Z217" s="7"/>
      <c r="AA217" s="7"/>
      <c r="AB217" s="7"/>
      <c r="AC217" s="7"/>
      <c r="AD217" s="7"/>
      <c r="AE217" s="7"/>
      <c r="AF217" s="7"/>
      <c r="AG217" s="7"/>
      <c r="AH217" s="7"/>
      <c r="AI217" s="7"/>
      <c r="AJ217" s="15"/>
      <c r="AK217" s="15"/>
      <c r="AL217" s="15"/>
      <c r="AM217" s="15"/>
      <c r="AN217" s="15"/>
      <c r="AO217" s="15"/>
      <c r="AP217" s="15"/>
    </row>
    <row r="218" spans="2:42" hidden="1" x14ac:dyDescent="0.25">
      <c r="B218" s="15"/>
      <c r="C218" s="7"/>
      <c r="D218" s="7"/>
      <c r="E218" s="7"/>
      <c r="F218" s="7"/>
      <c r="G218" s="7"/>
      <c r="H218" s="7"/>
      <c r="I218" s="7"/>
      <c r="J218" s="7"/>
      <c r="K218" s="7"/>
      <c r="L218" s="7"/>
      <c r="M218" s="7"/>
      <c r="N218" s="7"/>
      <c r="O218" s="7"/>
      <c r="P218" s="7"/>
      <c r="Q218" s="7"/>
      <c r="R218" s="7"/>
      <c r="S218" s="7"/>
      <c r="T218" s="7"/>
      <c r="U218" s="7"/>
      <c r="V218" s="7"/>
      <c r="W218" s="7"/>
      <c r="X218" s="7"/>
      <c r="Y218" s="7"/>
      <c r="Z218" s="7"/>
      <c r="AA218" s="7"/>
      <c r="AB218" s="7"/>
      <c r="AC218" s="7"/>
      <c r="AD218" s="7"/>
      <c r="AE218" s="7"/>
      <c r="AF218" s="7"/>
      <c r="AG218" s="7"/>
      <c r="AH218" s="7"/>
      <c r="AI218" s="7"/>
      <c r="AJ218" s="15"/>
      <c r="AK218" s="15"/>
      <c r="AL218" s="15"/>
      <c r="AM218" s="15"/>
      <c r="AN218" s="15"/>
      <c r="AO218" s="15"/>
      <c r="AP218" s="15"/>
    </row>
    <row r="219" spans="2:42" hidden="1" x14ac:dyDescent="0.25">
      <c r="B219" s="15"/>
      <c r="C219" s="7"/>
      <c r="D219" s="7"/>
      <c r="E219" s="7"/>
      <c r="F219" s="7"/>
      <c r="G219" s="7"/>
      <c r="H219" s="7"/>
      <c r="I219" s="7"/>
      <c r="J219" s="7"/>
      <c r="K219" s="7"/>
      <c r="L219" s="7"/>
      <c r="M219" s="7"/>
      <c r="N219" s="7"/>
      <c r="O219" s="7"/>
      <c r="P219" s="7"/>
      <c r="Q219" s="7"/>
      <c r="R219" s="7"/>
      <c r="S219" s="7"/>
      <c r="T219" s="7"/>
      <c r="U219" s="7"/>
      <c r="V219" s="7"/>
      <c r="W219" s="7"/>
      <c r="X219" s="7"/>
      <c r="Y219" s="7"/>
      <c r="Z219" s="7"/>
      <c r="AA219" s="7"/>
      <c r="AB219" s="7"/>
      <c r="AC219" s="7"/>
      <c r="AD219" s="7"/>
      <c r="AE219" s="7"/>
      <c r="AF219" s="7"/>
      <c r="AG219" s="7"/>
      <c r="AH219" s="7"/>
      <c r="AI219" s="7"/>
      <c r="AJ219" s="15"/>
      <c r="AK219" s="15"/>
      <c r="AL219" s="15"/>
      <c r="AM219" s="15"/>
      <c r="AN219" s="15"/>
      <c r="AO219" s="15"/>
      <c r="AP219" s="15"/>
    </row>
    <row r="220" spans="2:42" hidden="1" x14ac:dyDescent="0.25">
      <c r="B220" s="15"/>
      <c r="C220" s="7"/>
      <c r="D220" s="7"/>
      <c r="E220" s="7"/>
      <c r="F220" s="7"/>
      <c r="G220" s="7"/>
      <c r="H220" s="7"/>
      <c r="I220" s="7"/>
      <c r="J220" s="7"/>
      <c r="K220" s="7"/>
      <c r="L220" s="7"/>
      <c r="M220" s="7"/>
      <c r="N220" s="7"/>
      <c r="O220" s="7"/>
      <c r="P220" s="7"/>
      <c r="Q220" s="7"/>
      <c r="R220" s="7"/>
      <c r="S220" s="7"/>
      <c r="T220" s="7"/>
      <c r="U220" s="7"/>
      <c r="V220" s="7"/>
      <c r="W220" s="7"/>
      <c r="X220" s="7"/>
      <c r="Y220" s="7"/>
      <c r="Z220" s="7"/>
      <c r="AA220" s="7"/>
      <c r="AB220" s="7"/>
      <c r="AC220" s="7"/>
      <c r="AD220" s="7"/>
      <c r="AE220" s="7"/>
      <c r="AF220" s="7"/>
      <c r="AG220" s="7"/>
      <c r="AH220" s="7"/>
      <c r="AI220" s="7"/>
      <c r="AJ220" s="15"/>
      <c r="AK220" s="15"/>
      <c r="AL220" s="15"/>
      <c r="AM220" s="15"/>
      <c r="AN220" s="15"/>
      <c r="AO220" s="15"/>
      <c r="AP220" s="15"/>
    </row>
    <row r="221" spans="2:42" hidden="1" x14ac:dyDescent="0.25">
      <c r="B221" s="15"/>
      <c r="C221" s="7"/>
      <c r="D221" s="7"/>
      <c r="E221" s="7"/>
      <c r="F221" s="7"/>
      <c r="G221" s="7"/>
      <c r="H221" s="7"/>
      <c r="I221" s="7"/>
      <c r="J221" s="7"/>
      <c r="K221" s="7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  <c r="Z221" s="7"/>
      <c r="AA221" s="7"/>
      <c r="AB221" s="7"/>
      <c r="AC221" s="7"/>
      <c r="AD221" s="7"/>
      <c r="AE221" s="7"/>
      <c r="AF221" s="7"/>
      <c r="AG221" s="7"/>
      <c r="AH221" s="7"/>
      <c r="AI221" s="7"/>
      <c r="AJ221" s="15"/>
      <c r="AK221" s="15"/>
      <c r="AL221" s="15"/>
      <c r="AM221" s="15"/>
      <c r="AN221" s="15"/>
      <c r="AO221" s="15"/>
      <c r="AP221" s="15"/>
    </row>
    <row r="222" spans="2:42" hidden="1" x14ac:dyDescent="0.25">
      <c r="B222" s="15"/>
      <c r="C222" s="7"/>
      <c r="D222" s="7"/>
      <c r="E222" s="7"/>
      <c r="F222" s="7"/>
      <c r="G222" s="7"/>
      <c r="H222" s="7"/>
      <c r="I222" s="7"/>
      <c r="J222" s="7"/>
      <c r="K222" s="7"/>
      <c r="L222" s="7"/>
      <c r="M222" s="7"/>
      <c r="N222" s="7"/>
      <c r="O222" s="7"/>
      <c r="P222" s="7"/>
      <c r="Q222" s="7"/>
      <c r="R222" s="7"/>
      <c r="S222" s="7"/>
      <c r="T222" s="7"/>
      <c r="U222" s="7"/>
      <c r="V222" s="7"/>
      <c r="W222" s="7"/>
      <c r="X222" s="7"/>
      <c r="Y222" s="7"/>
      <c r="Z222" s="7"/>
      <c r="AA222" s="7"/>
      <c r="AB222" s="7"/>
      <c r="AC222" s="7"/>
      <c r="AD222" s="7"/>
      <c r="AE222" s="7"/>
      <c r="AF222" s="7"/>
      <c r="AG222" s="7"/>
      <c r="AH222" s="7"/>
      <c r="AI222" s="7"/>
      <c r="AJ222" s="15"/>
      <c r="AK222" s="15"/>
      <c r="AL222" s="15"/>
      <c r="AM222" s="15"/>
      <c r="AN222" s="15"/>
      <c r="AO222" s="15"/>
      <c r="AP222" s="15"/>
    </row>
    <row r="223" spans="2:42" hidden="1" x14ac:dyDescent="0.25">
      <c r="B223" s="15"/>
      <c r="C223" s="7"/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  <c r="AA223" s="7"/>
      <c r="AB223" s="7"/>
      <c r="AC223" s="7"/>
      <c r="AD223" s="7"/>
      <c r="AE223" s="7"/>
      <c r="AF223" s="7"/>
      <c r="AG223" s="7"/>
      <c r="AH223" s="7"/>
      <c r="AI223" s="7"/>
      <c r="AJ223" s="15"/>
      <c r="AK223" s="15"/>
      <c r="AL223" s="15"/>
      <c r="AM223" s="15"/>
      <c r="AN223" s="15"/>
      <c r="AO223" s="15"/>
      <c r="AP223" s="15"/>
    </row>
    <row r="224" spans="2:42" hidden="1" x14ac:dyDescent="0.25">
      <c r="B224" s="15"/>
      <c r="C224" s="7"/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  <c r="AA224" s="7"/>
      <c r="AB224" s="7"/>
      <c r="AC224" s="7"/>
      <c r="AD224" s="7"/>
      <c r="AE224" s="7"/>
      <c r="AF224" s="7"/>
      <c r="AG224" s="7"/>
      <c r="AH224" s="7"/>
      <c r="AI224" s="7"/>
      <c r="AJ224" s="15"/>
      <c r="AK224" s="15"/>
      <c r="AL224" s="15"/>
      <c r="AM224" s="15"/>
      <c r="AN224" s="15"/>
      <c r="AO224" s="15"/>
      <c r="AP224" s="15"/>
    </row>
    <row r="225" spans="2:42" hidden="1" x14ac:dyDescent="0.25">
      <c r="B225" s="15"/>
      <c r="C225" s="7"/>
      <c r="D225" s="7"/>
      <c r="E225" s="7"/>
      <c r="F225" s="7"/>
      <c r="G225" s="7"/>
      <c r="H225" s="7"/>
      <c r="I225" s="7"/>
      <c r="J225" s="7"/>
      <c r="K225" s="7"/>
      <c r="L225" s="7"/>
      <c r="M225" s="7"/>
      <c r="N225" s="7"/>
      <c r="O225" s="7"/>
      <c r="P225" s="7"/>
      <c r="Q225" s="7"/>
      <c r="R225" s="7"/>
      <c r="S225" s="7"/>
      <c r="T225" s="7"/>
      <c r="U225" s="7"/>
      <c r="V225" s="7"/>
      <c r="W225" s="7"/>
      <c r="X225" s="7"/>
      <c r="Y225" s="7"/>
      <c r="Z225" s="7"/>
      <c r="AA225" s="7"/>
      <c r="AB225" s="7"/>
      <c r="AC225" s="7"/>
      <c r="AD225" s="7"/>
      <c r="AE225" s="7"/>
      <c r="AF225" s="7"/>
      <c r="AG225" s="7"/>
      <c r="AH225" s="7"/>
      <c r="AI225" s="7"/>
      <c r="AJ225" s="15"/>
      <c r="AK225" s="15"/>
      <c r="AL225" s="15"/>
      <c r="AM225" s="15"/>
      <c r="AN225" s="15"/>
      <c r="AO225" s="15"/>
      <c r="AP225" s="15"/>
    </row>
    <row r="226" spans="2:42" hidden="1" x14ac:dyDescent="0.25">
      <c r="B226" s="15"/>
      <c r="C226" s="7"/>
      <c r="D226" s="7"/>
      <c r="E226" s="7"/>
      <c r="F226" s="7"/>
      <c r="G226" s="7"/>
      <c r="H226" s="7"/>
      <c r="I226" s="7"/>
      <c r="J226" s="7"/>
      <c r="K226" s="7"/>
      <c r="L226" s="7"/>
      <c r="M226" s="7"/>
      <c r="N226" s="7"/>
      <c r="O226" s="7"/>
      <c r="P226" s="7"/>
      <c r="Q226" s="7"/>
      <c r="R226" s="7"/>
      <c r="S226" s="7"/>
      <c r="T226" s="7"/>
      <c r="U226" s="7"/>
      <c r="V226" s="7"/>
      <c r="W226" s="7"/>
      <c r="X226" s="7"/>
      <c r="Y226" s="7"/>
      <c r="Z226" s="7"/>
      <c r="AA226" s="7"/>
      <c r="AB226" s="7"/>
      <c r="AC226" s="7"/>
      <c r="AD226" s="7"/>
      <c r="AE226" s="7"/>
      <c r="AF226" s="7"/>
      <c r="AG226" s="7"/>
      <c r="AH226" s="7"/>
      <c r="AI226" s="7"/>
      <c r="AJ226" s="15"/>
      <c r="AK226" s="15"/>
      <c r="AL226" s="15"/>
      <c r="AM226" s="15"/>
      <c r="AN226" s="15"/>
      <c r="AO226" s="15"/>
      <c r="AP226" s="15"/>
    </row>
    <row r="227" spans="2:42" hidden="1" x14ac:dyDescent="0.25">
      <c r="B227" s="15"/>
      <c r="C227" s="7"/>
      <c r="D227" s="7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7"/>
      <c r="P227" s="7"/>
      <c r="Q227" s="7"/>
      <c r="R227" s="7"/>
      <c r="S227" s="7"/>
      <c r="T227" s="7"/>
      <c r="U227" s="7"/>
      <c r="V227" s="7"/>
      <c r="W227" s="7"/>
      <c r="X227" s="7"/>
      <c r="Y227" s="7"/>
      <c r="Z227" s="7"/>
      <c r="AA227" s="7"/>
      <c r="AB227" s="7"/>
      <c r="AC227" s="7"/>
      <c r="AD227" s="7"/>
      <c r="AE227" s="7"/>
      <c r="AF227" s="7"/>
      <c r="AG227" s="7"/>
      <c r="AH227" s="7"/>
      <c r="AI227" s="7"/>
      <c r="AJ227" s="15"/>
      <c r="AK227" s="15"/>
      <c r="AL227" s="15"/>
      <c r="AM227" s="15"/>
      <c r="AN227" s="15"/>
      <c r="AO227" s="15"/>
      <c r="AP227" s="15"/>
    </row>
    <row r="228" spans="2:42" hidden="1" x14ac:dyDescent="0.25">
      <c r="B228" s="15"/>
      <c r="C228" s="7"/>
      <c r="D228" s="7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7"/>
      <c r="P228" s="7"/>
      <c r="Q228" s="7"/>
      <c r="R228" s="7"/>
      <c r="S228" s="7"/>
      <c r="T228" s="7"/>
      <c r="U228" s="7"/>
      <c r="V228" s="7"/>
      <c r="W228" s="7"/>
      <c r="X228" s="7"/>
      <c r="Y228" s="7"/>
      <c r="Z228" s="7"/>
      <c r="AA228" s="7"/>
      <c r="AB228" s="7"/>
      <c r="AC228" s="7"/>
      <c r="AD228" s="7"/>
      <c r="AE228" s="7"/>
      <c r="AF228" s="7"/>
      <c r="AG228" s="7"/>
      <c r="AH228" s="7"/>
      <c r="AI228" s="7"/>
      <c r="AJ228" s="15"/>
      <c r="AK228" s="15"/>
      <c r="AL228" s="15"/>
      <c r="AM228" s="15"/>
      <c r="AN228" s="15"/>
      <c r="AO228" s="15"/>
      <c r="AP228" s="15"/>
    </row>
    <row r="229" spans="2:42" hidden="1" x14ac:dyDescent="0.25">
      <c r="B229" s="15"/>
      <c r="C229" s="7"/>
      <c r="D229" s="7"/>
      <c r="E229" s="7"/>
      <c r="F229" s="7"/>
      <c r="G229" s="7"/>
      <c r="H229" s="7"/>
      <c r="I229" s="7"/>
      <c r="J229" s="7"/>
      <c r="K229" s="7"/>
      <c r="L229" s="7"/>
      <c r="M229" s="7"/>
      <c r="N229" s="7"/>
      <c r="O229" s="7"/>
      <c r="P229" s="7"/>
      <c r="Q229" s="7"/>
      <c r="R229" s="7"/>
      <c r="S229" s="7"/>
      <c r="T229" s="7"/>
      <c r="U229" s="7"/>
      <c r="V229" s="7"/>
      <c r="W229" s="7"/>
      <c r="X229" s="7"/>
      <c r="Y229" s="7"/>
      <c r="Z229" s="7"/>
      <c r="AA229" s="7"/>
      <c r="AB229" s="7"/>
      <c r="AC229" s="7"/>
      <c r="AD229" s="7"/>
      <c r="AE229" s="7"/>
      <c r="AF229" s="7"/>
      <c r="AG229" s="7"/>
      <c r="AH229" s="7"/>
      <c r="AI229" s="7"/>
      <c r="AJ229" s="15"/>
      <c r="AK229" s="15"/>
      <c r="AL229" s="15"/>
      <c r="AM229" s="15"/>
      <c r="AN229" s="15"/>
      <c r="AO229" s="15"/>
      <c r="AP229" s="15"/>
    </row>
    <row r="230" spans="2:42" hidden="1" x14ac:dyDescent="0.25">
      <c r="B230" s="15"/>
      <c r="C230" s="7"/>
      <c r="D230" s="7"/>
      <c r="E230" s="7"/>
      <c r="F230" s="7"/>
      <c r="G230" s="7"/>
      <c r="H230" s="7"/>
      <c r="I230" s="7"/>
      <c r="J230" s="7"/>
      <c r="K230" s="7"/>
      <c r="L230" s="7"/>
      <c r="M230" s="7"/>
      <c r="N230" s="7"/>
      <c r="O230" s="7"/>
      <c r="P230" s="7"/>
      <c r="Q230" s="7"/>
      <c r="R230" s="7"/>
      <c r="S230" s="7"/>
      <c r="T230" s="7"/>
      <c r="U230" s="7"/>
      <c r="V230" s="7"/>
      <c r="W230" s="7"/>
      <c r="X230" s="7"/>
      <c r="Y230" s="7"/>
      <c r="Z230" s="7"/>
      <c r="AA230" s="7"/>
      <c r="AB230" s="7"/>
      <c r="AC230" s="7"/>
      <c r="AD230" s="7"/>
      <c r="AE230" s="7"/>
      <c r="AF230" s="7"/>
      <c r="AG230" s="7"/>
      <c r="AH230" s="7"/>
      <c r="AI230" s="7"/>
      <c r="AJ230" s="15"/>
      <c r="AK230" s="15"/>
      <c r="AL230" s="15"/>
      <c r="AM230" s="15"/>
      <c r="AN230" s="15"/>
      <c r="AO230" s="15"/>
      <c r="AP230" s="15"/>
    </row>
    <row r="231" spans="2:42" hidden="1" x14ac:dyDescent="0.25">
      <c r="B231" s="15"/>
      <c r="C231" s="7"/>
      <c r="D231" s="7"/>
      <c r="E231" s="7"/>
      <c r="F231" s="7"/>
      <c r="G231" s="7"/>
      <c r="H231" s="7"/>
      <c r="I231" s="7"/>
      <c r="J231" s="7"/>
      <c r="K231" s="7"/>
      <c r="L231" s="7"/>
      <c r="M231" s="7"/>
      <c r="N231" s="7"/>
      <c r="O231" s="7"/>
      <c r="P231" s="7"/>
      <c r="Q231" s="7"/>
      <c r="R231" s="7"/>
      <c r="S231" s="7"/>
      <c r="T231" s="7"/>
      <c r="U231" s="7"/>
      <c r="V231" s="7"/>
      <c r="W231" s="7"/>
      <c r="X231" s="7"/>
      <c r="Y231" s="7"/>
      <c r="Z231" s="7"/>
      <c r="AA231" s="7"/>
      <c r="AB231" s="7"/>
      <c r="AC231" s="7"/>
      <c r="AD231" s="7"/>
      <c r="AE231" s="7"/>
      <c r="AF231" s="7"/>
      <c r="AG231" s="7"/>
      <c r="AH231" s="7"/>
      <c r="AI231" s="7"/>
      <c r="AJ231" s="15"/>
      <c r="AK231" s="15"/>
      <c r="AL231" s="15"/>
      <c r="AM231" s="15"/>
      <c r="AN231" s="15"/>
      <c r="AO231" s="15"/>
      <c r="AP231" s="15"/>
    </row>
    <row r="232" spans="2:42" hidden="1" x14ac:dyDescent="0.25">
      <c r="B232" s="15"/>
      <c r="C232" s="7"/>
      <c r="D232" s="7"/>
      <c r="E232" s="7"/>
      <c r="F232" s="7"/>
      <c r="G232" s="7"/>
      <c r="H232" s="7"/>
      <c r="I232" s="7"/>
      <c r="J232" s="7"/>
      <c r="K232" s="7"/>
      <c r="L232" s="7"/>
      <c r="M232" s="7"/>
      <c r="N232" s="7"/>
      <c r="O232" s="7"/>
      <c r="P232" s="7"/>
      <c r="Q232" s="7"/>
      <c r="R232" s="7"/>
      <c r="S232" s="7"/>
      <c r="T232" s="7"/>
      <c r="U232" s="7"/>
      <c r="V232" s="7"/>
      <c r="W232" s="7"/>
      <c r="X232" s="7"/>
      <c r="Y232" s="7"/>
      <c r="Z232" s="7"/>
      <c r="AA232" s="7"/>
      <c r="AB232" s="7"/>
      <c r="AC232" s="7"/>
      <c r="AD232" s="7"/>
      <c r="AE232" s="7"/>
      <c r="AF232" s="7"/>
      <c r="AG232" s="7"/>
      <c r="AH232" s="7"/>
      <c r="AI232" s="7"/>
      <c r="AJ232" s="15"/>
      <c r="AK232" s="15"/>
      <c r="AL232" s="15"/>
      <c r="AM232" s="15"/>
      <c r="AN232" s="15"/>
      <c r="AO232" s="15"/>
      <c r="AP232" s="15"/>
    </row>
    <row r="233" spans="2:42" hidden="1" x14ac:dyDescent="0.25">
      <c r="B233" s="15"/>
      <c r="C233" s="7"/>
      <c r="D233" s="7"/>
      <c r="E233" s="7"/>
      <c r="F233" s="7"/>
      <c r="G233" s="7"/>
      <c r="H233" s="7"/>
      <c r="I233" s="7"/>
      <c r="J233" s="7"/>
      <c r="K233" s="7"/>
      <c r="L233" s="7"/>
      <c r="M233" s="7"/>
      <c r="N233" s="7"/>
      <c r="O233" s="7"/>
      <c r="P233" s="7"/>
      <c r="Q233" s="7"/>
      <c r="R233" s="7"/>
      <c r="S233" s="7"/>
      <c r="T233" s="7"/>
      <c r="U233" s="7"/>
      <c r="V233" s="7"/>
      <c r="W233" s="7"/>
      <c r="X233" s="7"/>
      <c r="Y233" s="7"/>
      <c r="Z233" s="7"/>
      <c r="AA233" s="7"/>
      <c r="AB233" s="7"/>
      <c r="AC233" s="7"/>
      <c r="AD233" s="7"/>
      <c r="AE233" s="7"/>
      <c r="AF233" s="7"/>
      <c r="AG233" s="7"/>
      <c r="AH233" s="7"/>
      <c r="AI233" s="7"/>
      <c r="AJ233" s="15"/>
      <c r="AK233" s="15"/>
      <c r="AL233" s="15"/>
      <c r="AM233" s="15"/>
      <c r="AN233" s="15"/>
      <c r="AO233" s="15"/>
      <c r="AP233" s="15"/>
    </row>
    <row r="234" spans="2:42" hidden="1" x14ac:dyDescent="0.25">
      <c r="B234" s="15"/>
      <c r="C234" s="7"/>
      <c r="D234" s="7"/>
      <c r="E234" s="7"/>
      <c r="F234" s="7"/>
      <c r="G234" s="7"/>
      <c r="H234" s="7"/>
      <c r="I234" s="7"/>
      <c r="J234" s="7"/>
      <c r="K234" s="7"/>
      <c r="L234" s="7"/>
      <c r="M234" s="7"/>
      <c r="N234" s="7"/>
      <c r="O234" s="7"/>
      <c r="P234" s="7"/>
      <c r="Q234" s="7"/>
      <c r="R234" s="7"/>
      <c r="S234" s="7"/>
      <c r="T234" s="7"/>
      <c r="U234" s="7"/>
      <c r="V234" s="7"/>
      <c r="W234" s="7"/>
      <c r="X234" s="7"/>
      <c r="Y234" s="7"/>
      <c r="Z234" s="7"/>
      <c r="AA234" s="7"/>
      <c r="AB234" s="7"/>
      <c r="AC234" s="7"/>
      <c r="AD234" s="7"/>
      <c r="AE234" s="7"/>
      <c r="AF234" s="7"/>
      <c r="AG234" s="7"/>
      <c r="AH234" s="7"/>
      <c r="AI234" s="7"/>
      <c r="AJ234" s="15"/>
      <c r="AK234" s="15"/>
      <c r="AL234" s="15"/>
      <c r="AM234" s="15"/>
      <c r="AN234" s="15"/>
      <c r="AO234" s="15"/>
      <c r="AP234" s="15"/>
    </row>
    <row r="235" spans="2:42" hidden="1" x14ac:dyDescent="0.25">
      <c r="B235" s="15"/>
      <c r="C235" s="7"/>
      <c r="D235" s="7"/>
      <c r="E235" s="7"/>
      <c r="F235" s="7"/>
      <c r="G235" s="7"/>
      <c r="H235" s="7"/>
      <c r="I235" s="7"/>
      <c r="J235" s="7"/>
      <c r="K235" s="7"/>
      <c r="L235" s="7"/>
      <c r="M235" s="7"/>
      <c r="N235" s="7"/>
      <c r="O235" s="7"/>
      <c r="P235" s="7"/>
      <c r="Q235" s="7"/>
      <c r="R235" s="7"/>
      <c r="S235" s="7"/>
      <c r="T235" s="7"/>
      <c r="U235" s="7"/>
      <c r="V235" s="7"/>
      <c r="W235" s="7"/>
      <c r="X235" s="7"/>
      <c r="Y235" s="7"/>
      <c r="Z235" s="7"/>
      <c r="AA235" s="7"/>
      <c r="AB235" s="7"/>
      <c r="AC235" s="7"/>
      <c r="AD235" s="7"/>
      <c r="AE235" s="7"/>
      <c r="AF235" s="7"/>
      <c r="AG235" s="7"/>
      <c r="AH235" s="7"/>
      <c r="AI235" s="7"/>
      <c r="AJ235" s="15"/>
      <c r="AK235" s="15"/>
      <c r="AL235" s="15"/>
      <c r="AM235" s="15"/>
      <c r="AN235" s="15"/>
      <c r="AO235" s="15"/>
      <c r="AP235" s="15"/>
    </row>
    <row r="236" spans="2:42" hidden="1" x14ac:dyDescent="0.25">
      <c r="B236" s="15"/>
      <c r="C236" s="7"/>
      <c r="D236" s="7"/>
      <c r="E236" s="7"/>
      <c r="F236" s="7"/>
      <c r="G236" s="7"/>
      <c r="H236" s="7"/>
      <c r="I236" s="7"/>
      <c r="J236" s="7"/>
      <c r="K236" s="7"/>
      <c r="L236" s="7"/>
      <c r="M236" s="7"/>
      <c r="N236" s="7"/>
      <c r="O236" s="7"/>
      <c r="P236" s="7"/>
      <c r="Q236" s="7"/>
      <c r="R236" s="7"/>
      <c r="S236" s="7"/>
      <c r="T236" s="7"/>
      <c r="U236" s="7"/>
      <c r="V236" s="7"/>
      <c r="W236" s="7"/>
      <c r="X236" s="7"/>
      <c r="Y236" s="7"/>
      <c r="Z236" s="7"/>
      <c r="AA236" s="7"/>
      <c r="AB236" s="7"/>
      <c r="AC236" s="7"/>
      <c r="AD236" s="7"/>
      <c r="AE236" s="7"/>
      <c r="AF236" s="7"/>
      <c r="AG236" s="7"/>
      <c r="AH236" s="7"/>
      <c r="AI236" s="7"/>
      <c r="AJ236" s="15"/>
      <c r="AK236" s="15"/>
      <c r="AL236" s="15"/>
      <c r="AM236" s="15"/>
      <c r="AN236" s="15"/>
      <c r="AO236" s="15"/>
      <c r="AP236" s="15"/>
    </row>
    <row r="237" spans="2:42" hidden="1" x14ac:dyDescent="0.25">
      <c r="B237" s="15"/>
      <c r="C237" s="7"/>
      <c r="D237" s="7"/>
      <c r="E237" s="7"/>
      <c r="F237" s="7"/>
      <c r="G237" s="7"/>
      <c r="H237" s="7"/>
      <c r="I237" s="7"/>
      <c r="J237" s="7"/>
      <c r="K237" s="7"/>
      <c r="L237" s="7"/>
      <c r="M237" s="7"/>
      <c r="N237" s="7"/>
      <c r="O237" s="7"/>
      <c r="P237" s="7"/>
      <c r="Q237" s="7"/>
      <c r="R237" s="7"/>
      <c r="S237" s="7"/>
      <c r="T237" s="7"/>
      <c r="U237" s="7"/>
      <c r="V237" s="7"/>
      <c r="W237" s="7"/>
      <c r="X237" s="7"/>
      <c r="Y237" s="7"/>
      <c r="Z237" s="7"/>
      <c r="AA237" s="7"/>
      <c r="AB237" s="7"/>
      <c r="AC237" s="7"/>
      <c r="AD237" s="7"/>
      <c r="AE237" s="7"/>
      <c r="AF237" s="7"/>
      <c r="AG237" s="7"/>
      <c r="AH237" s="7"/>
      <c r="AI237" s="7"/>
      <c r="AJ237" s="15"/>
      <c r="AK237" s="15"/>
      <c r="AL237" s="15"/>
      <c r="AM237" s="15"/>
      <c r="AN237" s="15"/>
      <c r="AO237" s="15"/>
      <c r="AP237" s="15"/>
    </row>
    <row r="238" spans="2:42" hidden="1" x14ac:dyDescent="0.25">
      <c r="B238" s="15"/>
      <c r="C238" s="7"/>
      <c r="D238" s="7"/>
      <c r="E238" s="7"/>
      <c r="F238" s="7"/>
      <c r="G238" s="7"/>
      <c r="H238" s="7"/>
      <c r="I238" s="7"/>
      <c r="J238" s="7"/>
      <c r="K238" s="7"/>
      <c r="L238" s="7"/>
      <c r="M238" s="7"/>
      <c r="N238" s="7"/>
      <c r="O238" s="7"/>
      <c r="P238" s="7"/>
      <c r="Q238" s="7"/>
      <c r="R238" s="7"/>
      <c r="S238" s="7"/>
      <c r="T238" s="7"/>
      <c r="U238" s="7"/>
      <c r="V238" s="7"/>
      <c r="W238" s="7"/>
      <c r="X238" s="7"/>
      <c r="Y238" s="7"/>
      <c r="Z238" s="7"/>
      <c r="AA238" s="7"/>
      <c r="AB238" s="7"/>
      <c r="AC238" s="7"/>
      <c r="AD238" s="7"/>
      <c r="AE238" s="7"/>
      <c r="AF238" s="7"/>
      <c r="AG238" s="7"/>
      <c r="AH238" s="7"/>
      <c r="AI238" s="7"/>
      <c r="AJ238" s="15"/>
      <c r="AK238" s="15"/>
      <c r="AL238" s="15"/>
      <c r="AM238" s="15"/>
      <c r="AN238" s="15"/>
      <c r="AO238" s="15"/>
      <c r="AP238" s="15"/>
    </row>
    <row r="239" spans="2:42" hidden="1" x14ac:dyDescent="0.25">
      <c r="B239" s="15"/>
      <c r="C239" s="7"/>
      <c r="D239" s="7"/>
      <c r="E239" s="7"/>
      <c r="F239" s="7"/>
      <c r="G239" s="7"/>
      <c r="H239" s="7"/>
      <c r="I239" s="7"/>
      <c r="J239" s="7"/>
      <c r="K239" s="7"/>
      <c r="L239" s="7"/>
      <c r="M239" s="7"/>
      <c r="N239" s="7"/>
      <c r="O239" s="7"/>
      <c r="P239" s="7"/>
      <c r="Q239" s="7"/>
      <c r="R239" s="7"/>
      <c r="S239" s="7"/>
      <c r="T239" s="7"/>
      <c r="U239" s="7"/>
      <c r="V239" s="7"/>
      <c r="W239" s="7"/>
      <c r="X239" s="7"/>
      <c r="Y239" s="7"/>
      <c r="Z239" s="7"/>
      <c r="AA239" s="7"/>
      <c r="AB239" s="7"/>
      <c r="AC239" s="7"/>
      <c r="AD239" s="7"/>
      <c r="AE239" s="7"/>
      <c r="AF239" s="7"/>
      <c r="AG239" s="7"/>
      <c r="AH239" s="7"/>
      <c r="AI239" s="7"/>
      <c r="AJ239" s="15"/>
      <c r="AK239" s="15"/>
      <c r="AL239" s="15"/>
      <c r="AM239" s="15"/>
      <c r="AN239" s="15"/>
      <c r="AO239" s="15"/>
      <c r="AP239" s="15"/>
    </row>
    <row r="240" spans="2:42" hidden="1" x14ac:dyDescent="0.25">
      <c r="B240" s="15"/>
      <c r="C240" s="7"/>
      <c r="D240" s="7"/>
      <c r="E240" s="7"/>
      <c r="F240" s="7"/>
      <c r="G240" s="7"/>
      <c r="H240" s="7"/>
      <c r="I240" s="7"/>
      <c r="J240" s="7"/>
      <c r="K240" s="7"/>
      <c r="L240" s="7"/>
      <c r="M240" s="7"/>
      <c r="N240" s="7"/>
      <c r="O240" s="7"/>
      <c r="P240" s="7"/>
      <c r="Q240" s="7"/>
      <c r="R240" s="7"/>
      <c r="S240" s="7"/>
      <c r="T240" s="7"/>
      <c r="U240" s="7"/>
      <c r="V240" s="7"/>
      <c r="W240" s="7"/>
      <c r="X240" s="7"/>
      <c r="Y240" s="7"/>
      <c r="Z240" s="7"/>
      <c r="AA240" s="7"/>
      <c r="AB240" s="7"/>
      <c r="AC240" s="7"/>
      <c r="AD240" s="7"/>
      <c r="AE240" s="7"/>
      <c r="AF240" s="7"/>
      <c r="AG240" s="7"/>
      <c r="AH240" s="7"/>
      <c r="AI240" s="7"/>
      <c r="AJ240" s="15"/>
      <c r="AK240" s="15"/>
      <c r="AL240" s="15"/>
      <c r="AM240" s="15"/>
      <c r="AN240" s="15"/>
      <c r="AO240" s="15"/>
      <c r="AP240" s="15"/>
    </row>
    <row r="241" spans="2:42" hidden="1" x14ac:dyDescent="0.25">
      <c r="B241" s="15"/>
      <c r="C241" s="7"/>
      <c r="D241" s="7"/>
      <c r="E241" s="7"/>
      <c r="F241" s="7"/>
      <c r="G241" s="7"/>
      <c r="H241" s="7"/>
      <c r="I241" s="7"/>
      <c r="J241" s="7"/>
      <c r="K241" s="7"/>
      <c r="L241" s="7"/>
      <c r="M241" s="7"/>
      <c r="N241" s="7"/>
      <c r="O241" s="7"/>
      <c r="P241" s="7"/>
      <c r="Q241" s="7"/>
      <c r="R241" s="7"/>
      <c r="S241" s="7"/>
      <c r="T241" s="7"/>
      <c r="U241" s="7"/>
      <c r="V241" s="7"/>
      <c r="W241" s="7"/>
      <c r="X241" s="7"/>
      <c r="Y241" s="7"/>
      <c r="Z241" s="7"/>
      <c r="AA241" s="7"/>
      <c r="AB241" s="7"/>
      <c r="AC241" s="7"/>
      <c r="AD241" s="7"/>
      <c r="AE241" s="7"/>
      <c r="AF241" s="7"/>
      <c r="AG241" s="7"/>
      <c r="AH241" s="7"/>
      <c r="AI241" s="7"/>
      <c r="AJ241" s="15"/>
      <c r="AK241" s="15"/>
      <c r="AL241" s="15"/>
      <c r="AM241" s="15"/>
      <c r="AN241" s="15"/>
      <c r="AO241" s="15"/>
      <c r="AP241" s="15"/>
    </row>
    <row r="242" spans="2:42" hidden="1" x14ac:dyDescent="0.25">
      <c r="B242" s="15"/>
      <c r="C242" s="7"/>
      <c r="D242" s="7"/>
      <c r="E242" s="7"/>
      <c r="F242" s="7"/>
      <c r="G242" s="7"/>
      <c r="H242" s="7"/>
      <c r="I242" s="7"/>
      <c r="J242" s="7"/>
      <c r="K242" s="7"/>
      <c r="L242" s="7"/>
      <c r="M242" s="7"/>
      <c r="N242" s="7"/>
      <c r="O242" s="7"/>
      <c r="P242" s="7"/>
      <c r="Q242" s="7"/>
      <c r="R242" s="7"/>
      <c r="S242" s="7"/>
      <c r="T242" s="7"/>
      <c r="U242" s="7"/>
      <c r="V242" s="7"/>
      <c r="W242" s="7"/>
      <c r="X242" s="7"/>
      <c r="Y242" s="7"/>
      <c r="Z242" s="7"/>
      <c r="AA242" s="7"/>
      <c r="AB242" s="7"/>
      <c r="AC242" s="7"/>
      <c r="AD242" s="7"/>
      <c r="AE242" s="7"/>
      <c r="AF242" s="7"/>
      <c r="AG242" s="7"/>
      <c r="AH242" s="7"/>
      <c r="AI242" s="7"/>
      <c r="AJ242" s="15"/>
      <c r="AK242" s="15"/>
      <c r="AL242" s="15"/>
      <c r="AM242" s="15"/>
      <c r="AN242" s="15"/>
      <c r="AO242" s="15"/>
      <c r="AP242" s="15"/>
    </row>
    <row r="243" spans="2:42" hidden="1" x14ac:dyDescent="0.25">
      <c r="B243" s="15"/>
      <c r="C243" s="7"/>
      <c r="D243" s="7"/>
      <c r="E243" s="7"/>
      <c r="F243" s="7"/>
      <c r="G243" s="7"/>
      <c r="H243" s="7"/>
      <c r="I243" s="7"/>
      <c r="J243" s="7"/>
      <c r="K243" s="7"/>
      <c r="L243" s="7"/>
      <c r="M243" s="7"/>
      <c r="N243" s="7"/>
      <c r="O243" s="7"/>
      <c r="P243" s="7"/>
      <c r="Q243" s="7"/>
      <c r="R243" s="7"/>
      <c r="S243" s="7"/>
      <c r="T243" s="7"/>
      <c r="U243" s="7"/>
      <c r="V243" s="7"/>
      <c r="W243" s="7"/>
      <c r="X243" s="7"/>
      <c r="Y243" s="7"/>
      <c r="Z243" s="7"/>
      <c r="AA243" s="7"/>
      <c r="AB243" s="7"/>
      <c r="AC243" s="7"/>
      <c r="AD243" s="7"/>
      <c r="AE243" s="7"/>
      <c r="AF243" s="7"/>
      <c r="AG243" s="7"/>
      <c r="AH243" s="7"/>
      <c r="AI243" s="7"/>
      <c r="AJ243" s="15"/>
      <c r="AK243" s="15"/>
      <c r="AL243" s="15"/>
      <c r="AM243" s="15"/>
      <c r="AN243" s="15"/>
      <c r="AO243" s="15"/>
      <c r="AP243" s="15"/>
    </row>
    <row r="244" spans="2:42" hidden="1" x14ac:dyDescent="0.25">
      <c r="B244" s="15"/>
      <c r="C244" s="7"/>
      <c r="D244" s="7"/>
      <c r="E244" s="7"/>
      <c r="F244" s="7"/>
      <c r="G244" s="7"/>
      <c r="H244" s="7"/>
      <c r="I244" s="7"/>
      <c r="J244" s="7"/>
      <c r="K244" s="7"/>
      <c r="L244" s="7"/>
      <c r="M244" s="7"/>
      <c r="N244" s="7"/>
      <c r="O244" s="7"/>
      <c r="P244" s="7"/>
      <c r="Q244" s="7"/>
      <c r="R244" s="7"/>
      <c r="S244" s="7"/>
      <c r="T244" s="7"/>
      <c r="U244" s="7"/>
      <c r="V244" s="7"/>
      <c r="W244" s="7"/>
      <c r="X244" s="7"/>
      <c r="Y244" s="7"/>
      <c r="Z244" s="7"/>
      <c r="AA244" s="7"/>
      <c r="AB244" s="7"/>
      <c r="AC244" s="7"/>
      <c r="AD244" s="7"/>
      <c r="AE244" s="7"/>
      <c r="AF244" s="7"/>
      <c r="AG244" s="7"/>
      <c r="AH244" s="7"/>
      <c r="AI244" s="7"/>
      <c r="AJ244" s="15"/>
      <c r="AK244" s="15"/>
      <c r="AL244" s="15"/>
      <c r="AM244" s="15"/>
      <c r="AN244" s="15"/>
      <c r="AO244" s="15"/>
      <c r="AP244" s="15"/>
    </row>
    <row r="245" spans="2:42" hidden="1" x14ac:dyDescent="0.25">
      <c r="B245" s="15"/>
      <c r="C245" s="7"/>
      <c r="D245" s="7"/>
      <c r="E245" s="7"/>
      <c r="F245" s="7"/>
      <c r="G245" s="7"/>
      <c r="H245" s="7"/>
      <c r="I245" s="7"/>
      <c r="J245" s="7"/>
      <c r="K245" s="7"/>
      <c r="L245" s="7"/>
      <c r="M245" s="7"/>
      <c r="N245" s="7"/>
      <c r="O245" s="7"/>
      <c r="P245" s="7"/>
      <c r="Q245" s="7"/>
      <c r="R245" s="7"/>
      <c r="S245" s="7"/>
      <c r="T245" s="7"/>
      <c r="U245" s="7"/>
      <c r="V245" s="7"/>
      <c r="W245" s="7"/>
      <c r="X245" s="7"/>
      <c r="Y245" s="7"/>
      <c r="Z245" s="7"/>
      <c r="AA245" s="7"/>
      <c r="AB245" s="7"/>
      <c r="AC245" s="7"/>
      <c r="AD245" s="7"/>
      <c r="AE245" s="7"/>
      <c r="AF245" s="7"/>
      <c r="AG245" s="7"/>
      <c r="AH245" s="7"/>
      <c r="AI245" s="7"/>
      <c r="AJ245" s="15"/>
      <c r="AK245" s="15"/>
      <c r="AL245" s="15"/>
      <c r="AM245" s="15"/>
      <c r="AN245" s="15"/>
      <c r="AO245" s="15"/>
      <c r="AP245" s="15"/>
    </row>
    <row r="246" spans="2:42" hidden="1" x14ac:dyDescent="0.25">
      <c r="B246" s="15"/>
      <c r="C246" s="7"/>
      <c r="D246" s="7"/>
      <c r="E246" s="7"/>
      <c r="F246" s="7"/>
      <c r="G246" s="7"/>
      <c r="H246" s="7"/>
      <c r="I246" s="7"/>
      <c r="J246" s="7"/>
      <c r="K246" s="7"/>
      <c r="L246" s="7"/>
      <c r="M246" s="7"/>
      <c r="N246" s="7"/>
      <c r="O246" s="7"/>
      <c r="P246" s="7"/>
      <c r="Q246" s="7"/>
      <c r="R246" s="7"/>
      <c r="S246" s="7"/>
      <c r="T246" s="7"/>
      <c r="U246" s="7"/>
      <c r="V246" s="7"/>
      <c r="W246" s="7"/>
      <c r="X246" s="7"/>
      <c r="Y246" s="7"/>
      <c r="Z246" s="7"/>
      <c r="AA246" s="7"/>
      <c r="AB246" s="7"/>
      <c r="AC246" s="7"/>
      <c r="AD246" s="7"/>
      <c r="AE246" s="7"/>
      <c r="AF246" s="7"/>
      <c r="AG246" s="7"/>
      <c r="AH246" s="7"/>
      <c r="AI246" s="7"/>
      <c r="AJ246" s="15"/>
      <c r="AK246" s="15"/>
      <c r="AL246" s="15"/>
      <c r="AM246" s="15"/>
      <c r="AN246" s="15"/>
      <c r="AO246" s="15"/>
      <c r="AP246" s="15"/>
    </row>
    <row r="247" spans="2:42" hidden="1" x14ac:dyDescent="0.25">
      <c r="B247" s="15"/>
      <c r="C247" s="7"/>
      <c r="D247" s="7"/>
      <c r="E247" s="7"/>
      <c r="F247" s="7"/>
      <c r="G247" s="7"/>
      <c r="H247" s="7"/>
      <c r="I247" s="7"/>
      <c r="J247" s="7"/>
      <c r="K247" s="7"/>
      <c r="L247" s="7"/>
      <c r="M247" s="7"/>
      <c r="N247" s="7"/>
      <c r="O247" s="7"/>
      <c r="P247" s="7"/>
      <c r="Q247" s="7"/>
      <c r="R247" s="7"/>
      <c r="S247" s="7"/>
      <c r="T247" s="7"/>
      <c r="U247" s="7"/>
      <c r="V247" s="7"/>
      <c r="W247" s="7"/>
      <c r="X247" s="7"/>
      <c r="Y247" s="7"/>
      <c r="Z247" s="7"/>
      <c r="AA247" s="7"/>
      <c r="AB247" s="7"/>
      <c r="AC247" s="7"/>
      <c r="AD247" s="7"/>
      <c r="AE247" s="7"/>
      <c r="AF247" s="7"/>
      <c r="AG247" s="7"/>
      <c r="AH247" s="7"/>
      <c r="AI247" s="7"/>
      <c r="AJ247" s="15"/>
      <c r="AK247" s="15"/>
      <c r="AL247" s="15"/>
      <c r="AM247" s="15"/>
      <c r="AN247" s="15"/>
      <c r="AO247" s="15"/>
      <c r="AP247" s="15"/>
    </row>
    <row r="248" spans="2:42" hidden="1" x14ac:dyDescent="0.25">
      <c r="B248" s="15"/>
      <c r="C248" s="7"/>
      <c r="D248" s="7"/>
      <c r="E248" s="7"/>
      <c r="F248" s="7"/>
      <c r="G248" s="7"/>
      <c r="H248" s="7"/>
      <c r="I248" s="7"/>
      <c r="J248" s="7"/>
      <c r="K248" s="7"/>
      <c r="L248" s="7"/>
      <c r="M248" s="7"/>
      <c r="N248" s="7"/>
      <c r="O248" s="7"/>
      <c r="P248" s="7"/>
      <c r="Q248" s="7"/>
      <c r="R248" s="7"/>
      <c r="S248" s="7"/>
      <c r="T248" s="7"/>
      <c r="U248" s="7"/>
      <c r="V248" s="7"/>
      <c r="W248" s="7"/>
      <c r="X248" s="7"/>
      <c r="Y248" s="7"/>
      <c r="Z248" s="7"/>
      <c r="AA248" s="7"/>
      <c r="AB248" s="7"/>
      <c r="AC248" s="7"/>
      <c r="AD248" s="7"/>
      <c r="AE248" s="7"/>
      <c r="AF248" s="7"/>
      <c r="AG248" s="7"/>
      <c r="AH248" s="7"/>
      <c r="AI248" s="7"/>
      <c r="AJ248" s="15"/>
      <c r="AK248" s="15"/>
      <c r="AL248" s="15"/>
      <c r="AM248" s="15"/>
      <c r="AN248" s="15"/>
      <c r="AO248" s="15"/>
      <c r="AP248" s="15"/>
    </row>
    <row r="249" spans="2:42" hidden="1" x14ac:dyDescent="0.25">
      <c r="B249" s="15"/>
      <c r="C249" s="7"/>
      <c r="D249" s="7"/>
      <c r="E249" s="7"/>
      <c r="F249" s="7"/>
      <c r="G249" s="7"/>
      <c r="H249" s="7"/>
      <c r="I249" s="7"/>
      <c r="J249" s="7"/>
      <c r="K249" s="7"/>
      <c r="L249" s="7"/>
      <c r="M249" s="7"/>
      <c r="N249" s="7"/>
      <c r="O249" s="7"/>
      <c r="P249" s="7"/>
      <c r="Q249" s="7"/>
      <c r="R249" s="7"/>
      <c r="S249" s="7"/>
      <c r="T249" s="7"/>
      <c r="U249" s="7"/>
      <c r="V249" s="7"/>
      <c r="W249" s="7"/>
      <c r="X249" s="7"/>
      <c r="Y249" s="7"/>
      <c r="Z249" s="7"/>
      <c r="AA249" s="7"/>
      <c r="AB249" s="7"/>
      <c r="AC249" s="7"/>
      <c r="AD249" s="7"/>
      <c r="AE249" s="7"/>
      <c r="AF249" s="7"/>
      <c r="AG249" s="7"/>
      <c r="AH249" s="7"/>
      <c r="AI249" s="7"/>
      <c r="AJ249" s="15"/>
      <c r="AK249" s="15"/>
      <c r="AL249" s="15"/>
      <c r="AM249" s="15"/>
      <c r="AN249" s="15"/>
      <c r="AO249" s="15"/>
      <c r="AP249" s="15"/>
    </row>
    <row r="250" spans="2:42" hidden="1" x14ac:dyDescent="0.25">
      <c r="B250" s="15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  <c r="T250" s="7"/>
      <c r="U250" s="7"/>
      <c r="V250" s="7"/>
      <c r="W250" s="7"/>
      <c r="X250" s="7"/>
      <c r="Y250" s="7"/>
      <c r="Z250" s="7"/>
      <c r="AA250" s="7"/>
      <c r="AB250" s="7"/>
      <c r="AC250" s="7"/>
      <c r="AD250" s="7"/>
      <c r="AE250" s="7"/>
      <c r="AF250" s="7"/>
      <c r="AG250" s="7"/>
      <c r="AH250" s="7"/>
      <c r="AI250" s="7"/>
      <c r="AJ250" s="15"/>
      <c r="AK250" s="15"/>
      <c r="AL250" s="15"/>
      <c r="AM250" s="15"/>
      <c r="AN250" s="15"/>
      <c r="AO250" s="15"/>
      <c r="AP250" s="15"/>
    </row>
    <row r="251" spans="2:42" hidden="1" x14ac:dyDescent="0.25">
      <c r="B251" s="15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  <c r="T251" s="7"/>
      <c r="U251" s="7"/>
      <c r="V251" s="7"/>
      <c r="W251" s="7"/>
      <c r="X251" s="7"/>
      <c r="Y251" s="7"/>
      <c r="Z251" s="7"/>
      <c r="AA251" s="7"/>
      <c r="AB251" s="7"/>
      <c r="AC251" s="7"/>
      <c r="AD251" s="7"/>
      <c r="AE251" s="7"/>
      <c r="AF251" s="7"/>
      <c r="AG251" s="7"/>
      <c r="AH251" s="7"/>
      <c r="AI251" s="7"/>
      <c r="AJ251" s="15"/>
      <c r="AK251" s="15"/>
      <c r="AL251" s="15"/>
      <c r="AM251" s="15"/>
      <c r="AN251" s="15"/>
      <c r="AO251" s="15"/>
      <c r="AP251" s="15"/>
    </row>
    <row r="252" spans="2:42" hidden="1" x14ac:dyDescent="0.25">
      <c r="B252" s="15"/>
      <c r="C252" s="7"/>
      <c r="D252" s="7"/>
      <c r="E252" s="7"/>
      <c r="F252" s="7"/>
      <c r="G252" s="7"/>
      <c r="H252" s="7"/>
      <c r="I252" s="7"/>
      <c r="J252" s="7"/>
      <c r="K252" s="7"/>
      <c r="L252" s="7"/>
      <c r="M252" s="7"/>
      <c r="N252" s="7"/>
      <c r="O252" s="7"/>
      <c r="P252" s="7"/>
      <c r="Q252" s="7"/>
      <c r="R252" s="7"/>
      <c r="S252" s="7"/>
      <c r="T252" s="7"/>
      <c r="U252" s="7"/>
      <c r="V252" s="7"/>
      <c r="W252" s="7"/>
      <c r="X252" s="7"/>
      <c r="Y252" s="7"/>
      <c r="Z252" s="7"/>
      <c r="AA252" s="7"/>
      <c r="AB252" s="7"/>
      <c r="AC252" s="7"/>
      <c r="AD252" s="7"/>
      <c r="AE252" s="7"/>
      <c r="AF252" s="7"/>
      <c r="AG252" s="7"/>
      <c r="AH252" s="7"/>
      <c r="AI252" s="7"/>
      <c r="AJ252" s="15"/>
      <c r="AK252" s="15"/>
      <c r="AL252" s="15"/>
      <c r="AM252" s="15"/>
      <c r="AN252" s="15"/>
      <c r="AO252" s="15"/>
      <c r="AP252" s="15"/>
    </row>
    <row r="253" spans="2:42" hidden="1" x14ac:dyDescent="0.25">
      <c r="B253" s="15"/>
      <c r="C253" s="7"/>
      <c r="D253" s="7"/>
      <c r="E253" s="7"/>
      <c r="F253" s="7"/>
      <c r="G253" s="7"/>
      <c r="H253" s="7"/>
      <c r="I253" s="7"/>
      <c r="J253" s="7"/>
      <c r="K253" s="7"/>
      <c r="L253" s="7"/>
      <c r="M253" s="7"/>
      <c r="N253" s="7"/>
      <c r="O253" s="7"/>
      <c r="P253" s="7"/>
      <c r="Q253" s="7"/>
      <c r="R253" s="7"/>
      <c r="S253" s="7"/>
      <c r="T253" s="7"/>
      <c r="U253" s="7"/>
      <c r="V253" s="7"/>
      <c r="W253" s="7"/>
      <c r="X253" s="7"/>
      <c r="Y253" s="7"/>
      <c r="Z253" s="7"/>
      <c r="AA253" s="7"/>
      <c r="AB253" s="7"/>
      <c r="AC253" s="7"/>
      <c r="AD253" s="7"/>
      <c r="AE253" s="7"/>
      <c r="AF253" s="7"/>
      <c r="AG253" s="7"/>
      <c r="AH253" s="7"/>
      <c r="AI253" s="7"/>
      <c r="AJ253" s="15"/>
      <c r="AK253" s="15"/>
      <c r="AL253" s="15"/>
      <c r="AM253" s="15"/>
      <c r="AN253" s="15"/>
      <c r="AO253" s="15"/>
      <c r="AP253" s="15"/>
    </row>
    <row r="254" spans="2:42" hidden="1" x14ac:dyDescent="0.25">
      <c r="B254" s="15"/>
      <c r="C254" s="7"/>
      <c r="D254" s="7"/>
      <c r="E254" s="7"/>
      <c r="F254" s="7"/>
      <c r="G254" s="7"/>
      <c r="H254" s="7"/>
      <c r="I254" s="7"/>
      <c r="J254" s="7"/>
      <c r="K254" s="7"/>
      <c r="L254" s="7"/>
      <c r="M254" s="7"/>
      <c r="N254" s="7"/>
      <c r="O254" s="7"/>
      <c r="P254" s="7"/>
      <c r="Q254" s="7"/>
      <c r="R254" s="7"/>
      <c r="S254" s="7"/>
      <c r="T254" s="7"/>
      <c r="U254" s="7"/>
      <c r="V254" s="7"/>
      <c r="W254" s="7"/>
      <c r="X254" s="7"/>
      <c r="Y254" s="7"/>
      <c r="Z254" s="7"/>
      <c r="AA254" s="7"/>
      <c r="AB254" s="7"/>
      <c r="AC254" s="7"/>
      <c r="AD254" s="7"/>
      <c r="AE254" s="7"/>
      <c r="AF254" s="7"/>
      <c r="AG254" s="7"/>
      <c r="AH254" s="7"/>
      <c r="AI254" s="7"/>
      <c r="AJ254" s="15"/>
      <c r="AK254" s="15"/>
      <c r="AL254" s="15"/>
      <c r="AM254" s="15"/>
      <c r="AN254" s="15"/>
      <c r="AO254" s="15"/>
      <c r="AP254" s="15"/>
    </row>
    <row r="255" spans="2:42" hidden="1" x14ac:dyDescent="0.25">
      <c r="B255" s="15"/>
      <c r="C255" s="7"/>
      <c r="D255" s="7"/>
      <c r="E255" s="7"/>
      <c r="F255" s="7"/>
      <c r="G255" s="7"/>
      <c r="H255" s="7"/>
      <c r="I255" s="7"/>
      <c r="J255" s="7"/>
      <c r="K255" s="7"/>
      <c r="L255" s="7"/>
      <c r="M255" s="7"/>
      <c r="N255" s="7"/>
      <c r="O255" s="7"/>
      <c r="P255" s="7"/>
      <c r="Q255" s="7"/>
      <c r="R255" s="7"/>
      <c r="S255" s="7"/>
      <c r="T255" s="7"/>
      <c r="U255" s="7"/>
      <c r="V255" s="7"/>
      <c r="W255" s="7"/>
      <c r="X255" s="7"/>
      <c r="Y255" s="7"/>
      <c r="Z255" s="7"/>
      <c r="AA255" s="7"/>
      <c r="AB255" s="7"/>
      <c r="AC255" s="7"/>
      <c r="AD255" s="7"/>
      <c r="AE255" s="7"/>
      <c r="AF255" s="7"/>
      <c r="AG255" s="7"/>
      <c r="AH255" s="7"/>
      <c r="AI255" s="7"/>
      <c r="AJ255" s="15"/>
      <c r="AK255" s="15"/>
      <c r="AL255" s="15"/>
      <c r="AM255" s="15"/>
      <c r="AN255" s="15"/>
      <c r="AO255" s="15"/>
      <c r="AP255" s="15"/>
    </row>
    <row r="256" spans="2:42" hidden="1" x14ac:dyDescent="0.25">
      <c r="B256" s="15"/>
      <c r="C256" s="7"/>
      <c r="D256" s="7"/>
      <c r="E256" s="7"/>
      <c r="F256" s="7"/>
      <c r="G256" s="7"/>
      <c r="H256" s="7"/>
      <c r="I256" s="7"/>
      <c r="J256" s="7"/>
      <c r="K256" s="7"/>
      <c r="L256" s="7"/>
      <c r="M256" s="7"/>
      <c r="N256" s="7"/>
      <c r="O256" s="7"/>
      <c r="P256" s="7"/>
      <c r="Q256" s="7"/>
      <c r="R256" s="7"/>
      <c r="S256" s="7"/>
      <c r="T256" s="7"/>
      <c r="U256" s="7"/>
      <c r="V256" s="7"/>
      <c r="W256" s="7"/>
      <c r="X256" s="7"/>
      <c r="Y256" s="7"/>
      <c r="Z256" s="7"/>
      <c r="AA256" s="7"/>
      <c r="AB256" s="7"/>
      <c r="AC256" s="7"/>
      <c r="AD256" s="7"/>
      <c r="AE256" s="7"/>
      <c r="AF256" s="7"/>
      <c r="AG256" s="7"/>
      <c r="AH256" s="7"/>
      <c r="AI256" s="7"/>
      <c r="AJ256" s="15"/>
      <c r="AK256" s="15"/>
      <c r="AL256" s="15"/>
      <c r="AM256" s="15"/>
      <c r="AN256" s="15"/>
      <c r="AO256" s="15"/>
      <c r="AP256" s="15"/>
    </row>
    <row r="257" spans="2:42" hidden="1" x14ac:dyDescent="0.25">
      <c r="B257" s="15"/>
      <c r="C257" s="7"/>
      <c r="D257" s="7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  <c r="T257" s="7"/>
      <c r="U257" s="7"/>
      <c r="V257" s="7"/>
      <c r="W257" s="7"/>
      <c r="X257" s="7"/>
      <c r="Y257" s="7"/>
      <c r="Z257" s="7"/>
      <c r="AA257" s="7"/>
      <c r="AB257" s="7"/>
      <c r="AC257" s="7"/>
      <c r="AD257" s="7"/>
      <c r="AE257" s="7"/>
      <c r="AF257" s="7"/>
      <c r="AG257" s="7"/>
      <c r="AH257" s="7"/>
      <c r="AI257" s="7"/>
      <c r="AJ257" s="15"/>
      <c r="AK257" s="15"/>
      <c r="AL257" s="15"/>
      <c r="AM257" s="15"/>
      <c r="AN257" s="15"/>
      <c r="AO257" s="15"/>
      <c r="AP257" s="15"/>
    </row>
    <row r="258" spans="2:42" hidden="1" x14ac:dyDescent="0.25">
      <c r="B258" s="15"/>
      <c r="C258" s="7"/>
      <c r="D258" s="7"/>
      <c r="E258" s="7"/>
      <c r="F258" s="7"/>
      <c r="G258" s="7"/>
      <c r="H258" s="7"/>
      <c r="I258" s="7"/>
      <c r="J258" s="7"/>
      <c r="K258" s="7"/>
      <c r="L258" s="7"/>
      <c r="M258" s="7"/>
      <c r="N258" s="7"/>
      <c r="O258" s="7"/>
      <c r="P258" s="7"/>
      <c r="Q258" s="7"/>
      <c r="R258" s="7"/>
      <c r="S258" s="7"/>
      <c r="T258" s="7"/>
      <c r="U258" s="7"/>
      <c r="V258" s="7"/>
      <c r="W258" s="7"/>
      <c r="X258" s="7"/>
      <c r="Y258" s="7"/>
      <c r="Z258" s="7"/>
      <c r="AA258" s="7"/>
      <c r="AB258" s="7"/>
      <c r="AC258" s="7"/>
      <c r="AD258" s="7"/>
      <c r="AE258" s="7"/>
      <c r="AF258" s="7"/>
      <c r="AG258" s="7"/>
      <c r="AH258" s="7"/>
      <c r="AI258" s="7"/>
      <c r="AJ258" s="15"/>
      <c r="AK258" s="15"/>
      <c r="AL258" s="15"/>
      <c r="AM258" s="15"/>
      <c r="AN258" s="15"/>
      <c r="AO258" s="15"/>
      <c r="AP258" s="15"/>
    </row>
    <row r="259" spans="2:42" hidden="1" x14ac:dyDescent="0.25">
      <c r="B259" s="15"/>
      <c r="C259" s="7"/>
      <c r="D259" s="7"/>
      <c r="E259" s="7"/>
      <c r="F259" s="7"/>
      <c r="G259" s="7"/>
      <c r="H259" s="7"/>
      <c r="I259" s="7"/>
      <c r="J259" s="7"/>
      <c r="K259" s="7"/>
      <c r="L259" s="7"/>
      <c r="M259" s="7"/>
      <c r="N259" s="7"/>
      <c r="O259" s="7"/>
      <c r="P259" s="7"/>
      <c r="Q259" s="7"/>
      <c r="R259" s="7"/>
      <c r="S259" s="7"/>
      <c r="T259" s="7"/>
      <c r="U259" s="7"/>
      <c r="V259" s="7"/>
      <c r="W259" s="7"/>
      <c r="X259" s="7"/>
      <c r="Y259" s="7"/>
      <c r="Z259" s="7"/>
      <c r="AA259" s="7"/>
      <c r="AB259" s="7"/>
      <c r="AC259" s="7"/>
      <c r="AD259" s="7"/>
      <c r="AE259" s="7"/>
      <c r="AF259" s="7"/>
      <c r="AG259" s="7"/>
      <c r="AH259" s="7"/>
      <c r="AI259" s="7"/>
      <c r="AJ259" s="15"/>
      <c r="AK259" s="15"/>
      <c r="AL259" s="15"/>
      <c r="AM259" s="15"/>
      <c r="AN259" s="15"/>
      <c r="AO259" s="15"/>
      <c r="AP259" s="15"/>
    </row>
    <row r="260" spans="2:42" hidden="1" x14ac:dyDescent="0.25">
      <c r="B260" s="15"/>
      <c r="C260" s="7"/>
      <c r="D260" s="7"/>
      <c r="E260" s="7"/>
      <c r="F260" s="7"/>
      <c r="G260" s="7"/>
      <c r="H260" s="7"/>
      <c r="I260" s="7"/>
      <c r="J260" s="7"/>
      <c r="K260" s="7"/>
      <c r="L260" s="7"/>
      <c r="M260" s="7"/>
      <c r="N260" s="7"/>
      <c r="O260" s="7"/>
      <c r="P260" s="7"/>
      <c r="Q260" s="7"/>
      <c r="R260" s="7"/>
      <c r="S260" s="7"/>
      <c r="T260" s="7"/>
      <c r="U260" s="7"/>
      <c r="V260" s="7"/>
      <c r="W260" s="7"/>
      <c r="X260" s="7"/>
      <c r="Y260" s="7"/>
      <c r="Z260" s="7"/>
      <c r="AA260" s="7"/>
      <c r="AB260" s="7"/>
      <c r="AC260" s="7"/>
      <c r="AD260" s="7"/>
      <c r="AE260" s="7"/>
      <c r="AF260" s="7"/>
      <c r="AG260" s="7"/>
      <c r="AH260" s="7"/>
      <c r="AI260" s="7"/>
      <c r="AJ260" s="15"/>
      <c r="AK260" s="15"/>
      <c r="AL260" s="15"/>
      <c r="AM260" s="15"/>
      <c r="AN260" s="15"/>
      <c r="AO260" s="15"/>
      <c r="AP260" s="15"/>
    </row>
    <row r="261" spans="2:42" hidden="1" x14ac:dyDescent="0.25">
      <c r="B261" s="15"/>
      <c r="C261" s="7"/>
      <c r="D261" s="7"/>
      <c r="E261" s="7"/>
      <c r="F261" s="7"/>
      <c r="G261" s="7"/>
      <c r="H261" s="7"/>
      <c r="I261" s="7"/>
      <c r="J261" s="7"/>
      <c r="K261" s="7"/>
      <c r="L261" s="7"/>
      <c r="M261" s="7"/>
      <c r="N261" s="7"/>
      <c r="O261" s="7"/>
      <c r="P261" s="7"/>
      <c r="Q261" s="7"/>
      <c r="R261" s="7"/>
      <c r="S261" s="7"/>
      <c r="T261" s="7"/>
      <c r="U261" s="7"/>
      <c r="V261" s="7"/>
      <c r="W261" s="7"/>
      <c r="X261" s="7"/>
      <c r="Y261" s="7"/>
      <c r="Z261" s="7"/>
      <c r="AA261" s="7"/>
      <c r="AB261" s="7"/>
      <c r="AC261" s="7"/>
      <c r="AD261" s="7"/>
      <c r="AE261" s="7"/>
      <c r="AF261" s="7"/>
      <c r="AG261" s="7"/>
      <c r="AH261" s="7"/>
      <c r="AI261" s="7"/>
      <c r="AJ261" s="15"/>
      <c r="AK261" s="15"/>
      <c r="AL261" s="15"/>
      <c r="AM261" s="15"/>
      <c r="AN261" s="15"/>
      <c r="AO261" s="15"/>
      <c r="AP261" s="15"/>
    </row>
    <row r="262" spans="2:42" hidden="1" x14ac:dyDescent="0.25">
      <c r="B262" s="15"/>
      <c r="C262" s="7"/>
      <c r="D262" s="7"/>
      <c r="E262" s="7"/>
      <c r="F262" s="7"/>
      <c r="G262" s="7"/>
      <c r="H262" s="7"/>
      <c r="I262" s="7"/>
      <c r="J262" s="7"/>
      <c r="K262" s="7"/>
      <c r="L262" s="7"/>
      <c r="M262" s="7"/>
      <c r="N262" s="7"/>
      <c r="O262" s="7"/>
      <c r="P262" s="7"/>
      <c r="Q262" s="7"/>
      <c r="R262" s="7"/>
      <c r="S262" s="7"/>
      <c r="T262" s="7"/>
      <c r="U262" s="7"/>
      <c r="V262" s="7"/>
      <c r="W262" s="7"/>
      <c r="X262" s="7"/>
      <c r="Y262" s="7"/>
      <c r="Z262" s="7"/>
      <c r="AA262" s="7"/>
      <c r="AB262" s="7"/>
      <c r="AC262" s="7"/>
      <c r="AD262" s="7"/>
      <c r="AE262" s="7"/>
      <c r="AF262" s="7"/>
      <c r="AG262" s="7"/>
      <c r="AH262" s="7"/>
      <c r="AI262" s="7"/>
      <c r="AJ262" s="15"/>
      <c r="AK262" s="15"/>
      <c r="AL262" s="15"/>
      <c r="AM262" s="15"/>
      <c r="AN262" s="15"/>
      <c r="AO262" s="15"/>
      <c r="AP262" s="15"/>
    </row>
    <row r="263" spans="2:42" hidden="1" x14ac:dyDescent="0.25">
      <c r="B263" s="15"/>
      <c r="C263" s="7"/>
      <c r="D263" s="7"/>
      <c r="E263" s="7"/>
      <c r="F263" s="7"/>
      <c r="G263" s="7"/>
      <c r="H263" s="7"/>
      <c r="I263" s="7"/>
      <c r="J263" s="7"/>
      <c r="K263" s="7"/>
      <c r="L263" s="7"/>
      <c r="M263" s="7"/>
      <c r="N263" s="7"/>
      <c r="O263" s="7"/>
      <c r="P263" s="7"/>
      <c r="Q263" s="7"/>
      <c r="R263" s="7"/>
      <c r="S263" s="7"/>
      <c r="T263" s="7"/>
      <c r="U263" s="7"/>
      <c r="V263" s="7"/>
      <c r="W263" s="7"/>
      <c r="X263" s="7"/>
      <c r="Y263" s="7"/>
      <c r="Z263" s="7"/>
      <c r="AA263" s="7"/>
      <c r="AB263" s="7"/>
      <c r="AC263" s="7"/>
      <c r="AD263" s="7"/>
      <c r="AE263" s="7"/>
      <c r="AF263" s="7"/>
      <c r="AG263" s="7"/>
      <c r="AH263" s="7"/>
      <c r="AI263" s="7"/>
      <c r="AJ263" s="15"/>
      <c r="AK263" s="15"/>
      <c r="AL263" s="15"/>
      <c r="AM263" s="15"/>
      <c r="AN263" s="15"/>
      <c r="AO263" s="15"/>
      <c r="AP263" s="15"/>
    </row>
    <row r="264" spans="2:42" hidden="1" x14ac:dyDescent="0.25">
      <c r="B264" s="15"/>
      <c r="C264" s="7"/>
      <c r="D264" s="7"/>
      <c r="E264" s="7"/>
      <c r="F264" s="7"/>
      <c r="G264" s="7"/>
      <c r="H264" s="7"/>
      <c r="I264" s="7"/>
      <c r="J264" s="7"/>
      <c r="K264" s="7"/>
      <c r="L264" s="7"/>
      <c r="M264" s="7"/>
      <c r="N264" s="7"/>
      <c r="O264" s="7"/>
      <c r="P264" s="7"/>
      <c r="Q264" s="7"/>
      <c r="R264" s="7"/>
      <c r="S264" s="7"/>
      <c r="T264" s="7"/>
      <c r="U264" s="7"/>
      <c r="V264" s="7"/>
      <c r="W264" s="7"/>
      <c r="X264" s="7"/>
      <c r="Y264" s="7"/>
      <c r="Z264" s="7"/>
      <c r="AA264" s="7"/>
      <c r="AB264" s="7"/>
      <c r="AC264" s="7"/>
      <c r="AD264" s="7"/>
      <c r="AE264" s="7"/>
      <c r="AF264" s="7"/>
      <c r="AG264" s="7"/>
      <c r="AH264" s="7"/>
      <c r="AI264" s="7"/>
      <c r="AJ264" s="15"/>
      <c r="AK264" s="15"/>
      <c r="AL264" s="15"/>
      <c r="AM264" s="15"/>
      <c r="AN264" s="15"/>
      <c r="AO264" s="15"/>
      <c r="AP264" s="15"/>
    </row>
    <row r="265" spans="2:42" hidden="1" x14ac:dyDescent="0.25">
      <c r="B265" s="15"/>
      <c r="C265" s="7"/>
      <c r="D265" s="7"/>
      <c r="E265" s="7"/>
      <c r="F265" s="7"/>
      <c r="G265" s="7"/>
      <c r="H265" s="7"/>
      <c r="I265" s="7"/>
      <c r="J265" s="7"/>
      <c r="K265" s="7"/>
      <c r="L265" s="7"/>
      <c r="M265" s="7"/>
      <c r="N265" s="7"/>
      <c r="O265" s="7"/>
      <c r="P265" s="7"/>
      <c r="Q265" s="7"/>
      <c r="R265" s="7"/>
      <c r="S265" s="7"/>
      <c r="T265" s="7"/>
      <c r="U265" s="7"/>
      <c r="V265" s="7"/>
      <c r="W265" s="7"/>
      <c r="X265" s="7"/>
      <c r="Y265" s="7"/>
      <c r="Z265" s="7"/>
      <c r="AA265" s="7"/>
      <c r="AB265" s="7"/>
      <c r="AC265" s="7"/>
      <c r="AD265" s="7"/>
      <c r="AE265" s="7"/>
      <c r="AF265" s="7"/>
      <c r="AG265" s="7"/>
      <c r="AH265" s="7"/>
      <c r="AI265" s="7"/>
      <c r="AJ265" s="15"/>
      <c r="AK265" s="15"/>
      <c r="AL265" s="15"/>
      <c r="AM265" s="15"/>
      <c r="AN265" s="15"/>
      <c r="AO265" s="15"/>
      <c r="AP265" s="15"/>
    </row>
    <row r="266" spans="2:42" hidden="1" x14ac:dyDescent="0.25">
      <c r="B266" s="15"/>
      <c r="C266" s="7"/>
      <c r="D266" s="7"/>
      <c r="E266" s="7"/>
      <c r="F266" s="7"/>
      <c r="G266" s="7"/>
      <c r="H266" s="7"/>
      <c r="I266" s="7"/>
      <c r="J266" s="7"/>
      <c r="K266" s="7"/>
      <c r="L266" s="7"/>
      <c r="M266" s="7"/>
      <c r="N266" s="7"/>
      <c r="O266" s="7"/>
      <c r="P266" s="7"/>
      <c r="Q266" s="7"/>
      <c r="R266" s="7"/>
      <c r="S266" s="7"/>
      <c r="T266" s="7"/>
      <c r="U266" s="7"/>
      <c r="V266" s="7"/>
      <c r="W266" s="7"/>
      <c r="X266" s="7"/>
      <c r="Y266" s="7"/>
      <c r="Z266" s="7"/>
      <c r="AA266" s="7"/>
      <c r="AB266" s="7"/>
      <c r="AC266" s="7"/>
      <c r="AD266" s="7"/>
      <c r="AE266" s="7"/>
      <c r="AF266" s="7"/>
      <c r="AG266" s="7"/>
      <c r="AH266" s="7"/>
      <c r="AI266" s="7"/>
      <c r="AJ266" s="15"/>
      <c r="AK266" s="15"/>
      <c r="AL266" s="15"/>
      <c r="AM266" s="15"/>
      <c r="AN266" s="15"/>
      <c r="AO266" s="15"/>
      <c r="AP266" s="15"/>
    </row>
    <row r="267" spans="2:42" hidden="1" x14ac:dyDescent="0.25">
      <c r="B267" s="15"/>
      <c r="C267" s="7"/>
      <c r="D267" s="7"/>
      <c r="E267" s="7"/>
      <c r="F267" s="7"/>
      <c r="G267" s="7"/>
      <c r="H267" s="7"/>
      <c r="I267" s="7"/>
      <c r="J267" s="7"/>
      <c r="K267" s="7"/>
      <c r="L267" s="7"/>
      <c r="M267" s="7"/>
      <c r="N267" s="7"/>
      <c r="O267" s="7"/>
      <c r="P267" s="7"/>
      <c r="Q267" s="7"/>
      <c r="R267" s="7"/>
      <c r="S267" s="7"/>
      <c r="T267" s="7"/>
      <c r="U267" s="7"/>
      <c r="V267" s="7"/>
      <c r="W267" s="7"/>
      <c r="X267" s="7"/>
      <c r="Y267" s="7"/>
      <c r="Z267" s="7"/>
      <c r="AA267" s="7"/>
      <c r="AB267" s="7"/>
      <c r="AC267" s="7"/>
      <c r="AD267" s="7"/>
      <c r="AE267" s="7"/>
      <c r="AF267" s="7"/>
      <c r="AG267" s="7"/>
      <c r="AH267" s="7"/>
      <c r="AI267" s="7"/>
      <c r="AJ267" s="15"/>
      <c r="AK267" s="15"/>
      <c r="AL267" s="15"/>
      <c r="AM267" s="15"/>
      <c r="AN267" s="15"/>
      <c r="AO267" s="15"/>
      <c r="AP267" s="15"/>
    </row>
    <row r="268" spans="2:42" hidden="1" x14ac:dyDescent="0.25">
      <c r="B268" s="15"/>
      <c r="C268" s="7"/>
      <c r="D268" s="7"/>
      <c r="E268" s="7"/>
      <c r="F268" s="7"/>
      <c r="G268" s="7"/>
      <c r="H268" s="7"/>
      <c r="I268" s="7"/>
      <c r="J268" s="7"/>
      <c r="K268" s="7"/>
      <c r="L268" s="7"/>
      <c r="M268" s="7"/>
      <c r="N268" s="7"/>
      <c r="O268" s="7"/>
      <c r="P268" s="7"/>
      <c r="Q268" s="7"/>
      <c r="R268" s="7"/>
      <c r="S268" s="7"/>
      <c r="T268" s="7"/>
      <c r="U268" s="7"/>
      <c r="V268" s="7"/>
      <c r="W268" s="7"/>
      <c r="X268" s="7"/>
      <c r="Y268" s="7"/>
      <c r="Z268" s="7"/>
      <c r="AA268" s="7"/>
      <c r="AB268" s="7"/>
      <c r="AC268" s="7"/>
      <c r="AD268" s="7"/>
      <c r="AE268" s="7"/>
      <c r="AF268" s="7"/>
      <c r="AG268" s="7"/>
      <c r="AH268" s="7"/>
      <c r="AI268" s="7"/>
      <c r="AJ268" s="15"/>
      <c r="AK268" s="15"/>
      <c r="AL268" s="15"/>
      <c r="AM268" s="15"/>
      <c r="AN268" s="15"/>
      <c r="AO268" s="15"/>
      <c r="AP268" s="15"/>
    </row>
    <row r="269" spans="2:42" hidden="1" x14ac:dyDescent="0.25">
      <c r="B269" s="15"/>
      <c r="C269" s="7"/>
      <c r="D269" s="7"/>
      <c r="E269" s="7"/>
      <c r="F269" s="7"/>
      <c r="G269" s="7"/>
      <c r="H269" s="7"/>
      <c r="I269" s="7"/>
      <c r="J269" s="7"/>
      <c r="K269" s="7"/>
      <c r="L269" s="7"/>
      <c r="M269" s="7"/>
      <c r="N269" s="7"/>
      <c r="O269" s="7"/>
      <c r="P269" s="7"/>
      <c r="Q269" s="7"/>
      <c r="R269" s="7"/>
      <c r="S269" s="7"/>
      <c r="T269" s="7"/>
      <c r="U269" s="7"/>
      <c r="V269" s="7"/>
      <c r="W269" s="7"/>
      <c r="X269" s="7"/>
      <c r="Y269" s="7"/>
      <c r="Z269" s="7"/>
      <c r="AA269" s="7"/>
      <c r="AB269" s="7"/>
      <c r="AC269" s="7"/>
      <c r="AD269" s="7"/>
      <c r="AE269" s="7"/>
      <c r="AF269" s="7"/>
      <c r="AG269" s="7"/>
      <c r="AH269" s="7"/>
      <c r="AI269" s="7"/>
      <c r="AJ269" s="15"/>
      <c r="AK269" s="15"/>
      <c r="AL269" s="15"/>
      <c r="AM269" s="15"/>
      <c r="AN269" s="15"/>
      <c r="AO269" s="15"/>
      <c r="AP269" s="15"/>
    </row>
    <row r="270" spans="2:42" hidden="1" x14ac:dyDescent="0.25">
      <c r="B270" s="15"/>
      <c r="C270" s="7"/>
      <c r="D270" s="7"/>
      <c r="E270" s="7"/>
      <c r="F270" s="7"/>
      <c r="G270" s="7"/>
      <c r="H270" s="7"/>
      <c r="I270" s="7"/>
      <c r="J270" s="7"/>
      <c r="K270" s="7"/>
      <c r="L270" s="7"/>
      <c r="M270" s="7"/>
      <c r="N270" s="7"/>
      <c r="O270" s="7"/>
      <c r="P270" s="7"/>
      <c r="Q270" s="7"/>
      <c r="R270" s="7"/>
      <c r="S270" s="7"/>
      <c r="T270" s="7"/>
      <c r="U270" s="7"/>
      <c r="V270" s="7"/>
      <c r="W270" s="7"/>
      <c r="X270" s="7"/>
      <c r="Y270" s="7"/>
      <c r="Z270" s="7"/>
      <c r="AA270" s="7"/>
      <c r="AB270" s="7"/>
      <c r="AC270" s="7"/>
      <c r="AD270" s="7"/>
      <c r="AE270" s="7"/>
      <c r="AF270" s="7"/>
      <c r="AG270" s="7"/>
      <c r="AH270" s="7"/>
      <c r="AI270" s="7"/>
      <c r="AJ270" s="15"/>
      <c r="AK270" s="15"/>
      <c r="AL270" s="15"/>
      <c r="AM270" s="15"/>
      <c r="AN270" s="15"/>
      <c r="AO270" s="15"/>
      <c r="AP270" s="15"/>
    </row>
    <row r="271" spans="2:42" hidden="1" x14ac:dyDescent="0.25">
      <c r="B271" s="15"/>
      <c r="C271" s="7"/>
      <c r="D271" s="7"/>
      <c r="E271" s="7"/>
      <c r="F271" s="7"/>
      <c r="G271" s="7"/>
      <c r="H271" s="7"/>
      <c r="I271" s="7"/>
      <c r="J271" s="7"/>
      <c r="K271" s="7"/>
      <c r="L271" s="7"/>
      <c r="M271" s="7"/>
      <c r="N271" s="7"/>
      <c r="O271" s="7"/>
      <c r="P271" s="7"/>
      <c r="Q271" s="7"/>
      <c r="R271" s="7"/>
      <c r="S271" s="7"/>
      <c r="T271" s="7"/>
      <c r="U271" s="7"/>
      <c r="V271" s="7"/>
      <c r="W271" s="7"/>
      <c r="X271" s="7"/>
      <c r="Y271" s="7"/>
      <c r="Z271" s="7"/>
      <c r="AA271" s="7"/>
      <c r="AB271" s="7"/>
      <c r="AC271" s="7"/>
      <c r="AD271" s="7"/>
      <c r="AE271" s="7"/>
      <c r="AF271" s="7"/>
      <c r="AG271" s="7"/>
      <c r="AH271" s="7"/>
      <c r="AI271" s="7"/>
      <c r="AJ271" s="15"/>
      <c r="AK271" s="15"/>
      <c r="AL271" s="15"/>
      <c r="AM271" s="15"/>
      <c r="AN271" s="15"/>
      <c r="AO271" s="15"/>
      <c r="AP271" s="15"/>
    </row>
    <row r="272" spans="2:42" hidden="1" x14ac:dyDescent="0.25">
      <c r="B272" s="15"/>
      <c r="C272" s="7"/>
      <c r="D272" s="7"/>
      <c r="E272" s="7"/>
      <c r="F272" s="7"/>
      <c r="G272" s="7"/>
      <c r="H272" s="7"/>
      <c r="I272" s="7"/>
      <c r="J272" s="7"/>
      <c r="K272" s="7"/>
      <c r="L272" s="7"/>
      <c r="M272" s="7"/>
      <c r="N272" s="7"/>
      <c r="O272" s="7"/>
      <c r="P272" s="7"/>
      <c r="Q272" s="7"/>
      <c r="R272" s="7"/>
      <c r="S272" s="7"/>
      <c r="T272" s="7"/>
      <c r="U272" s="7"/>
      <c r="V272" s="7"/>
      <c r="W272" s="7"/>
      <c r="X272" s="7"/>
      <c r="Y272" s="7"/>
      <c r="Z272" s="7"/>
      <c r="AA272" s="7"/>
      <c r="AB272" s="7"/>
      <c r="AC272" s="7"/>
      <c r="AD272" s="7"/>
      <c r="AE272" s="7"/>
      <c r="AF272" s="7"/>
      <c r="AG272" s="7"/>
      <c r="AH272" s="7"/>
      <c r="AI272" s="7"/>
      <c r="AJ272" s="15"/>
      <c r="AK272" s="15"/>
      <c r="AL272" s="15"/>
      <c r="AM272" s="15"/>
      <c r="AN272" s="15"/>
      <c r="AO272" s="15"/>
      <c r="AP272" s="15"/>
    </row>
    <row r="273" spans="2:42" hidden="1" x14ac:dyDescent="0.25">
      <c r="B273" s="15"/>
      <c r="C273" s="7"/>
      <c r="D273" s="7"/>
      <c r="E273" s="7"/>
      <c r="F273" s="7"/>
      <c r="G273" s="7"/>
      <c r="H273" s="7"/>
      <c r="I273" s="7"/>
      <c r="J273" s="7"/>
      <c r="K273" s="7"/>
      <c r="L273" s="7"/>
      <c r="M273" s="7"/>
      <c r="N273" s="7"/>
      <c r="O273" s="7"/>
      <c r="P273" s="7"/>
      <c r="Q273" s="7"/>
      <c r="R273" s="7"/>
      <c r="S273" s="7"/>
      <c r="T273" s="7"/>
      <c r="U273" s="7"/>
      <c r="V273" s="7"/>
      <c r="W273" s="7"/>
      <c r="X273" s="7"/>
      <c r="Y273" s="7"/>
      <c r="Z273" s="7"/>
      <c r="AA273" s="7"/>
      <c r="AB273" s="7"/>
      <c r="AC273" s="7"/>
      <c r="AD273" s="7"/>
      <c r="AE273" s="7"/>
      <c r="AF273" s="7"/>
      <c r="AG273" s="7"/>
      <c r="AH273" s="7"/>
      <c r="AI273" s="7"/>
      <c r="AJ273" s="15"/>
      <c r="AK273" s="15"/>
      <c r="AL273" s="15"/>
      <c r="AM273" s="15"/>
      <c r="AN273" s="15"/>
      <c r="AO273" s="15"/>
      <c r="AP273" s="15"/>
    </row>
    <row r="274" spans="2:42" hidden="1" x14ac:dyDescent="0.25">
      <c r="B274" s="15"/>
      <c r="C274" s="7"/>
      <c r="D274" s="7"/>
      <c r="E274" s="7"/>
      <c r="F274" s="7"/>
      <c r="G274" s="7"/>
      <c r="H274" s="7"/>
      <c r="I274" s="7"/>
      <c r="J274" s="7"/>
      <c r="K274" s="7"/>
      <c r="L274" s="7"/>
      <c r="M274" s="7"/>
      <c r="N274" s="7"/>
      <c r="O274" s="7"/>
      <c r="P274" s="7"/>
      <c r="Q274" s="7"/>
      <c r="R274" s="7"/>
      <c r="S274" s="7"/>
      <c r="T274" s="7"/>
      <c r="U274" s="7"/>
      <c r="V274" s="7"/>
      <c r="W274" s="7"/>
      <c r="X274" s="7"/>
      <c r="Y274" s="7"/>
      <c r="Z274" s="7"/>
      <c r="AA274" s="7"/>
      <c r="AB274" s="7"/>
      <c r="AC274" s="7"/>
      <c r="AD274" s="7"/>
      <c r="AE274" s="7"/>
      <c r="AF274" s="7"/>
      <c r="AG274" s="7"/>
      <c r="AH274" s="7"/>
      <c r="AI274" s="7"/>
      <c r="AJ274" s="15"/>
      <c r="AK274" s="15"/>
      <c r="AL274" s="15"/>
      <c r="AM274" s="15"/>
      <c r="AN274" s="15"/>
      <c r="AO274" s="15"/>
      <c r="AP274" s="15"/>
    </row>
    <row r="275" spans="2:42" hidden="1" x14ac:dyDescent="0.25">
      <c r="B275" s="15"/>
      <c r="C275" s="7"/>
      <c r="D275" s="7"/>
      <c r="E275" s="7"/>
      <c r="F275" s="7"/>
      <c r="G275" s="7"/>
      <c r="H275" s="7"/>
      <c r="I275" s="7"/>
      <c r="J275" s="7"/>
      <c r="K275" s="7"/>
      <c r="L275" s="7"/>
      <c r="M275" s="7"/>
      <c r="N275" s="7"/>
      <c r="O275" s="7"/>
      <c r="P275" s="7"/>
      <c r="Q275" s="7"/>
      <c r="R275" s="7"/>
      <c r="S275" s="7"/>
      <c r="T275" s="7"/>
      <c r="U275" s="7"/>
      <c r="V275" s="7"/>
      <c r="W275" s="7"/>
      <c r="X275" s="7"/>
      <c r="Y275" s="7"/>
      <c r="Z275" s="7"/>
      <c r="AA275" s="7"/>
      <c r="AB275" s="7"/>
      <c r="AC275" s="7"/>
      <c r="AD275" s="7"/>
      <c r="AE275" s="7"/>
      <c r="AF275" s="7"/>
      <c r="AG275" s="7"/>
      <c r="AH275" s="7"/>
      <c r="AI275" s="7"/>
      <c r="AJ275" s="15"/>
      <c r="AK275" s="15"/>
      <c r="AL275" s="15"/>
      <c r="AM275" s="15"/>
      <c r="AN275" s="15"/>
      <c r="AO275" s="15"/>
      <c r="AP275" s="15"/>
    </row>
    <row r="276" spans="2:42" hidden="1" x14ac:dyDescent="0.25">
      <c r="B276" s="15"/>
      <c r="C276" s="7"/>
      <c r="D276" s="7"/>
      <c r="E276" s="7"/>
      <c r="F276" s="7"/>
      <c r="G276" s="7"/>
      <c r="H276" s="7"/>
      <c r="I276" s="7"/>
      <c r="J276" s="7"/>
      <c r="K276" s="7"/>
      <c r="L276" s="7"/>
      <c r="M276" s="7"/>
      <c r="N276" s="7"/>
      <c r="O276" s="7"/>
      <c r="P276" s="7"/>
      <c r="Q276" s="7"/>
      <c r="R276" s="7"/>
      <c r="S276" s="7"/>
      <c r="T276" s="7"/>
      <c r="U276" s="7"/>
      <c r="V276" s="7"/>
      <c r="W276" s="7"/>
      <c r="X276" s="7"/>
      <c r="Y276" s="7"/>
      <c r="Z276" s="7"/>
      <c r="AA276" s="7"/>
      <c r="AB276" s="7"/>
      <c r="AC276" s="7"/>
      <c r="AD276" s="7"/>
      <c r="AE276" s="7"/>
      <c r="AF276" s="7"/>
      <c r="AG276" s="7"/>
      <c r="AH276" s="7"/>
      <c r="AI276" s="7"/>
      <c r="AJ276" s="15"/>
      <c r="AK276" s="15"/>
      <c r="AL276" s="15"/>
      <c r="AM276" s="15"/>
      <c r="AN276" s="15"/>
      <c r="AO276" s="15"/>
      <c r="AP276" s="15"/>
    </row>
    <row r="277" spans="2:42" hidden="1" x14ac:dyDescent="0.25">
      <c r="B277" s="15"/>
      <c r="C277" s="7"/>
      <c r="D277" s="7"/>
      <c r="E277" s="7"/>
      <c r="F277" s="7"/>
      <c r="G277" s="7"/>
      <c r="H277" s="7"/>
      <c r="I277" s="7"/>
      <c r="J277" s="7"/>
      <c r="K277" s="7"/>
      <c r="L277" s="7"/>
      <c r="M277" s="7"/>
      <c r="N277" s="7"/>
      <c r="O277" s="7"/>
      <c r="P277" s="7"/>
      <c r="Q277" s="7"/>
      <c r="R277" s="7"/>
      <c r="S277" s="7"/>
      <c r="T277" s="7"/>
      <c r="U277" s="7"/>
      <c r="V277" s="7"/>
      <c r="W277" s="7"/>
      <c r="X277" s="7"/>
      <c r="Y277" s="7"/>
      <c r="Z277" s="7"/>
      <c r="AA277" s="7"/>
      <c r="AB277" s="7"/>
      <c r="AC277" s="7"/>
      <c r="AD277" s="7"/>
      <c r="AE277" s="7"/>
      <c r="AF277" s="7"/>
      <c r="AG277" s="7"/>
      <c r="AH277" s="7"/>
      <c r="AI277" s="7"/>
      <c r="AJ277" s="15"/>
      <c r="AK277" s="15"/>
      <c r="AL277" s="15"/>
      <c r="AM277" s="15"/>
      <c r="AN277" s="15"/>
      <c r="AO277" s="15"/>
      <c r="AP277" s="15"/>
    </row>
    <row r="278" spans="2:42" hidden="1" x14ac:dyDescent="0.25">
      <c r="B278" s="15"/>
      <c r="C278" s="7"/>
      <c r="D278" s="7"/>
      <c r="E278" s="7"/>
      <c r="F278" s="7"/>
      <c r="G278" s="7"/>
      <c r="H278" s="7"/>
      <c r="I278" s="7"/>
      <c r="J278" s="7"/>
      <c r="K278" s="7"/>
      <c r="L278" s="7"/>
      <c r="M278" s="7"/>
      <c r="N278" s="7"/>
      <c r="O278" s="7"/>
      <c r="P278" s="7"/>
      <c r="Q278" s="7"/>
      <c r="R278" s="7"/>
      <c r="S278" s="7"/>
      <c r="T278" s="7"/>
      <c r="U278" s="7"/>
      <c r="V278" s="7"/>
      <c r="W278" s="7"/>
      <c r="X278" s="7"/>
      <c r="Y278" s="7"/>
      <c r="Z278" s="7"/>
      <c r="AA278" s="7"/>
      <c r="AB278" s="7"/>
      <c r="AC278" s="7"/>
      <c r="AD278" s="7"/>
      <c r="AE278" s="7"/>
      <c r="AF278" s="7"/>
      <c r="AG278" s="7"/>
      <c r="AH278" s="7"/>
      <c r="AI278" s="7"/>
      <c r="AJ278" s="15"/>
      <c r="AK278" s="15"/>
      <c r="AL278" s="15"/>
      <c r="AM278" s="15"/>
      <c r="AN278" s="15"/>
      <c r="AO278" s="15"/>
      <c r="AP278" s="15"/>
    </row>
    <row r="279" spans="2:42" hidden="1" x14ac:dyDescent="0.25">
      <c r="B279" s="15"/>
      <c r="C279" s="7"/>
      <c r="D279" s="7"/>
      <c r="E279" s="7"/>
      <c r="F279" s="7"/>
      <c r="G279" s="7"/>
      <c r="H279" s="7"/>
      <c r="I279" s="7"/>
      <c r="J279" s="7"/>
      <c r="K279" s="7"/>
      <c r="L279" s="7"/>
      <c r="M279" s="7"/>
      <c r="N279" s="7"/>
      <c r="O279" s="7"/>
      <c r="P279" s="7"/>
      <c r="Q279" s="7"/>
      <c r="R279" s="7"/>
      <c r="S279" s="7"/>
      <c r="T279" s="7"/>
      <c r="U279" s="7"/>
      <c r="V279" s="7"/>
      <c r="W279" s="7"/>
      <c r="X279" s="7"/>
      <c r="Y279" s="7"/>
      <c r="Z279" s="7"/>
      <c r="AA279" s="7"/>
      <c r="AB279" s="7"/>
      <c r="AC279" s="7"/>
      <c r="AD279" s="7"/>
      <c r="AE279" s="7"/>
      <c r="AF279" s="7"/>
      <c r="AG279" s="7"/>
      <c r="AH279" s="7"/>
      <c r="AI279" s="7"/>
      <c r="AJ279" s="15"/>
      <c r="AK279" s="15"/>
      <c r="AL279" s="15"/>
      <c r="AM279" s="15"/>
      <c r="AN279" s="15"/>
      <c r="AO279" s="15"/>
      <c r="AP279" s="15"/>
    </row>
    <row r="280" spans="2:42" hidden="1" x14ac:dyDescent="0.25">
      <c r="B280" s="15"/>
      <c r="C280" s="7"/>
      <c r="D280" s="7"/>
      <c r="E280" s="7"/>
      <c r="F280" s="7"/>
      <c r="G280" s="7"/>
      <c r="H280" s="7"/>
      <c r="I280" s="7"/>
      <c r="J280" s="7"/>
      <c r="K280" s="7"/>
      <c r="L280" s="7"/>
      <c r="M280" s="7"/>
      <c r="N280" s="7"/>
      <c r="O280" s="7"/>
      <c r="P280" s="7"/>
      <c r="Q280" s="7"/>
      <c r="R280" s="7"/>
      <c r="S280" s="7"/>
      <c r="T280" s="7"/>
      <c r="U280" s="7"/>
      <c r="V280" s="7"/>
      <c r="W280" s="7"/>
      <c r="X280" s="7"/>
      <c r="Y280" s="7"/>
      <c r="Z280" s="7"/>
      <c r="AA280" s="7"/>
      <c r="AB280" s="7"/>
      <c r="AC280" s="7"/>
      <c r="AD280" s="7"/>
      <c r="AE280" s="7"/>
      <c r="AF280" s="7"/>
      <c r="AG280" s="7"/>
      <c r="AH280" s="7"/>
      <c r="AI280" s="7"/>
      <c r="AJ280" s="15"/>
      <c r="AK280" s="15"/>
      <c r="AL280" s="15"/>
      <c r="AM280" s="15"/>
      <c r="AN280" s="15"/>
      <c r="AO280" s="15"/>
      <c r="AP280" s="15"/>
    </row>
    <row r="281" spans="2:42" hidden="1" x14ac:dyDescent="0.25">
      <c r="B281" s="15"/>
      <c r="C281" s="7"/>
      <c r="D281" s="7"/>
      <c r="E281" s="7"/>
      <c r="F281" s="7"/>
      <c r="G281" s="7"/>
      <c r="H281" s="7"/>
      <c r="I281" s="7"/>
      <c r="J281" s="7"/>
      <c r="K281" s="7"/>
      <c r="L281" s="7"/>
      <c r="M281" s="7"/>
      <c r="N281" s="7"/>
      <c r="O281" s="7"/>
      <c r="P281" s="7"/>
      <c r="Q281" s="7"/>
      <c r="R281" s="7"/>
      <c r="S281" s="7"/>
      <c r="T281" s="7"/>
      <c r="U281" s="7"/>
      <c r="V281" s="7"/>
      <c r="W281" s="7"/>
      <c r="X281" s="7"/>
      <c r="Y281" s="7"/>
      <c r="Z281" s="7"/>
      <c r="AA281" s="7"/>
      <c r="AB281" s="7"/>
      <c r="AC281" s="7"/>
      <c r="AD281" s="7"/>
      <c r="AE281" s="7"/>
      <c r="AF281" s="7"/>
      <c r="AG281" s="7"/>
      <c r="AH281" s="7"/>
      <c r="AI281" s="7"/>
      <c r="AJ281" s="15"/>
      <c r="AK281" s="15"/>
      <c r="AL281" s="15"/>
      <c r="AM281" s="15"/>
      <c r="AN281" s="15"/>
      <c r="AO281" s="15"/>
      <c r="AP281" s="15"/>
    </row>
    <row r="282" spans="2:42" hidden="1" x14ac:dyDescent="0.25">
      <c r="B282" s="15"/>
      <c r="C282" s="7"/>
      <c r="D282" s="7"/>
      <c r="E282" s="7"/>
      <c r="F282" s="7"/>
      <c r="G282" s="7"/>
      <c r="H282" s="7"/>
      <c r="I282" s="7"/>
      <c r="J282" s="7"/>
      <c r="K282" s="7"/>
      <c r="L282" s="7"/>
      <c r="M282" s="7"/>
      <c r="N282" s="7"/>
      <c r="O282" s="7"/>
      <c r="P282" s="7"/>
      <c r="Q282" s="7"/>
      <c r="R282" s="7"/>
      <c r="S282" s="7"/>
      <c r="T282" s="7"/>
      <c r="U282" s="7"/>
      <c r="V282" s="7"/>
      <c r="W282" s="7"/>
      <c r="X282" s="7"/>
      <c r="Y282" s="7"/>
      <c r="Z282" s="7"/>
      <c r="AA282" s="7"/>
      <c r="AB282" s="7"/>
      <c r="AC282" s="7"/>
      <c r="AD282" s="7"/>
      <c r="AE282" s="7"/>
      <c r="AF282" s="7"/>
      <c r="AG282" s="7"/>
      <c r="AH282" s="7"/>
      <c r="AI282" s="7"/>
      <c r="AJ282" s="15"/>
      <c r="AK282" s="15"/>
      <c r="AL282" s="15"/>
      <c r="AM282" s="15"/>
      <c r="AN282" s="15"/>
      <c r="AO282" s="15"/>
      <c r="AP282" s="15"/>
    </row>
    <row r="283" spans="2:42" hidden="1" x14ac:dyDescent="0.25">
      <c r="B283" s="15"/>
      <c r="C283" s="7"/>
      <c r="D283" s="7"/>
      <c r="E283" s="7"/>
      <c r="F283" s="7"/>
      <c r="G283" s="7"/>
      <c r="H283" s="7"/>
      <c r="I283" s="7"/>
      <c r="J283" s="7"/>
      <c r="K283" s="7"/>
      <c r="L283" s="7"/>
      <c r="M283" s="7"/>
      <c r="N283" s="7"/>
      <c r="O283" s="7"/>
      <c r="P283" s="7"/>
      <c r="Q283" s="7"/>
      <c r="R283" s="7"/>
      <c r="S283" s="7"/>
      <c r="T283" s="7"/>
      <c r="U283" s="7"/>
      <c r="V283" s="7"/>
      <c r="W283" s="7"/>
      <c r="X283" s="7"/>
      <c r="Y283" s="7"/>
      <c r="Z283" s="7"/>
      <c r="AA283" s="7"/>
      <c r="AB283" s="7"/>
      <c r="AC283" s="7"/>
      <c r="AD283" s="7"/>
      <c r="AE283" s="7"/>
      <c r="AF283" s="7"/>
      <c r="AG283" s="7"/>
      <c r="AH283" s="7"/>
      <c r="AI283" s="7"/>
      <c r="AJ283" s="15"/>
      <c r="AK283" s="15"/>
      <c r="AL283" s="15"/>
      <c r="AM283" s="15"/>
      <c r="AN283" s="15"/>
      <c r="AO283" s="15"/>
      <c r="AP283" s="15"/>
    </row>
    <row r="284" spans="2:42" hidden="1" x14ac:dyDescent="0.25">
      <c r="B284" s="15"/>
      <c r="C284" s="7"/>
      <c r="D284" s="7"/>
      <c r="E284" s="7"/>
      <c r="F284" s="7"/>
      <c r="G284" s="7"/>
      <c r="H284" s="7"/>
      <c r="I284" s="7"/>
      <c r="J284" s="7"/>
      <c r="K284" s="7"/>
      <c r="L284" s="7"/>
      <c r="M284" s="7"/>
      <c r="N284" s="7"/>
      <c r="O284" s="7"/>
      <c r="P284" s="7"/>
      <c r="Q284" s="7"/>
      <c r="R284" s="7"/>
      <c r="S284" s="7"/>
      <c r="T284" s="7"/>
      <c r="U284" s="7"/>
      <c r="V284" s="7"/>
      <c r="W284" s="7"/>
      <c r="X284" s="7"/>
      <c r="Y284" s="7"/>
      <c r="Z284" s="7"/>
      <c r="AA284" s="7"/>
      <c r="AB284" s="7"/>
      <c r="AC284" s="7"/>
      <c r="AD284" s="7"/>
      <c r="AE284" s="7"/>
      <c r="AF284" s="7"/>
      <c r="AG284" s="7"/>
      <c r="AH284" s="7"/>
      <c r="AI284" s="7"/>
      <c r="AJ284" s="15"/>
      <c r="AK284" s="15"/>
      <c r="AL284" s="15"/>
      <c r="AM284" s="15"/>
      <c r="AN284" s="15"/>
      <c r="AO284" s="15"/>
      <c r="AP284" s="15"/>
    </row>
    <row r="285" spans="2:42" hidden="1" x14ac:dyDescent="0.25">
      <c r="B285" s="15"/>
      <c r="C285" s="7"/>
      <c r="D285" s="7"/>
      <c r="E285" s="7"/>
      <c r="F285" s="7"/>
      <c r="G285" s="7"/>
      <c r="H285" s="7"/>
      <c r="I285" s="7"/>
      <c r="J285" s="7"/>
      <c r="K285" s="7"/>
      <c r="L285" s="7"/>
      <c r="M285" s="7"/>
      <c r="N285" s="7"/>
      <c r="O285" s="7"/>
      <c r="P285" s="7"/>
      <c r="Q285" s="7"/>
      <c r="R285" s="7"/>
      <c r="S285" s="7"/>
      <c r="T285" s="7"/>
      <c r="U285" s="7"/>
      <c r="V285" s="7"/>
      <c r="W285" s="7"/>
      <c r="X285" s="7"/>
      <c r="Y285" s="7"/>
      <c r="Z285" s="7"/>
      <c r="AA285" s="7"/>
      <c r="AB285" s="7"/>
      <c r="AC285" s="7"/>
      <c r="AD285" s="7"/>
      <c r="AE285" s="7"/>
      <c r="AF285" s="7"/>
      <c r="AG285" s="7"/>
      <c r="AH285" s="7"/>
      <c r="AI285" s="7"/>
      <c r="AJ285" s="15"/>
      <c r="AK285" s="15"/>
      <c r="AL285" s="15"/>
      <c r="AM285" s="15"/>
      <c r="AN285" s="15"/>
      <c r="AO285" s="15"/>
      <c r="AP285" s="15"/>
    </row>
    <row r="286" spans="2:42" hidden="1" x14ac:dyDescent="0.25">
      <c r="B286" s="15"/>
      <c r="C286" s="7"/>
      <c r="D286" s="7"/>
      <c r="E286" s="7"/>
      <c r="F286" s="7"/>
      <c r="G286" s="7"/>
      <c r="H286" s="7"/>
      <c r="I286" s="7"/>
      <c r="J286" s="7"/>
      <c r="K286" s="7"/>
      <c r="L286" s="7"/>
      <c r="M286" s="7"/>
      <c r="N286" s="7"/>
      <c r="O286" s="7"/>
      <c r="P286" s="7"/>
      <c r="Q286" s="7"/>
      <c r="R286" s="7"/>
      <c r="S286" s="7"/>
      <c r="T286" s="7"/>
      <c r="U286" s="7"/>
      <c r="V286" s="7"/>
      <c r="W286" s="7"/>
      <c r="X286" s="7"/>
      <c r="Y286" s="7"/>
      <c r="Z286" s="7"/>
      <c r="AA286" s="7"/>
      <c r="AB286" s="7"/>
      <c r="AC286" s="7"/>
      <c r="AD286" s="7"/>
      <c r="AE286" s="7"/>
      <c r="AF286" s="7"/>
      <c r="AG286" s="7"/>
      <c r="AH286" s="7"/>
      <c r="AI286" s="7"/>
      <c r="AJ286" s="15"/>
      <c r="AK286" s="15"/>
      <c r="AL286" s="15"/>
      <c r="AM286" s="15"/>
      <c r="AN286" s="15"/>
      <c r="AO286" s="15"/>
      <c r="AP286" s="15"/>
    </row>
    <row r="287" spans="2:42" hidden="1" x14ac:dyDescent="0.25">
      <c r="B287" s="15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  <c r="T287" s="7"/>
      <c r="U287" s="7"/>
      <c r="V287" s="7"/>
      <c r="W287" s="7"/>
      <c r="X287" s="7"/>
      <c r="Y287" s="7"/>
      <c r="Z287" s="7"/>
      <c r="AA287" s="7"/>
      <c r="AB287" s="7"/>
      <c r="AC287" s="7"/>
      <c r="AD287" s="7"/>
      <c r="AE287" s="7"/>
      <c r="AF287" s="7"/>
      <c r="AG287" s="7"/>
      <c r="AH287" s="7"/>
      <c r="AI287" s="7"/>
      <c r="AJ287" s="15"/>
      <c r="AK287" s="15"/>
      <c r="AL287" s="15"/>
      <c r="AM287" s="15"/>
      <c r="AN287" s="15"/>
      <c r="AO287" s="15"/>
      <c r="AP287" s="15"/>
    </row>
    <row r="288" spans="2:42" hidden="1" x14ac:dyDescent="0.25">
      <c r="B288" s="15"/>
      <c r="C288" s="7"/>
      <c r="D288" s="7"/>
      <c r="E288" s="7"/>
      <c r="F288" s="7"/>
      <c r="G288" s="7"/>
      <c r="H288" s="7"/>
      <c r="I288" s="7"/>
      <c r="J288" s="7"/>
      <c r="K288" s="7"/>
      <c r="L288" s="7"/>
      <c r="M288" s="7"/>
      <c r="N288" s="7"/>
      <c r="O288" s="7"/>
      <c r="P288" s="7"/>
      <c r="Q288" s="7"/>
      <c r="R288" s="7"/>
      <c r="S288" s="7"/>
      <c r="T288" s="7"/>
      <c r="U288" s="7"/>
      <c r="V288" s="7"/>
      <c r="W288" s="7"/>
      <c r="X288" s="7"/>
      <c r="Y288" s="7"/>
      <c r="Z288" s="7"/>
      <c r="AA288" s="7"/>
      <c r="AB288" s="7"/>
      <c r="AC288" s="7"/>
      <c r="AD288" s="7"/>
      <c r="AE288" s="7"/>
      <c r="AF288" s="7"/>
      <c r="AG288" s="7"/>
      <c r="AH288" s="7"/>
      <c r="AI288" s="7"/>
      <c r="AJ288" s="15"/>
      <c r="AK288" s="15"/>
      <c r="AL288" s="15"/>
      <c r="AM288" s="15"/>
      <c r="AN288" s="15"/>
      <c r="AO288" s="15"/>
      <c r="AP288" s="15"/>
    </row>
    <row r="289" spans="2:42" hidden="1" x14ac:dyDescent="0.25">
      <c r="B289" s="15"/>
      <c r="C289" s="7"/>
      <c r="D289" s="7"/>
      <c r="E289" s="7"/>
      <c r="F289" s="7"/>
      <c r="G289" s="7"/>
      <c r="H289" s="7"/>
      <c r="I289" s="7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  <c r="AA289" s="7"/>
      <c r="AB289" s="7"/>
      <c r="AC289" s="7"/>
      <c r="AD289" s="7"/>
      <c r="AE289" s="7"/>
      <c r="AF289" s="7"/>
      <c r="AG289" s="7"/>
      <c r="AH289" s="7"/>
      <c r="AI289" s="7"/>
      <c r="AJ289" s="15"/>
      <c r="AK289" s="15"/>
      <c r="AL289" s="15"/>
      <c r="AM289" s="15"/>
      <c r="AN289" s="15"/>
      <c r="AO289" s="15"/>
      <c r="AP289" s="15"/>
    </row>
    <row r="290" spans="2:42" hidden="1" x14ac:dyDescent="0.25">
      <c r="B290" s="15"/>
      <c r="C290" s="7"/>
      <c r="D290" s="7"/>
      <c r="E290" s="7"/>
      <c r="F290" s="7"/>
      <c r="G290" s="7"/>
      <c r="H290" s="7"/>
      <c r="I290" s="7"/>
      <c r="J290" s="7"/>
      <c r="K290" s="7"/>
      <c r="L290" s="7"/>
      <c r="M290" s="7"/>
      <c r="N290" s="7"/>
      <c r="O290" s="7"/>
      <c r="P290" s="7"/>
      <c r="Q290" s="7"/>
      <c r="R290" s="7"/>
      <c r="S290" s="7"/>
      <c r="T290" s="7"/>
      <c r="U290" s="7"/>
      <c r="V290" s="7"/>
      <c r="W290" s="7"/>
      <c r="X290" s="7"/>
      <c r="Y290" s="7"/>
      <c r="Z290" s="7"/>
      <c r="AA290" s="7"/>
      <c r="AB290" s="7"/>
      <c r="AC290" s="7"/>
      <c r="AD290" s="7"/>
      <c r="AE290" s="7"/>
      <c r="AF290" s="7"/>
      <c r="AG290" s="7"/>
      <c r="AH290" s="7"/>
      <c r="AI290" s="7"/>
      <c r="AJ290" s="15"/>
      <c r="AK290" s="15"/>
      <c r="AL290" s="15"/>
      <c r="AM290" s="15"/>
      <c r="AN290" s="15"/>
      <c r="AO290" s="15"/>
      <c r="AP290" s="15"/>
    </row>
    <row r="291" spans="2:42" hidden="1" x14ac:dyDescent="0.25">
      <c r="B291" s="15"/>
      <c r="C291" s="7"/>
      <c r="D291" s="7"/>
      <c r="E291" s="7"/>
      <c r="F291" s="7"/>
      <c r="G291" s="7"/>
      <c r="H291" s="7"/>
      <c r="I291" s="7"/>
      <c r="J291" s="7"/>
      <c r="K291" s="7"/>
      <c r="L291" s="7"/>
      <c r="M291" s="7"/>
      <c r="N291" s="7"/>
      <c r="O291" s="7"/>
      <c r="P291" s="7"/>
      <c r="Q291" s="7"/>
      <c r="R291" s="7"/>
      <c r="S291" s="7"/>
      <c r="T291" s="7"/>
      <c r="U291" s="7"/>
      <c r="V291" s="7"/>
      <c r="W291" s="7"/>
      <c r="X291" s="7"/>
      <c r="Y291" s="7"/>
      <c r="Z291" s="7"/>
      <c r="AA291" s="7"/>
      <c r="AB291" s="7"/>
      <c r="AC291" s="7"/>
      <c r="AD291" s="7"/>
      <c r="AE291" s="7"/>
      <c r="AF291" s="7"/>
      <c r="AG291" s="7"/>
      <c r="AH291" s="7"/>
      <c r="AI291" s="7"/>
      <c r="AJ291" s="15"/>
      <c r="AK291" s="15"/>
      <c r="AL291" s="15"/>
      <c r="AM291" s="15"/>
      <c r="AN291" s="15"/>
      <c r="AO291" s="15"/>
      <c r="AP291" s="15"/>
    </row>
    <row r="292" spans="2:42" hidden="1" x14ac:dyDescent="0.25">
      <c r="B292" s="15"/>
      <c r="C292" s="7"/>
      <c r="D292" s="7"/>
      <c r="E292" s="7"/>
      <c r="F292" s="7"/>
      <c r="G292" s="7"/>
      <c r="H292" s="7"/>
      <c r="I292" s="7"/>
      <c r="J292" s="7"/>
      <c r="K292" s="7"/>
      <c r="L292" s="7"/>
      <c r="M292" s="7"/>
      <c r="N292" s="7"/>
      <c r="O292" s="7"/>
      <c r="P292" s="7"/>
      <c r="Q292" s="7"/>
      <c r="R292" s="7"/>
      <c r="S292" s="7"/>
      <c r="T292" s="7"/>
      <c r="U292" s="7"/>
      <c r="V292" s="7"/>
      <c r="W292" s="7"/>
      <c r="X292" s="7"/>
      <c r="Y292" s="7"/>
      <c r="Z292" s="7"/>
      <c r="AA292" s="7"/>
      <c r="AB292" s="7"/>
      <c r="AC292" s="7"/>
      <c r="AD292" s="7"/>
      <c r="AE292" s="7"/>
      <c r="AF292" s="7"/>
      <c r="AG292" s="7"/>
      <c r="AH292" s="7"/>
      <c r="AI292" s="7"/>
      <c r="AJ292" s="15"/>
      <c r="AK292" s="15"/>
      <c r="AL292" s="15"/>
      <c r="AM292" s="15"/>
      <c r="AN292" s="15"/>
      <c r="AO292" s="15"/>
      <c r="AP292" s="15"/>
    </row>
    <row r="293" spans="2:42" hidden="1" x14ac:dyDescent="0.25">
      <c r="B293" s="15"/>
      <c r="C293" s="7"/>
      <c r="D293" s="7"/>
      <c r="E293" s="7"/>
      <c r="F293" s="7"/>
      <c r="G293" s="7"/>
      <c r="H293" s="7"/>
      <c r="I293" s="7"/>
      <c r="J293" s="7"/>
      <c r="K293" s="7"/>
      <c r="L293" s="7"/>
      <c r="M293" s="7"/>
      <c r="N293" s="7"/>
      <c r="O293" s="7"/>
      <c r="P293" s="7"/>
      <c r="Q293" s="7"/>
      <c r="R293" s="7"/>
      <c r="S293" s="7"/>
      <c r="T293" s="7"/>
      <c r="U293" s="7"/>
      <c r="V293" s="7"/>
      <c r="W293" s="7"/>
      <c r="X293" s="7"/>
      <c r="Y293" s="7"/>
      <c r="Z293" s="7"/>
      <c r="AA293" s="7"/>
      <c r="AB293" s="7"/>
      <c r="AC293" s="7"/>
      <c r="AD293" s="7"/>
      <c r="AE293" s="7"/>
      <c r="AF293" s="7"/>
      <c r="AG293" s="7"/>
      <c r="AH293" s="7"/>
      <c r="AI293" s="7"/>
      <c r="AJ293" s="15"/>
      <c r="AK293" s="15"/>
      <c r="AL293" s="15"/>
      <c r="AM293" s="15"/>
      <c r="AN293" s="15"/>
      <c r="AO293" s="15"/>
      <c r="AP293" s="15"/>
    </row>
    <row r="294" spans="2:42" hidden="1" x14ac:dyDescent="0.25">
      <c r="B294" s="15"/>
      <c r="C294" s="7"/>
      <c r="D294" s="7"/>
      <c r="E294" s="7"/>
      <c r="F294" s="7"/>
      <c r="G294" s="7"/>
      <c r="H294" s="7"/>
      <c r="I294" s="7"/>
      <c r="J294" s="7"/>
      <c r="K294" s="7"/>
      <c r="L294" s="7"/>
      <c r="M294" s="7"/>
      <c r="N294" s="7"/>
      <c r="O294" s="7"/>
      <c r="P294" s="7"/>
      <c r="Q294" s="7"/>
      <c r="R294" s="7"/>
      <c r="S294" s="7"/>
      <c r="T294" s="7"/>
      <c r="U294" s="7"/>
      <c r="V294" s="7"/>
      <c r="W294" s="7"/>
      <c r="X294" s="7"/>
      <c r="Y294" s="7"/>
      <c r="Z294" s="7"/>
      <c r="AA294" s="7"/>
      <c r="AB294" s="7"/>
      <c r="AC294" s="7"/>
      <c r="AD294" s="7"/>
      <c r="AE294" s="7"/>
      <c r="AF294" s="7"/>
      <c r="AG294" s="7"/>
      <c r="AH294" s="7"/>
      <c r="AI294" s="7"/>
      <c r="AJ294" s="15"/>
      <c r="AK294" s="15"/>
      <c r="AL294" s="15"/>
      <c r="AM294" s="15"/>
      <c r="AN294" s="15"/>
      <c r="AO294" s="15"/>
      <c r="AP294" s="15"/>
    </row>
    <row r="295" spans="2:42" hidden="1" x14ac:dyDescent="0.25">
      <c r="B295" s="15"/>
      <c r="C295" s="7"/>
      <c r="D295" s="7"/>
      <c r="E295" s="7"/>
      <c r="F295" s="7"/>
      <c r="G295" s="7"/>
      <c r="H295" s="7"/>
      <c r="I295" s="7"/>
      <c r="J295" s="7"/>
      <c r="K295" s="7"/>
      <c r="L295" s="7"/>
      <c r="M295" s="7"/>
      <c r="N295" s="7"/>
      <c r="O295" s="7"/>
      <c r="P295" s="7"/>
      <c r="Q295" s="7"/>
      <c r="R295" s="7"/>
      <c r="S295" s="7"/>
      <c r="T295" s="7"/>
      <c r="U295" s="7"/>
      <c r="V295" s="7"/>
      <c r="W295" s="7"/>
      <c r="X295" s="7"/>
      <c r="Y295" s="7"/>
      <c r="Z295" s="7"/>
      <c r="AA295" s="7"/>
      <c r="AB295" s="7"/>
      <c r="AC295" s="7"/>
      <c r="AD295" s="7"/>
      <c r="AE295" s="7"/>
      <c r="AF295" s="7"/>
      <c r="AG295" s="7"/>
      <c r="AH295" s="7"/>
      <c r="AI295" s="7"/>
      <c r="AJ295" s="15"/>
      <c r="AK295" s="15"/>
      <c r="AL295" s="15"/>
      <c r="AM295" s="15"/>
      <c r="AN295" s="15"/>
      <c r="AO295" s="15"/>
      <c r="AP295" s="15"/>
    </row>
    <row r="296" spans="2:42" hidden="1" x14ac:dyDescent="0.25">
      <c r="B296" s="15"/>
      <c r="C296" s="7"/>
      <c r="D296" s="7"/>
      <c r="E296" s="7"/>
      <c r="F296" s="7"/>
      <c r="G296" s="7"/>
      <c r="H296" s="7"/>
      <c r="I296" s="7"/>
      <c r="J296" s="7"/>
      <c r="K296" s="7"/>
      <c r="L296" s="7"/>
      <c r="M296" s="7"/>
      <c r="N296" s="7"/>
      <c r="O296" s="7"/>
      <c r="P296" s="7"/>
      <c r="Q296" s="7"/>
      <c r="R296" s="7"/>
      <c r="S296" s="7"/>
      <c r="T296" s="7"/>
      <c r="U296" s="7"/>
      <c r="V296" s="7"/>
      <c r="W296" s="7"/>
      <c r="X296" s="7"/>
      <c r="Y296" s="7"/>
      <c r="Z296" s="7"/>
      <c r="AA296" s="7"/>
      <c r="AB296" s="7"/>
      <c r="AC296" s="7"/>
      <c r="AD296" s="7"/>
      <c r="AE296" s="7"/>
      <c r="AF296" s="7"/>
      <c r="AG296" s="7"/>
      <c r="AH296" s="7"/>
      <c r="AI296" s="7"/>
      <c r="AJ296" s="15"/>
      <c r="AK296" s="15"/>
      <c r="AL296" s="15"/>
      <c r="AM296" s="15"/>
      <c r="AN296" s="15"/>
      <c r="AO296" s="15"/>
      <c r="AP296" s="15"/>
    </row>
    <row r="297" spans="2:42" hidden="1" x14ac:dyDescent="0.25">
      <c r="B297" s="15"/>
      <c r="C297" s="7"/>
      <c r="D297" s="7"/>
      <c r="E297" s="7"/>
      <c r="F297" s="7"/>
      <c r="G297" s="7"/>
      <c r="H297" s="7"/>
      <c r="I297" s="7"/>
      <c r="J297" s="7"/>
      <c r="K297" s="7"/>
      <c r="L297" s="7"/>
      <c r="M297" s="7"/>
      <c r="N297" s="7"/>
      <c r="O297" s="7"/>
      <c r="P297" s="7"/>
      <c r="Q297" s="7"/>
      <c r="R297" s="7"/>
      <c r="S297" s="7"/>
      <c r="T297" s="7"/>
      <c r="U297" s="7"/>
      <c r="V297" s="7"/>
      <c r="W297" s="7"/>
      <c r="X297" s="7"/>
      <c r="Y297" s="7"/>
      <c r="Z297" s="7"/>
      <c r="AA297" s="7"/>
      <c r="AB297" s="7"/>
      <c r="AC297" s="7"/>
      <c r="AD297" s="7"/>
      <c r="AE297" s="7"/>
      <c r="AF297" s="7"/>
      <c r="AG297" s="7"/>
      <c r="AH297" s="7"/>
      <c r="AI297" s="7"/>
      <c r="AJ297" s="15"/>
      <c r="AK297" s="15"/>
      <c r="AL297" s="15"/>
      <c r="AM297" s="15"/>
      <c r="AN297" s="15"/>
      <c r="AO297" s="15"/>
      <c r="AP297" s="15"/>
    </row>
    <row r="298" spans="2:42" hidden="1" x14ac:dyDescent="0.25">
      <c r="B298" s="15"/>
      <c r="C298" s="7"/>
      <c r="D298" s="7"/>
      <c r="E298" s="7"/>
      <c r="F298" s="7"/>
      <c r="G298" s="7"/>
      <c r="H298" s="7"/>
      <c r="I298" s="7"/>
      <c r="J298" s="7"/>
      <c r="K298" s="7"/>
      <c r="L298" s="7"/>
      <c r="M298" s="7"/>
      <c r="N298" s="7"/>
      <c r="O298" s="7"/>
      <c r="P298" s="7"/>
      <c r="Q298" s="7"/>
      <c r="R298" s="7"/>
      <c r="S298" s="7"/>
      <c r="T298" s="7"/>
      <c r="U298" s="7"/>
      <c r="V298" s="7"/>
      <c r="W298" s="7"/>
      <c r="X298" s="7"/>
      <c r="Y298" s="7"/>
      <c r="Z298" s="7"/>
      <c r="AA298" s="7"/>
      <c r="AB298" s="7"/>
      <c r="AC298" s="7"/>
      <c r="AD298" s="7"/>
      <c r="AE298" s="7"/>
      <c r="AF298" s="7"/>
      <c r="AG298" s="7"/>
      <c r="AH298" s="7"/>
      <c r="AI298" s="7"/>
      <c r="AJ298" s="15"/>
      <c r="AK298" s="15"/>
      <c r="AL298" s="15"/>
      <c r="AM298" s="15"/>
      <c r="AN298" s="15"/>
      <c r="AO298" s="15"/>
      <c r="AP298" s="15"/>
    </row>
    <row r="299" spans="2:42" hidden="1" x14ac:dyDescent="0.25">
      <c r="B299" s="15"/>
      <c r="C299" s="7"/>
      <c r="D299" s="7"/>
      <c r="E299" s="7"/>
      <c r="F299" s="7"/>
      <c r="G299" s="7"/>
      <c r="H299" s="7"/>
      <c r="I299" s="7"/>
      <c r="J299" s="7"/>
      <c r="K299" s="7"/>
      <c r="L299" s="7"/>
      <c r="M299" s="7"/>
      <c r="N299" s="7"/>
      <c r="O299" s="7"/>
      <c r="P299" s="7"/>
      <c r="Q299" s="7"/>
      <c r="R299" s="7"/>
      <c r="S299" s="7"/>
      <c r="T299" s="7"/>
      <c r="U299" s="7"/>
      <c r="V299" s="7"/>
      <c r="W299" s="7"/>
      <c r="X299" s="7"/>
      <c r="Y299" s="7"/>
      <c r="Z299" s="7"/>
      <c r="AA299" s="7"/>
      <c r="AB299" s="7"/>
      <c r="AC299" s="7"/>
      <c r="AD299" s="7"/>
      <c r="AE299" s="7"/>
      <c r="AF299" s="7"/>
      <c r="AG299" s="7"/>
      <c r="AH299" s="7"/>
      <c r="AI299" s="7"/>
      <c r="AJ299" s="15"/>
      <c r="AK299" s="15"/>
      <c r="AL299" s="15"/>
      <c r="AM299" s="15"/>
      <c r="AN299" s="15"/>
      <c r="AO299" s="15"/>
      <c r="AP299" s="15"/>
    </row>
    <row r="300" spans="2:42" hidden="1" x14ac:dyDescent="0.25">
      <c r="B300" s="15"/>
      <c r="C300" s="7"/>
      <c r="D300" s="7"/>
      <c r="E300" s="7"/>
      <c r="F300" s="7"/>
      <c r="G300" s="7"/>
      <c r="H300" s="7"/>
      <c r="I300" s="7"/>
      <c r="J300" s="7"/>
      <c r="K300" s="7"/>
      <c r="L300" s="7"/>
      <c r="M300" s="7"/>
      <c r="N300" s="7"/>
      <c r="O300" s="7"/>
      <c r="P300" s="7"/>
      <c r="Q300" s="7"/>
      <c r="R300" s="7"/>
      <c r="S300" s="7"/>
      <c r="T300" s="7"/>
      <c r="U300" s="7"/>
      <c r="V300" s="7"/>
      <c r="W300" s="7"/>
      <c r="X300" s="7"/>
      <c r="Y300" s="7"/>
      <c r="Z300" s="7"/>
      <c r="AA300" s="7"/>
      <c r="AB300" s="7"/>
      <c r="AC300" s="7"/>
      <c r="AD300" s="7"/>
      <c r="AE300" s="7"/>
      <c r="AF300" s="7"/>
      <c r="AG300" s="7"/>
      <c r="AH300" s="7"/>
      <c r="AI300" s="7"/>
      <c r="AJ300" s="15"/>
      <c r="AK300" s="15"/>
      <c r="AL300" s="15"/>
      <c r="AM300" s="15"/>
      <c r="AN300" s="15"/>
      <c r="AO300" s="15"/>
      <c r="AP300" s="15"/>
    </row>
    <row r="301" spans="2:42" hidden="1" x14ac:dyDescent="0.25">
      <c r="B301" s="15"/>
      <c r="C301" s="7"/>
      <c r="D301" s="7"/>
      <c r="E301" s="7"/>
      <c r="F301" s="7"/>
      <c r="G301" s="7"/>
      <c r="H301" s="7"/>
      <c r="I301" s="7"/>
      <c r="J301" s="7"/>
      <c r="K301" s="7"/>
      <c r="L301" s="7"/>
      <c r="M301" s="7"/>
      <c r="N301" s="7"/>
      <c r="O301" s="7"/>
      <c r="P301" s="7"/>
      <c r="Q301" s="7"/>
      <c r="R301" s="7"/>
      <c r="S301" s="7"/>
      <c r="T301" s="7"/>
      <c r="U301" s="7"/>
      <c r="V301" s="7"/>
      <c r="W301" s="7"/>
      <c r="X301" s="7"/>
      <c r="Y301" s="7"/>
      <c r="Z301" s="7"/>
      <c r="AA301" s="7"/>
      <c r="AB301" s="7"/>
      <c r="AC301" s="7"/>
      <c r="AD301" s="7"/>
      <c r="AE301" s="7"/>
      <c r="AF301" s="7"/>
      <c r="AG301" s="7"/>
      <c r="AH301" s="7"/>
      <c r="AI301" s="7"/>
      <c r="AJ301" s="15"/>
      <c r="AK301" s="15"/>
      <c r="AL301" s="15"/>
      <c r="AM301" s="15"/>
      <c r="AN301" s="15"/>
      <c r="AO301" s="15"/>
      <c r="AP301" s="15"/>
    </row>
    <row r="302" spans="2:42" hidden="1" x14ac:dyDescent="0.25">
      <c r="B302" s="15"/>
      <c r="C302" s="7"/>
      <c r="D302" s="7"/>
      <c r="E302" s="7"/>
      <c r="F302" s="7"/>
      <c r="G302" s="7"/>
      <c r="H302" s="7"/>
      <c r="I302" s="7"/>
      <c r="J302" s="7"/>
      <c r="K302" s="7"/>
      <c r="L302" s="7"/>
      <c r="M302" s="7"/>
      <c r="N302" s="7"/>
      <c r="O302" s="7"/>
      <c r="P302" s="7"/>
      <c r="Q302" s="7"/>
      <c r="R302" s="7"/>
      <c r="S302" s="7"/>
      <c r="T302" s="7"/>
      <c r="U302" s="7"/>
      <c r="V302" s="7"/>
      <c r="W302" s="7"/>
      <c r="X302" s="7"/>
      <c r="Y302" s="7"/>
      <c r="Z302" s="7"/>
      <c r="AA302" s="7"/>
      <c r="AB302" s="7"/>
      <c r="AC302" s="7"/>
      <c r="AD302" s="7"/>
      <c r="AE302" s="7"/>
      <c r="AF302" s="7"/>
      <c r="AG302" s="7"/>
      <c r="AH302" s="7"/>
      <c r="AI302" s="7"/>
      <c r="AJ302" s="15"/>
      <c r="AK302" s="15"/>
      <c r="AL302" s="15"/>
      <c r="AM302" s="15"/>
      <c r="AN302" s="15"/>
      <c r="AO302" s="15"/>
      <c r="AP302" s="15"/>
    </row>
    <row r="303" spans="2:42" hidden="1" x14ac:dyDescent="0.25">
      <c r="B303" s="15"/>
      <c r="C303" s="7"/>
      <c r="D303" s="7"/>
      <c r="E303" s="7"/>
      <c r="F303" s="7"/>
      <c r="G303" s="7"/>
      <c r="H303" s="7"/>
      <c r="I303" s="7"/>
      <c r="J303" s="7"/>
      <c r="K303" s="7"/>
      <c r="L303" s="7"/>
      <c r="M303" s="7"/>
      <c r="N303" s="7"/>
      <c r="O303" s="7"/>
      <c r="P303" s="7"/>
      <c r="Q303" s="7"/>
      <c r="R303" s="7"/>
      <c r="S303" s="7"/>
      <c r="T303" s="7"/>
      <c r="U303" s="7"/>
      <c r="V303" s="7"/>
      <c r="W303" s="7"/>
      <c r="X303" s="7"/>
      <c r="Y303" s="7"/>
      <c r="Z303" s="7"/>
      <c r="AA303" s="7"/>
      <c r="AB303" s="7"/>
      <c r="AC303" s="7"/>
      <c r="AD303" s="7"/>
      <c r="AE303" s="7"/>
      <c r="AF303" s="7"/>
      <c r="AG303" s="7"/>
      <c r="AH303" s="7"/>
      <c r="AI303" s="7"/>
      <c r="AJ303" s="15"/>
      <c r="AK303" s="15"/>
      <c r="AL303" s="15"/>
      <c r="AM303" s="15"/>
      <c r="AN303" s="15"/>
      <c r="AO303" s="15"/>
      <c r="AP303" s="15"/>
    </row>
    <row r="304" spans="2:42" hidden="1" x14ac:dyDescent="0.25">
      <c r="B304" s="15"/>
      <c r="C304" s="7"/>
      <c r="D304" s="7"/>
      <c r="E304" s="7"/>
      <c r="F304" s="7"/>
      <c r="G304" s="7"/>
      <c r="H304" s="7"/>
      <c r="I304" s="7"/>
      <c r="J304" s="7"/>
      <c r="K304" s="7"/>
      <c r="L304" s="7"/>
      <c r="M304" s="7"/>
      <c r="N304" s="7"/>
      <c r="O304" s="7"/>
      <c r="P304" s="7"/>
      <c r="Q304" s="7"/>
      <c r="R304" s="7"/>
      <c r="S304" s="7"/>
      <c r="T304" s="7"/>
      <c r="U304" s="7"/>
      <c r="V304" s="7"/>
      <c r="W304" s="7"/>
      <c r="X304" s="7"/>
      <c r="Y304" s="7"/>
      <c r="Z304" s="7"/>
      <c r="AA304" s="7"/>
      <c r="AB304" s="7"/>
      <c r="AC304" s="7"/>
      <c r="AD304" s="7"/>
      <c r="AE304" s="7"/>
      <c r="AF304" s="7"/>
      <c r="AG304" s="7"/>
      <c r="AH304" s="7"/>
      <c r="AI304" s="7"/>
      <c r="AJ304" s="15"/>
      <c r="AK304" s="15"/>
      <c r="AL304" s="15"/>
      <c r="AM304" s="15"/>
      <c r="AN304" s="15"/>
      <c r="AO304" s="15"/>
      <c r="AP304" s="15"/>
    </row>
    <row r="305" spans="2:42" hidden="1" x14ac:dyDescent="0.25">
      <c r="B305" s="15"/>
      <c r="C305" s="7"/>
      <c r="D305" s="7"/>
      <c r="E305" s="7"/>
      <c r="F305" s="7"/>
      <c r="G305" s="7"/>
      <c r="H305" s="7"/>
      <c r="I305" s="7"/>
      <c r="J305" s="7"/>
      <c r="K305" s="7"/>
      <c r="L305" s="7"/>
      <c r="M305" s="7"/>
      <c r="N305" s="7"/>
      <c r="O305" s="7"/>
      <c r="P305" s="7"/>
      <c r="Q305" s="7"/>
      <c r="R305" s="7"/>
      <c r="S305" s="7"/>
      <c r="T305" s="7"/>
      <c r="U305" s="7"/>
      <c r="V305" s="7"/>
      <c r="W305" s="7"/>
      <c r="X305" s="7"/>
      <c r="Y305" s="7"/>
      <c r="Z305" s="7"/>
      <c r="AA305" s="7"/>
      <c r="AB305" s="7"/>
      <c r="AC305" s="7"/>
      <c r="AD305" s="7"/>
      <c r="AE305" s="7"/>
      <c r="AF305" s="7"/>
      <c r="AG305" s="7"/>
      <c r="AH305" s="7"/>
      <c r="AI305" s="7"/>
      <c r="AJ305" s="15"/>
      <c r="AK305" s="15"/>
      <c r="AL305" s="15"/>
      <c r="AM305" s="15"/>
      <c r="AN305" s="15"/>
      <c r="AO305" s="15"/>
      <c r="AP305" s="15"/>
    </row>
    <row r="306" spans="2:42" hidden="1" x14ac:dyDescent="0.25">
      <c r="B306" s="15"/>
      <c r="C306" s="7"/>
      <c r="D306" s="7"/>
      <c r="E306" s="7"/>
      <c r="F306" s="7"/>
      <c r="G306" s="7"/>
      <c r="H306" s="7"/>
      <c r="I306" s="7"/>
      <c r="J306" s="7"/>
      <c r="K306" s="7"/>
      <c r="L306" s="7"/>
      <c r="M306" s="7"/>
      <c r="N306" s="7"/>
      <c r="O306" s="7"/>
      <c r="P306" s="7"/>
      <c r="Q306" s="7"/>
      <c r="R306" s="7"/>
      <c r="S306" s="7"/>
      <c r="T306" s="7"/>
      <c r="U306" s="7"/>
      <c r="V306" s="7"/>
      <c r="W306" s="7"/>
      <c r="X306" s="7"/>
      <c r="Y306" s="7"/>
      <c r="Z306" s="7"/>
      <c r="AA306" s="7"/>
      <c r="AB306" s="7"/>
      <c r="AC306" s="7"/>
      <c r="AD306" s="7"/>
      <c r="AE306" s="7"/>
      <c r="AF306" s="7"/>
      <c r="AG306" s="7"/>
      <c r="AH306" s="7"/>
      <c r="AI306" s="7"/>
      <c r="AJ306" s="15"/>
      <c r="AK306" s="15"/>
      <c r="AL306" s="15"/>
      <c r="AM306" s="15"/>
      <c r="AN306" s="15"/>
      <c r="AO306" s="15"/>
      <c r="AP306" s="15"/>
    </row>
    <row r="307" spans="2:42" hidden="1" x14ac:dyDescent="0.25">
      <c r="B307" s="15"/>
      <c r="C307" s="7"/>
      <c r="D307" s="7"/>
      <c r="E307" s="7"/>
      <c r="F307" s="7"/>
      <c r="G307" s="7"/>
      <c r="H307" s="7"/>
      <c r="I307" s="7"/>
      <c r="J307" s="7"/>
      <c r="K307" s="7"/>
      <c r="L307" s="7"/>
      <c r="M307" s="7"/>
      <c r="N307" s="7"/>
      <c r="O307" s="7"/>
      <c r="P307" s="7"/>
      <c r="Q307" s="7"/>
      <c r="R307" s="7"/>
      <c r="S307" s="7"/>
      <c r="T307" s="7"/>
      <c r="U307" s="7"/>
      <c r="V307" s="7"/>
      <c r="W307" s="7"/>
      <c r="X307" s="7"/>
      <c r="Y307" s="7"/>
      <c r="Z307" s="7"/>
      <c r="AA307" s="7"/>
      <c r="AB307" s="7"/>
      <c r="AC307" s="7"/>
      <c r="AD307" s="7"/>
      <c r="AE307" s="7"/>
      <c r="AF307" s="7"/>
      <c r="AG307" s="7"/>
      <c r="AH307" s="7"/>
      <c r="AI307" s="7"/>
      <c r="AJ307" s="15"/>
      <c r="AK307" s="15"/>
      <c r="AL307" s="15"/>
      <c r="AM307" s="15"/>
      <c r="AN307" s="15"/>
      <c r="AO307" s="15"/>
      <c r="AP307" s="15"/>
    </row>
    <row r="308" spans="2:42" hidden="1" x14ac:dyDescent="0.25">
      <c r="B308" s="15"/>
      <c r="C308" s="7"/>
      <c r="D308" s="7"/>
      <c r="E308" s="7"/>
      <c r="F308" s="7"/>
      <c r="G308" s="7"/>
      <c r="H308" s="7"/>
      <c r="I308" s="7"/>
      <c r="J308" s="7"/>
      <c r="K308" s="7"/>
      <c r="L308" s="7"/>
      <c r="M308" s="7"/>
      <c r="N308" s="7"/>
      <c r="O308" s="7"/>
      <c r="P308" s="7"/>
      <c r="Q308" s="7"/>
      <c r="R308" s="7"/>
      <c r="S308" s="7"/>
      <c r="T308" s="7"/>
      <c r="U308" s="7"/>
      <c r="V308" s="7"/>
      <c r="W308" s="7"/>
      <c r="X308" s="7"/>
      <c r="Y308" s="7"/>
      <c r="Z308" s="7"/>
      <c r="AA308" s="7"/>
      <c r="AB308" s="7"/>
      <c r="AC308" s="7"/>
      <c r="AD308" s="7"/>
      <c r="AE308" s="7"/>
      <c r="AF308" s="7"/>
      <c r="AG308" s="7"/>
      <c r="AH308" s="7"/>
      <c r="AI308" s="7"/>
      <c r="AJ308" s="15"/>
      <c r="AK308" s="15"/>
      <c r="AL308" s="15"/>
      <c r="AM308" s="15"/>
      <c r="AN308" s="15"/>
      <c r="AO308" s="15"/>
      <c r="AP308" s="15"/>
    </row>
    <row r="309" spans="2:42" hidden="1" x14ac:dyDescent="0.25">
      <c r="B309" s="15"/>
      <c r="C309" s="7"/>
      <c r="D309" s="7"/>
      <c r="E309" s="7"/>
      <c r="F309" s="7"/>
      <c r="G309" s="7"/>
      <c r="H309" s="7"/>
      <c r="I309" s="7"/>
      <c r="J309" s="7"/>
      <c r="K309" s="7"/>
      <c r="L309" s="7"/>
      <c r="M309" s="7"/>
      <c r="N309" s="7"/>
      <c r="O309" s="7"/>
      <c r="P309" s="7"/>
      <c r="Q309" s="7"/>
      <c r="R309" s="7"/>
      <c r="S309" s="7"/>
      <c r="T309" s="7"/>
      <c r="U309" s="7"/>
      <c r="V309" s="7"/>
      <c r="W309" s="7"/>
      <c r="X309" s="7"/>
      <c r="Y309" s="7"/>
      <c r="Z309" s="7"/>
      <c r="AA309" s="7"/>
      <c r="AB309" s="7"/>
      <c r="AC309" s="7"/>
      <c r="AD309" s="7"/>
      <c r="AE309" s="7"/>
      <c r="AF309" s="7"/>
      <c r="AG309" s="7"/>
      <c r="AH309" s="7"/>
      <c r="AI309" s="7"/>
      <c r="AJ309" s="15"/>
      <c r="AK309" s="15"/>
      <c r="AL309" s="15"/>
      <c r="AM309" s="15"/>
      <c r="AN309" s="15"/>
      <c r="AO309" s="15"/>
      <c r="AP309" s="15"/>
    </row>
    <row r="310" spans="2:42" hidden="1" x14ac:dyDescent="0.25">
      <c r="B310" s="15"/>
      <c r="C310" s="7"/>
      <c r="D310" s="7"/>
      <c r="E310" s="7"/>
      <c r="F310" s="7"/>
      <c r="G310" s="7"/>
      <c r="H310" s="7"/>
      <c r="I310" s="7"/>
      <c r="J310" s="7"/>
      <c r="K310" s="7"/>
      <c r="L310" s="7"/>
      <c r="M310" s="7"/>
      <c r="N310" s="7"/>
      <c r="O310" s="7"/>
      <c r="P310" s="7"/>
      <c r="Q310" s="7"/>
      <c r="R310" s="7"/>
      <c r="S310" s="7"/>
      <c r="T310" s="7"/>
      <c r="U310" s="7"/>
      <c r="V310" s="7"/>
      <c r="W310" s="7"/>
      <c r="X310" s="7"/>
      <c r="Y310" s="7"/>
      <c r="Z310" s="7"/>
      <c r="AA310" s="7"/>
      <c r="AB310" s="7"/>
      <c r="AC310" s="7"/>
      <c r="AD310" s="7"/>
      <c r="AE310" s="7"/>
      <c r="AF310" s="7"/>
      <c r="AG310" s="7"/>
      <c r="AH310" s="7"/>
      <c r="AI310" s="7"/>
      <c r="AJ310" s="15"/>
      <c r="AK310" s="15"/>
      <c r="AL310" s="15"/>
      <c r="AM310" s="15"/>
      <c r="AN310" s="15"/>
      <c r="AO310" s="15"/>
      <c r="AP310" s="15"/>
    </row>
    <row r="311" spans="2:42" hidden="1" x14ac:dyDescent="0.25">
      <c r="B311" s="15"/>
      <c r="C311" s="7"/>
      <c r="D311" s="7"/>
      <c r="E311" s="7"/>
      <c r="F311" s="7"/>
      <c r="G311" s="7"/>
      <c r="H311" s="7"/>
      <c r="I311" s="7"/>
      <c r="J311" s="7"/>
      <c r="K311" s="7"/>
      <c r="L311" s="7"/>
      <c r="M311" s="7"/>
      <c r="N311" s="7"/>
      <c r="O311" s="7"/>
      <c r="P311" s="7"/>
      <c r="Q311" s="7"/>
      <c r="R311" s="7"/>
      <c r="S311" s="7"/>
      <c r="T311" s="7"/>
      <c r="U311" s="7"/>
      <c r="V311" s="7"/>
      <c r="W311" s="7"/>
      <c r="X311" s="7"/>
      <c r="Y311" s="7"/>
      <c r="Z311" s="7"/>
      <c r="AA311" s="7"/>
      <c r="AB311" s="7"/>
      <c r="AC311" s="7"/>
      <c r="AD311" s="7"/>
      <c r="AE311" s="7"/>
      <c r="AF311" s="7"/>
      <c r="AG311" s="7"/>
      <c r="AH311" s="7"/>
      <c r="AI311" s="7"/>
      <c r="AJ311" s="15"/>
      <c r="AK311" s="15"/>
      <c r="AL311" s="15"/>
      <c r="AM311" s="15"/>
      <c r="AN311" s="15"/>
      <c r="AO311" s="15"/>
      <c r="AP311" s="15"/>
    </row>
    <row r="312" spans="2:42" hidden="1" x14ac:dyDescent="0.25">
      <c r="B312" s="15"/>
      <c r="C312" s="7"/>
      <c r="D312" s="7"/>
      <c r="E312" s="7"/>
      <c r="F312" s="7"/>
      <c r="G312" s="7"/>
      <c r="H312" s="7"/>
      <c r="I312" s="7"/>
      <c r="J312" s="7"/>
      <c r="K312" s="7"/>
      <c r="L312" s="7"/>
      <c r="M312" s="7"/>
      <c r="N312" s="7"/>
      <c r="O312" s="7"/>
      <c r="P312" s="7"/>
      <c r="Q312" s="7"/>
      <c r="R312" s="7"/>
      <c r="S312" s="7"/>
      <c r="T312" s="7"/>
      <c r="U312" s="7"/>
      <c r="V312" s="7"/>
      <c r="W312" s="7"/>
      <c r="X312" s="7"/>
      <c r="Y312" s="7"/>
      <c r="Z312" s="7"/>
      <c r="AA312" s="7"/>
      <c r="AB312" s="7"/>
      <c r="AC312" s="7"/>
      <c r="AD312" s="7"/>
      <c r="AE312" s="7"/>
      <c r="AF312" s="7"/>
      <c r="AG312" s="7"/>
      <c r="AH312" s="7"/>
      <c r="AI312" s="7"/>
      <c r="AJ312" s="15"/>
      <c r="AK312" s="15"/>
      <c r="AL312" s="15"/>
      <c r="AM312" s="15"/>
      <c r="AN312" s="15"/>
      <c r="AO312" s="15"/>
      <c r="AP312" s="15"/>
    </row>
    <row r="313" spans="2:42" hidden="1" x14ac:dyDescent="0.25">
      <c r="B313" s="15"/>
      <c r="C313" s="7"/>
      <c r="D313" s="7"/>
      <c r="E313" s="7"/>
      <c r="F313" s="7"/>
      <c r="G313" s="7"/>
      <c r="H313" s="7"/>
      <c r="I313" s="7"/>
      <c r="J313" s="7"/>
      <c r="K313" s="7"/>
      <c r="L313" s="7"/>
      <c r="M313" s="7"/>
      <c r="N313" s="7"/>
      <c r="O313" s="7"/>
      <c r="P313" s="7"/>
      <c r="Q313" s="7"/>
      <c r="R313" s="7"/>
      <c r="S313" s="7"/>
      <c r="T313" s="7"/>
      <c r="U313" s="7"/>
      <c r="V313" s="7"/>
      <c r="W313" s="7"/>
      <c r="X313" s="7"/>
      <c r="Y313" s="7"/>
      <c r="Z313" s="7"/>
      <c r="AA313" s="7"/>
      <c r="AB313" s="7"/>
      <c r="AC313" s="7"/>
      <c r="AD313" s="7"/>
      <c r="AE313" s="7"/>
      <c r="AF313" s="7"/>
      <c r="AG313" s="7"/>
      <c r="AH313" s="7"/>
      <c r="AI313" s="7"/>
      <c r="AJ313" s="15"/>
      <c r="AK313" s="15"/>
      <c r="AL313" s="15"/>
      <c r="AM313" s="15"/>
      <c r="AN313" s="15"/>
      <c r="AO313" s="15"/>
      <c r="AP313" s="15"/>
    </row>
    <row r="314" spans="2:42" hidden="1" x14ac:dyDescent="0.25">
      <c r="B314" s="15"/>
      <c r="C314" s="7"/>
      <c r="D314" s="7"/>
      <c r="E314" s="7"/>
      <c r="F314" s="7"/>
      <c r="G314" s="7"/>
      <c r="H314" s="7"/>
      <c r="I314" s="7"/>
      <c r="J314" s="7"/>
      <c r="K314" s="7"/>
      <c r="L314" s="7"/>
      <c r="M314" s="7"/>
      <c r="N314" s="7"/>
      <c r="O314" s="7"/>
      <c r="P314" s="7"/>
      <c r="Q314" s="7"/>
      <c r="R314" s="7"/>
      <c r="S314" s="7"/>
      <c r="T314" s="7"/>
      <c r="U314" s="7"/>
      <c r="V314" s="7"/>
      <c r="W314" s="7"/>
      <c r="X314" s="7"/>
      <c r="Y314" s="7"/>
      <c r="Z314" s="7"/>
      <c r="AA314" s="7"/>
      <c r="AB314" s="7"/>
      <c r="AC314" s="7"/>
      <c r="AD314" s="7"/>
      <c r="AE314" s="7"/>
      <c r="AF314" s="7"/>
      <c r="AG314" s="7"/>
      <c r="AH314" s="7"/>
      <c r="AI314" s="7"/>
      <c r="AJ314" s="15"/>
      <c r="AK314" s="15"/>
      <c r="AL314" s="15"/>
      <c r="AM314" s="15"/>
      <c r="AN314" s="15"/>
      <c r="AO314" s="15"/>
      <c r="AP314" s="15"/>
    </row>
    <row r="315" spans="2:42" hidden="1" x14ac:dyDescent="0.25">
      <c r="B315" s="15"/>
      <c r="C315" s="7"/>
      <c r="D315" s="7"/>
      <c r="E315" s="7"/>
      <c r="F315" s="7"/>
      <c r="G315" s="7"/>
      <c r="H315" s="7"/>
      <c r="I315" s="7"/>
      <c r="J315" s="7"/>
      <c r="K315" s="7"/>
      <c r="L315" s="7"/>
      <c r="M315" s="7"/>
      <c r="N315" s="7"/>
      <c r="O315" s="7"/>
      <c r="P315" s="7"/>
      <c r="Q315" s="7"/>
      <c r="R315" s="7"/>
      <c r="S315" s="7"/>
      <c r="T315" s="7"/>
      <c r="U315" s="7"/>
      <c r="V315" s="7"/>
      <c r="W315" s="7"/>
      <c r="X315" s="7"/>
      <c r="Y315" s="7"/>
      <c r="Z315" s="7"/>
      <c r="AA315" s="7"/>
      <c r="AB315" s="7"/>
      <c r="AC315" s="7"/>
      <c r="AD315" s="7"/>
      <c r="AE315" s="7"/>
      <c r="AF315" s="7"/>
      <c r="AG315" s="7"/>
      <c r="AH315" s="7"/>
      <c r="AI315" s="7"/>
      <c r="AJ315" s="15"/>
      <c r="AK315" s="15"/>
      <c r="AL315" s="15"/>
      <c r="AM315" s="15"/>
      <c r="AN315" s="15"/>
      <c r="AO315" s="15"/>
      <c r="AP315" s="15"/>
    </row>
    <row r="316" spans="2:42" hidden="1" x14ac:dyDescent="0.25">
      <c r="B316" s="15"/>
      <c r="C316" s="7"/>
      <c r="D316" s="7"/>
      <c r="E316" s="7"/>
      <c r="F316" s="7"/>
      <c r="G316" s="7"/>
      <c r="H316" s="7"/>
      <c r="I316" s="7"/>
      <c r="J316" s="7"/>
      <c r="K316" s="7"/>
      <c r="L316" s="7"/>
      <c r="M316" s="7"/>
      <c r="N316" s="7"/>
      <c r="O316" s="7"/>
      <c r="P316" s="7"/>
      <c r="Q316" s="7"/>
      <c r="R316" s="7"/>
      <c r="S316" s="7"/>
      <c r="T316" s="7"/>
      <c r="U316" s="7"/>
      <c r="V316" s="7"/>
      <c r="W316" s="7"/>
      <c r="X316" s="7"/>
      <c r="Y316" s="7"/>
      <c r="Z316" s="7"/>
      <c r="AA316" s="7"/>
      <c r="AB316" s="7"/>
      <c r="AC316" s="7"/>
      <c r="AD316" s="7"/>
      <c r="AE316" s="7"/>
      <c r="AF316" s="7"/>
      <c r="AG316" s="7"/>
      <c r="AH316" s="7"/>
      <c r="AI316" s="7"/>
      <c r="AJ316" s="15"/>
      <c r="AK316" s="15"/>
      <c r="AL316" s="15"/>
      <c r="AM316" s="15"/>
      <c r="AN316" s="15"/>
      <c r="AO316" s="15"/>
      <c r="AP316" s="15"/>
    </row>
    <row r="317" spans="2:42" hidden="1" x14ac:dyDescent="0.25">
      <c r="B317" s="15"/>
      <c r="C317" s="7"/>
      <c r="D317" s="7"/>
      <c r="E317" s="7"/>
      <c r="F317" s="7"/>
      <c r="G317" s="7"/>
      <c r="H317" s="7"/>
      <c r="I317" s="7"/>
      <c r="J317" s="7"/>
      <c r="K317" s="7"/>
      <c r="L317" s="7"/>
      <c r="M317" s="7"/>
      <c r="N317" s="7"/>
      <c r="O317" s="7"/>
      <c r="P317" s="7"/>
      <c r="Q317" s="7"/>
      <c r="R317" s="7"/>
      <c r="S317" s="7"/>
      <c r="T317" s="7"/>
      <c r="U317" s="7"/>
      <c r="V317" s="7"/>
      <c r="W317" s="7"/>
      <c r="X317" s="7"/>
      <c r="Y317" s="7"/>
      <c r="Z317" s="7"/>
      <c r="AA317" s="7"/>
      <c r="AB317" s="7"/>
      <c r="AC317" s="7"/>
      <c r="AD317" s="7"/>
      <c r="AE317" s="7"/>
      <c r="AF317" s="7"/>
      <c r="AG317" s="7"/>
      <c r="AH317" s="7"/>
      <c r="AI317" s="7"/>
      <c r="AJ317" s="15"/>
      <c r="AK317" s="15"/>
      <c r="AL317" s="15"/>
      <c r="AM317" s="15"/>
      <c r="AN317" s="15"/>
      <c r="AO317" s="15"/>
      <c r="AP317" s="15"/>
    </row>
    <row r="318" spans="2:42" hidden="1" x14ac:dyDescent="0.25">
      <c r="B318" s="15"/>
      <c r="C318" s="7"/>
      <c r="D318" s="7"/>
      <c r="E318" s="7"/>
      <c r="F318" s="7"/>
      <c r="G318" s="7"/>
      <c r="H318" s="7"/>
      <c r="I318" s="7"/>
      <c r="J318" s="7"/>
      <c r="K318" s="7"/>
      <c r="L318" s="7"/>
      <c r="M318" s="7"/>
      <c r="N318" s="7"/>
      <c r="O318" s="7"/>
      <c r="P318" s="7"/>
      <c r="Q318" s="7"/>
      <c r="R318" s="7"/>
      <c r="S318" s="7"/>
      <c r="T318" s="7"/>
      <c r="U318" s="7"/>
      <c r="V318" s="7"/>
      <c r="W318" s="7"/>
      <c r="X318" s="7"/>
      <c r="Y318" s="7"/>
      <c r="Z318" s="7"/>
      <c r="AA318" s="7"/>
      <c r="AB318" s="7"/>
      <c r="AC318" s="7"/>
      <c r="AD318" s="7"/>
      <c r="AE318" s="7"/>
      <c r="AF318" s="7"/>
      <c r="AG318" s="7"/>
      <c r="AH318" s="7"/>
      <c r="AI318" s="7"/>
      <c r="AJ318" s="15"/>
      <c r="AK318" s="15"/>
      <c r="AL318" s="15"/>
      <c r="AM318" s="15"/>
      <c r="AN318" s="15"/>
      <c r="AO318" s="15"/>
      <c r="AP318" s="15"/>
    </row>
    <row r="319" spans="2:42" hidden="1" x14ac:dyDescent="0.25">
      <c r="B319" s="15"/>
      <c r="C319" s="7"/>
      <c r="D319" s="7"/>
      <c r="E319" s="7"/>
      <c r="F319" s="7"/>
      <c r="G319" s="7"/>
      <c r="H319" s="7"/>
      <c r="I319" s="7"/>
      <c r="J319" s="7"/>
      <c r="K319" s="7"/>
      <c r="L319" s="7"/>
      <c r="M319" s="7"/>
      <c r="N319" s="7"/>
      <c r="O319" s="7"/>
      <c r="P319" s="7"/>
      <c r="Q319" s="7"/>
      <c r="R319" s="7"/>
      <c r="S319" s="7"/>
      <c r="T319" s="7"/>
      <c r="U319" s="7"/>
      <c r="V319" s="7"/>
      <c r="W319" s="7"/>
      <c r="X319" s="7"/>
      <c r="Y319" s="7"/>
      <c r="Z319" s="7"/>
      <c r="AA319" s="7"/>
      <c r="AB319" s="7"/>
      <c r="AC319" s="7"/>
      <c r="AD319" s="7"/>
      <c r="AE319" s="7"/>
      <c r="AF319" s="7"/>
      <c r="AG319" s="7"/>
      <c r="AH319" s="7"/>
      <c r="AI319" s="7"/>
      <c r="AJ319" s="15"/>
      <c r="AK319" s="15"/>
      <c r="AL319" s="15"/>
      <c r="AM319" s="15"/>
      <c r="AN319" s="15"/>
      <c r="AO319" s="15"/>
      <c r="AP319" s="15"/>
    </row>
    <row r="320" spans="2:42" hidden="1" x14ac:dyDescent="0.25">
      <c r="B320" s="15"/>
      <c r="C320" s="7"/>
      <c r="D320" s="7"/>
      <c r="E320" s="7"/>
      <c r="F320" s="7"/>
      <c r="G320" s="7"/>
      <c r="H320" s="7"/>
      <c r="I320" s="7"/>
      <c r="J320" s="7"/>
      <c r="K320" s="7"/>
      <c r="L320" s="7"/>
      <c r="M320" s="7"/>
      <c r="N320" s="7"/>
      <c r="O320" s="7"/>
      <c r="P320" s="7"/>
      <c r="Q320" s="7"/>
      <c r="R320" s="7"/>
      <c r="S320" s="7"/>
      <c r="T320" s="7"/>
      <c r="U320" s="7"/>
      <c r="V320" s="7"/>
      <c r="W320" s="7"/>
      <c r="X320" s="7"/>
      <c r="Y320" s="7"/>
      <c r="Z320" s="7"/>
      <c r="AA320" s="7"/>
      <c r="AB320" s="7"/>
      <c r="AC320" s="7"/>
      <c r="AD320" s="7"/>
      <c r="AE320" s="7"/>
      <c r="AF320" s="7"/>
      <c r="AG320" s="7"/>
      <c r="AH320" s="7"/>
      <c r="AI320" s="7"/>
      <c r="AJ320" s="15"/>
      <c r="AK320" s="15"/>
      <c r="AL320" s="15"/>
      <c r="AM320" s="15"/>
      <c r="AN320" s="15"/>
      <c r="AO320" s="15"/>
      <c r="AP320" s="15"/>
    </row>
    <row r="321" spans="2:42" hidden="1" x14ac:dyDescent="0.25">
      <c r="B321" s="15"/>
      <c r="C321" s="7"/>
      <c r="D321" s="7"/>
      <c r="E321" s="7"/>
      <c r="F321" s="7"/>
      <c r="G321" s="7"/>
      <c r="H321" s="7"/>
      <c r="I321" s="7"/>
      <c r="J321" s="7"/>
      <c r="K321" s="7"/>
      <c r="L321" s="7"/>
      <c r="M321" s="7"/>
      <c r="N321" s="7"/>
      <c r="O321" s="7"/>
      <c r="P321" s="7"/>
      <c r="Q321" s="7"/>
      <c r="R321" s="7"/>
      <c r="S321" s="7"/>
      <c r="T321" s="7"/>
      <c r="U321" s="7"/>
      <c r="V321" s="7"/>
      <c r="W321" s="7"/>
      <c r="X321" s="7"/>
      <c r="Y321" s="7"/>
      <c r="Z321" s="7"/>
      <c r="AA321" s="7"/>
      <c r="AB321" s="7"/>
      <c r="AC321" s="7"/>
      <c r="AD321" s="7"/>
      <c r="AE321" s="7"/>
      <c r="AF321" s="7"/>
      <c r="AG321" s="7"/>
      <c r="AH321" s="7"/>
      <c r="AI321" s="7"/>
      <c r="AJ321" s="15"/>
      <c r="AK321" s="15"/>
      <c r="AL321" s="15"/>
      <c r="AM321" s="15"/>
      <c r="AN321" s="15"/>
      <c r="AO321" s="15"/>
      <c r="AP321" s="15"/>
    </row>
    <row r="322" spans="2:42" hidden="1" x14ac:dyDescent="0.25">
      <c r="B322" s="15"/>
      <c r="C322" s="7"/>
      <c r="D322" s="7"/>
      <c r="E322" s="7"/>
      <c r="F322" s="7"/>
      <c r="G322" s="7"/>
      <c r="H322" s="7"/>
      <c r="I322" s="7"/>
      <c r="J322" s="7"/>
      <c r="K322" s="7"/>
      <c r="L322" s="7"/>
      <c r="M322" s="7"/>
      <c r="N322" s="7"/>
      <c r="O322" s="7"/>
      <c r="P322" s="7"/>
      <c r="Q322" s="7"/>
      <c r="R322" s="7"/>
      <c r="S322" s="7"/>
      <c r="T322" s="7"/>
      <c r="U322" s="7"/>
      <c r="V322" s="7"/>
      <c r="W322" s="7"/>
      <c r="X322" s="7"/>
      <c r="Y322" s="7"/>
      <c r="Z322" s="7"/>
      <c r="AA322" s="7"/>
      <c r="AB322" s="7"/>
      <c r="AC322" s="7"/>
      <c r="AD322" s="7"/>
      <c r="AE322" s="7"/>
      <c r="AF322" s="7"/>
      <c r="AG322" s="7"/>
      <c r="AH322" s="7"/>
      <c r="AI322" s="7"/>
      <c r="AJ322" s="15"/>
      <c r="AK322" s="15"/>
      <c r="AL322" s="15"/>
      <c r="AM322" s="15"/>
      <c r="AN322" s="15"/>
      <c r="AO322" s="15"/>
      <c r="AP322" s="15"/>
    </row>
    <row r="323" spans="2:42" hidden="1" x14ac:dyDescent="0.25">
      <c r="B323" s="15"/>
      <c r="C323" s="7"/>
      <c r="D323" s="7"/>
      <c r="E323" s="7"/>
      <c r="F323" s="7"/>
      <c r="G323" s="7"/>
      <c r="H323" s="7"/>
      <c r="I323" s="7"/>
      <c r="J323" s="7"/>
      <c r="K323" s="7"/>
      <c r="L323" s="7"/>
      <c r="M323" s="7"/>
      <c r="N323" s="7"/>
      <c r="O323" s="7"/>
      <c r="P323" s="7"/>
      <c r="Q323" s="7"/>
      <c r="R323" s="7"/>
      <c r="S323" s="7"/>
      <c r="T323" s="7"/>
      <c r="U323" s="7"/>
      <c r="V323" s="7"/>
      <c r="W323" s="7"/>
      <c r="X323" s="7"/>
      <c r="Y323" s="7"/>
      <c r="Z323" s="7"/>
      <c r="AA323" s="7"/>
      <c r="AB323" s="7"/>
      <c r="AC323" s="7"/>
      <c r="AD323" s="7"/>
      <c r="AE323" s="7"/>
      <c r="AF323" s="7"/>
      <c r="AG323" s="7"/>
      <c r="AH323" s="7"/>
      <c r="AI323" s="7"/>
      <c r="AJ323" s="15"/>
      <c r="AK323" s="15"/>
      <c r="AL323" s="15"/>
      <c r="AM323" s="15"/>
      <c r="AN323" s="15"/>
      <c r="AO323" s="15"/>
      <c r="AP323" s="15"/>
    </row>
    <row r="324" spans="2:42" hidden="1" x14ac:dyDescent="0.25">
      <c r="B324" s="15"/>
      <c r="C324" s="7"/>
      <c r="D324" s="7"/>
      <c r="E324" s="7"/>
      <c r="F324" s="7"/>
      <c r="G324" s="7"/>
      <c r="H324" s="7"/>
      <c r="I324" s="7"/>
      <c r="J324" s="7"/>
      <c r="K324" s="7"/>
      <c r="L324" s="7"/>
      <c r="M324" s="7"/>
      <c r="N324" s="7"/>
      <c r="O324" s="7"/>
      <c r="P324" s="7"/>
      <c r="Q324" s="7"/>
      <c r="R324" s="7"/>
      <c r="S324" s="7"/>
      <c r="T324" s="7"/>
      <c r="U324" s="7"/>
      <c r="V324" s="7"/>
      <c r="W324" s="7"/>
      <c r="X324" s="7"/>
      <c r="Y324" s="7"/>
      <c r="Z324" s="7"/>
      <c r="AA324" s="7"/>
      <c r="AB324" s="7"/>
      <c r="AC324" s="7"/>
      <c r="AD324" s="7"/>
      <c r="AE324" s="7"/>
      <c r="AF324" s="7"/>
      <c r="AG324" s="7"/>
      <c r="AH324" s="7"/>
      <c r="AI324" s="7"/>
      <c r="AJ324" s="15"/>
      <c r="AK324" s="15"/>
      <c r="AL324" s="15"/>
      <c r="AM324" s="15"/>
      <c r="AN324" s="15"/>
      <c r="AO324" s="15"/>
      <c r="AP324" s="15"/>
    </row>
    <row r="325" spans="2:42" hidden="1" x14ac:dyDescent="0.25">
      <c r="B325" s="15"/>
      <c r="C325" s="7"/>
      <c r="D325" s="7"/>
      <c r="E325" s="7"/>
      <c r="F325" s="7"/>
      <c r="G325" s="7"/>
      <c r="H325" s="7"/>
      <c r="I325" s="7"/>
      <c r="J325" s="7"/>
      <c r="K325" s="7"/>
      <c r="L325" s="7"/>
      <c r="M325" s="7"/>
      <c r="N325" s="7"/>
      <c r="O325" s="7"/>
      <c r="P325" s="7"/>
      <c r="Q325" s="7"/>
      <c r="R325" s="7"/>
      <c r="S325" s="7"/>
      <c r="T325" s="7"/>
      <c r="U325" s="7"/>
      <c r="V325" s="7"/>
      <c r="W325" s="7"/>
      <c r="X325" s="7"/>
      <c r="Y325" s="7"/>
      <c r="Z325" s="7"/>
      <c r="AA325" s="7"/>
      <c r="AB325" s="7"/>
      <c r="AC325" s="7"/>
      <c r="AD325" s="7"/>
      <c r="AE325" s="7"/>
      <c r="AF325" s="7"/>
      <c r="AG325" s="7"/>
      <c r="AH325" s="7"/>
      <c r="AI325" s="7"/>
      <c r="AJ325" s="15"/>
      <c r="AK325" s="15"/>
      <c r="AL325" s="15"/>
      <c r="AM325" s="15"/>
      <c r="AN325" s="15"/>
      <c r="AO325" s="15"/>
      <c r="AP325" s="15"/>
    </row>
    <row r="326" spans="2:42" hidden="1" x14ac:dyDescent="0.25">
      <c r="B326" s="15"/>
      <c r="C326" s="7"/>
      <c r="D326" s="7"/>
      <c r="E326" s="7"/>
      <c r="F326" s="7"/>
      <c r="G326" s="7"/>
      <c r="H326" s="7"/>
      <c r="I326" s="7"/>
      <c r="J326" s="7"/>
      <c r="K326" s="7"/>
      <c r="L326" s="7"/>
      <c r="M326" s="7"/>
      <c r="N326" s="7"/>
      <c r="O326" s="7"/>
      <c r="P326" s="7"/>
      <c r="Q326" s="7"/>
      <c r="R326" s="7"/>
      <c r="S326" s="7"/>
      <c r="T326" s="7"/>
      <c r="U326" s="7"/>
      <c r="V326" s="7"/>
      <c r="W326" s="7"/>
      <c r="X326" s="7"/>
      <c r="Y326" s="7"/>
      <c r="Z326" s="7"/>
      <c r="AA326" s="7"/>
      <c r="AB326" s="7"/>
      <c r="AC326" s="7"/>
      <c r="AD326" s="7"/>
      <c r="AE326" s="7"/>
      <c r="AF326" s="7"/>
      <c r="AG326" s="7"/>
      <c r="AH326" s="7"/>
      <c r="AI326" s="7"/>
      <c r="AJ326" s="15"/>
      <c r="AK326" s="15"/>
      <c r="AL326" s="15"/>
      <c r="AM326" s="15"/>
      <c r="AN326" s="15"/>
      <c r="AO326" s="15"/>
      <c r="AP326" s="15"/>
    </row>
    <row r="327" spans="2:42" hidden="1" x14ac:dyDescent="0.25">
      <c r="B327" s="15"/>
      <c r="C327" s="7"/>
      <c r="D327" s="7"/>
      <c r="E327" s="7"/>
      <c r="F327" s="7"/>
      <c r="G327" s="7"/>
      <c r="H327" s="7"/>
      <c r="I327" s="7"/>
      <c r="J327" s="7"/>
      <c r="K327" s="7"/>
      <c r="L327" s="7"/>
      <c r="M327" s="7"/>
      <c r="N327" s="7"/>
      <c r="O327" s="7"/>
      <c r="P327" s="7"/>
      <c r="Q327" s="7"/>
      <c r="R327" s="7"/>
      <c r="S327" s="7"/>
      <c r="T327" s="7"/>
      <c r="U327" s="7"/>
      <c r="V327" s="7"/>
      <c r="W327" s="7"/>
      <c r="X327" s="7"/>
      <c r="Y327" s="7"/>
      <c r="Z327" s="7"/>
      <c r="AA327" s="7"/>
      <c r="AB327" s="7"/>
      <c r="AC327" s="7"/>
      <c r="AD327" s="7"/>
      <c r="AE327" s="7"/>
      <c r="AF327" s="7"/>
      <c r="AG327" s="7"/>
      <c r="AH327" s="7"/>
      <c r="AI327" s="7"/>
      <c r="AJ327" s="15"/>
      <c r="AK327" s="15"/>
      <c r="AL327" s="15"/>
      <c r="AM327" s="15"/>
      <c r="AN327" s="15"/>
      <c r="AO327" s="15"/>
      <c r="AP327" s="15"/>
    </row>
    <row r="328" spans="2:42" hidden="1" x14ac:dyDescent="0.25">
      <c r="B328" s="15"/>
      <c r="C328" s="7"/>
      <c r="D328" s="7"/>
      <c r="E328" s="7"/>
      <c r="F328" s="7"/>
      <c r="G328" s="7"/>
      <c r="H328" s="7"/>
      <c r="I328" s="7"/>
      <c r="J328" s="7"/>
      <c r="K328" s="7"/>
      <c r="L328" s="7"/>
      <c r="M328" s="7"/>
      <c r="N328" s="7"/>
      <c r="O328" s="7"/>
      <c r="P328" s="7"/>
      <c r="Q328" s="7"/>
      <c r="R328" s="7"/>
      <c r="S328" s="7"/>
      <c r="T328" s="7"/>
      <c r="U328" s="7"/>
      <c r="V328" s="7"/>
      <c r="W328" s="7"/>
      <c r="X328" s="7"/>
      <c r="Y328" s="7"/>
      <c r="Z328" s="7"/>
      <c r="AA328" s="7"/>
      <c r="AB328" s="7"/>
      <c r="AC328" s="7"/>
      <c r="AD328" s="7"/>
      <c r="AE328" s="7"/>
      <c r="AF328" s="7"/>
      <c r="AG328" s="7"/>
      <c r="AH328" s="7"/>
      <c r="AI328" s="7"/>
      <c r="AJ328" s="15"/>
      <c r="AK328" s="15"/>
      <c r="AL328" s="15"/>
      <c r="AM328" s="15"/>
      <c r="AN328" s="15"/>
      <c r="AO328" s="15"/>
      <c r="AP328" s="15"/>
    </row>
    <row r="329" spans="2:42" hidden="1" x14ac:dyDescent="0.25">
      <c r="B329" s="15"/>
      <c r="C329" s="7"/>
      <c r="D329" s="7"/>
      <c r="E329" s="7"/>
      <c r="F329" s="7"/>
      <c r="G329" s="7"/>
      <c r="H329" s="7"/>
      <c r="I329" s="7"/>
      <c r="J329" s="7"/>
      <c r="K329" s="7"/>
      <c r="L329" s="7"/>
      <c r="M329" s="7"/>
      <c r="N329" s="7"/>
      <c r="O329" s="7"/>
      <c r="P329" s="7"/>
      <c r="Q329" s="7"/>
      <c r="R329" s="7"/>
      <c r="S329" s="7"/>
      <c r="T329" s="7"/>
      <c r="U329" s="7"/>
      <c r="V329" s="7"/>
      <c r="W329" s="7"/>
      <c r="X329" s="7"/>
      <c r="Y329" s="7"/>
      <c r="Z329" s="7"/>
      <c r="AA329" s="7"/>
      <c r="AB329" s="7"/>
      <c r="AC329" s="7"/>
      <c r="AD329" s="7"/>
      <c r="AE329" s="7"/>
      <c r="AF329" s="7"/>
      <c r="AG329" s="7"/>
      <c r="AH329" s="7"/>
      <c r="AI329" s="7"/>
      <c r="AJ329" s="15"/>
      <c r="AK329" s="15"/>
      <c r="AL329" s="15"/>
      <c r="AM329" s="15"/>
      <c r="AN329" s="15"/>
      <c r="AO329" s="15"/>
      <c r="AP329" s="15"/>
    </row>
    <row r="330" spans="2:42" hidden="1" x14ac:dyDescent="0.25">
      <c r="B330" s="15"/>
      <c r="C330" s="7"/>
      <c r="D330" s="7"/>
      <c r="E330" s="7"/>
      <c r="F330" s="7"/>
      <c r="G330" s="7"/>
      <c r="H330" s="7"/>
      <c r="I330" s="7"/>
      <c r="J330" s="7"/>
      <c r="K330" s="7"/>
      <c r="L330" s="7"/>
      <c r="M330" s="7"/>
      <c r="N330" s="7"/>
      <c r="O330" s="7"/>
      <c r="P330" s="7"/>
      <c r="Q330" s="7"/>
      <c r="R330" s="7"/>
      <c r="S330" s="7"/>
      <c r="T330" s="7"/>
      <c r="U330" s="7"/>
      <c r="V330" s="7"/>
      <c r="W330" s="7"/>
      <c r="X330" s="7"/>
      <c r="Y330" s="7"/>
      <c r="Z330" s="7"/>
      <c r="AA330" s="7"/>
      <c r="AB330" s="7"/>
      <c r="AC330" s="7"/>
      <c r="AD330" s="7"/>
      <c r="AE330" s="7"/>
      <c r="AF330" s="7"/>
      <c r="AG330" s="7"/>
      <c r="AH330" s="7"/>
      <c r="AI330" s="7"/>
      <c r="AJ330" s="15"/>
      <c r="AK330" s="15"/>
      <c r="AL330" s="15"/>
      <c r="AM330" s="15"/>
      <c r="AN330" s="15"/>
      <c r="AO330" s="15"/>
      <c r="AP330" s="15"/>
    </row>
    <row r="331" spans="2:42" hidden="1" x14ac:dyDescent="0.25">
      <c r="B331" s="15"/>
      <c r="C331" s="7"/>
      <c r="D331" s="7"/>
      <c r="E331" s="7"/>
      <c r="F331" s="7"/>
      <c r="G331" s="7"/>
      <c r="H331" s="7"/>
      <c r="I331" s="7"/>
      <c r="J331" s="7"/>
      <c r="K331" s="7"/>
      <c r="L331" s="7"/>
      <c r="M331" s="7"/>
      <c r="N331" s="7"/>
      <c r="O331" s="7"/>
      <c r="P331" s="7"/>
      <c r="Q331" s="7"/>
      <c r="R331" s="7"/>
      <c r="S331" s="7"/>
      <c r="T331" s="7"/>
      <c r="U331" s="7"/>
      <c r="V331" s="7"/>
      <c r="W331" s="7"/>
      <c r="X331" s="7"/>
      <c r="Y331" s="7"/>
      <c r="Z331" s="7"/>
      <c r="AA331" s="7"/>
      <c r="AB331" s="7"/>
      <c r="AC331" s="7"/>
      <c r="AD331" s="7"/>
      <c r="AE331" s="7"/>
      <c r="AF331" s="7"/>
      <c r="AG331" s="7"/>
      <c r="AH331" s="7"/>
      <c r="AI331" s="7"/>
      <c r="AJ331" s="15"/>
      <c r="AK331" s="15"/>
      <c r="AL331" s="15"/>
      <c r="AM331" s="15"/>
      <c r="AN331" s="15"/>
      <c r="AO331" s="15"/>
      <c r="AP331" s="15"/>
    </row>
    <row r="332" spans="2:42" hidden="1" x14ac:dyDescent="0.25">
      <c r="B332" s="15"/>
      <c r="C332" s="7"/>
      <c r="D332" s="7"/>
      <c r="E332" s="7"/>
      <c r="F332" s="7"/>
      <c r="G332" s="7"/>
      <c r="H332" s="7"/>
      <c r="I332" s="7"/>
      <c r="J332" s="7"/>
      <c r="K332" s="7"/>
      <c r="L332" s="7"/>
      <c r="M332" s="7"/>
      <c r="N332" s="7"/>
      <c r="O332" s="7"/>
      <c r="P332" s="7"/>
      <c r="Q332" s="7"/>
      <c r="R332" s="7"/>
      <c r="S332" s="7"/>
      <c r="T332" s="7"/>
      <c r="U332" s="7"/>
      <c r="V332" s="7"/>
      <c r="W332" s="7"/>
      <c r="X332" s="7"/>
      <c r="Y332" s="7"/>
      <c r="Z332" s="7"/>
      <c r="AA332" s="7"/>
      <c r="AB332" s="7"/>
      <c r="AC332" s="7"/>
      <c r="AD332" s="7"/>
      <c r="AE332" s="7"/>
      <c r="AF332" s="7"/>
      <c r="AG332" s="7"/>
      <c r="AH332" s="7"/>
      <c r="AI332" s="7"/>
      <c r="AJ332" s="15"/>
      <c r="AK332" s="15"/>
      <c r="AL332" s="15"/>
      <c r="AM332" s="15"/>
      <c r="AN332" s="15"/>
      <c r="AO332" s="15"/>
      <c r="AP332" s="15"/>
    </row>
    <row r="333" spans="2:42" hidden="1" x14ac:dyDescent="0.25">
      <c r="B333" s="15"/>
      <c r="C333" s="7"/>
      <c r="D333" s="7"/>
      <c r="E333" s="7"/>
      <c r="F333" s="7"/>
      <c r="G333" s="7"/>
      <c r="H333" s="7"/>
      <c r="I333" s="7"/>
      <c r="J333" s="7"/>
      <c r="K333" s="7"/>
      <c r="L333" s="7"/>
      <c r="M333" s="7"/>
      <c r="N333" s="7"/>
      <c r="O333" s="7"/>
      <c r="P333" s="7"/>
      <c r="Q333" s="7"/>
      <c r="R333" s="7"/>
      <c r="S333" s="7"/>
      <c r="T333" s="7"/>
      <c r="U333" s="7"/>
      <c r="V333" s="7"/>
      <c r="W333" s="7"/>
      <c r="X333" s="7"/>
      <c r="Y333" s="7"/>
      <c r="Z333" s="7"/>
      <c r="AA333" s="7"/>
      <c r="AB333" s="7"/>
      <c r="AC333" s="7"/>
      <c r="AD333" s="7"/>
      <c r="AE333" s="7"/>
      <c r="AF333" s="7"/>
      <c r="AG333" s="7"/>
      <c r="AH333" s="7"/>
      <c r="AI333" s="7"/>
      <c r="AJ333" s="15"/>
      <c r="AK333" s="15"/>
      <c r="AL333" s="15"/>
      <c r="AM333" s="15"/>
      <c r="AN333" s="15"/>
      <c r="AO333" s="15"/>
      <c r="AP333" s="15"/>
    </row>
    <row r="334" spans="2:42" hidden="1" x14ac:dyDescent="0.25">
      <c r="B334" s="15"/>
      <c r="C334" s="7"/>
      <c r="D334" s="7"/>
      <c r="E334" s="7"/>
      <c r="F334" s="7"/>
      <c r="G334" s="7"/>
      <c r="H334" s="7"/>
      <c r="I334" s="7"/>
      <c r="J334" s="7"/>
      <c r="K334" s="7"/>
      <c r="L334" s="7"/>
      <c r="M334" s="7"/>
      <c r="N334" s="7"/>
      <c r="O334" s="7"/>
      <c r="P334" s="7"/>
      <c r="Q334" s="7"/>
      <c r="R334" s="7"/>
      <c r="S334" s="7"/>
      <c r="T334" s="7"/>
      <c r="U334" s="7"/>
      <c r="V334" s="7"/>
      <c r="W334" s="7"/>
      <c r="X334" s="7"/>
      <c r="Y334" s="7"/>
      <c r="Z334" s="7"/>
      <c r="AA334" s="7"/>
      <c r="AB334" s="7"/>
      <c r="AC334" s="7"/>
      <c r="AD334" s="7"/>
      <c r="AE334" s="7"/>
      <c r="AF334" s="7"/>
      <c r="AG334" s="7"/>
      <c r="AH334" s="7"/>
      <c r="AI334" s="7"/>
      <c r="AJ334" s="15"/>
      <c r="AK334" s="15"/>
      <c r="AL334" s="15"/>
      <c r="AM334" s="15"/>
      <c r="AN334" s="15"/>
      <c r="AO334" s="15"/>
      <c r="AP334" s="15"/>
    </row>
    <row r="335" spans="2:42" hidden="1" x14ac:dyDescent="0.25">
      <c r="B335" s="15"/>
      <c r="C335" s="7"/>
      <c r="D335" s="7"/>
      <c r="E335" s="7"/>
      <c r="F335" s="7"/>
      <c r="G335" s="7"/>
      <c r="H335" s="7"/>
      <c r="I335" s="7"/>
      <c r="J335" s="7"/>
      <c r="K335" s="7"/>
      <c r="L335" s="7"/>
      <c r="M335" s="7"/>
      <c r="N335" s="7"/>
      <c r="O335" s="7"/>
      <c r="P335" s="7"/>
      <c r="Q335" s="7"/>
      <c r="R335" s="7"/>
      <c r="S335" s="7"/>
      <c r="T335" s="7"/>
      <c r="U335" s="7"/>
      <c r="V335" s="7"/>
      <c r="W335" s="7"/>
      <c r="X335" s="7"/>
      <c r="Y335" s="7"/>
      <c r="Z335" s="7"/>
      <c r="AA335" s="7"/>
      <c r="AB335" s="7"/>
      <c r="AC335" s="7"/>
      <c r="AD335" s="7"/>
      <c r="AE335" s="7"/>
      <c r="AF335" s="7"/>
      <c r="AG335" s="7"/>
      <c r="AH335" s="7"/>
      <c r="AI335" s="7"/>
      <c r="AJ335" s="15"/>
      <c r="AK335" s="15"/>
      <c r="AL335" s="15"/>
      <c r="AM335" s="15"/>
      <c r="AN335" s="15"/>
      <c r="AO335" s="15"/>
      <c r="AP335" s="15"/>
    </row>
    <row r="336" spans="2:42" hidden="1" x14ac:dyDescent="0.25">
      <c r="B336" s="15"/>
      <c r="C336" s="7"/>
      <c r="D336" s="7"/>
      <c r="E336" s="7"/>
      <c r="F336" s="7"/>
      <c r="G336" s="7"/>
      <c r="H336" s="7"/>
      <c r="I336" s="7"/>
      <c r="J336" s="7"/>
      <c r="K336" s="7"/>
      <c r="L336" s="7"/>
      <c r="M336" s="7"/>
      <c r="N336" s="7"/>
      <c r="O336" s="7"/>
      <c r="P336" s="7"/>
      <c r="Q336" s="7"/>
      <c r="R336" s="7"/>
      <c r="S336" s="7"/>
      <c r="T336" s="7"/>
      <c r="U336" s="7"/>
      <c r="V336" s="7"/>
      <c r="W336" s="7"/>
      <c r="X336" s="7"/>
      <c r="Y336" s="7"/>
      <c r="Z336" s="7"/>
      <c r="AA336" s="7"/>
      <c r="AB336" s="7"/>
      <c r="AC336" s="7"/>
      <c r="AD336" s="7"/>
      <c r="AE336" s="7"/>
      <c r="AF336" s="7"/>
      <c r="AG336" s="7"/>
      <c r="AH336" s="7"/>
      <c r="AI336" s="7"/>
      <c r="AJ336" s="15"/>
      <c r="AK336" s="15"/>
      <c r="AL336" s="15"/>
      <c r="AM336" s="15"/>
      <c r="AN336" s="15"/>
      <c r="AO336" s="15"/>
      <c r="AP336" s="15"/>
    </row>
    <row r="337" spans="2:42" hidden="1" x14ac:dyDescent="0.25">
      <c r="B337" s="15"/>
      <c r="C337" s="7"/>
      <c r="D337" s="7"/>
      <c r="E337" s="7"/>
      <c r="F337" s="7"/>
      <c r="G337" s="7"/>
      <c r="H337" s="7"/>
      <c r="I337" s="7"/>
      <c r="J337" s="7"/>
      <c r="K337" s="7"/>
      <c r="L337" s="7"/>
      <c r="M337" s="7"/>
      <c r="N337" s="7"/>
      <c r="O337" s="7"/>
      <c r="P337" s="7"/>
      <c r="Q337" s="7"/>
      <c r="R337" s="7"/>
      <c r="S337" s="7"/>
      <c r="T337" s="7"/>
      <c r="U337" s="7"/>
      <c r="V337" s="7"/>
      <c r="W337" s="7"/>
      <c r="X337" s="7"/>
      <c r="Y337" s="7"/>
      <c r="Z337" s="7"/>
      <c r="AA337" s="7"/>
      <c r="AB337" s="7"/>
      <c r="AC337" s="7"/>
      <c r="AD337" s="7"/>
      <c r="AE337" s="7"/>
      <c r="AF337" s="7"/>
      <c r="AG337" s="7"/>
      <c r="AH337" s="7"/>
      <c r="AI337" s="7"/>
      <c r="AJ337" s="15"/>
      <c r="AK337" s="15"/>
      <c r="AL337" s="15"/>
      <c r="AM337" s="15"/>
      <c r="AN337" s="15"/>
      <c r="AO337" s="15"/>
      <c r="AP337" s="15"/>
    </row>
    <row r="338" spans="2:42" hidden="1" x14ac:dyDescent="0.25">
      <c r="B338" s="15"/>
      <c r="C338" s="7"/>
      <c r="D338" s="7"/>
      <c r="E338" s="7"/>
      <c r="F338" s="7"/>
      <c r="G338" s="7"/>
      <c r="H338" s="7"/>
      <c r="I338" s="7"/>
      <c r="J338" s="7"/>
      <c r="K338" s="7"/>
      <c r="L338" s="7"/>
      <c r="M338" s="7"/>
      <c r="N338" s="7"/>
      <c r="O338" s="7"/>
      <c r="P338" s="7"/>
      <c r="Q338" s="7"/>
      <c r="R338" s="7"/>
      <c r="S338" s="7"/>
      <c r="T338" s="7"/>
      <c r="U338" s="7"/>
      <c r="V338" s="7"/>
      <c r="W338" s="7"/>
      <c r="X338" s="7"/>
      <c r="Y338" s="7"/>
      <c r="Z338" s="7"/>
      <c r="AA338" s="7"/>
      <c r="AB338" s="7"/>
      <c r="AC338" s="7"/>
      <c r="AD338" s="7"/>
      <c r="AE338" s="7"/>
      <c r="AF338" s="7"/>
      <c r="AG338" s="7"/>
      <c r="AH338" s="7"/>
      <c r="AI338" s="7"/>
      <c r="AJ338" s="15"/>
      <c r="AK338" s="15"/>
      <c r="AL338" s="15"/>
      <c r="AM338" s="15"/>
      <c r="AN338" s="15"/>
      <c r="AO338" s="15"/>
      <c r="AP338" s="15"/>
    </row>
    <row r="339" spans="2:42" hidden="1" x14ac:dyDescent="0.25">
      <c r="B339" s="15"/>
      <c r="C339" s="7"/>
      <c r="D339" s="7"/>
      <c r="E339" s="7"/>
      <c r="F339" s="7"/>
      <c r="G339" s="7"/>
      <c r="H339" s="7"/>
      <c r="I339" s="7"/>
      <c r="J339" s="7"/>
      <c r="K339" s="7"/>
      <c r="L339" s="7"/>
      <c r="M339" s="7"/>
      <c r="N339" s="7"/>
      <c r="O339" s="7"/>
      <c r="P339" s="7"/>
      <c r="Q339" s="7"/>
      <c r="R339" s="7"/>
      <c r="S339" s="7"/>
      <c r="T339" s="7"/>
      <c r="U339" s="7"/>
      <c r="V339" s="7"/>
      <c r="W339" s="7"/>
      <c r="X339" s="7"/>
      <c r="Y339" s="7"/>
      <c r="Z339" s="7"/>
      <c r="AA339" s="7"/>
      <c r="AB339" s="7"/>
      <c r="AC339" s="7"/>
      <c r="AD339" s="7"/>
      <c r="AE339" s="7"/>
      <c r="AF339" s="7"/>
      <c r="AG339" s="7"/>
      <c r="AH339" s="7"/>
      <c r="AI339" s="7"/>
      <c r="AJ339" s="15"/>
      <c r="AK339" s="15"/>
      <c r="AL339" s="15"/>
      <c r="AM339" s="15"/>
      <c r="AN339" s="15"/>
      <c r="AO339" s="15"/>
      <c r="AP339" s="15"/>
    </row>
    <row r="340" spans="2:42" hidden="1" x14ac:dyDescent="0.25">
      <c r="B340" s="15"/>
      <c r="C340" s="7"/>
      <c r="D340" s="7"/>
      <c r="E340" s="7"/>
      <c r="F340" s="7"/>
      <c r="G340" s="7"/>
      <c r="H340" s="7"/>
      <c r="I340" s="7"/>
      <c r="J340" s="7"/>
      <c r="K340" s="7"/>
      <c r="L340" s="7"/>
      <c r="M340" s="7"/>
      <c r="N340" s="7"/>
      <c r="O340" s="7"/>
      <c r="P340" s="7"/>
      <c r="Q340" s="7"/>
      <c r="R340" s="7"/>
      <c r="S340" s="7"/>
      <c r="T340" s="7"/>
      <c r="U340" s="7"/>
      <c r="V340" s="7"/>
      <c r="W340" s="7"/>
      <c r="X340" s="7"/>
      <c r="Y340" s="7"/>
      <c r="Z340" s="7"/>
      <c r="AA340" s="7"/>
      <c r="AB340" s="7"/>
      <c r="AC340" s="7"/>
      <c r="AD340" s="7"/>
      <c r="AE340" s="7"/>
      <c r="AF340" s="7"/>
      <c r="AG340" s="7"/>
      <c r="AH340" s="7"/>
      <c r="AI340" s="7"/>
      <c r="AJ340" s="15"/>
      <c r="AK340" s="15"/>
      <c r="AL340" s="15"/>
      <c r="AM340" s="15"/>
      <c r="AN340" s="15"/>
      <c r="AO340" s="15"/>
      <c r="AP340" s="15"/>
    </row>
    <row r="341" spans="2:42" hidden="1" x14ac:dyDescent="0.25">
      <c r="B341" s="15"/>
      <c r="C341" s="7"/>
      <c r="D341" s="7"/>
      <c r="E341" s="7"/>
      <c r="F341" s="7"/>
      <c r="G341" s="7"/>
      <c r="H341" s="7"/>
      <c r="I341" s="7"/>
      <c r="J341" s="7"/>
      <c r="K341" s="7"/>
      <c r="L341" s="7"/>
      <c r="M341" s="7"/>
      <c r="N341" s="7"/>
      <c r="O341" s="7"/>
      <c r="P341" s="7"/>
      <c r="Q341" s="7"/>
      <c r="R341" s="7"/>
      <c r="S341" s="7"/>
      <c r="T341" s="7"/>
      <c r="U341" s="7"/>
      <c r="V341" s="7"/>
      <c r="W341" s="7"/>
      <c r="X341" s="7"/>
      <c r="Y341" s="7"/>
      <c r="Z341" s="7"/>
      <c r="AA341" s="7"/>
      <c r="AB341" s="7"/>
      <c r="AC341" s="7"/>
      <c r="AD341" s="7"/>
      <c r="AE341" s="7"/>
      <c r="AF341" s="7"/>
      <c r="AG341" s="7"/>
      <c r="AH341" s="7"/>
      <c r="AI341" s="7"/>
      <c r="AJ341" s="15"/>
      <c r="AK341" s="15"/>
      <c r="AL341" s="15"/>
      <c r="AM341" s="15"/>
      <c r="AN341" s="15"/>
      <c r="AO341" s="15"/>
      <c r="AP341" s="15"/>
    </row>
    <row r="342" spans="2:42" hidden="1" x14ac:dyDescent="0.25">
      <c r="B342" s="15"/>
      <c r="C342" s="7"/>
      <c r="D342" s="7"/>
      <c r="E342" s="7"/>
      <c r="F342" s="7"/>
      <c r="G342" s="7"/>
      <c r="H342" s="7"/>
      <c r="I342" s="7"/>
      <c r="J342" s="7"/>
      <c r="K342" s="7"/>
      <c r="L342" s="7"/>
      <c r="M342" s="7"/>
      <c r="N342" s="7"/>
      <c r="O342" s="7"/>
      <c r="P342" s="7"/>
      <c r="Q342" s="7"/>
      <c r="R342" s="7"/>
      <c r="S342" s="7"/>
      <c r="T342" s="7"/>
      <c r="U342" s="7"/>
      <c r="V342" s="7"/>
      <c r="W342" s="7"/>
      <c r="X342" s="7"/>
      <c r="Y342" s="7"/>
      <c r="Z342" s="7"/>
      <c r="AA342" s="7"/>
      <c r="AB342" s="7"/>
      <c r="AC342" s="7"/>
      <c r="AD342" s="7"/>
      <c r="AE342" s="7"/>
      <c r="AF342" s="7"/>
      <c r="AG342" s="7"/>
      <c r="AH342" s="7"/>
      <c r="AI342" s="7"/>
      <c r="AJ342" s="15"/>
      <c r="AK342" s="15"/>
      <c r="AL342" s="15"/>
      <c r="AM342" s="15"/>
      <c r="AN342" s="15"/>
      <c r="AO342" s="15"/>
      <c r="AP342" s="15"/>
    </row>
    <row r="343" spans="2:42" hidden="1" x14ac:dyDescent="0.25">
      <c r="B343" s="15"/>
      <c r="C343" s="7"/>
      <c r="D343" s="7"/>
      <c r="E343" s="7"/>
      <c r="F343" s="7"/>
      <c r="G343" s="7"/>
      <c r="H343" s="7"/>
      <c r="I343" s="7"/>
      <c r="J343" s="7"/>
      <c r="K343" s="7"/>
      <c r="L343" s="7"/>
      <c r="M343" s="7"/>
      <c r="N343" s="7"/>
      <c r="O343" s="7"/>
      <c r="P343" s="7"/>
      <c r="Q343" s="7"/>
      <c r="R343" s="7"/>
      <c r="S343" s="7"/>
      <c r="T343" s="7"/>
      <c r="U343" s="7"/>
      <c r="V343" s="7"/>
      <c r="W343" s="7"/>
      <c r="X343" s="7"/>
      <c r="Y343" s="7"/>
      <c r="Z343" s="7"/>
      <c r="AA343" s="7"/>
      <c r="AB343" s="7"/>
      <c r="AC343" s="7"/>
      <c r="AD343" s="7"/>
      <c r="AE343" s="7"/>
      <c r="AF343" s="7"/>
      <c r="AG343" s="7"/>
      <c r="AH343" s="7"/>
      <c r="AI343" s="7"/>
      <c r="AJ343" s="15"/>
      <c r="AK343" s="15"/>
      <c r="AL343" s="15"/>
      <c r="AM343" s="15"/>
      <c r="AN343" s="15"/>
      <c r="AO343" s="15"/>
      <c r="AP343" s="15"/>
    </row>
    <row r="344" spans="2:42" hidden="1" x14ac:dyDescent="0.25">
      <c r="B344" s="15"/>
      <c r="C344" s="7"/>
      <c r="D344" s="7"/>
      <c r="E344" s="7"/>
      <c r="F344" s="7"/>
      <c r="G344" s="7"/>
      <c r="H344" s="7"/>
      <c r="I344" s="7"/>
      <c r="J344" s="7"/>
      <c r="K344" s="7"/>
      <c r="L344" s="7"/>
      <c r="M344" s="7"/>
      <c r="N344" s="7"/>
      <c r="O344" s="7"/>
      <c r="P344" s="7"/>
      <c r="Q344" s="7"/>
      <c r="R344" s="7"/>
      <c r="S344" s="7"/>
      <c r="T344" s="7"/>
      <c r="U344" s="7"/>
      <c r="V344" s="7"/>
      <c r="W344" s="7"/>
      <c r="X344" s="7"/>
      <c r="Y344" s="7"/>
      <c r="Z344" s="7"/>
      <c r="AA344" s="7"/>
      <c r="AB344" s="7"/>
      <c r="AC344" s="7"/>
      <c r="AD344" s="7"/>
      <c r="AE344" s="7"/>
      <c r="AF344" s="7"/>
      <c r="AG344" s="7"/>
      <c r="AH344" s="7"/>
      <c r="AI344" s="7"/>
      <c r="AJ344" s="15"/>
      <c r="AK344" s="15"/>
      <c r="AL344" s="15"/>
      <c r="AM344" s="15"/>
      <c r="AN344" s="15"/>
      <c r="AO344" s="15"/>
      <c r="AP344" s="15"/>
    </row>
    <row r="345" spans="2:42" hidden="1" x14ac:dyDescent="0.25">
      <c r="B345" s="15"/>
      <c r="C345" s="7"/>
      <c r="D345" s="7"/>
      <c r="E345" s="7"/>
      <c r="F345" s="7"/>
      <c r="G345" s="7"/>
      <c r="H345" s="7"/>
      <c r="I345" s="7"/>
      <c r="J345" s="7"/>
      <c r="K345" s="7"/>
      <c r="L345" s="7"/>
      <c r="M345" s="7"/>
      <c r="N345" s="7"/>
      <c r="O345" s="7"/>
      <c r="P345" s="7"/>
      <c r="Q345" s="7"/>
      <c r="R345" s="7"/>
      <c r="S345" s="7"/>
      <c r="T345" s="7"/>
      <c r="U345" s="7"/>
      <c r="V345" s="7"/>
      <c r="W345" s="7"/>
      <c r="X345" s="7"/>
      <c r="Y345" s="7"/>
      <c r="Z345" s="7"/>
      <c r="AA345" s="7"/>
      <c r="AB345" s="7"/>
      <c r="AC345" s="7"/>
      <c r="AD345" s="7"/>
      <c r="AE345" s="7"/>
      <c r="AF345" s="7"/>
      <c r="AG345" s="7"/>
      <c r="AH345" s="7"/>
      <c r="AI345" s="7"/>
      <c r="AJ345" s="15"/>
      <c r="AK345" s="15"/>
      <c r="AL345" s="15"/>
      <c r="AM345" s="15"/>
      <c r="AN345" s="15"/>
      <c r="AO345" s="15"/>
      <c r="AP345" s="15"/>
    </row>
    <row r="346" spans="2:42" hidden="1" x14ac:dyDescent="0.25">
      <c r="B346" s="15"/>
      <c r="C346" s="7"/>
      <c r="D346" s="7"/>
      <c r="E346" s="7"/>
      <c r="F346" s="7"/>
      <c r="G346" s="7"/>
      <c r="H346" s="7"/>
      <c r="I346" s="7"/>
      <c r="J346" s="7"/>
      <c r="K346" s="7"/>
      <c r="L346" s="7"/>
      <c r="M346" s="7"/>
      <c r="N346" s="7"/>
      <c r="O346" s="7"/>
      <c r="P346" s="7"/>
      <c r="Q346" s="7"/>
      <c r="R346" s="7"/>
      <c r="S346" s="7"/>
      <c r="T346" s="7"/>
      <c r="U346" s="7"/>
      <c r="V346" s="7"/>
      <c r="W346" s="7"/>
      <c r="X346" s="7"/>
      <c r="Y346" s="7"/>
      <c r="Z346" s="7"/>
      <c r="AA346" s="7"/>
      <c r="AB346" s="7"/>
      <c r="AC346" s="7"/>
      <c r="AD346" s="7"/>
      <c r="AE346" s="7"/>
      <c r="AF346" s="7"/>
      <c r="AG346" s="7"/>
      <c r="AH346" s="7"/>
      <c r="AI346" s="7"/>
      <c r="AJ346" s="15"/>
      <c r="AK346" s="15"/>
      <c r="AL346" s="15"/>
      <c r="AM346" s="15"/>
      <c r="AN346" s="15"/>
      <c r="AO346" s="15"/>
      <c r="AP346" s="15"/>
    </row>
    <row r="347" spans="2:42" hidden="1" x14ac:dyDescent="0.25">
      <c r="B347" s="15"/>
      <c r="C347" s="7"/>
      <c r="D347" s="7"/>
      <c r="E347" s="7"/>
      <c r="F347" s="7"/>
      <c r="G347" s="7"/>
      <c r="H347" s="7"/>
      <c r="I347" s="7"/>
      <c r="J347" s="7"/>
      <c r="K347" s="7"/>
      <c r="L347" s="7"/>
      <c r="M347" s="7"/>
      <c r="N347" s="7"/>
      <c r="O347" s="7"/>
      <c r="P347" s="7"/>
      <c r="Q347" s="7"/>
      <c r="R347" s="7"/>
      <c r="S347" s="7"/>
      <c r="T347" s="7"/>
      <c r="U347" s="7"/>
      <c r="V347" s="7"/>
      <c r="W347" s="7"/>
      <c r="X347" s="7"/>
      <c r="Y347" s="7"/>
      <c r="Z347" s="7"/>
      <c r="AA347" s="7"/>
      <c r="AB347" s="7"/>
      <c r="AC347" s="7"/>
      <c r="AD347" s="7"/>
      <c r="AE347" s="7"/>
      <c r="AF347" s="7"/>
      <c r="AG347" s="7"/>
      <c r="AH347" s="7"/>
      <c r="AI347" s="7"/>
      <c r="AJ347" s="15"/>
      <c r="AK347" s="15"/>
      <c r="AL347" s="15"/>
      <c r="AM347" s="15"/>
      <c r="AN347" s="15"/>
      <c r="AO347" s="15"/>
      <c r="AP347" s="15"/>
    </row>
    <row r="348" spans="2:42" hidden="1" x14ac:dyDescent="0.25">
      <c r="B348" s="15"/>
      <c r="C348" s="7"/>
      <c r="D348" s="7"/>
      <c r="E348" s="7"/>
      <c r="F348" s="7"/>
      <c r="G348" s="7"/>
      <c r="H348" s="7"/>
      <c r="I348" s="7"/>
      <c r="J348" s="7"/>
      <c r="K348" s="7"/>
      <c r="L348" s="7"/>
      <c r="M348" s="7"/>
      <c r="N348" s="7"/>
      <c r="O348" s="7"/>
      <c r="P348" s="7"/>
      <c r="Q348" s="7"/>
      <c r="R348" s="7"/>
      <c r="S348" s="7"/>
      <c r="T348" s="7"/>
      <c r="U348" s="7"/>
      <c r="V348" s="7"/>
      <c r="W348" s="7"/>
      <c r="X348" s="7"/>
      <c r="Y348" s="7"/>
      <c r="Z348" s="7"/>
      <c r="AA348" s="7"/>
      <c r="AB348" s="7"/>
      <c r="AC348" s="7"/>
      <c r="AD348" s="7"/>
      <c r="AE348" s="7"/>
      <c r="AF348" s="7"/>
      <c r="AG348" s="7"/>
      <c r="AH348" s="7"/>
      <c r="AI348" s="7"/>
      <c r="AJ348" s="15"/>
      <c r="AK348" s="15"/>
      <c r="AL348" s="15"/>
      <c r="AM348" s="15"/>
      <c r="AN348" s="15"/>
      <c r="AO348" s="15"/>
      <c r="AP348" s="15"/>
    </row>
    <row r="349" spans="2:42" hidden="1" x14ac:dyDescent="0.25">
      <c r="B349" s="15"/>
      <c r="C349" s="7"/>
      <c r="D349" s="7"/>
      <c r="E349" s="7"/>
      <c r="F349" s="7"/>
      <c r="G349" s="7"/>
      <c r="H349" s="7"/>
      <c r="I349" s="7"/>
      <c r="J349" s="7"/>
      <c r="K349" s="7"/>
      <c r="L349" s="7"/>
      <c r="M349" s="7"/>
      <c r="N349" s="7"/>
      <c r="O349" s="7"/>
      <c r="P349" s="7"/>
      <c r="Q349" s="7"/>
      <c r="R349" s="7"/>
      <c r="S349" s="7"/>
      <c r="T349" s="7"/>
      <c r="U349" s="7"/>
      <c r="V349" s="7"/>
      <c r="W349" s="7"/>
      <c r="X349" s="7"/>
      <c r="Y349" s="7"/>
      <c r="Z349" s="7"/>
      <c r="AA349" s="7"/>
      <c r="AB349" s="7"/>
      <c r="AC349" s="7"/>
      <c r="AD349" s="7"/>
      <c r="AE349" s="7"/>
      <c r="AF349" s="7"/>
      <c r="AG349" s="7"/>
      <c r="AH349" s="7"/>
      <c r="AI349" s="7"/>
      <c r="AJ349" s="15"/>
      <c r="AK349" s="15"/>
      <c r="AL349" s="15"/>
      <c r="AM349" s="15"/>
      <c r="AN349" s="15"/>
      <c r="AO349" s="15"/>
      <c r="AP349" s="15"/>
    </row>
    <row r="350" spans="2:42" hidden="1" x14ac:dyDescent="0.25">
      <c r="B350" s="15"/>
      <c r="C350" s="7"/>
      <c r="D350" s="7"/>
      <c r="E350" s="7"/>
      <c r="F350" s="7"/>
      <c r="G350" s="7"/>
      <c r="H350" s="7"/>
      <c r="I350" s="7"/>
      <c r="J350" s="7"/>
      <c r="K350" s="7"/>
      <c r="L350" s="7"/>
      <c r="M350" s="7"/>
      <c r="N350" s="7"/>
      <c r="O350" s="7"/>
      <c r="P350" s="7"/>
      <c r="Q350" s="7"/>
      <c r="R350" s="7"/>
      <c r="S350" s="7"/>
      <c r="T350" s="7"/>
      <c r="U350" s="7"/>
      <c r="V350" s="7"/>
      <c r="W350" s="7"/>
      <c r="X350" s="7"/>
      <c r="Y350" s="7"/>
      <c r="Z350" s="7"/>
      <c r="AA350" s="7"/>
      <c r="AB350" s="7"/>
      <c r="AC350" s="7"/>
      <c r="AD350" s="7"/>
      <c r="AE350" s="7"/>
      <c r="AF350" s="7"/>
      <c r="AG350" s="7"/>
      <c r="AH350" s="7"/>
      <c r="AI350" s="7"/>
      <c r="AJ350" s="15"/>
      <c r="AK350" s="15"/>
      <c r="AL350" s="15"/>
      <c r="AM350" s="15"/>
      <c r="AN350" s="15"/>
      <c r="AO350" s="15"/>
      <c r="AP350" s="15"/>
    </row>
    <row r="351" spans="2:42" hidden="1" x14ac:dyDescent="0.25">
      <c r="B351" s="15"/>
      <c r="C351" s="7"/>
      <c r="D351" s="7"/>
      <c r="E351" s="7"/>
      <c r="F351" s="7"/>
      <c r="G351" s="7"/>
      <c r="H351" s="7"/>
      <c r="I351" s="7"/>
      <c r="J351" s="7"/>
      <c r="K351" s="7"/>
      <c r="L351" s="7"/>
      <c r="M351" s="7"/>
      <c r="N351" s="7"/>
      <c r="O351" s="7"/>
      <c r="P351" s="7"/>
      <c r="Q351" s="7"/>
      <c r="R351" s="7"/>
      <c r="S351" s="7"/>
      <c r="T351" s="7"/>
      <c r="U351" s="7"/>
      <c r="V351" s="7"/>
      <c r="W351" s="7"/>
      <c r="X351" s="7"/>
      <c r="Y351" s="7"/>
      <c r="Z351" s="7"/>
      <c r="AA351" s="7"/>
      <c r="AB351" s="7"/>
      <c r="AC351" s="7"/>
      <c r="AD351" s="7"/>
      <c r="AE351" s="7"/>
      <c r="AF351" s="7"/>
      <c r="AG351" s="7"/>
      <c r="AH351" s="7"/>
      <c r="AI351" s="7"/>
      <c r="AJ351" s="15"/>
      <c r="AK351" s="15"/>
      <c r="AL351" s="15"/>
      <c r="AM351" s="15"/>
      <c r="AN351" s="15"/>
      <c r="AO351" s="15"/>
      <c r="AP351" s="15"/>
    </row>
    <row r="352" spans="2:42" hidden="1" x14ac:dyDescent="0.25">
      <c r="B352" s="15"/>
      <c r="C352" s="7"/>
      <c r="D352" s="7"/>
      <c r="E352" s="7"/>
      <c r="F352" s="7"/>
      <c r="G352" s="7"/>
      <c r="H352" s="7"/>
      <c r="I352" s="7"/>
      <c r="J352" s="7"/>
      <c r="K352" s="7"/>
      <c r="L352" s="7"/>
      <c r="M352" s="7"/>
      <c r="N352" s="7"/>
      <c r="O352" s="7"/>
      <c r="P352" s="7"/>
      <c r="Q352" s="7"/>
      <c r="R352" s="7"/>
      <c r="S352" s="7"/>
      <c r="T352" s="7"/>
      <c r="U352" s="7"/>
      <c r="V352" s="7"/>
      <c r="W352" s="7"/>
      <c r="X352" s="7"/>
      <c r="Y352" s="7"/>
      <c r="Z352" s="7"/>
      <c r="AA352" s="7"/>
      <c r="AB352" s="7"/>
      <c r="AC352" s="7"/>
      <c r="AD352" s="7"/>
      <c r="AE352" s="7"/>
      <c r="AF352" s="7"/>
      <c r="AG352" s="7"/>
      <c r="AH352" s="7"/>
      <c r="AI352" s="7"/>
      <c r="AJ352" s="15"/>
      <c r="AK352" s="15"/>
      <c r="AL352" s="15"/>
      <c r="AM352" s="15"/>
      <c r="AN352" s="15"/>
      <c r="AO352" s="15"/>
      <c r="AP352" s="15"/>
    </row>
    <row r="353" spans="2:42" hidden="1" x14ac:dyDescent="0.25">
      <c r="B353" s="15"/>
      <c r="C353" s="7"/>
      <c r="D353" s="7"/>
      <c r="E353" s="7"/>
      <c r="F353" s="7"/>
      <c r="G353" s="7"/>
      <c r="H353" s="7"/>
      <c r="I353" s="7"/>
      <c r="J353" s="7"/>
      <c r="K353" s="7"/>
      <c r="L353" s="7"/>
      <c r="M353" s="7"/>
      <c r="N353" s="7"/>
      <c r="O353" s="7"/>
      <c r="P353" s="7"/>
      <c r="Q353" s="7"/>
      <c r="R353" s="7"/>
      <c r="S353" s="7"/>
      <c r="T353" s="7"/>
      <c r="U353" s="7"/>
      <c r="V353" s="7"/>
      <c r="W353" s="7"/>
      <c r="X353" s="7"/>
      <c r="Y353" s="7"/>
      <c r="Z353" s="7"/>
      <c r="AA353" s="7"/>
      <c r="AB353" s="7"/>
      <c r="AC353" s="7"/>
      <c r="AD353" s="7"/>
      <c r="AE353" s="7"/>
      <c r="AF353" s="7"/>
      <c r="AG353" s="7"/>
      <c r="AH353" s="7"/>
      <c r="AI353" s="7"/>
      <c r="AJ353" s="15"/>
      <c r="AK353" s="15"/>
      <c r="AL353" s="15"/>
      <c r="AM353" s="15"/>
      <c r="AN353" s="15"/>
      <c r="AO353" s="15"/>
      <c r="AP353" s="15"/>
    </row>
    <row r="354" spans="2:42" hidden="1" x14ac:dyDescent="0.25">
      <c r="B354" s="15"/>
      <c r="C354" s="7"/>
      <c r="D354" s="7"/>
      <c r="E354" s="7"/>
      <c r="F354" s="7"/>
      <c r="G354" s="7"/>
      <c r="H354" s="7"/>
      <c r="I354" s="7"/>
      <c r="J354" s="7"/>
      <c r="K354" s="7"/>
      <c r="L354" s="7"/>
      <c r="M354" s="7"/>
      <c r="N354" s="7"/>
      <c r="O354" s="7"/>
      <c r="P354" s="7"/>
      <c r="Q354" s="7"/>
      <c r="R354" s="7"/>
      <c r="S354" s="7"/>
      <c r="T354" s="7"/>
      <c r="U354" s="7"/>
      <c r="V354" s="7"/>
      <c r="W354" s="7"/>
      <c r="X354" s="7"/>
      <c r="Y354" s="7"/>
      <c r="Z354" s="7"/>
      <c r="AA354" s="7"/>
      <c r="AB354" s="7"/>
      <c r="AC354" s="7"/>
      <c r="AD354" s="7"/>
      <c r="AE354" s="7"/>
      <c r="AF354" s="7"/>
      <c r="AG354" s="7"/>
      <c r="AH354" s="7"/>
      <c r="AI354" s="7"/>
      <c r="AJ354" s="15"/>
      <c r="AK354" s="15"/>
      <c r="AL354" s="15"/>
      <c r="AM354" s="15"/>
      <c r="AN354" s="15"/>
      <c r="AO354" s="15"/>
      <c r="AP354" s="15"/>
    </row>
    <row r="355" spans="2:42" hidden="1" x14ac:dyDescent="0.25">
      <c r="B355" s="15"/>
      <c r="C355" s="7"/>
      <c r="D355" s="7"/>
      <c r="E355" s="7"/>
      <c r="F355" s="7"/>
      <c r="G355" s="7"/>
      <c r="H355" s="7"/>
      <c r="I355" s="7"/>
      <c r="J355" s="7"/>
      <c r="K355" s="7"/>
      <c r="L355" s="7"/>
      <c r="M355" s="7"/>
      <c r="N355" s="7"/>
      <c r="O355" s="7"/>
      <c r="P355" s="7"/>
      <c r="Q355" s="7"/>
      <c r="R355" s="7"/>
      <c r="S355" s="7"/>
      <c r="T355" s="7"/>
      <c r="U355" s="7"/>
      <c r="V355" s="7"/>
      <c r="W355" s="7"/>
      <c r="X355" s="7"/>
      <c r="Y355" s="7"/>
      <c r="Z355" s="7"/>
      <c r="AA355" s="7"/>
      <c r="AB355" s="7"/>
      <c r="AC355" s="7"/>
      <c r="AD355" s="7"/>
      <c r="AE355" s="7"/>
      <c r="AF355" s="7"/>
      <c r="AG355" s="7"/>
      <c r="AH355" s="7"/>
      <c r="AI355" s="7"/>
      <c r="AJ355" s="15"/>
      <c r="AK355" s="15"/>
      <c r="AL355" s="15"/>
      <c r="AM355" s="15"/>
      <c r="AN355" s="15"/>
      <c r="AO355" s="15"/>
      <c r="AP355" s="15"/>
    </row>
    <row r="356" spans="2:42" hidden="1" x14ac:dyDescent="0.25">
      <c r="B356" s="15"/>
      <c r="C356" s="7"/>
      <c r="D356" s="7"/>
      <c r="E356" s="7"/>
      <c r="F356" s="7"/>
      <c r="G356" s="7"/>
      <c r="H356" s="7"/>
      <c r="I356" s="7"/>
      <c r="J356" s="7"/>
      <c r="K356" s="7"/>
      <c r="L356" s="7"/>
      <c r="M356" s="7"/>
      <c r="N356" s="7"/>
      <c r="O356" s="7"/>
      <c r="P356" s="7"/>
      <c r="Q356" s="7"/>
      <c r="R356" s="7"/>
      <c r="S356" s="7"/>
      <c r="T356" s="7"/>
      <c r="U356" s="7"/>
      <c r="V356" s="7"/>
      <c r="W356" s="7"/>
      <c r="X356" s="7"/>
      <c r="Y356" s="7"/>
      <c r="Z356" s="7"/>
      <c r="AA356" s="7"/>
      <c r="AB356" s="7"/>
      <c r="AC356" s="7"/>
      <c r="AD356" s="7"/>
      <c r="AE356" s="7"/>
      <c r="AF356" s="7"/>
      <c r="AG356" s="7"/>
      <c r="AH356" s="7"/>
      <c r="AI356" s="7"/>
      <c r="AJ356" s="15"/>
      <c r="AK356" s="15"/>
      <c r="AL356" s="15"/>
      <c r="AM356" s="15"/>
      <c r="AN356" s="15"/>
      <c r="AO356" s="15"/>
      <c r="AP356" s="15"/>
    </row>
    <row r="357" spans="2:42" hidden="1" x14ac:dyDescent="0.25">
      <c r="B357" s="15"/>
      <c r="C357" s="7"/>
      <c r="D357" s="7"/>
      <c r="E357" s="7"/>
      <c r="F357" s="7"/>
      <c r="G357" s="7"/>
      <c r="H357" s="7"/>
      <c r="I357" s="7"/>
      <c r="J357" s="7"/>
      <c r="K357" s="7"/>
      <c r="L357" s="7"/>
      <c r="M357" s="7"/>
      <c r="N357" s="7"/>
      <c r="O357" s="7"/>
      <c r="P357" s="7"/>
      <c r="Q357" s="7"/>
      <c r="R357" s="7"/>
      <c r="S357" s="7"/>
      <c r="T357" s="7"/>
      <c r="U357" s="7"/>
      <c r="V357" s="7"/>
      <c r="W357" s="7"/>
      <c r="X357" s="7"/>
      <c r="Y357" s="7"/>
      <c r="Z357" s="7"/>
      <c r="AA357" s="7"/>
      <c r="AB357" s="7"/>
      <c r="AC357" s="7"/>
      <c r="AD357" s="7"/>
      <c r="AE357" s="7"/>
      <c r="AF357" s="7"/>
      <c r="AG357" s="7"/>
      <c r="AH357" s="7"/>
      <c r="AI357" s="7"/>
      <c r="AJ357" s="15"/>
      <c r="AK357" s="15"/>
      <c r="AL357" s="15"/>
      <c r="AM357" s="15"/>
      <c r="AN357" s="15"/>
      <c r="AO357" s="15"/>
      <c r="AP357" s="15"/>
    </row>
    <row r="358" spans="2:42" hidden="1" x14ac:dyDescent="0.25">
      <c r="B358" s="15"/>
      <c r="C358" s="7"/>
      <c r="D358" s="7"/>
      <c r="E358" s="7"/>
      <c r="F358" s="7"/>
      <c r="G358" s="7"/>
      <c r="H358" s="7"/>
      <c r="I358" s="7"/>
      <c r="J358" s="7"/>
      <c r="K358" s="7"/>
      <c r="L358" s="7"/>
      <c r="M358" s="7"/>
      <c r="N358" s="7"/>
      <c r="O358" s="7"/>
      <c r="P358" s="7"/>
      <c r="Q358" s="7"/>
      <c r="R358" s="7"/>
      <c r="S358" s="7"/>
      <c r="T358" s="7"/>
      <c r="U358" s="7"/>
      <c r="V358" s="7"/>
      <c r="W358" s="7"/>
      <c r="X358" s="7"/>
      <c r="Y358" s="7"/>
      <c r="Z358" s="7"/>
      <c r="AA358" s="7"/>
      <c r="AB358" s="7"/>
      <c r="AC358" s="7"/>
      <c r="AD358" s="7"/>
      <c r="AE358" s="7"/>
      <c r="AF358" s="7"/>
      <c r="AG358" s="7"/>
      <c r="AH358" s="7"/>
      <c r="AI358" s="7"/>
      <c r="AJ358" s="15"/>
      <c r="AK358" s="15"/>
      <c r="AL358" s="15"/>
      <c r="AM358" s="15"/>
      <c r="AN358" s="15"/>
      <c r="AO358" s="15"/>
      <c r="AP358" s="15"/>
    </row>
    <row r="359" spans="2:42" hidden="1" x14ac:dyDescent="0.25">
      <c r="B359" s="15"/>
      <c r="C359" s="7"/>
      <c r="D359" s="7"/>
      <c r="E359" s="7"/>
      <c r="F359" s="7"/>
      <c r="G359" s="7"/>
      <c r="H359" s="7"/>
      <c r="I359" s="7"/>
      <c r="J359" s="7"/>
      <c r="K359" s="7"/>
      <c r="L359" s="7"/>
      <c r="M359" s="7"/>
      <c r="N359" s="7"/>
      <c r="O359" s="7"/>
      <c r="P359" s="7"/>
      <c r="Q359" s="7"/>
      <c r="R359" s="7"/>
      <c r="S359" s="7"/>
      <c r="T359" s="7"/>
      <c r="U359" s="7"/>
      <c r="V359" s="7"/>
      <c r="W359" s="7"/>
      <c r="X359" s="7"/>
      <c r="Y359" s="7"/>
      <c r="Z359" s="7"/>
      <c r="AA359" s="7"/>
      <c r="AB359" s="7"/>
      <c r="AC359" s="7"/>
      <c r="AD359" s="7"/>
      <c r="AE359" s="7"/>
      <c r="AF359" s="7"/>
      <c r="AG359" s="7"/>
      <c r="AH359" s="7"/>
      <c r="AI359" s="7"/>
      <c r="AJ359" s="15"/>
      <c r="AK359" s="15"/>
      <c r="AL359" s="15"/>
      <c r="AM359" s="15"/>
      <c r="AN359" s="15"/>
      <c r="AO359" s="15"/>
      <c r="AP359" s="15"/>
    </row>
    <row r="360" spans="2:42" hidden="1" x14ac:dyDescent="0.25">
      <c r="B360" s="15"/>
      <c r="C360" s="7"/>
      <c r="D360" s="7"/>
      <c r="E360" s="7"/>
      <c r="F360" s="7"/>
      <c r="G360" s="7"/>
      <c r="H360" s="7"/>
      <c r="I360" s="7"/>
      <c r="J360" s="7"/>
      <c r="K360" s="7"/>
      <c r="L360" s="7"/>
      <c r="M360" s="7"/>
      <c r="N360" s="7"/>
      <c r="O360" s="7"/>
      <c r="P360" s="7"/>
      <c r="Q360" s="7"/>
      <c r="R360" s="7"/>
      <c r="S360" s="7"/>
      <c r="T360" s="7"/>
      <c r="U360" s="7"/>
      <c r="V360" s="7"/>
      <c r="W360" s="7"/>
      <c r="X360" s="7"/>
      <c r="Y360" s="7"/>
      <c r="Z360" s="7"/>
      <c r="AA360" s="7"/>
      <c r="AB360" s="7"/>
      <c r="AC360" s="7"/>
      <c r="AD360" s="7"/>
      <c r="AE360" s="7"/>
      <c r="AF360" s="7"/>
      <c r="AG360" s="7"/>
      <c r="AH360" s="7"/>
      <c r="AI360" s="7"/>
      <c r="AJ360" s="15"/>
      <c r="AK360" s="15"/>
      <c r="AL360" s="15"/>
      <c r="AM360" s="15"/>
      <c r="AN360" s="15"/>
      <c r="AO360" s="15"/>
      <c r="AP360" s="15"/>
    </row>
    <row r="361" spans="2:42" hidden="1" x14ac:dyDescent="0.25">
      <c r="B361" s="15"/>
      <c r="C361" s="7"/>
      <c r="D361" s="7"/>
      <c r="E361" s="7"/>
      <c r="F361" s="7"/>
      <c r="G361" s="7"/>
      <c r="H361" s="7"/>
      <c r="I361" s="7"/>
      <c r="J361" s="7"/>
      <c r="K361" s="7"/>
      <c r="L361" s="7"/>
      <c r="M361" s="7"/>
      <c r="N361" s="7"/>
      <c r="O361" s="7"/>
      <c r="P361" s="7"/>
      <c r="Q361" s="7"/>
      <c r="R361" s="7"/>
      <c r="S361" s="7"/>
      <c r="T361" s="7"/>
      <c r="U361" s="7"/>
      <c r="V361" s="7"/>
      <c r="W361" s="7"/>
      <c r="X361" s="7"/>
      <c r="Y361" s="7"/>
      <c r="Z361" s="7"/>
      <c r="AA361" s="7"/>
      <c r="AB361" s="7"/>
      <c r="AC361" s="7"/>
      <c r="AD361" s="7"/>
      <c r="AE361" s="7"/>
      <c r="AF361" s="7"/>
      <c r="AG361" s="7"/>
      <c r="AH361" s="7"/>
      <c r="AI361" s="7"/>
      <c r="AJ361" s="15"/>
      <c r="AK361" s="15"/>
      <c r="AL361" s="15"/>
      <c r="AM361" s="15"/>
      <c r="AN361" s="15"/>
      <c r="AO361" s="15"/>
      <c r="AP361" s="15"/>
    </row>
    <row r="362" spans="2:42" hidden="1" x14ac:dyDescent="0.25">
      <c r="B362" s="15"/>
      <c r="C362" s="7"/>
      <c r="D362" s="7"/>
      <c r="E362" s="7"/>
      <c r="F362" s="7"/>
      <c r="G362" s="7"/>
      <c r="H362" s="7"/>
      <c r="I362" s="7"/>
      <c r="J362" s="7"/>
      <c r="K362" s="7"/>
      <c r="L362" s="7"/>
      <c r="M362" s="7"/>
      <c r="N362" s="7"/>
      <c r="O362" s="7"/>
      <c r="P362" s="7"/>
      <c r="Q362" s="7"/>
      <c r="R362" s="7"/>
      <c r="S362" s="7"/>
      <c r="T362" s="7"/>
      <c r="U362" s="7"/>
      <c r="V362" s="7"/>
      <c r="W362" s="7"/>
      <c r="X362" s="7"/>
      <c r="Y362" s="7"/>
      <c r="Z362" s="7"/>
      <c r="AA362" s="7"/>
      <c r="AB362" s="7"/>
      <c r="AC362" s="7"/>
      <c r="AD362" s="7"/>
      <c r="AE362" s="7"/>
      <c r="AF362" s="7"/>
      <c r="AG362" s="7"/>
      <c r="AH362" s="7"/>
      <c r="AI362" s="7"/>
      <c r="AJ362" s="15"/>
      <c r="AK362" s="15"/>
      <c r="AL362" s="15"/>
      <c r="AM362" s="15"/>
      <c r="AN362" s="15"/>
      <c r="AO362" s="15"/>
      <c r="AP362" s="15"/>
    </row>
    <row r="363" spans="2:42" hidden="1" x14ac:dyDescent="0.25">
      <c r="B363" s="15"/>
      <c r="C363" s="7"/>
      <c r="D363" s="7"/>
      <c r="E363" s="7"/>
      <c r="F363" s="7"/>
      <c r="G363" s="7"/>
      <c r="H363" s="7"/>
      <c r="I363" s="7"/>
      <c r="J363" s="7"/>
      <c r="K363" s="7"/>
      <c r="L363" s="7"/>
      <c r="M363" s="7"/>
      <c r="N363" s="7"/>
      <c r="O363" s="7"/>
      <c r="P363" s="7"/>
      <c r="Q363" s="7"/>
      <c r="R363" s="7"/>
      <c r="S363" s="7"/>
      <c r="T363" s="7"/>
      <c r="U363" s="7"/>
      <c r="V363" s="7"/>
      <c r="W363" s="7"/>
      <c r="X363" s="7"/>
      <c r="Y363" s="7"/>
      <c r="Z363" s="7"/>
      <c r="AA363" s="7"/>
      <c r="AB363" s="7"/>
      <c r="AC363" s="7"/>
      <c r="AD363" s="7"/>
      <c r="AE363" s="7"/>
      <c r="AF363" s="7"/>
      <c r="AG363" s="7"/>
      <c r="AH363" s="7"/>
      <c r="AI363" s="7"/>
      <c r="AJ363" s="15"/>
      <c r="AK363" s="15"/>
      <c r="AL363" s="15"/>
      <c r="AM363" s="15"/>
      <c r="AN363" s="15"/>
      <c r="AO363" s="15"/>
      <c r="AP363" s="15"/>
    </row>
    <row r="364" spans="2:42" hidden="1" x14ac:dyDescent="0.25">
      <c r="B364" s="15"/>
      <c r="C364" s="7"/>
      <c r="D364" s="7"/>
      <c r="E364" s="7"/>
      <c r="F364" s="7"/>
      <c r="G364" s="7"/>
      <c r="H364" s="7"/>
      <c r="I364" s="7"/>
      <c r="J364" s="7"/>
      <c r="K364" s="7"/>
      <c r="L364" s="7"/>
      <c r="M364" s="7"/>
      <c r="N364" s="7"/>
      <c r="O364" s="7"/>
      <c r="P364" s="7"/>
      <c r="Q364" s="7"/>
      <c r="R364" s="7"/>
      <c r="S364" s="7"/>
      <c r="T364" s="7"/>
      <c r="U364" s="7"/>
      <c r="V364" s="7"/>
      <c r="W364" s="7"/>
      <c r="X364" s="7"/>
      <c r="Y364" s="7"/>
      <c r="Z364" s="7"/>
      <c r="AA364" s="7"/>
      <c r="AB364" s="7"/>
      <c r="AC364" s="7"/>
      <c r="AD364" s="7"/>
      <c r="AE364" s="7"/>
      <c r="AF364" s="7"/>
      <c r="AG364" s="7"/>
      <c r="AH364" s="7"/>
      <c r="AI364" s="7"/>
      <c r="AJ364" s="15"/>
      <c r="AK364" s="15"/>
      <c r="AL364" s="15"/>
      <c r="AM364" s="15"/>
      <c r="AN364" s="15"/>
      <c r="AO364" s="15"/>
      <c r="AP364" s="15"/>
    </row>
    <row r="365" spans="2:42" hidden="1" x14ac:dyDescent="0.25">
      <c r="B365" s="15"/>
      <c r="C365" s="7"/>
      <c r="D365" s="7"/>
      <c r="E365" s="7"/>
      <c r="F365" s="7"/>
      <c r="G365" s="7"/>
      <c r="H365" s="7"/>
      <c r="I365" s="7"/>
      <c r="J365" s="7"/>
      <c r="K365" s="7"/>
      <c r="L365" s="7"/>
      <c r="M365" s="7"/>
      <c r="N365" s="7"/>
      <c r="O365" s="7"/>
      <c r="P365" s="7"/>
      <c r="Q365" s="7"/>
      <c r="R365" s="7"/>
      <c r="S365" s="7"/>
      <c r="T365" s="7"/>
      <c r="U365" s="7"/>
      <c r="V365" s="7"/>
      <c r="W365" s="7"/>
      <c r="X365" s="7"/>
      <c r="Y365" s="7"/>
      <c r="Z365" s="7"/>
      <c r="AA365" s="7"/>
      <c r="AB365" s="7"/>
      <c r="AC365" s="7"/>
      <c r="AD365" s="7"/>
      <c r="AE365" s="7"/>
      <c r="AF365" s="7"/>
      <c r="AG365" s="7"/>
      <c r="AH365" s="7"/>
      <c r="AI365" s="7"/>
      <c r="AJ365" s="15"/>
      <c r="AK365" s="15"/>
      <c r="AL365" s="15"/>
      <c r="AM365" s="15"/>
      <c r="AN365" s="15"/>
      <c r="AO365" s="15"/>
      <c r="AP365" s="15"/>
    </row>
    <row r="366" spans="2:42" hidden="1" x14ac:dyDescent="0.25">
      <c r="B366" s="15"/>
      <c r="C366" s="7"/>
      <c r="D366" s="7"/>
      <c r="E366" s="7"/>
      <c r="F366" s="7"/>
      <c r="G366" s="7"/>
      <c r="H366" s="7"/>
      <c r="I366" s="7"/>
      <c r="J366" s="7"/>
      <c r="K366" s="7"/>
      <c r="L366" s="7"/>
      <c r="M366" s="7"/>
      <c r="N366" s="7"/>
      <c r="O366" s="7"/>
      <c r="P366" s="7"/>
      <c r="Q366" s="7"/>
      <c r="R366" s="7"/>
      <c r="S366" s="7"/>
      <c r="T366" s="7"/>
      <c r="U366" s="7"/>
      <c r="V366" s="7"/>
      <c r="W366" s="7"/>
      <c r="X366" s="7"/>
      <c r="Y366" s="7"/>
      <c r="Z366" s="7"/>
      <c r="AA366" s="7"/>
      <c r="AB366" s="7"/>
      <c r="AC366" s="7"/>
      <c r="AD366" s="7"/>
      <c r="AE366" s="7"/>
      <c r="AF366" s="7"/>
      <c r="AG366" s="7"/>
      <c r="AH366" s="7"/>
      <c r="AI366" s="7"/>
      <c r="AJ366" s="15"/>
      <c r="AK366" s="15"/>
      <c r="AL366" s="15"/>
      <c r="AM366" s="15"/>
      <c r="AN366" s="15"/>
      <c r="AO366" s="15"/>
      <c r="AP366" s="15"/>
    </row>
    <row r="367" spans="2:42" hidden="1" x14ac:dyDescent="0.25">
      <c r="B367" s="15"/>
      <c r="C367" s="7"/>
      <c r="D367" s="7"/>
      <c r="E367" s="7"/>
      <c r="F367" s="7"/>
      <c r="G367" s="7"/>
      <c r="H367" s="7"/>
      <c r="I367" s="7"/>
      <c r="J367" s="7"/>
      <c r="K367" s="7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  <c r="AC367" s="7"/>
      <c r="AD367" s="7"/>
      <c r="AE367" s="7"/>
      <c r="AF367" s="7"/>
      <c r="AG367" s="7"/>
      <c r="AH367" s="7"/>
      <c r="AI367" s="7"/>
      <c r="AJ367" s="15"/>
      <c r="AK367" s="15"/>
      <c r="AL367" s="15"/>
      <c r="AM367" s="15"/>
      <c r="AN367" s="15"/>
      <c r="AO367" s="15"/>
      <c r="AP367" s="15"/>
    </row>
    <row r="368" spans="2:42" hidden="1" x14ac:dyDescent="0.25">
      <c r="B368" s="15"/>
      <c r="C368" s="7"/>
      <c r="D368" s="7"/>
      <c r="E368" s="7"/>
      <c r="F368" s="7"/>
      <c r="G368" s="7"/>
      <c r="H368" s="7"/>
      <c r="I368" s="7"/>
      <c r="J368" s="7"/>
      <c r="K368" s="7"/>
      <c r="L368" s="7"/>
      <c r="M368" s="7"/>
      <c r="N368" s="7"/>
      <c r="O368" s="7"/>
      <c r="P368" s="7"/>
      <c r="Q368" s="7"/>
      <c r="R368" s="7"/>
      <c r="S368" s="7"/>
      <c r="T368" s="7"/>
      <c r="U368" s="7"/>
      <c r="V368" s="7"/>
      <c r="W368" s="7"/>
      <c r="X368" s="7"/>
      <c r="Y368" s="7"/>
      <c r="Z368" s="7"/>
      <c r="AA368" s="7"/>
      <c r="AB368" s="7"/>
      <c r="AC368" s="7"/>
      <c r="AD368" s="7"/>
      <c r="AE368" s="7"/>
      <c r="AF368" s="7"/>
      <c r="AG368" s="7"/>
      <c r="AH368" s="7"/>
      <c r="AI368" s="7"/>
      <c r="AJ368" s="15"/>
      <c r="AK368" s="15"/>
      <c r="AL368" s="15"/>
      <c r="AM368" s="15"/>
      <c r="AN368" s="15"/>
      <c r="AO368" s="15"/>
      <c r="AP368" s="15"/>
    </row>
    <row r="369" spans="2:42" hidden="1" x14ac:dyDescent="0.25">
      <c r="B369" s="15"/>
      <c r="C369" s="7"/>
      <c r="D369" s="7"/>
      <c r="E369" s="7"/>
      <c r="F369" s="7"/>
      <c r="G369" s="7"/>
      <c r="H369" s="7"/>
      <c r="I369" s="7"/>
      <c r="J369" s="7"/>
      <c r="K369" s="7"/>
      <c r="L369" s="7"/>
      <c r="M369" s="7"/>
      <c r="N369" s="7"/>
      <c r="O369" s="7"/>
      <c r="P369" s="7"/>
      <c r="Q369" s="7"/>
      <c r="R369" s="7"/>
      <c r="S369" s="7"/>
      <c r="T369" s="7"/>
      <c r="U369" s="7"/>
      <c r="V369" s="7"/>
      <c r="W369" s="7"/>
      <c r="X369" s="7"/>
      <c r="Y369" s="7"/>
      <c r="Z369" s="7"/>
      <c r="AA369" s="7"/>
      <c r="AB369" s="7"/>
      <c r="AC369" s="7"/>
      <c r="AD369" s="7"/>
      <c r="AE369" s="7"/>
      <c r="AF369" s="7"/>
      <c r="AG369" s="7"/>
      <c r="AH369" s="7"/>
      <c r="AI369" s="7"/>
      <c r="AJ369" s="15"/>
      <c r="AK369" s="15"/>
      <c r="AL369" s="15"/>
      <c r="AM369" s="15"/>
      <c r="AN369" s="15"/>
      <c r="AO369" s="15"/>
      <c r="AP369" s="15"/>
    </row>
    <row r="370" spans="2:42" hidden="1" x14ac:dyDescent="0.25">
      <c r="B370" s="15"/>
      <c r="C370" s="7"/>
      <c r="D370" s="7"/>
      <c r="E370" s="7"/>
      <c r="F370" s="7"/>
      <c r="G370" s="7"/>
      <c r="H370" s="7"/>
      <c r="I370" s="7"/>
      <c r="J370" s="7"/>
      <c r="K370" s="7"/>
      <c r="L370" s="7"/>
      <c r="M370" s="7"/>
      <c r="N370" s="7"/>
      <c r="O370" s="7"/>
      <c r="P370" s="7"/>
      <c r="Q370" s="7"/>
      <c r="R370" s="7"/>
      <c r="S370" s="7"/>
      <c r="T370" s="7"/>
      <c r="U370" s="7"/>
      <c r="V370" s="7"/>
      <c r="W370" s="7"/>
      <c r="X370" s="7"/>
      <c r="Y370" s="7"/>
      <c r="Z370" s="7"/>
      <c r="AA370" s="7"/>
      <c r="AB370" s="7"/>
      <c r="AC370" s="7"/>
      <c r="AD370" s="7"/>
      <c r="AE370" s="7"/>
      <c r="AF370" s="7"/>
      <c r="AG370" s="7"/>
      <c r="AH370" s="7"/>
      <c r="AI370" s="7"/>
      <c r="AJ370" s="15"/>
      <c r="AK370" s="15"/>
      <c r="AL370" s="15"/>
      <c r="AM370" s="15"/>
      <c r="AN370" s="15"/>
      <c r="AO370" s="15"/>
      <c r="AP370" s="15"/>
    </row>
    <row r="371" spans="2:42" hidden="1" x14ac:dyDescent="0.25">
      <c r="B371" s="15"/>
      <c r="C371" s="7"/>
      <c r="D371" s="7"/>
      <c r="E371" s="7"/>
      <c r="F371" s="7"/>
      <c r="G371" s="7"/>
      <c r="H371" s="7"/>
      <c r="I371" s="7"/>
      <c r="J371" s="7"/>
      <c r="K371" s="7"/>
      <c r="L371" s="7"/>
      <c r="M371" s="7"/>
      <c r="N371" s="7"/>
      <c r="O371" s="7"/>
      <c r="P371" s="7"/>
      <c r="Q371" s="7"/>
      <c r="R371" s="7"/>
      <c r="S371" s="7"/>
      <c r="T371" s="7"/>
      <c r="U371" s="7"/>
      <c r="V371" s="7"/>
      <c r="W371" s="7"/>
      <c r="X371" s="7"/>
      <c r="Y371" s="7"/>
      <c r="Z371" s="7"/>
      <c r="AA371" s="7"/>
      <c r="AB371" s="7"/>
      <c r="AC371" s="7"/>
      <c r="AD371" s="7"/>
      <c r="AE371" s="7"/>
      <c r="AF371" s="7"/>
      <c r="AG371" s="7"/>
      <c r="AH371" s="7"/>
      <c r="AI371" s="7"/>
      <c r="AJ371" s="15"/>
      <c r="AK371" s="15"/>
      <c r="AL371" s="15"/>
      <c r="AM371" s="15"/>
      <c r="AN371" s="15"/>
      <c r="AO371" s="15"/>
      <c r="AP371" s="15"/>
    </row>
    <row r="372" spans="2:42" hidden="1" x14ac:dyDescent="0.25">
      <c r="B372" s="15"/>
      <c r="C372" s="7"/>
      <c r="D372" s="7"/>
      <c r="E372" s="7"/>
      <c r="F372" s="7"/>
      <c r="G372" s="7"/>
      <c r="H372" s="7"/>
      <c r="I372" s="7"/>
      <c r="J372" s="7"/>
      <c r="K372" s="7"/>
      <c r="L372" s="7"/>
      <c r="M372" s="7"/>
      <c r="N372" s="7"/>
      <c r="O372" s="7"/>
      <c r="P372" s="7"/>
      <c r="Q372" s="7"/>
      <c r="R372" s="7"/>
      <c r="S372" s="7"/>
      <c r="T372" s="7"/>
      <c r="U372" s="7"/>
      <c r="V372" s="7"/>
      <c r="W372" s="7"/>
      <c r="X372" s="7"/>
      <c r="Y372" s="7"/>
      <c r="Z372" s="7"/>
      <c r="AA372" s="7"/>
      <c r="AB372" s="7"/>
      <c r="AC372" s="7"/>
      <c r="AD372" s="7"/>
      <c r="AE372" s="7"/>
      <c r="AF372" s="7"/>
      <c r="AG372" s="7"/>
      <c r="AH372" s="7"/>
      <c r="AI372" s="7"/>
      <c r="AJ372" s="15"/>
      <c r="AK372" s="15"/>
      <c r="AL372" s="15"/>
      <c r="AM372" s="15"/>
      <c r="AN372" s="15"/>
      <c r="AO372" s="15"/>
      <c r="AP372" s="15"/>
    </row>
    <row r="373" spans="2:42" hidden="1" x14ac:dyDescent="0.25">
      <c r="B373" s="15"/>
      <c r="C373" s="7"/>
      <c r="D373" s="7"/>
      <c r="E373" s="7"/>
      <c r="F373" s="7"/>
      <c r="G373" s="7"/>
      <c r="H373" s="7"/>
      <c r="I373" s="7"/>
      <c r="J373" s="7"/>
      <c r="K373" s="7"/>
      <c r="L373" s="7"/>
      <c r="M373" s="7"/>
      <c r="N373" s="7"/>
      <c r="O373" s="7"/>
      <c r="P373" s="7"/>
      <c r="Q373" s="7"/>
      <c r="R373" s="7"/>
      <c r="S373" s="7"/>
      <c r="T373" s="7"/>
      <c r="U373" s="7"/>
      <c r="V373" s="7"/>
      <c r="W373" s="7"/>
      <c r="X373" s="7"/>
      <c r="Y373" s="7"/>
      <c r="Z373" s="7"/>
      <c r="AA373" s="7"/>
      <c r="AB373" s="7"/>
      <c r="AC373" s="7"/>
      <c r="AD373" s="7"/>
      <c r="AE373" s="7"/>
      <c r="AF373" s="7"/>
      <c r="AG373" s="7"/>
      <c r="AH373" s="7"/>
      <c r="AI373" s="7"/>
      <c r="AJ373" s="15"/>
      <c r="AK373" s="15"/>
      <c r="AL373" s="15"/>
      <c r="AM373" s="15"/>
      <c r="AN373" s="15"/>
      <c r="AO373" s="15"/>
      <c r="AP373" s="15"/>
    </row>
    <row r="374" spans="2:42" hidden="1" x14ac:dyDescent="0.25">
      <c r="B374" s="15"/>
      <c r="C374" s="7"/>
      <c r="D374" s="7"/>
      <c r="E374" s="7"/>
      <c r="F374" s="7"/>
      <c r="G374" s="7"/>
      <c r="H374" s="7"/>
      <c r="I374" s="7"/>
      <c r="J374" s="7"/>
      <c r="K374" s="7"/>
      <c r="L374" s="7"/>
      <c r="M374" s="7"/>
      <c r="N374" s="7"/>
      <c r="O374" s="7"/>
      <c r="P374" s="7"/>
      <c r="Q374" s="7"/>
      <c r="R374" s="7"/>
      <c r="S374" s="7"/>
      <c r="T374" s="7"/>
      <c r="U374" s="7"/>
      <c r="V374" s="7"/>
      <c r="W374" s="7"/>
      <c r="X374" s="7"/>
      <c r="Y374" s="7"/>
      <c r="Z374" s="7"/>
      <c r="AA374" s="7"/>
      <c r="AB374" s="7"/>
      <c r="AC374" s="7"/>
      <c r="AD374" s="7"/>
      <c r="AE374" s="7"/>
      <c r="AF374" s="7"/>
      <c r="AG374" s="7"/>
      <c r="AH374" s="7"/>
      <c r="AI374" s="7"/>
      <c r="AJ374" s="15"/>
      <c r="AK374" s="15"/>
      <c r="AL374" s="15"/>
      <c r="AM374" s="15"/>
      <c r="AN374" s="15"/>
      <c r="AO374" s="15"/>
      <c r="AP374" s="15"/>
    </row>
    <row r="375" spans="2:42" hidden="1" x14ac:dyDescent="0.25">
      <c r="B375" s="15"/>
      <c r="C375" s="7"/>
      <c r="D375" s="7"/>
      <c r="E375" s="7"/>
      <c r="F375" s="7"/>
      <c r="G375" s="7"/>
      <c r="H375" s="7"/>
      <c r="I375" s="7"/>
      <c r="J375" s="7"/>
      <c r="K375" s="7"/>
      <c r="L375" s="7"/>
      <c r="M375" s="7"/>
      <c r="N375" s="7"/>
      <c r="O375" s="7"/>
      <c r="P375" s="7"/>
      <c r="Q375" s="7"/>
      <c r="R375" s="7"/>
      <c r="S375" s="7"/>
      <c r="T375" s="7"/>
      <c r="U375" s="7"/>
      <c r="V375" s="7"/>
      <c r="W375" s="7"/>
      <c r="X375" s="7"/>
      <c r="Y375" s="7"/>
      <c r="Z375" s="7"/>
      <c r="AA375" s="7"/>
      <c r="AB375" s="7"/>
      <c r="AC375" s="7"/>
      <c r="AD375" s="7"/>
      <c r="AE375" s="7"/>
      <c r="AF375" s="7"/>
      <c r="AG375" s="7"/>
      <c r="AH375" s="7"/>
      <c r="AI375" s="7"/>
      <c r="AJ375" s="15"/>
      <c r="AK375" s="15"/>
      <c r="AL375" s="15"/>
      <c r="AM375" s="15"/>
      <c r="AN375" s="15"/>
      <c r="AO375" s="15"/>
      <c r="AP375" s="15"/>
    </row>
    <row r="376" spans="2:42" hidden="1" x14ac:dyDescent="0.25">
      <c r="B376" s="15"/>
      <c r="C376" s="7"/>
      <c r="D376" s="7"/>
      <c r="E376" s="7"/>
      <c r="F376" s="7"/>
      <c r="G376" s="7"/>
      <c r="H376" s="7"/>
      <c r="I376" s="7"/>
      <c r="J376" s="7"/>
      <c r="K376" s="7"/>
      <c r="L376" s="7"/>
      <c r="M376" s="7"/>
      <c r="N376" s="7"/>
      <c r="O376" s="7"/>
      <c r="P376" s="7"/>
      <c r="Q376" s="7"/>
      <c r="R376" s="7"/>
      <c r="S376" s="7"/>
      <c r="T376" s="7"/>
      <c r="U376" s="7"/>
      <c r="V376" s="7"/>
      <c r="W376" s="7"/>
      <c r="X376" s="7"/>
      <c r="Y376" s="7"/>
      <c r="Z376" s="7"/>
      <c r="AA376" s="7"/>
      <c r="AB376" s="7"/>
      <c r="AC376" s="7"/>
      <c r="AD376" s="7"/>
      <c r="AE376" s="7"/>
      <c r="AF376" s="7"/>
      <c r="AG376" s="7"/>
      <c r="AH376" s="7"/>
      <c r="AI376" s="7"/>
      <c r="AJ376" s="15"/>
      <c r="AK376" s="15"/>
      <c r="AL376" s="15"/>
      <c r="AM376" s="15"/>
      <c r="AN376" s="15"/>
      <c r="AO376" s="15"/>
      <c r="AP376" s="15"/>
    </row>
    <row r="377" spans="2:42" hidden="1" x14ac:dyDescent="0.25">
      <c r="B377" s="15"/>
      <c r="C377" s="7"/>
      <c r="D377" s="7"/>
      <c r="E377" s="7"/>
      <c r="F377" s="7"/>
      <c r="G377" s="7"/>
      <c r="H377" s="7"/>
      <c r="I377" s="7"/>
      <c r="J377" s="7"/>
      <c r="K377" s="7"/>
      <c r="L377" s="7"/>
      <c r="M377" s="7"/>
      <c r="N377" s="7"/>
      <c r="O377" s="7"/>
      <c r="P377" s="7"/>
      <c r="Q377" s="7"/>
      <c r="R377" s="7"/>
      <c r="S377" s="7"/>
      <c r="T377" s="7"/>
      <c r="U377" s="7"/>
      <c r="V377" s="7"/>
      <c r="W377" s="7"/>
      <c r="X377" s="7"/>
      <c r="Y377" s="7"/>
      <c r="Z377" s="7"/>
      <c r="AA377" s="7"/>
      <c r="AB377" s="7"/>
      <c r="AC377" s="7"/>
      <c r="AD377" s="7"/>
      <c r="AE377" s="7"/>
      <c r="AF377" s="7"/>
      <c r="AG377" s="7"/>
      <c r="AH377" s="7"/>
      <c r="AI377" s="7"/>
      <c r="AJ377" s="15"/>
      <c r="AK377" s="15"/>
      <c r="AL377" s="15"/>
      <c r="AM377" s="15"/>
      <c r="AN377" s="15"/>
      <c r="AO377" s="15"/>
      <c r="AP377" s="15"/>
    </row>
    <row r="378" spans="2:42" hidden="1" x14ac:dyDescent="0.25">
      <c r="B378" s="15"/>
      <c r="C378" s="7"/>
      <c r="D378" s="7"/>
      <c r="E378" s="7"/>
      <c r="F378" s="7"/>
      <c r="G378" s="7"/>
      <c r="H378" s="7"/>
      <c r="I378" s="7"/>
      <c r="J378" s="7"/>
      <c r="K378" s="7"/>
      <c r="L378" s="7"/>
      <c r="M378" s="7"/>
      <c r="N378" s="7"/>
      <c r="O378" s="7"/>
      <c r="P378" s="7"/>
      <c r="Q378" s="7"/>
      <c r="R378" s="7"/>
      <c r="S378" s="7"/>
      <c r="T378" s="7"/>
      <c r="U378" s="7"/>
      <c r="V378" s="7"/>
      <c r="W378" s="7"/>
      <c r="X378" s="7"/>
      <c r="Y378" s="7"/>
      <c r="Z378" s="7"/>
      <c r="AA378" s="7"/>
      <c r="AB378" s="7"/>
      <c r="AC378" s="7"/>
      <c r="AD378" s="7"/>
      <c r="AE378" s="7"/>
      <c r="AF378" s="7"/>
      <c r="AG378" s="7"/>
      <c r="AH378" s="7"/>
      <c r="AI378" s="7"/>
      <c r="AJ378" s="15"/>
      <c r="AK378" s="15"/>
      <c r="AL378" s="15"/>
      <c r="AM378" s="15"/>
      <c r="AN378" s="15"/>
      <c r="AO378" s="15"/>
      <c r="AP378" s="15"/>
    </row>
    <row r="379" spans="2:42" hidden="1" x14ac:dyDescent="0.25">
      <c r="B379" s="15"/>
      <c r="C379" s="7"/>
      <c r="D379" s="7"/>
      <c r="E379" s="7"/>
      <c r="F379" s="7"/>
      <c r="G379" s="7"/>
      <c r="H379" s="7"/>
      <c r="I379" s="7"/>
      <c r="J379" s="7"/>
      <c r="K379" s="7"/>
      <c r="L379" s="7"/>
      <c r="M379" s="7"/>
      <c r="N379" s="7"/>
      <c r="O379" s="7"/>
      <c r="P379" s="7"/>
      <c r="Q379" s="7"/>
      <c r="R379" s="7"/>
      <c r="S379" s="7"/>
      <c r="T379" s="7"/>
      <c r="U379" s="7"/>
      <c r="V379" s="7"/>
      <c r="W379" s="7"/>
      <c r="X379" s="7"/>
      <c r="Y379" s="7"/>
      <c r="Z379" s="7"/>
      <c r="AA379" s="7"/>
      <c r="AB379" s="7"/>
      <c r="AC379" s="7"/>
      <c r="AD379" s="7"/>
      <c r="AE379" s="7"/>
      <c r="AF379" s="7"/>
      <c r="AG379" s="7"/>
      <c r="AH379" s="7"/>
      <c r="AI379" s="7"/>
      <c r="AJ379" s="15"/>
      <c r="AK379" s="15"/>
      <c r="AL379" s="15"/>
      <c r="AM379" s="15"/>
      <c r="AN379" s="15"/>
      <c r="AO379" s="15"/>
      <c r="AP379" s="15"/>
    </row>
    <row r="380" spans="2:42" hidden="1" x14ac:dyDescent="0.25">
      <c r="B380" s="15"/>
      <c r="C380" s="7"/>
      <c r="D380" s="7"/>
      <c r="E380" s="7"/>
      <c r="F380" s="7"/>
      <c r="G380" s="7"/>
      <c r="H380" s="7"/>
      <c r="I380" s="7"/>
      <c r="J380" s="7"/>
      <c r="K380" s="7"/>
      <c r="L380" s="7"/>
      <c r="M380" s="7"/>
      <c r="N380" s="7"/>
      <c r="O380" s="7"/>
      <c r="P380" s="7"/>
      <c r="Q380" s="7"/>
      <c r="R380" s="7"/>
      <c r="S380" s="7"/>
      <c r="T380" s="7"/>
      <c r="U380" s="7"/>
      <c r="V380" s="7"/>
      <c r="W380" s="7"/>
      <c r="X380" s="7"/>
      <c r="Y380" s="7"/>
      <c r="Z380" s="7"/>
      <c r="AA380" s="7"/>
      <c r="AB380" s="7"/>
      <c r="AC380" s="7"/>
      <c r="AD380" s="7"/>
      <c r="AE380" s="7"/>
      <c r="AF380" s="7"/>
      <c r="AG380" s="7"/>
      <c r="AH380" s="7"/>
      <c r="AI380" s="7"/>
      <c r="AJ380" s="15"/>
      <c r="AK380" s="15"/>
      <c r="AL380" s="15"/>
      <c r="AM380" s="15"/>
      <c r="AN380" s="15"/>
      <c r="AO380" s="15"/>
      <c r="AP380" s="15"/>
    </row>
    <row r="381" spans="2:42" hidden="1" x14ac:dyDescent="0.25">
      <c r="B381" s="15"/>
      <c r="C381" s="7"/>
      <c r="D381" s="7"/>
      <c r="E381" s="7"/>
      <c r="F381" s="7"/>
      <c r="G381" s="7"/>
      <c r="H381" s="7"/>
      <c r="I381" s="7"/>
      <c r="J381" s="7"/>
      <c r="K381" s="7"/>
      <c r="L381" s="7"/>
      <c r="M381" s="7"/>
      <c r="N381" s="7"/>
      <c r="O381" s="7"/>
      <c r="P381" s="7"/>
      <c r="Q381" s="7"/>
      <c r="R381" s="7"/>
      <c r="S381" s="7"/>
      <c r="T381" s="7"/>
      <c r="U381" s="7"/>
      <c r="V381" s="7"/>
      <c r="W381" s="7"/>
      <c r="X381" s="7"/>
      <c r="Y381" s="7"/>
      <c r="Z381" s="7"/>
      <c r="AA381" s="7"/>
      <c r="AB381" s="7"/>
      <c r="AC381" s="7"/>
      <c r="AD381" s="7"/>
      <c r="AE381" s="7"/>
      <c r="AF381" s="7"/>
      <c r="AG381" s="7"/>
      <c r="AH381" s="7"/>
      <c r="AI381" s="7"/>
      <c r="AJ381" s="15"/>
      <c r="AK381" s="15"/>
      <c r="AL381" s="15"/>
      <c r="AM381" s="15"/>
      <c r="AN381" s="15"/>
      <c r="AO381" s="15"/>
      <c r="AP381" s="15"/>
    </row>
    <row r="382" spans="2:42" hidden="1" x14ac:dyDescent="0.25">
      <c r="B382" s="15"/>
      <c r="C382" s="7"/>
      <c r="D382" s="7"/>
      <c r="E382" s="7"/>
      <c r="F382" s="7"/>
      <c r="G382" s="7"/>
      <c r="H382" s="7"/>
      <c r="I382" s="7"/>
      <c r="J382" s="7"/>
      <c r="K382" s="7"/>
      <c r="L382" s="7"/>
      <c r="M382" s="7"/>
      <c r="N382" s="7"/>
      <c r="O382" s="7"/>
      <c r="P382" s="7"/>
      <c r="Q382" s="7"/>
      <c r="R382" s="7"/>
      <c r="S382" s="7"/>
      <c r="T382" s="7"/>
      <c r="U382" s="7"/>
      <c r="V382" s="7"/>
      <c r="W382" s="7"/>
      <c r="X382" s="7"/>
      <c r="Y382" s="7"/>
      <c r="Z382" s="7"/>
      <c r="AA382" s="7"/>
      <c r="AB382" s="7"/>
      <c r="AC382" s="7"/>
      <c r="AD382" s="7"/>
      <c r="AE382" s="7"/>
      <c r="AF382" s="7"/>
      <c r="AG382" s="7"/>
      <c r="AH382" s="7"/>
      <c r="AI382" s="7"/>
      <c r="AJ382" s="15"/>
      <c r="AK382" s="15"/>
      <c r="AL382" s="15"/>
      <c r="AM382" s="15"/>
      <c r="AN382" s="15"/>
      <c r="AO382" s="15"/>
      <c r="AP382" s="15"/>
    </row>
    <row r="383" spans="2:42" hidden="1" x14ac:dyDescent="0.25">
      <c r="B383" s="15"/>
      <c r="C383" s="7"/>
      <c r="D383" s="7"/>
      <c r="E383" s="7"/>
      <c r="F383" s="7"/>
      <c r="G383" s="7"/>
      <c r="H383" s="7"/>
      <c r="I383" s="7"/>
      <c r="J383" s="7"/>
      <c r="K383" s="7"/>
      <c r="L383" s="7"/>
      <c r="M383" s="7"/>
      <c r="N383" s="7"/>
      <c r="O383" s="7"/>
      <c r="P383" s="7"/>
      <c r="Q383" s="7"/>
      <c r="R383" s="7"/>
      <c r="S383" s="7"/>
      <c r="T383" s="7"/>
      <c r="U383" s="7"/>
      <c r="V383" s="7"/>
      <c r="W383" s="7"/>
      <c r="X383" s="7"/>
      <c r="Y383" s="7"/>
      <c r="Z383" s="7"/>
      <c r="AA383" s="7"/>
      <c r="AB383" s="7"/>
      <c r="AC383" s="7"/>
      <c r="AD383" s="7"/>
      <c r="AE383" s="7"/>
      <c r="AF383" s="7"/>
      <c r="AG383" s="7"/>
      <c r="AH383" s="7"/>
      <c r="AI383" s="7"/>
      <c r="AJ383" s="15"/>
      <c r="AK383" s="15"/>
      <c r="AL383" s="15"/>
      <c r="AM383" s="15"/>
      <c r="AN383" s="15"/>
      <c r="AO383" s="15"/>
      <c r="AP383" s="15"/>
    </row>
    <row r="384" spans="2:42" hidden="1" x14ac:dyDescent="0.25">
      <c r="B384" s="15"/>
      <c r="C384" s="7"/>
      <c r="D384" s="7"/>
      <c r="E384" s="7"/>
      <c r="F384" s="7"/>
      <c r="G384" s="7"/>
      <c r="H384" s="7"/>
      <c r="I384" s="7"/>
      <c r="J384" s="7"/>
      <c r="K384" s="7"/>
      <c r="L384" s="7"/>
      <c r="M384" s="7"/>
      <c r="N384" s="7"/>
      <c r="O384" s="7"/>
      <c r="P384" s="7"/>
      <c r="Q384" s="7"/>
      <c r="R384" s="7"/>
      <c r="S384" s="7"/>
      <c r="T384" s="7"/>
      <c r="U384" s="7"/>
      <c r="V384" s="7"/>
      <c r="W384" s="7"/>
      <c r="X384" s="7"/>
      <c r="Y384" s="7"/>
      <c r="Z384" s="7"/>
      <c r="AA384" s="7"/>
      <c r="AB384" s="7"/>
      <c r="AC384" s="7"/>
      <c r="AD384" s="7"/>
      <c r="AE384" s="7"/>
      <c r="AF384" s="7"/>
      <c r="AG384" s="7"/>
      <c r="AH384" s="7"/>
      <c r="AI384" s="7"/>
      <c r="AJ384" s="15"/>
      <c r="AK384" s="15"/>
      <c r="AL384" s="15"/>
      <c r="AM384" s="15"/>
      <c r="AN384" s="15"/>
      <c r="AO384" s="15"/>
      <c r="AP384" s="15"/>
    </row>
    <row r="385" spans="2:42" hidden="1" x14ac:dyDescent="0.25">
      <c r="B385" s="15"/>
      <c r="C385" s="7"/>
      <c r="D385" s="7"/>
      <c r="E385" s="7"/>
      <c r="F385" s="7"/>
      <c r="G385" s="7"/>
      <c r="H385" s="7"/>
      <c r="I385" s="7"/>
      <c r="J385" s="7"/>
      <c r="K385" s="7"/>
      <c r="L385" s="7"/>
      <c r="M385" s="7"/>
      <c r="N385" s="7"/>
      <c r="O385" s="7"/>
      <c r="P385" s="7"/>
      <c r="Q385" s="7"/>
      <c r="R385" s="7"/>
      <c r="S385" s="7"/>
      <c r="T385" s="7"/>
      <c r="U385" s="7"/>
      <c r="V385" s="7"/>
      <c r="W385" s="7"/>
      <c r="X385" s="7"/>
      <c r="Y385" s="7"/>
      <c r="Z385" s="7"/>
      <c r="AA385" s="7"/>
      <c r="AB385" s="7"/>
      <c r="AC385" s="7"/>
      <c r="AD385" s="7"/>
      <c r="AE385" s="7"/>
      <c r="AF385" s="7"/>
      <c r="AG385" s="7"/>
      <c r="AH385" s="7"/>
      <c r="AI385" s="7"/>
      <c r="AJ385" s="15"/>
      <c r="AK385" s="15"/>
      <c r="AL385" s="15"/>
      <c r="AM385" s="15"/>
      <c r="AN385" s="15"/>
      <c r="AO385" s="15"/>
      <c r="AP385" s="15"/>
    </row>
    <row r="386" spans="2:42" hidden="1" x14ac:dyDescent="0.25">
      <c r="B386" s="15"/>
      <c r="C386" s="7"/>
      <c r="D386" s="7"/>
      <c r="E386" s="7"/>
      <c r="F386" s="7"/>
      <c r="G386" s="7"/>
      <c r="H386" s="7"/>
      <c r="I386" s="7"/>
      <c r="J386" s="7"/>
      <c r="K386" s="7"/>
      <c r="L386" s="7"/>
      <c r="M386" s="7"/>
      <c r="N386" s="7"/>
      <c r="O386" s="7"/>
      <c r="P386" s="7"/>
      <c r="Q386" s="7"/>
      <c r="R386" s="7"/>
      <c r="S386" s="7"/>
      <c r="T386" s="7"/>
      <c r="U386" s="7"/>
      <c r="V386" s="7"/>
      <c r="W386" s="7"/>
      <c r="X386" s="7"/>
      <c r="Y386" s="7"/>
      <c r="Z386" s="7"/>
      <c r="AA386" s="7"/>
      <c r="AB386" s="7"/>
      <c r="AC386" s="7"/>
      <c r="AD386" s="7"/>
      <c r="AE386" s="7"/>
      <c r="AF386" s="7"/>
      <c r="AG386" s="7"/>
      <c r="AH386" s="7"/>
      <c r="AI386" s="7"/>
      <c r="AJ386" s="15"/>
      <c r="AK386" s="15"/>
      <c r="AL386" s="15"/>
      <c r="AM386" s="15"/>
      <c r="AN386" s="15"/>
      <c r="AO386" s="15"/>
      <c r="AP386" s="15"/>
    </row>
    <row r="387" spans="2:42" hidden="1" x14ac:dyDescent="0.25">
      <c r="B387" s="15"/>
      <c r="C387" s="7"/>
      <c r="D387" s="7"/>
      <c r="E387" s="7"/>
      <c r="F387" s="7"/>
      <c r="G387" s="7"/>
      <c r="H387" s="7"/>
      <c r="I387" s="7"/>
      <c r="J387" s="7"/>
      <c r="K387" s="7"/>
      <c r="L387" s="7"/>
      <c r="M387" s="7"/>
      <c r="N387" s="7"/>
      <c r="O387" s="7"/>
      <c r="P387" s="7"/>
      <c r="Q387" s="7"/>
      <c r="R387" s="7"/>
      <c r="S387" s="7"/>
      <c r="T387" s="7"/>
      <c r="U387" s="7"/>
      <c r="V387" s="7"/>
      <c r="W387" s="7"/>
      <c r="X387" s="7"/>
      <c r="Y387" s="7"/>
      <c r="Z387" s="7"/>
      <c r="AA387" s="7"/>
      <c r="AB387" s="7"/>
      <c r="AC387" s="7"/>
      <c r="AD387" s="7"/>
      <c r="AE387" s="7"/>
      <c r="AF387" s="7"/>
      <c r="AG387" s="7"/>
      <c r="AH387" s="7"/>
      <c r="AI387" s="7"/>
      <c r="AJ387" s="15"/>
      <c r="AK387" s="15"/>
      <c r="AL387" s="15"/>
      <c r="AM387" s="15"/>
      <c r="AN387" s="15"/>
      <c r="AO387" s="15"/>
      <c r="AP387" s="15"/>
    </row>
    <row r="388" spans="2:42" hidden="1" x14ac:dyDescent="0.25">
      <c r="B388" s="15"/>
      <c r="C388" s="7"/>
      <c r="D388" s="7"/>
      <c r="E388" s="7"/>
      <c r="F388" s="7"/>
      <c r="G388" s="7"/>
      <c r="H388" s="7"/>
      <c r="I388" s="7"/>
      <c r="J388" s="7"/>
      <c r="K388" s="7"/>
      <c r="L388" s="7"/>
      <c r="M388" s="7"/>
      <c r="N388" s="7"/>
      <c r="O388" s="7"/>
      <c r="P388" s="7"/>
      <c r="Q388" s="7"/>
      <c r="R388" s="7"/>
      <c r="S388" s="7"/>
      <c r="T388" s="7"/>
      <c r="U388" s="7"/>
      <c r="V388" s="7"/>
      <c r="W388" s="7"/>
      <c r="X388" s="7"/>
      <c r="Y388" s="7"/>
      <c r="Z388" s="7"/>
      <c r="AA388" s="7"/>
      <c r="AB388" s="7"/>
      <c r="AC388" s="7"/>
      <c r="AD388" s="7"/>
      <c r="AE388" s="7"/>
      <c r="AF388" s="7"/>
      <c r="AG388" s="7"/>
      <c r="AH388" s="7"/>
      <c r="AI388" s="7"/>
      <c r="AJ388" s="15"/>
      <c r="AK388" s="15"/>
      <c r="AL388" s="15"/>
      <c r="AM388" s="15"/>
      <c r="AN388" s="15"/>
      <c r="AO388" s="15"/>
      <c r="AP388" s="15"/>
    </row>
    <row r="389" spans="2:42" hidden="1" x14ac:dyDescent="0.25">
      <c r="B389" s="15"/>
      <c r="C389" s="7"/>
      <c r="D389" s="7"/>
      <c r="E389" s="7"/>
      <c r="F389" s="7"/>
      <c r="G389" s="7"/>
      <c r="H389" s="7"/>
      <c r="I389" s="7"/>
      <c r="J389" s="7"/>
      <c r="K389" s="7"/>
      <c r="L389" s="7"/>
      <c r="M389" s="7"/>
      <c r="N389" s="7"/>
      <c r="O389" s="7"/>
      <c r="P389" s="7"/>
      <c r="Q389" s="7"/>
      <c r="R389" s="7"/>
      <c r="S389" s="7"/>
      <c r="T389" s="7"/>
      <c r="U389" s="7"/>
      <c r="V389" s="7"/>
      <c r="W389" s="7"/>
      <c r="X389" s="7"/>
      <c r="Y389" s="7"/>
      <c r="Z389" s="7"/>
      <c r="AA389" s="7"/>
      <c r="AB389" s="7"/>
      <c r="AC389" s="7"/>
      <c r="AD389" s="7"/>
      <c r="AE389" s="7"/>
      <c r="AF389" s="7"/>
      <c r="AG389" s="7"/>
      <c r="AH389" s="7"/>
      <c r="AI389" s="7"/>
      <c r="AJ389" s="15"/>
      <c r="AK389" s="15"/>
      <c r="AL389" s="15"/>
      <c r="AM389" s="15"/>
      <c r="AN389" s="15"/>
      <c r="AO389" s="15"/>
      <c r="AP389" s="15"/>
    </row>
    <row r="390" spans="2:42" hidden="1" x14ac:dyDescent="0.25">
      <c r="B390" s="15"/>
      <c r="C390" s="7"/>
      <c r="D390" s="7"/>
      <c r="E390" s="7"/>
      <c r="F390" s="7"/>
      <c r="G390" s="7"/>
      <c r="H390" s="7"/>
      <c r="I390" s="7"/>
      <c r="J390" s="7"/>
      <c r="K390" s="7"/>
      <c r="L390" s="7"/>
      <c r="M390" s="7"/>
      <c r="N390" s="7"/>
      <c r="O390" s="7"/>
      <c r="P390" s="7"/>
      <c r="Q390" s="7"/>
      <c r="R390" s="7"/>
      <c r="S390" s="7"/>
      <c r="T390" s="7"/>
      <c r="U390" s="7"/>
      <c r="V390" s="7"/>
      <c r="W390" s="7"/>
      <c r="X390" s="7"/>
      <c r="Y390" s="7"/>
      <c r="Z390" s="7"/>
      <c r="AA390" s="7"/>
      <c r="AB390" s="7"/>
      <c r="AC390" s="7"/>
      <c r="AD390" s="7"/>
      <c r="AE390" s="7"/>
      <c r="AF390" s="7"/>
      <c r="AG390" s="7"/>
      <c r="AH390" s="7"/>
      <c r="AI390" s="7"/>
      <c r="AJ390" s="15"/>
      <c r="AK390" s="15"/>
      <c r="AL390" s="15"/>
      <c r="AM390" s="15"/>
      <c r="AN390" s="15"/>
      <c r="AO390" s="15"/>
      <c r="AP390" s="15"/>
    </row>
    <row r="391" spans="2:42" hidden="1" x14ac:dyDescent="0.25">
      <c r="B391" s="15"/>
      <c r="C391" s="7"/>
      <c r="D391" s="7"/>
      <c r="E391" s="7"/>
      <c r="F391" s="7"/>
      <c r="G391" s="7"/>
      <c r="H391" s="7"/>
      <c r="I391" s="7"/>
      <c r="J391" s="7"/>
      <c r="K391" s="7"/>
      <c r="L391" s="7"/>
      <c r="M391" s="7"/>
      <c r="N391" s="7"/>
      <c r="O391" s="7"/>
      <c r="P391" s="7"/>
      <c r="Q391" s="7"/>
      <c r="R391" s="7"/>
      <c r="S391" s="7"/>
      <c r="T391" s="7"/>
      <c r="U391" s="7"/>
      <c r="V391" s="7"/>
      <c r="W391" s="7"/>
      <c r="X391" s="7"/>
      <c r="Y391" s="7"/>
      <c r="Z391" s="7"/>
      <c r="AA391" s="7"/>
      <c r="AB391" s="7"/>
      <c r="AC391" s="7"/>
      <c r="AD391" s="7"/>
      <c r="AE391" s="7"/>
      <c r="AF391" s="7"/>
      <c r="AG391" s="7"/>
      <c r="AH391" s="7"/>
      <c r="AI391" s="7"/>
      <c r="AJ391" s="15"/>
      <c r="AK391" s="15"/>
      <c r="AL391" s="15"/>
      <c r="AM391" s="15"/>
      <c r="AN391" s="15"/>
      <c r="AO391" s="15"/>
      <c r="AP391" s="15"/>
    </row>
    <row r="392" spans="2:42" hidden="1" x14ac:dyDescent="0.25">
      <c r="B392" s="15"/>
      <c r="C392" s="7"/>
      <c r="D392" s="7"/>
      <c r="E392" s="7"/>
      <c r="F392" s="7"/>
      <c r="G392" s="7"/>
      <c r="H392" s="7"/>
      <c r="I392" s="7"/>
      <c r="J392" s="7"/>
      <c r="K392" s="7"/>
      <c r="L392" s="7"/>
      <c r="M392" s="7"/>
      <c r="N392" s="7"/>
      <c r="O392" s="7"/>
      <c r="P392" s="7"/>
      <c r="Q392" s="7"/>
      <c r="R392" s="7"/>
      <c r="S392" s="7"/>
      <c r="T392" s="7"/>
      <c r="U392" s="7"/>
      <c r="V392" s="7"/>
      <c r="W392" s="7"/>
      <c r="X392" s="7"/>
      <c r="Y392" s="7"/>
      <c r="Z392" s="7"/>
      <c r="AA392" s="7"/>
      <c r="AB392" s="7"/>
      <c r="AC392" s="7"/>
      <c r="AD392" s="7"/>
      <c r="AE392" s="7"/>
      <c r="AF392" s="7"/>
      <c r="AG392" s="7"/>
      <c r="AH392" s="7"/>
      <c r="AI392" s="7"/>
      <c r="AJ392" s="15"/>
      <c r="AK392" s="15"/>
      <c r="AL392" s="15"/>
      <c r="AM392" s="15"/>
      <c r="AN392" s="15"/>
      <c r="AO392" s="15"/>
      <c r="AP392" s="15"/>
    </row>
    <row r="393" spans="2:42" hidden="1" x14ac:dyDescent="0.25">
      <c r="B393" s="15"/>
      <c r="C393" s="7"/>
      <c r="D393" s="7"/>
      <c r="E393" s="7"/>
      <c r="F393" s="7"/>
      <c r="G393" s="7"/>
      <c r="H393" s="7"/>
      <c r="I393" s="7"/>
      <c r="J393" s="7"/>
      <c r="K393" s="7"/>
      <c r="L393" s="7"/>
      <c r="M393" s="7"/>
      <c r="N393" s="7"/>
      <c r="O393" s="7"/>
      <c r="P393" s="7"/>
      <c r="Q393" s="7"/>
      <c r="R393" s="7"/>
      <c r="S393" s="7"/>
      <c r="T393" s="7"/>
      <c r="U393" s="7"/>
      <c r="V393" s="7"/>
      <c r="W393" s="7"/>
      <c r="X393" s="7"/>
      <c r="Y393" s="7"/>
      <c r="Z393" s="7"/>
      <c r="AA393" s="7"/>
      <c r="AB393" s="7"/>
      <c r="AC393" s="7"/>
      <c r="AD393" s="7"/>
      <c r="AE393" s="7"/>
      <c r="AF393" s="7"/>
      <c r="AG393" s="7"/>
      <c r="AH393" s="7"/>
      <c r="AI393" s="7"/>
      <c r="AJ393" s="15"/>
      <c r="AK393" s="15"/>
      <c r="AL393" s="15"/>
      <c r="AM393" s="15"/>
      <c r="AN393" s="15"/>
      <c r="AO393" s="15"/>
      <c r="AP393" s="15"/>
    </row>
    <row r="394" spans="2:42" hidden="1" x14ac:dyDescent="0.25">
      <c r="B394" s="15"/>
      <c r="C394" s="7"/>
      <c r="D394" s="7"/>
      <c r="E394" s="7"/>
      <c r="F394" s="7"/>
      <c r="G394" s="7"/>
      <c r="H394" s="7"/>
      <c r="I394" s="7"/>
      <c r="J394" s="7"/>
      <c r="K394" s="7"/>
      <c r="L394" s="7"/>
      <c r="M394" s="7"/>
      <c r="N394" s="7"/>
      <c r="O394" s="7"/>
      <c r="P394" s="7"/>
      <c r="Q394" s="7"/>
      <c r="R394" s="7"/>
      <c r="S394" s="7"/>
      <c r="T394" s="7"/>
      <c r="U394" s="7"/>
      <c r="V394" s="7"/>
      <c r="W394" s="7"/>
      <c r="X394" s="7"/>
      <c r="Y394" s="7"/>
      <c r="Z394" s="7"/>
      <c r="AA394" s="7"/>
      <c r="AB394" s="7"/>
      <c r="AC394" s="7"/>
      <c r="AD394" s="7"/>
      <c r="AE394" s="7"/>
      <c r="AF394" s="7"/>
      <c r="AG394" s="7"/>
      <c r="AH394" s="7"/>
      <c r="AI394" s="7"/>
      <c r="AJ394" s="15"/>
      <c r="AK394" s="15"/>
      <c r="AL394" s="15"/>
      <c r="AM394" s="15"/>
      <c r="AN394" s="15"/>
      <c r="AO394" s="15"/>
      <c r="AP394" s="15"/>
    </row>
    <row r="395" spans="2:42" hidden="1" x14ac:dyDescent="0.25">
      <c r="B395" s="15"/>
      <c r="C395" s="7"/>
      <c r="D395" s="7"/>
      <c r="E395" s="7"/>
      <c r="F395" s="7"/>
      <c r="G395" s="7"/>
      <c r="H395" s="7"/>
      <c r="I395" s="7"/>
      <c r="J395" s="7"/>
      <c r="K395" s="7"/>
      <c r="L395" s="7"/>
      <c r="M395" s="7"/>
      <c r="N395" s="7"/>
      <c r="O395" s="7"/>
      <c r="P395" s="7"/>
      <c r="Q395" s="7"/>
      <c r="R395" s="7"/>
      <c r="S395" s="7"/>
      <c r="T395" s="7"/>
      <c r="U395" s="7"/>
      <c r="V395" s="7"/>
      <c r="W395" s="7"/>
      <c r="X395" s="7"/>
      <c r="Y395" s="7"/>
      <c r="Z395" s="7"/>
      <c r="AA395" s="7"/>
      <c r="AB395" s="7"/>
      <c r="AC395" s="7"/>
      <c r="AD395" s="7"/>
      <c r="AE395" s="7"/>
      <c r="AF395" s="7"/>
      <c r="AG395" s="7"/>
      <c r="AH395" s="7"/>
      <c r="AI395" s="7"/>
      <c r="AJ395" s="15"/>
      <c r="AK395" s="15"/>
      <c r="AL395" s="15"/>
      <c r="AM395" s="15"/>
      <c r="AN395" s="15"/>
      <c r="AO395" s="15"/>
      <c r="AP395" s="15"/>
    </row>
    <row r="396" spans="2:42" hidden="1" x14ac:dyDescent="0.25">
      <c r="B396" s="15"/>
      <c r="C396" s="7"/>
      <c r="D396" s="7"/>
      <c r="E396" s="7"/>
      <c r="F396" s="7"/>
      <c r="G396" s="7"/>
      <c r="H396" s="7"/>
      <c r="I396" s="7"/>
      <c r="J396" s="7"/>
      <c r="K396" s="7"/>
      <c r="L396" s="7"/>
      <c r="M396" s="7"/>
      <c r="N396" s="7"/>
      <c r="O396" s="7"/>
      <c r="P396" s="7"/>
      <c r="Q396" s="7"/>
      <c r="R396" s="7"/>
      <c r="S396" s="7"/>
      <c r="T396" s="7"/>
      <c r="U396" s="7"/>
      <c r="V396" s="7"/>
      <c r="W396" s="7"/>
      <c r="X396" s="7"/>
      <c r="Y396" s="7"/>
      <c r="Z396" s="7"/>
      <c r="AA396" s="7"/>
      <c r="AB396" s="7"/>
      <c r="AC396" s="7"/>
      <c r="AD396" s="7"/>
      <c r="AE396" s="7"/>
      <c r="AF396" s="7"/>
      <c r="AG396" s="7"/>
      <c r="AH396" s="7"/>
      <c r="AI396" s="7"/>
      <c r="AJ396" s="15"/>
      <c r="AK396" s="15"/>
      <c r="AL396" s="15"/>
      <c r="AM396" s="15"/>
      <c r="AN396" s="15"/>
      <c r="AO396" s="15"/>
      <c r="AP396" s="15"/>
    </row>
    <row r="397" spans="2:42" hidden="1" x14ac:dyDescent="0.25">
      <c r="B397" s="15"/>
      <c r="C397" s="7"/>
      <c r="D397" s="7"/>
      <c r="E397" s="7"/>
      <c r="F397" s="7"/>
      <c r="G397" s="7"/>
      <c r="H397" s="7"/>
      <c r="I397" s="7"/>
      <c r="J397" s="7"/>
      <c r="K397" s="7"/>
      <c r="L397" s="7"/>
      <c r="M397" s="7"/>
      <c r="N397" s="7"/>
      <c r="O397" s="7"/>
      <c r="P397" s="7"/>
      <c r="Q397" s="7"/>
      <c r="R397" s="7"/>
      <c r="S397" s="7"/>
      <c r="T397" s="7"/>
      <c r="U397" s="7"/>
      <c r="V397" s="7"/>
      <c r="W397" s="7"/>
      <c r="X397" s="7"/>
      <c r="Y397" s="7"/>
      <c r="Z397" s="7"/>
      <c r="AA397" s="7"/>
      <c r="AB397" s="7"/>
      <c r="AC397" s="7"/>
      <c r="AD397" s="7"/>
      <c r="AE397" s="7"/>
      <c r="AF397" s="7"/>
      <c r="AG397" s="7"/>
      <c r="AH397" s="7"/>
      <c r="AI397" s="7"/>
      <c r="AJ397" s="15"/>
      <c r="AK397" s="15"/>
      <c r="AL397" s="15"/>
      <c r="AM397" s="15"/>
      <c r="AN397" s="15"/>
      <c r="AO397" s="15"/>
      <c r="AP397" s="15"/>
    </row>
    <row r="398" spans="2:42" hidden="1" x14ac:dyDescent="0.25">
      <c r="B398" s="15"/>
      <c r="C398" s="7"/>
      <c r="D398" s="7"/>
      <c r="E398" s="7"/>
      <c r="F398" s="7"/>
      <c r="G398" s="7"/>
      <c r="H398" s="7"/>
      <c r="I398" s="7"/>
      <c r="J398" s="7"/>
      <c r="K398" s="7"/>
      <c r="L398" s="7"/>
      <c r="M398" s="7"/>
      <c r="N398" s="7"/>
      <c r="O398" s="7"/>
      <c r="P398" s="7"/>
      <c r="Q398" s="7"/>
      <c r="R398" s="7"/>
      <c r="S398" s="7"/>
      <c r="T398" s="7"/>
      <c r="U398" s="7"/>
      <c r="V398" s="7"/>
      <c r="W398" s="7"/>
      <c r="X398" s="7"/>
      <c r="Y398" s="7"/>
      <c r="Z398" s="7"/>
      <c r="AA398" s="7"/>
      <c r="AB398" s="7"/>
      <c r="AC398" s="7"/>
      <c r="AD398" s="7"/>
      <c r="AE398" s="7"/>
      <c r="AF398" s="7"/>
      <c r="AG398" s="7"/>
      <c r="AH398" s="7"/>
      <c r="AI398" s="7"/>
      <c r="AJ398" s="15"/>
      <c r="AK398" s="15"/>
      <c r="AL398" s="15"/>
      <c r="AM398" s="15"/>
      <c r="AN398" s="15"/>
      <c r="AO398" s="15"/>
      <c r="AP398" s="15"/>
    </row>
    <row r="399" spans="2:42" hidden="1" x14ac:dyDescent="0.25">
      <c r="B399" s="15"/>
      <c r="C399" s="7"/>
      <c r="D399" s="7"/>
      <c r="E399" s="7"/>
      <c r="F399" s="7"/>
      <c r="G399" s="7"/>
      <c r="H399" s="7"/>
      <c r="I399" s="7"/>
      <c r="J399" s="7"/>
      <c r="K399" s="7"/>
      <c r="L399" s="7"/>
      <c r="M399" s="7"/>
      <c r="N399" s="7"/>
      <c r="O399" s="7"/>
      <c r="P399" s="7"/>
      <c r="Q399" s="7"/>
      <c r="R399" s="7"/>
      <c r="S399" s="7"/>
      <c r="T399" s="7"/>
      <c r="U399" s="7"/>
      <c r="V399" s="7"/>
      <c r="W399" s="7"/>
      <c r="X399" s="7"/>
      <c r="Y399" s="7"/>
      <c r="Z399" s="7"/>
      <c r="AA399" s="7"/>
      <c r="AB399" s="7"/>
      <c r="AC399" s="7"/>
      <c r="AD399" s="7"/>
      <c r="AE399" s="7"/>
      <c r="AF399" s="7"/>
      <c r="AG399" s="7"/>
      <c r="AH399" s="7"/>
      <c r="AI399" s="7"/>
      <c r="AJ399" s="15"/>
      <c r="AK399" s="15"/>
      <c r="AL399" s="15"/>
      <c r="AM399" s="15"/>
      <c r="AN399" s="15"/>
      <c r="AO399" s="15"/>
      <c r="AP399" s="15"/>
    </row>
    <row r="400" spans="2:42" hidden="1" x14ac:dyDescent="0.25">
      <c r="B400" s="15"/>
      <c r="C400" s="7"/>
      <c r="D400" s="7"/>
      <c r="E400" s="7"/>
      <c r="F400" s="7"/>
      <c r="G400" s="7"/>
      <c r="H400" s="7"/>
      <c r="I400" s="7"/>
      <c r="J400" s="7"/>
      <c r="K400" s="7"/>
      <c r="L400" s="7"/>
      <c r="M400" s="7"/>
      <c r="N400" s="7"/>
      <c r="O400" s="7"/>
      <c r="P400" s="7"/>
      <c r="Q400" s="7"/>
      <c r="R400" s="7"/>
      <c r="S400" s="7"/>
      <c r="T400" s="7"/>
      <c r="U400" s="7"/>
      <c r="V400" s="7"/>
      <c r="W400" s="7"/>
      <c r="X400" s="7"/>
      <c r="Y400" s="7"/>
      <c r="Z400" s="7"/>
      <c r="AA400" s="7"/>
      <c r="AB400" s="7"/>
      <c r="AC400" s="7"/>
      <c r="AD400" s="7"/>
      <c r="AE400" s="7"/>
      <c r="AF400" s="7"/>
      <c r="AG400" s="7"/>
      <c r="AH400" s="7"/>
      <c r="AI400" s="7"/>
      <c r="AJ400" s="15"/>
      <c r="AK400" s="15"/>
      <c r="AL400" s="15"/>
      <c r="AM400" s="15"/>
      <c r="AN400" s="15"/>
      <c r="AO400" s="15"/>
      <c r="AP400" s="15"/>
    </row>
    <row r="401" spans="2:42" hidden="1" x14ac:dyDescent="0.25">
      <c r="B401" s="15"/>
      <c r="C401" s="7"/>
      <c r="D401" s="7"/>
      <c r="E401" s="7"/>
      <c r="F401" s="7"/>
      <c r="G401" s="7"/>
      <c r="H401" s="7"/>
      <c r="I401" s="7"/>
      <c r="J401" s="7"/>
      <c r="K401" s="7"/>
      <c r="L401" s="7"/>
      <c r="M401" s="7"/>
      <c r="N401" s="7"/>
      <c r="O401" s="7"/>
      <c r="P401" s="7"/>
      <c r="Q401" s="7"/>
      <c r="R401" s="7"/>
      <c r="S401" s="7"/>
      <c r="T401" s="7"/>
      <c r="U401" s="7"/>
      <c r="V401" s="7"/>
      <c r="W401" s="7"/>
      <c r="X401" s="7"/>
      <c r="Y401" s="7"/>
      <c r="Z401" s="7"/>
      <c r="AA401" s="7"/>
      <c r="AB401" s="7"/>
      <c r="AC401" s="7"/>
      <c r="AD401" s="7"/>
      <c r="AE401" s="7"/>
      <c r="AF401" s="7"/>
      <c r="AG401" s="7"/>
      <c r="AH401" s="7"/>
      <c r="AI401" s="7"/>
      <c r="AJ401" s="15"/>
      <c r="AK401" s="15"/>
      <c r="AL401" s="15"/>
      <c r="AM401" s="15"/>
      <c r="AN401" s="15"/>
      <c r="AO401" s="15"/>
      <c r="AP401" s="15"/>
    </row>
    <row r="402" spans="2:42" hidden="1" x14ac:dyDescent="0.25">
      <c r="B402" s="15"/>
      <c r="C402" s="7"/>
      <c r="D402" s="7"/>
      <c r="E402" s="7"/>
      <c r="F402" s="7"/>
      <c r="G402" s="7"/>
      <c r="H402" s="7"/>
      <c r="I402" s="7"/>
      <c r="J402" s="7"/>
      <c r="K402" s="7"/>
      <c r="L402" s="7"/>
      <c r="M402" s="7"/>
      <c r="N402" s="7"/>
      <c r="O402" s="7"/>
      <c r="P402" s="7"/>
      <c r="Q402" s="7"/>
      <c r="R402" s="7"/>
      <c r="S402" s="7"/>
      <c r="T402" s="7"/>
      <c r="U402" s="7"/>
      <c r="V402" s="7"/>
      <c r="W402" s="7"/>
      <c r="X402" s="7"/>
      <c r="Y402" s="7"/>
      <c r="Z402" s="7"/>
      <c r="AA402" s="7"/>
      <c r="AB402" s="7"/>
      <c r="AC402" s="7"/>
      <c r="AD402" s="7"/>
      <c r="AE402" s="7"/>
      <c r="AF402" s="7"/>
      <c r="AG402" s="7"/>
      <c r="AH402" s="7"/>
      <c r="AI402" s="7"/>
      <c r="AJ402" s="15"/>
      <c r="AK402" s="15"/>
      <c r="AL402" s="15"/>
      <c r="AM402" s="15"/>
      <c r="AN402" s="15"/>
      <c r="AO402" s="15"/>
      <c r="AP402" s="15"/>
    </row>
    <row r="403" spans="2:42" hidden="1" x14ac:dyDescent="0.25">
      <c r="B403" s="15"/>
      <c r="C403" s="7"/>
      <c r="D403" s="7"/>
      <c r="E403" s="7"/>
      <c r="F403" s="7"/>
      <c r="G403" s="7"/>
      <c r="H403" s="7"/>
      <c r="I403" s="7"/>
      <c r="J403" s="7"/>
      <c r="K403" s="7"/>
      <c r="L403" s="7"/>
      <c r="M403" s="7"/>
      <c r="N403" s="7"/>
      <c r="O403" s="7"/>
      <c r="P403" s="7"/>
      <c r="Q403" s="7"/>
      <c r="R403" s="7"/>
      <c r="S403" s="7"/>
      <c r="T403" s="7"/>
      <c r="U403" s="7"/>
      <c r="V403" s="7"/>
      <c r="W403" s="7"/>
      <c r="X403" s="7"/>
      <c r="Y403" s="7"/>
      <c r="Z403" s="7"/>
      <c r="AA403" s="7"/>
      <c r="AB403" s="7"/>
      <c r="AC403" s="7"/>
      <c r="AD403" s="7"/>
      <c r="AE403" s="7"/>
      <c r="AF403" s="7"/>
      <c r="AG403" s="7"/>
      <c r="AH403" s="7"/>
      <c r="AI403" s="7"/>
      <c r="AJ403" s="15"/>
      <c r="AK403" s="15"/>
      <c r="AL403" s="15"/>
      <c r="AM403" s="15"/>
      <c r="AN403" s="15"/>
      <c r="AO403" s="15"/>
      <c r="AP403" s="15"/>
    </row>
    <row r="404" spans="2:42" hidden="1" x14ac:dyDescent="0.25">
      <c r="B404" s="15"/>
      <c r="C404" s="7"/>
      <c r="D404" s="7"/>
      <c r="E404" s="7"/>
      <c r="F404" s="7"/>
      <c r="G404" s="7"/>
      <c r="H404" s="7"/>
      <c r="I404" s="7"/>
      <c r="J404" s="7"/>
      <c r="K404" s="7"/>
      <c r="L404" s="7"/>
      <c r="M404" s="7"/>
      <c r="N404" s="7"/>
      <c r="O404" s="7"/>
      <c r="P404" s="7"/>
      <c r="Q404" s="7"/>
      <c r="R404" s="7"/>
      <c r="S404" s="7"/>
      <c r="T404" s="7"/>
      <c r="U404" s="7"/>
      <c r="V404" s="7"/>
      <c r="W404" s="7"/>
      <c r="X404" s="7"/>
      <c r="Y404" s="7"/>
      <c r="Z404" s="7"/>
      <c r="AA404" s="7"/>
      <c r="AB404" s="7"/>
      <c r="AC404" s="7"/>
      <c r="AD404" s="7"/>
      <c r="AE404" s="7"/>
      <c r="AF404" s="7"/>
      <c r="AG404" s="7"/>
      <c r="AH404" s="7"/>
      <c r="AI404" s="7"/>
      <c r="AJ404" s="15"/>
      <c r="AK404" s="15"/>
      <c r="AL404" s="15"/>
      <c r="AM404" s="15"/>
      <c r="AN404" s="15"/>
      <c r="AO404" s="15"/>
      <c r="AP404" s="15"/>
    </row>
    <row r="405" spans="2:42" hidden="1" x14ac:dyDescent="0.25">
      <c r="B405" s="15"/>
      <c r="C405" s="7"/>
      <c r="D405" s="7"/>
      <c r="E405" s="7"/>
      <c r="F405" s="7"/>
      <c r="G405" s="7"/>
      <c r="H405" s="7"/>
      <c r="I405" s="7"/>
      <c r="J405" s="7"/>
      <c r="K405" s="7"/>
      <c r="L405" s="7"/>
      <c r="M405" s="7"/>
      <c r="N405" s="7"/>
      <c r="O405" s="7"/>
      <c r="P405" s="7"/>
      <c r="Q405" s="7"/>
      <c r="R405" s="7"/>
      <c r="S405" s="7"/>
      <c r="T405" s="7"/>
      <c r="U405" s="7"/>
      <c r="V405" s="7"/>
      <c r="W405" s="7"/>
      <c r="X405" s="7"/>
      <c r="Y405" s="7"/>
      <c r="Z405" s="7"/>
      <c r="AA405" s="7"/>
      <c r="AB405" s="7"/>
      <c r="AC405" s="7"/>
      <c r="AD405" s="7"/>
      <c r="AE405" s="7"/>
      <c r="AF405" s="7"/>
      <c r="AG405" s="7"/>
      <c r="AH405" s="7"/>
      <c r="AI405" s="7"/>
      <c r="AJ405" s="15"/>
      <c r="AK405" s="15"/>
      <c r="AL405" s="15"/>
      <c r="AM405" s="15"/>
      <c r="AN405" s="15"/>
      <c r="AO405" s="15"/>
      <c r="AP405" s="15"/>
    </row>
    <row r="406" spans="2:42" hidden="1" x14ac:dyDescent="0.25">
      <c r="B406" s="15"/>
      <c r="C406" s="7"/>
      <c r="D406" s="7"/>
      <c r="E406" s="7"/>
      <c r="F406" s="7"/>
      <c r="G406" s="7"/>
      <c r="H406" s="7"/>
      <c r="I406" s="7"/>
      <c r="J406" s="7"/>
      <c r="K406" s="7"/>
      <c r="L406" s="7"/>
      <c r="M406" s="7"/>
      <c r="N406" s="7"/>
      <c r="O406" s="7"/>
      <c r="P406" s="7"/>
      <c r="Q406" s="7"/>
      <c r="R406" s="7"/>
      <c r="S406" s="7"/>
      <c r="T406" s="7"/>
      <c r="U406" s="7"/>
      <c r="V406" s="7"/>
      <c r="W406" s="7"/>
      <c r="X406" s="7"/>
      <c r="Y406" s="7"/>
      <c r="Z406" s="7"/>
      <c r="AA406" s="7"/>
      <c r="AB406" s="7"/>
      <c r="AC406" s="7"/>
      <c r="AD406" s="7"/>
      <c r="AE406" s="7"/>
      <c r="AF406" s="7"/>
      <c r="AG406" s="7"/>
      <c r="AH406" s="7"/>
      <c r="AI406" s="7"/>
      <c r="AJ406" s="15"/>
      <c r="AK406" s="15"/>
      <c r="AL406" s="15"/>
      <c r="AM406" s="15"/>
      <c r="AN406" s="15"/>
      <c r="AO406" s="15"/>
      <c r="AP406" s="15"/>
    </row>
    <row r="407" spans="2:42" hidden="1" x14ac:dyDescent="0.25">
      <c r="B407" s="15"/>
      <c r="C407" s="7"/>
      <c r="D407" s="7"/>
      <c r="E407" s="7"/>
      <c r="F407" s="7"/>
      <c r="G407" s="7"/>
      <c r="H407" s="7"/>
      <c r="I407" s="7"/>
      <c r="J407" s="7"/>
      <c r="K407" s="7"/>
      <c r="L407" s="7"/>
      <c r="M407" s="7"/>
      <c r="N407" s="7"/>
      <c r="O407" s="7"/>
      <c r="P407" s="7"/>
      <c r="Q407" s="7"/>
      <c r="R407" s="7"/>
      <c r="S407" s="7"/>
      <c r="T407" s="7"/>
      <c r="U407" s="7"/>
      <c r="V407" s="7"/>
      <c r="W407" s="7"/>
      <c r="X407" s="7"/>
      <c r="Y407" s="7"/>
      <c r="Z407" s="7"/>
      <c r="AA407" s="7"/>
      <c r="AB407" s="7"/>
      <c r="AC407" s="7"/>
      <c r="AD407" s="7"/>
      <c r="AE407" s="7"/>
      <c r="AF407" s="7"/>
      <c r="AG407" s="7"/>
      <c r="AH407" s="7"/>
      <c r="AI407" s="7"/>
      <c r="AJ407" s="15"/>
      <c r="AK407" s="15"/>
      <c r="AL407" s="15"/>
      <c r="AM407" s="15"/>
      <c r="AN407" s="15"/>
      <c r="AO407" s="15"/>
      <c r="AP407" s="15"/>
    </row>
    <row r="408" spans="2:42" hidden="1" x14ac:dyDescent="0.25">
      <c r="B408" s="15"/>
      <c r="C408" s="7"/>
      <c r="D408" s="7"/>
      <c r="E408" s="7"/>
      <c r="F408" s="7"/>
      <c r="G408" s="7"/>
      <c r="H408" s="7"/>
      <c r="I408" s="7"/>
      <c r="J408" s="7"/>
      <c r="K408" s="7"/>
      <c r="L408" s="7"/>
      <c r="M408" s="7"/>
      <c r="N408" s="7"/>
      <c r="O408" s="7"/>
      <c r="P408" s="7"/>
      <c r="Q408" s="7"/>
      <c r="R408" s="7"/>
      <c r="S408" s="7"/>
      <c r="T408" s="7"/>
      <c r="U408" s="7"/>
      <c r="V408" s="7"/>
      <c r="W408" s="7"/>
      <c r="X408" s="7"/>
      <c r="Y408" s="7"/>
      <c r="Z408" s="7"/>
      <c r="AA408" s="7"/>
      <c r="AB408" s="7"/>
      <c r="AC408" s="7"/>
      <c r="AD408" s="7"/>
      <c r="AE408" s="7"/>
      <c r="AF408" s="7"/>
      <c r="AG408" s="7"/>
      <c r="AH408" s="7"/>
      <c r="AI408" s="7"/>
      <c r="AJ408" s="15"/>
      <c r="AK408" s="15"/>
      <c r="AL408" s="15"/>
      <c r="AM408" s="15"/>
      <c r="AN408" s="15"/>
      <c r="AO408" s="15"/>
      <c r="AP408" s="15"/>
    </row>
    <row r="409" spans="2:42" hidden="1" x14ac:dyDescent="0.25">
      <c r="B409" s="15"/>
      <c r="C409" s="7"/>
      <c r="D409" s="7"/>
      <c r="E409" s="7"/>
      <c r="F409" s="7"/>
      <c r="G409" s="7"/>
      <c r="H409" s="7"/>
      <c r="I409" s="7"/>
      <c r="J409" s="7"/>
      <c r="K409" s="7"/>
      <c r="L409" s="7"/>
      <c r="M409" s="7"/>
      <c r="N409" s="7"/>
      <c r="O409" s="7"/>
      <c r="P409" s="7"/>
      <c r="Q409" s="7"/>
      <c r="R409" s="7"/>
      <c r="S409" s="7"/>
      <c r="T409" s="7"/>
      <c r="U409" s="7"/>
      <c r="V409" s="7"/>
      <c r="W409" s="7"/>
      <c r="X409" s="7"/>
      <c r="Y409" s="7"/>
      <c r="Z409" s="7"/>
      <c r="AA409" s="7"/>
      <c r="AB409" s="7"/>
      <c r="AC409" s="7"/>
      <c r="AD409" s="7"/>
      <c r="AE409" s="7"/>
      <c r="AF409" s="7"/>
      <c r="AG409" s="7"/>
      <c r="AH409" s="7"/>
      <c r="AI409" s="7"/>
      <c r="AJ409" s="15"/>
      <c r="AK409" s="15"/>
      <c r="AL409" s="15"/>
      <c r="AM409" s="15"/>
      <c r="AN409" s="15"/>
      <c r="AO409" s="15"/>
      <c r="AP409" s="15"/>
    </row>
    <row r="410" spans="2:42" hidden="1" x14ac:dyDescent="0.25">
      <c r="B410" s="15"/>
      <c r="C410" s="7"/>
      <c r="D410" s="7"/>
      <c r="E410" s="7"/>
      <c r="F410" s="7"/>
      <c r="G410" s="7"/>
      <c r="H410" s="7"/>
      <c r="I410" s="7"/>
      <c r="J410" s="7"/>
      <c r="K410" s="7"/>
      <c r="L410" s="7"/>
      <c r="M410" s="7"/>
      <c r="N410" s="7"/>
      <c r="O410" s="7"/>
      <c r="P410" s="7"/>
      <c r="Q410" s="7"/>
      <c r="R410" s="7"/>
      <c r="S410" s="7"/>
      <c r="T410" s="7"/>
      <c r="U410" s="7"/>
      <c r="V410" s="7"/>
      <c r="W410" s="7"/>
      <c r="X410" s="7"/>
      <c r="Y410" s="7"/>
      <c r="Z410" s="7"/>
      <c r="AA410" s="7"/>
      <c r="AB410" s="7"/>
      <c r="AC410" s="7"/>
      <c r="AD410" s="7"/>
      <c r="AE410" s="7"/>
      <c r="AF410" s="7"/>
      <c r="AG410" s="7"/>
      <c r="AH410" s="7"/>
      <c r="AI410" s="7"/>
      <c r="AJ410" s="15"/>
      <c r="AK410" s="15"/>
      <c r="AL410" s="15"/>
      <c r="AM410" s="15"/>
      <c r="AN410" s="15"/>
      <c r="AO410" s="15"/>
      <c r="AP410" s="15"/>
    </row>
    <row r="411" spans="2:42" hidden="1" x14ac:dyDescent="0.25">
      <c r="B411" s="15"/>
      <c r="C411" s="7"/>
      <c r="D411" s="7"/>
      <c r="E411" s="7"/>
      <c r="F411" s="7"/>
      <c r="G411" s="7"/>
      <c r="H411" s="7"/>
      <c r="I411" s="7"/>
      <c r="J411" s="7"/>
      <c r="K411" s="7"/>
      <c r="L411" s="7"/>
      <c r="M411" s="7"/>
      <c r="N411" s="7"/>
      <c r="O411" s="7"/>
      <c r="P411" s="7"/>
      <c r="Q411" s="7"/>
      <c r="R411" s="7"/>
      <c r="S411" s="7"/>
      <c r="T411" s="7"/>
      <c r="U411" s="7"/>
      <c r="V411" s="7"/>
      <c r="W411" s="7"/>
      <c r="X411" s="7"/>
      <c r="Y411" s="7"/>
      <c r="Z411" s="7"/>
      <c r="AA411" s="7"/>
      <c r="AB411" s="7"/>
      <c r="AC411" s="7"/>
      <c r="AD411" s="7"/>
      <c r="AE411" s="7"/>
      <c r="AF411" s="7"/>
      <c r="AG411" s="7"/>
      <c r="AH411" s="7"/>
      <c r="AI411" s="7"/>
      <c r="AJ411" s="15"/>
      <c r="AK411" s="15"/>
      <c r="AL411" s="15"/>
      <c r="AM411" s="15"/>
      <c r="AN411" s="15"/>
      <c r="AO411" s="15"/>
      <c r="AP411" s="15"/>
    </row>
    <row r="412" spans="2:42" hidden="1" x14ac:dyDescent="0.25">
      <c r="B412" s="15"/>
      <c r="C412" s="7"/>
      <c r="D412" s="7"/>
      <c r="E412" s="7"/>
      <c r="F412" s="7"/>
      <c r="G412" s="7"/>
      <c r="H412" s="7"/>
      <c r="I412" s="7"/>
      <c r="J412" s="7"/>
      <c r="K412" s="7"/>
      <c r="L412" s="7"/>
      <c r="M412" s="7"/>
      <c r="N412" s="7"/>
      <c r="O412" s="7"/>
      <c r="P412" s="7"/>
      <c r="Q412" s="7"/>
      <c r="R412" s="7"/>
      <c r="S412" s="7"/>
      <c r="T412" s="7"/>
      <c r="U412" s="7"/>
      <c r="V412" s="7"/>
      <c r="W412" s="7"/>
      <c r="X412" s="7"/>
      <c r="Y412" s="7"/>
      <c r="Z412" s="7"/>
      <c r="AA412" s="7"/>
      <c r="AB412" s="7"/>
      <c r="AC412" s="7"/>
      <c r="AD412" s="7"/>
      <c r="AE412" s="7"/>
      <c r="AF412" s="7"/>
      <c r="AG412" s="7"/>
      <c r="AH412" s="7"/>
      <c r="AI412" s="7"/>
      <c r="AJ412" s="15"/>
      <c r="AK412" s="15"/>
      <c r="AL412" s="15"/>
      <c r="AM412" s="15"/>
      <c r="AN412" s="15"/>
      <c r="AO412" s="15"/>
      <c r="AP412" s="15"/>
    </row>
    <row r="413" spans="2:42" hidden="1" x14ac:dyDescent="0.25">
      <c r="B413" s="15"/>
      <c r="C413" s="7"/>
      <c r="D413" s="7"/>
      <c r="E413" s="7"/>
      <c r="F413" s="7"/>
      <c r="G413" s="7"/>
      <c r="H413" s="7"/>
      <c r="I413" s="7"/>
      <c r="J413" s="7"/>
      <c r="K413" s="7"/>
      <c r="L413" s="7"/>
      <c r="M413" s="7"/>
      <c r="N413" s="7"/>
      <c r="O413" s="7"/>
      <c r="P413" s="7"/>
      <c r="Q413" s="7"/>
      <c r="R413" s="7"/>
      <c r="S413" s="7"/>
      <c r="T413" s="7"/>
      <c r="U413" s="7"/>
      <c r="V413" s="7"/>
      <c r="W413" s="7"/>
      <c r="X413" s="7"/>
      <c r="Y413" s="7"/>
      <c r="Z413" s="7"/>
      <c r="AA413" s="7"/>
      <c r="AB413" s="7"/>
      <c r="AC413" s="7"/>
      <c r="AD413" s="7"/>
      <c r="AE413" s="7"/>
      <c r="AF413" s="7"/>
      <c r="AG413" s="7"/>
      <c r="AH413" s="7"/>
      <c r="AI413" s="7"/>
      <c r="AJ413" s="15"/>
      <c r="AK413" s="15"/>
      <c r="AL413" s="15"/>
      <c r="AM413" s="15"/>
      <c r="AN413" s="15"/>
      <c r="AO413" s="15"/>
      <c r="AP413" s="15"/>
    </row>
    <row r="414" spans="2:42" hidden="1" x14ac:dyDescent="0.25">
      <c r="B414" s="15"/>
      <c r="C414" s="7"/>
      <c r="D414" s="7"/>
      <c r="E414" s="7"/>
      <c r="F414" s="7"/>
      <c r="G414" s="7"/>
      <c r="H414" s="7"/>
      <c r="I414" s="7"/>
      <c r="J414" s="7"/>
      <c r="K414" s="7"/>
      <c r="L414" s="7"/>
      <c r="M414" s="7"/>
      <c r="N414" s="7"/>
      <c r="O414" s="7"/>
      <c r="P414" s="7"/>
      <c r="Q414" s="7"/>
      <c r="R414" s="7"/>
      <c r="S414" s="7"/>
      <c r="T414" s="7"/>
      <c r="U414" s="7"/>
      <c r="V414" s="7"/>
      <c r="W414" s="7"/>
      <c r="X414" s="7"/>
      <c r="Y414" s="7"/>
      <c r="Z414" s="7"/>
      <c r="AA414" s="7"/>
      <c r="AB414" s="7"/>
      <c r="AC414" s="7"/>
      <c r="AD414" s="7"/>
      <c r="AE414" s="7"/>
      <c r="AF414" s="7"/>
      <c r="AG414" s="7"/>
      <c r="AH414" s="7"/>
      <c r="AI414" s="7"/>
      <c r="AJ414" s="15"/>
      <c r="AK414" s="15"/>
      <c r="AL414" s="15"/>
      <c r="AM414" s="15"/>
      <c r="AN414" s="15"/>
      <c r="AO414" s="15"/>
      <c r="AP414" s="15"/>
    </row>
    <row r="415" spans="2:42" hidden="1" x14ac:dyDescent="0.25">
      <c r="B415" s="15"/>
      <c r="C415" s="7"/>
      <c r="D415" s="7"/>
      <c r="E415" s="7"/>
      <c r="F415" s="7"/>
      <c r="G415" s="7"/>
      <c r="H415" s="7"/>
      <c r="I415" s="7"/>
      <c r="J415" s="7"/>
      <c r="K415" s="7"/>
      <c r="L415" s="7"/>
      <c r="M415" s="7"/>
      <c r="N415" s="7"/>
      <c r="O415" s="7"/>
      <c r="P415" s="7"/>
      <c r="Q415" s="7"/>
      <c r="R415" s="7"/>
      <c r="S415" s="7"/>
      <c r="T415" s="7"/>
      <c r="U415" s="7"/>
      <c r="V415" s="7"/>
      <c r="W415" s="7"/>
      <c r="X415" s="7"/>
      <c r="Y415" s="7"/>
      <c r="Z415" s="7"/>
      <c r="AA415" s="7"/>
      <c r="AB415" s="7"/>
      <c r="AC415" s="7"/>
      <c r="AD415" s="7"/>
      <c r="AE415" s="7"/>
      <c r="AF415" s="7"/>
      <c r="AG415" s="7"/>
      <c r="AH415" s="7"/>
      <c r="AI415" s="7"/>
      <c r="AJ415" s="15"/>
      <c r="AK415" s="15"/>
      <c r="AL415" s="15"/>
      <c r="AM415" s="15"/>
      <c r="AN415" s="15"/>
      <c r="AO415" s="15"/>
      <c r="AP415" s="15"/>
    </row>
    <row r="416" spans="2:42" hidden="1" x14ac:dyDescent="0.25">
      <c r="B416" s="15"/>
      <c r="C416" s="7"/>
      <c r="D416" s="7"/>
      <c r="E416" s="7"/>
      <c r="F416" s="7"/>
      <c r="G416" s="7"/>
      <c r="H416" s="7"/>
      <c r="I416" s="7"/>
      <c r="J416" s="7"/>
      <c r="K416" s="7"/>
      <c r="L416" s="7"/>
      <c r="M416" s="7"/>
      <c r="N416" s="7"/>
      <c r="O416" s="7"/>
      <c r="P416" s="7"/>
      <c r="Q416" s="7"/>
      <c r="R416" s="7"/>
      <c r="S416" s="7"/>
      <c r="T416" s="7"/>
      <c r="U416" s="7"/>
      <c r="V416" s="7"/>
      <c r="W416" s="7"/>
      <c r="X416" s="7"/>
      <c r="Y416" s="7"/>
      <c r="Z416" s="7"/>
      <c r="AA416" s="7"/>
      <c r="AB416" s="7"/>
      <c r="AC416" s="7"/>
      <c r="AD416" s="7"/>
      <c r="AE416" s="7"/>
      <c r="AF416" s="7"/>
      <c r="AG416" s="7"/>
      <c r="AH416" s="7"/>
      <c r="AI416" s="7"/>
      <c r="AJ416" s="15"/>
      <c r="AK416" s="15"/>
      <c r="AL416" s="15"/>
      <c r="AM416" s="15"/>
      <c r="AN416" s="15"/>
      <c r="AO416" s="15"/>
      <c r="AP416" s="15"/>
    </row>
    <row r="417" spans="2:42" hidden="1" x14ac:dyDescent="0.25">
      <c r="B417" s="15"/>
      <c r="C417" s="7"/>
      <c r="D417" s="7"/>
      <c r="E417" s="7"/>
      <c r="F417" s="7"/>
      <c r="G417" s="7"/>
      <c r="H417" s="7"/>
      <c r="I417" s="7"/>
      <c r="J417" s="7"/>
      <c r="K417" s="7"/>
      <c r="L417" s="7"/>
      <c r="M417" s="7"/>
      <c r="N417" s="7"/>
      <c r="O417" s="7"/>
      <c r="P417" s="7"/>
      <c r="Q417" s="7"/>
      <c r="R417" s="7"/>
      <c r="S417" s="7"/>
      <c r="T417" s="7"/>
      <c r="U417" s="7"/>
      <c r="V417" s="7"/>
      <c r="W417" s="7"/>
      <c r="X417" s="7"/>
      <c r="Y417" s="7"/>
      <c r="Z417" s="7"/>
      <c r="AA417" s="7"/>
      <c r="AB417" s="7"/>
      <c r="AC417" s="7"/>
      <c r="AD417" s="7"/>
      <c r="AE417" s="7"/>
      <c r="AF417" s="7"/>
      <c r="AG417" s="7"/>
      <c r="AH417" s="7"/>
      <c r="AI417" s="7"/>
      <c r="AJ417" s="15"/>
      <c r="AK417" s="15"/>
      <c r="AL417" s="15"/>
      <c r="AM417" s="15"/>
      <c r="AN417" s="15"/>
      <c r="AO417" s="15"/>
      <c r="AP417" s="15"/>
    </row>
    <row r="418" spans="2:42" hidden="1" x14ac:dyDescent="0.25">
      <c r="B418" s="15"/>
      <c r="C418" s="7"/>
      <c r="D418" s="7"/>
      <c r="E418" s="7"/>
      <c r="F418" s="7"/>
      <c r="G418" s="7"/>
      <c r="H418" s="7"/>
      <c r="I418" s="7"/>
      <c r="J418" s="7"/>
      <c r="K418" s="7"/>
      <c r="L418" s="7"/>
      <c r="M418" s="7"/>
      <c r="N418" s="7"/>
      <c r="O418" s="7"/>
      <c r="P418" s="7"/>
      <c r="Q418" s="7"/>
      <c r="R418" s="7"/>
      <c r="S418" s="7"/>
      <c r="T418" s="7"/>
      <c r="U418" s="7"/>
      <c r="V418" s="7"/>
      <c r="W418" s="7"/>
      <c r="X418" s="7"/>
      <c r="Y418" s="7"/>
      <c r="Z418" s="7"/>
      <c r="AA418" s="7"/>
      <c r="AB418" s="7"/>
      <c r="AC418" s="7"/>
      <c r="AD418" s="7"/>
      <c r="AE418" s="7"/>
      <c r="AF418" s="7"/>
      <c r="AG418" s="7"/>
      <c r="AH418" s="7"/>
      <c r="AI418" s="7"/>
      <c r="AJ418" s="15"/>
      <c r="AK418" s="15"/>
      <c r="AL418" s="15"/>
      <c r="AM418" s="15"/>
      <c r="AN418" s="15"/>
      <c r="AO418" s="15"/>
      <c r="AP418" s="15"/>
    </row>
    <row r="419" spans="2:42" hidden="1" x14ac:dyDescent="0.25">
      <c r="B419" s="15"/>
      <c r="C419" s="7"/>
      <c r="D419" s="7"/>
      <c r="E419" s="7"/>
      <c r="F419" s="7"/>
      <c r="G419" s="7"/>
      <c r="H419" s="7"/>
      <c r="I419" s="7"/>
      <c r="J419" s="7"/>
      <c r="K419" s="7"/>
      <c r="L419" s="7"/>
      <c r="M419" s="7"/>
      <c r="N419" s="7"/>
      <c r="O419" s="7"/>
      <c r="P419" s="7"/>
      <c r="Q419" s="7"/>
      <c r="R419" s="7"/>
      <c r="S419" s="7"/>
      <c r="T419" s="7"/>
      <c r="U419" s="7"/>
      <c r="V419" s="7"/>
      <c r="W419" s="7"/>
      <c r="X419" s="7"/>
      <c r="Y419" s="7"/>
      <c r="Z419" s="7"/>
      <c r="AA419" s="7"/>
      <c r="AB419" s="7"/>
      <c r="AC419" s="7"/>
      <c r="AD419" s="7"/>
      <c r="AE419" s="7"/>
      <c r="AF419" s="7"/>
      <c r="AG419" s="7"/>
      <c r="AH419" s="7"/>
      <c r="AI419" s="7"/>
      <c r="AJ419" s="15"/>
      <c r="AK419" s="15"/>
      <c r="AL419" s="15"/>
      <c r="AM419" s="15"/>
      <c r="AN419" s="15"/>
      <c r="AO419" s="15"/>
      <c r="AP419" s="15"/>
    </row>
    <row r="420" spans="2:42" hidden="1" x14ac:dyDescent="0.25">
      <c r="B420" s="15"/>
      <c r="C420" s="7"/>
      <c r="D420" s="7"/>
      <c r="E420" s="7"/>
      <c r="F420" s="7"/>
      <c r="G420" s="7"/>
      <c r="H420" s="7"/>
      <c r="I420" s="7"/>
      <c r="J420" s="7"/>
      <c r="K420" s="7"/>
      <c r="L420" s="7"/>
      <c r="M420" s="7"/>
      <c r="N420" s="7"/>
      <c r="O420" s="7"/>
      <c r="P420" s="7"/>
      <c r="Q420" s="7"/>
      <c r="R420" s="7"/>
      <c r="S420" s="7"/>
      <c r="T420" s="7"/>
      <c r="U420" s="7"/>
      <c r="V420" s="7"/>
      <c r="W420" s="7"/>
      <c r="X420" s="7"/>
      <c r="Y420" s="7"/>
      <c r="Z420" s="7"/>
      <c r="AA420" s="7"/>
      <c r="AB420" s="7"/>
      <c r="AC420" s="7"/>
      <c r="AD420" s="7"/>
      <c r="AE420" s="7"/>
      <c r="AF420" s="7"/>
      <c r="AG420" s="7"/>
      <c r="AH420" s="7"/>
      <c r="AI420" s="7"/>
      <c r="AJ420" s="15"/>
      <c r="AK420" s="15"/>
      <c r="AL420" s="15"/>
      <c r="AM420" s="15"/>
      <c r="AN420" s="15"/>
      <c r="AO420" s="15"/>
      <c r="AP420" s="15"/>
    </row>
    <row r="421" spans="2:42" hidden="1" x14ac:dyDescent="0.25">
      <c r="B421" s="15"/>
      <c r="C421" s="7"/>
      <c r="D421" s="7"/>
      <c r="E421" s="7"/>
      <c r="F421" s="7"/>
      <c r="G421" s="7"/>
      <c r="H421" s="7"/>
      <c r="I421" s="7"/>
      <c r="J421" s="7"/>
      <c r="K421" s="7"/>
      <c r="L421" s="7"/>
      <c r="M421" s="7"/>
      <c r="N421" s="7"/>
      <c r="O421" s="7"/>
      <c r="P421" s="7"/>
      <c r="Q421" s="7"/>
      <c r="R421" s="7"/>
      <c r="S421" s="7"/>
      <c r="T421" s="7"/>
      <c r="U421" s="7"/>
      <c r="V421" s="7"/>
      <c r="W421" s="7"/>
      <c r="X421" s="7"/>
      <c r="Y421" s="7"/>
      <c r="Z421" s="7"/>
      <c r="AA421" s="7"/>
      <c r="AB421" s="7"/>
      <c r="AC421" s="7"/>
      <c r="AD421" s="7"/>
      <c r="AE421" s="7"/>
      <c r="AF421" s="7"/>
      <c r="AG421" s="7"/>
      <c r="AH421" s="7"/>
      <c r="AI421" s="7"/>
      <c r="AJ421" s="15"/>
      <c r="AK421" s="15"/>
      <c r="AL421" s="15"/>
      <c r="AM421" s="15"/>
      <c r="AN421" s="15"/>
      <c r="AO421" s="15"/>
      <c r="AP421" s="15"/>
    </row>
    <row r="422" spans="2:42" hidden="1" x14ac:dyDescent="0.25">
      <c r="B422" s="15"/>
      <c r="C422" s="7"/>
      <c r="D422" s="7"/>
      <c r="E422" s="7"/>
      <c r="F422" s="7"/>
      <c r="G422" s="7"/>
      <c r="H422" s="7"/>
      <c r="I422" s="7"/>
      <c r="J422" s="7"/>
      <c r="K422" s="7"/>
      <c r="L422" s="7"/>
      <c r="M422" s="7"/>
      <c r="N422" s="7"/>
      <c r="O422" s="7"/>
      <c r="P422" s="7"/>
      <c r="Q422" s="7"/>
      <c r="R422" s="7"/>
      <c r="S422" s="7"/>
      <c r="T422" s="7"/>
      <c r="U422" s="7"/>
      <c r="V422" s="7"/>
      <c r="W422" s="7"/>
      <c r="X422" s="7"/>
      <c r="Y422" s="7"/>
      <c r="Z422" s="7"/>
      <c r="AA422" s="7"/>
      <c r="AB422" s="7"/>
      <c r="AC422" s="7"/>
      <c r="AD422" s="7"/>
      <c r="AE422" s="7"/>
      <c r="AF422" s="7"/>
      <c r="AG422" s="7"/>
      <c r="AH422" s="7"/>
      <c r="AI422" s="7"/>
      <c r="AJ422" s="15"/>
      <c r="AK422" s="15"/>
      <c r="AL422" s="15"/>
      <c r="AM422" s="15"/>
      <c r="AN422" s="15"/>
      <c r="AO422" s="15"/>
      <c r="AP422" s="15"/>
    </row>
    <row r="423" spans="2:42" hidden="1" x14ac:dyDescent="0.25">
      <c r="B423" s="15"/>
      <c r="C423" s="7"/>
      <c r="D423" s="7"/>
      <c r="E423" s="7"/>
      <c r="F423" s="7"/>
      <c r="G423" s="7"/>
      <c r="H423" s="7"/>
      <c r="I423" s="7"/>
      <c r="J423" s="7"/>
      <c r="K423" s="7"/>
      <c r="L423" s="7"/>
      <c r="M423" s="7"/>
      <c r="N423" s="7"/>
      <c r="O423" s="7"/>
      <c r="P423" s="7"/>
      <c r="Q423" s="7"/>
      <c r="R423" s="7"/>
      <c r="S423" s="7"/>
      <c r="T423" s="7"/>
      <c r="U423" s="7"/>
      <c r="V423" s="7"/>
      <c r="W423" s="7"/>
      <c r="X423" s="7"/>
      <c r="Y423" s="7"/>
      <c r="Z423" s="7"/>
      <c r="AA423" s="7"/>
      <c r="AB423" s="7"/>
      <c r="AC423" s="7"/>
      <c r="AD423" s="7"/>
      <c r="AE423" s="7"/>
      <c r="AF423" s="7"/>
      <c r="AG423" s="7"/>
      <c r="AH423" s="7"/>
      <c r="AI423" s="7"/>
      <c r="AJ423" s="15"/>
      <c r="AK423" s="15"/>
      <c r="AL423" s="15"/>
      <c r="AM423" s="15"/>
      <c r="AN423" s="15"/>
      <c r="AO423" s="15"/>
      <c r="AP423" s="15"/>
    </row>
    <row r="424" spans="2:42" hidden="1" x14ac:dyDescent="0.25">
      <c r="B424" s="15"/>
      <c r="C424" s="7"/>
      <c r="D424" s="7"/>
      <c r="E424" s="7"/>
      <c r="F424" s="7"/>
      <c r="G424" s="7"/>
      <c r="H424" s="7"/>
      <c r="I424" s="7"/>
      <c r="J424" s="7"/>
      <c r="K424" s="7"/>
      <c r="L424" s="7"/>
      <c r="M424" s="7"/>
      <c r="N424" s="7"/>
      <c r="O424" s="7"/>
      <c r="P424" s="7"/>
      <c r="Q424" s="7"/>
      <c r="R424" s="7"/>
      <c r="S424" s="7"/>
      <c r="T424" s="7"/>
      <c r="U424" s="7"/>
      <c r="V424" s="7"/>
      <c r="W424" s="7"/>
      <c r="X424" s="7"/>
      <c r="Y424" s="7"/>
      <c r="Z424" s="7"/>
      <c r="AA424" s="7"/>
      <c r="AB424" s="7"/>
      <c r="AC424" s="7"/>
      <c r="AD424" s="7"/>
      <c r="AE424" s="7"/>
      <c r="AF424" s="7"/>
      <c r="AG424" s="7"/>
      <c r="AH424" s="7"/>
      <c r="AI424" s="7"/>
      <c r="AJ424" s="15"/>
      <c r="AK424" s="15"/>
      <c r="AL424" s="15"/>
      <c r="AM424" s="15"/>
      <c r="AN424" s="15"/>
      <c r="AO424" s="15"/>
      <c r="AP424" s="15"/>
    </row>
    <row r="425" spans="2:42" hidden="1" x14ac:dyDescent="0.25">
      <c r="B425" s="15"/>
      <c r="C425" s="7"/>
      <c r="D425" s="7"/>
      <c r="E425" s="7"/>
      <c r="F425" s="7"/>
      <c r="G425" s="7"/>
      <c r="H425" s="7"/>
      <c r="I425" s="7"/>
      <c r="J425" s="7"/>
      <c r="K425" s="7"/>
      <c r="L425" s="7"/>
      <c r="M425" s="7"/>
      <c r="N425" s="7"/>
      <c r="O425" s="7"/>
      <c r="P425" s="7"/>
      <c r="Q425" s="7"/>
      <c r="R425" s="7"/>
      <c r="S425" s="7"/>
      <c r="T425" s="7"/>
      <c r="U425" s="7"/>
      <c r="V425" s="7"/>
      <c r="W425" s="7"/>
      <c r="X425" s="7"/>
      <c r="Y425" s="7"/>
      <c r="Z425" s="7"/>
      <c r="AA425" s="7"/>
      <c r="AB425" s="7"/>
      <c r="AC425" s="7"/>
      <c r="AD425" s="7"/>
      <c r="AE425" s="7"/>
      <c r="AF425" s="7"/>
      <c r="AG425" s="7"/>
      <c r="AH425" s="7"/>
      <c r="AI425" s="7"/>
      <c r="AJ425" s="15"/>
      <c r="AK425" s="15"/>
      <c r="AL425" s="15"/>
      <c r="AM425" s="15"/>
      <c r="AN425" s="15"/>
      <c r="AO425" s="15"/>
      <c r="AP425" s="15"/>
    </row>
    <row r="426" spans="2:42" hidden="1" x14ac:dyDescent="0.25">
      <c r="B426" s="15"/>
      <c r="C426" s="7"/>
      <c r="D426" s="7"/>
      <c r="E426" s="7"/>
      <c r="F426" s="7"/>
      <c r="G426" s="7"/>
      <c r="H426" s="7"/>
      <c r="I426" s="7"/>
      <c r="J426" s="7"/>
      <c r="K426" s="7"/>
      <c r="L426" s="7"/>
      <c r="M426" s="7"/>
      <c r="N426" s="7"/>
      <c r="O426" s="7"/>
      <c r="P426" s="7"/>
      <c r="Q426" s="7"/>
      <c r="R426" s="7"/>
      <c r="S426" s="7"/>
      <c r="T426" s="7"/>
      <c r="U426" s="7"/>
      <c r="V426" s="7"/>
      <c r="W426" s="7"/>
      <c r="X426" s="7"/>
      <c r="Y426" s="7"/>
      <c r="Z426" s="7"/>
      <c r="AA426" s="7"/>
      <c r="AB426" s="7"/>
      <c r="AC426" s="7"/>
      <c r="AD426" s="7"/>
      <c r="AE426" s="7"/>
      <c r="AF426" s="7"/>
      <c r="AG426" s="7"/>
      <c r="AH426" s="7"/>
      <c r="AI426" s="7"/>
      <c r="AJ426" s="15"/>
      <c r="AK426" s="15"/>
      <c r="AL426" s="15"/>
      <c r="AM426" s="15"/>
      <c r="AN426" s="15"/>
      <c r="AO426" s="15"/>
      <c r="AP426" s="15"/>
    </row>
    <row r="427" spans="2:42" hidden="1" x14ac:dyDescent="0.25">
      <c r="B427" s="15"/>
      <c r="C427" s="7"/>
      <c r="D427" s="7"/>
      <c r="E427" s="7"/>
      <c r="F427" s="7"/>
      <c r="G427" s="7"/>
      <c r="H427" s="7"/>
      <c r="I427" s="7"/>
      <c r="J427" s="7"/>
      <c r="K427" s="7"/>
      <c r="L427" s="7"/>
      <c r="M427" s="7"/>
      <c r="N427" s="7"/>
      <c r="O427" s="7"/>
      <c r="P427" s="7"/>
      <c r="Q427" s="7"/>
      <c r="R427" s="7"/>
      <c r="S427" s="7"/>
      <c r="T427" s="7"/>
      <c r="U427" s="7"/>
      <c r="V427" s="7"/>
      <c r="W427" s="7"/>
      <c r="X427" s="7"/>
      <c r="Y427" s="7"/>
      <c r="Z427" s="7"/>
      <c r="AA427" s="7"/>
      <c r="AB427" s="7"/>
      <c r="AC427" s="7"/>
      <c r="AD427" s="7"/>
      <c r="AE427" s="7"/>
      <c r="AF427" s="7"/>
      <c r="AG427" s="7"/>
      <c r="AH427" s="7"/>
      <c r="AI427" s="7"/>
      <c r="AJ427" s="15"/>
      <c r="AK427" s="15"/>
      <c r="AL427" s="15"/>
      <c r="AM427" s="15"/>
      <c r="AN427" s="15"/>
      <c r="AO427" s="15"/>
      <c r="AP427" s="15"/>
    </row>
    <row r="428" spans="2:42" hidden="1" x14ac:dyDescent="0.25">
      <c r="B428" s="15"/>
      <c r="C428" s="7"/>
      <c r="D428" s="7"/>
      <c r="E428" s="7"/>
      <c r="F428" s="7"/>
      <c r="G428" s="7"/>
      <c r="H428" s="7"/>
      <c r="I428" s="7"/>
      <c r="J428" s="7"/>
      <c r="K428" s="7"/>
      <c r="L428" s="7"/>
      <c r="M428" s="7"/>
      <c r="N428" s="7"/>
      <c r="O428" s="7"/>
      <c r="P428" s="7"/>
      <c r="Q428" s="7"/>
      <c r="R428" s="7"/>
      <c r="S428" s="7"/>
      <c r="T428" s="7"/>
      <c r="U428" s="7"/>
      <c r="V428" s="7"/>
      <c r="W428" s="7"/>
      <c r="X428" s="7"/>
      <c r="Y428" s="7"/>
      <c r="Z428" s="7"/>
      <c r="AA428" s="7"/>
      <c r="AB428" s="7"/>
      <c r="AC428" s="7"/>
      <c r="AD428" s="7"/>
      <c r="AE428" s="7"/>
      <c r="AF428" s="7"/>
      <c r="AG428" s="7"/>
      <c r="AH428" s="7"/>
      <c r="AI428" s="7"/>
      <c r="AJ428" s="15"/>
      <c r="AK428" s="15"/>
      <c r="AL428" s="15"/>
      <c r="AM428" s="15"/>
      <c r="AN428" s="15"/>
      <c r="AO428" s="15"/>
      <c r="AP428" s="15"/>
    </row>
    <row r="429" spans="2:42" hidden="1" x14ac:dyDescent="0.25">
      <c r="B429" s="15"/>
      <c r="C429" s="7"/>
      <c r="D429" s="7"/>
      <c r="E429" s="7"/>
      <c r="F429" s="7"/>
      <c r="G429" s="7"/>
      <c r="H429" s="7"/>
      <c r="I429" s="7"/>
      <c r="J429" s="7"/>
      <c r="K429" s="7"/>
      <c r="L429" s="7"/>
      <c r="M429" s="7"/>
      <c r="N429" s="7"/>
      <c r="O429" s="7"/>
      <c r="P429" s="7"/>
      <c r="Q429" s="7"/>
      <c r="R429" s="7"/>
      <c r="S429" s="7"/>
      <c r="T429" s="7"/>
      <c r="U429" s="7"/>
      <c r="V429" s="7"/>
      <c r="W429" s="7"/>
      <c r="X429" s="7"/>
      <c r="Y429" s="7"/>
      <c r="Z429" s="7"/>
      <c r="AA429" s="7"/>
      <c r="AB429" s="7"/>
      <c r="AC429" s="7"/>
      <c r="AD429" s="7"/>
      <c r="AE429" s="7"/>
      <c r="AF429" s="7"/>
      <c r="AG429" s="7"/>
      <c r="AH429" s="7"/>
      <c r="AI429" s="7"/>
      <c r="AJ429" s="15"/>
      <c r="AK429" s="15"/>
      <c r="AL429" s="15"/>
      <c r="AM429" s="15"/>
      <c r="AN429" s="15"/>
      <c r="AO429" s="15"/>
      <c r="AP429" s="15"/>
    </row>
    <row r="430" spans="2:42" hidden="1" x14ac:dyDescent="0.25">
      <c r="B430" s="15"/>
      <c r="C430" s="7"/>
      <c r="D430" s="7"/>
      <c r="E430" s="7"/>
      <c r="F430" s="7"/>
      <c r="G430" s="7"/>
      <c r="H430" s="7"/>
      <c r="I430" s="7"/>
      <c r="J430" s="7"/>
      <c r="K430" s="7"/>
      <c r="L430" s="7"/>
      <c r="M430" s="7"/>
      <c r="N430" s="7"/>
      <c r="O430" s="7"/>
      <c r="P430" s="7"/>
      <c r="Q430" s="7"/>
      <c r="R430" s="7"/>
      <c r="S430" s="7"/>
      <c r="T430" s="7"/>
      <c r="U430" s="7"/>
      <c r="V430" s="7"/>
      <c r="W430" s="7"/>
      <c r="X430" s="7"/>
      <c r="Y430" s="7"/>
      <c r="Z430" s="7"/>
      <c r="AA430" s="7"/>
      <c r="AB430" s="7"/>
      <c r="AC430" s="7"/>
      <c r="AD430" s="7"/>
      <c r="AE430" s="7"/>
      <c r="AF430" s="7"/>
      <c r="AG430" s="7"/>
      <c r="AH430" s="7"/>
      <c r="AI430" s="7"/>
      <c r="AJ430" s="15"/>
      <c r="AK430" s="15"/>
      <c r="AL430" s="15"/>
      <c r="AM430" s="15"/>
      <c r="AN430" s="15"/>
      <c r="AO430" s="15"/>
      <c r="AP430" s="15"/>
    </row>
    <row r="431" spans="2:42" hidden="1" x14ac:dyDescent="0.25">
      <c r="B431" s="15"/>
      <c r="C431" s="7"/>
      <c r="D431" s="7"/>
      <c r="E431" s="7"/>
      <c r="F431" s="7"/>
      <c r="G431" s="7"/>
      <c r="H431" s="7"/>
      <c r="I431" s="7"/>
      <c r="J431" s="7"/>
      <c r="K431" s="7"/>
      <c r="L431" s="7"/>
      <c r="M431" s="7"/>
      <c r="N431" s="7"/>
      <c r="O431" s="7"/>
      <c r="P431" s="7"/>
      <c r="Q431" s="7"/>
      <c r="R431" s="7"/>
      <c r="S431" s="7"/>
      <c r="T431" s="7"/>
      <c r="U431" s="7"/>
      <c r="V431" s="7"/>
      <c r="W431" s="7"/>
      <c r="X431" s="7"/>
      <c r="Y431" s="7"/>
      <c r="Z431" s="7"/>
      <c r="AA431" s="7"/>
      <c r="AB431" s="7"/>
      <c r="AC431" s="7"/>
      <c r="AD431" s="7"/>
      <c r="AE431" s="7"/>
      <c r="AF431" s="7"/>
      <c r="AG431" s="7"/>
      <c r="AH431" s="7"/>
      <c r="AI431" s="7"/>
      <c r="AJ431" s="15"/>
      <c r="AK431" s="15"/>
      <c r="AL431" s="15"/>
      <c r="AM431" s="15"/>
      <c r="AN431" s="15"/>
      <c r="AO431" s="15"/>
      <c r="AP431" s="15"/>
    </row>
    <row r="432" spans="2:42" hidden="1" x14ac:dyDescent="0.25">
      <c r="B432" s="15"/>
      <c r="C432" s="7"/>
      <c r="D432" s="7"/>
      <c r="E432" s="7"/>
      <c r="F432" s="7"/>
      <c r="G432" s="7"/>
      <c r="H432" s="7"/>
      <c r="I432" s="7"/>
      <c r="J432" s="7"/>
      <c r="K432" s="7"/>
      <c r="L432" s="7"/>
      <c r="M432" s="7"/>
      <c r="N432" s="7"/>
      <c r="O432" s="7"/>
      <c r="P432" s="7"/>
      <c r="Q432" s="7"/>
      <c r="R432" s="7"/>
      <c r="S432" s="7"/>
      <c r="T432" s="7"/>
      <c r="U432" s="7"/>
      <c r="V432" s="7"/>
      <c r="W432" s="7"/>
      <c r="X432" s="7"/>
      <c r="Y432" s="7"/>
      <c r="Z432" s="7"/>
      <c r="AA432" s="7"/>
      <c r="AB432" s="7"/>
      <c r="AC432" s="7"/>
      <c r="AD432" s="7"/>
      <c r="AE432" s="7"/>
      <c r="AF432" s="7"/>
      <c r="AG432" s="7"/>
      <c r="AH432" s="7"/>
      <c r="AI432" s="7"/>
      <c r="AJ432" s="15"/>
      <c r="AK432" s="15"/>
      <c r="AL432" s="15"/>
      <c r="AM432" s="15"/>
      <c r="AN432" s="15"/>
      <c r="AO432" s="15"/>
      <c r="AP432" s="15"/>
    </row>
    <row r="433" spans="2:42" hidden="1" x14ac:dyDescent="0.25">
      <c r="B433" s="15"/>
      <c r="C433" s="7"/>
      <c r="D433" s="7"/>
      <c r="E433" s="7"/>
      <c r="F433" s="7"/>
      <c r="G433" s="7"/>
      <c r="H433" s="7"/>
      <c r="I433" s="7"/>
      <c r="J433" s="7"/>
      <c r="K433" s="7"/>
      <c r="L433" s="7"/>
      <c r="M433" s="7"/>
      <c r="N433" s="7"/>
      <c r="O433" s="7"/>
      <c r="P433" s="7"/>
      <c r="Q433" s="7"/>
      <c r="R433" s="7"/>
      <c r="S433" s="7"/>
      <c r="T433" s="7"/>
      <c r="U433" s="7"/>
      <c r="V433" s="7"/>
      <c r="W433" s="7"/>
      <c r="X433" s="7"/>
      <c r="Y433" s="7"/>
      <c r="Z433" s="7"/>
      <c r="AA433" s="7"/>
      <c r="AB433" s="7"/>
      <c r="AC433" s="7"/>
      <c r="AD433" s="7"/>
      <c r="AE433" s="7"/>
      <c r="AF433" s="7"/>
      <c r="AG433" s="7"/>
      <c r="AH433" s="7"/>
      <c r="AI433" s="7"/>
      <c r="AJ433" s="15"/>
      <c r="AK433" s="15"/>
      <c r="AL433" s="15"/>
      <c r="AM433" s="15"/>
      <c r="AN433" s="15"/>
      <c r="AO433" s="15"/>
      <c r="AP433" s="15"/>
    </row>
    <row r="434" spans="2:42" hidden="1" x14ac:dyDescent="0.25">
      <c r="B434" s="15"/>
      <c r="C434" s="7"/>
      <c r="D434" s="7"/>
      <c r="E434" s="7"/>
      <c r="F434" s="7"/>
      <c r="G434" s="7"/>
      <c r="H434" s="7"/>
      <c r="I434" s="7"/>
      <c r="J434" s="7"/>
      <c r="K434" s="7"/>
      <c r="L434" s="7"/>
      <c r="M434" s="7"/>
      <c r="N434" s="7"/>
      <c r="O434" s="7"/>
      <c r="P434" s="7"/>
      <c r="Q434" s="7"/>
      <c r="R434" s="7"/>
      <c r="S434" s="7"/>
      <c r="T434" s="7"/>
      <c r="U434" s="7"/>
      <c r="V434" s="7"/>
      <c r="W434" s="7"/>
      <c r="X434" s="7"/>
      <c r="Y434" s="7"/>
      <c r="Z434" s="7"/>
      <c r="AA434" s="7"/>
      <c r="AB434" s="7"/>
      <c r="AC434" s="7"/>
      <c r="AD434" s="7"/>
      <c r="AE434" s="7"/>
      <c r="AF434" s="7"/>
      <c r="AG434" s="7"/>
      <c r="AH434" s="7"/>
      <c r="AI434" s="7"/>
      <c r="AJ434" s="15"/>
      <c r="AK434" s="15"/>
      <c r="AL434" s="15"/>
      <c r="AM434" s="15"/>
      <c r="AN434" s="15"/>
      <c r="AO434" s="15"/>
      <c r="AP434" s="15"/>
    </row>
    <row r="435" spans="2:42" hidden="1" x14ac:dyDescent="0.25">
      <c r="B435" s="15"/>
      <c r="C435" s="7"/>
      <c r="D435" s="7"/>
      <c r="E435" s="7"/>
      <c r="F435" s="7"/>
      <c r="G435" s="7"/>
      <c r="H435" s="7"/>
      <c r="I435" s="7"/>
      <c r="J435" s="7"/>
      <c r="K435" s="7"/>
      <c r="L435" s="7"/>
      <c r="M435" s="7"/>
      <c r="N435" s="7"/>
      <c r="O435" s="7"/>
      <c r="P435" s="7"/>
      <c r="Q435" s="7"/>
      <c r="R435" s="7"/>
      <c r="S435" s="7"/>
      <c r="T435" s="7"/>
      <c r="U435" s="7"/>
      <c r="V435" s="7"/>
      <c r="W435" s="7"/>
      <c r="X435" s="7"/>
      <c r="Y435" s="7"/>
      <c r="Z435" s="7"/>
      <c r="AA435" s="7"/>
      <c r="AB435" s="7"/>
      <c r="AC435" s="7"/>
      <c r="AD435" s="7"/>
      <c r="AE435" s="7"/>
      <c r="AF435" s="7"/>
      <c r="AG435" s="7"/>
      <c r="AH435" s="7"/>
      <c r="AI435" s="7"/>
      <c r="AJ435" s="15"/>
      <c r="AK435" s="15"/>
      <c r="AL435" s="15"/>
      <c r="AM435" s="15"/>
      <c r="AN435" s="15"/>
      <c r="AO435" s="15"/>
      <c r="AP435" s="15"/>
    </row>
    <row r="436" spans="2:42" hidden="1" x14ac:dyDescent="0.25">
      <c r="B436" s="15"/>
      <c r="C436" s="7"/>
      <c r="D436" s="7"/>
      <c r="E436" s="7"/>
      <c r="F436" s="7"/>
      <c r="G436" s="7"/>
      <c r="H436" s="7"/>
      <c r="I436" s="7"/>
      <c r="J436" s="7"/>
      <c r="K436" s="7"/>
      <c r="L436" s="7"/>
      <c r="M436" s="7"/>
      <c r="N436" s="7"/>
      <c r="O436" s="7"/>
      <c r="P436" s="7"/>
      <c r="Q436" s="7"/>
      <c r="R436" s="7"/>
      <c r="S436" s="7"/>
      <c r="T436" s="7"/>
      <c r="U436" s="7"/>
      <c r="V436" s="7"/>
      <c r="W436" s="7"/>
      <c r="X436" s="7"/>
      <c r="Y436" s="7"/>
      <c r="Z436" s="7"/>
      <c r="AA436" s="7"/>
      <c r="AB436" s="7"/>
      <c r="AC436" s="7"/>
      <c r="AD436" s="7"/>
      <c r="AE436" s="7"/>
      <c r="AF436" s="7"/>
      <c r="AG436" s="7"/>
      <c r="AH436" s="7"/>
      <c r="AI436" s="7"/>
      <c r="AJ436" s="15"/>
      <c r="AK436" s="15"/>
      <c r="AL436" s="15"/>
      <c r="AM436" s="15"/>
      <c r="AN436" s="15"/>
      <c r="AO436" s="15"/>
      <c r="AP436" s="15"/>
    </row>
    <row r="437" spans="2:42" hidden="1" x14ac:dyDescent="0.25">
      <c r="B437" s="15"/>
      <c r="C437" s="7"/>
      <c r="D437" s="7"/>
      <c r="E437" s="7"/>
      <c r="F437" s="7"/>
      <c r="G437" s="7"/>
      <c r="H437" s="7"/>
      <c r="I437" s="7"/>
      <c r="J437" s="7"/>
      <c r="K437" s="7"/>
      <c r="L437" s="7"/>
      <c r="M437" s="7"/>
      <c r="N437" s="7"/>
      <c r="O437" s="7"/>
      <c r="P437" s="7"/>
      <c r="Q437" s="7"/>
      <c r="R437" s="7"/>
      <c r="S437" s="7"/>
      <c r="T437" s="7"/>
      <c r="U437" s="7"/>
      <c r="V437" s="7"/>
      <c r="W437" s="7"/>
      <c r="X437" s="7"/>
      <c r="Y437" s="7"/>
      <c r="Z437" s="7"/>
      <c r="AA437" s="7"/>
      <c r="AB437" s="7"/>
      <c r="AC437" s="7"/>
      <c r="AD437" s="7"/>
      <c r="AE437" s="7"/>
      <c r="AF437" s="7"/>
      <c r="AG437" s="7"/>
      <c r="AH437" s="7"/>
      <c r="AI437" s="7"/>
      <c r="AJ437" s="15"/>
      <c r="AK437" s="15"/>
      <c r="AL437" s="15"/>
      <c r="AM437" s="15"/>
      <c r="AN437" s="15"/>
      <c r="AO437" s="15"/>
      <c r="AP437" s="15"/>
    </row>
    <row r="438" spans="2:42" hidden="1" x14ac:dyDescent="0.25">
      <c r="B438" s="15"/>
      <c r="C438" s="7"/>
      <c r="D438" s="7"/>
      <c r="E438" s="7"/>
      <c r="F438" s="7"/>
      <c r="G438" s="7"/>
      <c r="H438" s="7"/>
      <c r="I438" s="7"/>
      <c r="J438" s="7"/>
      <c r="K438" s="7"/>
      <c r="L438" s="7"/>
      <c r="M438" s="7"/>
      <c r="N438" s="7"/>
      <c r="O438" s="7"/>
      <c r="P438" s="7"/>
      <c r="Q438" s="7"/>
      <c r="R438" s="7"/>
      <c r="S438" s="7"/>
      <c r="T438" s="7"/>
      <c r="U438" s="7"/>
      <c r="V438" s="7"/>
      <c r="W438" s="7"/>
      <c r="X438" s="7"/>
      <c r="Y438" s="7"/>
      <c r="Z438" s="7"/>
      <c r="AA438" s="7"/>
      <c r="AB438" s="7"/>
      <c r="AC438" s="7"/>
      <c r="AD438" s="7"/>
      <c r="AE438" s="7"/>
      <c r="AF438" s="7"/>
      <c r="AG438" s="7"/>
      <c r="AH438" s="7"/>
      <c r="AI438" s="7"/>
      <c r="AJ438" s="15"/>
      <c r="AK438" s="15"/>
      <c r="AL438" s="15"/>
      <c r="AM438" s="15"/>
      <c r="AN438" s="15"/>
      <c r="AO438" s="15"/>
      <c r="AP438" s="15"/>
    </row>
    <row r="439" spans="2:42" hidden="1" x14ac:dyDescent="0.25">
      <c r="B439" s="15"/>
      <c r="C439" s="7"/>
      <c r="D439" s="7"/>
      <c r="E439" s="7"/>
      <c r="F439" s="7"/>
      <c r="G439" s="7"/>
      <c r="H439" s="7"/>
      <c r="I439" s="7"/>
      <c r="J439" s="7"/>
      <c r="K439" s="7"/>
      <c r="L439" s="7"/>
      <c r="M439" s="7"/>
      <c r="N439" s="7"/>
      <c r="O439" s="7"/>
      <c r="P439" s="7"/>
      <c r="Q439" s="7"/>
      <c r="R439" s="7"/>
      <c r="S439" s="7"/>
      <c r="T439" s="7"/>
      <c r="U439" s="7"/>
      <c r="V439" s="7"/>
      <c r="W439" s="7"/>
      <c r="X439" s="7"/>
      <c r="Y439" s="7"/>
      <c r="Z439" s="7"/>
      <c r="AA439" s="7"/>
      <c r="AB439" s="7"/>
      <c r="AC439" s="7"/>
      <c r="AD439" s="7"/>
      <c r="AE439" s="7"/>
      <c r="AF439" s="7"/>
      <c r="AG439" s="7"/>
      <c r="AH439" s="7"/>
      <c r="AI439" s="7"/>
      <c r="AJ439" s="15"/>
      <c r="AK439" s="15"/>
      <c r="AL439" s="15"/>
      <c r="AM439" s="15"/>
      <c r="AN439" s="15"/>
      <c r="AO439" s="15"/>
      <c r="AP439" s="15"/>
    </row>
    <row r="440" spans="2:42" hidden="1" x14ac:dyDescent="0.25">
      <c r="B440" s="15"/>
      <c r="C440" s="7"/>
      <c r="D440" s="7"/>
      <c r="E440" s="7"/>
      <c r="F440" s="7"/>
      <c r="G440" s="7"/>
      <c r="H440" s="7"/>
      <c r="I440" s="7"/>
      <c r="J440" s="7"/>
      <c r="K440" s="7"/>
      <c r="L440" s="7"/>
      <c r="M440" s="7"/>
      <c r="N440" s="7"/>
      <c r="O440" s="7"/>
      <c r="P440" s="7"/>
      <c r="Q440" s="7"/>
      <c r="R440" s="7"/>
      <c r="S440" s="7"/>
      <c r="T440" s="7"/>
      <c r="U440" s="7"/>
      <c r="V440" s="7"/>
      <c r="W440" s="7"/>
      <c r="X440" s="7"/>
      <c r="Y440" s="7"/>
      <c r="Z440" s="7"/>
      <c r="AA440" s="7"/>
      <c r="AB440" s="7"/>
      <c r="AC440" s="7"/>
      <c r="AD440" s="7"/>
      <c r="AE440" s="7"/>
      <c r="AF440" s="7"/>
      <c r="AG440" s="7"/>
      <c r="AH440" s="7"/>
      <c r="AI440" s="7"/>
      <c r="AJ440" s="15"/>
      <c r="AK440" s="15"/>
      <c r="AL440" s="15"/>
      <c r="AM440" s="15"/>
      <c r="AN440" s="15"/>
      <c r="AO440" s="15"/>
      <c r="AP440" s="15"/>
    </row>
    <row r="441" spans="2:42" hidden="1" x14ac:dyDescent="0.25">
      <c r="B441" s="15"/>
      <c r="C441" s="7"/>
      <c r="D441" s="7"/>
      <c r="E441" s="7"/>
      <c r="F441" s="7"/>
      <c r="G441" s="7"/>
      <c r="H441" s="7"/>
      <c r="I441" s="7"/>
      <c r="J441" s="7"/>
      <c r="K441" s="7"/>
      <c r="L441" s="7"/>
      <c r="M441" s="7"/>
      <c r="N441" s="7"/>
      <c r="O441" s="7"/>
      <c r="P441" s="7"/>
      <c r="Q441" s="7"/>
      <c r="R441" s="7"/>
      <c r="S441" s="7"/>
      <c r="T441" s="7"/>
      <c r="U441" s="7"/>
      <c r="V441" s="7"/>
      <c r="W441" s="7"/>
      <c r="X441" s="7"/>
      <c r="Y441" s="7"/>
      <c r="Z441" s="7"/>
      <c r="AA441" s="7"/>
      <c r="AB441" s="7"/>
      <c r="AC441" s="7"/>
      <c r="AD441" s="7"/>
      <c r="AE441" s="7"/>
      <c r="AF441" s="7"/>
      <c r="AG441" s="7"/>
      <c r="AH441" s="7"/>
      <c r="AI441" s="7"/>
      <c r="AJ441" s="15"/>
      <c r="AK441" s="15"/>
      <c r="AL441" s="15"/>
      <c r="AM441" s="15"/>
      <c r="AN441" s="15"/>
      <c r="AO441" s="15"/>
      <c r="AP441" s="15"/>
    </row>
    <row r="442" spans="2:42" hidden="1" x14ac:dyDescent="0.25">
      <c r="B442" s="15"/>
      <c r="C442" s="7"/>
      <c r="D442" s="7"/>
      <c r="E442" s="7"/>
      <c r="F442" s="7"/>
      <c r="G442" s="7"/>
      <c r="H442" s="7"/>
      <c r="I442" s="7"/>
      <c r="J442" s="7"/>
      <c r="K442" s="7"/>
      <c r="L442" s="7"/>
      <c r="M442" s="7"/>
      <c r="N442" s="7"/>
      <c r="O442" s="7"/>
      <c r="P442" s="7"/>
      <c r="Q442" s="7"/>
      <c r="R442" s="7"/>
      <c r="S442" s="7"/>
      <c r="T442" s="7"/>
      <c r="U442" s="7"/>
      <c r="V442" s="7"/>
      <c r="W442" s="7"/>
      <c r="X442" s="7"/>
      <c r="Y442" s="7"/>
      <c r="Z442" s="7"/>
      <c r="AA442" s="7"/>
      <c r="AB442" s="7"/>
      <c r="AC442" s="7"/>
      <c r="AD442" s="7"/>
      <c r="AE442" s="7"/>
      <c r="AF442" s="7"/>
      <c r="AG442" s="7"/>
      <c r="AH442" s="7"/>
      <c r="AI442" s="7"/>
      <c r="AJ442" s="15"/>
      <c r="AK442" s="15"/>
      <c r="AL442" s="15"/>
      <c r="AM442" s="15"/>
      <c r="AN442" s="15"/>
      <c r="AO442" s="15"/>
      <c r="AP442" s="15"/>
    </row>
    <row r="443" spans="2:42" hidden="1" x14ac:dyDescent="0.25">
      <c r="B443" s="15"/>
      <c r="C443" s="7"/>
      <c r="D443" s="7"/>
      <c r="E443" s="7"/>
      <c r="F443" s="7"/>
      <c r="G443" s="7"/>
      <c r="H443" s="7"/>
      <c r="I443" s="7"/>
      <c r="J443" s="7"/>
      <c r="K443" s="7"/>
      <c r="L443" s="7"/>
      <c r="M443" s="7"/>
      <c r="N443" s="7"/>
      <c r="O443" s="7"/>
      <c r="P443" s="7"/>
      <c r="Q443" s="7"/>
      <c r="R443" s="7"/>
      <c r="S443" s="7"/>
      <c r="T443" s="7"/>
      <c r="U443" s="7"/>
      <c r="V443" s="7"/>
      <c r="W443" s="7"/>
      <c r="X443" s="7"/>
      <c r="Y443" s="7"/>
      <c r="Z443" s="7"/>
      <c r="AA443" s="7"/>
      <c r="AB443" s="7"/>
      <c r="AC443" s="7"/>
      <c r="AD443" s="7"/>
      <c r="AE443" s="7"/>
      <c r="AF443" s="7"/>
      <c r="AG443" s="7"/>
      <c r="AH443" s="7"/>
      <c r="AI443" s="7"/>
      <c r="AJ443" s="15"/>
      <c r="AK443" s="15"/>
      <c r="AL443" s="15"/>
      <c r="AM443" s="15"/>
      <c r="AN443" s="15"/>
      <c r="AO443" s="15"/>
      <c r="AP443" s="15"/>
    </row>
    <row r="444" spans="2:42" hidden="1" x14ac:dyDescent="0.25">
      <c r="B444" s="15"/>
      <c r="C444" s="7"/>
      <c r="D444" s="7"/>
      <c r="E444" s="7"/>
      <c r="F444" s="7"/>
      <c r="G444" s="7"/>
      <c r="H444" s="7"/>
      <c r="I444" s="7"/>
      <c r="J444" s="7"/>
      <c r="K444" s="7"/>
      <c r="L444" s="7"/>
      <c r="M444" s="7"/>
      <c r="N444" s="7"/>
      <c r="O444" s="7"/>
      <c r="P444" s="7"/>
      <c r="Q444" s="7"/>
      <c r="R444" s="7"/>
      <c r="S444" s="7"/>
      <c r="T444" s="7"/>
      <c r="U444" s="7"/>
      <c r="V444" s="7"/>
      <c r="W444" s="7"/>
      <c r="X444" s="7"/>
      <c r="Y444" s="7"/>
      <c r="Z444" s="7"/>
      <c r="AA444" s="7"/>
      <c r="AB444" s="7"/>
      <c r="AC444" s="7"/>
      <c r="AD444" s="7"/>
      <c r="AE444" s="7"/>
      <c r="AF444" s="7"/>
      <c r="AG444" s="7"/>
      <c r="AH444" s="7"/>
      <c r="AI444" s="7"/>
      <c r="AJ444" s="15"/>
      <c r="AK444" s="15"/>
      <c r="AL444" s="15"/>
      <c r="AM444" s="15"/>
      <c r="AN444" s="15"/>
      <c r="AO444" s="15"/>
      <c r="AP444" s="15"/>
    </row>
    <row r="445" spans="2:42" hidden="1" x14ac:dyDescent="0.25">
      <c r="B445" s="15"/>
      <c r="C445" s="7"/>
      <c r="D445" s="7"/>
      <c r="E445" s="7"/>
      <c r="F445" s="7"/>
      <c r="G445" s="7"/>
      <c r="H445" s="7"/>
      <c r="I445" s="7"/>
      <c r="J445" s="7"/>
      <c r="K445" s="7"/>
      <c r="L445" s="7"/>
      <c r="M445" s="7"/>
      <c r="N445" s="7"/>
      <c r="O445" s="7"/>
      <c r="P445" s="7"/>
      <c r="Q445" s="7"/>
      <c r="R445" s="7"/>
      <c r="S445" s="7"/>
      <c r="T445" s="7"/>
      <c r="U445" s="7"/>
      <c r="V445" s="7"/>
      <c r="W445" s="7"/>
      <c r="X445" s="7"/>
      <c r="Y445" s="7"/>
      <c r="Z445" s="7"/>
      <c r="AA445" s="7"/>
      <c r="AB445" s="7"/>
      <c r="AC445" s="7"/>
      <c r="AD445" s="7"/>
      <c r="AE445" s="7"/>
      <c r="AF445" s="7"/>
      <c r="AG445" s="7"/>
      <c r="AH445" s="7"/>
      <c r="AI445" s="7"/>
      <c r="AJ445" s="15"/>
      <c r="AK445" s="15"/>
      <c r="AL445" s="15"/>
      <c r="AM445" s="15"/>
      <c r="AN445" s="15"/>
      <c r="AO445" s="15"/>
      <c r="AP445" s="15"/>
    </row>
    <row r="446" spans="2:42" hidden="1" x14ac:dyDescent="0.25">
      <c r="B446" s="15"/>
      <c r="C446" s="7"/>
      <c r="D446" s="7"/>
      <c r="E446" s="7"/>
      <c r="F446" s="7"/>
      <c r="G446" s="7"/>
      <c r="H446" s="7"/>
      <c r="I446" s="7"/>
      <c r="J446" s="7"/>
      <c r="K446" s="7"/>
      <c r="L446" s="7"/>
      <c r="M446" s="7"/>
      <c r="N446" s="7"/>
      <c r="O446" s="7"/>
      <c r="P446" s="7"/>
      <c r="Q446" s="7"/>
      <c r="R446" s="7"/>
      <c r="S446" s="7"/>
      <c r="T446" s="7"/>
      <c r="U446" s="7"/>
      <c r="V446" s="7"/>
      <c r="W446" s="7"/>
      <c r="X446" s="7"/>
      <c r="Y446" s="7"/>
      <c r="Z446" s="7"/>
      <c r="AA446" s="7"/>
      <c r="AB446" s="7"/>
      <c r="AC446" s="7"/>
      <c r="AD446" s="7"/>
      <c r="AE446" s="7"/>
      <c r="AF446" s="7"/>
      <c r="AG446" s="7"/>
      <c r="AH446" s="7"/>
      <c r="AI446" s="7"/>
      <c r="AJ446" s="15"/>
      <c r="AK446" s="15"/>
      <c r="AL446" s="15"/>
      <c r="AM446" s="15"/>
      <c r="AN446" s="15"/>
      <c r="AO446" s="15"/>
      <c r="AP446" s="15"/>
    </row>
    <row r="447" spans="2:42" hidden="1" x14ac:dyDescent="0.25">
      <c r="B447" s="15"/>
      <c r="C447" s="7"/>
      <c r="D447" s="7"/>
      <c r="E447" s="7"/>
      <c r="F447" s="7"/>
      <c r="G447" s="7"/>
      <c r="H447" s="7"/>
      <c r="I447" s="7"/>
      <c r="J447" s="7"/>
      <c r="K447" s="7"/>
      <c r="L447" s="7"/>
      <c r="M447" s="7"/>
      <c r="N447" s="7"/>
      <c r="O447" s="7"/>
      <c r="P447" s="7"/>
      <c r="Q447" s="7"/>
      <c r="R447" s="7"/>
      <c r="S447" s="7"/>
      <c r="T447" s="7"/>
      <c r="U447" s="7"/>
      <c r="V447" s="7"/>
      <c r="W447" s="7"/>
      <c r="X447" s="7"/>
      <c r="Y447" s="7"/>
      <c r="Z447" s="7"/>
      <c r="AA447" s="7"/>
      <c r="AB447" s="7"/>
      <c r="AC447" s="7"/>
      <c r="AD447" s="7"/>
      <c r="AE447" s="7"/>
      <c r="AF447" s="7"/>
      <c r="AG447" s="7"/>
      <c r="AH447" s="7"/>
      <c r="AI447" s="7"/>
      <c r="AJ447" s="15"/>
      <c r="AK447" s="15"/>
      <c r="AL447" s="15"/>
      <c r="AM447" s="15"/>
      <c r="AN447" s="15"/>
      <c r="AO447" s="15"/>
      <c r="AP447" s="15"/>
    </row>
    <row r="448" spans="2:42" hidden="1" x14ac:dyDescent="0.25">
      <c r="B448" s="15"/>
      <c r="C448" s="7"/>
      <c r="D448" s="7"/>
      <c r="E448" s="7"/>
      <c r="F448" s="7"/>
      <c r="G448" s="7"/>
      <c r="H448" s="7"/>
      <c r="I448" s="7"/>
      <c r="J448" s="7"/>
      <c r="K448" s="7"/>
      <c r="L448" s="7"/>
      <c r="M448" s="7"/>
      <c r="N448" s="7"/>
      <c r="O448" s="7"/>
      <c r="P448" s="7"/>
      <c r="Q448" s="7"/>
      <c r="R448" s="7"/>
      <c r="S448" s="7"/>
      <c r="T448" s="7"/>
      <c r="U448" s="7"/>
      <c r="V448" s="7"/>
      <c r="W448" s="7"/>
      <c r="X448" s="7"/>
      <c r="Y448" s="7"/>
      <c r="Z448" s="7"/>
      <c r="AA448" s="7"/>
      <c r="AB448" s="7"/>
      <c r="AC448" s="7"/>
      <c r="AD448" s="7"/>
      <c r="AE448" s="7"/>
      <c r="AF448" s="7"/>
      <c r="AG448" s="7"/>
      <c r="AH448" s="7"/>
      <c r="AI448" s="7"/>
      <c r="AJ448" s="15"/>
      <c r="AK448" s="15"/>
      <c r="AL448" s="15"/>
      <c r="AM448" s="15"/>
      <c r="AN448" s="15"/>
      <c r="AO448" s="15"/>
      <c r="AP448" s="15"/>
    </row>
    <row r="449" spans="2:42" hidden="1" x14ac:dyDescent="0.25">
      <c r="B449" s="15"/>
      <c r="C449" s="7"/>
      <c r="D449" s="7"/>
      <c r="E449" s="7"/>
      <c r="F449" s="7"/>
      <c r="G449" s="7"/>
      <c r="H449" s="7"/>
      <c r="I449" s="7"/>
      <c r="J449" s="7"/>
      <c r="K449" s="7"/>
      <c r="L449" s="7"/>
      <c r="M449" s="7"/>
      <c r="N449" s="7"/>
      <c r="O449" s="7"/>
      <c r="P449" s="7"/>
      <c r="Q449" s="7"/>
      <c r="R449" s="7"/>
      <c r="S449" s="7"/>
      <c r="T449" s="7"/>
      <c r="U449" s="7"/>
      <c r="V449" s="7"/>
      <c r="W449" s="7"/>
      <c r="X449" s="7"/>
      <c r="Y449" s="7"/>
      <c r="Z449" s="7"/>
      <c r="AA449" s="7"/>
      <c r="AB449" s="7"/>
      <c r="AC449" s="7"/>
      <c r="AD449" s="7"/>
      <c r="AE449" s="7"/>
      <c r="AF449" s="7"/>
      <c r="AG449" s="7"/>
      <c r="AH449" s="7"/>
      <c r="AI449" s="7"/>
      <c r="AJ449" s="15"/>
      <c r="AK449" s="15"/>
      <c r="AL449" s="15"/>
      <c r="AM449" s="15"/>
      <c r="AN449" s="15"/>
      <c r="AO449" s="15"/>
      <c r="AP449" s="15"/>
    </row>
    <row r="450" spans="2:42" hidden="1" x14ac:dyDescent="0.25">
      <c r="B450" s="15"/>
      <c r="C450" s="7"/>
      <c r="D450" s="7"/>
      <c r="E450" s="7"/>
      <c r="F450" s="7"/>
      <c r="G450" s="7"/>
      <c r="H450" s="7"/>
      <c r="I450" s="7"/>
      <c r="J450" s="7"/>
      <c r="K450" s="7"/>
      <c r="L450" s="7"/>
      <c r="M450" s="7"/>
      <c r="N450" s="7"/>
      <c r="O450" s="7"/>
      <c r="P450" s="7"/>
      <c r="Q450" s="7"/>
      <c r="R450" s="7"/>
      <c r="S450" s="7"/>
      <c r="T450" s="7"/>
      <c r="U450" s="7"/>
      <c r="V450" s="7"/>
      <c r="W450" s="7"/>
      <c r="X450" s="7"/>
      <c r="Y450" s="7"/>
      <c r="Z450" s="7"/>
      <c r="AA450" s="7"/>
      <c r="AB450" s="7"/>
      <c r="AC450" s="7"/>
      <c r="AD450" s="7"/>
      <c r="AE450" s="7"/>
      <c r="AF450" s="7"/>
      <c r="AG450" s="7"/>
      <c r="AH450" s="7"/>
      <c r="AI450" s="7"/>
      <c r="AJ450" s="15"/>
      <c r="AK450" s="15"/>
      <c r="AL450" s="15"/>
      <c r="AM450" s="15"/>
      <c r="AN450" s="15"/>
      <c r="AO450" s="15"/>
      <c r="AP450" s="15"/>
    </row>
    <row r="451" spans="2:42" hidden="1" x14ac:dyDescent="0.25">
      <c r="B451" s="15"/>
      <c r="C451" s="7"/>
      <c r="D451" s="7"/>
      <c r="E451" s="7"/>
      <c r="F451" s="7"/>
      <c r="G451" s="7"/>
      <c r="H451" s="7"/>
      <c r="I451" s="7"/>
      <c r="J451" s="7"/>
      <c r="K451" s="7"/>
      <c r="L451" s="7"/>
      <c r="M451" s="7"/>
      <c r="N451" s="7"/>
      <c r="O451" s="7"/>
      <c r="P451" s="7"/>
      <c r="Q451" s="7"/>
      <c r="R451" s="7"/>
      <c r="S451" s="7"/>
      <c r="T451" s="7"/>
      <c r="U451" s="7"/>
      <c r="V451" s="7"/>
      <c r="W451" s="7"/>
      <c r="X451" s="7"/>
      <c r="Y451" s="7"/>
      <c r="Z451" s="7"/>
      <c r="AA451" s="7"/>
      <c r="AB451" s="7"/>
      <c r="AC451" s="7"/>
      <c r="AD451" s="7"/>
      <c r="AE451" s="7"/>
      <c r="AF451" s="7"/>
      <c r="AG451" s="7"/>
      <c r="AH451" s="7"/>
      <c r="AI451" s="7"/>
      <c r="AJ451" s="15"/>
      <c r="AK451" s="15"/>
      <c r="AL451" s="15"/>
      <c r="AM451" s="15"/>
      <c r="AN451" s="15"/>
      <c r="AO451" s="15"/>
      <c r="AP451" s="15"/>
    </row>
    <row r="452" spans="2:42" hidden="1" x14ac:dyDescent="0.25">
      <c r="B452" s="15"/>
      <c r="C452" s="7"/>
      <c r="D452" s="7"/>
      <c r="E452" s="7"/>
      <c r="F452" s="7"/>
      <c r="G452" s="7"/>
      <c r="H452" s="7"/>
      <c r="I452" s="7"/>
      <c r="J452" s="7"/>
      <c r="K452" s="7"/>
      <c r="L452" s="7"/>
      <c r="M452" s="7"/>
      <c r="N452" s="7"/>
      <c r="O452" s="7"/>
      <c r="P452" s="7"/>
      <c r="Q452" s="7"/>
      <c r="R452" s="7"/>
      <c r="S452" s="7"/>
      <c r="T452" s="7"/>
      <c r="U452" s="7"/>
      <c r="V452" s="7"/>
      <c r="W452" s="7"/>
      <c r="X452" s="7"/>
      <c r="Y452" s="7"/>
      <c r="Z452" s="7"/>
      <c r="AA452" s="7"/>
      <c r="AB452" s="7"/>
      <c r="AC452" s="7"/>
      <c r="AD452" s="7"/>
      <c r="AE452" s="7"/>
      <c r="AF452" s="7"/>
      <c r="AG452" s="7"/>
      <c r="AH452" s="7"/>
      <c r="AI452" s="7"/>
      <c r="AJ452" s="15"/>
      <c r="AK452" s="15"/>
      <c r="AL452" s="15"/>
      <c r="AM452" s="15"/>
      <c r="AN452" s="15"/>
      <c r="AO452" s="15"/>
      <c r="AP452" s="15"/>
    </row>
    <row r="453" spans="2:42" hidden="1" x14ac:dyDescent="0.25">
      <c r="B453" s="15"/>
      <c r="C453" s="7"/>
      <c r="D453" s="7"/>
      <c r="E453" s="7"/>
      <c r="F453" s="7"/>
      <c r="G453" s="7"/>
      <c r="H453" s="7"/>
      <c r="I453" s="7"/>
      <c r="J453" s="7"/>
      <c r="K453" s="7"/>
      <c r="L453" s="7"/>
      <c r="M453" s="7"/>
      <c r="N453" s="7"/>
      <c r="O453" s="7"/>
      <c r="P453" s="7"/>
      <c r="Q453" s="7"/>
      <c r="R453" s="7"/>
      <c r="S453" s="7"/>
      <c r="T453" s="7"/>
      <c r="U453" s="7"/>
      <c r="V453" s="7"/>
      <c r="W453" s="7"/>
      <c r="X453" s="7"/>
      <c r="Y453" s="7"/>
      <c r="Z453" s="7"/>
      <c r="AA453" s="7"/>
      <c r="AB453" s="7"/>
      <c r="AC453" s="7"/>
      <c r="AD453" s="7"/>
      <c r="AE453" s="7"/>
      <c r="AF453" s="7"/>
      <c r="AG453" s="7"/>
      <c r="AH453" s="7"/>
      <c r="AI453" s="7"/>
      <c r="AJ453" s="15"/>
      <c r="AK453" s="15"/>
      <c r="AL453" s="15"/>
      <c r="AM453" s="15"/>
      <c r="AN453" s="15"/>
      <c r="AO453" s="15"/>
      <c r="AP453" s="15"/>
    </row>
    <row r="454" spans="2:42" hidden="1" x14ac:dyDescent="0.25">
      <c r="B454" s="15"/>
      <c r="C454" s="7"/>
      <c r="D454" s="7"/>
      <c r="E454" s="7"/>
      <c r="F454" s="7"/>
      <c r="G454" s="7"/>
      <c r="H454" s="7"/>
      <c r="I454" s="7"/>
      <c r="J454" s="7"/>
      <c r="K454" s="7"/>
      <c r="L454" s="7"/>
      <c r="M454" s="7"/>
      <c r="N454" s="7"/>
      <c r="O454" s="7"/>
      <c r="P454" s="7"/>
      <c r="Q454" s="7"/>
      <c r="R454" s="7"/>
      <c r="S454" s="7"/>
      <c r="T454" s="7"/>
      <c r="U454" s="7"/>
      <c r="V454" s="7"/>
      <c r="W454" s="7"/>
      <c r="X454" s="7"/>
      <c r="Y454" s="7"/>
      <c r="Z454" s="7"/>
      <c r="AA454" s="7"/>
      <c r="AB454" s="7"/>
      <c r="AC454" s="7"/>
      <c r="AD454" s="7"/>
      <c r="AE454" s="7"/>
      <c r="AF454" s="7"/>
      <c r="AG454" s="7"/>
      <c r="AH454" s="7"/>
      <c r="AI454" s="7"/>
      <c r="AJ454" s="15"/>
      <c r="AK454" s="15"/>
      <c r="AL454" s="15"/>
      <c r="AM454" s="15"/>
      <c r="AN454" s="15"/>
      <c r="AO454" s="15"/>
      <c r="AP454" s="15"/>
    </row>
    <row r="455" spans="2:42" hidden="1" x14ac:dyDescent="0.25">
      <c r="B455" s="15"/>
      <c r="C455" s="7"/>
      <c r="D455" s="7"/>
      <c r="E455" s="7"/>
      <c r="F455" s="7"/>
      <c r="G455" s="7"/>
      <c r="H455" s="7"/>
      <c r="I455" s="7"/>
      <c r="J455" s="7"/>
      <c r="K455" s="7"/>
      <c r="L455" s="7"/>
      <c r="M455" s="7"/>
      <c r="N455" s="7"/>
      <c r="O455" s="7"/>
      <c r="P455" s="7"/>
      <c r="Q455" s="7"/>
      <c r="R455" s="7"/>
      <c r="S455" s="7"/>
      <c r="T455" s="7"/>
      <c r="U455" s="7"/>
      <c r="V455" s="7"/>
      <c r="W455" s="7"/>
      <c r="X455" s="7"/>
      <c r="Y455" s="7"/>
      <c r="Z455" s="7"/>
      <c r="AA455" s="7"/>
      <c r="AB455" s="7"/>
      <c r="AC455" s="7"/>
      <c r="AD455" s="7"/>
      <c r="AE455" s="7"/>
      <c r="AF455" s="7"/>
      <c r="AG455" s="7"/>
      <c r="AH455" s="7"/>
      <c r="AI455" s="7"/>
      <c r="AJ455" s="15"/>
      <c r="AK455" s="15"/>
      <c r="AL455" s="15"/>
      <c r="AM455" s="15"/>
      <c r="AN455" s="15"/>
      <c r="AO455" s="15"/>
      <c r="AP455" s="15"/>
    </row>
    <row r="456" spans="2:42" x14ac:dyDescent="0.25">
      <c r="B456" s="15"/>
      <c r="C456" s="7"/>
      <c r="D456" s="7"/>
      <c r="E456" s="7"/>
      <c r="F456" s="7"/>
      <c r="G456" s="7"/>
      <c r="H456" s="7"/>
      <c r="I456" s="7"/>
      <c r="J456" s="7"/>
      <c r="K456" s="7"/>
      <c r="L456" s="7"/>
      <c r="M456" s="7"/>
      <c r="N456" s="7"/>
      <c r="O456" s="7"/>
      <c r="P456" s="7"/>
      <c r="Q456" s="7"/>
      <c r="R456" s="7"/>
      <c r="S456" s="7"/>
      <c r="T456" s="7"/>
      <c r="U456" s="7"/>
      <c r="V456" s="7"/>
      <c r="W456" s="7"/>
      <c r="X456" s="7"/>
      <c r="Y456" s="7"/>
      <c r="Z456" s="7"/>
      <c r="AA456" s="7"/>
      <c r="AB456" s="7"/>
      <c r="AC456" s="7"/>
      <c r="AD456" s="7"/>
      <c r="AE456" s="7"/>
      <c r="AF456" s="7"/>
      <c r="AG456" s="7"/>
      <c r="AH456" s="7"/>
      <c r="AI456" s="7"/>
      <c r="AJ456" s="15"/>
      <c r="AK456" s="15"/>
      <c r="AL456" s="15"/>
      <c r="AM456" s="15"/>
      <c r="AN456" s="15"/>
      <c r="AO456" s="15"/>
      <c r="AP456" s="15"/>
    </row>
  </sheetData>
  <sheetProtection sheet="1" objects="1"/>
  <mergeCells count="132">
    <mergeCell ref="C76:AI76"/>
    <mergeCell ref="C81:AI81"/>
    <mergeCell ref="C82:AI82"/>
    <mergeCell ref="C67:Q67"/>
    <mergeCell ref="C68:Q68"/>
    <mergeCell ref="C72:Q72"/>
    <mergeCell ref="T67:AI67"/>
    <mergeCell ref="T68:AI68"/>
    <mergeCell ref="T72:AI72"/>
    <mergeCell ref="T73:AI73"/>
    <mergeCell ref="C62:L62"/>
    <mergeCell ref="C64:L64"/>
    <mergeCell ref="N62:Q62"/>
    <mergeCell ref="N63:Q63"/>
    <mergeCell ref="N64:Q64"/>
    <mergeCell ref="L1:X1"/>
    <mergeCell ref="D52:N52"/>
    <mergeCell ref="D53:N53"/>
    <mergeCell ref="D54:N54"/>
    <mergeCell ref="D55:N55"/>
    <mergeCell ref="D56:N56"/>
    <mergeCell ref="O52:AI52"/>
    <mergeCell ref="O53:AI53"/>
    <mergeCell ref="O54:AI54"/>
    <mergeCell ref="O55:AI55"/>
    <mergeCell ref="O56:AI56"/>
    <mergeCell ref="D42:L43"/>
    <mergeCell ref="M42:P43"/>
    <mergeCell ref="Q43:AI43"/>
    <mergeCell ref="D21:AI21"/>
    <mergeCell ref="Y1:Z1"/>
    <mergeCell ref="D10:L10"/>
    <mergeCell ref="M10:P10"/>
    <mergeCell ref="Q10:AI10"/>
    <mergeCell ref="C3:AJ3"/>
    <mergeCell ref="Q35:AI35"/>
    <mergeCell ref="D46:L47"/>
    <mergeCell ref="D44:L45"/>
    <mergeCell ref="M44:P45"/>
    <mergeCell ref="C59:AI59"/>
    <mergeCell ref="T61:AI61"/>
    <mergeCell ref="D51:N51"/>
    <mergeCell ref="O51:AI51"/>
    <mergeCell ref="C58:AI58"/>
    <mergeCell ref="T64:AA64"/>
    <mergeCell ref="T62:AI63"/>
    <mergeCell ref="AB64:AI64"/>
    <mergeCell ref="C61:Q61"/>
    <mergeCell ref="C63:L63"/>
    <mergeCell ref="Q44:AI44"/>
    <mergeCell ref="Q45:AI45"/>
    <mergeCell ref="Q39:AI39"/>
    <mergeCell ref="Q40:AI40"/>
    <mergeCell ref="Q41:AI41"/>
    <mergeCell ref="Q42:AI42"/>
    <mergeCell ref="Q36:AI36"/>
    <mergeCell ref="Q38:AI38"/>
    <mergeCell ref="D37:AI37"/>
    <mergeCell ref="D38:L39"/>
    <mergeCell ref="M38:P39"/>
    <mergeCell ref="D40:L41"/>
    <mergeCell ref="M40:P41"/>
    <mergeCell ref="C33:C34"/>
    <mergeCell ref="D33:L34"/>
    <mergeCell ref="M33:P34"/>
    <mergeCell ref="Q33:AI33"/>
    <mergeCell ref="Q34:AI34"/>
    <mergeCell ref="C35:C36"/>
    <mergeCell ref="D35:L36"/>
    <mergeCell ref="M35:P36"/>
    <mergeCell ref="C29:C32"/>
    <mergeCell ref="D29:L30"/>
    <mergeCell ref="M29:P30"/>
    <mergeCell ref="D31:L32"/>
    <mergeCell ref="M31:P32"/>
    <mergeCell ref="Q32:AI32"/>
    <mergeCell ref="D24:L25"/>
    <mergeCell ref="M24:P25"/>
    <mergeCell ref="D28:L28"/>
    <mergeCell ref="M28:P28"/>
    <mergeCell ref="C21:C25"/>
    <mergeCell ref="Q29:AI29"/>
    <mergeCell ref="Q30:AI30"/>
    <mergeCell ref="Q31:AI31"/>
    <mergeCell ref="Q25:AI25"/>
    <mergeCell ref="Q28:AI28"/>
    <mergeCell ref="Q24:AI24"/>
    <mergeCell ref="Q23:AI23"/>
    <mergeCell ref="C13:C14"/>
    <mergeCell ref="D13:L14"/>
    <mergeCell ref="M13:P14"/>
    <mergeCell ref="AF5:AI5"/>
    <mergeCell ref="AF6:AI6"/>
    <mergeCell ref="AF7:AI7"/>
    <mergeCell ref="K6:W6"/>
    <mergeCell ref="K8:W8"/>
    <mergeCell ref="Y5:AD5"/>
    <mergeCell ref="Y6:AD6"/>
    <mergeCell ref="Y7:AD7"/>
    <mergeCell ref="Y8:AD8"/>
    <mergeCell ref="K5:W5"/>
    <mergeCell ref="K7:W7"/>
    <mergeCell ref="D17:L18"/>
    <mergeCell ref="M17:P18"/>
    <mergeCell ref="Q20:AI20"/>
    <mergeCell ref="Q22:AI22"/>
    <mergeCell ref="Q16:AI16"/>
    <mergeCell ref="Q17:AI17"/>
    <mergeCell ref="Q18:AI18"/>
    <mergeCell ref="Q19:AI19"/>
    <mergeCell ref="Q15:AI15"/>
    <mergeCell ref="C75:AI75"/>
    <mergeCell ref="M46:P47"/>
    <mergeCell ref="Q46:AI46"/>
    <mergeCell ref="Q47:AI47"/>
    <mergeCell ref="C37:C47"/>
    <mergeCell ref="C11:C12"/>
    <mergeCell ref="D11:L12"/>
    <mergeCell ref="M11:P12"/>
    <mergeCell ref="Q11:AI11"/>
    <mergeCell ref="Q12:AI12"/>
    <mergeCell ref="C19:C20"/>
    <mergeCell ref="D19:L20"/>
    <mergeCell ref="M19:P20"/>
    <mergeCell ref="D22:L23"/>
    <mergeCell ref="M22:P23"/>
    <mergeCell ref="Q13:AI13"/>
    <mergeCell ref="Q14:AI14"/>
    <mergeCell ref="C15:C16"/>
    <mergeCell ref="D15:L16"/>
    <mergeCell ref="M15:P16"/>
    <mergeCell ref="C17:C18"/>
  </mergeCells>
  <pageMargins left="0.25" right="0.25" top="0.75" bottom="0.75" header="0.3" footer="0.3"/>
  <pageSetup paperSize="9" fitToWidth="0" orientation="portrait" horizontalDpi="1200" verticalDpi="1200" r:id="rId1"/>
  <rowBreaks count="1" manualBreakCount="1">
    <brk id="26" max="16383" man="1"/>
  </rowBreaks>
  <drawing r:id="rId2"/>
  <legacyDrawing r:id="rId3"/>
  <controls>
    <mc:AlternateContent xmlns:mc="http://schemas.openxmlformats.org/markup-compatibility/2006">
      <mc:Choice Requires="x14">
        <control shapeId="58383" r:id="rId4" name="SpinButton1">
          <controlPr defaultSize="0" autoLine="0" autoPict="0" r:id="rId5">
            <anchor moveWithCells="1">
              <from>
                <xdr:col>26</xdr:col>
                <xdr:colOff>57150</xdr:colOff>
                <xdr:row>0</xdr:row>
                <xdr:rowOff>38100</xdr:rowOff>
              </from>
              <to>
                <xdr:col>35</xdr:col>
                <xdr:colOff>57150</xdr:colOff>
                <xdr:row>0</xdr:row>
                <xdr:rowOff>361950</xdr:rowOff>
              </to>
            </anchor>
          </controlPr>
        </control>
      </mc:Choice>
      <mc:Fallback>
        <control shapeId="58383" r:id="rId4" name="SpinButton1"/>
      </mc:Fallback>
    </mc:AlternateContent>
    <mc:AlternateContent xmlns:mc="http://schemas.openxmlformats.org/markup-compatibility/2006">
      <mc:Choice Requires="x14">
        <control shapeId="58369" r:id="rId6" name="CommandButton1">
          <controlPr defaultSize="0" autoLine="0" autoPict="0" r:id="rId7">
            <anchor moveWithCells="1">
              <from>
                <xdr:col>1</xdr:col>
                <xdr:colOff>66675</xdr:colOff>
                <xdr:row>0</xdr:row>
                <xdr:rowOff>38100</xdr:rowOff>
              </from>
              <to>
                <xdr:col>10</xdr:col>
                <xdr:colOff>66675</xdr:colOff>
                <xdr:row>0</xdr:row>
                <xdr:rowOff>371475</xdr:rowOff>
              </to>
            </anchor>
          </controlPr>
        </control>
      </mc:Choice>
      <mc:Fallback>
        <control shapeId="58369" r:id="rId6" name="CommandButton1"/>
      </mc:Fallback>
    </mc:AlternateContent>
    <mc:AlternateContent xmlns:mc="http://schemas.openxmlformats.org/markup-compatibility/2006">
      <mc:Choice Requires="x14">
        <control shapeId="58399" r:id="rId8" name="CetakRapor">
          <controlPr defaultSize="0" autoLine="0" r:id="rId9">
            <anchor moveWithCells="1">
              <from>
                <xdr:col>36</xdr:col>
                <xdr:colOff>9525</xdr:colOff>
                <xdr:row>0</xdr:row>
                <xdr:rowOff>38100</xdr:rowOff>
              </from>
              <to>
                <xdr:col>37</xdr:col>
                <xdr:colOff>504825</xdr:colOff>
                <xdr:row>0</xdr:row>
                <xdr:rowOff>361950</xdr:rowOff>
              </to>
            </anchor>
          </controlPr>
        </control>
      </mc:Choice>
      <mc:Fallback>
        <control shapeId="58399" r:id="rId8" name="CetakRapor"/>
      </mc:Fallback>
    </mc:AlternateContent>
    <mc:AlternateContent xmlns:mc="http://schemas.openxmlformats.org/markup-compatibility/2006">
      <mc:Choice Requires="x14">
        <control shapeId="58384" r:id="rId10" name="Drop Down 16">
          <controlPr defaultSize="0" print="0" autoLine="0" autoPict="0" macro="[0]!AturTampilanSeniRapor">
            <anchor moveWithCells="1">
              <from>
                <xdr:col>8</xdr:col>
                <xdr:colOff>19050</xdr:colOff>
                <xdr:row>20</xdr:row>
                <xdr:rowOff>19050</xdr:rowOff>
              </from>
              <to>
                <xdr:col>10</xdr:col>
                <xdr:colOff>19050</xdr:colOff>
                <xdr:row>20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8385" r:id="rId11" name="Drop Down 17">
          <controlPr defaultSize="0" print="0" autoLine="0" autoPict="0" macro="[0]!AturTampilanMulokRapor">
            <anchor moveWithCells="1">
              <from>
                <xdr:col>7</xdr:col>
                <xdr:colOff>142875</xdr:colOff>
                <xdr:row>36</xdr:row>
                <xdr:rowOff>19050</xdr:rowOff>
              </from>
              <to>
                <xdr:col>9</xdr:col>
                <xdr:colOff>76200</xdr:colOff>
                <xdr:row>36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8386" r:id="rId12" name="Drop Down 18">
          <controlPr defaultSize="0" print="0" autoLine="0" autoPict="0" macro="[0]!AturTampilanEkskulRapor">
            <anchor moveWithCells="1">
              <from>
                <xdr:col>11</xdr:col>
                <xdr:colOff>133350</xdr:colOff>
                <xdr:row>50</xdr:row>
                <xdr:rowOff>19050</xdr:rowOff>
              </from>
              <to>
                <xdr:col>13</xdr:col>
                <xdr:colOff>66675</xdr:colOff>
                <xdr:row>50</xdr:row>
                <xdr:rowOff>161925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300E90-7229-49AF-B7AF-9DB09EC40290}">
  <sheetPr codeName="Sheet28"/>
  <dimension ref="A1:AL128"/>
  <sheetViews>
    <sheetView showGridLines="0" showRowColHeaders="0" view="pageBreakPreview" zoomScale="85" zoomScaleNormal="100" zoomScaleSheetLayoutView="85" workbookViewId="0">
      <pane ySplit="2" topLeftCell="A78" activePane="bottomLeft" state="frozen"/>
      <selection pane="bottomLeft" activeCell="AL13" sqref="AL13"/>
    </sheetView>
  </sheetViews>
  <sheetFormatPr defaultColWidth="0" defaultRowHeight="15" zeroHeight="1" x14ac:dyDescent="0.25"/>
  <cols>
    <col min="1" max="1" width="16" style="15" customWidth="1"/>
    <col min="2" max="2" width="2.140625" customWidth="1"/>
    <col min="3" max="3" width="4" customWidth="1"/>
    <col min="4" max="29" width="2.85546875" customWidth="1"/>
    <col min="30" max="30" width="2.42578125" customWidth="1"/>
    <col min="31" max="35" width="2.85546875" customWidth="1"/>
    <col min="36" max="36" width="1.7109375" customWidth="1"/>
    <col min="37" max="38" width="9.140625" style="15" customWidth="1"/>
    <col min="39" max="16384" width="9.140625" hidden="1"/>
  </cols>
  <sheetData>
    <row r="1" spans="1:36" ht="34.5" customHeight="1" x14ac:dyDescent="0.25">
      <c r="B1" s="85"/>
      <c r="C1" s="86"/>
      <c r="D1" s="86"/>
      <c r="E1" s="86"/>
      <c r="F1" s="86"/>
      <c r="G1" s="86"/>
      <c r="H1" s="86"/>
      <c r="I1" s="86"/>
      <c r="J1" s="86"/>
      <c r="K1" s="86"/>
      <c r="L1" s="246" t="str">
        <f>UPPER(IFERROR(VLOOKUP($Y$1,'Identitas Siswa'!A8:D67,4,FALSE),""))</f>
        <v>SISWA 02</v>
      </c>
      <c r="M1" s="246"/>
      <c r="N1" s="246"/>
      <c r="O1" s="246"/>
      <c r="P1" s="246"/>
      <c r="Q1" s="246"/>
      <c r="R1" s="246"/>
      <c r="S1" s="246"/>
      <c r="T1" s="246"/>
      <c r="U1" s="246"/>
      <c r="V1" s="246"/>
      <c r="W1" s="246"/>
      <c r="X1" s="246"/>
      <c r="Y1" s="247">
        <v>2</v>
      </c>
      <c r="Z1" s="247"/>
      <c r="AA1" s="86"/>
      <c r="AB1" s="86"/>
      <c r="AC1" s="86"/>
      <c r="AD1" s="86"/>
      <c r="AE1" s="86"/>
      <c r="AF1" s="86"/>
      <c r="AG1" s="86"/>
      <c r="AH1" s="86"/>
      <c r="AI1" s="86"/>
      <c r="AJ1" s="85"/>
    </row>
    <row r="3" spans="1:36" s="15" customFormat="1" x14ac:dyDescent="0.25"/>
    <row r="4" spans="1:36" x14ac:dyDescent="0.25">
      <c r="B4" s="87"/>
      <c r="C4" s="87"/>
      <c r="D4" s="87"/>
      <c r="E4" s="87"/>
      <c r="F4" s="87"/>
      <c r="G4" s="87"/>
      <c r="H4" s="87"/>
      <c r="I4" s="87"/>
      <c r="J4" s="87"/>
      <c r="K4" s="87"/>
      <c r="L4" s="87"/>
      <c r="M4" s="87"/>
      <c r="N4" s="87"/>
      <c r="O4" s="87"/>
      <c r="P4" s="87"/>
      <c r="Q4" s="87"/>
      <c r="R4" s="87"/>
      <c r="S4" s="87"/>
      <c r="T4" s="87"/>
      <c r="U4" s="87"/>
      <c r="V4" s="87"/>
      <c r="W4" s="87"/>
      <c r="X4" s="87"/>
      <c r="Y4" s="87"/>
      <c r="Z4" s="87"/>
      <c r="AA4" s="87"/>
      <c r="AB4" s="87"/>
      <c r="AC4" s="87"/>
      <c r="AD4" s="87"/>
      <c r="AE4" s="87"/>
      <c r="AF4" s="87"/>
      <c r="AG4" s="87"/>
      <c r="AH4" s="87"/>
      <c r="AI4" s="87"/>
      <c r="AJ4" s="87"/>
    </row>
    <row r="5" spans="1:36" ht="16.5" customHeight="1" x14ac:dyDescent="0.25">
      <c r="A5" s="121"/>
      <c r="B5" s="103"/>
      <c r="C5" s="103"/>
      <c r="D5" s="103"/>
      <c r="E5" s="103"/>
      <c r="F5" s="103"/>
      <c r="G5" s="103"/>
      <c r="H5" s="103"/>
      <c r="I5" s="103"/>
      <c r="J5" s="103"/>
      <c r="K5" s="103"/>
      <c r="L5" s="103"/>
      <c r="M5" s="103"/>
      <c r="N5" s="103"/>
      <c r="O5" s="103"/>
      <c r="P5" s="103"/>
      <c r="Q5" s="103"/>
      <c r="R5" s="103"/>
      <c r="S5" s="103"/>
      <c r="T5" s="103"/>
      <c r="U5" s="103"/>
      <c r="V5" s="103"/>
      <c r="W5" s="103"/>
      <c r="X5" s="103"/>
      <c r="Y5" s="103"/>
      <c r="Z5" s="103"/>
      <c r="AA5" s="103"/>
      <c r="AB5" s="103"/>
      <c r="AC5" s="103"/>
      <c r="AD5" s="103"/>
      <c r="AE5" s="103"/>
      <c r="AF5" s="103"/>
      <c r="AG5" s="103"/>
      <c r="AH5" s="103"/>
      <c r="AI5" s="103"/>
      <c r="AJ5" s="87"/>
    </row>
    <row r="6" spans="1:36" ht="16.5" customHeight="1" x14ac:dyDescent="0.25">
      <c r="A6" s="121"/>
      <c r="B6" s="104"/>
      <c r="C6" s="105"/>
      <c r="D6" s="87"/>
      <c r="E6" s="87"/>
      <c r="F6" s="87"/>
      <c r="G6" s="87"/>
      <c r="H6" s="87"/>
      <c r="I6" s="87"/>
      <c r="J6" s="87"/>
      <c r="K6" s="87"/>
      <c r="L6" s="87"/>
      <c r="M6" s="87"/>
      <c r="N6" s="87"/>
      <c r="O6" s="87"/>
      <c r="P6" s="87"/>
      <c r="Q6" s="87"/>
      <c r="R6" s="87"/>
      <c r="S6" s="87"/>
      <c r="T6" s="87"/>
      <c r="U6" s="87"/>
      <c r="V6" s="87"/>
      <c r="W6" s="87"/>
      <c r="X6" s="87"/>
      <c r="Y6" s="87"/>
      <c r="Z6" s="87"/>
      <c r="AA6" s="87"/>
      <c r="AB6" s="87"/>
      <c r="AC6" s="87"/>
      <c r="AD6" s="87"/>
      <c r="AE6" s="87"/>
      <c r="AF6" s="87"/>
      <c r="AG6" s="87"/>
      <c r="AH6" s="87"/>
      <c r="AI6" s="87"/>
      <c r="AJ6" s="87"/>
    </row>
    <row r="7" spans="1:36" ht="16.5" customHeight="1" x14ac:dyDescent="0.25">
      <c r="A7" s="121"/>
      <c r="B7" s="104"/>
      <c r="C7" s="105"/>
      <c r="D7" s="87"/>
      <c r="E7" s="87"/>
      <c r="F7" s="87"/>
      <c r="G7" s="87"/>
      <c r="H7" s="87"/>
      <c r="I7" s="87"/>
      <c r="J7" s="87"/>
      <c r="K7" s="87"/>
      <c r="L7" s="87"/>
      <c r="M7" s="87"/>
      <c r="N7" s="87"/>
      <c r="O7" s="87"/>
      <c r="P7" s="87"/>
      <c r="Q7" s="87"/>
      <c r="R7" s="87"/>
      <c r="S7" s="87"/>
      <c r="T7" s="87"/>
      <c r="U7" s="87"/>
      <c r="V7" s="87"/>
      <c r="W7" s="87"/>
      <c r="X7" s="87"/>
      <c r="Y7" s="87"/>
      <c r="Z7" s="87"/>
      <c r="AA7" s="87"/>
      <c r="AB7" s="87"/>
      <c r="AC7" s="87"/>
      <c r="AD7" s="87"/>
      <c r="AE7" s="87"/>
      <c r="AF7" s="87"/>
      <c r="AG7" s="87"/>
      <c r="AH7" s="87"/>
      <c r="AI7" s="87"/>
      <c r="AJ7" s="87"/>
    </row>
    <row r="8" spans="1:36" ht="16.5" customHeight="1" x14ac:dyDescent="0.25">
      <c r="A8" s="121"/>
      <c r="B8" s="104"/>
      <c r="C8" s="105"/>
      <c r="D8" s="87"/>
      <c r="E8" s="87"/>
      <c r="F8" s="87"/>
      <c r="G8" s="87"/>
      <c r="H8" s="87"/>
      <c r="I8" s="87"/>
      <c r="J8" s="87"/>
      <c r="K8" s="87"/>
      <c r="L8" s="87"/>
      <c r="M8" s="87"/>
      <c r="N8" s="87"/>
      <c r="O8" s="87"/>
      <c r="P8" s="87"/>
      <c r="Q8" s="87"/>
      <c r="R8" s="87"/>
      <c r="S8" s="87"/>
      <c r="T8" s="87"/>
      <c r="U8" s="87"/>
      <c r="V8" s="87"/>
      <c r="W8" s="87"/>
      <c r="X8" s="87"/>
      <c r="Y8" s="87"/>
      <c r="Z8" s="87"/>
      <c r="AA8" s="87"/>
      <c r="AB8" s="87"/>
      <c r="AC8" s="87"/>
      <c r="AD8" s="87"/>
      <c r="AE8" s="87"/>
      <c r="AF8" s="87"/>
      <c r="AG8" s="87"/>
      <c r="AH8" s="87"/>
      <c r="AI8" s="87"/>
      <c r="AJ8" s="87"/>
    </row>
    <row r="9" spans="1:36" ht="16.5" customHeight="1" x14ac:dyDescent="0.25">
      <c r="A9" s="121"/>
      <c r="B9" s="104"/>
      <c r="C9" s="105"/>
      <c r="D9" s="87"/>
      <c r="E9" s="87"/>
      <c r="F9" s="87"/>
      <c r="G9" s="87"/>
      <c r="H9" s="87"/>
      <c r="I9" s="87"/>
      <c r="J9" s="87"/>
      <c r="K9" s="87"/>
      <c r="L9" s="87"/>
      <c r="M9" s="87"/>
      <c r="N9" s="87"/>
      <c r="O9" s="87"/>
      <c r="P9" s="87"/>
      <c r="Q9" s="87"/>
      <c r="R9" s="87"/>
      <c r="S9" s="87"/>
      <c r="T9" s="87"/>
      <c r="U9" s="87"/>
      <c r="V9" s="87"/>
      <c r="W9" s="87"/>
      <c r="X9" s="87"/>
      <c r="Y9" s="87"/>
      <c r="Z9" s="87"/>
      <c r="AA9" s="87"/>
      <c r="AB9" s="87"/>
      <c r="AC9" s="87"/>
      <c r="AD9" s="87"/>
      <c r="AE9" s="87"/>
      <c r="AF9" s="87"/>
      <c r="AG9" s="87"/>
      <c r="AH9" s="87"/>
      <c r="AI9" s="87"/>
      <c r="AJ9" s="87"/>
    </row>
    <row r="10" spans="1:36" ht="16.5" customHeight="1" x14ac:dyDescent="0.25">
      <c r="A10" s="121"/>
      <c r="B10" s="104"/>
      <c r="C10" s="105"/>
      <c r="D10" s="87"/>
      <c r="E10" s="87"/>
      <c r="F10" s="87"/>
      <c r="G10" s="87"/>
      <c r="H10" s="87"/>
      <c r="I10" s="87"/>
      <c r="J10" s="87"/>
      <c r="K10" s="87"/>
      <c r="L10" s="87"/>
      <c r="M10" s="87"/>
      <c r="N10" s="87"/>
      <c r="O10" s="87"/>
      <c r="P10" s="87"/>
      <c r="Q10" s="87"/>
      <c r="R10" s="87"/>
      <c r="S10" s="87"/>
      <c r="T10" s="87"/>
      <c r="U10" s="87"/>
      <c r="V10" s="87"/>
      <c r="W10" s="87"/>
      <c r="X10" s="87"/>
      <c r="Y10" s="87"/>
      <c r="Z10" s="87"/>
      <c r="AA10" s="87"/>
      <c r="AB10" s="87"/>
      <c r="AC10" s="87"/>
      <c r="AD10" s="87"/>
      <c r="AE10" s="87"/>
      <c r="AF10" s="87"/>
      <c r="AG10" s="87"/>
      <c r="AH10" s="87"/>
      <c r="AI10" s="87"/>
      <c r="AJ10" s="87"/>
    </row>
    <row r="11" spans="1:36" ht="16.5" customHeight="1" x14ac:dyDescent="0.25">
      <c r="A11" s="121"/>
      <c r="B11" s="104"/>
      <c r="C11" s="105"/>
      <c r="D11" s="87"/>
      <c r="E11" s="87"/>
      <c r="F11" s="87"/>
      <c r="G11" s="87"/>
      <c r="H11" s="87"/>
      <c r="I11" s="87"/>
      <c r="J11" s="87"/>
      <c r="K11" s="87"/>
      <c r="L11" s="87"/>
      <c r="M11" s="87"/>
      <c r="N11" s="87"/>
      <c r="O11" s="87"/>
      <c r="P11" s="87"/>
      <c r="Q11" s="87"/>
      <c r="R11" s="87"/>
      <c r="S11" s="87"/>
      <c r="T11" s="87"/>
      <c r="U11" s="87"/>
      <c r="V11" s="87"/>
      <c r="W11" s="87"/>
      <c r="X11" s="87"/>
      <c r="Y11" s="87"/>
      <c r="Z11" s="87"/>
      <c r="AA11" s="87"/>
      <c r="AB11" s="87"/>
      <c r="AC11" s="87"/>
      <c r="AD11" s="87"/>
      <c r="AE11" s="87"/>
      <c r="AF11" s="87"/>
      <c r="AG11" s="87"/>
      <c r="AH11" s="87"/>
      <c r="AI11" s="87"/>
      <c r="AJ11" s="87"/>
    </row>
    <row r="12" spans="1:36" ht="16.5" customHeight="1" x14ac:dyDescent="0.25">
      <c r="A12" s="121"/>
      <c r="B12" s="104"/>
      <c r="C12" s="104"/>
      <c r="D12" s="87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  <c r="R12" s="87"/>
      <c r="S12" s="87"/>
      <c r="T12" s="87"/>
      <c r="U12" s="87"/>
      <c r="V12" s="87"/>
      <c r="W12" s="87"/>
      <c r="X12" s="87"/>
      <c r="Y12" s="87"/>
      <c r="Z12" s="87"/>
      <c r="AA12" s="87"/>
      <c r="AB12" s="87"/>
      <c r="AC12" s="87"/>
      <c r="AD12" s="87"/>
      <c r="AE12" s="87"/>
      <c r="AF12" s="87"/>
      <c r="AG12" s="87"/>
      <c r="AH12" s="87"/>
      <c r="AI12" s="87"/>
      <c r="AJ12" s="87"/>
    </row>
    <row r="13" spans="1:36" ht="16.5" customHeight="1" x14ac:dyDescent="0.25">
      <c r="A13" s="121"/>
      <c r="B13" s="104"/>
      <c r="C13" s="104"/>
      <c r="D13" s="87"/>
      <c r="E13" s="87"/>
      <c r="F13" s="87"/>
      <c r="G13" s="87"/>
      <c r="H13" s="87"/>
      <c r="I13" s="87"/>
      <c r="J13" s="87"/>
      <c r="K13" s="87"/>
      <c r="L13" s="87"/>
      <c r="M13" s="87"/>
      <c r="N13" s="87"/>
      <c r="O13" s="87"/>
      <c r="P13" s="87"/>
      <c r="Q13" s="87"/>
      <c r="R13" s="87"/>
      <c r="S13" s="87"/>
      <c r="T13" s="87"/>
      <c r="U13" s="87"/>
      <c r="V13" s="87"/>
      <c r="W13" s="87"/>
      <c r="X13" s="87"/>
      <c r="Y13" s="87"/>
      <c r="Z13" s="87"/>
      <c r="AA13" s="87"/>
      <c r="AB13" s="87"/>
      <c r="AC13" s="87"/>
      <c r="AD13" s="87"/>
      <c r="AE13" s="87"/>
      <c r="AF13" s="87"/>
      <c r="AG13" s="87"/>
      <c r="AH13" s="87"/>
      <c r="AI13" s="87"/>
      <c r="AJ13" s="87"/>
    </row>
    <row r="14" spans="1:36" ht="16.5" customHeight="1" x14ac:dyDescent="0.25">
      <c r="A14" s="121"/>
      <c r="B14" s="104"/>
      <c r="C14" s="104"/>
      <c r="D14" s="87"/>
      <c r="E14" s="87"/>
      <c r="F14" s="87"/>
      <c r="G14" s="87"/>
      <c r="H14" s="87"/>
      <c r="I14" s="87"/>
      <c r="J14" s="87"/>
      <c r="K14" s="87"/>
      <c r="L14" s="87"/>
      <c r="M14" s="87"/>
      <c r="N14" s="87"/>
      <c r="O14" s="87"/>
      <c r="P14" s="87"/>
      <c r="Q14" s="87"/>
      <c r="R14" s="87"/>
      <c r="S14" s="87"/>
      <c r="T14" s="87"/>
      <c r="U14" s="87"/>
      <c r="V14" s="87"/>
      <c r="W14" s="87"/>
      <c r="X14" s="87"/>
      <c r="Y14" s="87"/>
      <c r="Z14" s="87"/>
      <c r="AA14" s="87"/>
      <c r="AB14" s="87"/>
      <c r="AC14" s="87"/>
      <c r="AD14" s="87"/>
      <c r="AE14" s="87"/>
      <c r="AF14" s="87"/>
      <c r="AG14" s="87"/>
      <c r="AH14" s="87"/>
      <c r="AI14" s="87"/>
      <c r="AJ14" s="87"/>
    </row>
    <row r="15" spans="1:36" ht="16.5" customHeight="1" x14ac:dyDescent="0.25">
      <c r="A15" s="121"/>
      <c r="B15" s="104"/>
      <c r="C15" s="253" t="s">
        <v>445</v>
      </c>
      <c r="D15" s="253"/>
      <c r="E15" s="253"/>
      <c r="F15" s="253"/>
      <c r="G15" s="253"/>
      <c r="H15" s="253"/>
      <c r="I15" s="253"/>
      <c r="J15" s="253"/>
      <c r="K15" s="253"/>
      <c r="L15" s="253"/>
      <c r="M15" s="253"/>
      <c r="N15" s="253"/>
      <c r="O15" s="253"/>
      <c r="P15" s="253"/>
      <c r="Q15" s="253"/>
      <c r="R15" s="253"/>
      <c r="S15" s="253"/>
      <c r="T15" s="253"/>
      <c r="U15" s="253"/>
      <c r="V15" s="253"/>
      <c r="W15" s="253"/>
      <c r="X15" s="253"/>
      <c r="Y15" s="253"/>
      <c r="Z15" s="253"/>
      <c r="AA15" s="253"/>
      <c r="AB15" s="253"/>
      <c r="AC15" s="253"/>
      <c r="AD15" s="253"/>
      <c r="AE15" s="253"/>
      <c r="AF15" s="253"/>
      <c r="AG15" s="253"/>
      <c r="AH15" s="253"/>
      <c r="AI15" s="253"/>
      <c r="AJ15" s="87"/>
    </row>
    <row r="16" spans="1:36" ht="22.5" customHeight="1" x14ac:dyDescent="0.3">
      <c r="A16" s="122"/>
      <c r="B16" s="106"/>
      <c r="C16" s="254" t="s">
        <v>430</v>
      </c>
      <c r="D16" s="254"/>
      <c r="E16" s="254"/>
      <c r="F16" s="254"/>
      <c r="G16" s="254"/>
      <c r="H16" s="254"/>
      <c r="I16" s="254"/>
      <c r="J16" s="254"/>
      <c r="K16" s="254"/>
      <c r="L16" s="254"/>
      <c r="M16" s="254"/>
      <c r="N16" s="254"/>
      <c r="O16" s="254"/>
      <c r="P16" s="254"/>
      <c r="Q16" s="254"/>
      <c r="R16" s="254"/>
      <c r="S16" s="254"/>
      <c r="T16" s="254"/>
      <c r="U16" s="254"/>
      <c r="V16" s="254"/>
      <c r="W16" s="254"/>
      <c r="X16" s="254"/>
      <c r="Y16" s="254"/>
      <c r="Z16" s="254"/>
      <c r="AA16" s="254"/>
      <c r="AB16" s="254"/>
      <c r="AC16" s="254"/>
      <c r="AD16" s="254"/>
      <c r="AE16" s="254"/>
      <c r="AF16" s="254"/>
      <c r="AG16" s="254"/>
      <c r="AH16" s="254"/>
      <c r="AI16" s="254"/>
      <c r="AJ16" s="87"/>
    </row>
    <row r="17" spans="1:36" ht="22.5" customHeight="1" x14ac:dyDescent="0.3">
      <c r="A17" s="122"/>
      <c r="B17" s="106"/>
      <c r="C17" s="254" t="s">
        <v>431</v>
      </c>
      <c r="D17" s="254"/>
      <c r="E17" s="254"/>
      <c r="F17" s="254"/>
      <c r="G17" s="254"/>
      <c r="H17" s="254"/>
      <c r="I17" s="254"/>
      <c r="J17" s="254"/>
      <c r="K17" s="254"/>
      <c r="L17" s="254"/>
      <c r="M17" s="254"/>
      <c r="N17" s="254"/>
      <c r="O17" s="254"/>
      <c r="P17" s="254"/>
      <c r="Q17" s="254"/>
      <c r="R17" s="254"/>
      <c r="S17" s="254"/>
      <c r="T17" s="254"/>
      <c r="U17" s="254"/>
      <c r="V17" s="254"/>
      <c r="W17" s="254"/>
      <c r="X17" s="254"/>
      <c r="Y17" s="254"/>
      <c r="Z17" s="254"/>
      <c r="AA17" s="254"/>
      <c r="AB17" s="254"/>
      <c r="AC17" s="254"/>
      <c r="AD17" s="254"/>
      <c r="AE17" s="254"/>
      <c r="AF17" s="254"/>
      <c r="AG17" s="254"/>
      <c r="AH17" s="254"/>
      <c r="AI17" s="254"/>
      <c r="AJ17" s="87"/>
    </row>
    <row r="18" spans="1:36" ht="22.5" customHeight="1" x14ac:dyDescent="0.3">
      <c r="A18" s="122"/>
      <c r="B18" s="106"/>
      <c r="C18" s="254" t="s">
        <v>432</v>
      </c>
      <c r="D18" s="254"/>
      <c r="E18" s="254"/>
      <c r="F18" s="254"/>
      <c r="G18" s="254"/>
      <c r="H18" s="254"/>
      <c r="I18" s="254"/>
      <c r="J18" s="254"/>
      <c r="K18" s="254"/>
      <c r="L18" s="254"/>
      <c r="M18" s="254"/>
      <c r="N18" s="254"/>
      <c r="O18" s="254"/>
      <c r="P18" s="254"/>
      <c r="Q18" s="254"/>
      <c r="R18" s="254"/>
      <c r="S18" s="254"/>
      <c r="T18" s="254"/>
      <c r="U18" s="254"/>
      <c r="V18" s="254"/>
      <c r="W18" s="254"/>
      <c r="X18" s="254"/>
      <c r="Y18" s="254"/>
      <c r="Z18" s="254"/>
      <c r="AA18" s="254"/>
      <c r="AB18" s="254"/>
      <c r="AC18" s="254"/>
      <c r="AD18" s="254"/>
      <c r="AE18" s="254"/>
      <c r="AF18" s="254"/>
      <c r="AG18" s="254"/>
      <c r="AH18" s="254"/>
      <c r="AI18" s="254"/>
      <c r="AJ18" s="87"/>
    </row>
    <row r="19" spans="1:36" ht="22.5" customHeight="1" x14ac:dyDescent="0.3">
      <c r="A19" s="122"/>
      <c r="B19" s="106"/>
      <c r="C19" s="106"/>
      <c r="D19" s="87"/>
      <c r="E19" s="87"/>
      <c r="F19" s="87"/>
      <c r="G19" s="87"/>
      <c r="H19" s="87"/>
      <c r="I19" s="87"/>
      <c r="J19" s="87"/>
      <c r="K19" s="87"/>
      <c r="L19" s="87"/>
      <c r="M19" s="87"/>
      <c r="N19" s="87"/>
      <c r="O19" s="87"/>
      <c r="P19" s="87"/>
      <c r="Q19" s="87"/>
      <c r="R19" s="87"/>
      <c r="S19" s="87"/>
      <c r="T19" s="87"/>
      <c r="U19" s="87"/>
      <c r="V19" s="87"/>
      <c r="W19" s="87"/>
      <c r="X19" s="87"/>
      <c r="Y19" s="87"/>
      <c r="Z19" s="87"/>
      <c r="AA19" s="87"/>
      <c r="AB19" s="87"/>
      <c r="AC19" s="87"/>
      <c r="AD19" s="87"/>
      <c r="AE19" s="87"/>
      <c r="AF19" s="87"/>
      <c r="AG19" s="87"/>
      <c r="AH19" s="87"/>
      <c r="AI19" s="87"/>
      <c r="AJ19" s="87"/>
    </row>
    <row r="20" spans="1:36" ht="15" customHeight="1" x14ac:dyDescent="0.25">
      <c r="A20" s="123"/>
      <c r="B20" s="105"/>
      <c r="C20" s="105"/>
      <c r="D20" s="87"/>
      <c r="E20" s="87"/>
      <c r="F20" s="87"/>
      <c r="G20" s="87"/>
      <c r="H20" s="87"/>
      <c r="I20" s="87"/>
      <c r="J20" s="87"/>
      <c r="K20" s="87"/>
      <c r="L20" s="87"/>
      <c r="M20" s="87"/>
      <c r="N20" s="87"/>
      <c r="O20" s="87"/>
      <c r="P20" s="87"/>
      <c r="Q20" s="87"/>
      <c r="R20" s="87"/>
      <c r="S20" s="87"/>
      <c r="T20" s="87"/>
      <c r="U20" s="87"/>
      <c r="V20" s="87"/>
      <c r="W20" s="87"/>
      <c r="X20" s="87"/>
      <c r="Y20" s="87"/>
      <c r="Z20" s="87"/>
      <c r="AA20" s="87"/>
      <c r="AB20" s="87"/>
      <c r="AC20" s="87"/>
      <c r="AD20" s="87"/>
      <c r="AE20" s="87"/>
      <c r="AF20" s="87"/>
      <c r="AG20" s="87"/>
      <c r="AH20" s="87"/>
      <c r="AI20" s="87"/>
      <c r="AJ20" s="87"/>
    </row>
    <row r="21" spans="1:36" ht="25.5" x14ac:dyDescent="0.35">
      <c r="A21" s="124"/>
      <c r="B21" s="107"/>
      <c r="C21" s="107"/>
      <c r="D21" s="87"/>
      <c r="E21" s="87"/>
      <c r="F21" s="87"/>
      <c r="G21" s="87"/>
      <c r="H21" s="87"/>
      <c r="I21" s="87"/>
      <c r="J21" s="87"/>
      <c r="K21" s="87"/>
      <c r="L21" s="87"/>
      <c r="M21" s="87"/>
      <c r="N21" s="87"/>
      <c r="O21" s="87"/>
      <c r="P21" s="87"/>
      <c r="Q21" s="87"/>
      <c r="R21" s="87"/>
      <c r="S21" s="87"/>
      <c r="T21" s="87"/>
      <c r="U21" s="87"/>
      <c r="V21" s="87"/>
      <c r="W21" s="87"/>
      <c r="X21" s="87"/>
      <c r="Y21" s="87"/>
      <c r="Z21" s="87"/>
      <c r="AA21" s="87"/>
      <c r="AB21" s="87"/>
      <c r="AC21" s="87"/>
      <c r="AD21" s="87"/>
      <c r="AE21" s="87"/>
      <c r="AF21" s="87"/>
      <c r="AG21" s="87"/>
      <c r="AH21" s="87"/>
      <c r="AI21" s="87"/>
      <c r="AJ21" s="87"/>
    </row>
    <row r="22" spans="1:36" ht="62.25" customHeight="1" x14ac:dyDescent="0.25">
      <c r="A22" s="121"/>
      <c r="B22" s="104"/>
      <c r="C22" s="104"/>
      <c r="D22" s="87"/>
      <c r="E22" s="87"/>
      <c r="F22" s="87"/>
      <c r="G22" s="87"/>
      <c r="H22" s="87"/>
      <c r="I22" s="87"/>
      <c r="J22" s="87"/>
      <c r="K22" s="87"/>
      <c r="L22" s="87"/>
      <c r="M22" s="87"/>
      <c r="N22" s="87"/>
      <c r="O22" s="87"/>
      <c r="P22" s="87"/>
      <c r="Q22" s="87"/>
      <c r="R22" s="87"/>
      <c r="S22" s="87"/>
      <c r="T22" s="87"/>
      <c r="U22" s="87"/>
      <c r="V22" s="87"/>
      <c r="W22" s="87"/>
      <c r="X22" s="87"/>
      <c r="Y22" s="87"/>
      <c r="Z22" s="87"/>
      <c r="AA22" s="87"/>
      <c r="AB22" s="87"/>
      <c r="AC22" s="87"/>
      <c r="AD22" s="87"/>
      <c r="AE22" s="87"/>
      <c r="AF22" s="87"/>
      <c r="AG22" s="87"/>
      <c r="AH22" s="87"/>
      <c r="AI22" s="87"/>
      <c r="AJ22" s="87"/>
    </row>
    <row r="23" spans="1:36" ht="16.5" customHeight="1" x14ac:dyDescent="0.25">
      <c r="A23" s="121"/>
      <c r="B23" s="104"/>
      <c r="C23" s="104"/>
      <c r="D23" s="87"/>
      <c r="E23" s="87"/>
      <c r="F23" s="87"/>
      <c r="G23" s="87"/>
      <c r="H23" s="87"/>
      <c r="I23" s="87"/>
      <c r="J23" s="87"/>
      <c r="K23" s="87"/>
      <c r="L23" s="87"/>
      <c r="M23" s="87"/>
      <c r="N23" s="87"/>
      <c r="O23" s="87"/>
      <c r="P23" s="87"/>
      <c r="Q23" s="87"/>
      <c r="R23" s="87"/>
      <c r="S23" s="87"/>
      <c r="T23" s="87"/>
      <c r="U23" s="87"/>
      <c r="V23" s="87"/>
      <c r="W23" s="87"/>
      <c r="X23" s="87"/>
      <c r="Y23" s="87"/>
      <c r="Z23" s="87"/>
      <c r="AA23" s="87"/>
      <c r="AB23" s="87"/>
      <c r="AC23" s="87"/>
      <c r="AD23" s="87"/>
      <c r="AE23" s="87"/>
      <c r="AF23" s="87"/>
      <c r="AG23" s="87"/>
      <c r="AH23" s="87"/>
      <c r="AI23" s="87"/>
      <c r="AJ23" s="87"/>
    </row>
    <row r="24" spans="1:36" ht="22.5" customHeight="1" thickBot="1" x14ac:dyDescent="0.3">
      <c r="A24" s="125"/>
      <c r="B24" s="108"/>
      <c r="C24" s="248" t="s">
        <v>447</v>
      </c>
      <c r="D24" s="248"/>
      <c r="E24" s="248"/>
      <c r="F24" s="248"/>
      <c r="G24" s="248"/>
      <c r="H24" s="248"/>
      <c r="I24" s="248"/>
      <c r="J24" s="248"/>
      <c r="K24" s="248"/>
      <c r="L24" s="248"/>
      <c r="M24" s="248"/>
      <c r="N24" s="248"/>
      <c r="O24" s="248"/>
      <c r="P24" s="248"/>
      <c r="Q24" s="248"/>
      <c r="R24" s="248"/>
      <c r="S24" s="248"/>
      <c r="T24" s="248"/>
      <c r="U24" s="248"/>
      <c r="V24" s="248"/>
      <c r="W24" s="248"/>
      <c r="X24" s="248"/>
      <c r="Y24" s="248"/>
      <c r="Z24" s="248"/>
      <c r="AA24" s="248"/>
      <c r="AB24" s="248"/>
      <c r="AC24" s="248"/>
      <c r="AD24" s="248"/>
      <c r="AE24" s="248"/>
      <c r="AF24" s="248"/>
      <c r="AG24" s="248"/>
      <c r="AH24" s="248"/>
      <c r="AI24" s="248"/>
      <c r="AJ24" s="87"/>
    </row>
    <row r="25" spans="1:36" ht="30" customHeight="1" thickBot="1" x14ac:dyDescent="0.35">
      <c r="A25" s="126"/>
      <c r="B25" s="109"/>
      <c r="C25" s="109"/>
      <c r="D25" s="87"/>
      <c r="E25" s="87"/>
      <c r="F25" s="87"/>
      <c r="G25" s="87"/>
      <c r="H25" s="87"/>
      <c r="I25" s="249" t="str">
        <f>UPPER(IFERROR(VLOOKUP($Y$1,'Identitas Siswa'!A8:D67,4,FALSE),""))</f>
        <v>SISWA 02</v>
      </c>
      <c r="J25" s="250"/>
      <c r="K25" s="250"/>
      <c r="L25" s="250"/>
      <c r="M25" s="250"/>
      <c r="N25" s="250"/>
      <c r="O25" s="250"/>
      <c r="P25" s="250"/>
      <c r="Q25" s="250"/>
      <c r="R25" s="250"/>
      <c r="S25" s="250"/>
      <c r="T25" s="250"/>
      <c r="U25" s="250"/>
      <c r="V25" s="250"/>
      <c r="W25" s="250"/>
      <c r="X25" s="250"/>
      <c r="Y25" s="250"/>
      <c r="Z25" s="250"/>
      <c r="AA25" s="251"/>
      <c r="AB25" s="87"/>
      <c r="AC25" s="87"/>
      <c r="AD25" s="87"/>
      <c r="AE25" s="87"/>
      <c r="AF25" s="87"/>
      <c r="AG25" s="87"/>
      <c r="AH25" s="87"/>
      <c r="AI25" s="87"/>
      <c r="AJ25" s="87"/>
    </row>
    <row r="26" spans="1:36" ht="22.5" customHeight="1" thickBot="1" x14ac:dyDescent="0.3">
      <c r="A26" s="127"/>
      <c r="B26" s="110"/>
      <c r="C26" s="248" t="s">
        <v>377</v>
      </c>
      <c r="D26" s="248"/>
      <c r="E26" s="248"/>
      <c r="F26" s="248"/>
      <c r="G26" s="248"/>
      <c r="H26" s="248"/>
      <c r="I26" s="248"/>
      <c r="J26" s="248"/>
      <c r="K26" s="248"/>
      <c r="L26" s="248"/>
      <c r="M26" s="248"/>
      <c r="N26" s="248"/>
      <c r="O26" s="248"/>
      <c r="P26" s="248"/>
      <c r="Q26" s="248"/>
      <c r="R26" s="248"/>
      <c r="S26" s="248"/>
      <c r="T26" s="248"/>
      <c r="U26" s="248"/>
      <c r="V26" s="248"/>
      <c r="W26" s="248"/>
      <c r="X26" s="248"/>
      <c r="Y26" s="248"/>
      <c r="Z26" s="248"/>
      <c r="AA26" s="248"/>
      <c r="AB26" s="248"/>
      <c r="AC26" s="248"/>
      <c r="AD26" s="248"/>
      <c r="AE26" s="248"/>
      <c r="AF26" s="248"/>
      <c r="AG26" s="248"/>
      <c r="AH26" s="248"/>
      <c r="AI26" s="248"/>
      <c r="AJ26" s="87"/>
    </row>
    <row r="27" spans="1:36" ht="30.75" customHeight="1" thickBot="1" x14ac:dyDescent="0.3">
      <c r="A27" s="121"/>
      <c r="B27" s="104"/>
      <c r="C27" s="104"/>
      <c r="D27" s="87"/>
      <c r="E27" s="87"/>
      <c r="F27" s="87"/>
      <c r="G27" s="87"/>
      <c r="H27" s="87"/>
      <c r="I27" s="249" t="str">
        <f>_xlfn.LET(_xlpm.nisn, IFERROR(VLOOKUP($Y$1, 'Identitas Siswa'!A8:D67, 2, FALSE), ""), _xlpm.nis, IFERROR(VLOOKUP($Y$1, 'Identitas Siswa'!A8:D67, 3, FALSE), ""), _xlfn.TEXTJOIN(" / ", TRUE, IF(_xlpm.nisn=0,"",_xlpm.nisn), IF(_xlpm.nis=0,"",_xlpm.nis)))</f>
        <v>987654321 / 654123</v>
      </c>
      <c r="J27" s="250"/>
      <c r="K27" s="250"/>
      <c r="L27" s="250"/>
      <c r="M27" s="250"/>
      <c r="N27" s="250"/>
      <c r="O27" s="250"/>
      <c r="P27" s="250"/>
      <c r="Q27" s="250"/>
      <c r="R27" s="250"/>
      <c r="S27" s="250"/>
      <c r="T27" s="250"/>
      <c r="U27" s="250"/>
      <c r="V27" s="250"/>
      <c r="W27" s="250"/>
      <c r="X27" s="250"/>
      <c r="Y27" s="250"/>
      <c r="Z27" s="250"/>
      <c r="AA27" s="251"/>
      <c r="AB27" s="87"/>
      <c r="AC27" s="87"/>
      <c r="AD27" s="87"/>
      <c r="AE27" s="87"/>
      <c r="AF27" s="87"/>
      <c r="AG27" s="87"/>
      <c r="AH27" s="87"/>
      <c r="AI27" s="87"/>
      <c r="AJ27" s="87"/>
    </row>
    <row r="28" spans="1:36" ht="18.75" customHeight="1" x14ac:dyDescent="0.25">
      <c r="A28" s="128"/>
      <c r="B28" s="111"/>
      <c r="C28" s="111"/>
      <c r="D28" s="87"/>
      <c r="E28" s="87"/>
      <c r="F28" s="87"/>
      <c r="G28" s="87"/>
      <c r="H28" s="87"/>
      <c r="I28" s="87"/>
      <c r="J28" s="87"/>
      <c r="K28" s="87"/>
      <c r="L28" s="87"/>
      <c r="M28" s="87"/>
      <c r="N28" s="87"/>
      <c r="O28" s="87"/>
      <c r="P28" s="87"/>
      <c r="Q28" s="87"/>
      <c r="R28" s="87"/>
      <c r="S28" s="87"/>
      <c r="T28" s="87"/>
      <c r="U28" s="87"/>
      <c r="V28" s="87"/>
      <c r="W28" s="87"/>
      <c r="X28" s="87"/>
      <c r="Y28" s="87"/>
      <c r="Z28" s="87"/>
      <c r="AA28" s="87"/>
      <c r="AB28" s="87"/>
      <c r="AC28" s="87"/>
      <c r="AD28" s="87"/>
      <c r="AE28" s="87"/>
      <c r="AF28" s="87"/>
      <c r="AG28" s="87"/>
      <c r="AH28" s="87"/>
      <c r="AI28" s="87"/>
      <c r="AJ28" s="87"/>
    </row>
    <row r="29" spans="1:36" ht="16.5" customHeight="1" x14ac:dyDescent="0.25">
      <c r="A29" s="121"/>
      <c r="B29" s="104"/>
      <c r="C29" s="104"/>
      <c r="D29" s="87"/>
      <c r="E29" s="87"/>
      <c r="F29" s="87"/>
      <c r="G29" s="87"/>
      <c r="H29" s="87"/>
      <c r="I29" s="87"/>
      <c r="J29" s="87"/>
      <c r="K29" s="87"/>
      <c r="L29" s="87"/>
      <c r="M29" s="87"/>
      <c r="N29" s="87"/>
      <c r="O29" s="87"/>
      <c r="P29" s="87"/>
      <c r="Q29" s="87"/>
      <c r="R29" s="87"/>
      <c r="S29" s="87"/>
      <c r="T29" s="87"/>
      <c r="U29" s="87"/>
      <c r="V29" s="87"/>
      <c r="W29" s="87"/>
      <c r="X29" s="87"/>
      <c r="Y29" s="87"/>
      <c r="Z29" s="87"/>
      <c r="AA29" s="87"/>
      <c r="AB29" s="87"/>
      <c r="AC29" s="87"/>
      <c r="AD29" s="87"/>
      <c r="AE29" s="87"/>
      <c r="AF29" s="87"/>
      <c r="AG29" s="87"/>
      <c r="AH29" s="87"/>
      <c r="AI29" s="87"/>
      <c r="AJ29" s="87"/>
    </row>
    <row r="30" spans="1:36" ht="22.5" customHeight="1" x14ac:dyDescent="0.25">
      <c r="A30" s="127"/>
      <c r="B30" s="110"/>
      <c r="C30" s="110"/>
      <c r="D30" s="87"/>
      <c r="E30" s="87"/>
      <c r="F30" s="87"/>
      <c r="G30" s="87"/>
      <c r="H30" s="87"/>
      <c r="I30" s="87"/>
      <c r="J30" s="87"/>
      <c r="K30" s="87"/>
      <c r="L30" s="87"/>
      <c r="M30" s="87"/>
      <c r="N30" s="87"/>
      <c r="O30" s="87"/>
      <c r="P30" s="87"/>
      <c r="Q30" s="87"/>
      <c r="R30" s="87"/>
      <c r="S30" s="87"/>
      <c r="T30" s="87"/>
      <c r="U30" s="87"/>
      <c r="V30" s="87"/>
      <c r="W30" s="87"/>
      <c r="X30" s="87"/>
      <c r="Y30" s="87"/>
      <c r="Z30" s="87"/>
      <c r="AA30" s="87"/>
      <c r="AB30" s="87"/>
      <c r="AC30" s="87"/>
      <c r="AD30" s="87"/>
      <c r="AE30" s="87"/>
      <c r="AF30" s="87"/>
      <c r="AG30" s="87"/>
      <c r="AH30" s="87"/>
      <c r="AI30" s="87"/>
      <c r="AJ30" s="87"/>
    </row>
    <row r="31" spans="1:36" ht="16.5" customHeight="1" x14ac:dyDescent="0.25">
      <c r="A31" s="121"/>
      <c r="B31" s="104"/>
      <c r="C31" s="104"/>
      <c r="D31" s="87"/>
      <c r="E31" s="87"/>
      <c r="F31" s="87"/>
      <c r="G31" s="87"/>
      <c r="H31" s="87"/>
      <c r="I31" s="87"/>
      <c r="J31" s="87"/>
      <c r="K31" s="87"/>
      <c r="L31" s="87"/>
      <c r="M31" s="87"/>
      <c r="N31" s="87"/>
      <c r="O31" s="87"/>
      <c r="P31" s="87"/>
      <c r="Q31" s="87"/>
      <c r="R31" s="87"/>
      <c r="S31" s="87"/>
      <c r="T31" s="87"/>
      <c r="U31" s="87"/>
      <c r="V31" s="87"/>
      <c r="W31" s="87"/>
      <c r="X31" s="87"/>
      <c r="Y31" s="87"/>
      <c r="Z31" s="87"/>
      <c r="AA31" s="87"/>
      <c r="AB31" s="87"/>
      <c r="AC31" s="87"/>
      <c r="AD31" s="87"/>
      <c r="AE31" s="87"/>
      <c r="AF31" s="87"/>
      <c r="AG31" s="87"/>
      <c r="AH31" s="87"/>
      <c r="AI31" s="87"/>
      <c r="AJ31" s="87"/>
    </row>
    <row r="32" spans="1:36" ht="16.5" customHeight="1" x14ac:dyDescent="0.25">
      <c r="A32" s="121"/>
      <c r="B32" s="104"/>
      <c r="C32" s="104"/>
      <c r="D32" s="87"/>
      <c r="E32" s="87"/>
      <c r="F32" s="87"/>
      <c r="G32" s="87"/>
      <c r="H32" s="87"/>
      <c r="I32" s="87"/>
      <c r="J32" s="87"/>
      <c r="K32" s="87"/>
      <c r="L32" s="87"/>
      <c r="M32" s="87"/>
      <c r="N32" s="87"/>
      <c r="O32" s="87"/>
      <c r="P32" s="87"/>
      <c r="Q32" s="87"/>
      <c r="R32" s="87"/>
      <c r="S32" s="87"/>
      <c r="T32" s="87"/>
      <c r="U32" s="87"/>
      <c r="V32" s="87"/>
      <c r="W32" s="87"/>
      <c r="X32" s="87"/>
      <c r="Y32" s="87"/>
      <c r="Z32" s="87"/>
      <c r="AA32" s="87"/>
      <c r="AB32" s="87"/>
      <c r="AC32" s="87"/>
      <c r="AD32" s="87"/>
      <c r="AE32" s="87"/>
      <c r="AF32" s="87"/>
      <c r="AG32" s="87"/>
      <c r="AH32" s="87"/>
      <c r="AI32" s="87"/>
      <c r="AJ32" s="87"/>
    </row>
    <row r="33" spans="1:36" ht="16.5" customHeight="1" x14ac:dyDescent="0.25">
      <c r="A33" s="121"/>
      <c r="B33" s="104"/>
      <c r="C33" s="104"/>
      <c r="D33" s="87"/>
      <c r="E33" s="87"/>
      <c r="F33" s="87"/>
      <c r="G33" s="87"/>
      <c r="H33" s="87"/>
      <c r="I33" s="87"/>
      <c r="J33" s="87"/>
      <c r="K33" s="87"/>
      <c r="L33" s="87"/>
      <c r="M33" s="87"/>
      <c r="N33" s="87"/>
      <c r="O33" s="87"/>
      <c r="P33" s="87"/>
      <c r="Q33" s="87"/>
      <c r="R33" s="87"/>
      <c r="S33" s="87"/>
      <c r="T33" s="87"/>
      <c r="U33" s="87"/>
      <c r="V33" s="87"/>
      <c r="W33" s="87"/>
      <c r="X33" s="87"/>
      <c r="Y33" s="87"/>
      <c r="Z33" s="87"/>
      <c r="AA33" s="87"/>
      <c r="AB33" s="87"/>
      <c r="AC33" s="87"/>
      <c r="AD33" s="87"/>
      <c r="AE33" s="87"/>
      <c r="AF33" s="87"/>
      <c r="AG33" s="87"/>
      <c r="AH33" s="87"/>
      <c r="AI33" s="87"/>
      <c r="AJ33" s="87"/>
    </row>
    <row r="34" spans="1:36" ht="57" customHeight="1" x14ac:dyDescent="0.25">
      <c r="A34" s="129"/>
      <c r="B34" s="112"/>
      <c r="C34" s="112"/>
      <c r="D34" s="87"/>
      <c r="E34" s="87"/>
      <c r="F34" s="87"/>
      <c r="G34" s="87"/>
      <c r="H34" s="87"/>
      <c r="I34" s="87"/>
      <c r="J34" s="87"/>
      <c r="K34" s="87"/>
      <c r="L34" s="87"/>
      <c r="M34" s="87"/>
      <c r="N34" s="87"/>
      <c r="O34" s="87"/>
      <c r="P34" s="87"/>
      <c r="Q34" s="87"/>
      <c r="R34" s="87"/>
      <c r="S34" s="87"/>
      <c r="T34" s="87"/>
      <c r="U34" s="87"/>
      <c r="V34" s="87"/>
      <c r="W34" s="87"/>
      <c r="X34" s="87"/>
      <c r="Y34" s="87"/>
      <c r="Z34" s="87"/>
      <c r="AA34" s="87"/>
      <c r="AB34" s="87"/>
      <c r="AC34" s="87"/>
      <c r="AD34" s="87"/>
      <c r="AE34" s="87"/>
      <c r="AF34" s="87"/>
      <c r="AG34" s="87"/>
      <c r="AH34" s="87"/>
      <c r="AI34" s="87"/>
      <c r="AJ34" s="87"/>
    </row>
    <row r="35" spans="1:36" ht="15" customHeight="1" x14ac:dyDescent="0.25">
      <c r="A35" s="129"/>
      <c r="B35" s="112"/>
      <c r="C35" s="112"/>
      <c r="D35" s="87"/>
      <c r="E35" s="87"/>
      <c r="F35" s="87"/>
      <c r="G35" s="87"/>
      <c r="H35" s="87"/>
      <c r="I35" s="87"/>
      <c r="J35" s="87"/>
      <c r="K35" s="87"/>
      <c r="L35" s="87"/>
      <c r="M35" s="87"/>
      <c r="N35" s="87"/>
      <c r="O35" s="87"/>
      <c r="P35" s="87"/>
      <c r="Q35" s="87"/>
      <c r="R35" s="87"/>
      <c r="S35" s="87"/>
      <c r="T35" s="87"/>
      <c r="U35" s="87"/>
      <c r="V35" s="87"/>
      <c r="W35" s="87"/>
      <c r="X35" s="87"/>
      <c r="Y35" s="87"/>
      <c r="Z35" s="87"/>
      <c r="AA35" s="87"/>
      <c r="AB35" s="87"/>
      <c r="AC35" s="87"/>
      <c r="AD35" s="87"/>
      <c r="AE35" s="87"/>
      <c r="AF35" s="87"/>
      <c r="AG35" s="87"/>
      <c r="AH35" s="87"/>
      <c r="AI35" s="87"/>
      <c r="AJ35" s="87"/>
    </row>
    <row r="36" spans="1:36" ht="16.5" customHeight="1" x14ac:dyDescent="0.25">
      <c r="A36" s="121"/>
      <c r="B36" s="104"/>
      <c r="C36" s="255" t="s">
        <v>433</v>
      </c>
      <c r="D36" s="255"/>
      <c r="E36" s="255"/>
      <c r="F36" s="255"/>
      <c r="G36" s="255"/>
      <c r="H36" s="255"/>
      <c r="I36" s="255"/>
      <c r="J36" s="255"/>
      <c r="K36" s="255"/>
      <c r="L36" s="255"/>
      <c r="M36" s="255"/>
      <c r="N36" s="255"/>
      <c r="O36" s="255"/>
      <c r="P36" s="255"/>
      <c r="Q36" s="255"/>
      <c r="R36" s="255"/>
      <c r="S36" s="255"/>
      <c r="T36" s="255"/>
      <c r="U36" s="255"/>
      <c r="V36" s="255"/>
      <c r="W36" s="255"/>
      <c r="X36" s="255"/>
      <c r="Y36" s="255"/>
      <c r="Z36" s="255"/>
      <c r="AA36" s="255"/>
      <c r="AB36" s="255"/>
      <c r="AC36" s="255"/>
      <c r="AD36" s="255"/>
      <c r="AE36" s="255"/>
      <c r="AF36" s="255"/>
      <c r="AG36" s="255"/>
      <c r="AH36" s="255"/>
      <c r="AI36" s="87"/>
      <c r="AJ36" s="87"/>
    </row>
    <row r="37" spans="1:36" ht="16.5" customHeight="1" x14ac:dyDescent="0.3">
      <c r="A37" s="121"/>
      <c r="B37" s="104"/>
      <c r="C37" s="252" t="s">
        <v>448</v>
      </c>
      <c r="D37" s="252"/>
      <c r="E37" s="252"/>
      <c r="F37" s="252"/>
      <c r="G37" s="252"/>
      <c r="H37" s="252"/>
      <c r="I37" s="252"/>
      <c r="J37" s="252"/>
      <c r="K37" s="252"/>
      <c r="L37" s="252"/>
      <c r="M37" s="252"/>
      <c r="N37" s="252"/>
      <c r="O37" s="252"/>
      <c r="P37" s="252"/>
      <c r="Q37" s="252"/>
      <c r="R37" s="252"/>
      <c r="S37" s="252"/>
      <c r="T37" s="252"/>
      <c r="U37" s="252"/>
      <c r="V37" s="252"/>
      <c r="W37" s="252"/>
      <c r="X37" s="252"/>
      <c r="Y37" s="252"/>
      <c r="Z37" s="252"/>
      <c r="AA37" s="252"/>
      <c r="AB37" s="252"/>
      <c r="AC37" s="252"/>
      <c r="AD37" s="252"/>
      <c r="AE37" s="252"/>
      <c r="AF37" s="252"/>
      <c r="AG37" s="252"/>
      <c r="AH37" s="252"/>
      <c r="AI37" s="87"/>
      <c r="AJ37" s="87"/>
    </row>
    <row r="38" spans="1:36" ht="16.5" x14ac:dyDescent="0.25">
      <c r="A38" s="130"/>
      <c r="B38" s="113"/>
      <c r="C38" s="113"/>
      <c r="D38" s="87"/>
      <c r="E38" s="87"/>
      <c r="F38" s="87"/>
      <c r="G38" s="87"/>
      <c r="H38" s="87"/>
      <c r="I38" s="87"/>
      <c r="J38" s="87"/>
      <c r="K38" s="87"/>
      <c r="L38" s="87"/>
      <c r="M38" s="87"/>
      <c r="N38" s="87"/>
      <c r="O38" s="87"/>
      <c r="P38" s="87"/>
      <c r="Q38" s="87"/>
      <c r="R38" s="87"/>
      <c r="S38" s="87"/>
      <c r="T38" s="87"/>
      <c r="U38" s="87"/>
      <c r="V38" s="87"/>
      <c r="W38" s="87"/>
      <c r="X38" s="87"/>
      <c r="Y38" s="87"/>
      <c r="Z38" s="87"/>
      <c r="AA38" s="87"/>
      <c r="AB38" s="87"/>
      <c r="AC38" s="87"/>
      <c r="AD38" s="87"/>
      <c r="AE38" s="87"/>
      <c r="AF38" s="87"/>
      <c r="AG38" s="87"/>
      <c r="AH38" s="87"/>
      <c r="AI38" s="87"/>
      <c r="AJ38" s="87"/>
    </row>
    <row r="39" spans="1:36" ht="16.5" x14ac:dyDescent="0.25">
      <c r="A39" s="130"/>
      <c r="B39" s="113"/>
      <c r="C39" s="113"/>
      <c r="D39" s="87"/>
      <c r="E39" s="87"/>
      <c r="F39" s="87"/>
      <c r="G39" s="87"/>
      <c r="H39" s="87"/>
      <c r="I39" s="87"/>
      <c r="J39" s="87"/>
      <c r="K39" s="87"/>
      <c r="L39" s="87"/>
      <c r="M39" s="87"/>
      <c r="N39" s="87"/>
      <c r="O39" s="87"/>
      <c r="P39" s="87"/>
      <c r="Q39" s="87"/>
      <c r="R39" s="87"/>
      <c r="S39" s="87"/>
      <c r="T39" s="87"/>
      <c r="U39" s="87"/>
      <c r="V39" s="87"/>
      <c r="W39" s="87"/>
      <c r="X39" s="87"/>
      <c r="Y39" s="87"/>
      <c r="Z39" s="87"/>
      <c r="AA39" s="87"/>
      <c r="AB39" s="87"/>
      <c r="AC39" s="87"/>
      <c r="AD39" s="87"/>
      <c r="AE39" s="87"/>
      <c r="AF39" s="87"/>
      <c r="AG39" s="87"/>
      <c r="AH39" s="87"/>
      <c r="AI39" s="87"/>
      <c r="AJ39" s="87"/>
    </row>
    <row r="40" spans="1:36" ht="20.25" x14ac:dyDescent="0.3">
      <c r="A40" s="131"/>
      <c r="B40" s="114"/>
      <c r="C40" s="114"/>
      <c r="D40" s="87"/>
      <c r="E40" s="87"/>
      <c r="F40" s="87"/>
      <c r="G40" s="87"/>
      <c r="H40" s="87"/>
      <c r="I40" s="87"/>
      <c r="J40" s="87"/>
      <c r="K40" s="87"/>
      <c r="L40" s="87"/>
      <c r="M40" s="87"/>
      <c r="N40" s="87"/>
      <c r="O40" s="87"/>
      <c r="P40" s="87"/>
      <c r="Q40" s="87"/>
      <c r="R40" s="87"/>
      <c r="S40" s="87"/>
      <c r="T40" s="87"/>
      <c r="U40" s="87"/>
      <c r="V40" s="87"/>
      <c r="W40" s="87"/>
      <c r="X40" s="87"/>
      <c r="Y40" s="87"/>
      <c r="Z40" s="87"/>
      <c r="AA40" s="87"/>
      <c r="AB40" s="87"/>
      <c r="AC40" s="87"/>
      <c r="AD40" s="87"/>
      <c r="AE40" s="87"/>
      <c r="AF40" s="87"/>
      <c r="AG40" s="87"/>
      <c r="AH40" s="87"/>
      <c r="AI40" s="87"/>
      <c r="AJ40" s="87"/>
    </row>
    <row r="41" spans="1:36" ht="20.25" x14ac:dyDescent="0.3">
      <c r="A41" s="131"/>
      <c r="B41" s="114"/>
      <c r="C41" s="114"/>
      <c r="D41" s="87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  <c r="P41" s="87"/>
      <c r="Q41" s="87"/>
      <c r="R41" s="87"/>
      <c r="S41" s="87"/>
      <c r="T41" s="87"/>
      <c r="U41" s="87"/>
      <c r="V41" s="87"/>
      <c r="W41" s="87"/>
      <c r="X41" s="87"/>
      <c r="Y41" s="87"/>
      <c r="Z41" s="87"/>
      <c r="AA41" s="87"/>
      <c r="AB41" s="87"/>
      <c r="AC41" s="87"/>
      <c r="AD41" s="87"/>
      <c r="AE41" s="87"/>
      <c r="AF41" s="87"/>
      <c r="AG41" s="87"/>
      <c r="AH41" s="87"/>
      <c r="AI41" s="87"/>
      <c r="AJ41" s="87"/>
    </row>
    <row r="42" spans="1:36" ht="20.25" x14ac:dyDescent="0.3">
      <c r="A42" s="131"/>
      <c r="B42" s="114"/>
      <c r="C42" s="114"/>
      <c r="D42" s="87"/>
      <c r="E42" s="87"/>
      <c r="F42" s="87"/>
      <c r="G42" s="87"/>
      <c r="H42" s="87"/>
      <c r="I42" s="87"/>
      <c r="J42" s="87"/>
      <c r="K42" s="87"/>
      <c r="L42" s="87"/>
      <c r="M42" s="87"/>
      <c r="N42" s="87"/>
      <c r="O42" s="87"/>
      <c r="P42" s="87"/>
      <c r="Q42" s="87"/>
      <c r="R42" s="87"/>
      <c r="S42" s="87"/>
      <c r="T42" s="87"/>
      <c r="U42" s="87"/>
      <c r="V42" s="87"/>
      <c r="W42" s="87"/>
      <c r="X42" s="87"/>
      <c r="Y42" s="87"/>
      <c r="Z42" s="87"/>
      <c r="AA42" s="87"/>
      <c r="AB42" s="87"/>
      <c r="AC42" s="87"/>
      <c r="AD42" s="87"/>
      <c r="AE42" s="87"/>
      <c r="AF42" s="87"/>
      <c r="AG42" s="87"/>
      <c r="AH42" s="87"/>
      <c r="AI42" s="87"/>
      <c r="AJ42" s="87"/>
    </row>
    <row r="43" spans="1:36" ht="16.5" x14ac:dyDescent="0.25">
      <c r="A43" s="121"/>
      <c r="B43" s="104"/>
      <c r="C43" s="104"/>
      <c r="D43" s="87"/>
      <c r="E43" s="87"/>
      <c r="F43" s="87"/>
      <c r="G43" s="87"/>
      <c r="H43" s="87"/>
      <c r="I43" s="87"/>
      <c r="J43" s="87"/>
      <c r="K43" s="87"/>
      <c r="L43" s="87"/>
      <c r="M43" s="87"/>
      <c r="N43" s="87"/>
      <c r="O43" s="87"/>
      <c r="P43" s="87"/>
      <c r="Q43" s="87"/>
      <c r="R43" s="87"/>
      <c r="S43" s="87"/>
      <c r="T43" s="87"/>
      <c r="U43" s="87"/>
      <c r="V43" s="87"/>
      <c r="W43" s="87"/>
      <c r="X43" s="87"/>
      <c r="Y43" s="87"/>
      <c r="Z43" s="87"/>
      <c r="AA43" s="87"/>
      <c r="AB43" s="87"/>
      <c r="AC43" s="87"/>
      <c r="AD43" s="87"/>
      <c r="AE43" s="87"/>
      <c r="AF43" s="87"/>
      <c r="AG43" s="87"/>
      <c r="AH43" s="87"/>
      <c r="AI43" s="87"/>
      <c r="AJ43" s="87"/>
    </row>
    <row r="44" spans="1:36" ht="16.5" x14ac:dyDescent="0.25">
      <c r="A44" s="121"/>
      <c r="B44" s="104"/>
      <c r="C44" s="104"/>
      <c r="D44" s="87"/>
      <c r="E44" s="87"/>
      <c r="F44" s="87"/>
      <c r="G44" s="87"/>
      <c r="H44" s="87"/>
      <c r="I44" s="87"/>
      <c r="J44" s="87"/>
      <c r="K44" s="87"/>
      <c r="L44" s="87"/>
      <c r="M44" s="87"/>
      <c r="N44" s="87"/>
      <c r="O44" s="87"/>
      <c r="P44" s="87"/>
      <c r="Q44" s="87"/>
      <c r="R44" s="87"/>
      <c r="S44" s="87"/>
      <c r="T44" s="87"/>
      <c r="U44" s="87"/>
      <c r="V44" s="87"/>
      <c r="W44" s="87"/>
      <c r="X44" s="87"/>
      <c r="Y44" s="87"/>
      <c r="Z44" s="87"/>
      <c r="AA44" s="87"/>
      <c r="AB44" s="87"/>
      <c r="AC44" s="87"/>
      <c r="AD44" s="87"/>
      <c r="AE44" s="87"/>
      <c r="AF44" s="87"/>
      <c r="AG44" s="87"/>
      <c r="AH44" s="87"/>
      <c r="AI44" s="87"/>
      <c r="AJ44" s="87"/>
    </row>
    <row r="45" spans="1:36" ht="16.5" x14ac:dyDescent="0.25">
      <c r="A45" s="121"/>
      <c r="B45" s="104"/>
      <c r="C45" s="104"/>
      <c r="D45" s="87"/>
      <c r="E45" s="87"/>
      <c r="F45" s="87"/>
      <c r="G45" s="87"/>
      <c r="H45" s="87"/>
      <c r="I45" s="87"/>
      <c r="J45" s="87"/>
      <c r="K45" s="87"/>
      <c r="L45" s="87"/>
      <c r="M45" s="87"/>
      <c r="N45" s="87"/>
      <c r="O45" s="87"/>
      <c r="P45" s="87"/>
      <c r="Q45" s="87"/>
      <c r="R45" s="87"/>
      <c r="S45" s="87"/>
      <c r="T45" s="87"/>
      <c r="U45" s="87"/>
      <c r="V45" s="87"/>
      <c r="W45" s="87"/>
      <c r="X45" s="87"/>
      <c r="Y45" s="87"/>
      <c r="Z45" s="87"/>
      <c r="AA45" s="87"/>
      <c r="AB45" s="87"/>
      <c r="AC45" s="87"/>
      <c r="AD45" s="87"/>
      <c r="AE45" s="87"/>
      <c r="AF45" s="87"/>
      <c r="AG45" s="87"/>
      <c r="AH45" s="87"/>
      <c r="AI45" s="87"/>
      <c r="AJ45" s="87"/>
    </row>
    <row r="46" spans="1:36" ht="18.75" x14ac:dyDescent="0.3">
      <c r="A46" s="132"/>
      <c r="B46" s="109"/>
      <c r="C46" s="109"/>
      <c r="D46" s="87"/>
      <c r="E46" s="87"/>
      <c r="F46" s="87"/>
      <c r="G46" s="87"/>
      <c r="H46" s="87"/>
      <c r="I46" s="87"/>
      <c r="J46" s="87"/>
      <c r="K46" s="87"/>
      <c r="L46" s="87"/>
      <c r="M46" s="87"/>
      <c r="N46" s="87"/>
      <c r="O46" s="87"/>
      <c r="P46" s="87"/>
      <c r="Q46" s="87"/>
      <c r="R46" s="87"/>
      <c r="S46" s="87"/>
      <c r="T46" s="87"/>
      <c r="U46" s="87"/>
      <c r="V46" s="87"/>
      <c r="W46" s="87"/>
      <c r="X46" s="87"/>
      <c r="Y46" s="87"/>
      <c r="Z46" s="87"/>
      <c r="AA46" s="87"/>
      <c r="AB46" s="87"/>
      <c r="AC46" s="87"/>
      <c r="AD46" s="87"/>
      <c r="AE46" s="87"/>
      <c r="AF46" s="87"/>
      <c r="AG46" s="87"/>
      <c r="AH46" s="87"/>
      <c r="AI46" s="87"/>
      <c r="AJ46" s="87"/>
    </row>
    <row r="47" spans="1:36" ht="18.75" x14ac:dyDescent="0.3">
      <c r="A47" s="132"/>
      <c r="B47" s="115"/>
      <c r="C47" s="109"/>
      <c r="D47" s="87"/>
      <c r="E47" s="87"/>
      <c r="F47" s="87"/>
      <c r="G47" s="87"/>
      <c r="H47" s="87"/>
      <c r="I47" s="87"/>
      <c r="J47" s="87"/>
      <c r="K47" s="87"/>
      <c r="L47" s="87"/>
      <c r="M47" s="87"/>
      <c r="N47" s="87"/>
      <c r="O47" s="87"/>
      <c r="P47" s="87"/>
      <c r="Q47" s="87"/>
      <c r="R47" s="87"/>
      <c r="S47" s="87"/>
      <c r="T47" s="87"/>
      <c r="U47" s="87"/>
      <c r="V47" s="87"/>
      <c r="W47" s="87"/>
      <c r="X47" s="87"/>
      <c r="Y47" s="87"/>
      <c r="Z47" s="87"/>
      <c r="AA47" s="87"/>
      <c r="AB47" s="87"/>
      <c r="AC47" s="87"/>
      <c r="AD47" s="87"/>
      <c r="AE47" s="87"/>
      <c r="AF47" s="87"/>
      <c r="AG47" s="87"/>
      <c r="AH47" s="87"/>
      <c r="AI47" s="87"/>
      <c r="AJ47" s="87"/>
    </row>
    <row r="48" spans="1:36" ht="18.75" x14ac:dyDescent="0.3">
      <c r="A48" s="132"/>
      <c r="B48" s="109"/>
      <c r="C48" s="109"/>
      <c r="D48" s="87"/>
      <c r="E48" s="87"/>
      <c r="F48" s="87"/>
      <c r="G48" s="87"/>
      <c r="H48" s="87"/>
      <c r="I48" s="87"/>
      <c r="J48" s="87"/>
      <c r="K48" s="87"/>
      <c r="L48" s="87"/>
      <c r="M48" s="87"/>
      <c r="N48" s="87"/>
      <c r="O48" s="87"/>
      <c r="P48" s="87"/>
      <c r="Q48" s="87"/>
      <c r="R48" s="87"/>
      <c r="S48" s="87"/>
      <c r="T48" s="87"/>
      <c r="U48" s="87"/>
      <c r="V48" s="87"/>
      <c r="W48" s="87"/>
      <c r="X48" s="87"/>
      <c r="Y48" s="87"/>
      <c r="Z48" s="87"/>
      <c r="AA48" s="87"/>
      <c r="AB48" s="87"/>
      <c r="AC48" s="87"/>
      <c r="AD48" s="87"/>
      <c r="AE48" s="87"/>
      <c r="AF48" s="87"/>
      <c r="AG48" s="87"/>
      <c r="AH48" s="87"/>
      <c r="AI48" s="87"/>
      <c r="AJ48" s="87"/>
    </row>
    <row r="49" spans="1:36" ht="18.75" x14ac:dyDescent="0.3">
      <c r="A49" s="132"/>
      <c r="B49" s="115"/>
      <c r="C49" s="109"/>
      <c r="D49" s="87"/>
      <c r="E49" s="87"/>
      <c r="F49" s="87"/>
      <c r="G49" s="87"/>
      <c r="H49" s="87"/>
      <c r="I49" s="87"/>
      <c r="J49" s="87"/>
      <c r="K49" s="87"/>
      <c r="L49" s="87"/>
      <c r="M49" s="87"/>
      <c r="N49" s="87"/>
      <c r="O49" s="87"/>
      <c r="P49" s="87"/>
      <c r="Q49" s="87"/>
      <c r="R49" s="87"/>
      <c r="S49" s="87"/>
      <c r="T49" s="87"/>
      <c r="U49" s="87"/>
      <c r="V49" s="87"/>
      <c r="W49" s="87"/>
      <c r="X49" s="87"/>
      <c r="Y49" s="87"/>
      <c r="Z49" s="87"/>
      <c r="AA49" s="87"/>
      <c r="AB49" s="87"/>
      <c r="AC49" s="87"/>
      <c r="AD49" s="87"/>
      <c r="AE49" s="87"/>
      <c r="AF49" s="87"/>
      <c r="AG49" s="87"/>
      <c r="AH49" s="87"/>
      <c r="AI49" s="87"/>
      <c r="AJ49" s="87"/>
    </row>
    <row r="50" spans="1:36" ht="18.75" x14ac:dyDescent="0.3">
      <c r="A50" s="132"/>
      <c r="B50" s="109"/>
      <c r="C50" s="109"/>
      <c r="D50" s="87"/>
      <c r="E50" s="87"/>
      <c r="F50" s="87"/>
      <c r="G50" s="87"/>
      <c r="H50" s="87"/>
      <c r="I50" s="87"/>
      <c r="J50" s="87"/>
      <c r="K50" s="87"/>
      <c r="L50" s="87"/>
      <c r="M50" s="87"/>
      <c r="N50" s="87"/>
      <c r="O50" s="87"/>
      <c r="P50" s="87"/>
      <c r="Q50" s="87"/>
      <c r="R50" s="87"/>
      <c r="S50" s="87"/>
      <c r="T50" s="87"/>
      <c r="U50" s="87"/>
      <c r="V50" s="87"/>
      <c r="W50" s="87"/>
      <c r="X50" s="87"/>
      <c r="Y50" s="87"/>
      <c r="Z50" s="87"/>
      <c r="AA50" s="87"/>
      <c r="AB50" s="87"/>
      <c r="AC50" s="87"/>
      <c r="AD50" s="87"/>
      <c r="AE50" s="87"/>
      <c r="AF50" s="87"/>
      <c r="AG50" s="87"/>
      <c r="AH50" s="87"/>
      <c r="AI50" s="87"/>
      <c r="AJ50" s="87"/>
    </row>
    <row r="51" spans="1:36" ht="18.75" x14ac:dyDescent="0.3">
      <c r="A51" s="132"/>
      <c r="B51" s="109"/>
      <c r="C51" s="109"/>
      <c r="D51" s="87"/>
      <c r="E51" s="87"/>
      <c r="F51" s="87"/>
      <c r="G51" s="87"/>
      <c r="H51" s="87"/>
      <c r="I51" s="87"/>
      <c r="J51" s="87"/>
      <c r="K51" s="87"/>
      <c r="L51" s="87"/>
      <c r="M51" s="87"/>
      <c r="N51" s="87"/>
      <c r="O51" s="87"/>
      <c r="P51" s="87"/>
      <c r="Q51" s="87"/>
      <c r="R51" s="87"/>
      <c r="S51" s="87"/>
      <c r="T51" s="87"/>
      <c r="U51" s="87"/>
      <c r="V51" s="87"/>
      <c r="W51" s="87"/>
      <c r="X51" s="87"/>
      <c r="Y51" s="87"/>
      <c r="Z51" s="87"/>
      <c r="AA51" s="87"/>
      <c r="AB51" s="87"/>
      <c r="AC51" s="87"/>
      <c r="AD51" s="87"/>
      <c r="AE51" s="87"/>
      <c r="AF51" s="87"/>
      <c r="AG51" s="87"/>
      <c r="AH51" s="87"/>
      <c r="AI51" s="87"/>
      <c r="AJ51" s="87"/>
    </row>
    <row r="52" spans="1:36" ht="18.75" x14ac:dyDescent="0.3">
      <c r="A52" s="132"/>
      <c r="B52" s="109"/>
      <c r="C52" s="252" t="s">
        <v>445</v>
      </c>
      <c r="D52" s="252"/>
      <c r="E52" s="252"/>
      <c r="F52" s="252"/>
      <c r="G52" s="252"/>
      <c r="H52" s="252"/>
      <c r="I52" s="252"/>
      <c r="J52" s="252"/>
      <c r="K52" s="252"/>
      <c r="L52" s="252"/>
      <c r="M52" s="252"/>
      <c r="N52" s="252"/>
      <c r="O52" s="252"/>
      <c r="P52" s="252"/>
      <c r="Q52" s="252"/>
      <c r="R52" s="252"/>
      <c r="S52" s="252"/>
      <c r="T52" s="252"/>
      <c r="U52" s="252"/>
      <c r="V52" s="252"/>
      <c r="W52" s="252"/>
      <c r="X52" s="252"/>
      <c r="Y52" s="252"/>
      <c r="Z52" s="252"/>
      <c r="AA52" s="252"/>
      <c r="AB52" s="252"/>
      <c r="AC52" s="252"/>
      <c r="AD52" s="252"/>
      <c r="AE52" s="252"/>
      <c r="AF52" s="252"/>
      <c r="AG52" s="252"/>
      <c r="AH52" s="252"/>
      <c r="AI52" s="252"/>
      <c r="AJ52" s="87"/>
    </row>
    <row r="53" spans="1:36" ht="18.75" x14ac:dyDescent="0.3">
      <c r="A53" s="132"/>
      <c r="B53" s="109"/>
      <c r="C53" s="252" t="s">
        <v>446</v>
      </c>
      <c r="D53" s="252"/>
      <c r="E53" s="252"/>
      <c r="F53" s="252"/>
      <c r="G53" s="252"/>
      <c r="H53" s="252"/>
      <c r="I53" s="252"/>
      <c r="J53" s="252"/>
      <c r="K53" s="252"/>
      <c r="L53" s="252"/>
      <c r="M53" s="252"/>
      <c r="N53" s="252"/>
      <c r="O53" s="252"/>
      <c r="P53" s="252"/>
      <c r="Q53" s="252"/>
      <c r="R53" s="252"/>
      <c r="S53" s="252"/>
      <c r="T53" s="252"/>
      <c r="U53" s="252"/>
      <c r="V53" s="252"/>
      <c r="W53" s="252"/>
      <c r="X53" s="252"/>
      <c r="Y53" s="252"/>
      <c r="Z53" s="252"/>
      <c r="AA53" s="252"/>
      <c r="AB53" s="252"/>
      <c r="AC53" s="252"/>
      <c r="AD53" s="252"/>
      <c r="AE53" s="252"/>
      <c r="AF53" s="252"/>
      <c r="AG53" s="252"/>
      <c r="AH53" s="252"/>
      <c r="AI53" s="252"/>
      <c r="AJ53" s="87"/>
    </row>
    <row r="54" spans="1:36" ht="18.75" x14ac:dyDescent="0.3">
      <c r="A54" s="132"/>
      <c r="B54" s="109"/>
      <c r="C54" s="252" t="s">
        <v>431</v>
      </c>
      <c r="D54" s="252"/>
      <c r="E54" s="252"/>
      <c r="F54" s="252"/>
      <c r="G54" s="252"/>
      <c r="H54" s="252"/>
      <c r="I54" s="252"/>
      <c r="J54" s="252"/>
      <c r="K54" s="252"/>
      <c r="L54" s="252"/>
      <c r="M54" s="252"/>
      <c r="N54" s="252"/>
      <c r="O54" s="252"/>
      <c r="P54" s="252"/>
      <c r="Q54" s="252"/>
      <c r="R54" s="252"/>
      <c r="S54" s="252"/>
      <c r="T54" s="252"/>
      <c r="U54" s="252"/>
      <c r="V54" s="252"/>
      <c r="W54" s="252"/>
      <c r="X54" s="252"/>
      <c r="Y54" s="252"/>
      <c r="Z54" s="252"/>
      <c r="AA54" s="252"/>
      <c r="AB54" s="252"/>
      <c r="AC54" s="252"/>
      <c r="AD54" s="252"/>
      <c r="AE54" s="252"/>
      <c r="AF54" s="252"/>
      <c r="AG54" s="252"/>
      <c r="AH54" s="252"/>
      <c r="AI54" s="252"/>
      <c r="AJ54" s="87"/>
    </row>
    <row r="55" spans="1:36" ht="18.75" x14ac:dyDescent="0.3">
      <c r="A55" s="132"/>
      <c r="B55" s="109"/>
      <c r="C55" s="252" t="s">
        <v>432</v>
      </c>
      <c r="D55" s="252"/>
      <c r="E55" s="252"/>
      <c r="F55" s="252"/>
      <c r="G55" s="252"/>
      <c r="H55" s="252"/>
      <c r="I55" s="252"/>
      <c r="J55" s="252"/>
      <c r="K55" s="252"/>
      <c r="L55" s="252"/>
      <c r="M55" s="252"/>
      <c r="N55" s="252"/>
      <c r="O55" s="252"/>
      <c r="P55" s="252"/>
      <c r="Q55" s="252"/>
      <c r="R55" s="252"/>
      <c r="S55" s="252"/>
      <c r="T55" s="252"/>
      <c r="U55" s="252"/>
      <c r="V55" s="252"/>
      <c r="W55" s="252"/>
      <c r="X55" s="252"/>
      <c r="Y55" s="252"/>
      <c r="Z55" s="252"/>
      <c r="AA55" s="252"/>
      <c r="AB55" s="252"/>
      <c r="AC55" s="252"/>
      <c r="AD55" s="252"/>
      <c r="AE55" s="252"/>
      <c r="AF55" s="252"/>
      <c r="AG55" s="252"/>
      <c r="AH55" s="252"/>
      <c r="AI55" s="252"/>
      <c r="AJ55" s="87"/>
    </row>
    <row r="56" spans="1:36" ht="16.5" x14ac:dyDescent="0.25">
      <c r="A56" s="121"/>
      <c r="B56" s="104"/>
      <c r="C56" s="116"/>
      <c r="D56" s="117"/>
      <c r="E56" s="117"/>
      <c r="F56" s="117"/>
      <c r="G56" s="117"/>
      <c r="H56" s="117"/>
      <c r="I56" s="117"/>
      <c r="J56" s="117"/>
      <c r="K56" s="117"/>
      <c r="L56" s="117"/>
      <c r="M56" s="117"/>
      <c r="N56" s="117"/>
      <c r="O56" s="117"/>
      <c r="P56" s="117"/>
      <c r="Q56" s="117"/>
      <c r="R56" s="117"/>
      <c r="S56" s="117"/>
      <c r="T56" s="117"/>
      <c r="U56" s="117"/>
      <c r="V56" s="117"/>
      <c r="W56" s="117"/>
      <c r="X56" s="117"/>
      <c r="Y56" s="117"/>
      <c r="Z56" s="117"/>
      <c r="AA56" s="117"/>
      <c r="AB56" s="117"/>
      <c r="AC56" s="117"/>
      <c r="AD56" s="117"/>
      <c r="AE56" s="117"/>
      <c r="AF56" s="117"/>
      <c r="AG56" s="117"/>
      <c r="AH56" s="117"/>
      <c r="AI56" s="117"/>
      <c r="AJ56" s="87"/>
    </row>
    <row r="57" spans="1:36" ht="16.5" x14ac:dyDescent="0.25">
      <c r="A57" s="121"/>
      <c r="B57" s="104"/>
      <c r="C57" s="116"/>
      <c r="D57" s="117"/>
      <c r="E57" s="117"/>
      <c r="F57" s="117"/>
      <c r="G57" s="117"/>
      <c r="H57" s="117"/>
      <c r="I57" s="117"/>
      <c r="J57" s="117"/>
      <c r="K57" s="117"/>
      <c r="L57" s="117"/>
      <c r="M57" s="117"/>
      <c r="N57" s="117"/>
      <c r="O57" s="117"/>
      <c r="P57" s="117"/>
      <c r="Q57" s="117"/>
      <c r="R57" s="117"/>
      <c r="S57" s="117"/>
      <c r="T57" s="117"/>
      <c r="U57" s="117"/>
      <c r="V57" s="117"/>
      <c r="W57" s="117"/>
      <c r="X57" s="117"/>
      <c r="Y57" s="117"/>
      <c r="Z57" s="117"/>
      <c r="AA57" s="117"/>
      <c r="AB57" s="117"/>
      <c r="AC57" s="117"/>
      <c r="AD57" s="117"/>
      <c r="AE57" s="117"/>
      <c r="AF57" s="117"/>
      <c r="AG57" s="117"/>
      <c r="AH57" s="117"/>
      <c r="AI57" s="117"/>
      <c r="AJ57" s="87"/>
    </row>
    <row r="58" spans="1:36" ht="16.5" x14ac:dyDescent="0.25">
      <c r="A58" s="121"/>
      <c r="B58" s="104"/>
      <c r="C58" s="116"/>
      <c r="D58" s="117"/>
      <c r="E58" s="117"/>
      <c r="F58" s="117"/>
      <c r="G58" s="117"/>
      <c r="H58" s="297" t="s">
        <v>379</v>
      </c>
      <c r="I58" s="297"/>
      <c r="J58" s="297"/>
      <c r="K58" s="297"/>
      <c r="L58" s="297"/>
      <c r="M58" s="297"/>
      <c r="N58" s="297"/>
      <c r="O58" s="297" t="s">
        <v>1</v>
      </c>
      <c r="P58" s="298" t="str">
        <f>UPPER('Profil Sekolah'!D6)</f>
        <v>SD NEGERI CICOHAG</v>
      </c>
      <c r="Q58" s="298"/>
      <c r="R58" s="298"/>
      <c r="S58" s="298"/>
      <c r="T58" s="298"/>
      <c r="U58" s="298"/>
      <c r="V58" s="298"/>
      <c r="W58" s="298"/>
      <c r="X58" s="298"/>
      <c r="Y58" s="298"/>
      <c r="Z58" s="298"/>
      <c r="AA58" s="118"/>
      <c r="AB58" s="118"/>
      <c r="AC58" s="118"/>
      <c r="AD58" s="118"/>
      <c r="AE58" s="118"/>
      <c r="AF58" s="118"/>
      <c r="AG58" s="117"/>
      <c r="AH58" s="117"/>
      <c r="AI58" s="117"/>
      <c r="AJ58" s="87"/>
    </row>
    <row r="59" spans="1:36" ht="16.5" x14ac:dyDescent="0.25">
      <c r="A59" s="121"/>
      <c r="B59" s="104"/>
      <c r="C59" s="116"/>
      <c r="D59" s="117"/>
      <c r="E59" s="117"/>
      <c r="F59" s="117"/>
      <c r="G59" s="117"/>
      <c r="H59" s="297" t="s">
        <v>3</v>
      </c>
      <c r="I59" s="297"/>
      <c r="J59" s="297"/>
      <c r="K59" s="297"/>
      <c r="L59" s="297"/>
      <c r="M59" s="297"/>
      <c r="N59" s="297"/>
      <c r="O59" s="297" t="s">
        <v>1</v>
      </c>
      <c r="P59" s="299">
        <f>'Profil Sekolah'!D8</f>
        <v>101020607020</v>
      </c>
      <c r="Q59" s="299"/>
      <c r="R59" s="299"/>
      <c r="S59" s="299"/>
      <c r="T59" s="299"/>
      <c r="U59" s="299"/>
      <c r="V59" s="299"/>
      <c r="W59" s="299"/>
      <c r="X59" s="299"/>
      <c r="Y59" s="299"/>
      <c r="Z59" s="299"/>
      <c r="AA59" s="118"/>
      <c r="AB59" s="118"/>
      <c r="AC59" s="118"/>
      <c r="AD59" s="118"/>
      <c r="AE59" s="118"/>
      <c r="AF59" s="118"/>
      <c r="AG59" s="117"/>
      <c r="AH59" s="117"/>
      <c r="AI59" s="117"/>
      <c r="AJ59" s="87"/>
    </row>
    <row r="60" spans="1:36" ht="16.5" x14ac:dyDescent="0.25">
      <c r="A60" s="121"/>
      <c r="B60" s="104"/>
      <c r="C60" s="116"/>
      <c r="D60" s="117"/>
      <c r="E60" s="117"/>
      <c r="F60" s="117"/>
      <c r="G60" s="117"/>
      <c r="H60" s="297" t="s">
        <v>4</v>
      </c>
      <c r="I60" s="297"/>
      <c r="J60" s="297"/>
      <c r="K60" s="297"/>
      <c r="L60" s="297"/>
      <c r="M60" s="297"/>
      <c r="N60" s="297"/>
      <c r="O60" s="297" t="s">
        <v>1</v>
      </c>
      <c r="P60" s="298">
        <f>'Profil Sekolah'!D7</f>
        <v>20202721</v>
      </c>
      <c r="Q60" s="298"/>
      <c r="R60" s="298"/>
      <c r="S60" s="298"/>
      <c r="T60" s="298"/>
      <c r="U60" s="298"/>
      <c r="V60" s="298"/>
      <c r="W60" s="298"/>
      <c r="X60" s="298"/>
      <c r="Y60" s="298"/>
      <c r="Z60" s="298"/>
      <c r="AA60" s="118"/>
      <c r="AB60" s="118"/>
      <c r="AC60" s="118"/>
      <c r="AD60" s="118"/>
      <c r="AE60" s="118"/>
      <c r="AF60" s="118"/>
      <c r="AG60" s="117"/>
      <c r="AH60" s="117"/>
      <c r="AI60" s="117"/>
      <c r="AJ60" s="87"/>
    </row>
    <row r="61" spans="1:36" ht="16.5" hidden="1" x14ac:dyDescent="0.25">
      <c r="A61" s="121"/>
      <c r="B61" s="104"/>
      <c r="C61" s="116"/>
      <c r="D61" s="117"/>
      <c r="E61" s="117"/>
      <c r="F61" s="117"/>
      <c r="G61" s="117"/>
      <c r="H61" s="297"/>
      <c r="I61" s="297"/>
      <c r="J61" s="297"/>
      <c r="K61" s="297"/>
      <c r="L61" s="297"/>
      <c r="M61" s="297"/>
      <c r="N61" s="297"/>
      <c r="O61" s="297"/>
      <c r="P61" s="297"/>
      <c r="Q61" s="297"/>
      <c r="R61" s="297"/>
      <c r="S61" s="297"/>
      <c r="T61" s="297"/>
      <c r="U61" s="297"/>
      <c r="V61" s="297"/>
      <c r="W61" s="297"/>
      <c r="X61" s="297"/>
      <c r="Y61" s="297"/>
      <c r="Z61" s="297"/>
      <c r="AA61" s="118"/>
      <c r="AB61" s="118"/>
      <c r="AC61" s="118"/>
      <c r="AD61" s="118"/>
      <c r="AE61" s="118"/>
      <c r="AF61" s="118"/>
      <c r="AG61" s="117"/>
      <c r="AH61" s="117"/>
      <c r="AI61" s="117"/>
      <c r="AJ61" s="87"/>
    </row>
    <row r="62" spans="1:36" ht="16.5" hidden="1" x14ac:dyDescent="0.25">
      <c r="A62" s="121"/>
      <c r="B62" s="104"/>
      <c r="C62" s="116"/>
      <c r="D62" s="117"/>
      <c r="E62" s="117"/>
      <c r="F62" s="117"/>
      <c r="G62" s="117"/>
      <c r="H62" s="297"/>
      <c r="I62" s="297"/>
      <c r="J62" s="297"/>
      <c r="K62" s="297"/>
      <c r="L62" s="297"/>
      <c r="M62" s="297"/>
      <c r="N62" s="297"/>
      <c r="O62" s="297"/>
      <c r="P62" s="297"/>
      <c r="Q62" s="297"/>
      <c r="R62" s="297"/>
      <c r="S62" s="297"/>
      <c r="T62" s="297"/>
      <c r="U62" s="297"/>
      <c r="V62" s="297"/>
      <c r="W62" s="297"/>
      <c r="X62" s="297"/>
      <c r="Y62" s="297"/>
      <c r="Z62" s="297"/>
      <c r="AA62" s="118"/>
      <c r="AB62" s="118"/>
      <c r="AC62" s="118"/>
      <c r="AD62" s="118"/>
      <c r="AE62" s="118"/>
      <c r="AF62" s="118"/>
      <c r="AG62" s="117"/>
      <c r="AH62" s="117"/>
      <c r="AI62" s="117"/>
      <c r="AJ62" s="87"/>
    </row>
    <row r="63" spans="1:36" ht="16.5" x14ac:dyDescent="0.25">
      <c r="A63" s="121"/>
      <c r="B63" s="104"/>
      <c r="C63" s="116"/>
      <c r="D63" s="117"/>
      <c r="E63" s="117"/>
      <c r="F63" s="117"/>
      <c r="G63" s="117"/>
      <c r="H63" s="297" t="s">
        <v>381</v>
      </c>
      <c r="I63" s="297"/>
      <c r="J63" s="297"/>
      <c r="K63" s="297"/>
      <c r="L63" s="297"/>
      <c r="M63" s="297"/>
      <c r="N63" s="297"/>
      <c r="O63" s="297" t="s">
        <v>1</v>
      </c>
      <c r="P63" s="297" t="str">
        <f>'Profil Sekolah'!D9</f>
        <v>Jl. Siliwangi, No. 355</v>
      </c>
      <c r="Q63" s="297"/>
      <c r="R63" s="297"/>
      <c r="S63" s="297"/>
      <c r="T63" s="297"/>
      <c r="U63" s="297"/>
      <c r="V63" s="297"/>
      <c r="W63" s="297"/>
      <c r="X63" s="297"/>
      <c r="Y63" s="297"/>
      <c r="Z63" s="297"/>
      <c r="AA63" s="118"/>
      <c r="AB63" s="118"/>
      <c r="AC63" s="118"/>
      <c r="AD63" s="118"/>
      <c r="AE63" s="118"/>
      <c r="AF63" s="118"/>
      <c r="AG63" s="117"/>
      <c r="AH63" s="117"/>
      <c r="AI63" s="117"/>
      <c r="AJ63" s="87"/>
    </row>
    <row r="64" spans="1:36" ht="16.5" x14ac:dyDescent="0.25">
      <c r="A64" s="121"/>
      <c r="B64" s="104"/>
      <c r="C64" s="116"/>
      <c r="D64" s="117"/>
      <c r="E64" s="117"/>
      <c r="F64" s="117"/>
      <c r="G64" s="117"/>
      <c r="H64" s="297"/>
      <c r="I64" s="297"/>
      <c r="J64" s="297"/>
      <c r="K64" s="297"/>
      <c r="L64" s="297"/>
      <c r="M64" s="297"/>
      <c r="N64" s="297"/>
      <c r="O64" s="297"/>
      <c r="P64" s="297" t="str">
        <f>"Kode Pos. "&amp;'Profil Sekolah'!D14</f>
        <v>Kode Pos. 43152</v>
      </c>
      <c r="Q64" s="297"/>
      <c r="R64" s="297"/>
      <c r="S64" s="297"/>
      <c r="T64" s="297"/>
      <c r="U64" s="297"/>
      <c r="V64" s="297"/>
      <c r="W64" s="297"/>
      <c r="X64" s="297" t="s">
        <v>449</v>
      </c>
      <c r="Y64" s="297"/>
      <c r="Z64" s="297"/>
      <c r="AA64" s="257" t="str">
        <f>'Profil Sekolah'!D15</f>
        <v>-</v>
      </c>
      <c r="AB64" s="257"/>
      <c r="AC64" s="257"/>
      <c r="AD64" s="257"/>
      <c r="AE64" s="257"/>
      <c r="AF64" s="257"/>
      <c r="AG64" s="117"/>
      <c r="AH64" s="117"/>
      <c r="AI64" s="117"/>
      <c r="AJ64" s="87"/>
    </row>
    <row r="65" spans="1:36" ht="16.5" x14ac:dyDescent="0.25">
      <c r="A65" s="121"/>
      <c r="B65" s="104"/>
      <c r="C65" s="116"/>
      <c r="D65" s="117"/>
      <c r="E65" s="117"/>
      <c r="F65" s="117"/>
      <c r="G65" s="117"/>
      <c r="H65" s="297" t="s">
        <v>443</v>
      </c>
      <c r="I65" s="297"/>
      <c r="J65" s="297"/>
      <c r="K65" s="297"/>
      <c r="L65" s="297"/>
      <c r="M65" s="297"/>
      <c r="N65" s="297"/>
      <c r="O65" s="297" t="s">
        <v>1</v>
      </c>
      <c r="P65" s="297" t="str">
        <f>'Profil Sekolah'!D10</f>
        <v>Padaasih</v>
      </c>
      <c r="Q65" s="297"/>
      <c r="R65" s="297"/>
      <c r="S65" s="297"/>
      <c r="T65" s="297"/>
      <c r="U65" s="297"/>
      <c r="V65" s="297"/>
      <c r="W65" s="297"/>
      <c r="X65" s="297"/>
      <c r="Y65" s="297"/>
      <c r="Z65" s="297"/>
      <c r="AA65" s="118"/>
      <c r="AB65" s="118"/>
      <c r="AC65" s="118"/>
      <c r="AD65" s="118"/>
      <c r="AE65" s="118"/>
      <c r="AF65" s="118"/>
      <c r="AG65" s="117"/>
      <c r="AH65" s="117"/>
      <c r="AI65" s="117"/>
      <c r="AJ65" s="87"/>
    </row>
    <row r="66" spans="1:36" ht="16.5" x14ac:dyDescent="0.25">
      <c r="A66" s="121"/>
      <c r="B66" s="104"/>
      <c r="C66" s="116"/>
      <c r="D66" s="117"/>
      <c r="E66" s="117"/>
      <c r="F66" s="117"/>
      <c r="G66" s="117"/>
      <c r="H66" s="297" t="s">
        <v>61</v>
      </c>
      <c r="I66" s="297"/>
      <c r="J66" s="297"/>
      <c r="K66" s="297"/>
      <c r="L66" s="297"/>
      <c r="M66" s="297"/>
      <c r="N66" s="297"/>
      <c r="O66" s="297" t="s">
        <v>1</v>
      </c>
      <c r="P66" s="297" t="str">
        <f>'Profil Sekolah'!D11</f>
        <v>Cisaat</v>
      </c>
      <c r="Q66" s="297"/>
      <c r="R66" s="297"/>
      <c r="S66" s="297"/>
      <c r="T66" s="297"/>
      <c r="U66" s="297"/>
      <c r="V66" s="297"/>
      <c r="W66" s="297"/>
      <c r="X66" s="297"/>
      <c r="Y66" s="297"/>
      <c r="Z66" s="297"/>
      <c r="AA66" s="118"/>
      <c r="AB66" s="118"/>
      <c r="AC66" s="118"/>
      <c r="AD66" s="118"/>
      <c r="AE66" s="118"/>
      <c r="AF66" s="118"/>
      <c r="AG66" s="117"/>
      <c r="AH66" s="117"/>
      <c r="AI66" s="117"/>
      <c r="AJ66" s="87"/>
    </row>
    <row r="67" spans="1:36" ht="16.5" x14ac:dyDescent="0.25">
      <c r="A67" s="121"/>
      <c r="B67" s="104"/>
      <c r="C67" s="116"/>
      <c r="D67" s="117"/>
      <c r="E67" s="117"/>
      <c r="F67" s="117"/>
      <c r="G67" s="117"/>
      <c r="H67" s="297" t="s">
        <v>434</v>
      </c>
      <c r="I67" s="297"/>
      <c r="J67" s="297"/>
      <c r="K67" s="297"/>
      <c r="L67" s="297"/>
      <c r="M67" s="297"/>
      <c r="N67" s="297"/>
      <c r="O67" s="297" t="s">
        <v>1</v>
      </c>
      <c r="P67" s="297" t="str">
        <f>'Profil Sekolah'!D12</f>
        <v>Kabupaten Sukabumi</v>
      </c>
      <c r="Q67" s="297"/>
      <c r="R67" s="297"/>
      <c r="S67" s="297"/>
      <c r="T67" s="297"/>
      <c r="U67" s="297"/>
      <c r="V67" s="297"/>
      <c r="W67" s="297"/>
      <c r="X67" s="297"/>
      <c r="Y67" s="297"/>
      <c r="Z67" s="297"/>
      <c r="AA67" s="118"/>
      <c r="AB67" s="118"/>
      <c r="AC67" s="118"/>
      <c r="AD67" s="118"/>
      <c r="AE67" s="118"/>
      <c r="AF67" s="118"/>
      <c r="AG67" s="117"/>
      <c r="AH67" s="117"/>
      <c r="AI67" s="117"/>
      <c r="AJ67" s="87"/>
    </row>
    <row r="68" spans="1:36" ht="16.5" x14ac:dyDescent="0.25">
      <c r="A68" s="121"/>
      <c r="B68" s="104"/>
      <c r="C68" s="116"/>
      <c r="D68" s="117"/>
      <c r="E68" s="117"/>
      <c r="F68" s="117"/>
      <c r="G68" s="117"/>
      <c r="H68" s="297" t="s">
        <v>63</v>
      </c>
      <c r="I68" s="297"/>
      <c r="J68" s="297"/>
      <c r="K68" s="297"/>
      <c r="L68" s="297"/>
      <c r="M68" s="297"/>
      <c r="N68" s="297"/>
      <c r="O68" s="297" t="s">
        <v>1</v>
      </c>
      <c r="P68" s="297" t="str">
        <f>'Profil Sekolah'!D13</f>
        <v>Jawa Barat</v>
      </c>
      <c r="Q68" s="297"/>
      <c r="R68" s="297"/>
      <c r="S68" s="297"/>
      <c r="T68" s="297"/>
      <c r="U68" s="297"/>
      <c r="V68" s="297"/>
      <c r="W68" s="297"/>
      <c r="X68" s="297"/>
      <c r="Y68" s="297"/>
      <c r="Z68" s="297"/>
      <c r="AA68" s="118"/>
      <c r="AB68" s="118"/>
      <c r="AC68" s="118"/>
      <c r="AD68" s="118"/>
      <c r="AE68" s="118"/>
      <c r="AF68" s="118"/>
      <c r="AG68" s="117"/>
      <c r="AH68" s="117"/>
      <c r="AI68" s="117"/>
      <c r="AJ68" s="87"/>
    </row>
    <row r="69" spans="1:36" ht="16.5" x14ac:dyDescent="0.25">
      <c r="A69" s="121"/>
      <c r="B69" s="104"/>
      <c r="C69" s="116"/>
      <c r="D69" s="117"/>
      <c r="E69" s="117"/>
      <c r="F69" s="117"/>
      <c r="G69" s="117"/>
      <c r="H69" s="297" t="s">
        <v>435</v>
      </c>
      <c r="I69" s="297"/>
      <c r="J69" s="297"/>
      <c r="K69" s="297"/>
      <c r="L69" s="297"/>
      <c r="M69" s="297"/>
      <c r="N69" s="297"/>
      <c r="O69" s="297" t="s">
        <v>1</v>
      </c>
      <c r="P69" s="297" t="str">
        <f>'Profil Sekolah'!D16</f>
        <v>-</v>
      </c>
      <c r="Q69" s="297"/>
      <c r="R69" s="297"/>
      <c r="S69" s="297"/>
      <c r="T69" s="297"/>
      <c r="U69" s="297"/>
      <c r="V69" s="297"/>
      <c r="W69" s="297"/>
      <c r="X69" s="297"/>
      <c r="Y69" s="297"/>
      <c r="Z69" s="297"/>
      <c r="AA69" s="118"/>
      <c r="AB69" s="118"/>
      <c r="AC69" s="118"/>
      <c r="AD69" s="118"/>
      <c r="AE69" s="118"/>
      <c r="AF69" s="118"/>
      <c r="AG69" s="117"/>
      <c r="AH69" s="117"/>
      <c r="AI69" s="117"/>
      <c r="AJ69" s="87"/>
    </row>
    <row r="70" spans="1:36" ht="16.5" x14ac:dyDescent="0.25">
      <c r="A70" s="121"/>
      <c r="B70" s="104"/>
      <c r="C70" s="116"/>
      <c r="D70" s="117"/>
      <c r="E70" s="117"/>
      <c r="F70" s="117"/>
      <c r="G70" s="117"/>
      <c r="H70" s="297" t="s">
        <v>436</v>
      </c>
      <c r="I70" s="297"/>
      <c r="J70" s="297"/>
      <c r="K70" s="297"/>
      <c r="L70" s="297"/>
      <c r="M70" s="297"/>
      <c r="N70" s="297"/>
      <c r="O70" s="297" t="s">
        <v>1</v>
      </c>
      <c r="P70" s="297" t="str">
        <f>'Profil Sekolah'!D17</f>
        <v>sdncicohag49@gmail.com</v>
      </c>
      <c r="Q70" s="297"/>
      <c r="R70" s="297"/>
      <c r="S70" s="297"/>
      <c r="T70" s="297"/>
      <c r="U70" s="297"/>
      <c r="V70" s="297"/>
      <c r="W70" s="297"/>
      <c r="X70" s="297"/>
      <c r="Y70" s="297"/>
      <c r="Z70" s="297"/>
      <c r="AA70" s="118"/>
      <c r="AB70" s="118"/>
      <c r="AC70" s="118"/>
      <c r="AD70" s="118"/>
      <c r="AE70" s="118"/>
      <c r="AF70" s="118"/>
      <c r="AG70" s="117"/>
      <c r="AH70" s="117"/>
      <c r="AI70" s="117"/>
      <c r="AJ70" s="87"/>
    </row>
    <row r="71" spans="1:36" ht="16.5" x14ac:dyDescent="0.25">
      <c r="A71" s="121"/>
      <c r="B71" s="104"/>
      <c r="C71" s="116"/>
      <c r="D71" s="119"/>
      <c r="E71" s="119"/>
      <c r="F71" s="119"/>
      <c r="G71" s="119"/>
      <c r="H71" s="119"/>
      <c r="I71" s="119"/>
      <c r="J71" s="119"/>
      <c r="K71" s="119"/>
      <c r="L71" s="119"/>
      <c r="M71" s="119"/>
      <c r="N71" s="119"/>
      <c r="O71" s="119"/>
      <c r="P71" s="119"/>
      <c r="Q71" s="119"/>
      <c r="R71" s="119"/>
      <c r="S71" s="119"/>
      <c r="T71" s="119"/>
      <c r="U71" s="119"/>
      <c r="V71" s="119"/>
      <c r="W71" s="119"/>
      <c r="X71" s="119"/>
      <c r="Y71" s="119"/>
      <c r="Z71" s="119"/>
      <c r="AA71" s="119"/>
      <c r="AB71" s="119"/>
      <c r="AC71" s="119"/>
      <c r="AD71" s="119"/>
      <c r="AE71" s="119"/>
      <c r="AF71" s="119"/>
      <c r="AG71" s="119"/>
      <c r="AH71" s="119"/>
      <c r="AI71" s="119"/>
      <c r="AJ71" s="87"/>
    </row>
    <row r="72" spans="1:36" ht="16.5" x14ac:dyDescent="0.25">
      <c r="A72" s="121"/>
      <c r="B72" s="104"/>
      <c r="C72" s="116"/>
      <c r="D72" s="119"/>
      <c r="E72" s="119"/>
      <c r="F72" s="119"/>
      <c r="G72" s="119"/>
      <c r="H72" s="119"/>
      <c r="I72" s="119"/>
      <c r="J72" s="119"/>
      <c r="K72" s="119"/>
      <c r="L72" s="119"/>
      <c r="M72" s="119"/>
      <c r="N72" s="119"/>
      <c r="O72" s="119"/>
      <c r="P72" s="119"/>
      <c r="Q72" s="119"/>
      <c r="R72" s="119"/>
      <c r="S72" s="119"/>
      <c r="T72" s="119"/>
      <c r="U72" s="119"/>
      <c r="V72" s="119"/>
      <c r="W72" s="119"/>
      <c r="X72" s="119"/>
      <c r="Y72" s="119"/>
      <c r="Z72" s="119"/>
      <c r="AA72" s="119"/>
      <c r="AB72" s="119"/>
      <c r="AC72" s="119"/>
      <c r="AD72" s="119"/>
      <c r="AE72" s="119"/>
      <c r="AF72" s="119"/>
      <c r="AG72" s="119"/>
      <c r="AH72" s="119"/>
      <c r="AI72" s="119"/>
      <c r="AJ72" s="87"/>
    </row>
    <row r="73" spans="1:36" ht="16.5" x14ac:dyDescent="0.25">
      <c r="A73" s="121"/>
      <c r="B73" s="104"/>
      <c r="C73" s="116"/>
      <c r="D73" s="119"/>
      <c r="E73" s="119"/>
      <c r="F73" s="119"/>
      <c r="G73" s="119"/>
      <c r="H73" s="119"/>
      <c r="I73" s="119"/>
      <c r="J73" s="119"/>
      <c r="K73" s="119"/>
      <c r="L73" s="119"/>
      <c r="M73" s="119"/>
      <c r="N73" s="119"/>
      <c r="O73" s="119"/>
      <c r="P73" s="119"/>
      <c r="Q73" s="119"/>
      <c r="R73" s="119"/>
      <c r="S73" s="119"/>
      <c r="T73" s="119"/>
      <c r="U73" s="119"/>
      <c r="V73" s="119"/>
      <c r="W73" s="119"/>
      <c r="X73" s="119"/>
      <c r="Y73" s="119"/>
      <c r="Z73" s="119"/>
      <c r="AA73" s="119"/>
      <c r="AB73" s="119"/>
      <c r="AC73" s="119"/>
      <c r="AD73" s="119"/>
      <c r="AE73" s="119"/>
      <c r="AF73" s="119"/>
      <c r="AG73" s="119"/>
      <c r="AH73" s="119"/>
      <c r="AI73" s="119"/>
      <c r="AJ73" s="87"/>
    </row>
    <row r="74" spans="1:36" ht="16.5" x14ac:dyDescent="0.25">
      <c r="A74" s="121"/>
      <c r="B74" s="104"/>
      <c r="C74" s="104"/>
      <c r="D74" s="87"/>
      <c r="E74" s="87"/>
      <c r="F74" s="87"/>
      <c r="G74" s="87"/>
      <c r="H74" s="87"/>
      <c r="I74" s="87"/>
      <c r="J74" s="87"/>
      <c r="K74" s="87"/>
      <c r="L74" s="87"/>
      <c r="M74" s="87"/>
      <c r="N74" s="87"/>
      <c r="O74" s="87"/>
      <c r="P74" s="87"/>
      <c r="Q74" s="87"/>
      <c r="R74" s="87"/>
      <c r="S74" s="87"/>
      <c r="T74" s="87"/>
      <c r="U74" s="87"/>
      <c r="V74" s="87"/>
      <c r="W74" s="87"/>
      <c r="X74" s="87"/>
      <c r="Y74" s="87"/>
      <c r="Z74" s="87"/>
      <c r="AA74" s="87"/>
      <c r="AB74" s="87"/>
      <c r="AC74" s="87"/>
      <c r="AD74" s="87"/>
      <c r="AE74" s="87"/>
      <c r="AF74" s="87"/>
      <c r="AG74" s="87"/>
      <c r="AH74" s="87"/>
      <c r="AI74" s="87"/>
      <c r="AJ74" s="87"/>
    </row>
    <row r="75" spans="1:36" ht="16.5" x14ac:dyDescent="0.25">
      <c r="A75" s="121"/>
      <c r="B75" s="104"/>
      <c r="C75" s="104"/>
      <c r="D75" s="87"/>
      <c r="E75" s="87"/>
      <c r="F75" s="87"/>
      <c r="G75" s="87"/>
      <c r="H75" s="87"/>
      <c r="I75" s="87"/>
      <c r="J75" s="87"/>
      <c r="K75" s="87"/>
      <c r="L75" s="87"/>
      <c r="M75" s="87"/>
      <c r="N75" s="87"/>
      <c r="O75" s="87"/>
      <c r="P75" s="87"/>
      <c r="Q75" s="87"/>
      <c r="R75" s="87"/>
      <c r="S75" s="87"/>
      <c r="T75" s="87"/>
      <c r="U75" s="87"/>
      <c r="V75" s="87"/>
      <c r="W75" s="87"/>
      <c r="X75" s="87"/>
      <c r="Y75" s="87"/>
      <c r="Z75" s="87"/>
      <c r="AA75" s="87"/>
      <c r="AB75" s="87"/>
      <c r="AC75" s="87"/>
      <c r="AD75" s="87"/>
      <c r="AE75" s="87"/>
      <c r="AF75" s="87"/>
      <c r="AG75" s="87"/>
      <c r="AH75" s="87"/>
      <c r="AI75" s="87"/>
      <c r="AJ75" s="87"/>
    </row>
    <row r="76" spans="1:36" ht="16.5" x14ac:dyDescent="0.25">
      <c r="A76" s="121"/>
      <c r="B76" s="104"/>
      <c r="C76" s="104"/>
      <c r="D76" s="87"/>
      <c r="E76" s="87"/>
      <c r="F76" s="87"/>
      <c r="G76" s="87"/>
      <c r="H76" s="87"/>
      <c r="I76" s="87"/>
      <c r="J76" s="87"/>
      <c r="K76" s="87"/>
      <c r="L76" s="87"/>
      <c r="M76" s="87"/>
      <c r="N76" s="87"/>
      <c r="O76" s="87"/>
      <c r="P76" s="87"/>
      <c r="Q76" s="87"/>
      <c r="R76" s="87"/>
      <c r="S76" s="87"/>
      <c r="T76" s="87"/>
      <c r="U76" s="87"/>
      <c r="V76" s="87"/>
      <c r="W76" s="87"/>
      <c r="X76" s="87"/>
      <c r="Y76" s="87"/>
      <c r="Z76" s="87"/>
      <c r="AA76" s="87"/>
      <c r="AB76" s="87"/>
      <c r="AC76" s="87"/>
      <c r="AD76" s="87"/>
      <c r="AE76" s="87"/>
      <c r="AF76" s="87"/>
      <c r="AG76" s="87"/>
      <c r="AH76" s="87"/>
      <c r="AI76" s="87"/>
      <c r="AJ76" s="87"/>
    </row>
    <row r="77" spans="1:36" ht="16.5" x14ac:dyDescent="0.25">
      <c r="A77" s="121"/>
      <c r="B77" s="104"/>
      <c r="C77" s="104"/>
      <c r="D77" s="87"/>
      <c r="E77" s="87"/>
      <c r="F77" s="87"/>
      <c r="G77" s="87"/>
      <c r="H77" s="87"/>
      <c r="I77" s="87"/>
      <c r="J77" s="87"/>
      <c r="K77" s="87"/>
      <c r="L77" s="87"/>
      <c r="M77" s="87"/>
      <c r="N77" s="87"/>
      <c r="O77" s="87"/>
      <c r="P77" s="87"/>
      <c r="Q77" s="87"/>
      <c r="R77" s="87"/>
      <c r="S77" s="87"/>
      <c r="T77" s="87"/>
      <c r="U77" s="87"/>
      <c r="V77" s="87"/>
      <c r="W77" s="87"/>
      <c r="X77" s="87"/>
      <c r="Y77" s="87"/>
      <c r="Z77" s="87"/>
      <c r="AA77" s="87"/>
      <c r="AB77" s="87"/>
      <c r="AC77" s="87"/>
      <c r="AD77" s="87"/>
      <c r="AE77" s="87"/>
      <c r="AF77" s="87"/>
      <c r="AG77" s="87"/>
      <c r="AH77" s="87"/>
      <c r="AI77" s="87"/>
      <c r="AJ77" s="87"/>
    </row>
    <row r="78" spans="1:36" ht="16.5" x14ac:dyDescent="0.25">
      <c r="A78" s="121"/>
      <c r="B78" s="104"/>
      <c r="C78" s="104"/>
      <c r="D78" s="87"/>
      <c r="E78" s="87"/>
      <c r="F78" s="87"/>
      <c r="G78" s="87"/>
      <c r="H78" s="87"/>
      <c r="I78" s="87"/>
      <c r="J78" s="87"/>
      <c r="K78" s="87"/>
      <c r="L78" s="87"/>
      <c r="M78" s="87"/>
      <c r="N78" s="87"/>
      <c r="O78" s="87"/>
      <c r="P78" s="87"/>
      <c r="Q78" s="87"/>
      <c r="R78" s="87"/>
      <c r="S78" s="87"/>
      <c r="T78" s="87"/>
      <c r="U78" s="87"/>
      <c r="V78" s="87"/>
      <c r="W78" s="87"/>
      <c r="X78" s="87"/>
      <c r="Y78" s="87"/>
      <c r="Z78" s="87"/>
      <c r="AA78" s="87"/>
      <c r="AB78" s="87"/>
      <c r="AC78" s="87"/>
      <c r="AD78" s="87"/>
      <c r="AE78" s="87"/>
      <c r="AF78" s="87"/>
      <c r="AG78" s="87"/>
      <c r="AH78" s="87"/>
      <c r="AI78" s="87"/>
      <c r="AJ78" s="87"/>
    </row>
    <row r="79" spans="1:36" ht="20.25" x14ac:dyDescent="0.3">
      <c r="A79" s="131"/>
      <c r="B79" s="114"/>
      <c r="C79" s="114"/>
      <c r="D79" s="87"/>
      <c r="E79" s="87"/>
      <c r="F79" s="87"/>
      <c r="G79" s="87"/>
      <c r="H79" s="87"/>
      <c r="I79" s="87"/>
      <c r="J79" s="87"/>
      <c r="K79" s="87"/>
      <c r="L79" s="87"/>
      <c r="M79" s="87"/>
      <c r="N79" s="87"/>
      <c r="O79" s="87"/>
      <c r="P79" s="87"/>
      <c r="Q79" s="87"/>
      <c r="R79" s="87"/>
      <c r="S79" s="87"/>
      <c r="T79" s="87"/>
      <c r="U79" s="87"/>
      <c r="V79" s="87"/>
      <c r="W79" s="87"/>
      <c r="X79" s="87"/>
      <c r="Y79" s="87"/>
      <c r="Z79" s="87"/>
      <c r="AA79" s="87"/>
      <c r="AB79" s="87"/>
      <c r="AC79" s="87"/>
      <c r="AD79" s="87"/>
      <c r="AE79" s="87"/>
      <c r="AF79" s="87"/>
      <c r="AG79" s="87"/>
      <c r="AH79" s="87"/>
      <c r="AI79" s="87"/>
      <c r="AJ79" s="87"/>
    </row>
    <row r="80" spans="1:36" ht="16.5" x14ac:dyDescent="0.25">
      <c r="A80" s="121"/>
      <c r="B80" s="104"/>
      <c r="C80" s="104"/>
      <c r="D80" s="87"/>
      <c r="E80" s="87"/>
      <c r="F80" s="87"/>
      <c r="G80" s="87"/>
      <c r="H80" s="87"/>
      <c r="I80" s="87"/>
      <c r="J80" s="87"/>
      <c r="K80" s="87"/>
      <c r="L80" s="87"/>
      <c r="M80" s="87"/>
      <c r="N80" s="87"/>
      <c r="O80" s="87"/>
      <c r="P80" s="87"/>
      <c r="Q80" s="87"/>
      <c r="R80" s="87"/>
      <c r="S80" s="87"/>
      <c r="T80" s="87"/>
      <c r="U80" s="87"/>
      <c r="V80" s="87"/>
      <c r="W80" s="87"/>
      <c r="X80" s="87"/>
      <c r="Y80" s="87"/>
      <c r="Z80" s="87"/>
      <c r="AA80" s="87"/>
      <c r="AB80" s="87"/>
      <c r="AC80" s="87"/>
      <c r="AD80" s="87"/>
      <c r="AE80" s="87"/>
      <c r="AF80" s="87"/>
      <c r="AG80" s="87"/>
      <c r="AH80" s="87"/>
      <c r="AI80" s="87"/>
      <c r="AJ80" s="87"/>
    </row>
    <row r="81" spans="1:36" ht="54" customHeight="1" x14ac:dyDescent="0.25">
      <c r="A81" s="121"/>
      <c r="B81" s="104"/>
      <c r="C81" s="104"/>
      <c r="D81" s="87"/>
      <c r="E81" s="87"/>
      <c r="F81" s="87"/>
      <c r="G81" s="87"/>
      <c r="H81" s="87"/>
      <c r="I81" s="87"/>
      <c r="J81" s="87"/>
      <c r="K81" s="87"/>
      <c r="L81" s="87"/>
      <c r="M81" s="87"/>
      <c r="N81" s="87"/>
      <c r="O81" s="87"/>
      <c r="P81" s="87"/>
      <c r="Q81" s="87"/>
      <c r="R81" s="87"/>
      <c r="S81" s="87"/>
      <c r="T81" s="87"/>
      <c r="U81" s="87"/>
      <c r="V81" s="87"/>
      <c r="W81" s="87"/>
      <c r="X81" s="87"/>
      <c r="Y81" s="87"/>
      <c r="Z81" s="87"/>
      <c r="AA81" s="87"/>
      <c r="AB81" s="87"/>
      <c r="AC81" s="87"/>
      <c r="AD81" s="87"/>
      <c r="AE81" s="87"/>
      <c r="AF81" s="87"/>
      <c r="AG81" s="87"/>
      <c r="AH81" s="87"/>
      <c r="AI81" s="87"/>
      <c r="AJ81" s="87"/>
    </row>
    <row r="82" spans="1:36" ht="16.5" x14ac:dyDescent="0.25">
      <c r="A82" s="133"/>
      <c r="B82" s="116"/>
      <c r="C82" s="104"/>
      <c r="D82" s="87"/>
      <c r="E82" s="87"/>
      <c r="F82" s="87"/>
      <c r="G82" s="87"/>
      <c r="H82" s="87"/>
      <c r="I82" s="87"/>
      <c r="J82" s="87"/>
      <c r="K82" s="87"/>
      <c r="L82" s="87"/>
      <c r="M82" s="87"/>
      <c r="N82" s="87"/>
      <c r="O82" s="87"/>
      <c r="P82" s="87"/>
      <c r="Q82" s="87"/>
      <c r="R82" s="87"/>
      <c r="S82" s="87"/>
      <c r="T82" s="87"/>
      <c r="U82" s="87"/>
      <c r="V82" s="87"/>
      <c r="W82" s="87"/>
      <c r="X82" s="87"/>
      <c r="Y82" s="87"/>
      <c r="Z82" s="87"/>
      <c r="AA82" s="87"/>
      <c r="AB82" s="87"/>
      <c r="AC82" s="87"/>
      <c r="AD82" s="87"/>
      <c r="AE82" s="87"/>
      <c r="AF82" s="87"/>
      <c r="AG82" s="87"/>
      <c r="AH82" s="87"/>
      <c r="AI82" s="87"/>
      <c r="AJ82" s="87"/>
    </row>
    <row r="83" spans="1:36" ht="16.5" x14ac:dyDescent="0.25">
      <c r="A83" s="133"/>
      <c r="B83" s="104"/>
      <c r="C83" s="104"/>
      <c r="D83" s="87"/>
      <c r="E83" s="87"/>
      <c r="F83" s="87"/>
      <c r="G83" s="87"/>
      <c r="H83" s="87"/>
      <c r="I83" s="87"/>
      <c r="J83" s="87"/>
      <c r="K83" s="87"/>
      <c r="L83" s="87"/>
      <c r="M83" s="87"/>
      <c r="N83" s="87"/>
      <c r="O83" s="87"/>
      <c r="P83" s="87"/>
      <c r="Q83" s="87"/>
      <c r="R83" s="87"/>
      <c r="S83" s="87"/>
      <c r="T83" s="87"/>
      <c r="U83" s="87"/>
      <c r="V83" s="87"/>
      <c r="W83" s="87"/>
      <c r="X83" s="87"/>
      <c r="Y83" s="87"/>
      <c r="Z83" s="87"/>
      <c r="AA83" s="87"/>
      <c r="AB83" s="87"/>
      <c r="AC83" s="87"/>
      <c r="AD83" s="87"/>
      <c r="AE83" s="87"/>
      <c r="AF83" s="87"/>
      <c r="AG83" s="87"/>
      <c r="AH83" s="87"/>
      <c r="AI83" s="87"/>
      <c r="AJ83" s="87"/>
    </row>
    <row r="84" spans="1:36" ht="16.5" x14ac:dyDescent="0.25">
      <c r="A84" s="133"/>
      <c r="B84" s="104"/>
      <c r="C84" s="256" t="s">
        <v>437</v>
      </c>
      <c r="D84" s="256"/>
      <c r="E84" s="256"/>
      <c r="F84" s="256"/>
      <c r="G84" s="256"/>
      <c r="H84" s="256"/>
      <c r="I84" s="256"/>
      <c r="J84" s="256"/>
      <c r="K84" s="256"/>
      <c r="L84" s="256"/>
      <c r="M84" s="256"/>
      <c r="N84" s="256"/>
      <c r="O84" s="256"/>
      <c r="P84" s="256"/>
      <c r="Q84" s="256"/>
      <c r="R84" s="256"/>
      <c r="S84" s="256"/>
      <c r="T84" s="256"/>
      <c r="U84" s="256"/>
      <c r="V84" s="256"/>
      <c r="W84" s="256"/>
      <c r="X84" s="256"/>
      <c r="Y84" s="256"/>
      <c r="Z84" s="256"/>
      <c r="AA84" s="256"/>
      <c r="AB84" s="256"/>
      <c r="AC84" s="256"/>
      <c r="AD84" s="256"/>
      <c r="AE84" s="256"/>
      <c r="AF84" s="256"/>
      <c r="AG84" s="256"/>
      <c r="AH84" s="256"/>
      <c r="AI84" s="256"/>
      <c r="AJ84" s="87"/>
    </row>
    <row r="85" spans="1:36" ht="16.5" x14ac:dyDescent="0.25">
      <c r="A85" s="133"/>
      <c r="B85" s="104"/>
      <c r="C85" s="104"/>
      <c r="D85" s="87"/>
      <c r="E85" s="87"/>
      <c r="F85" s="87"/>
      <c r="G85" s="87"/>
      <c r="H85" s="87"/>
      <c r="I85" s="87"/>
      <c r="J85" s="87"/>
      <c r="K85" s="87"/>
      <c r="L85" s="87"/>
      <c r="M85" s="87"/>
      <c r="N85" s="87"/>
      <c r="O85" s="87"/>
      <c r="P85" s="87"/>
      <c r="Q85" s="87"/>
      <c r="R85" s="87"/>
      <c r="S85" s="87"/>
      <c r="T85" s="87"/>
      <c r="U85" s="87"/>
      <c r="V85" s="87"/>
      <c r="W85" s="87"/>
      <c r="X85" s="87"/>
      <c r="Y85" s="87"/>
      <c r="Z85" s="87"/>
      <c r="AA85" s="87"/>
      <c r="AB85" s="87"/>
      <c r="AC85" s="87"/>
      <c r="AD85" s="87"/>
      <c r="AE85" s="87"/>
      <c r="AF85" s="87"/>
      <c r="AG85" s="87"/>
      <c r="AH85" s="87"/>
      <c r="AI85" s="87"/>
      <c r="AJ85" s="87"/>
    </row>
    <row r="86" spans="1:36" ht="16.5" x14ac:dyDescent="0.25">
      <c r="A86" s="133"/>
      <c r="B86" s="104"/>
      <c r="C86" s="104"/>
      <c r="D86" s="87"/>
      <c r="E86" s="87"/>
      <c r="F86" s="87"/>
      <c r="G86" s="87"/>
      <c r="H86" s="87"/>
      <c r="I86" s="87"/>
      <c r="J86" s="87"/>
      <c r="K86" s="87"/>
      <c r="L86" s="87"/>
      <c r="M86" s="87"/>
      <c r="N86" s="87"/>
      <c r="O86" s="87"/>
      <c r="P86" s="87"/>
      <c r="Q86" s="87"/>
      <c r="R86" s="87"/>
      <c r="S86" s="87"/>
      <c r="T86" s="87"/>
      <c r="U86" s="87"/>
      <c r="V86" s="87"/>
      <c r="W86" s="87"/>
      <c r="X86" s="87"/>
      <c r="Y86" s="87"/>
      <c r="Z86" s="87"/>
      <c r="AA86" s="87"/>
      <c r="AB86" s="87"/>
      <c r="AC86" s="87"/>
      <c r="AD86" s="87"/>
      <c r="AE86" s="87"/>
      <c r="AF86" s="87"/>
      <c r="AG86" s="87"/>
      <c r="AH86" s="87"/>
      <c r="AI86" s="87"/>
      <c r="AJ86" s="87"/>
    </row>
    <row r="87" spans="1:36" ht="16.5" x14ac:dyDescent="0.25">
      <c r="A87" s="134"/>
      <c r="B87" s="104"/>
      <c r="C87" s="104"/>
      <c r="D87" s="87"/>
      <c r="E87" s="87"/>
      <c r="F87" s="87"/>
      <c r="G87" s="91" t="s">
        <v>375</v>
      </c>
      <c r="H87" s="91"/>
      <c r="I87" s="91"/>
      <c r="J87" s="91"/>
      <c r="K87" s="91"/>
      <c r="L87" s="91"/>
      <c r="M87" s="91"/>
      <c r="N87" s="91"/>
      <c r="O87" s="91" t="s">
        <v>1</v>
      </c>
      <c r="P87" s="91" t="str">
        <f>UPPER(IFERROR(VLOOKUP($Y$1,'Identitas Siswa'!A8:D67,4,FALSE),""))</f>
        <v>SISWA 02</v>
      </c>
      <c r="Q87" s="91"/>
      <c r="R87" s="91"/>
      <c r="S87" s="91"/>
      <c r="T87" s="91"/>
      <c r="U87" s="91"/>
      <c r="V87" s="91"/>
      <c r="W87" s="91"/>
      <c r="X87" s="91"/>
      <c r="Y87" s="91"/>
      <c r="Z87" s="91"/>
      <c r="AA87" s="91"/>
      <c r="AB87" s="91"/>
      <c r="AC87" s="91"/>
      <c r="AD87" s="91"/>
      <c r="AE87" s="91"/>
      <c r="AF87" s="91"/>
      <c r="AG87" s="91"/>
      <c r="AH87" s="91"/>
      <c r="AI87" s="91"/>
      <c r="AJ87" s="87"/>
    </row>
    <row r="88" spans="1:36" ht="16.5" x14ac:dyDescent="0.25">
      <c r="A88" s="133"/>
      <c r="B88" s="104"/>
      <c r="C88" s="104"/>
      <c r="D88" s="87"/>
      <c r="E88" s="87"/>
      <c r="F88" s="87"/>
      <c r="G88" s="91" t="s">
        <v>377</v>
      </c>
      <c r="H88" s="91"/>
      <c r="I88" s="91"/>
      <c r="J88" s="91"/>
      <c r="K88" s="91"/>
      <c r="L88" s="91"/>
      <c r="M88" s="91"/>
      <c r="N88" s="91"/>
      <c r="O88" s="91" t="s">
        <v>1</v>
      </c>
      <c r="P88" s="91" t="str">
        <f>_xlfn.LET(_xlpm.nisn, IFERROR(VLOOKUP($Y$1, 'Identitas Siswa'!A8:D67, 2, FALSE), ""), _xlpm.nis, IFERROR(VLOOKUP($Y$1, 'Identitas Siswa'!A8:D67, 3, FALSE), ""), _xlfn.TEXTJOIN(" / ", TRUE, IF(_xlpm.nisn=0,"",_xlpm.nisn), IF(_xlpm.nis=0,"",_xlpm.nis)))</f>
        <v>987654321 / 654123</v>
      </c>
      <c r="Q88" s="91"/>
      <c r="R88" s="91"/>
      <c r="S88" s="91"/>
      <c r="T88" s="91"/>
      <c r="U88" s="91"/>
      <c r="V88" s="91"/>
      <c r="W88" s="91"/>
      <c r="X88" s="91"/>
      <c r="Y88" s="91"/>
      <c r="Z88" s="91"/>
      <c r="AA88" s="91"/>
      <c r="AB88" s="91"/>
      <c r="AC88" s="91"/>
      <c r="AD88" s="91"/>
      <c r="AE88" s="91"/>
      <c r="AF88" s="91"/>
      <c r="AG88" s="91"/>
      <c r="AH88" s="91"/>
      <c r="AI88" s="91"/>
      <c r="AJ88" s="87"/>
    </row>
    <row r="89" spans="1:36" ht="16.5" x14ac:dyDescent="0.25">
      <c r="A89" s="133"/>
      <c r="B89" s="104"/>
      <c r="C89" s="104"/>
      <c r="D89" s="87"/>
      <c r="E89" s="87"/>
      <c r="F89" s="87"/>
      <c r="G89" s="91" t="s">
        <v>438</v>
      </c>
      <c r="H89" s="91"/>
      <c r="I89" s="91"/>
      <c r="J89" s="91"/>
      <c r="K89" s="91"/>
      <c r="L89" s="91"/>
      <c r="M89" s="91"/>
      <c r="N89" s="91"/>
      <c r="O89" s="91" t="s">
        <v>1</v>
      </c>
      <c r="P89" s="91" t="str">
        <f>IFERROR(VLOOKUP($Y$1,'Identitas Siswa'!A8:W67,6,FALSE)&amp;", "&amp;VLOOKUP($Y$1,'Identitas Siswa'!A8:W67,7,FALSE),"")</f>
        <v>Sukabumi, 11 Juni 2014</v>
      </c>
      <c r="Q89" s="91"/>
      <c r="R89" s="91"/>
      <c r="S89" s="91"/>
      <c r="T89" s="91"/>
      <c r="U89" s="91"/>
      <c r="V89" s="91"/>
      <c r="W89" s="91"/>
      <c r="X89" s="91"/>
      <c r="Y89" s="91"/>
      <c r="Z89" s="91"/>
      <c r="AA89" s="91"/>
      <c r="AB89" s="91"/>
      <c r="AC89" s="91"/>
      <c r="AD89" s="91"/>
      <c r="AE89" s="91"/>
      <c r="AF89" s="91"/>
      <c r="AG89" s="91"/>
      <c r="AH89" s="91"/>
      <c r="AI89" s="91"/>
      <c r="AJ89" s="87"/>
    </row>
    <row r="90" spans="1:36" ht="16.5" x14ac:dyDescent="0.25">
      <c r="A90" s="133"/>
      <c r="B90" s="104"/>
      <c r="C90" s="104"/>
      <c r="D90" s="87"/>
      <c r="E90" s="87"/>
      <c r="F90" s="87"/>
      <c r="G90" s="91" t="s">
        <v>46</v>
      </c>
      <c r="H90" s="91"/>
      <c r="I90" s="91"/>
      <c r="J90" s="91"/>
      <c r="K90" s="91"/>
      <c r="L90" s="91"/>
      <c r="M90" s="91"/>
      <c r="N90" s="91"/>
      <c r="O90" s="91" t="s">
        <v>1</v>
      </c>
      <c r="P90" s="91" t="str">
        <f>IFERROR(T(VLOOKUP($Y$1,'Identitas Siswa'!A8:W67,8,FALSE)),"")</f>
        <v>Perempuan</v>
      </c>
      <c r="Q90" s="91"/>
      <c r="R90" s="91"/>
      <c r="S90" s="91"/>
      <c r="T90" s="91"/>
      <c r="U90" s="91"/>
      <c r="V90" s="91"/>
      <c r="W90" s="91"/>
      <c r="X90" s="91"/>
      <c r="Y90" s="91"/>
      <c r="Z90" s="91"/>
      <c r="AA90" s="91"/>
      <c r="AB90" s="91"/>
      <c r="AC90" s="91"/>
      <c r="AD90" s="91"/>
      <c r="AE90" s="91"/>
      <c r="AF90" s="91"/>
      <c r="AG90" s="91"/>
      <c r="AH90" s="91"/>
      <c r="AI90" s="91"/>
      <c r="AJ90" s="87"/>
    </row>
    <row r="91" spans="1:36" ht="16.5" x14ac:dyDescent="0.25">
      <c r="A91" s="135"/>
      <c r="B91" s="104"/>
      <c r="C91" s="104"/>
      <c r="D91" s="87"/>
      <c r="E91" s="87"/>
      <c r="F91" s="87"/>
      <c r="G91" s="91" t="s">
        <v>47</v>
      </c>
      <c r="H91" s="91"/>
      <c r="I91" s="91"/>
      <c r="J91" s="91"/>
      <c r="K91" s="91"/>
      <c r="L91" s="91"/>
      <c r="M91" s="91"/>
      <c r="N91" s="91"/>
      <c r="O91" s="91" t="s">
        <v>1</v>
      </c>
      <c r="P91" s="91" t="str">
        <f>IFERROR(T(VLOOKUP($Y$1,'Identitas Siswa'!A8:W67,9,FALSE)),"")</f>
        <v>Islam</v>
      </c>
      <c r="Q91" s="91"/>
      <c r="R91" s="91"/>
      <c r="S91" s="91"/>
      <c r="T91" s="91"/>
      <c r="U91" s="91"/>
      <c r="V91" s="91"/>
      <c r="W91" s="91"/>
      <c r="X91" s="91"/>
      <c r="Y91" s="91"/>
      <c r="Z91" s="91"/>
      <c r="AA91" s="91"/>
      <c r="AB91" s="91"/>
      <c r="AC91" s="91"/>
      <c r="AD91" s="91"/>
      <c r="AE91" s="91"/>
      <c r="AF91" s="91"/>
      <c r="AG91" s="91"/>
      <c r="AH91" s="91"/>
      <c r="AI91" s="91"/>
      <c r="AJ91" s="87"/>
    </row>
    <row r="92" spans="1:36" ht="16.5" x14ac:dyDescent="0.25">
      <c r="A92" s="135"/>
      <c r="B92" s="104"/>
      <c r="C92" s="104"/>
      <c r="D92" s="87"/>
      <c r="E92" s="87"/>
      <c r="F92" s="87"/>
      <c r="G92" s="91" t="s">
        <v>450</v>
      </c>
      <c r="H92" s="91"/>
      <c r="I92" s="91"/>
      <c r="J92" s="91"/>
      <c r="K92" s="91"/>
      <c r="L92" s="91"/>
      <c r="M92" s="91"/>
      <c r="N92" s="91"/>
      <c r="O92" s="91" t="s">
        <v>1</v>
      </c>
      <c r="P92" s="91" t="str">
        <f>IFERROR(T(VLOOKUP($Y$1,'Identitas Siswa'!A8:W67,10,FALSE)),"")</f>
        <v>-</v>
      </c>
      <c r="Q92" s="91"/>
      <c r="R92" s="91"/>
      <c r="S92" s="91"/>
      <c r="T92" s="91"/>
      <c r="U92" s="91"/>
      <c r="V92" s="91"/>
      <c r="W92" s="91"/>
      <c r="X92" s="91"/>
      <c r="Y92" s="91"/>
      <c r="Z92" s="91"/>
      <c r="AA92" s="91"/>
      <c r="AB92" s="91"/>
      <c r="AC92" s="91"/>
      <c r="AD92" s="91"/>
      <c r="AE92" s="91"/>
      <c r="AF92" s="91"/>
      <c r="AG92" s="91"/>
      <c r="AH92" s="91"/>
      <c r="AI92" s="91"/>
      <c r="AJ92" s="87"/>
    </row>
    <row r="93" spans="1:36" ht="16.5" x14ac:dyDescent="0.25">
      <c r="A93" s="133"/>
      <c r="B93" s="104"/>
      <c r="C93" s="104"/>
      <c r="D93" s="87"/>
      <c r="E93" s="87"/>
      <c r="F93" s="87"/>
      <c r="G93" s="91" t="s">
        <v>49</v>
      </c>
      <c r="H93" s="91"/>
      <c r="I93" s="91"/>
      <c r="J93" s="91"/>
      <c r="K93" s="91"/>
      <c r="L93" s="91"/>
      <c r="M93" s="91"/>
      <c r="N93" s="91"/>
      <c r="O93" s="91" t="s">
        <v>1</v>
      </c>
      <c r="P93" s="91" t="str">
        <f>IFERROR(T(VLOOKUP($Y$1,'Identitas Siswa'!A8:W67,11,FALSE)),"")</f>
        <v>-</v>
      </c>
      <c r="Q93" s="91"/>
      <c r="R93" s="91"/>
      <c r="S93" s="91"/>
      <c r="T93" s="91"/>
      <c r="U93" s="91"/>
      <c r="V93" s="91"/>
      <c r="W93" s="91"/>
      <c r="X93" s="91"/>
      <c r="Y93" s="91"/>
      <c r="Z93" s="91"/>
      <c r="AA93" s="91"/>
      <c r="AB93" s="91"/>
      <c r="AC93" s="91"/>
      <c r="AD93" s="91"/>
      <c r="AE93" s="91"/>
      <c r="AF93" s="91"/>
      <c r="AG93" s="91"/>
      <c r="AH93" s="91"/>
      <c r="AI93" s="91"/>
      <c r="AJ93" s="87"/>
    </row>
    <row r="94" spans="1:36" ht="16.5" x14ac:dyDescent="0.25">
      <c r="A94" s="133"/>
      <c r="B94" s="104"/>
      <c r="C94" s="104"/>
      <c r="D94" s="87"/>
      <c r="E94" s="87"/>
      <c r="F94" s="87"/>
      <c r="G94" s="91" t="s">
        <v>439</v>
      </c>
      <c r="H94" s="91"/>
      <c r="I94" s="91"/>
      <c r="J94" s="91"/>
      <c r="K94" s="91"/>
      <c r="L94" s="91"/>
      <c r="M94" s="91"/>
      <c r="N94" s="91"/>
      <c r="O94" s="91"/>
      <c r="P94" s="91"/>
      <c r="Q94" s="91"/>
      <c r="R94" s="91"/>
      <c r="S94" s="91"/>
      <c r="T94" s="91"/>
      <c r="U94" s="91"/>
      <c r="V94" s="91"/>
      <c r="W94" s="91"/>
      <c r="X94" s="91"/>
      <c r="Y94" s="91"/>
      <c r="Z94" s="91"/>
      <c r="AA94" s="91"/>
      <c r="AB94" s="91"/>
      <c r="AC94" s="91"/>
      <c r="AD94" s="91"/>
      <c r="AE94" s="91"/>
      <c r="AF94" s="91"/>
      <c r="AG94" s="91"/>
      <c r="AH94" s="91"/>
      <c r="AI94" s="91"/>
      <c r="AJ94" s="87"/>
    </row>
    <row r="95" spans="1:36" ht="16.5" x14ac:dyDescent="0.25">
      <c r="A95" s="135"/>
      <c r="B95" s="104"/>
      <c r="C95" s="104"/>
      <c r="D95" s="87"/>
      <c r="E95" s="87"/>
      <c r="F95" s="87"/>
      <c r="G95" s="91" t="s">
        <v>57</v>
      </c>
      <c r="H95" s="91"/>
      <c r="I95" s="91"/>
      <c r="J95" s="91"/>
      <c r="K95" s="91"/>
      <c r="L95" s="91"/>
      <c r="M95" s="91"/>
      <c r="N95" s="91"/>
      <c r="O95" s="91" t="s">
        <v>1</v>
      </c>
      <c r="P95" s="91" t="str">
        <f>IFERROR(T(VLOOKUP($Y$1,'Identitas Siswa'!A8:W67,12,FALSE)),"")</f>
        <v>Ayah Siswa 02</v>
      </c>
      <c r="Q95" s="91"/>
      <c r="R95" s="91"/>
      <c r="S95" s="91"/>
      <c r="T95" s="91"/>
      <c r="U95" s="91"/>
      <c r="V95" s="91"/>
      <c r="W95" s="91"/>
      <c r="X95" s="91"/>
      <c r="Y95" s="91"/>
      <c r="Z95" s="91"/>
      <c r="AA95" s="91"/>
      <c r="AB95" s="91"/>
      <c r="AC95" s="91"/>
      <c r="AD95" s="91"/>
      <c r="AE95" s="91"/>
      <c r="AF95" s="91"/>
      <c r="AG95" s="91"/>
      <c r="AH95" s="91"/>
      <c r="AI95" s="91"/>
      <c r="AJ95" s="87"/>
    </row>
    <row r="96" spans="1:36" ht="16.5" x14ac:dyDescent="0.25">
      <c r="A96" s="135"/>
      <c r="B96" s="104"/>
      <c r="C96" s="104"/>
      <c r="D96" s="87"/>
      <c r="E96" s="87"/>
      <c r="F96" s="87"/>
      <c r="G96" s="91" t="s">
        <v>58</v>
      </c>
      <c r="H96" s="91"/>
      <c r="I96" s="91"/>
      <c r="J96" s="91"/>
      <c r="K96" s="91"/>
      <c r="L96" s="91"/>
      <c r="M96" s="91"/>
      <c r="N96" s="91"/>
      <c r="O96" s="91" t="s">
        <v>1</v>
      </c>
      <c r="P96" s="91" t="str">
        <f>IFERROR(T(VLOOKUP($Y$1,'Identitas Siswa'!A8:W67,13,FALSE)),"")</f>
        <v>Ibu Siswa 02</v>
      </c>
      <c r="Q96" s="91"/>
      <c r="R96" s="91"/>
      <c r="S96" s="91"/>
      <c r="T96" s="91"/>
      <c r="U96" s="91"/>
      <c r="V96" s="91"/>
      <c r="W96" s="91"/>
      <c r="X96" s="91"/>
      <c r="Y96" s="91"/>
      <c r="Z96" s="91"/>
      <c r="AA96" s="91"/>
      <c r="AB96" s="91"/>
      <c r="AC96" s="91"/>
      <c r="AD96" s="91"/>
      <c r="AE96" s="91"/>
      <c r="AF96" s="91"/>
      <c r="AG96" s="91"/>
      <c r="AH96" s="91"/>
      <c r="AI96" s="91"/>
      <c r="AJ96" s="87"/>
    </row>
    <row r="97" spans="1:36" ht="16.5" x14ac:dyDescent="0.25">
      <c r="A97" s="133"/>
      <c r="B97" s="104"/>
      <c r="C97" s="104"/>
      <c r="D97" s="87"/>
      <c r="E97" s="87"/>
      <c r="F97" s="87"/>
      <c r="G97" s="91" t="s">
        <v>440</v>
      </c>
      <c r="H97" s="91"/>
      <c r="I97" s="91"/>
      <c r="J97" s="91"/>
      <c r="K97" s="91"/>
      <c r="L97" s="91"/>
      <c r="M97" s="91"/>
      <c r="N97" s="91"/>
      <c r="O97" s="91"/>
      <c r="P97" s="91"/>
      <c r="Q97" s="91"/>
      <c r="R97" s="91"/>
      <c r="S97" s="91"/>
      <c r="T97" s="91"/>
      <c r="U97" s="91"/>
      <c r="V97" s="91"/>
      <c r="W97" s="91"/>
      <c r="X97" s="91"/>
      <c r="Y97" s="91"/>
      <c r="Z97" s="91"/>
      <c r="AA97" s="91"/>
      <c r="AB97" s="91"/>
      <c r="AC97" s="91"/>
      <c r="AD97" s="91"/>
      <c r="AE97" s="91"/>
      <c r="AF97" s="91"/>
      <c r="AG97" s="91"/>
      <c r="AH97" s="91"/>
      <c r="AI97" s="91"/>
      <c r="AJ97" s="87"/>
    </row>
    <row r="98" spans="1:36" ht="16.5" x14ac:dyDescent="0.25">
      <c r="A98" s="133"/>
      <c r="B98" s="105"/>
      <c r="C98" s="104"/>
      <c r="D98" s="87"/>
      <c r="E98" s="87"/>
      <c r="F98" s="87"/>
      <c r="G98" s="91" t="s">
        <v>57</v>
      </c>
      <c r="H98" s="91"/>
      <c r="I98" s="91"/>
      <c r="J98" s="91"/>
      <c r="K98" s="91"/>
      <c r="L98" s="91"/>
      <c r="M98" s="91"/>
      <c r="N98" s="91"/>
      <c r="O98" s="91" t="s">
        <v>1</v>
      </c>
      <c r="P98" s="91" t="str">
        <f>IFERROR(T(VLOOKUP($Y$1,'Identitas Siswa'!A8:W67,14,FALSE)),"")</f>
        <v>Youtuber</v>
      </c>
      <c r="Q98" s="91"/>
      <c r="R98" s="91"/>
      <c r="S98" s="91"/>
      <c r="T98" s="91"/>
      <c r="U98" s="91"/>
      <c r="V98" s="91"/>
      <c r="W98" s="91"/>
      <c r="X98" s="91"/>
      <c r="Y98" s="91"/>
      <c r="Z98" s="91"/>
      <c r="AA98" s="91"/>
      <c r="AB98" s="91"/>
      <c r="AC98" s="91"/>
      <c r="AD98" s="91"/>
      <c r="AE98" s="91"/>
      <c r="AF98" s="91"/>
      <c r="AG98" s="91"/>
      <c r="AH98" s="91"/>
      <c r="AI98" s="91"/>
      <c r="AJ98" s="87"/>
    </row>
    <row r="99" spans="1:36" ht="16.5" x14ac:dyDescent="0.25">
      <c r="A99" s="135"/>
      <c r="B99" s="104"/>
      <c r="C99" s="104"/>
      <c r="D99" s="87"/>
      <c r="E99" s="87"/>
      <c r="F99" s="87"/>
      <c r="G99" s="91" t="s">
        <v>58</v>
      </c>
      <c r="H99" s="91"/>
      <c r="I99" s="91"/>
      <c r="J99" s="91"/>
      <c r="K99" s="91"/>
      <c r="L99" s="91"/>
      <c r="M99" s="91"/>
      <c r="N99" s="91"/>
      <c r="O99" s="91" t="s">
        <v>1</v>
      </c>
      <c r="P99" s="91" t="str">
        <f>IFERROR(T(VLOOKUP($Y$1,'Identitas Siswa'!A8:W67,15,FALSE)),"")</f>
        <v>Ibu Rumah Tangga</v>
      </c>
      <c r="Q99" s="91"/>
      <c r="R99" s="91"/>
      <c r="S99" s="91"/>
      <c r="T99" s="91"/>
      <c r="U99" s="91"/>
      <c r="V99" s="91"/>
      <c r="W99" s="91"/>
      <c r="X99" s="91"/>
      <c r="Y99" s="91"/>
      <c r="Z99" s="91"/>
      <c r="AA99" s="91"/>
      <c r="AB99" s="91"/>
      <c r="AC99" s="91"/>
      <c r="AD99" s="91"/>
      <c r="AE99" s="91"/>
      <c r="AF99" s="91"/>
      <c r="AG99" s="91"/>
      <c r="AH99" s="91"/>
      <c r="AI99" s="91"/>
      <c r="AJ99" s="87"/>
    </row>
    <row r="100" spans="1:36" ht="16.5" x14ac:dyDescent="0.25">
      <c r="A100" s="135"/>
      <c r="B100" s="104"/>
      <c r="C100" s="104"/>
      <c r="D100" s="87"/>
      <c r="E100" s="87"/>
      <c r="F100" s="87"/>
      <c r="G100" s="91" t="s">
        <v>441</v>
      </c>
      <c r="H100" s="91"/>
      <c r="I100" s="91"/>
      <c r="J100" s="91"/>
      <c r="K100" s="91"/>
      <c r="L100" s="91"/>
      <c r="M100" s="91"/>
      <c r="N100" s="91"/>
      <c r="O100" s="91"/>
      <c r="P100" s="91"/>
      <c r="Q100" s="91"/>
      <c r="R100" s="91"/>
      <c r="S100" s="91"/>
      <c r="T100" s="91"/>
      <c r="U100" s="91"/>
      <c r="V100" s="91"/>
      <c r="W100" s="91"/>
      <c r="X100" s="91"/>
      <c r="Y100" s="91"/>
      <c r="Z100" s="91"/>
      <c r="AA100" s="91"/>
      <c r="AB100" s="91"/>
      <c r="AC100" s="91"/>
      <c r="AD100" s="91"/>
      <c r="AE100" s="91"/>
      <c r="AF100" s="91"/>
      <c r="AG100" s="91"/>
      <c r="AH100" s="91"/>
      <c r="AI100" s="91"/>
      <c r="AJ100" s="87"/>
    </row>
    <row r="101" spans="1:36" ht="16.5" x14ac:dyDescent="0.25">
      <c r="A101" s="135"/>
      <c r="B101" s="104"/>
      <c r="C101" s="104"/>
      <c r="D101" s="87"/>
      <c r="E101" s="87"/>
      <c r="F101" s="87"/>
      <c r="G101" s="91" t="s">
        <v>442</v>
      </c>
      <c r="H101" s="91"/>
      <c r="I101" s="91"/>
      <c r="J101" s="91"/>
      <c r="K101" s="91"/>
      <c r="L101" s="91"/>
      <c r="M101" s="91"/>
      <c r="N101" s="91"/>
      <c r="O101" s="91" t="s">
        <v>1</v>
      </c>
      <c r="P101" s="91" t="str">
        <f>IFERROR(T(VLOOKUP($Y$1,'Identitas Siswa'!A8:W67,16,FALSE)),"")</f>
        <v>-</v>
      </c>
      <c r="Q101" s="91"/>
      <c r="R101" s="91"/>
      <c r="S101" s="91"/>
      <c r="T101" s="91"/>
      <c r="U101" s="91"/>
      <c r="V101" s="91"/>
      <c r="W101" s="91"/>
      <c r="X101" s="91"/>
      <c r="Y101" s="91"/>
      <c r="Z101" s="91"/>
      <c r="AA101" s="91"/>
      <c r="AB101" s="91"/>
      <c r="AC101" s="91"/>
      <c r="AD101" s="91"/>
      <c r="AE101" s="91"/>
      <c r="AF101" s="91"/>
      <c r="AG101" s="91"/>
      <c r="AH101" s="91"/>
      <c r="AI101" s="91"/>
      <c r="AJ101" s="87"/>
    </row>
    <row r="102" spans="1:36" ht="16.5" x14ac:dyDescent="0.25">
      <c r="A102" s="135"/>
      <c r="B102" s="104"/>
      <c r="C102" s="104"/>
      <c r="D102" s="87"/>
      <c r="E102" s="87"/>
      <c r="F102" s="87"/>
      <c r="G102" s="91" t="s">
        <v>451</v>
      </c>
      <c r="H102" s="91"/>
      <c r="I102" s="91"/>
      <c r="J102" s="91"/>
      <c r="K102" s="91"/>
      <c r="L102" s="91"/>
      <c r="M102" s="91"/>
      <c r="N102" s="91"/>
      <c r="O102" s="91" t="s">
        <v>1</v>
      </c>
      <c r="P102" s="91" t="str">
        <f>IFERROR(T(VLOOKUP($Y$1,'Identitas Siswa'!A8:W67,17,FALSE)),"")</f>
        <v>-</v>
      </c>
      <c r="Q102" s="91"/>
      <c r="R102" s="91"/>
      <c r="S102" s="91"/>
      <c r="T102" s="91"/>
      <c r="U102" s="91"/>
      <c r="V102" s="91"/>
      <c r="W102" s="91"/>
      <c r="X102" s="91"/>
      <c r="Y102" s="91"/>
      <c r="Z102" s="91"/>
      <c r="AA102" s="91"/>
      <c r="AB102" s="91"/>
      <c r="AC102" s="91"/>
      <c r="AD102" s="91"/>
      <c r="AE102" s="91"/>
      <c r="AF102" s="91"/>
      <c r="AG102" s="91"/>
      <c r="AH102" s="91"/>
      <c r="AI102" s="91"/>
      <c r="AJ102" s="87"/>
    </row>
    <row r="103" spans="1:36" ht="16.5" x14ac:dyDescent="0.25">
      <c r="A103" s="135"/>
      <c r="B103" s="104"/>
      <c r="C103" s="104"/>
      <c r="D103" s="87"/>
      <c r="E103" s="87"/>
      <c r="F103" s="87"/>
      <c r="G103" s="91" t="s">
        <v>61</v>
      </c>
      <c r="H103" s="91"/>
      <c r="I103" s="91"/>
      <c r="J103" s="91"/>
      <c r="K103" s="91"/>
      <c r="L103" s="91"/>
      <c r="M103" s="91"/>
      <c r="N103" s="91"/>
      <c r="O103" s="91" t="s">
        <v>1</v>
      </c>
      <c r="P103" s="91" t="str">
        <f>IFERROR(T(VLOOKUP($Y$1,'Identitas Siswa'!A8:W67,18,FALSE)),"")</f>
        <v>-</v>
      </c>
      <c r="Q103" s="91"/>
      <c r="R103" s="91"/>
      <c r="S103" s="91"/>
      <c r="T103" s="91"/>
      <c r="U103" s="91"/>
      <c r="V103" s="91"/>
      <c r="W103" s="91"/>
      <c r="X103" s="91"/>
      <c r="Y103" s="91"/>
      <c r="Z103" s="91"/>
      <c r="AA103" s="91"/>
      <c r="AB103" s="91"/>
      <c r="AC103" s="91"/>
      <c r="AD103" s="91"/>
      <c r="AE103" s="91"/>
      <c r="AF103" s="91"/>
      <c r="AG103" s="91"/>
      <c r="AH103" s="91"/>
      <c r="AI103" s="91"/>
      <c r="AJ103" s="87"/>
    </row>
    <row r="104" spans="1:36" ht="16.5" x14ac:dyDescent="0.25">
      <c r="A104" s="133"/>
      <c r="B104" s="104"/>
      <c r="C104" s="104"/>
      <c r="D104" s="87"/>
      <c r="E104" s="87"/>
      <c r="F104" s="87"/>
      <c r="G104" s="91" t="s">
        <v>452</v>
      </c>
      <c r="H104" s="91"/>
      <c r="I104" s="91"/>
      <c r="J104" s="91"/>
      <c r="K104" s="91"/>
      <c r="L104" s="91"/>
      <c r="M104" s="91"/>
      <c r="N104" s="91"/>
      <c r="O104" s="91" t="s">
        <v>1</v>
      </c>
      <c r="P104" s="91" t="str">
        <f>IFERROR(T(VLOOKUP($Y$1,'Identitas Siswa'!A8:W67,19,FALSE)),"")</f>
        <v>-</v>
      </c>
      <c r="Q104" s="91"/>
      <c r="R104" s="91"/>
      <c r="S104" s="91"/>
      <c r="T104" s="91"/>
      <c r="U104" s="91"/>
      <c r="V104" s="91"/>
      <c r="W104" s="91"/>
      <c r="X104" s="91"/>
      <c r="Y104" s="91"/>
      <c r="Z104" s="91"/>
      <c r="AA104" s="91"/>
      <c r="AB104" s="91"/>
      <c r="AC104" s="91"/>
      <c r="AD104" s="91"/>
      <c r="AE104" s="91"/>
      <c r="AF104" s="91"/>
      <c r="AG104" s="91"/>
      <c r="AH104" s="91"/>
      <c r="AI104" s="91"/>
      <c r="AJ104" s="87"/>
    </row>
    <row r="105" spans="1:36" ht="16.5" x14ac:dyDescent="0.25">
      <c r="A105" s="133"/>
      <c r="B105" s="104"/>
      <c r="C105" s="104"/>
      <c r="D105" s="87"/>
      <c r="E105" s="87"/>
      <c r="F105" s="87"/>
      <c r="G105" s="91" t="s">
        <v>63</v>
      </c>
      <c r="H105" s="91"/>
      <c r="I105" s="91"/>
      <c r="J105" s="91"/>
      <c r="K105" s="91"/>
      <c r="L105" s="91"/>
      <c r="M105" s="91"/>
      <c r="N105" s="91"/>
      <c r="O105" s="91" t="s">
        <v>1</v>
      </c>
      <c r="P105" s="91" t="str">
        <f>IFERROR(T(VLOOKUP($Y$1,'Identitas Siswa'!A8:W67,20,FALSE)),"")</f>
        <v>-</v>
      </c>
      <c r="Q105" s="91"/>
      <c r="R105" s="91"/>
      <c r="S105" s="91"/>
      <c r="T105" s="91"/>
      <c r="U105" s="91"/>
      <c r="V105" s="91"/>
      <c r="W105" s="91"/>
      <c r="X105" s="91"/>
      <c r="Y105" s="91"/>
      <c r="Z105" s="91"/>
      <c r="AA105" s="91"/>
      <c r="AB105" s="91"/>
      <c r="AC105" s="91"/>
      <c r="AD105" s="91"/>
      <c r="AE105" s="91"/>
      <c r="AF105" s="91"/>
      <c r="AG105" s="91"/>
      <c r="AH105" s="91"/>
      <c r="AI105" s="91"/>
      <c r="AJ105" s="87"/>
    </row>
    <row r="106" spans="1:36" ht="16.5" x14ac:dyDescent="0.25">
      <c r="A106" s="135"/>
      <c r="B106" s="104"/>
      <c r="C106" s="104"/>
      <c r="D106" s="87"/>
      <c r="E106" s="87"/>
      <c r="F106" s="87"/>
      <c r="G106" s="91" t="s">
        <v>68</v>
      </c>
      <c r="H106" s="91"/>
      <c r="I106" s="91"/>
      <c r="J106" s="91"/>
      <c r="K106" s="91"/>
      <c r="L106" s="91"/>
      <c r="M106" s="91"/>
      <c r="N106" s="91"/>
      <c r="O106" s="91"/>
      <c r="P106" s="91"/>
      <c r="Q106" s="91"/>
      <c r="R106" s="91"/>
      <c r="S106" s="91"/>
      <c r="T106" s="91"/>
      <c r="U106" s="91"/>
      <c r="V106" s="91"/>
      <c r="W106" s="91"/>
      <c r="X106" s="91"/>
      <c r="Y106" s="91"/>
      <c r="Z106" s="91"/>
      <c r="AA106" s="91"/>
      <c r="AB106" s="91"/>
      <c r="AC106" s="91"/>
      <c r="AD106" s="91"/>
      <c r="AE106" s="91"/>
      <c r="AF106" s="91"/>
      <c r="AG106" s="91"/>
      <c r="AH106" s="91"/>
      <c r="AI106" s="91"/>
      <c r="AJ106" s="87"/>
    </row>
    <row r="107" spans="1:36" ht="16.5" x14ac:dyDescent="0.25">
      <c r="A107" s="135"/>
      <c r="B107" s="104"/>
      <c r="C107" s="104"/>
      <c r="D107" s="87"/>
      <c r="E107" s="87"/>
      <c r="F107" s="87"/>
      <c r="G107" s="91" t="s">
        <v>64</v>
      </c>
      <c r="H107" s="91"/>
      <c r="I107" s="91"/>
      <c r="J107" s="91"/>
      <c r="K107" s="91"/>
      <c r="L107" s="91"/>
      <c r="M107" s="91"/>
      <c r="N107" s="91"/>
      <c r="O107" s="91" t="s">
        <v>1</v>
      </c>
      <c r="P107" s="91" t="str">
        <f>IFERROR(T(VLOOKUP($Y$1,'Identitas Siswa'!A8:W67,21,FALSE)),"")</f>
        <v>-</v>
      </c>
      <c r="Q107" s="91"/>
      <c r="R107" s="91"/>
      <c r="S107" s="91"/>
      <c r="T107" s="91"/>
      <c r="U107" s="91"/>
      <c r="V107" s="91"/>
      <c r="W107" s="91"/>
      <c r="X107" s="91"/>
      <c r="Y107" s="91"/>
      <c r="Z107" s="91"/>
      <c r="AA107" s="91"/>
      <c r="AB107" s="91"/>
      <c r="AC107" s="91"/>
      <c r="AD107" s="91"/>
      <c r="AE107" s="91"/>
      <c r="AF107" s="91"/>
      <c r="AG107" s="91"/>
      <c r="AH107" s="91"/>
      <c r="AI107" s="91"/>
      <c r="AJ107" s="87"/>
    </row>
    <row r="108" spans="1:36" ht="16.5" x14ac:dyDescent="0.25">
      <c r="A108" s="135"/>
      <c r="B108" s="104"/>
      <c r="C108" s="104"/>
      <c r="D108" s="87"/>
      <c r="E108" s="87"/>
      <c r="F108" s="87"/>
      <c r="G108" s="91" t="s">
        <v>65</v>
      </c>
      <c r="H108" s="91"/>
      <c r="I108" s="91"/>
      <c r="J108" s="91"/>
      <c r="K108" s="91"/>
      <c r="L108" s="91"/>
      <c r="M108" s="91"/>
      <c r="N108" s="91"/>
      <c r="O108" s="91" t="s">
        <v>1</v>
      </c>
      <c r="P108" s="91" t="str">
        <f>IFERROR(T(VLOOKUP($Y$1,'Identitas Siswa'!A8:W67,22,FALSE)),"")</f>
        <v>-</v>
      </c>
      <c r="Q108" s="91"/>
      <c r="R108" s="91"/>
      <c r="S108" s="91"/>
      <c r="T108" s="91"/>
      <c r="U108" s="91"/>
      <c r="V108" s="91"/>
      <c r="W108" s="91"/>
      <c r="X108" s="91"/>
      <c r="Y108" s="91"/>
      <c r="Z108" s="91"/>
      <c r="AA108" s="91"/>
      <c r="AB108" s="91"/>
      <c r="AC108" s="91"/>
      <c r="AD108" s="91"/>
      <c r="AE108" s="91"/>
      <c r="AF108" s="91"/>
      <c r="AG108" s="91"/>
      <c r="AH108" s="91"/>
      <c r="AI108" s="91"/>
      <c r="AJ108" s="87"/>
    </row>
    <row r="109" spans="1:36" ht="16.5" x14ac:dyDescent="0.25">
      <c r="A109" s="121"/>
      <c r="B109" s="104"/>
      <c r="C109" s="104"/>
      <c r="D109" s="87"/>
      <c r="E109" s="87"/>
      <c r="F109" s="87"/>
      <c r="G109" s="91" t="s">
        <v>66</v>
      </c>
      <c r="H109" s="91"/>
      <c r="I109" s="91"/>
      <c r="J109" s="91"/>
      <c r="K109" s="91"/>
      <c r="L109" s="91"/>
      <c r="M109" s="91"/>
      <c r="N109" s="91"/>
      <c r="O109" s="91" t="s">
        <v>1</v>
      </c>
      <c r="P109" s="91" t="str">
        <f>IFERROR(T(VLOOKUP($Y$1,'Identitas Siswa'!A8:W67,23,FALSE)),"")</f>
        <v>-</v>
      </c>
      <c r="Q109" s="91"/>
      <c r="R109" s="91"/>
      <c r="S109" s="91"/>
      <c r="T109" s="91"/>
      <c r="U109" s="91"/>
      <c r="V109" s="91"/>
      <c r="W109" s="91"/>
      <c r="X109" s="91"/>
      <c r="Y109" s="91"/>
      <c r="Z109" s="91"/>
      <c r="AA109" s="91"/>
      <c r="AB109" s="91"/>
      <c r="AC109" s="91"/>
      <c r="AD109" s="91"/>
      <c r="AE109" s="91"/>
      <c r="AF109" s="91"/>
      <c r="AG109" s="91"/>
      <c r="AH109" s="91"/>
      <c r="AI109" s="91"/>
      <c r="AJ109" s="87"/>
    </row>
    <row r="110" spans="1:36" ht="16.5" x14ac:dyDescent="0.25">
      <c r="A110" s="121"/>
      <c r="B110" s="104"/>
      <c r="C110" s="104"/>
      <c r="D110" s="87"/>
      <c r="E110" s="87"/>
      <c r="F110" s="87"/>
      <c r="G110" s="91"/>
      <c r="H110" s="91"/>
      <c r="I110" s="91"/>
      <c r="J110" s="91"/>
      <c r="K110" s="91"/>
      <c r="L110" s="91"/>
      <c r="M110" s="91"/>
      <c r="N110" s="91"/>
      <c r="O110" s="91"/>
      <c r="P110" s="91"/>
      <c r="Q110" s="91"/>
      <c r="R110" s="91"/>
      <c r="S110" s="91"/>
      <c r="T110" s="91"/>
      <c r="U110" s="91"/>
      <c r="V110" s="91"/>
      <c r="W110" s="91"/>
      <c r="X110" s="91"/>
      <c r="Y110" s="91"/>
      <c r="Z110" s="91"/>
      <c r="AA110" s="91"/>
      <c r="AB110" s="91"/>
      <c r="AC110" s="91"/>
      <c r="AD110" s="91"/>
      <c r="AE110" s="91"/>
      <c r="AF110" s="91"/>
      <c r="AG110" s="91"/>
      <c r="AH110" s="91"/>
      <c r="AI110" s="91"/>
      <c r="AJ110" s="87"/>
    </row>
    <row r="111" spans="1:36" ht="16.5" x14ac:dyDescent="0.25">
      <c r="A111" s="121"/>
      <c r="B111" s="104"/>
      <c r="C111" s="104"/>
      <c r="D111" s="87"/>
      <c r="E111" s="87"/>
      <c r="F111" s="87"/>
      <c r="G111" s="91"/>
      <c r="H111" s="91"/>
      <c r="I111" s="91"/>
      <c r="J111" s="91"/>
      <c r="K111" s="91"/>
      <c r="L111" s="91"/>
      <c r="M111" s="91"/>
      <c r="N111" s="91"/>
      <c r="O111" s="91"/>
      <c r="P111" s="91"/>
      <c r="Q111" s="91"/>
      <c r="R111" s="91"/>
      <c r="S111" s="91"/>
      <c r="T111" s="91"/>
      <c r="U111" s="91"/>
      <c r="V111" s="91"/>
      <c r="W111" s="91"/>
      <c r="X111" s="91"/>
      <c r="Y111" s="91"/>
      <c r="Z111" s="91"/>
      <c r="AA111" s="91"/>
      <c r="AB111" s="91"/>
      <c r="AC111" s="91"/>
      <c r="AD111" s="91"/>
      <c r="AE111" s="91"/>
      <c r="AF111" s="91"/>
      <c r="AG111" s="91"/>
      <c r="AH111" s="91"/>
      <c r="AI111" s="91"/>
      <c r="AJ111" s="87"/>
    </row>
    <row r="112" spans="1:36" ht="16.5" x14ac:dyDescent="0.25">
      <c r="A112" s="121"/>
      <c r="B112" s="104"/>
      <c r="C112" s="104"/>
      <c r="D112" s="87"/>
      <c r="E112" s="87"/>
      <c r="F112" s="87"/>
      <c r="G112" s="91"/>
      <c r="H112" s="91"/>
      <c r="I112" s="91"/>
      <c r="J112" s="91"/>
      <c r="K112" s="91"/>
      <c r="L112" s="91"/>
      <c r="M112" s="91"/>
      <c r="N112" s="91"/>
      <c r="O112" s="91"/>
      <c r="P112" s="91"/>
      <c r="Q112" s="91"/>
      <c r="R112" s="91"/>
      <c r="S112" s="91"/>
      <c r="T112" s="91"/>
      <c r="U112" s="91"/>
      <c r="V112" s="91"/>
      <c r="W112" s="91"/>
      <c r="X112" s="91"/>
      <c r="Y112" s="91"/>
      <c r="Z112" s="91"/>
      <c r="AA112" s="91"/>
      <c r="AB112" s="91"/>
      <c r="AC112" s="91"/>
      <c r="AD112" s="91"/>
      <c r="AE112" s="91"/>
      <c r="AF112" s="91"/>
      <c r="AG112" s="91"/>
      <c r="AH112" s="91"/>
      <c r="AI112" s="91"/>
      <c r="AJ112" s="87"/>
    </row>
    <row r="113" spans="1:36" ht="16.5" x14ac:dyDescent="0.25">
      <c r="A113" s="121"/>
      <c r="B113" s="105"/>
      <c r="C113" s="104"/>
      <c r="D113" s="87"/>
      <c r="E113" s="87"/>
      <c r="F113" s="87"/>
      <c r="G113" s="91"/>
      <c r="H113" s="91"/>
      <c r="I113" s="91"/>
      <c r="J113" s="91"/>
      <c r="K113" s="91"/>
      <c r="L113" s="91"/>
      <c r="M113" s="91"/>
      <c r="N113" s="91"/>
      <c r="O113" s="91"/>
      <c r="P113" s="91"/>
      <c r="Q113" s="91"/>
      <c r="R113" s="91"/>
      <c r="S113" s="91"/>
      <c r="T113" s="91"/>
      <c r="U113" s="91"/>
      <c r="V113" s="91"/>
      <c r="W113" s="91"/>
      <c r="X113" s="91"/>
      <c r="Y113" s="91"/>
      <c r="Z113" s="91"/>
      <c r="AA113" s="91"/>
      <c r="AB113" s="91"/>
      <c r="AC113" s="91"/>
      <c r="AD113" s="91"/>
      <c r="AE113" s="91"/>
      <c r="AF113" s="91"/>
      <c r="AG113" s="91"/>
      <c r="AH113" s="91"/>
      <c r="AI113" s="91"/>
      <c r="AJ113" s="87"/>
    </row>
    <row r="114" spans="1:36" ht="16.5" hidden="1" x14ac:dyDescent="0.25">
      <c r="A114" s="121"/>
      <c r="B114" s="105"/>
      <c r="C114" s="104"/>
      <c r="D114" s="87"/>
      <c r="E114" s="87"/>
      <c r="F114" s="87"/>
      <c r="G114" s="91"/>
      <c r="H114" s="91"/>
      <c r="I114" s="91"/>
      <c r="J114" s="91"/>
      <c r="K114" s="91"/>
      <c r="L114" s="91"/>
      <c r="M114" s="91"/>
      <c r="N114" s="91"/>
      <c r="O114" s="91"/>
      <c r="P114" s="91"/>
      <c r="Q114" s="91"/>
      <c r="R114" s="91"/>
      <c r="S114" s="91"/>
      <c r="T114" s="91"/>
      <c r="U114" s="91"/>
      <c r="V114" s="91"/>
      <c r="W114" s="91"/>
      <c r="X114" s="91"/>
      <c r="Y114" s="91"/>
      <c r="Z114" s="91"/>
      <c r="AA114" s="91"/>
      <c r="AB114" s="91"/>
      <c r="AC114" s="91"/>
      <c r="AD114" s="91"/>
      <c r="AE114" s="91"/>
      <c r="AF114" s="91"/>
      <c r="AG114" s="91"/>
      <c r="AH114" s="91"/>
      <c r="AI114" s="91"/>
      <c r="AJ114" s="87"/>
    </row>
    <row r="115" spans="1:36" ht="16.5" x14ac:dyDescent="0.25">
      <c r="A115" s="121"/>
      <c r="B115" s="105"/>
      <c r="C115" s="104"/>
      <c r="D115" s="87"/>
      <c r="E115" s="87"/>
      <c r="F115" s="87"/>
      <c r="G115" s="91"/>
      <c r="H115" s="91"/>
      <c r="I115" s="91"/>
      <c r="J115" s="91"/>
      <c r="K115" s="91"/>
      <c r="L115" s="91"/>
      <c r="M115" s="91"/>
      <c r="N115" s="91"/>
      <c r="O115" s="91"/>
      <c r="P115" s="91"/>
      <c r="Q115" s="91"/>
      <c r="R115" s="91"/>
      <c r="S115" s="91"/>
      <c r="T115" s="91"/>
      <c r="U115" s="91"/>
      <c r="V115" s="91"/>
      <c r="W115" s="91"/>
      <c r="X115" s="91"/>
      <c r="Y115" s="91"/>
      <c r="Z115" s="91"/>
      <c r="AA115" s="91"/>
      <c r="AB115" s="91"/>
      <c r="AC115" s="91"/>
      <c r="AD115" s="91"/>
      <c r="AE115" s="91"/>
      <c r="AF115" s="91"/>
      <c r="AG115" s="91"/>
      <c r="AH115" s="91"/>
      <c r="AI115" s="91"/>
      <c r="AJ115" s="87"/>
    </row>
    <row r="116" spans="1:36" ht="16.5" x14ac:dyDescent="0.25">
      <c r="A116" s="121"/>
      <c r="B116" s="105"/>
      <c r="C116" s="104"/>
      <c r="D116" s="87"/>
      <c r="E116" s="87"/>
      <c r="F116" s="87"/>
      <c r="G116" s="91"/>
      <c r="H116" s="91"/>
      <c r="I116" s="91"/>
      <c r="J116" s="91"/>
      <c r="K116" s="91"/>
      <c r="L116" s="91"/>
      <c r="M116" s="91"/>
      <c r="N116" s="91"/>
      <c r="O116" s="91"/>
      <c r="P116" s="91"/>
      <c r="Q116" s="91"/>
      <c r="R116" s="91"/>
      <c r="S116" s="91"/>
      <c r="T116" s="91"/>
      <c r="U116" s="91"/>
      <c r="V116" s="91"/>
      <c r="W116" s="91"/>
      <c r="X116" s="91"/>
      <c r="Y116" s="91"/>
      <c r="Z116" s="91"/>
      <c r="AA116" s="91"/>
      <c r="AB116" s="91"/>
      <c r="AC116" s="91"/>
      <c r="AD116" s="91"/>
      <c r="AE116" s="91"/>
      <c r="AF116" s="91"/>
      <c r="AG116" s="91"/>
      <c r="AH116" s="91"/>
      <c r="AI116" s="91"/>
      <c r="AJ116" s="87"/>
    </row>
    <row r="117" spans="1:36" ht="16.5" x14ac:dyDescent="0.25">
      <c r="A117" s="121"/>
      <c r="B117" s="105"/>
      <c r="C117" s="104"/>
      <c r="D117" s="87"/>
      <c r="E117" s="87"/>
      <c r="F117" s="87"/>
      <c r="G117" s="91"/>
      <c r="H117" s="91"/>
      <c r="I117" s="91"/>
      <c r="J117" s="91"/>
      <c r="K117" s="91"/>
      <c r="L117" s="91"/>
      <c r="M117" s="91"/>
      <c r="N117" s="91"/>
      <c r="O117" s="91"/>
      <c r="P117" s="91"/>
      <c r="Q117" s="91"/>
      <c r="R117" s="91"/>
      <c r="S117" s="91"/>
      <c r="T117" s="91"/>
      <c r="U117" s="91"/>
      <c r="V117" s="91"/>
      <c r="W117" s="91"/>
      <c r="X117" s="91"/>
      <c r="Y117" s="91"/>
      <c r="Z117" s="91"/>
      <c r="AA117" s="91"/>
      <c r="AB117" s="91"/>
      <c r="AC117" s="91"/>
      <c r="AD117" s="91"/>
      <c r="AE117" s="91"/>
      <c r="AF117" s="91"/>
      <c r="AG117" s="91"/>
      <c r="AH117" s="91"/>
      <c r="AI117" s="91"/>
      <c r="AJ117" s="87"/>
    </row>
    <row r="118" spans="1:36" ht="16.5" x14ac:dyDescent="0.25">
      <c r="A118" s="121"/>
      <c r="B118" s="105"/>
      <c r="C118" s="120"/>
      <c r="D118" s="87"/>
      <c r="E118" s="87"/>
      <c r="F118" s="87"/>
      <c r="G118" s="91"/>
      <c r="H118" s="91"/>
      <c r="I118" s="91"/>
      <c r="J118" s="91"/>
      <c r="K118" s="91"/>
      <c r="L118" s="91"/>
      <c r="M118" s="91"/>
      <c r="N118" s="91"/>
      <c r="O118" s="91"/>
      <c r="P118" s="91"/>
      <c r="Q118" s="91"/>
      <c r="R118" s="91"/>
      <c r="S118" s="91"/>
      <c r="T118" s="91"/>
      <c r="U118" s="91"/>
      <c r="V118" s="91"/>
      <c r="W118" s="91"/>
      <c r="X118" s="91"/>
      <c r="Y118" s="91"/>
      <c r="Z118" s="91"/>
      <c r="AA118" s="91"/>
      <c r="AB118" s="91"/>
      <c r="AC118" s="91"/>
      <c r="AD118" s="91"/>
      <c r="AE118" s="91"/>
      <c r="AF118" s="91"/>
      <c r="AG118" s="91"/>
      <c r="AH118" s="91"/>
      <c r="AI118" s="91"/>
      <c r="AJ118" s="87"/>
    </row>
    <row r="119" spans="1:36" ht="16.5" x14ac:dyDescent="0.25">
      <c r="A119" s="121"/>
      <c r="B119" s="105"/>
      <c r="C119" s="104"/>
      <c r="D119" s="87"/>
      <c r="E119" s="87"/>
      <c r="F119" s="87"/>
      <c r="G119" s="91"/>
      <c r="H119" s="91"/>
      <c r="I119" s="91"/>
      <c r="J119" s="91"/>
      <c r="K119" s="91"/>
      <c r="L119" s="91"/>
      <c r="M119" s="91"/>
      <c r="N119" s="91"/>
      <c r="O119" s="91"/>
      <c r="P119" s="91"/>
      <c r="Q119" s="91"/>
      <c r="R119" s="91"/>
      <c r="S119" s="91"/>
      <c r="T119" s="91"/>
      <c r="U119" s="91"/>
      <c r="V119" s="91" t="str">
        <f>'Profil Sekolah'!D27&amp;", "&amp;'Profil Sekolah'!D28</f>
        <v>Sukabumi, 26 Juni 2026</v>
      </c>
      <c r="X119" s="91"/>
      <c r="Y119" s="91"/>
      <c r="Z119" s="91"/>
      <c r="AA119" s="91"/>
      <c r="AB119" s="91"/>
      <c r="AC119" s="91"/>
      <c r="AD119" s="91"/>
      <c r="AE119" s="91"/>
      <c r="AF119" s="91"/>
      <c r="AG119" s="91"/>
      <c r="AH119" s="91"/>
      <c r="AI119" s="91"/>
      <c r="AJ119" s="87"/>
    </row>
    <row r="120" spans="1:36" ht="15.75" x14ac:dyDescent="0.25">
      <c r="B120" s="87"/>
      <c r="C120" s="87"/>
      <c r="D120" s="87"/>
      <c r="E120" s="87"/>
      <c r="F120" s="87"/>
      <c r="G120" s="91"/>
      <c r="H120" s="91"/>
      <c r="I120" s="91"/>
      <c r="J120" s="91"/>
      <c r="K120" s="91"/>
      <c r="L120" s="91"/>
      <c r="M120" s="91"/>
      <c r="N120" s="91"/>
      <c r="O120" s="91"/>
      <c r="P120" s="91"/>
      <c r="Q120" s="91"/>
      <c r="R120" s="91"/>
      <c r="S120" s="91"/>
      <c r="T120" s="91"/>
      <c r="U120" s="91"/>
      <c r="V120" s="91" t="s">
        <v>444</v>
      </c>
      <c r="X120" s="91"/>
      <c r="Y120" s="91"/>
      <c r="Z120" s="91"/>
      <c r="AA120" s="91"/>
      <c r="AB120" s="91"/>
      <c r="AC120" s="91"/>
      <c r="AD120" s="91"/>
      <c r="AE120" s="91"/>
      <c r="AF120" s="91"/>
      <c r="AG120" s="91"/>
      <c r="AH120" s="91"/>
      <c r="AI120" s="91"/>
      <c r="AJ120" s="87"/>
    </row>
    <row r="121" spans="1:36" ht="15.75" x14ac:dyDescent="0.25">
      <c r="B121" s="87"/>
      <c r="C121" s="87"/>
      <c r="D121" s="87"/>
      <c r="E121" s="87"/>
      <c r="F121" s="87"/>
      <c r="G121" s="91"/>
      <c r="H121" s="91"/>
      <c r="I121" s="91"/>
      <c r="J121" s="91"/>
      <c r="K121" s="91"/>
      <c r="L121" s="91"/>
      <c r="M121" s="91"/>
      <c r="N121" s="91"/>
      <c r="O121" s="91"/>
      <c r="P121" s="91"/>
      <c r="Q121" s="91"/>
      <c r="R121" s="91"/>
      <c r="S121" s="91"/>
      <c r="T121" s="91"/>
      <c r="U121" s="91"/>
      <c r="V121" s="91"/>
      <c r="X121" s="91"/>
      <c r="Y121" s="91"/>
      <c r="Z121" s="91"/>
      <c r="AA121" s="91"/>
      <c r="AB121" s="91"/>
      <c r="AC121" s="91"/>
      <c r="AD121" s="91"/>
      <c r="AE121" s="91"/>
      <c r="AF121" s="91"/>
      <c r="AG121" s="91"/>
      <c r="AH121" s="91"/>
      <c r="AI121" s="91"/>
      <c r="AJ121" s="87"/>
    </row>
    <row r="122" spans="1:36" ht="15.75" x14ac:dyDescent="0.25">
      <c r="B122" s="87"/>
      <c r="C122" s="87"/>
      <c r="D122" s="87"/>
      <c r="E122" s="87"/>
      <c r="F122" s="87"/>
      <c r="G122" s="91"/>
      <c r="H122" s="91"/>
      <c r="I122" s="91"/>
      <c r="J122" s="91"/>
      <c r="K122" s="91"/>
      <c r="L122" s="91"/>
      <c r="M122" s="91"/>
      <c r="N122" s="91"/>
      <c r="O122" s="91"/>
      <c r="P122" s="91"/>
      <c r="Q122" s="91"/>
      <c r="R122" s="91"/>
      <c r="S122" s="91"/>
      <c r="T122" s="91"/>
      <c r="U122" s="91"/>
      <c r="V122" s="91"/>
      <c r="X122" s="91"/>
      <c r="Y122" s="91"/>
      <c r="Z122" s="91"/>
      <c r="AA122" s="91"/>
      <c r="AB122" s="91"/>
      <c r="AC122" s="91"/>
      <c r="AD122" s="91"/>
      <c r="AE122" s="91"/>
      <c r="AF122" s="91"/>
      <c r="AG122" s="91"/>
      <c r="AH122" s="91"/>
      <c r="AI122" s="91"/>
      <c r="AJ122" s="87"/>
    </row>
    <row r="123" spans="1:36" ht="15.75" x14ac:dyDescent="0.25">
      <c r="B123" s="87"/>
      <c r="C123" s="87"/>
      <c r="D123" s="87"/>
      <c r="E123" s="87"/>
      <c r="F123" s="87"/>
      <c r="G123" s="91"/>
      <c r="H123" s="91"/>
      <c r="I123" s="91"/>
      <c r="J123" s="91"/>
      <c r="K123" s="91"/>
      <c r="L123" s="91"/>
      <c r="M123" s="91"/>
      <c r="N123" s="91"/>
      <c r="O123" s="91"/>
      <c r="P123" s="91"/>
      <c r="Q123" s="91"/>
      <c r="R123" s="91"/>
      <c r="S123" s="91"/>
      <c r="T123" s="91"/>
      <c r="U123" s="91"/>
      <c r="V123" s="91"/>
      <c r="X123" s="91"/>
      <c r="Y123" s="91"/>
      <c r="Z123" s="91"/>
      <c r="AA123" s="91"/>
      <c r="AB123" s="91"/>
      <c r="AC123" s="91"/>
      <c r="AD123" s="91"/>
      <c r="AE123" s="91"/>
      <c r="AF123" s="91"/>
      <c r="AG123" s="91"/>
      <c r="AH123" s="91"/>
      <c r="AI123" s="91"/>
      <c r="AJ123" s="87"/>
    </row>
    <row r="124" spans="1:36" ht="15.75" x14ac:dyDescent="0.25">
      <c r="B124" s="87"/>
      <c r="C124" s="87"/>
      <c r="D124" s="87"/>
      <c r="E124" s="87"/>
      <c r="F124" s="87"/>
      <c r="G124" s="91"/>
      <c r="H124" s="91"/>
      <c r="I124" s="91"/>
      <c r="J124" s="91"/>
      <c r="K124" s="91"/>
      <c r="L124" s="91"/>
      <c r="M124" s="91"/>
      <c r="N124" s="91"/>
      <c r="O124" s="91"/>
      <c r="P124" s="91"/>
      <c r="Q124" s="91"/>
      <c r="R124" s="91"/>
      <c r="S124" s="91"/>
      <c r="T124" s="91"/>
      <c r="U124" s="91"/>
      <c r="V124" s="91"/>
      <c r="X124" s="91"/>
      <c r="Y124" s="91"/>
      <c r="Z124" s="91"/>
      <c r="AA124" s="91"/>
      <c r="AB124" s="91"/>
      <c r="AC124" s="91"/>
      <c r="AD124" s="91"/>
      <c r="AE124" s="91"/>
      <c r="AF124" s="91"/>
      <c r="AG124" s="91"/>
      <c r="AH124" s="91"/>
      <c r="AI124" s="91"/>
      <c r="AJ124" s="87"/>
    </row>
    <row r="125" spans="1:36" ht="15.75" x14ac:dyDescent="0.25">
      <c r="B125" s="87"/>
      <c r="C125" s="87"/>
      <c r="D125" s="87"/>
      <c r="E125" s="87"/>
      <c r="F125" s="87"/>
      <c r="G125" s="91"/>
      <c r="H125" s="91"/>
      <c r="I125" s="91"/>
      <c r="J125" s="91"/>
      <c r="K125" s="91"/>
      <c r="L125" s="91"/>
      <c r="M125" s="91"/>
      <c r="N125" s="91"/>
      <c r="O125" s="91"/>
      <c r="P125" s="91"/>
      <c r="Q125" s="91"/>
      <c r="R125" s="91"/>
      <c r="S125" s="91"/>
      <c r="T125" s="91"/>
      <c r="U125" s="91"/>
      <c r="V125" s="173" t="str">
        <f>'Profil Sekolah'!D23</f>
        <v>Asep Agus Permana, S.Pd., SD.</v>
      </c>
      <c r="X125" s="91"/>
      <c r="Y125" s="91"/>
      <c r="Z125" s="91"/>
      <c r="AA125" s="91"/>
      <c r="AB125" s="91"/>
      <c r="AC125" s="91"/>
      <c r="AD125" s="91"/>
      <c r="AE125" s="91"/>
      <c r="AF125" s="91"/>
      <c r="AG125" s="91"/>
      <c r="AH125" s="91"/>
      <c r="AI125" s="91"/>
      <c r="AJ125" s="87"/>
    </row>
    <row r="126" spans="1:36" ht="15.75" x14ac:dyDescent="0.25">
      <c r="B126" s="87"/>
      <c r="C126" s="87"/>
      <c r="D126" s="87"/>
      <c r="E126" s="87"/>
      <c r="F126" s="87"/>
      <c r="G126" s="91"/>
      <c r="H126" s="91"/>
      <c r="I126" s="91"/>
      <c r="J126" s="91"/>
      <c r="K126" s="91"/>
      <c r="L126" s="91"/>
      <c r="M126" s="91"/>
      <c r="N126" s="91"/>
      <c r="O126" s="91"/>
      <c r="P126" s="91"/>
      <c r="Q126" s="91"/>
      <c r="R126" s="91"/>
      <c r="S126" s="91"/>
      <c r="T126" s="91"/>
      <c r="U126" s="91"/>
      <c r="V126" s="91" t="str">
        <f>"NIP "&amp;'Profil Sekolah'!D24</f>
        <v>NIP 196908272000121000</v>
      </c>
      <c r="X126" s="91"/>
      <c r="Y126" s="91"/>
      <c r="Z126" s="91"/>
      <c r="AA126" s="91"/>
      <c r="AB126" s="91"/>
      <c r="AC126" s="91"/>
      <c r="AD126" s="91"/>
      <c r="AE126" s="91"/>
      <c r="AF126" s="91"/>
      <c r="AG126" s="91"/>
      <c r="AH126" s="91"/>
      <c r="AI126" s="91"/>
      <c r="AJ126" s="87"/>
    </row>
    <row r="127" spans="1:36" s="15" customFormat="1" x14ac:dyDescent="0.25"/>
    <row r="128" spans="1:36" s="15" customFormat="1" x14ac:dyDescent="0.25"/>
  </sheetData>
  <sheetProtection sheet="1" objects="1" scenarios="1"/>
  <mergeCells count="21">
    <mergeCell ref="C55:AI55"/>
    <mergeCell ref="C84:AI84"/>
    <mergeCell ref="P59:Z59"/>
    <mergeCell ref="P60:Z60"/>
    <mergeCell ref="P58:Z58"/>
    <mergeCell ref="AA64:AF64"/>
    <mergeCell ref="C54:AI54"/>
    <mergeCell ref="C15:AI15"/>
    <mergeCell ref="C16:AI16"/>
    <mergeCell ref="C17:AI17"/>
    <mergeCell ref="C18:AI18"/>
    <mergeCell ref="I27:AA27"/>
    <mergeCell ref="C36:AH36"/>
    <mergeCell ref="C37:AH37"/>
    <mergeCell ref="C52:AI52"/>
    <mergeCell ref="C53:AI53"/>
    <mergeCell ref="L1:X1"/>
    <mergeCell ref="Y1:Z1"/>
    <mergeCell ref="C24:AI24"/>
    <mergeCell ref="I25:AA25"/>
    <mergeCell ref="C26:AI26"/>
  </mergeCells>
  <pageMargins left="0.25" right="0.25" top="0.75" bottom="0.75" header="0.3" footer="0.3"/>
  <pageSetup paperSize="9" orientation="portrait" horizontalDpi="1200" verticalDpi="1200" r:id="rId1"/>
  <rowBreaks count="1" manualBreakCount="1">
    <brk id="39" min="1" max="35" man="1"/>
  </rowBreaks>
  <drawing r:id="rId2"/>
  <legacyDrawing r:id="rId3"/>
  <controls>
    <mc:AlternateContent xmlns:mc="http://schemas.openxmlformats.org/markup-compatibility/2006">
      <mc:Choice Requires="x14">
        <control shapeId="57350" r:id="rId4" name="SpinButton1">
          <controlPr defaultSize="0" autoLine="0" r:id="rId5">
            <anchor moveWithCells="1">
              <from>
                <xdr:col>26</xdr:col>
                <xdr:colOff>57150</xdr:colOff>
                <xdr:row>0</xdr:row>
                <xdr:rowOff>38100</xdr:rowOff>
              </from>
              <to>
                <xdr:col>35</xdr:col>
                <xdr:colOff>57150</xdr:colOff>
                <xdr:row>0</xdr:row>
                <xdr:rowOff>361950</xdr:rowOff>
              </to>
            </anchor>
          </controlPr>
        </control>
      </mc:Choice>
      <mc:Fallback>
        <control shapeId="57350" r:id="rId4" name="SpinButton1"/>
      </mc:Fallback>
    </mc:AlternateContent>
    <mc:AlternateContent xmlns:mc="http://schemas.openxmlformats.org/markup-compatibility/2006">
      <mc:Choice Requires="x14">
        <control shapeId="57349" r:id="rId6" name="CommandButton2">
          <controlPr defaultSize="0" autoLine="0" r:id="rId7">
            <anchor moveWithCells="1">
              <from>
                <xdr:col>1</xdr:col>
                <xdr:colOff>66675</xdr:colOff>
                <xdr:row>0</xdr:row>
                <xdr:rowOff>38100</xdr:rowOff>
              </from>
              <to>
                <xdr:col>10</xdr:col>
                <xdr:colOff>66675</xdr:colOff>
                <xdr:row>0</xdr:row>
                <xdr:rowOff>371475</xdr:rowOff>
              </to>
            </anchor>
          </controlPr>
        </control>
      </mc:Choice>
      <mc:Fallback>
        <control shapeId="57349" r:id="rId6" name="CommandButton2"/>
      </mc:Fallback>
    </mc:AlternateContent>
    <mc:AlternateContent xmlns:mc="http://schemas.openxmlformats.org/markup-compatibility/2006">
      <mc:Choice Requires="x14">
        <control shapeId="57351" r:id="rId8" name="CommandButton1">
          <controlPr defaultSize="0" autoLine="0" r:id="rId9">
            <anchor moveWithCells="1">
              <from>
                <xdr:col>36</xdr:col>
                <xdr:colOff>57150</xdr:colOff>
                <xdr:row>0</xdr:row>
                <xdr:rowOff>66675</xdr:rowOff>
              </from>
              <to>
                <xdr:col>37</xdr:col>
                <xdr:colOff>552450</xdr:colOff>
                <xdr:row>0</xdr:row>
                <xdr:rowOff>390525</xdr:rowOff>
              </to>
            </anchor>
          </controlPr>
        </control>
      </mc:Choice>
      <mc:Fallback>
        <control shapeId="57351" r:id="rId8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0CCBB-06DC-4427-BCD6-C33BF98C9380}">
  <sheetPr codeName="Sheet26">
    <pageSetUpPr fitToPage="1"/>
  </sheetPr>
  <dimension ref="A1:XFD85"/>
  <sheetViews>
    <sheetView showGridLines="0" showRowColHeaders="0" view="pageBreakPreview" zoomScaleNormal="85" zoomScaleSheetLayoutView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J77" sqref="J77"/>
    </sheetView>
  </sheetViews>
  <sheetFormatPr defaultColWidth="0" defaultRowHeight="15" zeroHeight="1" x14ac:dyDescent="0.25"/>
  <cols>
    <col min="1" max="1" width="3.28515625" customWidth="1"/>
    <col min="2" max="2" width="25.42578125" customWidth="1"/>
    <col min="3" max="7" width="9.140625" customWidth="1"/>
    <col min="8" max="9" width="9.140625" hidden="1" customWidth="1"/>
    <col min="10" max="10" width="9.140625" customWidth="1"/>
    <col min="11" max="11" width="9.140625" hidden="1" customWidth="1"/>
    <col min="12" max="14" width="9.140625" customWidth="1"/>
    <col min="15" max="18" width="9.140625" hidden="1" customWidth="1"/>
    <col min="19" max="19" width="9.140625" style="82" customWidth="1"/>
    <col min="20" max="20" width="9.5703125" style="82" bestFit="1" customWidth="1"/>
    <col min="21" max="21" width="9.140625" style="82" customWidth="1"/>
    <col min="22" max="22" width="1.5703125" customWidth="1"/>
    <col min="27" max="16383" width="9.140625" hidden="1"/>
    <col min="16384" max="16384" width="2.85546875" customWidth="1"/>
  </cols>
  <sheetData>
    <row r="1" spans="1:26 16384:16384" s="15" customFormat="1" ht="70.5" customHeight="1" x14ac:dyDescent="0.25">
      <c r="S1" s="96"/>
      <c r="T1" s="96"/>
      <c r="U1" s="96"/>
      <c r="Z1" s="15" t="b">
        <v>0</v>
      </c>
    </row>
    <row r="2" spans="1:26 16384:16384" ht="38.25" customHeight="1" x14ac:dyDescent="0.25">
      <c r="A2" s="259" t="s">
        <v>424</v>
      </c>
      <c r="B2" s="259"/>
      <c r="C2" s="259"/>
      <c r="D2" s="259"/>
      <c r="E2" s="259"/>
      <c r="F2" s="259"/>
      <c r="G2" s="259"/>
      <c r="H2" s="259"/>
      <c r="I2" s="259"/>
      <c r="J2" s="259"/>
      <c r="K2" s="259"/>
      <c r="L2" s="259"/>
      <c r="M2" s="259"/>
      <c r="N2" s="259"/>
      <c r="O2" s="259"/>
      <c r="P2" s="259"/>
      <c r="Q2" s="259"/>
      <c r="R2" s="259"/>
      <c r="S2" s="259"/>
      <c r="T2" s="259"/>
      <c r="U2" s="259"/>
      <c r="V2" s="87"/>
      <c r="Z2" t="b">
        <v>0</v>
      </c>
      <c r="XFD2" s="15"/>
    </row>
    <row r="3" spans="1:26 16384:16384" x14ac:dyDescent="0.25">
      <c r="A3" s="87"/>
      <c r="B3" s="119" t="s">
        <v>379</v>
      </c>
      <c r="C3" s="119" t="str">
        <f>UPPER(": "&amp;'Profil Sekolah'!D6)</f>
        <v>: SD NEGERI CICOHAG</v>
      </c>
      <c r="D3" s="87"/>
      <c r="E3" s="87"/>
      <c r="F3" s="87"/>
      <c r="G3" s="87"/>
      <c r="H3" s="87"/>
      <c r="I3" s="87"/>
      <c r="J3" s="87"/>
      <c r="K3" s="87"/>
      <c r="L3" s="152" t="s">
        <v>380</v>
      </c>
      <c r="M3" s="87"/>
      <c r="N3" s="260" t="str">
        <f>UPPER(": "&amp;'Profil Sekolah'!D19)</f>
        <v>: II</v>
      </c>
      <c r="O3" s="260"/>
      <c r="P3" s="260"/>
      <c r="Q3" s="260"/>
      <c r="R3" s="260"/>
      <c r="S3" s="260"/>
      <c r="T3" s="153"/>
      <c r="U3" s="153"/>
      <c r="V3" s="87"/>
      <c r="Z3" t="b">
        <v>1</v>
      </c>
      <c r="XFD3" s="15"/>
    </row>
    <row r="4" spans="1:26 16384:16384" x14ac:dyDescent="0.25">
      <c r="A4" s="87"/>
      <c r="B4" s="119" t="s">
        <v>376</v>
      </c>
      <c r="C4" s="119" t="str">
        <f>UPPER(": "&amp;'Profil Sekolah'!D20)</f>
        <v>: V</v>
      </c>
      <c r="D4" s="87"/>
      <c r="E4" s="87"/>
      <c r="F4" s="87"/>
      <c r="G4" s="87"/>
      <c r="H4" s="87"/>
      <c r="I4" s="87"/>
      <c r="J4" s="87"/>
      <c r="K4" s="87"/>
      <c r="L4" s="152" t="s">
        <v>382</v>
      </c>
      <c r="M4" s="87"/>
      <c r="N4" s="261" t="str">
        <f>UPPER(": "&amp;'Profil Sekolah'!D18)</f>
        <v>: 2025/2026</v>
      </c>
      <c r="O4" s="261"/>
      <c r="P4" s="261"/>
      <c r="Q4" s="261"/>
      <c r="R4" s="261"/>
      <c r="S4" s="261"/>
      <c r="T4" s="153"/>
      <c r="U4" s="153"/>
      <c r="V4" s="87"/>
      <c r="Z4" t="b">
        <v>0</v>
      </c>
      <c r="XFD4" s="15"/>
    </row>
    <row r="5" spans="1:26 16384:16384" x14ac:dyDescent="0.25">
      <c r="A5" s="263" t="s">
        <v>53</v>
      </c>
      <c r="B5" s="263" t="s">
        <v>353</v>
      </c>
      <c r="C5" s="264" t="s">
        <v>423</v>
      </c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4"/>
      <c r="Q5" s="264"/>
      <c r="R5" s="264"/>
      <c r="S5" s="262" t="s">
        <v>419</v>
      </c>
      <c r="T5" s="262" t="s">
        <v>420</v>
      </c>
      <c r="U5" s="262" t="s">
        <v>421</v>
      </c>
      <c r="V5" s="87"/>
      <c r="Z5" t="b">
        <v>1</v>
      </c>
      <c r="XFD5" s="15"/>
    </row>
    <row r="6" spans="1:26 16384:16384" ht="15" customHeight="1" x14ac:dyDescent="0.25">
      <c r="A6" s="263"/>
      <c r="B6" s="263"/>
      <c r="C6" s="265" t="str">
        <f>IF('MAPEL &amp; BOBOT'!$C$5=0,"",'MAPEL &amp; BOBOT'!$C$5)</f>
        <v>Pendidikan Agama dan Budi Pekerti</v>
      </c>
      <c r="D6" s="265" t="str">
        <f>IF('MAPEL &amp; BOBOT'!$C$6=0,"",'MAPEL &amp; BOBOT'!$C$6)</f>
        <v>Pendidikan Pancasila</v>
      </c>
      <c r="E6" s="265" t="str">
        <f>IF('MAPEL &amp; BOBOT'!$C$7=0,"",'MAPEL &amp; BOBOT'!$C$7)</f>
        <v>Bahasa Indonesia</v>
      </c>
      <c r="F6" s="265" t="str">
        <f>IF('MAPEL &amp; BOBOT'!$C$8=0,"",'MAPEL &amp; BOBOT'!$C$8)</f>
        <v>Matematika</v>
      </c>
      <c r="G6" s="265" t="str">
        <f>IF('MAPEL &amp; BOBOT'!$C$9=0,"",'MAPEL &amp; BOBOT'!$C$9)</f>
        <v>Ilmu Pengetahuan Alam dan Sosial</v>
      </c>
      <c r="H6" s="266" t="s">
        <v>78</v>
      </c>
      <c r="I6" s="266"/>
      <c r="J6" s="266"/>
      <c r="K6" s="266"/>
      <c r="L6" s="265" t="str">
        <f>IF('MAPEL &amp; BOBOT'!$C$15=0,"",'MAPEL &amp; BOBOT'!$C$15)</f>
        <v>Pendidikan Jasmani, Olahraga, dan Kesehatan</v>
      </c>
      <c r="M6" s="265" t="str">
        <f>IF('MAPEL &amp; BOBOT'!$C$16=0,"",'MAPEL &amp; BOBOT'!$C$16)</f>
        <v>Bahasa inggris</v>
      </c>
      <c r="N6" s="258" t="s">
        <v>82</v>
      </c>
      <c r="O6" s="258"/>
      <c r="P6" s="258"/>
      <c r="Q6" s="258"/>
      <c r="R6" s="258"/>
      <c r="S6" s="262"/>
      <c r="T6" s="262"/>
      <c r="U6" s="262"/>
      <c r="V6" s="87"/>
      <c r="Z6" t="b">
        <v>0</v>
      </c>
      <c r="XFD6" s="15"/>
    </row>
    <row r="7" spans="1:26 16384:16384" ht="45.75" customHeight="1" x14ac:dyDescent="0.25">
      <c r="A7" s="263"/>
      <c r="B7" s="263"/>
      <c r="C7" s="265"/>
      <c r="D7" s="265"/>
      <c r="E7" s="265"/>
      <c r="F7" s="265"/>
      <c r="G7" s="265"/>
      <c r="H7" s="102" t="str">
        <f>IF('MAPEL &amp; BOBOT'!$D$11=0,"",'MAPEL &amp; BOBOT'!$D$11)</f>
        <v>Seni Musik</v>
      </c>
      <c r="I7" s="102" t="str">
        <f>IF('MAPEL &amp; BOBOT'!$D$12=0,"",'MAPEL &amp; BOBOT'!$D$12)</f>
        <v>Seni Tari</v>
      </c>
      <c r="J7" s="102" t="str">
        <f>IF('MAPEL &amp; BOBOT'!$D$13=0,"",'MAPEL &amp; BOBOT'!$D$13)</f>
        <v>Seni Rupa</v>
      </c>
      <c r="K7" s="102" t="str">
        <f>IF('MAPEL &amp; BOBOT'!$D$13=0,"",'MAPEL &amp; BOBOT'!$D$14)</f>
        <v>Seni Teater</v>
      </c>
      <c r="L7" s="265"/>
      <c r="M7" s="265"/>
      <c r="N7" s="102" t="str">
        <f>IF('MAPEL &amp; BOBOT'!$D$18=0,"",'MAPEL &amp; BOBOT'!$D$18)</f>
        <v>Bahasa Sunda</v>
      </c>
      <c r="O7" s="102" t="str">
        <f>IF('MAPEL &amp; BOBOT'!$D$19=0,"",'MAPEL &amp; BOBOT'!$D$19)</f>
        <v>Bahasa Jepang</v>
      </c>
      <c r="P7" s="102" t="str">
        <f>IF('MAPEL &amp; BOBOT'!$D$20=0,"",'MAPEL &amp; BOBOT'!$D$20)</f>
        <v>Bahasa Jerman</v>
      </c>
      <c r="Q7" s="102" t="str">
        <f>IF('MAPEL &amp; BOBOT'!$D$21=0,"",'MAPEL &amp; BOBOT'!$D$21)</f>
        <v>Bahasa Mandarin</v>
      </c>
      <c r="R7" s="102" t="str">
        <f>IF('MAPEL &amp; BOBOT'!$D$22=0,"",'MAPEL &amp; BOBOT'!$D$22)</f>
        <v>Bahasa Korea</v>
      </c>
      <c r="S7" s="262"/>
      <c r="T7" s="262"/>
      <c r="U7" s="262"/>
      <c r="V7" s="87"/>
      <c r="Z7" t="b">
        <v>0</v>
      </c>
      <c r="XFD7" s="15"/>
    </row>
    <row r="8" spans="1:26 16384:16384" x14ac:dyDescent="0.25">
      <c r="A8" s="263"/>
      <c r="B8" s="263"/>
      <c r="C8" s="263" t="s">
        <v>422</v>
      </c>
      <c r="D8" s="263"/>
      <c r="E8" s="263"/>
      <c r="F8" s="263"/>
      <c r="G8" s="263"/>
      <c r="H8" s="263"/>
      <c r="I8" s="263"/>
      <c r="J8" s="263"/>
      <c r="K8" s="263"/>
      <c r="L8" s="263"/>
      <c r="M8" s="263"/>
      <c r="N8" s="263"/>
      <c r="O8" s="263"/>
      <c r="P8" s="263"/>
      <c r="Q8" s="263"/>
      <c r="R8" s="263"/>
      <c r="S8" s="262"/>
      <c r="T8" s="262"/>
      <c r="U8" s="262"/>
      <c r="V8" s="87"/>
      <c r="Z8" t="b">
        <v>0</v>
      </c>
      <c r="XFD8" s="15"/>
    </row>
    <row r="9" spans="1:26 16384:16384" x14ac:dyDescent="0.25">
      <c r="A9" s="154">
        <f>'Identitas Siswa'!A8</f>
        <v>1</v>
      </c>
      <c r="B9" s="154" t="str">
        <f>IF('Identitas Siswa'!D8=0,"",'Identitas Siswa'!D8)</f>
        <v>Siswa 01</v>
      </c>
      <c r="C9" s="155">
        <f>IFERROR(VLOOKUP(A9,AGAMA!$A$9:$AN$68,40,FALSE),"")</f>
        <v>89</v>
      </c>
      <c r="D9" s="155">
        <f>IFERROR(VLOOKUP(A9,PANCASILA!$A$9:$AN$68,40,FALSE),"")</f>
        <v>90</v>
      </c>
      <c r="E9" s="155">
        <f>IFERROR(VLOOKUP(A9,INDONESIA!$A$9:$AN$68,40,FALSE),"")</f>
        <v>90</v>
      </c>
      <c r="F9" s="155">
        <f>IFERROR(VLOOKUP(A9,MATEMATIKA!$A$9:$AN$68,40,FALSE),"")</f>
        <v>90</v>
      </c>
      <c r="G9" s="155">
        <f>IFERROR(VLOOKUP(A9,IPAS!$A$9:$AN$68,40,FALSE),"")</f>
        <v>90</v>
      </c>
      <c r="H9" s="155">
        <f ca="1">IF($H$7="","",IFERROR(VLOOKUP(A9,INDIRECT(UPPER(SUBSTITUTE($H$7,"Seni ",""))&amp;"!$A$9:$AN$68"),40,FALSE),""))</f>
        <v>90</v>
      </c>
      <c r="I9" s="155">
        <f ca="1">IF($I$7="","",IFERROR(VLOOKUP(A9,INDIRECT(UPPER(SUBSTITUTE($I$7,"Seni ",""))&amp;"!$A$9:$AN$68"),40,FALSE),""))</f>
        <v>90</v>
      </c>
      <c r="J9" s="155">
        <f ca="1">IF($K$7="","",IFERROR(VLOOKUP(A9,INDIRECT(UPPER(SUBSTITUTE($K$7,"Seni ",""))&amp;"!$A$9:$AN$68"),40,FALSE),""))</f>
        <v>90</v>
      </c>
      <c r="K9" s="155">
        <f ca="1">IF($K$7="","",IFERROR(VLOOKUP(A9,INDIRECT(UPPER(SUBSTITUTE($K$7,"Seni ",""))&amp;"!$A$9:$AN$68"),40,FALSE),""))</f>
        <v>90</v>
      </c>
      <c r="L9" s="155">
        <f>IFERROR(VLOOKUP(A9,PJOK!$A$9:$AN$68,40,FALSE),"")</f>
        <v>90</v>
      </c>
      <c r="M9" s="155">
        <f>IFERROR(VLOOKUP(A9,INGGRIS!$A$9:$AN$68,40,FALSE),"")</f>
        <v>90</v>
      </c>
      <c r="N9" s="155">
        <f>IFERROR(VLOOKUP(A9,MULOK1!$A$9:$AN$68,40,FALSE),"")</f>
        <v>90</v>
      </c>
      <c r="O9" s="155">
        <f>IFERROR(VLOOKUP(A9,MULOK2!$A$9:$AN$68,40,FALSE),"")</f>
        <v>90</v>
      </c>
      <c r="P9" s="155">
        <f>IFERROR(VLOOKUP(A9,MULOK3!$A$9:$AN$68,40,FALSE),"")</f>
        <v>90</v>
      </c>
      <c r="Q9" s="155">
        <f>IFERROR(VLOOKUP(A9,MULOK4!$A$9:$AN$68,40,FALSE),"")</f>
        <v>90</v>
      </c>
      <c r="R9" s="155">
        <f>IFERROR(VLOOKUP(A9,MULOK5!$A$9:$AN$68,40,FALSE),"")</f>
        <v>90</v>
      </c>
      <c r="S9" s="156">
        <v>809</v>
      </c>
      <c r="T9" s="157">
        <v>89.888888888888886</v>
      </c>
      <c r="U9" s="29">
        <f>IF(S9="","",RANK(S9,$S$9:$S$68,0))</f>
        <v>1</v>
      </c>
      <c r="V9" s="87"/>
      <c r="Z9" t="b">
        <v>0</v>
      </c>
      <c r="XFD9" s="15"/>
    </row>
    <row r="10" spans="1:26 16384:16384" x14ac:dyDescent="0.25">
      <c r="A10" s="154">
        <f>'Identitas Siswa'!A9</f>
        <v>2</v>
      </c>
      <c r="B10" s="154" t="str">
        <f>IF('Identitas Siswa'!D9=0,"",'Identitas Siswa'!D9)</f>
        <v>Siswa 02</v>
      </c>
      <c r="C10" s="155">
        <f>IFERROR(VLOOKUP(A10,AGAMA!$A$9:$AN$68,40,FALSE),"")</f>
        <v>80</v>
      </c>
      <c r="D10" s="155">
        <f>IFERROR(VLOOKUP(A10,PANCASILA!$A$9:$AN$68,40,FALSE),"")</f>
        <v>80</v>
      </c>
      <c r="E10" s="155">
        <f>IFERROR(VLOOKUP(A10,INDONESIA!$A$9:$AN$68,40,FALSE),"")</f>
        <v>80</v>
      </c>
      <c r="F10" s="155">
        <f>IFERROR(VLOOKUP(A10,MATEMATIKA!$A$9:$AN$68,40,FALSE),"")</f>
        <v>80</v>
      </c>
      <c r="G10" s="155">
        <f>IFERROR(VLOOKUP(A10,IPAS!$A$9:$AN$68,40,FALSE),"")</f>
        <v>80</v>
      </c>
      <c r="H10" s="155">
        <f t="shared" ref="H10:H68" ca="1" si="0">IF($H$7="","",IFERROR(VLOOKUP(A10,INDIRECT(UPPER(SUBSTITUTE($H$7,"Seni ",""))&amp;"!$A$9:$AN$68"),40,FALSE),""))</f>
        <v>80</v>
      </c>
      <c r="I10" s="155">
        <f t="shared" ref="I10:I68" ca="1" si="1">IF($I$7="","",IFERROR(VLOOKUP(A10,INDIRECT(UPPER(SUBSTITUTE($I$7,"Seni ",""))&amp;"!$A$9:$AN$68"),40,FALSE),""))</f>
        <v>80</v>
      </c>
      <c r="J10" s="155">
        <f t="shared" ref="J10:J68" ca="1" si="2">IF($K$7="","",IFERROR(VLOOKUP(A10,INDIRECT(UPPER(SUBSTITUTE($K$7,"Seni ",""))&amp;"!$A$9:$AN$68"),40,FALSE),""))</f>
        <v>80</v>
      </c>
      <c r="K10" s="155">
        <f t="shared" ref="K10:K68" ca="1" si="3">IF($K$7="","",IFERROR(VLOOKUP(A10,INDIRECT(UPPER(SUBSTITUTE($K$7,"Seni ",""))&amp;"!$A$9:$AN$68"),40,FALSE),""))</f>
        <v>80</v>
      </c>
      <c r="L10" s="155">
        <f>IFERROR(VLOOKUP(A10,PJOK!$A$9:$AN$68,40,FALSE),"")</f>
        <v>80</v>
      </c>
      <c r="M10" s="155">
        <f>IFERROR(VLOOKUP(A10,INGGRIS!$A$9:$AN$68,40,FALSE),"")</f>
        <v>80</v>
      </c>
      <c r="N10" s="155">
        <f>IFERROR(VLOOKUP(A10,MULOK1!$A$9:$AN$68,40,FALSE),"")</f>
        <v>80</v>
      </c>
      <c r="O10" s="155">
        <f>IFERROR(VLOOKUP(A10,MULOK2!$A$9:$AN$68,40,FALSE),"")</f>
        <v>80</v>
      </c>
      <c r="P10" s="155">
        <f>IFERROR(VLOOKUP(A10,MULOK3!$A$9:$AN$68,40,FALSE),"")</f>
        <v>80</v>
      </c>
      <c r="Q10" s="155">
        <f>IFERROR(VLOOKUP(A10,MULOK4!$A$9:$AN$68,40,FALSE),"")</f>
        <v>80</v>
      </c>
      <c r="R10" s="155">
        <f>IFERROR(VLOOKUP(A10,MULOK5!$A$9:$AN$68,40,FALSE),"")</f>
        <v>80</v>
      </c>
      <c r="S10" s="156">
        <v>720</v>
      </c>
      <c r="T10" s="157">
        <v>80</v>
      </c>
      <c r="U10" s="29">
        <f t="shared" ref="U10:U31" si="4">IF(S10="","",RANK(S10,$S$9:$S$68,0))</f>
        <v>2</v>
      </c>
      <c r="V10" s="87"/>
      <c r="XFD10" s="15"/>
    </row>
    <row r="11" spans="1:26 16384:16384" hidden="1" x14ac:dyDescent="0.25">
      <c r="A11" s="154">
        <f>'Identitas Siswa'!A10</f>
        <v>3</v>
      </c>
      <c r="B11" s="154" t="str">
        <f>IF('Identitas Siswa'!D10=0,"",'Identitas Siswa'!D10)</f>
        <v/>
      </c>
      <c r="C11" s="155" t="str">
        <f>IFERROR(VLOOKUP(A11,AGAMA!$A$9:$AN$68,40,FALSE),"")</f>
        <v/>
      </c>
      <c r="D11" s="155" t="str">
        <f>IFERROR(VLOOKUP(A11,PANCASILA!$A$9:$AN$68,40,FALSE),"")</f>
        <v/>
      </c>
      <c r="E11" s="155" t="str">
        <f>IFERROR(VLOOKUP(A11,INDONESIA!$A$9:$AN$68,40,FALSE),"")</f>
        <v/>
      </c>
      <c r="F11" s="155" t="str">
        <f>IFERROR(VLOOKUP(A11,MATEMATIKA!$A$9:$AN$68,40,FALSE),"")</f>
        <v/>
      </c>
      <c r="G11" s="155" t="str">
        <f>IFERROR(VLOOKUP(A11,IPAS!$A$9:$AN$68,40,FALSE),"")</f>
        <v/>
      </c>
      <c r="H11" s="155" t="str">
        <f t="shared" ca="1" si="0"/>
        <v/>
      </c>
      <c r="I11" s="155" t="str">
        <f t="shared" ca="1" si="1"/>
        <v/>
      </c>
      <c r="J11" s="155" t="str">
        <f t="shared" ca="1" si="2"/>
        <v/>
      </c>
      <c r="K11" s="155" t="str">
        <f t="shared" ca="1" si="3"/>
        <v/>
      </c>
      <c r="L11" s="155" t="str">
        <f>IFERROR(VLOOKUP(A11,PJOK!$A$9:$AN$68,40,FALSE),"")</f>
        <v/>
      </c>
      <c r="M11" s="155" t="str">
        <f>IFERROR(VLOOKUP(A11,INGGRIS!$A$9:$AN$68,40,FALSE),"")</f>
        <v/>
      </c>
      <c r="N11" s="155" t="str">
        <f>IFERROR(VLOOKUP(A11,MULOK1!$A$9:$AN$68,40,FALSE),"")</f>
        <v/>
      </c>
      <c r="O11" s="155" t="str">
        <f>IFERROR(VLOOKUP(A11,MULOK2!$A$9:$AN$68,40,FALSE),"")</f>
        <v/>
      </c>
      <c r="P11" s="155" t="str">
        <f>IFERROR(VLOOKUP(A11,MULOK3!$A$9:$AN$68,40,FALSE),"")</f>
        <v/>
      </c>
      <c r="Q11" s="155" t="str">
        <f>IFERROR(VLOOKUP(A11,MULOK4!$A$9:$AN$68,40,FALSE),"")</f>
        <v/>
      </c>
      <c r="R11" s="155" t="str">
        <f>IFERROR(VLOOKUP(A11,MULOK5!$A$9:$AN$68,40,FALSE),"")</f>
        <v/>
      </c>
      <c r="S11" s="156"/>
      <c r="T11" s="157"/>
      <c r="U11" s="29" t="str">
        <f t="shared" si="4"/>
        <v/>
      </c>
      <c r="V11" s="87"/>
      <c r="XFD11" s="15"/>
    </row>
    <row r="12" spans="1:26 16384:16384" hidden="1" x14ac:dyDescent="0.25">
      <c r="A12" s="154">
        <f>'Identitas Siswa'!A11</f>
        <v>4</v>
      </c>
      <c r="B12" s="154" t="str">
        <f>IF('Identitas Siswa'!D11=0,"",'Identitas Siswa'!D11)</f>
        <v/>
      </c>
      <c r="C12" s="155" t="str">
        <f>IFERROR(VLOOKUP(A12,AGAMA!$A$9:$AN$68,40,FALSE),"")</f>
        <v/>
      </c>
      <c r="D12" s="155" t="str">
        <f>IFERROR(VLOOKUP(A12,PANCASILA!$A$9:$AN$68,40,FALSE),"")</f>
        <v/>
      </c>
      <c r="E12" s="155" t="str">
        <f>IFERROR(VLOOKUP(A12,INDONESIA!$A$9:$AN$68,40,FALSE),"")</f>
        <v/>
      </c>
      <c r="F12" s="155" t="str">
        <f>IFERROR(VLOOKUP(A12,MATEMATIKA!$A$9:$AN$68,40,FALSE),"")</f>
        <v/>
      </c>
      <c r="G12" s="155" t="str">
        <f>IFERROR(VLOOKUP(A12,IPAS!$A$9:$AN$68,40,FALSE),"")</f>
        <v/>
      </c>
      <c r="H12" s="155" t="str">
        <f t="shared" ca="1" si="0"/>
        <v/>
      </c>
      <c r="I12" s="155" t="str">
        <f t="shared" ca="1" si="1"/>
        <v/>
      </c>
      <c r="J12" s="155" t="str">
        <f t="shared" ca="1" si="2"/>
        <v/>
      </c>
      <c r="K12" s="155" t="str">
        <f t="shared" ca="1" si="3"/>
        <v/>
      </c>
      <c r="L12" s="155" t="str">
        <f>IFERROR(VLOOKUP(A12,PJOK!$A$9:$AN$68,40,FALSE),"")</f>
        <v/>
      </c>
      <c r="M12" s="155" t="str">
        <f>IFERROR(VLOOKUP(A12,INGGRIS!$A$9:$AN$68,40,FALSE),"")</f>
        <v/>
      </c>
      <c r="N12" s="155" t="str">
        <f>IFERROR(VLOOKUP(A12,MULOK1!$A$9:$AN$68,40,FALSE),"")</f>
        <v/>
      </c>
      <c r="O12" s="155" t="str">
        <f>IFERROR(VLOOKUP(A12,MULOK2!$A$9:$AN$68,40,FALSE),"")</f>
        <v/>
      </c>
      <c r="P12" s="155" t="str">
        <f>IFERROR(VLOOKUP(A12,MULOK3!$A$9:$AN$68,40,FALSE),"")</f>
        <v/>
      </c>
      <c r="Q12" s="155" t="str">
        <f>IFERROR(VLOOKUP(A12,MULOK4!$A$9:$AN$68,40,FALSE),"")</f>
        <v/>
      </c>
      <c r="R12" s="155" t="str">
        <f>IFERROR(VLOOKUP(A12,MULOK5!$A$9:$AN$68,40,FALSE),"")</f>
        <v/>
      </c>
      <c r="S12" s="156"/>
      <c r="T12" s="157"/>
      <c r="U12" s="29" t="str">
        <f t="shared" si="4"/>
        <v/>
      </c>
      <c r="V12" s="87"/>
      <c r="XFD12" s="15"/>
    </row>
    <row r="13" spans="1:26 16384:16384" hidden="1" x14ac:dyDescent="0.25">
      <c r="A13" s="154">
        <f>'Identitas Siswa'!A12</f>
        <v>5</v>
      </c>
      <c r="B13" s="154" t="str">
        <f>IF('Identitas Siswa'!D12=0,"",'Identitas Siswa'!D12)</f>
        <v/>
      </c>
      <c r="C13" s="155" t="str">
        <f>IFERROR(VLOOKUP(A13,AGAMA!$A$9:$AN$68,40,FALSE),"")</f>
        <v/>
      </c>
      <c r="D13" s="155" t="str">
        <f>IFERROR(VLOOKUP(A13,PANCASILA!$A$9:$AN$68,40,FALSE),"")</f>
        <v/>
      </c>
      <c r="E13" s="155" t="str">
        <f>IFERROR(VLOOKUP(A13,INDONESIA!$A$9:$AN$68,40,FALSE),"")</f>
        <v/>
      </c>
      <c r="F13" s="155" t="str">
        <f>IFERROR(VLOOKUP(A13,MATEMATIKA!$A$9:$AN$68,40,FALSE),"")</f>
        <v/>
      </c>
      <c r="G13" s="155" t="str">
        <f>IFERROR(VLOOKUP(A13,IPAS!$A$9:$AN$68,40,FALSE),"")</f>
        <v/>
      </c>
      <c r="H13" s="155" t="str">
        <f t="shared" ca="1" si="0"/>
        <v/>
      </c>
      <c r="I13" s="155" t="str">
        <f t="shared" ca="1" si="1"/>
        <v/>
      </c>
      <c r="J13" s="155" t="str">
        <f t="shared" ca="1" si="2"/>
        <v/>
      </c>
      <c r="K13" s="155" t="str">
        <f t="shared" ca="1" si="3"/>
        <v/>
      </c>
      <c r="L13" s="155" t="str">
        <f>IFERROR(VLOOKUP(A13,PJOK!$A$9:$AN$68,40,FALSE),"")</f>
        <v/>
      </c>
      <c r="M13" s="155" t="str">
        <f>IFERROR(VLOOKUP(A13,INGGRIS!$A$9:$AN$68,40,FALSE),"")</f>
        <v/>
      </c>
      <c r="N13" s="155" t="str">
        <f>IFERROR(VLOOKUP(A13,MULOK1!$A$9:$AN$68,40,FALSE),"")</f>
        <v/>
      </c>
      <c r="O13" s="155" t="str">
        <f>IFERROR(VLOOKUP(A13,MULOK2!$A$9:$AN$68,40,FALSE),"")</f>
        <v/>
      </c>
      <c r="P13" s="155" t="str">
        <f>IFERROR(VLOOKUP(A13,MULOK3!$A$9:$AN$68,40,FALSE),"")</f>
        <v/>
      </c>
      <c r="Q13" s="155" t="str">
        <f>IFERROR(VLOOKUP(A13,MULOK4!$A$9:$AN$68,40,FALSE),"")</f>
        <v/>
      </c>
      <c r="R13" s="155" t="str">
        <f>IFERROR(VLOOKUP(A13,MULOK5!$A$9:$AN$68,40,FALSE),"")</f>
        <v/>
      </c>
      <c r="S13" s="156"/>
      <c r="T13" s="157"/>
      <c r="U13" s="29" t="str">
        <f t="shared" si="4"/>
        <v/>
      </c>
      <c r="V13" s="87"/>
      <c r="XFD13" s="15"/>
    </row>
    <row r="14" spans="1:26 16384:16384" hidden="1" x14ac:dyDescent="0.25">
      <c r="A14" s="154">
        <f>'Identitas Siswa'!A13</f>
        <v>6</v>
      </c>
      <c r="B14" s="154" t="str">
        <f>IF('Identitas Siswa'!D13=0,"",'Identitas Siswa'!D13)</f>
        <v/>
      </c>
      <c r="C14" s="155" t="str">
        <f>IFERROR(VLOOKUP(A14,AGAMA!$A$9:$AN$68,40,FALSE),"")</f>
        <v/>
      </c>
      <c r="D14" s="155" t="str">
        <f>IFERROR(VLOOKUP(A14,PANCASILA!$A$9:$AN$68,40,FALSE),"")</f>
        <v/>
      </c>
      <c r="E14" s="155" t="str">
        <f>IFERROR(VLOOKUP(A14,INDONESIA!$A$9:$AN$68,40,FALSE),"")</f>
        <v/>
      </c>
      <c r="F14" s="155" t="str">
        <f>IFERROR(VLOOKUP(A14,MATEMATIKA!$A$9:$AN$68,40,FALSE),"")</f>
        <v/>
      </c>
      <c r="G14" s="155" t="str">
        <f>IFERROR(VLOOKUP(A14,IPAS!$A$9:$AN$68,40,FALSE),"")</f>
        <v/>
      </c>
      <c r="H14" s="155" t="str">
        <f t="shared" ca="1" si="0"/>
        <v/>
      </c>
      <c r="I14" s="155" t="str">
        <f t="shared" ca="1" si="1"/>
        <v/>
      </c>
      <c r="J14" s="155" t="str">
        <f t="shared" ca="1" si="2"/>
        <v/>
      </c>
      <c r="K14" s="155" t="str">
        <f t="shared" ca="1" si="3"/>
        <v/>
      </c>
      <c r="L14" s="155" t="str">
        <f>IFERROR(VLOOKUP(A14,PJOK!$A$9:$AN$68,40,FALSE),"")</f>
        <v/>
      </c>
      <c r="M14" s="155" t="str">
        <f>IFERROR(VLOOKUP(A14,INGGRIS!$A$9:$AN$68,40,FALSE),"")</f>
        <v/>
      </c>
      <c r="N14" s="155" t="str">
        <f>IFERROR(VLOOKUP(A14,MULOK1!$A$9:$AN$68,40,FALSE),"")</f>
        <v/>
      </c>
      <c r="O14" s="155" t="str">
        <f>IFERROR(VLOOKUP(A14,MULOK2!$A$9:$AN$68,40,FALSE),"")</f>
        <v/>
      </c>
      <c r="P14" s="155" t="str">
        <f>IFERROR(VLOOKUP(A14,MULOK3!$A$9:$AN$68,40,FALSE),"")</f>
        <v/>
      </c>
      <c r="Q14" s="155" t="str">
        <f>IFERROR(VLOOKUP(A14,MULOK4!$A$9:$AN$68,40,FALSE),"")</f>
        <v/>
      </c>
      <c r="R14" s="155" t="str">
        <f>IFERROR(VLOOKUP(A14,MULOK5!$A$9:$AN$68,40,FALSE),"")</f>
        <v/>
      </c>
      <c r="S14" s="156"/>
      <c r="T14" s="157"/>
      <c r="U14" s="29" t="str">
        <f t="shared" si="4"/>
        <v/>
      </c>
      <c r="V14" s="87"/>
      <c r="XFD14" s="15"/>
    </row>
    <row r="15" spans="1:26 16384:16384" hidden="1" x14ac:dyDescent="0.25">
      <c r="A15" s="154">
        <f>'Identitas Siswa'!A14</f>
        <v>7</v>
      </c>
      <c r="B15" s="154" t="str">
        <f>IF('Identitas Siswa'!D14=0,"",'Identitas Siswa'!D14)</f>
        <v/>
      </c>
      <c r="C15" s="155" t="str">
        <f>IFERROR(VLOOKUP(A15,AGAMA!$A$9:$AN$68,40,FALSE),"")</f>
        <v/>
      </c>
      <c r="D15" s="155" t="str">
        <f>IFERROR(VLOOKUP(A15,PANCASILA!$A$9:$AN$68,40,FALSE),"")</f>
        <v/>
      </c>
      <c r="E15" s="155" t="str">
        <f>IFERROR(VLOOKUP(A15,INDONESIA!$A$9:$AN$68,40,FALSE),"")</f>
        <v/>
      </c>
      <c r="F15" s="155" t="str">
        <f>IFERROR(VLOOKUP(A15,MATEMATIKA!$A$9:$AN$68,40,FALSE),"")</f>
        <v/>
      </c>
      <c r="G15" s="155" t="str">
        <f>IFERROR(VLOOKUP(A15,IPAS!$A$9:$AN$68,40,FALSE),"")</f>
        <v/>
      </c>
      <c r="H15" s="155" t="str">
        <f t="shared" ca="1" si="0"/>
        <v/>
      </c>
      <c r="I15" s="155" t="str">
        <f t="shared" ca="1" si="1"/>
        <v/>
      </c>
      <c r="J15" s="155" t="str">
        <f t="shared" ca="1" si="2"/>
        <v/>
      </c>
      <c r="K15" s="155" t="str">
        <f t="shared" ca="1" si="3"/>
        <v/>
      </c>
      <c r="L15" s="155" t="str">
        <f>IFERROR(VLOOKUP(A15,PJOK!$A$9:$AN$68,40,FALSE),"")</f>
        <v/>
      </c>
      <c r="M15" s="155" t="str">
        <f>IFERROR(VLOOKUP(A15,INGGRIS!$A$9:$AN$68,40,FALSE),"")</f>
        <v/>
      </c>
      <c r="N15" s="155" t="str">
        <f>IFERROR(VLOOKUP(A15,MULOK1!$A$9:$AN$68,40,FALSE),"")</f>
        <v/>
      </c>
      <c r="O15" s="155" t="str">
        <f>IFERROR(VLOOKUP(A15,MULOK2!$A$9:$AN$68,40,FALSE),"")</f>
        <v/>
      </c>
      <c r="P15" s="155" t="str">
        <f>IFERROR(VLOOKUP(A15,MULOK3!$A$9:$AN$68,40,FALSE),"")</f>
        <v/>
      </c>
      <c r="Q15" s="155" t="str">
        <f>IFERROR(VLOOKUP(A15,MULOK4!$A$9:$AN$68,40,FALSE),"")</f>
        <v/>
      </c>
      <c r="R15" s="155" t="str">
        <f>IFERROR(VLOOKUP(A15,MULOK5!$A$9:$AN$68,40,FALSE),"")</f>
        <v/>
      </c>
      <c r="S15" s="156"/>
      <c r="T15" s="157"/>
      <c r="U15" s="29" t="str">
        <f t="shared" si="4"/>
        <v/>
      </c>
      <c r="V15" s="87"/>
      <c r="XFD15" s="15"/>
    </row>
    <row r="16" spans="1:26 16384:16384" hidden="1" x14ac:dyDescent="0.25">
      <c r="A16" s="154">
        <f>'Identitas Siswa'!A15</f>
        <v>8</v>
      </c>
      <c r="B16" s="154" t="str">
        <f>IF('Identitas Siswa'!D15=0,"",'Identitas Siswa'!D15)</f>
        <v/>
      </c>
      <c r="C16" s="155" t="str">
        <f>IFERROR(VLOOKUP(A16,AGAMA!$A$9:$AN$68,40,FALSE),"")</f>
        <v/>
      </c>
      <c r="D16" s="155" t="str">
        <f>IFERROR(VLOOKUP(A16,PANCASILA!$A$9:$AN$68,40,FALSE),"")</f>
        <v/>
      </c>
      <c r="E16" s="155" t="str">
        <f>IFERROR(VLOOKUP(A16,INDONESIA!$A$9:$AN$68,40,FALSE),"")</f>
        <v/>
      </c>
      <c r="F16" s="155" t="str">
        <f>IFERROR(VLOOKUP(A16,MATEMATIKA!$A$9:$AN$68,40,FALSE),"")</f>
        <v/>
      </c>
      <c r="G16" s="155" t="str">
        <f>IFERROR(VLOOKUP(A16,IPAS!$A$9:$AN$68,40,FALSE),"")</f>
        <v/>
      </c>
      <c r="H16" s="155" t="str">
        <f t="shared" ca="1" si="0"/>
        <v/>
      </c>
      <c r="I16" s="155" t="str">
        <f t="shared" ca="1" si="1"/>
        <v/>
      </c>
      <c r="J16" s="155" t="str">
        <f t="shared" ca="1" si="2"/>
        <v/>
      </c>
      <c r="K16" s="155" t="str">
        <f t="shared" ca="1" si="3"/>
        <v/>
      </c>
      <c r="L16" s="155" t="str">
        <f>IFERROR(VLOOKUP(A16,PJOK!$A$9:$AN$68,40,FALSE),"")</f>
        <v/>
      </c>
      <c r="M16" s="155" t="str">
        <f>IFERROR(VLOOKUP(A16,INGGRIS!$A$9:$AN$68,40,FALSE),"")</f>
        <v/>
      </c>
      <c r="N16" s="155" t="str">
        <f>IFERROR(VLOOKUP(A16,MULOK1!$A$9:$AN$68,40,FALSE),"")</f>
        <v/>
      </c>
      <c r="O16" s="155" t="str">
        <f>IFERROR(VLOOKUP(A16,MULOK2!$A$9:$AN$68,40,FALSE),"")</f>
        <v/>
      </c>
      <c r="P16" s="155" t="str">
        <f>IFERROR(VLOOKUP(A16,MULOK3!$A$9:$AN$68,40,FALSE),"")</f>
        <v/>
      </c>
      <c r="Q16" s="155" t="str">
        <f>IFERROR(VLOOKUP(A16,MULOK4!$A$9:$AN$68,40,FALSE),"")</f>
        <v/>
      </c>
      <c r="R16" s="155" t="str">
        <f>IFERROR(VLOOKUP(A16,MULOK5!$A$9:$AN$68,40,FALSE),"")</f>
        <v/>
      </c>
      <c r="S16" s="156"/>
      <c r="T16" s="157"/>
      <c r="U16" s="29" t="str">
        <f t="shared" si="4"/>
        <v/>
      </c>
      <c r="V16" s="87"/>
      <c r="XFD16" s="15"/>
    </row>
    <row r="17" spans="1:22 16384:16384" hidden="1" x14ac:dyDescent="0.25">
      <c r="A17" s="154">
        <f>'Identitas Siswa'!A16</f>
        <v>9</v>
      </c>
      <c r="B17" s="154" t="str">
        <f>IF('Identitas Siswa'!D16=0,"",'Identitas Siswa'!D16)</f>
        <v/>
      </c>
      <c r="C17" s="155" t="str">
        <f>IFERROR(VLOOKUP(A17,AGAMA!$A$9:$AN$68,40,FALSE),"")</f>
        <v/>
      </c>
      <c r="D17" s="155" t="str">
        <f>IFERROR(VLOOKUP(A17,PANCASILA!$A$9:$AN$68,40,FALSE),"")</f>
        <v/>
      </c>
      <c r="E17" s="155" t="str">
        <f>IFERROR(VLOOKUP(A17,INDONESIA!$A$9:$AN$68,40,FALSE),"")</f>
        <v/>
      </c>
      <c r="F17" s="155" t="str">
        <f>IFERROR(VLOOKUP(A17,MATEMATIKA!$A$9:$AN$68,40,FALSE),"")</f>
        <v/>
      </c>
      <c r="G17" s="155" t="str">
        <f>IFERROR(VLOOKUP(A17,IPAS!$A$9:$AN$68,40,FALSE),"")</f>
        <v/>
      </c>
      <c r="H17" s="155" t="str">
        <f t="shared" ca="1" si="0"/>
        <v/>
      </c>
      <c r="I17" s="155" t="str">
        <f t="shared" ca="1" si="1"/>
        <v/>
      </c>
      <c r="J17" s="155" t="str">
        <f t="shared" ca="1" si="2"/>
        <v/>
      </c>
      <c r="K17" s="155" t="str">
        <f t="shared" ca="1" si="3"/>
        <v/>
      </c>
      <c r="L17" s="155" t="str">
        <f>IFERROR(VLOOKUP(A17,PJOK!$A$9:$AN$68,40,FALSE),"")</f>
        <v/>
      </c>
      <c r="M17" s="155" t="str">
        <f>IFERROR(VLOOKUP(A17,INGGRIS!$A$9:$AN$68,40,FALSE),"")</f>
        <v/>
      </c>
      <c r="N17" s="155" t="str">
        <f>IFERROR(VLOOKUP(A17,MULOK1!$A$9:$AN$68,40,FALSE),"")</f>
        <v/>
      </c>
      <c r="O17" s="155" t="str">
        <f>IFERROR(VLOOKUP(A17,MULOK2!$A$9:$AN$68,40,FALSE),"")</f>
        <v/>
      </c>
      <c r="P17" s="155" t="str">
        <f>IFERROR(VLOOKUP(A17,MULOK3!$A$9:$AN$68,40,FALSE),"")</f>
        <v/>
      </c>
      <c r="Q17" s="155" t="str">
        <f>IFERROR(VLOOKUP(A17,MULOK4!$A$9:$AN$68,40,FALSE),"")</f>
        <v/>
      </c>
      <c r="R17" s="155" t="str">
        <f>IFERROR(VLOOKUP(A17,MULOK5!$A$9:$AN$68,40,FALSE),"")</f>
        <v/>
      </c>
      <c r="S17" s="156"/>
      <c r="T17" s="157"/>
      <c r="U17" s="29" t="str">
        <f t="shared" si="4"/>
        <v/>
      </c>
      <c r="V17" s="87"/>
      <c r="XFD17" s="15"/>
    </row>
    <row r="18" spans="1:22 16384:16384" hidden="1" x14ac:dyDescent="0.25">
      <c r="A18" s="154">
        <f>'Identitas Siswa'!A17</f>
        <v>10</v>
      </c>
      <c r="B18" s="154" t="str">
        <f>IF('Identitas Siswa'!D17=0,"",'Identitas Siswa'!D17)</f>
        <v/>
      </c>
      <c r="C18" s="155" t="str">
        <f>IFERROR(VLOOKUP(A18,AGAMA!$A$9:$AN$68,40,FALSE),"")</f>
        <v/>
      </c>
      <c r="D18" s="155" t="str">
        <f>IFERROR(VLOOKUP(A18,PANCASILA!$A$9:$AN$68,40,FALSE),"")</f>
        <v/>
      </c>
      <c r="E18" s="155" t="str">
        <f>IFERROR(VLOOKUP(A18,INDONESIA!$A$9:$AN$68,40,FALSE),"")</f>
        <v/>
      </c>
      <c r="F18" s="155" t="str">
        <f>IFERROR(VLOOKUP(A18,MATEMATIKA!$A$9:$AN$68,40,FALSE),"")</f>
        <v/>
      </c>
      <c r="G18" s="155" t="str">
        <f>IFERROR(VLOOKUP(A18,IPAS!$A$9:$AN$68,40,FALSE),"")</f>
        <v/>
      </c>
      <c r="H18" s="155" t="str">
        <f t="shared" ca="1" si="0"/>
        <v/>
      </c>
      <c r="I18" s="155" t="str">
        <f t="shared" ca="1" si="1"/>
        <v/>
      </c>
      <c r="J18" s="155" t="str">
        <f t="shared" ca="1" si="2"/>
        <v/>
      </c>
      <c r="K18" s="155" t="str">
        <f t="shared" ca="1" si="3"/>
        <v/>
      </c>
      <c r="L18" s="155" t="str">
        <f>IFERROR(VLOOKUP(A18,PJOK!$A$9:$AN$68,40,FALSE),"")</f>
        <v/>
      </c>
      <c r="M18" s="155" t="str">
        <f>IFERROR(VLOOKUP(A18,INGGRIS!$A$9:$AN$68,40,FALSE),"")</f>
        <v/>
      </c>
      <c r="N18" s="155" t="str">
        <f>IFERROR(VLOOKUP(A18,MULOK1!$A$9:$AN$68,40,FALSE),"")</f>
        <v/>
      </c>
      <c r="O18" s="155" t="str">
        <f>IFERROR(VLOOKUP(A18,MULOK2!$A$9:$AN$68,40,FALSE),"")</f>
        <v/>
      </c>
      <c r="P18" s="155" t="str">
        <f>IFERROR(VLOOKUP(A18,MULOK3!$A$9:$AN$68,40,FALSE),"")</f>
        <v/>
      </c>
      <c r="Q18" s="155" t="str">
        <f>IFERROR(VLOOKUP(A18,MULOK4!$A$9:$AN$68,40,FALSE),"")</f>
        <v/>
      </c>
      <c r="R18" s="155" t="str">
        <f>IFERROR(VLOOKUP(A18,MULOK5!$A$9:$AN$68,40,FALSE),"")</f>
        <v/>
      </c>
      <c r="S18" s="156"/>
      <c r="T18" s="157"/>
      <c r="U18" s="29" t="str">
        <f t="shared" si="4"/>
        <v/>
      </c>
      <c r="V18" s="87"/>
      <c r="XFD18" s="15"/>
    </row>
    <row r="19" spans="1:22 16384:16384" hidden="1" x14ac:dyDescent="0.25">
      <c r="A19" s="154">
        <f>'Identitas Siswa'!A18</f>
        <v>11</v>
      </c>
      <c r="B19" s="154" t="str">
        <f>IF('Identitas Siswa'!D18=0,"",'Identitas Siswa'!D18)</f>
        <v/>
      </c>
      <c r="C19" s="155" t="str">
        <f>IFERROR(VLOOKUP(A19,AGAMA!$A$9:$AN$68,40,FALSE),"")</f>
        <v/>
      </c>
      <c r="D19" s="155" t="str">
        <f>IFERROR(VLOOKUP(A19,PANCASILA!$A$9:$AN$68,40,FALSE),"")</f>
        <v/>
      </c>
      <c r="E19" s="155" t="str">
        <f>IFERROR(VLOOKUP(A19,INDONESIA!$A$9:$AN$68,40,FALSE),"")</f>
        <v/>
      </c>
      <c r="F19" s="155" t="str">
        <f>IFERROR(VLOOKUP(A19,MATEMATIKA!$A$9:$AN$68,40,FALSE),"")</f>
        <v/>
      </c>
      <c r="G19" s="155" t="str">
        <f>IFERROR(VLOOKUP(A19,IPAS!$A$9:$AN$68,40,FALSE),"")</f>
        <v/>
      </c>
      <c r="H19" s="155" t="str">
        <f t="shared" ca="1" si="0"/>
        <v/>
      </c>
      <c r="I19" s="155" t="str">
        <f t="shared" ca="1" si="1"/>
        <v/>
      </c>
      <c r="J19" s="155" t="str">
        <f t="shared" ca="1" si="2"/>
        <v/>
      </c>
      <c r="K19" s="155" t="str">
        <f t="shared" ca="1" si="3"/>
        <v/>
      </c>
      <c r="L19" s="155" t="str">
        <f>IFERROR(VLOOKUP(A19,PJOK!$A$9:$AN$68,40,FALSE),"")</f>
        <v/>
      </c>
      <c r="M19" s="155" t="str">
        <f>IFERROR(VLOOKUP(A19,INGGRIS!$A$9:$AN$68,40,FALSE),"")</f>
        <v/>
      </c>
      <c r="N19" s="155" t="str">
        <f>IFERROR(VLOOKUP(A19,MULOK1!$A$9:$AN$68,40,FALSE),"")</f>
        <v/>
      </c>
      <c r="O19" s="155" t="str">
        <f>IFERROR(VLOOKUP(A19,MULOK2!$A$9:$AN$68,40,FALSE),"")</f>
        <v/>
      </c>
      <c r="P19" s="155" t="str">
        <f>IFERROR(VLOOKUP(A19,MULOK3!$A$9:$AN$68,40,FALSE),"")</f>
        <v/>
      </c>
      <c r="Q19" s="155" t="str">
        <f>IFERROR(VLOOKUP(A19,MULOK4!$A$9:$AN$68,40,FALSE),"")</f>
        <v/>
      </c>
      <c r="R19" s="155" t="str">
        <f>IFERROR(VLOOKUP(A19,MULOK5!$A$9:$AN$68,40,FALSE),"")</f>
        <v/>
      </c>
      <c r="S19" s="156"/>
      <c r="T19" s="157"/>
      <c r="U19" s="29" t="str">
        <f t="shared" si="4"/>
        <v/>
      </c>
      <c r="V19" s="87"/>
      <c r="XFD19" s="15"/>
    </row>
    <row r="20" spans="1:22 16384:16384" hidden="1" x14ac:dyDescent="0.25">
      <c r="A20" s="154">
        <f>'Identitas Siswa'!A19</f>
        <v>12</v>
      </c>
      <c r="B20" s="154" t="str">
        <f>IF('Identitas Siswa'!D19=0,"",'Identitas Siswa'!D19)</f>
        <v/>
      </c>
      <c r="C20" s="155" t="str">
        <f>IFERROR(VLOOKUP(A20,AGAMA!$A$9:$AN$68,40,FALSE),"")</f>
        <v/>
      </c>
      <c r="D20" s="155" t="str">
        <f>IFERROR(VLOOKUP(A20,PANCASILA!$A$9:$AN$68,40,FALSE),"")</f>
        <v/>
      </c>
      <c r="E20" s="155" t="str">
        <f>IFERROR(VLOOKUP(A20,INDONESIA!$A$9:$AN$68,40,FALSE),"")</f>
        <v/>
      </c>
      <c r="F20" s="155" t="str">
        <f>IFERROR(VLOOKUP(A20,MATEMATIKA!$A$9:$AN$68,40,FALSE),"")</f>
        <v/>
      </c>
      <c r="G20" s="155" t="str">
        <f>IFERROR(VLOOKUP(A20,IPAS!$A$9:$AN$68,40,FALSE),"")</f>
        <v/>
      </c>
      <c r="H20" s="155" t="str">
        <f t="shared" ca="1" si="0"/>
        <v/>
      </c>
      <c r="I20" s="155" t="str">
        <f t="shared" ca="1" si="1"/>
        <v/>
      </c>
      <c r="J20" s="155" t="str">
        <f t="shared" ca="1" si="2"/>
        <v/>
      </c>
      <c r="K20" s="155" t="str">
        <f t="shared" ca="1" si="3"/>
        <v/>
      </c>
      <c r="L20" s="155" t="str">
        <f>IFERROR(VLOOKUP(A20,PJOK!$A$9:$AN$68,40,FALSE),"")</f>
        <v/>
      </c>
      <c r="M20" s="155" t="str">
        <f>IFERROR(VLOOKUP(A20,INGGRIS!$A$9:$AN$68,40,FALSE),"")</f>
        <v/>
      </c>
      <c r="N20" s="155" t="str">
        <f>IFERROR(VLOOKUP(A20,MULOK1!$A$9:$AN$68,40,FALSE),"")</f>
        <v/>
      </c>
      <c r="O20" s="155" t="str">
        <f>IFERROR(VLOOKUP(A20,MULOK2!$A$9:$AN$68,40,FALSE),"")</f>
        <v/>
      </c>
      <c r="P20" s="155" t="str">
        <f>IFERROR(VLOOKUP(A20,MULOK3!$A$9:$AN$68,40,FALSE),"")</f>
        <v/>
      </c>
      <c r="Q20" s="155" t="str">
        <f>IFERROR(VLOOKUP(A20,MULOK4!$A$9:$AN$68,40,FALSE),"")</f>
        <v/>
      </c>
      <c r="R20" s="155" t="str">
        <f>IFERROR(VLOOKUP(A20,MULOK5!$A$9:$AN$68,40,FALSE),"")</f>
        <v/>
      </c>
      <c r="S20" s="156"/>
      <c r="T20" s="157"/>
      <c r="U20" s="29" t="str">
        <f t="shared" si="4"/>
        <v/>
      </c>
      <c r="V20" s="87"/>
      <c r="XFD20" s="15"/>
    </row>
    <row r="21" spans="1:22 16384:16384" hidden="1" x14ac:dyDescent="0.25">
      <c r="A21" s="154">
        <f>'Identitas Siswa'!A20</f>
        <v>13</v>
      </c>
      <c r="B21" s="154" t="str">
        <f>IF('Identitas Siswa'!D20=0,"",'Identitas Siswa'!D20)</f>
        <v/>
      </c>
      <c r="C21" s="155" t="str">
        <f>IFERROR(VLOOKUP(A21,AGAMA!$A$9:$AN$68,40,FALSE),"")</f>
        <v/>
      </c>
      <c r="D21" s="155" t="str">
        <f>IFERROR(VLOOKUP(A21,PANCASILA!$A$9:$AN$68,40,FALSE),"")</f>
        <v/>
      </c>
      <c r="E21" s="155" t="str">
        <f>IFERROR(VLOOKUP(A21,INDONESIA!$A$9:$AN$68,40,FALSE),"")</f>
        <v/>
      </c>
      <c r="F21" s="155" t="str">
        <f>IFERROR(VLOOKUP(A21,MATEMATIKA!$A$9:$AN$68,40,FALSE),"")</f>
        <v/>
      </c>
      <c r="G21" s="155" t="str">
        <f>IFERROR(VLOOKUP(A21,IPAS!$A$9:$AN$68,40,FALSE),"")</f>
        <v/>
      </c>
      <c r="H21" s="155" t="str">
        <f t="shared" ca="1" si="0"/>
        <v/>
      </c>
      <c r="I21" s="155" t="str">
        <f t="shared" ca="1" si="1"/>
        <v/>
      </c>
      <c r="J21" s="155" t="str">
        <f t="shared" ca="1" si="2"/>
        <v/>
      </c>
      <c r="K21" s="155" t="str">
        <f t="shared" ca="1" si="3"/>
        <v/>
      </c>
      <c r="L21" s="155" t="str">
        <f>IFERROR(VLOOKUP(A21,PJOK!$A$9:$AN$68,40,FALSE),"")</f>
        <v/>
      </c>
      <c r="M21" s="155" t="str">
        <f>IFERROR(VLOOKUP(A21,INGGRIS!$A$9:$AN$68,40,FALSE),"")</f>
        <v/>
      </c>
      <c r="N21" s="155" t="str">
        <f>IFERROR(VLOOKUP(A21,MULOK1!$A$9:$AN$68,40,FALSE),"")</f>
        <v/>
      </c>
      <c r="O21" s="155" t="str">
        <f>IFERROR(VLOOKUP(A21,MULOK2!$A$9:$AN$68,40,FALSE),"")</f>
        <v/>
      </c>
      <c r="P21" s="155" t="str">
        <f>IFERROR(VLOOKUP(A21,MULOK3!$A$9:$AN$68,40,FALSE),"")</f>
        <v/>
      </c>
      <c r="Q21" s="155" t="str">
        <f>IFERROR(VLOOKUP(A21,MULOK4!$A$9:$AN$68,40,FALSE),"")</f>
        <v/>
      </c>
      <c r="R21" s="155" t="str">
        <f>IFERROR(VLOOKUP(A21,MULOK5!$A$9:$AN$68,40,FALSE),"")</f>
        <v/>
      </c>
      <c r="S21" s="156"/>
      <c r="T21" s="157"/>
      <c r="U21" s="29" t="str">
        <f t="shared" si="4"/>
        <v/>
      </c>
      <c r="V21" s="87"/>
      <c r="XFD21" s="15"/>
    </row>
    <row r="22" spans="1:22 16384:16384" hidden="1" x14ac:dyDescent="0.25">
      <c r="A22" s="154">
        <f>'Identitas Siswa'!A21</f>
        <v>14</v>
      </c>
      <c r="B22" s="154" t="str">
        <f>IF('Identitas Siswa'!D21=0,"",'Identitas Siswa'!D21)</f>
        <v/>
      </c>
      <c r="C22" s="155" t="str">
        <f>IFERROR(VLOOKUP(A22,AGAMA!$A$9:$AN$68,40,FALSE),"")</f>
        <v/>
      </c>
      <c r="D22" s="155" t="str">
        <f>IFERROR(VLOOKUP(A22,PANCASILA!$A$9:$AN$68,40,FALSE),"")</f>
        <v/>
      </c>
      <c r="E22" s="155" t="str">
        <f>IFERROR(VLOOKUP(A22,INDONESIA!$A$9:$AN$68,40,FALSE),"")</f>
        <v/>
      </c>
      <c r="F22" s="155" t="str">
        <f>IFERROR(VLOOKUP(A22,MATEMATIKA!$A$9:$AN$68,40,FALSE),"")</f>
        <v/>
      </c>
      <c r="G22" s="155" t="str">
        <f>IFERROR(VLOOKUP(A22,IPAS!$A$9:$AN$68,40,FALSE),"")</f>
        <v/>
      </c>
      <c r="H22" s="155" t="str">
        <f t="shared" ca="1" si="0"/>
        <v/>
      </c>
      <c r="I22" s="155" t="str">
        <f t="shared" ca="1" si="1"/>
        <v/>
      </c>
      <c r="J22" s="155" t="str">
        <f t="shared" ca="1" si="2"/>
        <v/>
      </c>
      <c r="K22" s="155" t="str">
        <f t="shared" ca="1" si="3"/>
        <v/>
      </c>
      <c r="L22" s="155" t="str">
        <f>IFERROR(VLOOKUP(A22,PJOK!$A$9:$AN$68,40,FALSE),"")</f>
        <v/>
      </c>
      <c r="M22" s="155" t="str">
        <f>IFERROR(VLOOKUP(A22,INGGRIS!$A$9:$AN$68,40,FALSE),"")</f>
        <v/>
      </c>
      <c r="N22" s="155" t="str">
        <f>IFERROR(VLOOKUP(A22,MULOK1!$A$9:$AN$68,40,FALSE),"")</f>
        <v/>
      </c>
      <c r="O22" s="155" t="str">
        <f>IFERROR(VLOOKUP(A22,MULOK2!$A$9:$AN$68,40,FALSE),"")</f>
        <v/>
      </c>
      <c r="P22" s="155" t="str">
        <f>IFERROR(VLOOKUP(A22,MULOK3!$A$9:$AN$68,40,FALSE),"")</f>
        <v/>
      </c>
      <c r="Q22" s="155" t="str">
        <f>IFERROR(VLOOKUP(A22,MULOK4!$A$9:$AN$68,40,FALSE),"")</f>
        <v/>
      </c>
      <c r="R22" s="155" t="str">
        <f>IFERROR(VLOOKUP(A22,MULOK5!$A$9:$AN$68,40,FALSE),"")</f>
        <v/>
      </c>
      <c r="S22" s="156"/>
      <c r="T22" s="157"/>
      <c r="U22" s="29" t="str">
        <f t="shared" si="4"/>
        <v/>
      </c>
      <c r="V22" s="87"/>
      <c r="XFD22" s="15"/>
    </row>
    <row r="23" spans="1:22 16384:16384" hidden="1" x14ac:dyDescent="0.25">
      <c r="A23" s="154">
        <f>'Identitas Siswa'!A22</f>
        <v>15</v>
      </c>
      <c r="B23" s="154" t="str">
        <f>IF('Identitas Siswa'!D22=0,"",'Identitas Siswa'!D22)</f>
        <v/>
      </c>
      <c r="C23" s="155" t="str">
        <f>IFERROR(VLOOKUP(A23,AGAMA!$A$9:$AN$68,40,FALSE),"")</f>
        <v/>
      </c>
      <c r="D23" s="155" t="str">
        <f>IFERROR(VLOOKUP(A23,PANCASILA!$A$9:$AN$68,40,FALSE),"")</f>
        <v/>
      </c>
      <c r="E23" s="155" t="str">
        <f>IFERROR(VLOOKUP(A23,INDONESIA!$A$9:$AN$68,40,FALSE),"")</f>
        <v/>
      </c>
      <c r="F23" s="155" t="str">
        <f>IFERROR(VLOOKUP(A23,MATEMATIKA!$A$9:$AN$68,40,FALSE),"")</f>
        <v/>
      </c>
      <c r="G23" s="155" t="str">
        <f>IFERROR(VLOOKUP(A23,IPAS!$A$9:$AN$68,40,FALSE),"")</f>
        <v/>
      </c>
      <c r="H23" s="155" t="str">
        <f t="shared" ca="1" si="0"/>
        <v/>
      </c>
      <c r="I23" s="155" t="str">
        <f t="shared" ca="1" si="1"/>
        <v/>
      </c>
      <c r="J23" s="155" t="str">
        <f t="shared" ca="1" si="2"/>
        <v/>
      </c>
      <c r="K23" s="155" t="str">
        <f t="shared" ca="1" si="3"/>
        <v/>
      </c>
      <c r="L23" s="155" t="str">
        <f>IFERROR(VLOOKUP(A23,PJOK!$A$9:$AN$68,40,FALSE),"")</f>
        <v/>
      </c>
      <c r="M23" s="155" t="str">
        <f>IFERROR(VLOOKUP(A23,INGGRIS!$A$9:$AN$68,40,FALSE),"")</f>
        <v/>
      </c>
      <c r="N23" s="155" t="str">
        <f>IFERROR(VLOOKUP(A23,MULOK1!$A$9:$AN$68,40,FALSE),"")</f>
        <v/>
      </c>
      <c r="O23" s="155" t="str">
        <f>IFERROR(VLOOKUP(A23,MULOK2!$A$9:$AN$68,40,FALSE),"")</f>
        <v/>
      </c>
      <c r="P23" s="155" t="str">
        <f>IFERROR(VLOOKUP(A23,MULOK3!$A$9:$AN$68,40,FALSE),"")</f>
        <v/>
      </c>
      <c r="Q23" s="155" t="str">
        <f>IFERROR(VLOOKUP(A23,MULOK4!$A$9:$AN$68,40,FALSE),"")</f>
        <v/>
      </c>
      <c r="R23" s="155" t="str">
        <f>IFERROR(VLOOKUP(A23,MULOK5!$A$9:$AN$68,40,FALSE),"")</f>
        <v/>
      </c>
      <c r="S23" s="156"/>
      <c r="T23" s="157"/>
      <c r="U23" s="29" t="str">
        <f t="shared" si="4"/>
        <v/>
      </c>
      <c r="V23" s="87"/>
      <c r="XFD23" s="15"/>
    </row>
    <row r="24" spans="1:22 16384:16384" hidden="1" x14ac:dyDescent="0.25">
      <c r="A24" s="154">
        <f>'Identitas Siswa'!A23</f>
        <v>16</v>
      </c>
      <c r="B24" s="154" t="str">
        <f>IF('Identitas Siswa'!D23=0,"",'Identitas Siswa'!D23)</f>
        <v/>
      </c>
      <c r="C24" s="155" t="str">
        <f>IFERROR(VLOOKUP(A24,AGAMA!$A$9:$AN$68,40,FALSE),"")</f>
        <v/>
      </c>
      <c r="D24" s="155" t="str">
        <f>IFERROR(VLOOKUP(A24,PANCASILA!$A$9:$AN$68,40,FALSE),"")</f>
        <v/>
      </c>
      <c r="E24" s="155" t="str">
        <f>IFERROR(VLOOKUP(A24,INDONESIA!$A$9:$AN$68,40,FALSE),"")</f>
        <v/>
      </c>
      <c r="F24" s="155" t="str">
        <f>IFERROR(VLOOKUP(A24,MATEMATIKA!$A$9:$AN$68,40,FALSE),"")</f>
        <v/>
      </c>
      <c r="G24" s="155" t="str">
        <f>IFERROR(VLOOKUP(A24,IPAS!$A$9:$AN$68,40,FALSE),"")</f>
        <v/>
      </c>
      <c r="H24" s="155" t="str">
        <f t="shared" ca="1" si="0"/>
        <v/>
      </c>
      <c r="I24" s="155" t="str">
        <f t="shared" ca="1" si="1"/>
        <v/>
      </c>
      <c r="J24" s="155" t="str">
        <f t="shared" ca="1" si="2"/>
        <v/>
      </c>
      <c r="K24" s="155" t="str">
        <f t="shared" ca="1" si="3"/>
        <v/>
      </c>
      <c r="L24" s="155" t="str">
        <f>IFERROR(VLOOKUP(A24,PJOK!$A$9:$AN$68,40,FALSE),"")</f>
        <v/>
      </c>
      <c r="M24" s="155" t="str">
        <f>IFERROR(VLOOKUP(A24,INGGRIS!$A$9:$AN$68,40,FALSE),"")</f>
        <v/>
      </c>
      <c r="N24" s="155" t="str">
        <f>IFERROR(VLOOKUP(A24,MULOK1!$A$9:$AN$68,40,FALSE),"")</f>
        <v/>
      </c>
      <c r="O24" s="155" t="str">
        <f>IFERROR(VLOOKUP(A24,MULOK2!$A$9:$AN$68,40,FALSE),"")</f>
        <v/>
      </c>
      <c r="P24" s="155" t="str">
        <f>IFERROR(VLOOKUP(A24,MULOK3!$A$9:$AN$68,40,FALSE),"")</f>
        <v/>
      </c>
      <c r="Q24" s="155" t="str">
        <f>IFERROR(VLOOKUP(A24,MULOK4!$A$9:$AN$68,40,FALSE),"")</f>
        <v/>
      </c>
      <c r="R24" s="155" t="str">
        <f>IFERROR(VLOOKUP(A24,MULOK5!$A$9:$AN$68,40,FALSE),"")</f>
        <v/>
      </c>
      <c r="S24" s="156"/>
      <c r="T24" s="157"/>
      <c r="U24" s="29" t="str">
        <f t="shared" si="4"/>
        <v/>
      </c>
      <c r="V24" s="87"/>
      <c r="XFD24" s="15"/>
    </row>
    <row r="25" spans="1:22 16384:16384" hidden="1" x14ac:dyDescent="0.25">
      <c r="A25" s="154">
        <f>'Identitas Siswa'!A24</f>
        <v>17</v>
      </c>
      <c r="B25" s="154" t="str">
        <f>IF('Identitas Siswa'!D24=0,"",'Identitas Siswa'!D24)</f>
        <v/>
      </c>
      <c r="C25" s="155" t="str">
        <f>IFERROR(VLOOKUP(A25,AGAMA!$A$9:$AN$68,40,FALSE),"")</f>
        <v/>
      </c>
      <c r="D25" s="155" t="str">
        <f>IFERROR(VLOOKUP(A25,PANCASILA!$A$9:$AN$68,40,FALSE),"")</f>
        <v/>
      </c>
      <c r="E25" s="155" t="str">
        <f>IFERROR(VLOOKUP(A25,INDONESIA!$A$9:$AN$68,40,FALSE),"")</f>
        <v/>
      </c>
      <c r="F25" s="155" t="str">
        <f>IFERROR(VLOOKUP(A25,MATEMATIKA!$A$9:$AN$68,40,FALSE),"")</f>
        <v/>
      </c>
      <c r="G25" s="155" t="str">
        <f>IFERROR(VLOOKUP(A25,IPAS!$A$9:$AN$68,40,FALSE),"")</f>
        <v/>
      </c>
      <c r="H25" s="155" t="str">
        <f t="shared" ca="1" si="0"/>
        <v/>
      </c>
      <c r="I25" s="155" t="str">
        <f t="shared" ca="1" si="1"/>
        <v/>
      </c>
      <c r="J25" s="155" t="str">
        <f t="shared" ca="1" si="2"/>
        <v/>
      </c>
      <c r="K25" s="155" t="str">
        <f t="shared" ca="1" si="3"/>
        <v/>
      </c>
      <c r="L25" s="155" t="str">
        <f>IFERROR(VLOOKUP(A25,PJOK!$A$9:$AN$68,40,FALSE),"")</f>
        <v/>
      </c>
      <c r="M25" s="155" t="str">
        <f>IFERROR(VLOOKUP(A25,INGGRIS!$A$9:$AN$68,40,FALSE),"")</f>
        <v/>
      </c>
      <c r="N25" s="155" t="str">
        <f>IFERROR(VLOOKUP(A25,MULOK1!$A$9:$AN$68,40,FALSE),"")</f>
        <v/>
      </c>
      <c r="O25" s="155" t="str">
        <f>IFERROR(VLOOKUP(A25,MULOK2!$A$9:$AN$68,40,FALSE),"")</f>
        <v/>
      </c>
      <c r="P25" s="155" t="str">
        <f>IFERROR(VLOOKUP(A25,MULOK3!$A$9:$AN$68,40,FALSE),"")</f>
        <v/>
      </c>
      <c r="Q25" s="155" t="str">
        <f>IFERROR(VLOOKUP(A25,MULOK4!$A$9:$AN$68,40,FALSE),"")</f>
        <v/>
      </c>
      <c r="R25" s="155" t="str">
        <f>IFERROR(VLOOKUP(A25,MULOK5!$A$9:$AN$68,40,FALSE),"")</f>
        <v/>
      </c>
      <c r="S25" s="156"/>
      <c r="T25" s="157"/>
      <c r="U25" s="29" t="str">
        <f t="shared" si="4"/>
        <v/>
      </c>
      <c r="V25" s="87"/>
      <c r="XFD25" s="15"/>
    </row>
    <row r="26" spans="1:22 16384:16384" hidden="1" x14ac:dyDescent="0.25">
      <c r="A26" s="154">
        <f>'Identitas Siswa'!A25</f>
        <v>18</v>
      </c>
      <c r="B26" s="154" t="str">
        <f>IF('Identitas Siswa'!D25=0,"",'Identitas Siswa'!D25)</f>
        <v/>
      </c>
      <c r="C26" s="155" t="str">
        <f>IFERROR(VLOOKUP(A26,AGAMA!$A$9:$AN$68,40,FALSE),"")</f>
        <v/>
      </c>
      <c r="D26" s="155" t="str">
        <f>IFERROR(VLOOKUP(A26,PANCASILA!$A$9:$AN$68,40,FALSE),"")</f>
        <v/>
      </c>
      <c r="E26" s="155" t="str">
        <f>IFERROR(VLOOKUP(A26,INDONESIA!$A$9:$AN$68,40,FALSE),"")</f>
        <v/>
      </c>
      <c r="F26" s="155" t="str">
        <f>IFERROR(VLOOKUP(A26,MATEMATIKA!$A$9:$AN$68,40,FALSE),"")</f>
        <v/>
      </c>
      <c r="G26" s="155" t="str">
        <f>IFERROR(VLOOKUP(A26,IPAS!$A$9:$AN$68,40,FALSE),"")</f>
        <v/>
      </c>
      <c r="H26" s="155" t="str">
        <f t="shared" ca="1" si="0"/>
        <v/>
      </c>
      <c r="I26" s="155" t="str">
        <f t="shared" ca="1" si="1"/>
        <v/>
      </c>
      <c r="J26" s="155" t="str">
        <f t="shared" ca="1" si="2"/>
        <v/>
      </c>
      <c r="K26" s="155" t="str">
        <f t="shared" ca="1" si="3"/>
        <v/>
      </c>
      <c r="L26" s="155" t="str">
        <f>IFERROR(VLOOKUP(A26,PJOK!$A$9:$AN$68,40,FALSE),"")</f>
        <v/>
      </c>
      <c r="M26" s="155" t="str">
        <f>IFERROR(VLOOKUP(A26,INGGRIS!$A$9:$AN$68,40,FALSE),"")</f>
        <v/>
      </c>
      <c r="N26" s="155" t="str">
        <f>IFERROR(VLOOKUP(A26,MULOK1!$A$9:$AN$68,40,FALSE),"")</f>
        <v/>
      </c>
      <c r="O26" s="155" t="str">
        <f>IFERROR(VLOOKUP(A26,MULOK2!$A$9:$AN$68,40,FALSE),"")</f>
        <v/>
      </c>
      <c r="P26" s="155" t="str">
        <f>IFERROR(VLOOKUP(A26,MULOK3!$A$9:$AN$68,40,FALSE),"")</f>
        <v/>
      </c>
      <c r="Q26" s="155" t="str">
        <f>IFERROR(VLOOKUP(A26,MULOK4!$A$9:$AN$68,40,FALSE),"")</f>
        <v/>
      </c>
      <c r="R26" s="155" t="str">
        <f>IFERROR(VLOOKUP(A26,MULOK5!$A$9:$AN$68,40,FALSE),"")</f>
        <v/>
      </c>
      <c r="S26" s="156"/>
      <c r="T26" s="157"/>
      <c r="U26" s="29" t="str">
        <f t="shared" si="4"/>
        <v/>
      </c>
      <c r="V26" s="87"/>
      <c r="XFD26" s="15"/>
    </row>
    <row r="27" spans="1:22 16384:16384" hidden="1" x14ac:dyDescent="0.25">
      <c r="A27" s="154">
        <f>'Identitas Siswa'!A26</f>
        <v>19</v>
      </c>
      <c r="B27" s="154" t="str">
        <f>IF('Identitas Siswa'!D26=0,"",'Identitas Siswa'!D26)</f>
        <v/>
      </c>
      <c r="C27" s="155" t="str">
        <f>IFERROR(VLOOKUP(A27,AGAMA!$A$9:$AN$68,40,FALSE),"")</f>
        <v/>
      </c>
      <c r="D27" s="155" t="str">
        <f>IFERROR(VLOOKUP(A27,PANCASILA!$A$9:$AN$68,40,FALSE),"")</f>
        <v/>
      </c>
      <c r="E27" s="155" t="str">
        <f>IFERROR(VLOOKUP(A27,INDONESIA!$A$9:$AN$68,40,FALSE),"")</f>
        <v/>
      </c>
      <c r="F27" s="155" t="str">
        <f>IFERROR(VLOOKUP(A27,MATEMATIKA!$A$9:$AN$68,40,FALSE),"")</f>
        <v/>
      </c>
      <c r="G27" s="155" t="str">
        <f>IFERROR(VLOOKUP(A27,IPAS!$A$9:$AN$68,40,FALSE),"")</f>
        <v/>
      </c>
      <c r="H27" s="155" t="str">
        <f t="shared" ca="1" si="0"/>
        <v/>
      </c>
      <c r="I27" s="155" t="str">
        <f t="shared" ca="1" si="1"/>
        <v/>
      </c>
      <c r="J27" s="155" t="str">
        <f t="shared" ca="1" si="2"/>
        <v/>
      </c>
      <c r="K27" s="155" t="str">
        <f t="shared" ca="1" si="3"/>
        <v/>
      </c>
      <c r="L27" s="155" t="str">
        <f>IFERROR(VLOOKUP(A27,PJOK!$A$9:$AN$68,40,FALSE),"")</f>
        <v/>
      </c>
      <c r="M27" s="155" t="str">
        <f>IFERROR(VLOOKUP(A27,INGGRIS!$A$9:$AN$68,40,FALSE),"")</f>
        <v/>
      </c>
      <c r="N27" s="155" t="str">
        <f>IFERROR(VLOOKUP(A27,MULOK1!$A$9:$AN$68,40,FALSE),"")</f>
        <v/>
      </c>
      <c r="O27" s="155" t="str">
        <f>IFERROR(VLOOKUP(A27,MULOK2!$A$9:$AN$68,40,FALSE),"")</f>
        <v/>
      </c>
      <c r="P27" s="155" t="str">
        <f>IFERROR(VLOOKUP(A27,MULOK3!$A$9:$AN$68,40,FALSE),"")</f>
        <v/>
      </c>
      <c r="Q27" s="155" t="str">
        <f>IFERROR(VLOOKUP(A27,MULOK4!$A$9:$AN$68,40,FALSE),"")</f>
        <v/>
      </c>
      <c r="R27" s="155" t="str">
        <f>IFERROR(VLOOKUP(A27,MULOK5!$A$9:$AN$68,40,FALSE),"")</f>
        <v/>
      </c>
      <c r="S27" s="156"/>
      <c r="T27" s="157"/>
      <c r="U27" s="29" t="str">
        <f t="shared" si="4"/>
        <v/>
      </c>
      <c r="V27" s="87"/>
      <c r="XFD27" s="15"/>
    </row>
    <row r="28" spans="1:22 16384:16384" hidden="1" x14ac:dyDescent="0.25">
      <c r="A28" s="154">
        <f>'Identitas Siswa'!A27</f>
        <v>20</v>
      </c>
      <c r="B28" s="154" t="str">
        <f>IF('Identitas Siswa'!D27=0,"",'Identitas Siswa'!D27)</f>
        <v/>
      </c>
      <c r="C28" s="155" t="str">
        <f>IFERROR(VLOOKUP(A28,AGAMA!$A$9:$AN$68,40,FALSE),"")</f>
        <v/>
      </c>
      <c r="D28" s="155" t="str">
        <f>IFERROR(VLOOKUP(A28,PANCASILA!$A$9:$AN$68,40,FALSE),"")</f>
        <v/>
      </c>
      <c r="E28" s="155" t="str">
        <f>IFERROR(VLOOKUP(A28,INDONESIA!$A$9:$AN$68,40,FALSE),"")</f>
        <v/>
      </c>
      <c r="F28" s="155" t="str">
        <f>IFERROR(VLOOKUP(A28,MATEMATIKA!$A$9:$AN$68,40,FALSE),"")</f>
        <v/>
      </c>
      <c r="G28" s="155" t="str">
        <f>IFERROR(VLOOKUP(A28,IPAS!$A$9:$AN$68,40,FALSE),"")</f>
        <v/>
      </c>
      <c r="H28" s="155" t="str">
        <f t="shared" ca="1" si="0"/>
        <v/>
      </c>
      <c r="I28" s="155" t="str">
        <f t="shared" ca="1" si="1"/>
        <v/>
      </c>
      <c r="J28" s="155" t="str">
        <f t="shared" ca="1" si="2"/>
        <v/>
      </c>
      <c r="K28" s="155" t="str">
        <f t="shared" ca="1" si="3"/>
        <v/>
      </c>
      <c r="L28" s="155" t="str">
        <f>IFERROR(VLOOKUP(A28,PJOK!$A$9:$AN$68,40,FALSE),"")</f>
        <v/>
      </c>
      <c r="M28" s="155" t="str">
        <f>IFERROR(VLOOKUP(A28,INGGRIS!$A$9:$AN$68,40,FALSE),"")</f>
        <v/>
      </c>
      <c r="N28" s="155" t="str">
        <f>IFERROR(VLOOKUP(A28,MULOK1!$A$9:$AN$68,40,FALSE),"")</f>
        <v/>
      </c>
      <c r="O28" s="155" t="str">
        <f>IFERROR(VLOOKUP(A28,MULOK2!$A$9:$AN$68,40,FALSE),"")</f>
        <v/>
      </c>
      <c r="P28" s="155" t="str">
        <f>IFERROR(VLOOKUP(A28,MULOK3!$A$9:$AN$68,40,FALSE),"")</f>
        <v/>
      </c>
      <c r="Q28" s="155" t="str">
        <f>IFERROR(VLOOKUP(A28,MULOK4!$A$9:$AN$68,40,FALSE),"")</f>
        <v/>
      </c>
      <c r="R28" s="155" t="str">
        <f>IFERROR(VLOOKUP(A28,MULOK5!$A$9:$AN$68,40,FALSE),"")</f>
        <v/>
      </c>
      <c r="S28" s="156"/>
      <c r="T28" s="157"/>
      <c r="U28" s="29" t="str">
        <f t="shared" si="4"/>
        <v/>
      </c>
      <c r="V28" s="87"/>
      <c r="XFD28" s="15"/>
    </row>
    <row r="29" spans="1:22 16384:16384" hidden="1" x14ac:dyDescent="0.25">
      <c r="A29" s="154">
        <f>'Identitas Siswa'!A28</f>
        <v>21</v>
      </c>
      <c r="B29" s="154" t="str">
        <f>IF('Identitas Siswa'!D28=0,"",'Identitas Siswa'!D28)</f>
        <v/>
      </c>
      <c r="C29" s="155" t="str">
        <f>IFERROR(VLOOKUP(A29,AGAMA!$A$9:$AN$68,40,FALSE),"")</f>
        <v/>
      </c>
      <c r="D29" s="155" t="str">
        <f>IFERROR(VLOOKUP(A29,PANCASILA!$A$9:$AN$68,40,FALSE),"")</f>
        <v/>
      </c>
      <c r="E29" s="155" t="str">
        <f>IFERROR(VLOOKUP(A29,INDONESIA!$A$9:$AN$68,40,FALSE),"")</f>
        <v/>
      </c>
      <c r="F29" s="155" t="str">
        <f>IFERROR(VLOOKUP(A29,MATEMATIKA!$A$9:$AN$68,40,FALSE),"")</f>
        <v/>
      </c>
      <c r="G29" s="155" t="str">
        <f>IFERROR(VLOOKUP(A29,IPAS!$A$9:$AN$68,40,FALSE),"")</f>
        <v/>
      </c>
      <c r="H29" s="155" t="str">
        <f t="shared" ca="1" si="0"/>
        <v/>
      </c>
      <c r="I29" s="155" t="str">
        <f t="shared" ca="1" si="1"/>
        <v/>
      </c>
      <c r="J29" s="155" t="str">
        <f t="shared" ca="1" si="2"/>
        <v/>
      </c>
      <c r="K29" s="155" t="str">
        <f t="shared" ca="1" si="3"/>
        <v/>
      </c>
      <c r="L29" s="155" t="str">
        <f>IFERROR(VLOOKUP(A29,PJOK!$A$9:$AN$68,40,FALSE),"")</f>
        <v/>
      </c>
      <c r="M29" s="155" t="str">
        <f>IFERROR(VLOOKUP(A29,INGGRIS!$A$9:$AN$68,40,FALSE),"")</f>
        <v/>
      </c>
      <c r="N29" s="155" t="str">
        <f>IFERROR(VLOOKUP(A29,MULOK1!$A$9:$AN$68,40,FALSE),"")</f>
        <v/>
      </c>
      <c r="O29" s="155" t="str">
        <f>IFERROR(VLOOKUP(A29,MULOK2!$A$9:$AN$68,40,FALSE),"")</f>
        <v/>
      </c>
      <c r="P29" s="155" t="str">
        <f>IFERROR(VLOOKUP(A29,MULOK3!$A$9:$AN$68,40,FALSE),"")</f>
        <v/>
      </c>
      <c r="Q29" s="155" t="str">
        <f>IFERROR(VLOOKUP(A29,MULOK4!$A$9:$AN$68,40,FALSE),"")</f>
        <v/>
      </c>
      <c r="R29" s="155" t="str">
        <f>IFERROR(VLOOKUP(A29,MULOK5!$A$9:$AN$68,40,FALSE),"")</f>
        <v/>
      </c>
      <c r="S29" s="156"/>
      <c r="T29" s="157"/>
      <c r="U29" s="29" t="str">
        <f t="shared" si="4"/>
        <v/>
      </c>
      <c r="V29" s="87"/>
      <c r="XFD29" s="15"/>
    </row>
    <row r="30" spans="1:22 16384:16384" hidden="1" x14ac:dyDescent="0.25">
      <c r="A30" s="154">
        <f>'Identitas Siswa'!A29</f>
        <v>22</v>
      </c>
      <c r="B30" s="154" t="str">
        <f>IF('Identitas Siswa'!D29=0,"",'Identitas Siswa'!D29)</f>
        <v/>
      </c>
      <c r="C30" s="155" t="str">
        <f>IFERROR(VLOOKUP(A30,AGAMA!$A$9:$AN$68,40,FALSE),"")</f>
        <v/>
      </c>
      <c r="D30" s="155" t="str">
        <f>IFERROR(VLOOKUP(A30,PANCASILA!$A$9:$AN$68,40,FALSE),"")</f>
        <v/>
      </c>
      <c r="E30" s="155" t="str">
        <f>IFERROR(VLOOKUP(A30,INDONESIA!$A$9:$AN$68,40,FALSE),"")</f>
        <v/>
      </c>
      <c r="F30" s="155" t="str">
        <f>IFERROR(VLOOKUP(A30,MATEMATIKA!$A$9:$AN$68,40,FALSE),"")</f>
        <v/>
      </c>
      <c r="G30" s="155" t="str">
        <f>IFERROR(VLOOKUP(A30,IPAS!$A$9:$AN$68,40,FALSE),"")</f>
        <v/>
      </c>
      <c r="H30" s="155" t="str">
        <f t="shared" ca="1" si="0"/>
        <v/>
      </c>
      <c r="I30" s="155" t="str">
        <f t="shared" ca="1" si="1"/>
        <v/>
      </c>
      <c r="J30" s="155" t="str">
        <f t="shared" ca="1" si="2"/>
        <v/>
      </c>
      <c r="K30" s="155" t="str">
        <f t="shared" ca="1" si="3"/>
        <v/>
      </c>
      <c r="L30" s="155" t="str">
        <f>IFERROR(VLOOKUP(A30,PJOK!$A$9:$AN$68,40,FALSE),"")</f>
        <v/>
      </c>
      <c r="M30" s="155" t="str">
        <f>IFERROR(VLOOKUP(A30,INGGRIS!$A$9:$AN$68,40,FALSE),"")</f>
        <v/>
      </c>
      <c r="N30" s="155" t="str">
        <f>IFERROR(VLOOKUP(A30,MULOK1!$A$9:$AN$68,40,FALSE),"")</f>
        <v/>
      </c>
      <c r="O30" s="155" t="str">
        <f>IFERROR(VLOOKUP(A30,MULOK2!$A$9:$AN$68,40,FALSE),"")</f>
        <v/>
      </c>
      <c r="P30" s="155" t="str">
        <f>IFERROR(VLOOKUP(A30,MULOK3!$A$9:$AN$68,40,FALSE),"")</f>
        <v/>
      </c>
      <c r="Q30" s="155" t="str">
        <f>IFERROR(VLOOKUP(A30,MULOK4!$A$9:$AN$68,40,FALSE),"")</f>
        <v/>
      </c>
      <c r="R30" s="155" t="str">
        <f>IFERROR(VLOOKUP(A30,MULOK5!$A$9:$AN$68,40,FALSE),"")</f>
        <v/>
      </c>
      <c r="S30" s="156"/>
      <c r="T30" s="157"/>
      <c r="U30" s="29" t="str">
        <f t="shared" si="4"/>
        <v/>
      </c>
      <c r="V30" s="87"/>
      <c r="XFD30" s="15"/>
    </row>
    <row r="31" spans="1:22 16384:16384" hidden="1" x14ac:dyDescent="0.25">
      <c r="A31" s="154">
        <f>'Identitas Siswa'!A30</f>
        <v>23</v>
      </c>
      <c r="B31" s="154" t="str">
        <f>IF('Identitas Siswa'!D30=0,"",'Identitas Siswa'!D30)</f>
        <v/>
      </c>
      <c r="C31" s="155" t="str">
        <f>IFERROR(VLOOKUP(A31,AGAMA!$A$9:$AN$68,40,FALSE),"")</f>
        <v/>
      </c>
      <c r="D31" s="155" t="str">
        <f>IFERROR(VLOOKUP(A31,PANCASILA!$A$9:$AN$68,40,FALSE),"")</f>
        <v/>
      </c>
      <c r="E31" s="155" t="str">
        <f>IFERROR(VLOOKUP(A31,INDONESIA!$A$9:$AN$68,40,FALSE),"")</f>
        <v/>
      </c>
      <c r="F31" s="155" t="str">
        <f>IFERROR(VLOOKUP(A31,MATEMATIKA!$A$9:$AN$68,40,FALSE),"")</f>
        <v/>
      </c>
      <c r="G31" s="155" t="str">
        <f>IFERROR(VLOOKUP(A31,IPAS!$A$9:$AN$68,40,FALSE),"")</f>
        <v/>
      </c>
      <c r="H31" s="155" t="str">
        <f t="shared" ca="1" si="0"/>
        <v/>
      </c>
      <c r="I31" s="155" t="str">
        <f t="shared" ca="1" si="1"/>
        <v/>
      </c>
      <c r="J31" s="155" t="str">
        <f t="shared" ca="1" si="2"/>
        <v/>
      </c>
      <c r="K31" s="155" t="str">
        <f t="shared" ca="1" si="3"/>
        <v/>
      </c>
      <c r="L31" s="155" t="str">
        <f>IFERROR(VLOOKUP(A31,PJOK!$A$9:$AN$68,40,FALSE),"")</f>
        <v/>
      </c>
      <c r="M31" s="155" t="str">
        <f>IFERROR(VLOOKUP(A31,INGGRIS!$A$9:$AN$68,40,FALSE),"")</f>
        <v/>
      </c>
      <c r="N31" s="155" t="str">
        <f>IFERROR(VLOOKUP(A31,MULOK1!$A$9:$AN$68,40,FALSE),"")</f>
        <v/>
      </c>
      <c r="O31" s="155" t="str">
        <f>IFERROR(VLOOKUP(A31,MULOK2!$A$9:$AN$68,40,FALSE),"")</f>
        <v/>
      </c>
      <c r="P31" s="155" t="str">
        <f>IFERROR(VLOOKUP(A31,MULOK3!$A$9:$AN$68,40,FALSE),"")</f>
        <v/>
      </c>
      <c r="Q31" s="155" t="str">
        <f>IFERROR(VLOOKUP(A31,MULOK4!$A$9:$AN$68,40,FALSE),"")</f>
        <v/>
      </c>
      <c r="R31" s="155" t="str">
        <f>IFERROR(VLOOKUP(A31,MULOK5!$A$9:$AN$68,40,FALSE),"")</f>
        <v/>
      </c>
      <c r="S31" s="156"/>
      <c r="T31" s="157"/>
      <c r="U31" s="29" t="str">
        <f t="shared" si="4"/>
        <v/>
      </c>
      <c r="V31" s="87"/>
      <c r="XFD31" s="15"/>
    </row>
    <row r="32" spans="1:22 16384:16384" hidden="1" x14ac:dyDescent="0.25">
      <c r="A32" s="154">
        <f>'Identitas Siswa'!A31</f>
        <v>24</v>
      </c>
      <c r="B32" s="154" t="str">
        <f>IF('Identitas Siswa'!D31=0,"",'Identitas Siswa'!D31)</f>
        <v/>
      </c>
      <c r="C32" s="155" t="str">
        <f>IFERROR(VLOOKUP(A32,AGAMA!$A$9:$AN$68,40,FALSE),"")</f>
        <v/>
      </c>
      <c r="D32" s="155" t="str">
        <f>IFERROR(VLOOKUP(A32,PANCASILA!$A$9:$AN$68,40,FALSE),"")</f>
        <v/>
      </c>
      <c r="E32" s="155" t="str">
        <f>IFERROR(VLOOKUP(A32,INDONESIA!$A$9:$AN$68,40,FALSE),"")</f>
        <v/>
      </c>
      <c r="F32" s="155" t="str">
        <f>IFERROR(VLOOKUP(A32,MATEMATIKA!$A$9:$AN$68,40,FALSE),"")</f>
        <v/>
      </c>
      <c r="G32" s="155" t="str">
        <f>IFERROR(VLOOKUP(A32,IPAS!$A$9:$AN$68,40,FALSE),"")</f>
        <v/>
      </c>
      <c r="H32" s="155" t="str">
        <f t="shared" ca="1" si="0"/>
        <v/>
      </c>
      <c r="I32" s="155" t="str">
        <f t="shared" ca="1" si="1"/>
        <v/>
      </c>
      <c r="J32" s="155" t="str">
        <f t="shared" ca="1" si="2"/>
        <v/>
      </c>
      <c r="K32" s="155" t="str">
        <f t="shared" ca="1" si="3"/>
        <v/>
      </c>
      <c r="L32" s="155" t="str">
        <f>IFERROR(VLOOKUP(A32,PJOK!$A$9:$AN$68,40,FALSE),"")</f>
        <v/>
      </c>
      <c r="M32" s="155" t="str">
        <f>IFERROR(VLOOKUP(A32,INGGRIS!$A$9:$AN$68,40,FALSE),"")</f>
        <v/>
      </c>
      <c r="N32" s="155" t="str">
        <f>IFERROR(VLOOKUP(A32,MULOK1!$A$9:$AN$68,40,FALSE),"")</f>
        <v/>
      </c>
      <c r="O32" s="155" t="str">
        <f>IFERROR(VLOOKUP(A32,MULOK2!$A$9:$AN$68,40,FALSE),"")</f>
        <v/>
      </c>
      <c r="P32" s="155" t="str">
        <f>IFERROR(VLOOKUP(A32,MULOK3!$A$9:$AN$68,40,FALSE),"")</f>
        <v/>
      </c>
      <c r="Q32" s="155" t="str">
        <f>IFERROR(VLOOKUP(A32,MULOK4!$A$9:$AN$68,40,FALSE),"")</f>
        <v/>
      </c>
      <c r="R32" s="155" t="str">
        <f>IFERROR(VLOOKUP(A32,MULOK5!$A$9:$AN$68,40,FALSE),"")</f>
        <v/>
      </c>
      <c r="S32" s="156"/>
      <c r="T32" s="157"/>
      <c r="U32" s="29" t="str">
        <f t="shared" ref="U32:U68" si="5">IF(S32="","",RANK(S32,$S$9:$S$68,0))</f>
        <v/>
      </c>
      <c r="V32" s="87"/>
      <c r="XFD32" s="15"/>
    </row>
    <row r="33" spans="1:22 16384:16384" hidden="1" x14ac:dyDescent="0.25">
      <c r="A33" s="154">
        <f>'Identitas Siswa'!A32</f>
        <v>25</v>
      </c>
      <c r="B33" s="154" t="str">
        <f>IF('Identitas Siswa'!D32=0,"",'Identitas Siswa'!D32)</f>
        <v/>
      </c>
      <c r="C33" s="155" t="str">
        <f>IFERROR(VLOOKUP(A33,AGAMA!$A$9:$AN$68,40,FALSE),"")</f>
        <v/>
      </c>
      <c r="D33" s="155" t="str">
        <f>IFERROR(VLOOKUP(A33,PANCASILA!$A$9:$AN$68,40,FALSE),"")</f>
        <v/>
      </c>
      <c r="E33" s="155" t="str">
        <f>IFERROR(VLOOKUP(A33,INDONESIA!$A$9:$AN$68,40,FALSE),"")</f>
        <v/>
      </c>
      <c r="F33" s="155" t="str">
        <f>IFERROR(VLOOKUP(A33,MATEMATIKA!$A$9:$AN$68,40,FALSE),"")</f>
        <v/>
      </c>
      <c r="G33" s="155" t="str">
        <f>IFERROR(VLOOKUP(A33,IPAS!$A$9:$AN$68,40,FALSE),"")</f>
        <v/>
      </c>
      <c r="H33" s="155" t="str">
        <f t="shared" ca="1" si="0"/>
        <v/>
      </c>
      <c r="I33" s="155" t="str">
        <f t="shared" ca="1" si="1"/>
        <v/>
      </c>
      <c r="J33" s="155" t="str">
        <f t="shared" ca="1" si="2"/>
        <v/>
      </c>
      <c r="K33" s="155" t="str">
        <f t="shared" ca="1" si="3"/>
        <v/>
      </c>
      <c r="L33" s="155" t="str">
        <f>IFERROR(VLOOKUP(A33,PJOK!$A$9:$AN$68,40,FALSE),"")</f>
        <v/>
      </c>
      <c r="M33" s="155" t="str">
        <f>IFERROR(VLOOKUP(A33,INGGRIS!$A$9:$AN$68,40,FALSE),"")</f>
        <v/>
      </c>
      <c r="N33" s="155" t="str">
        <f>IFERROR(VLOOKUP(A33,MULOK1!$A$9:$AN$68,40,FALSE),"")</f>
        <v/>
      </c>
      <c r="O33" s="155" t="str">
        <f>IFERROR(VLOOKUP(A33,MULOK2!$A$9:$AN$68,40,FALSE),"")</f>
        <v/>
      </c>
      <c r="P33" s="155" t="str">
        <f>IFERROR(VLOOKUP(A33,MULOK3!$A$9:$AN$68,40,FALSE),"")</f>
        <v/>
      </c>
      <c r="Q33" s="155" t="str">
        <f>IFERROR(VLOOKUP(A33,MULOK4!$A$9:$AN$68,40,FALSE),"")</f>
        <v/>
      </c>
      <c r="R33" s="155" t="str">
        <f>IFERROR(VLOOKUP(A33,MULOK5!$A$9:$AN$68,40,FALSE),"")</f>
        <v/>
      </c>
      <c r="S33" s="156"/>
      <c r="T33" s="157"/>
      <c r="U33" s="29" t="str">
        <f t="shared" si="5"/>
        <v/>
      </c>
      <c r="V33" s="87"/>
      <c r="XFD33" s="15"/>
    </row>
    <row r="34" spans="1:22 16384:16384" hidden="1" x14ac:dyDescent="0.25">
      <c r="A34" s="154">
        <f>'Identitas Siswa'!A33</f>
        <v>26</v>
      </c>
      <c r="B34" s="154" t="str">
        <f>IF('Identitas Siswa'!D33=0,"",'Identitas Siswa'!D33)</f>
        <v/>
      </c>
      <c r="C34" s="155" t="str">
        <f>IFERROR(VLOOKUP(A34,AGAMA!$A$9:$AN$68,40,FALSE),"")</f>
        <v/>
      </c>
      <c r="D34" s="155" t="str">
        <f>IFERROR(VLOOKUP(A34,PANCASILA!$A$9:$AN$68,40,FALSE),"")</f>
        <v/>
      </c>
      <c r="E34" s="155" t="str">
        <f>IFERROR(VLOOKUP(A34,INDONESIA!$A$9:$AN$68,40,FALSE),"")</f>
        <v/>
      </c>
      <c r="F34" s="155" t="str">
        <f>IFERROR(VLOOKUP(A34,MATEMATIKA!$A$9:$AN$68,40,FALSE),"")</f>
        <v/>
      </c>
      <c r="G34" s="155" t="str">
        <f>IFERROR(VLOOKUP(A34,IPAS!$A$9:$AN$68,40,FALSE),"")</f>
        <v/>
      </c>
      <c r="H34" s="155" t="str">
        <f t="shared" ca="1" si="0"/>
        <v/>
      </c>
      <c r="I34" s="155" t="str">
        <f t="shared" ca="1" si="1"/>
        <v/>
      </c>
      <c r="J34" s="155" t="str">
        <f t="shared" ca="1" si="2"/>
        <v/>
      </c>
      <c r="K34" s="155" t="str">
        <f t="shared" ca="1" si="3"/>
        <v/>
      </c>
      <c r="L34" s="155" t="str">
        <f>IFERROR(VLOOKUP(A34,PJOK!$A$9:$AN$68,40,FALSE),"")</f>
        <v/>
      </c>
      <c r="M34" s="155" t="str">
        <f>IFERROR(VLOOKUP(A34,INGGRIS!$A$9:$AN$68,40,FALSE),"")</f>
        <v/>
      </c>
      <c r="N34" s="155" t="str">
        <f>IFERROR(VLOOKUP(A34,MULOK1!$A$9:$AN$68,40,FALSE),"")</f>
        <v/>
      </c>
      <c r="O34" s="155" t="str">
        <f>IFERROR(VLOOKUP(A34,MULOK2!$A$9:$AN$68,40,FALSE),"")</f>
        <v/>
      </c>
      <c r="P34" s="155" t="str">
        <f>IFERROR(VLOOKUP(A34,MULOK3!$A$9:$AN$68,40,FALSE),"")</f>
        <v/>
      </c>
      <c r="Q34" s="155" t="str">
        <f>IFERROR(VLOOKUP(A34,MULOK4!$A$9:$AN$68,40,FALSE),"")</f>
        <v/>
      </c>
      <c r="R34" s="155" t="str">
        <f>IFERROR(VLOOKUP(A34,MULOK5!$A$9:$AN$68,40,FALSE),"")</f>
        <v/>
      </c>
      <c r="S34" s="156"/>
      <c r="T34" s="157"/>
      <c r="U34" s="29" t="str">
        <f t="shared" si="5"/>
        <v/>
      </c>
      <c r="V34" s="87"/>
      <c r="XFD34" s="15"/>
    </row>
    <row r="35" spans="1:22 16384:16384" hidden="1" x14ac:dyDescent="0.25">
      <c r="A35" s="154">
        <f>'Identitas Siswa'!A34</f>
        <v>27</v>
      </c>
      <c r="B35" s="154" t="str">
        <f>IF('Identitas Siswa'!D34=0,"",'Identitas Siswa'!D34)</f>
        <v/>
      </c>
      <c r="C35" s="155" t="str">
        <f>IFERROR(VLOOKUP(A35,AGAMA!$A$9:$AN$68,40,FALSE),"")</f>
        <v/>
      </c>
      <c r="D35" s="155" t="str">
        <f>IFERROR(VLOOKUP(A35,PANCASILA!$A$9:$AN$68,40,FALSE),"")</f>
        <v/>
      </c>
      <c r="E35" s="155" t="str">
        <f>IFERROR(VLOOKUP(A35,INDONESIA!$A$9:$AN$68,40,FALSE),"")</f>
        <v/>
      </c>
      <c r="F35" s="155" t="str">
        <f>IFERROR(VLOOKUP(A35,MATEMATIKA!$A$9:$AN$68,40,FALSE),"")</f>
        <v/>
      </c>
      <c r="G35" s="155" t="str">
        <f>IFERROR(VLOOKUP(A35,IPAS!$A$9:$AN$68,40,FALSE),"")</f>
        <v/>
      </c>
      <c r="H35" s="155" t="str">
        <f t="shared" ca="1" si="0"/>
        <v/>
      </c>
      <c r="I35" s="155" t="str">
        <f t="shared" ca="1" si="1"/>
        <v/>
      </c>
      <c r="J35" s="155" t="str">
        <f t="shared" ca="1" si="2"/>
        <v/>
      </c>
      <c r="K35" s="155" t="str">
        <f t="shared" ca="1" si="3"/>
        <v/>
      </c>
      <c r="L35" s="155" t="str">
        <f>IFERROR(VLOOKUP(A35,PJOK!$A$9:$AN$68,40,FALSE),"")</f>
        <v/>
      </c>
      <c r="M35" s="155" t="str">
        <f>IFERROR(VLOOKUP(A35,INGGRIS!$A$9:$AN$68,40,FALSE),"")</f>
        <v/>
      </c>
      <c r="N35" s="155" t="str">
        <f>IFERROR(VLOOKUP(A35,MULOK1!$A$9:$AN$68,40,FALSE),"")</f>
        <v/>
      </c>
      <c r="O35" s="155" t="str">
        <f>IFERROR(VLOOKUP(A35,MULOK2!$A$9:$AN$68,40,FALSE),"")</f>
        <v/>
      </c>
      <c r="P35" s="155" t="str">
        <f>IFERROR(VLOOKUP(A35,MULOK3!$A$9:$AN$68,40,FALSE),"")</f>
        <v/>
      </c>
      <c r="Q35" s="155" t="str">
        <f>IFERROR(VLOOKUP(A35,MULOK4!$A$9:$AN$68,40,FALSE),"")</f>
        <v/>
      </c>
      <c r="R35" s="155" t="str">
        <f>IFERROR(VLOOKUP(A35,MULOK5!$A$9:$AN$68,40,FALSE),"")</f>
        <v/>
      </c>
      <c r="S35" s="156"/>
      <c r="T35" s="157"/>
      <c r="U35" s="29" t="str">
        <f t="shared" si="5"/>
        <v/>
      </c>
      <c r="V35" s="87"/>
      <c r="XFD35" s="15"/>
    </row>
    <row r="36" spans="1:22 16384:16384" hidden="1" x14ac:dyDescent="0.25">
      <c r="A36" s="154">
        <f>'Identitas Siswa'!A35</f>
        <v>28</v>
      </c>
      <c r="B36" s="154" t="str">
        <f>IF('Identitas Siswa'!D35=0,"",'Identitas Siswa'!D35)</f>
        <v/>
      </c>
      <c r="C36" s="155" t="str">
        <f>IFERROR(VLOOKUP(A36,AGAMA!$A$9:$AN$68,40,FALSE),"")</f>
        <v/>
      </c>
      <c r="D36" s="155" t="str">
        <f>IFERROR(VLOOKUP(A36,PANCASILA!$A$9:$AN$68,40,FALSE),"")</f>
        <v/>
      </c>
      <c r="E36" s="155" t="str">
        <f>IFERROR(VLOOKUP(A36,INDONESIA!$A$9:$AN$68,40,FALSE),"")</f>
        <v/>
      </c>
      <c r="F36" s="155" t="str">
        <f>IFERROR(VLOOKUP(A36,MATEMATIKA!$A$9:$AN$68,40,FALSE),"")</f>
        <v/>
      </c>
      <c r="G36" s="155" t="str">
        <f>IFERROR(VLOOKUP(A36,IPAS!$A$9:$AN$68,40,FALSE),"")</f>
        <v/>
      </c>
      <c r="H36" s="155" t="str">
        <f t="shared" ca="1" si="0"/>
        <v/>
      </c>
      <c r="I36" s="155" t="str">
        <f t="shared" ca="1" si="1"/>
        <v/>
      </c>
      <c r="J36" s="155" t="str">
        <f t="shared" ca="1" si="2"/>
        <v/>
      </c>
      <c r="K36" s="155" t="str">
        <f t="shared" ca="1" si="3"/>
        <v/>
      </c>
      <c r="L36" s="155" t="str">
        <f>IFERROR(VLOOKUP(A36,PJOK!$A$9:$AN$68,40,FALSE),"")</f>
        <v/>
      </c>
      <c r="M36" s="155" t="str">
        <f>IFERROR(VLOOKUP(A36,INGGRIS!$A$9:$AN$68,40,FALSE),"")</f>
        <v/>
      </c>
      <c r="N36" s="155" t="str">
        <f>IFERROR(VLOOKUP(A36,MULOK1!$A$9:$AN$68,40,FALSE),"")</f>
        <v/>
      </c>
      <c r="O36" s="155" t="str">
        <f>IFERROR(VLOOKUP(A36,MULOK2!$A$9:$AN$68,40,FALSE),"")</f>
        <v/>
      </c>
      <c r="P36" s="155" t="str">
        <f>IFERROR(VLOOKUP(A36,MULOK3!$A$9:$AN$68,40,FALSE),"")</f>
        <v/>
      </c>
      <c r="Q36" s="155" t="str">
        <f>IFERROR(VLOOKUP(A36,MULOK4!$A$9:$AN$68,40,FALSE),"")</f>
        <v/>
      </c>
      <c r="R36" s="155" t="str">
        <f>IFERROR(VLOOKUP(A36,MULOK5!$A$9:$AN$68,40,FALSE),"")</f>
        <v/>
      </c>
      <c r="S36" s="156"/>
      <c r="T36" s="157"/>
      <c r="U36" s="29" t="str">
        <f t="shared" si="5"/>
        <v/>
      </c>
      <c r="V36" s="87"/>
      <c r="XFD36" s="15"/>
    </row>
    <row r="37" spans="1:22 16384:16384" hidden="1" x14ac:dyDescent="0.25">
      <c r="A37" s="154">
        <f>'Identitas Siswa'!A36</f>
        <v>29</v>
      </c>
      <c r="B37" s="154" t="str">
        <f>IF('Identitas Siswa'!D36=0,"",'Identitas Siswa'!D36)</f>
        <v/>
      </c>
      <c r="C37" s="155" t="str">
        <f>IFERROR(VLOOKUP(A37,AGAMA!$A$9:$AN$68,40,FALSE),"")</f>
        <v/>
      </c>
      <c r="D37" s="155" t="str">
        <f>IFERROR(VLOOKUP(A37,PANCASILA!$A$9:$AN$68,40,FALSE),"")</f>
        <v/>
      </c>
      <c r="E37" s="155" t="str">
        <f>IFERROR(VLOOKUP(A37,INDONESIA!$A$9:$AN$68,40,FALSE),"")</f>
        <v/>
      </c>
      <c r="F37" s="155" t="str">
        <f>IFERROR(VLOOKUP(A37,MATEMATIKA!$A$9:$AN$68,40,FALSE),"")</f>
        <v/>
      </c>
      <c r="G37" s="155" t="str">
        <f>IFERROR(VLOOKUP(A37,IPAS!$A$9:$AN$68,40,FALSE),"")</f>
        <v/>
      </c>
      <c r="H37" s="155" t="str">
        <f t="shared" ca="1" si="0"/>
        <v/>
      </c>
      <c r="I37" s="155" t="str">
        <f t="shared" ca="1" si="1"/>
        <v/>
      </c>
      <c r="J37" s="155" t="str">
        <f t="shared" ca="1" si="2"/>
        <v/>
      </c>
      <c r="K37" s="155" t="str">
        <f t="shared" ca="1" si="3"/>
        <v/>
      </c>
      <c r="L37" s="155" t="str">
        <f>IFERROR(VLOOKUP(A37,PJOK!$A$9:$AN$68,40,FALSE),"")</f>
        <v/>
      </c>
      <c r="M37" s="155" t="str">
        <f>IFERROR(VLOOKUP(A37,INGGRIS!$A$9:$AN$68,40,FALSE),"")</f>
        <v/>
      </c>
      <c r="N37" s="155" t="str">
        <f>IFERROR(VLOOKUP(A37,MULOK1!$A$9:$AN$68,40,FALSE),"")</f>
        <v/>
      </c>
      <c r="O37" s="155" t="str">
        <f>IFERROR(VLOOKUP(A37,MULOK2!$A$9:$AN$68,40,FALSE),"")</f>
        <v/>
      </c>
      <c r="P37" s="155" t="str">
        <f>IFERROR(VLOOKUP(A37,MULOK3!$A$9:$AN$68,40,FALSE),"")</f>
        <v/>
      </c>
      <c r="Q37" s="155" t="str">
        <f>IFERROR(VLOOKUP(A37,MULOK4!$A$9:$AN$68,40,FALSE),"")</f>
        <v/>
      </c>
      <c r="R37" s="155" t="str">
        <f>IFERROR(VLOOKUP(A37,MULOK5!$A$9:$AN$68,40,FALSE),"")</f>
        <v/>
      </c>
      <c r="S37" s="156"/>
      <c r="T37" s="157"/>
      <c r="U37" s="29" t="str">
        <f t="shared" si="5"/>
        <v/>
      </c>
      <c r="V37" s="87"/>
      <c r="XFD37" s="15"/>
    </row>
    <row r="38" spans="1:22 16384:16384" hidden="1" x14ac:dyDescent="0.25">
      <c r="A38" s="154">
        <f>'Identitas Siswa'!A37</f>
        <v>30</v>
      </c>
      <c r="B38" s="154" t="str">
        <f>IF('Identitas Siswa'!D37=0,"",'Identitas Siswa'!D37)</f>
        <v/>
      </c>
      <c r="C38" s="155" t="str">
        <f>IFERROR(VLOOKUP(A38,AGAMA!$A$9:$AN$68,40,FALSE),"")</f>
        <v/>
      </c>
      <c r="D38" s="155" t="str">
        <f>IFERROR(VLOOKUP(A38,PANCASILA!$A$9:$AN$68,40,FALSE),"")</f>
        <v/>
      </c>
      <c r="E38" s="155" t="str">
        <f>IFERROR(VLOOKUP(A38,INDONESIA!$A$9:$AN$68,40,FALSE),"")</f>
        <v/>
      </c>
      <c r="F38" s="155" t="str">
        <f>IFERROR(VLOOKUP(A38,MATEMATIKA!$A$9:$AN$68,40,FALSE),"")</f>
        <v/>
      </c>
      <c r="G38" s="155" t="str">
        <f>IFERROR(VLOOKUP(A38,IPAS!$A$9:$AN$68,40,FALSE),"")</f>
        <v/>
      </c>
      <c r="H38" s="155" t="str">
        <f t="shared" ca="1" si="0"/>
        <v/>
      </c>
      <c r="I38" s="155" t="str">
        <f t="shared" ca="1" si="1"/>
        <v/>
      </c>
      <c r="J38" s="155" t="str">
        <f t="shared" ca="1" si="2"/>
        <v/>
      </c>
      <c r="K38" s="155" t="str">
        <f t="shared" ca="1" si="3"/>
        <v/>
      </c>
      <c r="L38" s="155" t="str">
        <f>IFERROR(VLOOKUP(A38,PJOK!$A$9:$AN$68,40,FALSE),"")</f>
        <v/>
      </c>
      <c r="M38" s="155" t="str">
        <f>IFERROR(VLOOKUP(A38,INGGRIS!$A$9:$AN$68,40,FALSE),"")</f>
        <v/>
      </c>
      <c r="N38" s="155" t="str">
        <f>IFERROR(VLOOKUP(A38,MULOK1!$A$9:$AN$68,40,FALSE),"")</f>
        <v/>
      </c>
      <c r="O38" s="155" t="str">
        <f>IFERROR(VLOOKUP(A38,MULOK2!$A$9:$AN$68,40,FALSE),"")</f>
        <v/>
      </c>
      <c r="P38" s="155" t="str">
        <f>IFERROR(VLOOKUP(A38,MULOK3!$A$9:$AN$68,40,FALSE),"")</f>
        <v/>
      </c>
      <c r="Q38" s="155" t="str">
        <f>IFERROR(VLOOKUP(A38,MULOK4!$A$9:$AN$68,40,FALSE),"")</f>
        <v/>
      </c>
      <c r="R38" s="155" t="str">
        <f>IFERROR(VLOOKUP(A38,MULOK5!$A$9:$AN$68,40,FALSE),"")</f>
        <v/>
      </c>
      <c r="S38" s="156"/>
      <c r="T38" s="157"/>
      <c r="U38" s="29" t="str">
        <f t="shared" si="5"/>
        <v/>
      </c>
      <c r="V38" s="87"/>
      <c r="XFD38" s="15"/>
    </row>
    <row r="39" spans="1:22 16384:16384" hidden="1" x14ac:dyDescent="0.25">
      <c r="A39" s="154">
        <f>'Identitas Siswa'!A38</f>
        <v>31</v>
      </c>
      <c r="B39" s="154" t="str">
        <f>IF('Identitas Siswa'!D38=0,"",'Identitas Siswa'!D38)</f>
        <v/>
      </c>
      <c r="C39" s="155" t="str">
        <f>IFERROR(VLOOKUP(A39,AGAMA!$A$9:$AN$68,40,FALSE),"")</f>
        <v/>
      </c>
      <c r="D39" s="155" t="str">
        <f>IFERROR(VLOOKUP(A39,PANCASILA!$A$9:$AN$68,40,FALSE),"")</f>
        <v/>
      </c>
      <c r="E39" s="155" t="str">
        <f>IFERROR(VLOOKUP(A39,INDONESIA!$A$9:$AN$68,40,FALSE),"")</f>
        <v/>
      </c>
      <c r="F39" s="155" t="str">
        <f>IFERROR(VLOOKUP(A39,MATEMATIKA!$A$9:$AN$68,40,FALSE),"")</f>
        <v/>
      </c>
      <c r="G39" s="155" t="str">
        <f>IFERROR(VLOOKUP(A39,IPAS!$A$9:$AN$68,40,FALSE),"")</f>
        <v/>
      </c>
      <c r="H39" s="155" t="str">
        <f t="shared" ca="1" si="0"/>
        <v/>
      </c>
      <c r="I39" s="155" t="str">
        <f t="shared" ca="1" si="1"/>
        <v/>
      </c>
      <c r="J39" s="155" t="str">
        <f t="shared" ca="1" si="2"/>
        <v/>
      </c>
      <c r="K39" s="155" t="str">
        <f t="shared" ca="1" si="3"/>
        <v/>
      </c>
      <c r="L39" s="155" t="str">
        <f>IFERROR(VLOOKUP(A39,PJOK!$A$9:$AN$68,40,FALSE),"")</f>
        <v/>
      </c>
      <c r="M39" s="155" t="str">
        <f>IFERROR(VLOOKUP(A39,INGGRIS!$A$9:$AN$68,40,FALSE),"")</f>
        <v/>
      </c>
      <c r="N39" s="155" t="str">
        <f>IFERROR(VLOOKUP(A39,MULOK1!$A$9:$AN$68,40,FALSE),"")</f>
        <v/>
      </c>
      <c r="O39" s="155" t="str">
        <f>IFERROR(VLOOKUP(A39,MULOK2!$A$9:$AN$68,40,FALSE),"")</f>
        <v/>
      </c>
      <c r="P39" s="155" t="str">
        <f>IFERROR(VLOOKUP(A39,MULOK3!$A$9:$AN$68,40,FALSE),"")</f>
        <v/>
      </c>
      <c r="Q39" s="155" t="str">
        <f>IFERROR(VLOOKUP(A39,MULOK4!$A$9:$AN$68,40,FALSE),"")</f>
        <v/>
      </c>
      <c r="R39" s="155" t="str">
        <f>IFERROR(VLOOKUP(A39,MULOK5!$A$9:$AN$68,40,FALSE),"")</f>
        <v/>
      </c>
      <c r="S39" s="156"/>
      <c r="T39" s="157"/>
      <c r="U39" s="29" t="str">
        <f t="shared" si="5"/>
        <v/>
      </c>
      <c r="V39" s="87"/>
      <c r="XFD39" s="15"/>
    </row>
    <row r="40" spans="1:22 16384:16384" hidden="1" x14ac:dyDescent="0.25">
      <c r="A40" s="154">
        <f>'Identitas Siswa'!A39</f>
        <v>32</v>
      </c>
      <c r="B40" s="154" t="str">
        <f>IF('Identitas Siswa'!D39=0,"",'Identitas Siswa'!D39)</f>
        <v/>
      </c>
      <c r="C40" s="155" t="str">
        <f>IFERROR(VLOOKUP(A40,AGAMA!$A$9:$AN$68,40,FALSE),"")</f>
        <v/>
      </c>
      <c r="D40" s="155" t="str">
        <f>IFERROR(VLOOKUP(A40,PANCASILA!$A$9:$AN$68,40,FALSE),"")</f>
        <v/>
      </c>
      <c r="E40" s="155" t="str">
        <f>IFERROR(VLOOKUP(A40,INDONESIA!$A$9:$AN$68,40,FALSE),"")</f>
        <v/>
      </c>
      <c r="F40" s="155" t="str">
        <f>IFERROR(VLOOKUP(A40,MATEMATIKA!$A$9:$AN$68,40,FALSE),"")</f>
        <v/>
      </c>
      <c r="G40" s="155" t="str">
        <f>IFERROR(VLOOKUP(A40,IPAS!$A$9:$AN$68,40,FALSE),"")</f>
        <v/>
      </c>
      <c r="H40" s="155" t="str">
        <f t="shared" ca="1" si="0"/>
        <v/>
      </c>
      <c r="I40" s="155" t="str">
        <f t="shared" ca="1" si="1"/>
        <v/>
      </c>
      <c r="J40" s="155" t="str">
        <f t="shared" ca="1" si="2"/>
        <v/>
      </c>
      <c r="K40" s="155" t="str">
        <f t="shared" ca="1" si="3"/>
        <v/>
      </c>
      <c r="L40" s="155" t="str">
        <f>IFERROR(VLOOKUP(A40,PJOK!$A$9:$AN$68,40,FALSE),"")</f>
        <v/>
      </c>
      <c r="M40" s="155" t="str">
        <f>IFERROR(VLOOKUP(A40,INGGRIS!$A$9:$AN$68,40,FALSE),"")</f>
        <v/>
      </c>
      <c r="N40" s="155" t="str">
        <f>IFERROR(VLOOKUP(A40,MULOK1!$A$9:$AN$68,40,FALSE),"")</f>
        <v/>
      </c>
      <c r="O40" s="155" t="str">
        <f>IFERROR(VLOOKUP(A40,MULOK2!$A$9:$AN$68,40,FALSE),"")</f>
        <v/>
      </c>
      <c r="P40" s="155" t="str">
        <f>IFERROR(VLOOKUP(A40,MULOK3!$A$9:$AN$68,40,FALSE),"")</f>
        <v/>
      </c>
      <c r="Q40" s="155" t="str">
        <f>IFERROR(VLOOKUP(A40,MULOK4!$A$9:$AN$68,40,FALSE),"")</f>
        <v/>
      </c>
      <c r="R40" s="155" t="str">
        <f>IFERROR(VLOOKUP(A40,MULOK5!$A$9:$AN$68,40,FALSE),"")</f>
        <v/>
      </c>
      <c r="S40" s="156"/>
      <c r="T40" s="157"/>
      <c r="U40" s="29" t="str">
        <f t="shared" si="5"/>
        <v/>
      </c>
      <c r="V40" s="87"/>
      <c r="XFD40" s="15"/>
    </row>
    <row r="41" spans="1:22 16384:16384" hidden="1" x14ac:dyDescent="0.25">
      <c r="A41" s="154">
        <f>'Identitas Siswa'!A40</f>
        <v>33</v>
      </c>
      <c r="B41" s="154" t="str">
        <f>IF('Identitas Siswa'!D40=0,"",'Identitas Siswa'!D40)</f>
        <v/>
      </c>
      <c r="C41" s="155" t="str">
        <f>IFERROR(VLOOKUP(A41,AGAMA!$A$9:$AN$68,40,FALSE),"")</f>
        <v/>
      </c>
      <c r="D41" s="155" t="str">
        <f>IFERROR(VLOOKUP(A41,PANCASILA!$A$9:$AN$68,40,FALSE),"")</f>
        <v/>
      </c>
      <c r="E41" s="155" t="str">
        <f>IFERROR(VLOOKUP(A41,INDONESIA!$A$9:$AN$68,40,FALSE),"")</f>
        <v/>
      </c>
      <c r="F41" s="155" t="str">
        <f>IFERROR(VLOOKUP(A41,MATEMATIKA!$A$9:$AN$68,40,FALSE),"")</f>
        <v/>
      </c>
      <c r="G41" s="155" t="str">
        <f>IFERROR(VLOOKUP(A41,IPAS!$A$9:$AN$68,40,FALSE),"")</f>
        <v/>
      </c>
      <c r="H41" s="155" t="str">
        <f t="shared" ca="1" si="0"/>
        <v/>
      </c>
      <c r="I41" s="155" t="str">
        <f t="shared" ca="1" si="1"/>
        <v/>
      </c>
      <c r="J41" s="155" t="str">
        <f t="shared" ca="1" si="2"/>
        <v/>
      </c>
      <c r="K41" s="155" t="str">
        <f t="shared" ca="1" si="3"/>
        <v/>
      </c>
      <c r="L41" s="155" t="str">
        <f>IFERROR(VLOOKUP(A41,PJOK!$A$9:$AN$68,40,FALSE),"")</f>
        <v/>
      </c>
      <c r="M41" s="155" t="str">
        <f>IFERROR(VLOOKUP(A41,INGGRIS!$A$9:$AN$68,40,FALSE),"")</f>
        <v/>
      </c>
      <c r="N41" s="155" t="str">
        <f>IFERROR(VLOOKUP(A41,MULOK1!$A$9:$AN$68,40,FALSE),"")</f>
        <v/>
      </c>
      <c r="O41" s="155" t="str">
        <f>IFERROR(VLOOKUP(A41,MULOK2!$A$9:$AN$68,40,FALSE),"")</f>
        <v/>
      </c>
      <c r="P41" s="155" t="str">
        <f>IFERROR(VLOOKUP(A41,MULOK3!$A$9:$AN$68,40,FALSE),"")</f>
        <v/>
      </c>
      <c r="Q41" s="155" t="str">
        <f>IFERROR(VLOOKUP(A41,MULOK4!$A$9:$AN$68,40,FALSE),"")</f>
        <v/>
      </c>
      <c r="R41" s="155" t="str">
        <f>IFERROR(VLOOKUP(A41,MULOK5!$A$9:$AN$68,40,FALSE),"")</f>
        <v/>
      </c>
      <c r="S41" s="156"/>
      <c r="T41" s="157"/>
      <c r="U41" s="29" t="str">
        <f t="shared" si="5"/>
        <v/>
      </c>
      <c r="V41" s="87"/>
      <c r="XFD41" s="15"/>
    </row>
    <row r="42" spans="1:22 16384:16384" hidden="1" x14ac:dyDescent="0.25">
      <c r="A42" s="154">
        <f>'Identitas Siswa'!A41</f>
        <v>34</v>
      </c>
      <c r="B42" s="154" t="str">
        <f>IF('Identitas Siswa'!D41=0,"",'Identitas Siswa'!D41)</f>
        <v/>
      </c>
      <c r="C42" s="155" t="str">
        <f>IFERROR(VLOOKUP(A42,AGAMA!$A$9:$AN$68,40,FALSE),"")</f>
        <v/>
      </c>
      <c r="D42" s="155" t="str">
        <f>IFERROR(VLOOKUP(A42,PANCASILA!$A$9:$AN$68,40,FALSE),"")</f>
        <v/>
      </c>
      <c r="E42" s="155" t="str">
        <f>IFERROR(VLOOKUP(A42,INDONESIA!$A$9:$AN$68,40,FALSE),"")</f>
        <v/>
      </c>
      <c r="F42" s="155" t="str">
        <f>IFERROR(VLOOKUP(A42,MATEMATIKA!$A$9:$AN$68,40,FALSE),"")</f>
        <v/>
      </c>
      <c r="G42" s="155" t="str">
        <f>IFERROR(VLOOKUP(A42,IPAS!$A$9:$AN$68,40,FALSE),"")</f>
        <v/>
      </c>
      <c r="H42" s="155" t="str">
        <f t="shared" ca="1" si="0"/>
        <v/>
      </c>
      <c r="I42" s="155" t="str">
        <f t="shared" ca="1" si="1"/>
        <v/>
      </c>
      <c r="J42" s="155" t="str">
        <f t="shared" ca="1" si="2"/>
        <v/>
      </c>
      <c r="K42" s="155" t="str">
        <f t="shared" ca="1" si="3"/>
        <v/>
      </c>
      <c r="L42" s="155" t="str">
        <f>IFERROR(VLOOKUP(A42,PJOK!$A$9:$AN$68,40,FALSE),"")</f>
        <v/>
      </c>
      <c r="M42" s="155" t="str">
        <f>IFERROR(VLOOKUP(A42,INGGRIS!$A$9:$AN$68,40,FALSE),"")</f>
        <v/>
      </c>
      <c r="N42" s="155" t="str">
        <f>IFERROR(VLOOKUP(A42,MULOK1!$A$9:$AN$68,40,FALSE),"")</f>
        <v/>
      </c>
      <c r="O42" s="155" t="str">
        <f>IFERROR(VLOOKUP(A42,MULOK2!$A$9:$AN$68,40,FALSE),"")</f>
        <v/>
      </c>
      <c r="P42" s="155" t="str">
        <f>IFERROR(VLOOKUP(A42,MULOK3!$A$9:$AN$68,40,FALSE),"")</f>
        <v/>
      </c>
      <c r="Q42" s="155" t="str">
        <f>IFERROR(VLOOKUP(A42,MULOK4!$A$9:$AN$68,40,FALSE),"")</f>
        <v/>
      </c>
      <c r="R42" s="155" t="str">
        <f>IFERROR(VLOOKUP(A42,MULOK5!$A$9:$AN$68,40,FALSE),"")</f>
        <v/>
      </c>
      <c r="S42" s="156"/>
      <c r="T42" s="157"/>
      <c r="U42" s="29" t="str">
        <f t="shared" si="5"/>
        <v/>
      </c>
      <c r="V42" s="87"/>
      <c r="XFD42" s="15"/>
    </row>
    <row r="43" spans="1:22 16384:16384" hidden="1" x14ac:dyDescent="0.25">
      <c r="A43" s="154">
        <f>'Identitas Siswa'!A42</f>
        <v>35</v>
      </c>
      <c r="B43" s="154" t="str">
        <f>IF('Identitas Siswa'!D42=0,"",'Identitas Siswa'!D42)</f>
        <v/>
      </c>
      <c r="C43" s="155" t="str">
        <f>IFERROR(VLOOKUP(A43,AGAMA!$A$9:$AN$68,40,FALSE),"")</f>
        <v/>
      </c>
      <c r="D43" s="155" t="str">
        <f>IFERROR(VLOOKUP(A43,PANCASILA!$A$9:$AN$68,40,FALSE),"")</f>
        <v/>
      </c>
      <c r="E43" s="155" t="str">
        <f>IFERROR(VLOOKUP(A43,INDONESIA!$A$9:$AN$68,40,FALSE),"")</f>
        <v/>
      </c>
      <c r="F43" s="155" t="str">
        <f>IFERROR(VLOOKUP(A43,MATEMATIKA!$A$9:$AN$68,40,FALSE),"")</f>
        <v/>
      </c>
      <c r="G43" s="155" t="str">
        <f>IFERROR(VLOOKUP(A43,IPAS!$A$9:$AN$68,40,FALSE),"")</f>
        <v/>
      </c>
      <c r="H43" s="155" t="str">
        <f t="shared" ca="1" si="0"/>
        <v/>
      </c>
      <c r="I43" s="155" t="str">
        <f t="shared" ca="1" si="1"/>
        <v/>
      </c>
      <c r="J43" s="155" t="str">
        <f t="shared" ca="1" si="2"/>
        <v/>
      </c>
      <c r="K43" s="155" t="str">
        <f t="shared" ca="1" si="3"/>
        <v/>
      </c>
      <c r="L43" s="155" t="str">
        <f>IFERROR(VLOOKUP(A43,PJOK!$A$9:$AN$68,40,FALSE),"")</f>
        <v/>
      </c>
      <c r="M43" s="155" t="str">
        <f>IFERROR(VLOOKUP(A43,INGGRIS!$A$9:$AN$68,40,FALSE),"")</f>
        <v/>
      </c>
      <c r="N43" s="155" t="str">
        <f>IFERROR(VLOOKUP(A43,MULOK1!$A$9:$AN$68,40,FALSE),"")</f>
        <v/>
      </c>
      <c r="O43" s="155" t="str">
        <f>IFERROR(VLOOKUP(A43,MULOK2!$A$9:$AN$68,40,FALSE),"")</f>
        <v/>
      </c>
      <c r="P43" s="155" t="str">
        <f>IFERROR(VLOOKUP(A43,MULOK3!$A$9:$AN$68,40,FALSE),"")</f>
        <v/>
      </c>
      <c r="Q43" s="155" t="str">
        <f>IFERROR(VLOOKUP(A43,MULOK4!$A$9:$AN$68,40,FALSE),"")</f>
        <v/>
      </c>
      <c r="R43" s="155" t="str">
        <f>IFERROR(VLOOKUP(A43,MULOK5!$A$9:$AN$68,40,FALSE),"")</f>
        <v/>
      </c>
      <c r="S43" s="156"/>
      <c r="T43" s="157"/>
      <c r="U43" s="29" t="str">
        <f t="shared" si="5"/>
        <v/>
      </c>
      <c r="V43" s="87"/>
      <c r="XFD43" s="15"/>
    </row>
    <row r="44" spans="1:22 16384:16384" hidden="1" x14ac:dyDescent="0.25">
      <c r="A44" s="154">
        <f>'Identitas Siswa'!A43</f>
        <v>36</v>
      </c>
      <c r="B44" s="154" t="str">
        <f>IF('Identitas Siswa'!D43=0,"",'Identitas Siswa'!D43)</f>
        <v/>
      </c>
      <c r="C44" s="155" t="str">
        <f>IFERROR(VLOOKUP(A44,AGAMA!$A$9:$AN$68,40,FALSE),"")</f>
        <v/>
      </c>
      <c r="D44" s="155" t="str">
        <f>IFERROR(VLOOKUP(A44,PANCASILA!$A$9:$AN$68,40,FALSE),"")</f>
        <v/>
      </c>
      <c r="E44" s="155" t="str">
        <f>IFERROR(VLOOKUP(A44,INDONESIA!$A$9:$AN$68,40,FALSE),"")</f>
        <v/>
      </c>
      <c r="F44" s="155" t="str">
        <f>IFERROR(VLOOKUP(A44,MATEMATIKA!$A$9:$AN$68,40,FALSE),"")</f>
        <v/>
      </c>
      <c r="G44" s="155" t="str">
        <f>IFERROR(VLOOKUP(A44,IPAS!$A$9:$AN$68,40,FALSE),"")</f>
        <v/>
      </c>
      <c r="H44" s="155" t="str">
        <f t="shared" ca="1" si="0"/>
        <v/>
      </c>
      <c r="I44" s="155" t="str">
        <f t="shared" ca="1" si="1"/>
        <v/>
      </c>
      <c r="J44" s="155" t="str">
        <f t="shared" ca="1" si="2"/>
        <v/>
      </c>
      <c r="K44" s="155" t="str">
        <f t="shared" ca="1" si="3"/>
        <v/>
      </c>
      <c r="L44" s="155" t="str">
        <f>IFERROR(VLOOKUP(A44,PJOK!$A$9:$AN$68,40,FALSE),"")</f>
        <v/>
      </c>
      <c r="M44" s="155" t="str">
        <f>IFERROR(VLOOKUP(A44,INGGRIS!$A$9:$AN$68,40,FALSE),"")</f>
        <v/>
      </c>
      <c r="N44" s="155" t="str">
        <f>IFERROR(VLOOKUP(A44,MULOK1!$A$9:$AN$68,40,FALSE),"")</f>
        <v/>
      </c>
      <c r="O44" s="155" t="str">
        <f>IFERROR(VLOOKUP(A44,MULOK2!$A$9:$AN$68,40,FALSE),"")</f>
        <v/>
      </c>
      <c r="P44" s="155" t="str">
        <f>IFERROR(VLOOKUP(A44,MULOK3!$A$9:$AN$68,40,FALSE),"")</f>
        <v/>
      </c>
      <c r="Q44" s="155" t="str">
        <f>IFERROR(VLOOKUP(A44,MULOK4!$A$9:$AN$68,40,FALSE),"")</f>
        <v/>
      </c>
      <c r="R44" s="155" t="str">
        <f>IFERROR(VLOOKUP(A44,MULOK5!$A$9:$AN$68,40,FALSE),"")</f>
        <v/>
      </c>
      <c r="S44" s="156"/>
      <c r="T44" s="157"/>
      <c r="U44" s="29" t="str">
        <f t="shared" si="5"/>
        <v/>
      </c>
      <c r="V44" s="87"/>
      <c r="XFD44" s="15"/>
    </row>
    <row r="45" spans="1:22 16384:16384" hidden="1" x14ac:dyDescent="0.25">
      <c r="A45" s="154">
        <f>'Identitas Siswa'!A44</f>
        <v>37</v>
      </c>
      <c r="B45" s="154" t="str">
        <f>IF('Identitas Siswa'!D44=0,"",'Identitas Siswa'!D44)</f>
        <v/>
      </c>
      <c r="C45" s="155" t="str">
        <f>IFERROR(VLOOKUP(A45,AGAMA!$A$9:$AN$68,40,FALSE),"")</f>
        <v/>
      </c>
      <c r="D45" s="155" t="str">
        <f>IFERROR(VLOOKUP(A45,PANCASILA!$A$9:$AN$68,40,FALSE),"")</f>
        <v/>
      </c>
      <c r="E45" s="155" t="str">
        <f>IFERROR(VLOOKUP(A45,INDONESIA!$A$9:$AN$68,40,FALSE),"")</f>
        <v/>
      </c>
      <c r="F45" s="155" t="str">
        <f>IFERROR(VLOOKUP(A45,MATEMATIKA!$A$9:$AN$68,40,FALSE),"")</f>
        <v/>
      </c>
      <c r="G45" s="155" t="str">
        <f>IFERROR(VLOOKUP(A45,IPAS!$A$9:$AN$68,40,FALSE),"")</f>
        <v/>
      </c>
      <c r="H45" s="155" t="str">
        <f t="shared" ca="1" si="0"/>
        <v/>
      </c>
      <c r="I45" s="155" t="str">
        <f t="shared" ca="1" si="1"/>
        <v/>
      </c>
      <c r="J45" s="155" t="str">
        <f t="shared" ca="1" si="2"/>
        <v/>
      </c>
      <c r="K45" s="155" t="str">
        <f t="shared" ca="1" si="3"/>
        <v/>
      </c>
      <c r="L45" s="155" t="str">
        <f>IFERROR(VLOOKUP(A45,PJOK!$A$9:$AN$68,40,FALSE),"")</f>
        <v/>
      </c>
      <c r="M45" s="155" t="str">
        <f>IFERROR(VLOOKUP(A45,INGGRIS!$A$9:$AN$68,40,FALSE),"")</f>
        <v/>
      </c>
      <c r="N45" s="155" t="str">
        <f>IFERROR(VLOOKUP(A45,MULOK1!$A$9:$AN$68,40,FALSE),"")</f>
        <v/>
      </c>
      <c r="O45" s="155" t="str">
        <f>IFERROR(VLOOKUP(A45,MULOK2!$A$9:$AN$68,40,FALSE),"")</f>
        <v/>
      </c>
      <c r="P45" s="155" t="str">
        <f>IFERROR(VLOOKUP(A45,MULOK3!$A$9:$AN$68,40,FALSE),"")</f>
        <v/>
      </c>
      <c r="Q45" s="155" t="str">
        <f>IFERROR(VLOOKUP(A45,MULOK4!$A$9:$AN$68,40,FALSE),"")</f>
        <v/>
      </c>
      <c r="R45" s="155" t="str">
        <f>IFERROR(VLOOKUP(A45,MULOK5!$A$9:$AN$68,40,FALSE),"")</f>
        <v/>
      </c>
      <c r="S45" s="156"/>
      <c r="T45" s="157"/>
      <c r="U45" s="29" t="str">
        <f t="shared" si="5"/>
        <v/>
      </c>
      <c r="V45" s="87"/>
      <c r="XFD45" s="15"/>
    </row>
    <row r="46" spans="1:22 16384:16384" hidden="1" x14ac:dyDescent="0.25">
      <c r="A46" s="154">
        <f>'Identitas Siswa'!A45</f>
        <v>38</v>
      </c>
      <c r="B46" s="154" t="str">
        <f>IF('Identitas Siswa'!D45=0,"",'Identitas Siswa'!D45)</f>
        <v/>
      </c>
      <c r="C46" s="155" t="str">
        <f>IFERROR(VLOOKUP(A46,AGAMA!$A$9:$AN$68,40,FALSE),"")</f>
        <v/>
      </c>
      <c r="D46" s="155" t="str">
        <f>IFERROR(VLOOKUP(A46,PANCASILA!$A$9:$AN$68,40,FALSE),"")</f>
        <v/>
      </c>
      <c r="E46" s="155" t="str">
        <f>IFERROR(VLOOKUP(A46,INDONESIA!$A$9:$AN$68,40,FALSE),"")</f>
        <v/>
      </c>
      <c r="F46" s="155" t="str">
        <f>IFERROR(VLOOKUP(A46,MATEMATIKA!$A$9:$AN$68,40,FALSE),"")</f>
        <v/>
      </c>
      <c r="G46" s="155" t="str">
        <f>IFERROR(VLOOKUP(A46,IPAS!$A$9:$AN$68,40,FALSE),"")</f>
        <v/>
      </c>
      <c r="H46" s="155" t="str">
        <f t="shared" ca="1" si="0"/>
        <v/>
      </c>
      <c r="I46" s="155" t="str">
        <f t="shared" ca="1" si="1"/>
        <v/>
      </c>
      <c r="J46" s="155" t="str">
        <f t="shared" ca="1" si="2"/>
        <v/>
      </c>
      <c r="K46" s="155" t="str">
        <f t="shared" ca="1" si="3"/>
        <v/>
      </c>
      <c r="L46" s="155" t="str">
        <f>IFERROR(VLOOKUP(A46,PJOK!$A$9:$AN$68,40,FALSE),"")</f>
        <v/>
      </c>
      <c r="M46" s="155" t="str">
        <f>IFERROR(VLOOKUP(A46,INGGRIS!$A$9:$AN$68,40,FALSE),"")</f>
        <v/>
      </c>
      <c r="N46" s="155" t="str">
        <f>IFERROR(VLOOKUP(A46,MULOK1!$A$9:$AN$68,40,FALSE),"")</f>
        <v/>
      </c>
      <c r="O46" s="155" t="str">
        <f>IFERROR(VLOOKUP(A46,MULOK2!$A$9:$AN$68,40,FALSE),"")</f>
        <v/>
      </c>
      <c r="P46" s="155" t="str">
        <f>IFERROR(VLOOKUP(A46,MULOK3!$A$9:$AN$68,40,FALSE),"")</f>
        <v/>
      </c>
      <c r="Q46" s="155" t="str">
        <f>IFERROR(VLOOKUP(A46,MULOK4!$A$9:$AN$68,40,FALSE),"")</f>
        <v/>
      </c>
      <c r="R46" s="155" t="str">
        <f>IFERROR(VLOOKUP(A46,MULOK5!$A$9:$AN$68,40,FALSE),"")</f>
        <v/>
      </c>
      <c r="S46" s="156"/>
      <c r="T46" s="157"/>
      <c r="U46" s="29" t="str">
        <f t="shared" si="5"/>
        <v/>
      </c>
      <c r="V46" s="87"/>
      <c r="XFD46" s="15"/>
    </row>
    <row r="47" spans="1:22 16384:16384" hidden="1" x14ac:dyDescent="0.25">
      <c r="A47" s="154">
        <f>'Identitas Siswa'!A46</f>
        <v>39</v>
      </c>
      <c r="B47" s="154" t="str">
        <f>IF('Identitas Siswa'!D46=0,"",'Identitas Siswa'!D46)</f>
        <v/>
      </c>
      <c r="C47" s="155" t="str">
        <f>IFERROR(VLOOKUP(A47,AGAMA!$A$9:$AN$68,40,FALSE),"")</f>
        <v/>
      </c>
      <c r="D47" s="155" t="str">
        <f>IFERROR(VLOOKUP(A47,PANCASILA!$A$9:$AN$68,40,FALSE),"")</f>
        <v/>
      </c>
      <c r="E47" s="155" t="str">
        <f>IFERROR(VLOOKUP(A47,INDONESIA!$A$9:$AN$68,40,FALSE),"")</f>
        <v/>
      </c>
      <c r="F47" s="155" t="str">
        <f>IFERROR(VLOOKUP(A47,MATEMATIKA!$A$9:$AN$68,40,FALSE),"")</f>
        <v/>
      </c>
      <c r="G47" s="155" t="str">
        <f>IFERROR(VLOOKUP(A47,IPAS!$A$9:$AN$68,40,FALSE),"")</f>
        <v/>
      </c>
      <c r="H47" s="155" t="str">
        <f t="shared" ca="1" si="0"/>
        <v/>
      </c>
      <c r="I47" s="155" t="str">
        <f t="shared" ca="1" si="1"/>
        <v/>
      </c>
      <c r="J47" s="155" t="str">
        <f t="shared" ca="1" si="2"/>
        <v/>
      </c>
      <c r="K47" s="155" t="str">
        <f t="shared" ca="1" si="3"/>
        <v/>
      </c>
      <c r="L47" s="155" t="str">
        <f>IFERROR(VLOOKUP(A47,PJOK!$A$9:$AN$68,40,FALSE),"")</f>
        <v/>
      </c>
      <c r="M47" s="155" t="str">
        <f>IFERROR(VLOOKUP(A47,INGGRIS!$A$9:$AN$68,40,FALSE),"")</f>
        <v/>
      </c>
      <c r="N47" s="155" t="str">
        <f>IFERROR(VLOOKUP(A47,MULOK1!$A$9:$AN$68,40,FALSE),"")</f>
        <v/>
      </c>
      <c r="O47" s="155" t="str">
        <f>IFERROR(VLOOKUP(A47,MULOK2!$A$9:$AN$68,40,FALSE),"")</f>
        <v/>
      </c>
      <c r="P47" s="155" t="str">
        <f>IFERROR(VLOOKUP(A47,MULOK3!$A$9:$AN$68,40,FALSE),"")</f>
        <v/>
      </c>
      <c r="Q47" s="155" t="str">
        <f>IFERROR(VLOOKUP(A47,MULOK4!$A$9:$AN$68,40,FALSE),"")</f>
        <v/>
      </c>
      <c r="R47" s="155" t="str">
        <f>IFERROR(VLOOKUP(A47,MULOK5!$A$9:$AN$68,40,FALSE),"")</f>
        <v/>
      </c>
      <c r="S47" s="156"/>
      <c r="T47" s="157"/>
      <c r="U47" s="29" t="str">
        <f t="shared" si="5"/>
        <v/>
      </c>
      <c r="V47" s="87"/>
      <c r="XFD47" s="15"/>
    </row>
    <row r="48" spans="1:22 16384:16384" hidden="1" x14ac:dyDescent="0.25">
      <c r="A48" s="154">
        <f>'Identitas Siswa'!A47</f>
        <v>40</v>
      </c>
      <c r="B48" s="154" t="str">
        <f>IF('Identitas Siswa'!D47=0,"",'Identitas Siswa'!D47)</f>
        <v/>
      </c>
      <c r="C48" s="155" t="str">
        <f>IFERROR(VLOOKUP(A48,AGAMA!$A$9:$AN$68,40,FALSE),"")</f>
        <v/>
      </c>
      <c r="D48" s="155" t="str">
        <f>IFERROR(VLOOKUP(A48,PANCASILA!$A$9:$AN$68,40,FALSE),"")</f>
        <v/>
      </c>
      <c r="E48" s="155" t="str">
        <f>IFERROR(VLOOKUP(A48,INDONESIA!$A$9:$AN$68,40,FALSE),"")</f>
        <v/>
      </c>
      <c r="F48" s="155" t="str">
        <f>IFERROR(VLOOKUP(A48,MATEMATIKA!$A$9:$AN$68,40,FALSE),"")</f>
        <v/>
      </c>
      <c r="G48" s="155" t="str">
        <f>IFERROR(VLOOKUP(A48,IPAS!$A$9:$AN$68,40,FALSE),"")</f>
        <v/>
      </c>
      <c r="H48" s="155" t="str">
        <f t="shared" ca="1" si="0"/>
        <v/>
      </c>
      <c r="I48" s="155" t="str">
        <f t="shared" ca="1" si="1"/>
        <v/>
      </c>
      <c r="J48" s="155" t="str">
        <f t="shared" ca="1" si="2"/>
        <v/>
      </c>
      <c r="K48" s="155" t="str">
        <f t="shared" ca="1" si="3"/>
        <v/>
      </c>
      <c r="L48" s="155" t="str">
        <f>IFERROR(VLOOKUP(A48,PJOK!$A$9:$AN$68,40,FALSE),"")</f>
        <v/>
      </c>
      <c r="M48" s="155" t="str">
        <f>IFERROR(VLOOKUP(A48,INGGRIS!$A$9:$AN$68,40,FALSE),"")</f>
        <v/>
      </c>
      <c r="N48" s="155" t="str">
        <f>IFERROR(VLOOKUP(A48,MULOK1!$A$9:$AN$68,40,FALSE),"")</f>
        <v/>
      </c>
      <c r="O48" s="155" t="str">
        <f>IFERROR(VLOOKUP(A48,MULOK2!$A$9:$AN$68,40,FALSE),"")</f>
        <v/>
      </c>
      <c r="P48" s="155" t="str">
        <f>IFERROR(VLOOKUP(A48,MULOK3!$A$9:$AN$68,40,FALSE),"")</f>
        <v/>
      </c>
      <c r="Q48" s="155" t="str">
        <f>IFERROR(VLOOKUP(A48,MULOK4!$A$9:$AN$68,40,FALSE),"")</f>
        <v/>
      </c>
      <c r="R48" s="155" t="str">
        <f>IFERROR(VLOOKUP(A48,MULOK5!$A$9:$AN$68,40,FALSE),"")</f>
        <v/>
      </c>
      <c r="S48" s="156"/>
      <c r="T48" s="157"/>
      <c r="U48" s="29" t="str">
        <f t="shared" si="5"/>
        <v/>
      </c>
      <c r="V48" s="87"/>
      <c r="XFD48" s="15"/>
    </row>
    <row r="49" spans="1:22 16384:16384" hidden="1" x14ac:dyDescent="0.25">
      <c r="A49" s="154">
        <f>'Identitas Siswa'!A48</f>
        <v>41</v>
      </c>
      <c r="B49" s="154" t="str">
        <f>IF('Identitas Siswa'!D48=0,"",'Identitas Siswa'!D48)</f>
        <v/>
      </c>
      <c r="C49" s="155" t="str">
        <f>IFERROR(VLOOKUP(A49,AGAMA!$A$9:$AN$68,40,FALSE),"")</f>
        <v/>
      </c>
      <c r="D49" s="155" t="str">
        <f>IFERROR(VLOOKUP(A49,PANCASILA!$A$9:$AN$68,40,FALSE),"")</f>
        <v/>
      </c>
      <c r="E49" s="155" t="str">
        <f>IFERROR(VLOOKUP(A49,INDONESIA!$A$9:$AN$68,40,FALSE),"")</f>
        <v/>
      </c>
      <c r="F49" s="155" t="str">
        <f>IFERROR(VLOOKUP(A49,MATEMATIKA!$A$9:$AN$68,40,FALSE),"")</f>
        <v/>
      </c>
      <c r="G49" s="155" t="str">
        <f>IFERROR(VLOOKUP(A49,IPAS!$A$9:$AN$68,40,FALSE),"")</f>
        <v/>
      </c>
      <c r="H49" s="155" t="str">
        <f t="shared" ca="1" si="0"/>
        <v/>
      </c>
      <c r="I49" s="155" t="str">
        <f t="shared" ca="1" si="1"/>
        <v/>
      </c>
      <c r="J49" s="155" t="str">
        <f t="shared" ca="1" si="2"/>
        <v/>
      </c>
      <c r="K49" s="155" t="str">
        <f t="shared" ca="1" si="3"/>
        <v/>
      </c>
      <c r="L49" s="155" t="str">
        <f>IFERROR(VLOOKUP(A49,PJOK!$A$9:$AN$68,40,FALSE),"")</f>
        <v/>
      </c>
      <c r="M49" s="155" t="str">
        <f>IFERROR(VLOOKUP(A49,INGGRIS!$A$9:$AN$68,40,FALSE),"")</f>
        <v/>
      </c>
      <c r="N49" s="155" t="str">
        <f>IFERROR(VLOOKUP(A49,MULOK1!$A$9:$AN$68,40,FALSE),"")</f>
        <v/>
      </c>
      <c r="O49" s="155" t="str">
        <f>IFERROR(VLOOKUP(A49,MULOK2!$A$9:$AN$68,40,FALSE),"")</f>
        <v/>
      </c>
      <c r="P49" s="155" t="str">
        <f>IFERROR(VLOOKUP(A49,MULOK3!$A$9:$AN$68,40,FALSE),"")</f>
        <v/>
      </c>
      <c r="Q49" s="155" t="str">
        <f>IFERROR(VLOOKUP(A49,MULOK4!$A$9:$AN$68,40,FALSE),"")</f>
        <v/>
      </c>
      <c r="R49" s="155" t="str">
        <f>IFERROR(VLOOKUP(A49,MULOK5!$A$9:$AN$68,40,FALSE),"")</f>
        <v/>
      </c>
      <c r="S49" s="156"/>
      <c r="T49" s="157"/>
      <c r="U49" s="29" t="str">
        <f t="shared" si="5"/>
        <v/>
      </c>
      <c r="V49" s="87"/>
      <c r="XFD49" s="15"/>
    </row>
    <row r="50" spans="1:22 16384:16384" hidden="1" x14ac:dyDescent="0.25">
      <c r="A50" s="154">
        <f>'Identitas Siswa'!A49</f>
        <v>42</v>
      </c>
      <c r="B50" s="154" t="str">
        <f>IF('Identitas Siswa'!D49=0,"",'Identitas Siswa'!D49)</f>
        <v/>
      </c>
      <c r="C50" s="155" t="str">
        <f>IFERROR(VLOOKUP(A50,AGAMA!$A$9:$AN$68,40,FALSE),"")</f>
        <v/>
      </c>
      <c r="D50" s="155" t="str">
        <f>IFERROR(VLOOKUP(A50,PANCASILA!$A$9:$AN$68,40,FALSE),"")</f>
        <v/>
      </c>
      <c r="E50" s="155" t="str">
        <f>IFERROR(VLOOKUP(A50,INDONESIA!$A$9:$AN$68,40,FALSE),"")</f>
        <v/>
      </c>
      <c r="F50" s="155" t="str">
        <f>IFERROR(VLOOKUP(A50,MATEMATIKA!$A$9:$AN$68,40,FALSE),"")</f>
        <v/>
      </c>
      <c r="G50" s="155" t="str">
        <f>IFERROR(VLOOKUP(A50,IPAS!$A$9:$AN$68,40,FALSE),"")</f>
        <v/>
      </c>
      <c r="H50" s="155" t="str">
        <f t="shared" ca="1" si="0"/>
        <v/>
      </c>
      <c r="I50" s="155" t="str">
        <f t="shared" ca="1" si="1"/>
        <v/>
      </c>
      <c r="J50" s="155" t="str">
        <f t="shared" ca="1" si="2"/>
        <v/>
      </c>
      <c r="K50" s="155" t="str">
        <f t="shared" ca="1" si="3"/>
        <v/>
      </c>
      <c r="L50" s="155" t="str">
        <f>IFERROR(VLOOKUP(A50,PJOK!$A$9:$AN$68,40,FALSE),"")</f>
        <v/>
      </c>
      <c r="M50" s="155" t="str">
        <f>IFERROR(VLOOKUP(A50,INGGRIS!$A$9:$AN$68,40,FALSE),"")</f>
        <v/>
      </c>
      <c r="N50" s="155" t="str">
        <f>IFERROR(VLOOKUP(A50,MULOK1!$A$9:$AN$68,40,FALSE),"")</f>
        <v/>
      </c>
      <c r="O50" s="155" t="str">
        <f>IFERROR(VLOOKUP(A50,MULOK2!$A$9:$AN$68,40,FALSE),"")</f>
        <v/>
      </c>
      <c r="P50" s="155" t="str">
        <f>IFERROR(VLOOKUP(A50,MULOK3!$A$9:$AN$68,40,FALSE),"")</f>
        <v/>
      </c>
      <c r="Q50" s="155" t="str">
        <f>IFERROR(VLOOKUP(A50,MULOK4!$A$9:$AN$68,40,FALSE),"")</f>
        <v/>
      </c>
      <c r="R50" s="155" t="str">
        <f>IFERROR(VLOOKUP(A50,MULOK5!$A$9:$AN$68,40,FALSE),"")</f>
        <v/>
      </c>
      <c r="S50" s="156"/>
      <c r="T50" s="157"/>
      <c r="U50" s="29" t="str">
        <f t="shared" si="5"/>
        <v/>
      </c>
      <c r="V50" s="87"/>
      <c r="XFD50" s="15"/>
    </row>
    <row r="51" spans="1:22 16384:16384" hidden="1" x14ac:dyDescent="0.25">
      <c r="A51" s="154">
        <f>'Identitas Siswa'!A50</f>
        <v>43</v>
      </c>
      <c r="B51" s="154" t="str">
        <f>IF('Identitas Siswa'!D50=0,"",'Identitas Siswa'!D50)</f>
        <v/>
      </c>
      <c r="C51" s="155" t="str">
        <f>IFERROR(VLOOKUP(A51,AGAMA!$A$9:$AN$68,40,FALSE),"")</f>
        <v/>
      </c>
      <c r="D51" s="155" t="str">
        <f>IFERROR(VLOOKUP(A51,PANCASILA!$A$9:$AN$68,40,FALSE),"")</f>
        <v/>
      </c>
      <c r="E51" s="155" t="str">
        <f>IFERROR(VLOOKUP(A51,INDONESIA!$A$9:$AN$68,40,FALSE),"")</f>
        <v/>
      </c>
      <c r="F51" s="155" t="str">
        <f>IFERROR(VLOOKUP(A51,MATEMATIKA!$A$9:$AN$68,40,FALSE),"")</f>
        <v/>
      </c>
      <c r="G51" s="155" t="str">
        <f>IFERROR(VLOOKUP(A51,IPAS!$A$9:$AN$68,40,FALSE),"")</f>
        <v/>
      </c>
      <c r="H51" s="155" t="str">
        <f t="shared" ca="1" si="0"/>
        <v/>
      </c>
      <c r="I51" s="155" t="str">
        <f t="shared" ca="1" si="1"/>
        <v/>
      </c>
      <c r="J51" s="155" t="str">
        <f t="shared" ca="1" si="2"/>
        <v/>
      </c>
      <c r="K51" s="155" t="str">
        <f t="shared" ca="1" si="3"/>
        <v/>
      </c>
      <c r="L51" s="155" t="str">
        <f>IFERROR(VLOOKUP(A51,PJOK!$A$9:$AN$68,40,FALSE),"")</f>
        <v/>
      </c>
      <c r="M51" s="155" t="str">
        <f>IFERROR(VLOOKUP(A51,INGGRIS!$A$9:$AN$68,40,FALSE),"")</f>
        <v/>
      </c>
      <c r="N51" s="155" t="str">
        <f>IFERROR(VLOOKUP(A51,MULOK1!$A$9:$AN$68,40,FALSE),"")</f>
        <v/>
      </c>
      <c r="O51" s="155" t="str">
        <f>IFERROR(VLOOKUP(A51,MULOK2!$A$9:$AN$68,40,FALSE),"")</f>
        <v/>
      </c>
      <c r="P51" s="155" t="str">
        <f>IFERROR(VLOOKUP(A51,MULOK3!$A$9:$AN$68,40,FALSE),"")</f>
        <v/>
      </c>
      <c r="Q51" s="155" t="str">
        <f>IFERROR(VLOOKUP(A51,MULOK4!$A$9:$AN$68,40,FALSE),"")</f>
        <v/>
      </c>
      <c r="R51" s="155" t="str">
        <f>IFERROR(VLOOKUP(A51,MULOK5!$A$9:$AN$68,40,FALSE),"")</f>
        <v/>
      </c>
      <c r="S51" s="156"/>
      <c r="T51" s="157"/>
      <c r="U51" s="29" t="str">
        <f t="shared" si="5"/>
        <v/>
      </c>
      <c r="V51" s="87"/>
      <c r="XFD51" s="15"/>
    </row>
    <row r="52" spans="1:22 16384:16384" hidden="1" x14ac:dyDescent="0.25">
      <c r="A52" s="154">
        <f>'Identitas Siswa'!A51</f>
        <v>44</v>
      </c>
      <c r="B52" s="154" t="str">
        <f>IF('Identitas Siswa'!D51=0,"",'Identitas Siswa'!D51)</f>
        <v/>
      </c>
      <c r="C52" s="155" t="str">
        <f>IFERROR(VLOOKUP(A52,AGAMA!$A$9:$AN$68,40,FALSE),"")</f>
        <v/>
      </c>
      <c r="D52" s="155" t="str">
        <f>IFERROR(VLOOKUP(A52,PANCASILA!$A$9:$AN$68,40,FALSE),"")</f>
        <v/>
      </c>
      <c r="E52" s="155" t="str">
        <f>IFERROR(VLOOKUP(A52,INDONESIA!$A$9:$AN$68,40,FALSE),"")</f>
        <v/>
      </c>
      <c r="F52" s="155" t="str">
        <f>IFERROR(VLOOKUP(A52,MATEMATIKA!$A$9:$AN$68,40,FALSE),"")</f>
        <v/>
      </c>
      <c r="G52" s="155" t="str">
        <f>IFERROR(VLOOKUP(A52,IPAS!$A$9:$AN$68,40,FALSE),"")</f>
        <v/>
      </c>
      <c r="H52" s="155" t="str">
        <f t="shared" ca="1" si="0"/>
        <v/>
      </c>
      <c r="I52" s="155" t="str">
        <f t="shared" ca="1" si="1"/>
        <v/>
      </c>
      <c r="J52" s="155" t="str">
        <f t="shared" ca="1" si="2"/>
        <v/>
      </c>
      <c r="K52" s="155" t="str">
        <f t="shared" ca="1" si="3"/>
        <v/>
      </c>
      <c r="L52" s="155" t="str">
        <f>IFERROR(VLOOKUP(A52,PJOK!$A$9:$AN$68,40,FALSE),"")</f>
        <v/>
      </c>
      <c r="M52" s="155" t="str">
        <f>IFERROR(VLOOKUP(A52,INGGRIS!$A$9:$AN$68,40,FALSE),"")</f>
        <v/>
      </c>
      <c r="N52" s="155" t="str">
        <f>IFERROR(VLOOKUP(A52,MULOK1!$A$9:$AN$68,40,FALSE),"")</f>
        <v/>
      </c>
      <c r="O52" s="155" t="str">
        <f>IFERROR(VLOOKUP(A52,MULOK2!$A$9:$AN$68,40,FALSE),"")</f>
        <v/>
      </c>
      <c r="P52" s="155" t="str">
        <f>IFERROR(VLOOKUP(A52,MULOK3!$A$9:$AN$68,40,FALSE),"")</f>
        <v/>
      </c>
      <c r="Q52" s="155" t="str">
        <f>IFERROR(VLOOKUP(A52,MULOK4!$A$9:$AN$68,40,FALSE),"")</f>
        <v/>
      </c>
      <c r="R52" s="155" t="str">
        <f>IFERROR(VLOOKUP(A52,MULOK5!$A$9:$AN$68,40,FALSE),"")</f>
        <v/>
      </c>
      <c r="S52" s="156"/>
      <c r="T52" s="157"/>
      <c r="U52" s="29" t="str">
        <f t="shared" si="5"/>
        <v/>
      </c>
      <c r="V52" s="87"/>
      <c r="XFD52" s="15"/>
    </row>
    <row r="53" spans="1:22 16384:16384" hidden="1" x14ac:dyDescent="0.25">
      <c r="A53" s="154">
        <f>'Identitas Siswa'!A52</f>
        <v>45</v>
      </c>
      <c r="B53" s="154" t="str">
        <f>IF('Identitas Siswa'!D52=0,"",'Identitas Siswa'!D52)</f>
        <v/>
      </c>
      <c r="C53" s="155" t="str">
        <f>IFERROR(VLOOKUP(A53,AGAMA!$A$9:$AN$68,40,FALSE),"")</f>
        <v/>
      </c>
      <c r="D53" s="155" t="str">
        <f>IFERROR(VLOOKUP(A53,PANCASILA!$A$9:$AN$68,40,FALSE),"")</f>
        <v/>
      </c>
      <c r="E53" s="155" t="str">
        <f>IFERROR(VLOOKUP(A53,INDONESIA!$A$9:$AN$68,40,FALSE),"")</f>
        <v/>
      </c>
      <c r="F53" s="155" t="str">
        <f>IFERROR(VLOOKUP(A53,MATEMATIKA!$A$9:$AN$68,40,FALSE),"")</f>
        <v/>
      </c>
      <c r="G53" s="155" t="str">
        <f>IFERROR(VLOOKUP(A53,IPAS!$A$9:$AN$68,40,FALSE),"")</f>
        <v/>
      </c>
      <c r="H53" s="155" t="str">
        <f t="shared" ca="1" si="0"/>
        <v/>
      </c>
      <c r="I53" s="155" t="str">
        <f t="shared" ca="1" si="1"/>
        <v/>
      </c>
      <c r="J53" s="155" t="str">
        <f t="shared" ca="1" si="2"/>
        <v/>
      </c>
      <c r="K53" s="155" t="str">
        <f t="shared" ca="1" si="3"/>
        <v/>
      </c>
      <c r="L53" s="155" t="str">
        <f>IFERROR(VLOOKUP(A53,PJOK!$A$9:$AN$68,40,FALSE),"")</f>
        <v/>
      </c>
      <c r="M53" s="155" t="str">
        <f>IFERROR(VLOOKUP(A53,INGGRIS!$A$9:$AN$68,40,FALSE),"")</f>
        <v/>
      </c>
      <c r="N53" s="155" t="str">
        <f>IFERROR(VLOOKUP(A53,MULOK1!$A$9:$AN$68,40,FALSE),"")</f>
        <v/>
      </c>
      <c r="O53" s="155" t="str">
        <f>IFERROR(VLOOKUP(A53,MULOK2!$A$9:$AN$68,40,FALSE),"")</f>
        <v/>
      </c>
      <c r="P53" s="155" t="str">
        <f>IFERROR(VLOOKUP(A53,MULOK3!$A$9:$AN$68,40,FALSE),"")</f>
        <v/>
      </c>
      <c r="Q53" s="155" t="str">
        <f>IFERROR(VLOOKUP(A53,MULOK4!$A$9:$AN$68,40,FALSE),"")</f>
        <v/>
      </c>
      <c r="R53" s="155" t="str">
        <f>IFERROR(VLOOKUP(A53,MULOK5!$A$9:$AN$68,40,FALSE),"")</f>
        <v/>
      </c>
      <c r="S53" s="156"/>
      <c r="T53" s="157"/>
      <c r="U53" s="29" t="str">
        <f t="shared" si="5"/>
        <v/>
      </c>
      <c r="V53" s="87"/>
      <c r="XFD53" s="15"/>
    </row>
    <row r="54" spans="1:22 16384:16384" hidden="1" x14ac:dyDescent="0.25">
      <c r="A54" s="154">
        <f>'Identitas Siswa'!A53</f>
        <v>46</v>
      </c>
      <c r="B54" s="154" t="str">
        <f>IF('Identitas Siswa'!D53=0,"",'Identitas Siswa'!D53)</f>
        <v/>
      </c>
      <c r="C54" s="155" t="str">
        <f>IFERROR(VLOOKUP(A54,AGAMA!$A$9:$AN$68,40,FALSE),"")</f>
        <v/>
      </c>
      <c r="D54" s="155" t="str">
        <f>IFERROR(VLOOKUP(A54,PANCASILA!$A$9:$AN$68,40,FALSE),"")</f>
        <v/>
      </c>
      <c r="E54" s="155" t="str">
        <f>IFERROR(VLOOKUP(A54,INDONESIA!$A$9:$AN$68,40,FALSE),"")</f>
        <v/>
      </c>
      <c r="F54" s="155" t="str">
        <f>IFERROR(VLOOKUP(A54,MATEMATIKA!$A$9:$AN$68,40,FALSE),"")</f>
        <v/>
      </c>
      <c r="G54" s="155" t="str">
        <f>IFERROR(VLOOKUP(A54,IPAS!$A$9:$AN$68,40,FALSE),"")</f>
        <v/>
      </c>
      <c r="H54" s="155" t="str">
        <f t="shared" ca="1" si="0"/>
        <v/>
      </c>
      <c r="I54" s="155" t="str">
        <f t="shared" ca="1" si="1"/>
        <v/>
      </c>
      <c r="J54" s="155" t="str">
        <f t="shared" ca="1" si="2"/>
        <v/>
      </c>
      <c r="K54" s="155" t="str">
        <f t="shared" ca="1" si="3"/>
        <v/>
      </c>
      <c r="L54" s="155" t="str">
        <f>IFERROR(VLOOKUP(A54,PJOK!$A$9:$AN$68,40,FALSE),"")</f>
        <v/>
      </c>
      <c r="M54" s="155" t="str">
        <f>IFERROR(VLOOKUP(A54,INGGRIS!$A$9:$AN$68,40,FALSE),"")</f>
        <v/>
      </c>
      <c r="N54" s="155" t="str">
        <f>IFERROR(VLOOKUP(A54,MULOK1!$A$9:$AN$68,40,FALSE),"")</f>
        <v/>
      </c>
      <c r="O54" s="155" t="str">
        <f>IFERROR(VLOOKUP(A54,MULOK2!$A$9:$AN$68,40,FALSE),"")</f>
        <v/>
      </c>
      <c r="P54" s="155" t="str">
        <f>IFERROR(VLOOKUP(A54,MULOK3!$A$9:$AN$68,40,FALSE),"")</f>
        <v/>
      </c>
      <c r="Q54" s="155" t="str">
        <f>IFERROR(VLOOKUP(A54,MULOK4!$A$9:$AN$68,40,FALSE),"")</f>
        <v/>
      </c>
      <c r="R54" s="155" t="str">
        <f>IFERROR(VLOOKUP(A54,MULOK5!$A$9:$AN$68,40,FALSE),"")</f>
        <v/>
      </c>
      <c r="S54" s="156"/>
      <c r="T54" s="157"/>
      <c r="U54" s="29" t="str">
        <f t="shared" si="5"/>
        <v/>
      </c>
      <c r="V54" s="87"/>
      <c r="XFD54" s="15"/>
    </row>
    <row r="55" spans="1:22 16384:16384" hidden="1" x14ac:dyDescent="0.25">
      <c r="A55" s="154">
        <f>'Identitas Siswa'!A54</f>
        <v>47</v>
      </c>
      <c r="B55" s="154" t="str">
        <f>IF('Identitas Siswa'!D54=0,"",'Identitas Siswa'!D54)</f>
        <v/>
      </c>
      <c r="C55" s="155" t="str">
        <f>IFERROR(VLOOKUP(A55,AGAMA!$A$9:$AN$68,40,FALSE),"")</f>
        <v/>
      </c>
      <c r="D55" s="155" t="str">
        <f>IFERROR(VLOOKUP(A55,PANCASILA!$A$9:$AN$68,40,FALSE),"")</f>
        <v/>
      </c>
      <c r="E55" s="155" t="str">
        <f>IFERROR(VLOOKUP(A55,INDONESIA!$A$9:$AN$68,40,FALSE),"")</f>
        <v/>
      </c>
      <c r="F55" s="155" t="str">
        <f>IFERROR(VLOOKUP(A55,MATEMATIKA!$A$9:$AN$68,40,FALSE),"")</f>
        <v/>
      </c>
      <c r="G55" s="155" t="str">
        <f>IFERROR(VLOOKUP(A55,IPAS!$A$9:$AN$68,40,FALSE),"")</f>
        <v/>
      </c>
      <c r="H55" s="155" t="str">
        <f t="shared" ca="1" si="0"/>
        <v/>
      </c>
      <c r="I55" s="155" t="str">
        <f t="shared" ca="1" si="1"/>
        <v/>
      </c>
      <c r="J55" s="155" t="str">
        <f t="shared" ca="1" si="2"/>
        <v/>
      </c>
      <c r="K55" s="155" t="str">
        <f t="shared" ca="1" si="3"/>
        <v/>
      </c>
      <c r="L55" s="155" t="str">
        <f>IFERROR(VLOOKUP(A55,PJOK!$A$9:$AN$68,40,FALSE),"")</f>
        <v/>
      </c>
      <c r="M55" s="155" t="str">
        <f>IFERROR(VLOOKUP(A55,INGGRIS!$A$9:$AN$68,40,FALSE),"")</f>
        <v/>
      </c>
      <c r="N55" s="155" t="str">
        <f>IFERROR(VLOOKUP(A55,MULOK1!$A$9:$AN$68,40,FALSE),"")</f>
        <v/>
      </c>
      <c r="O55" s="155" t="str">
        <f>IFERROR(VLOOKUP(A55,MULOK2!$A$9:$AN$68,40,FALSE),"")</f>
        <v/>
      </c>
      <c r="P55" s="155" t="str">
        <f>IFERROR(VLOOKUP(A55,MULOK3!$A$9:$AN$68,40,FALSE),"")</f>
        <v/>
      </c>
      <c r="Q55" s="155" t="str">
        <f>IFERROR(VLOOKUP(A55,MULOK4!$A$9:$AN$68,40,FALSE),"")</f>
        <v/>
      </c>
      <c r="R55" s="155" t="str">
        <f>IFERROR(VLOOKUP(A55,MULOK5!$A$9:$AN$68,40,FALSE),"")</f>
        <v/>
      </c>
      <c r="S55" s="156"/>
      <c r="T55" s="157"/>
      <c r="U55" s="29" t="str">
        <f t="shared" si="5"/>
        <v/>
      </c>
      <c r="V55" s="87"/>
      <c r="XFD55" s="15"/>
    </row>
    <row r="56" spans="1:22 16384:16384" hidden="1" x14ac:dyDescent="0.25">
      <c r="A56" s="154">
        <f>'Identitas Siswa'!A55</f>
        <v>48</v>
      </c>
      <c r="B56" s="154" t="str">
        <f>IF('Identitas Siswa'!D55=0,"",'Identitas Siswa'!D55)</f>
        <v/>
      </c>
      <c r="C56" s="155" t="str">
        <f>IFERROR(VLOOKUP(A56,AGAMA!$A$9:$AN$68,40,FALSE),"")</f>
        <v/>
      </c>
      <c r="D56" s="155" t="str">
        <f>IFERROR(VLOOKUP(A56,PANCASILA!$A$9:$AN$68,40,FALSE),"")</f>
        <v/>
      </c>
      <c r="E56" s="155" t="str">
        <f>IFERROR(VLOOKUP(A56,INDONESIA!$A$9:$AN$68,40,FALSE),"")</f>
        <v/>
      </c>
      <c r="F56" s="155" t="str">
        <f>IFERROR(VLOOKUP(A56,MATEMATIKA!$A$9:$AN$68,40,FALSE),"")</f>
        <v/>
      </c>
      <c r="G56" s="155" t="str">
        <f>IFERROR(VLOOKUP(A56,IPAS!$A$9:$AN$68,40,FALSE),"")</f>
        <v/>
      </c>
      <c r="H56" s="155" t="str">
        <f t="shared" ca="1" si="0"/>
        <v/>
      </c>
      <c r="I56" s="155" t="str">
        <f t="shared" ca="1" si="1"/>
        <v/>
      </c>
      <c r="J56" s="155" t="str">
        <f t="shared" ca="1" si="2"/>
        <v/>
      </c>
      <c r="K56" s="155" t="str">
        <f t="shared" ca="1" si="3"/>
        <v/>
      </c>
      <c r="L56" s="155" t="str">
        <f>IFERROR(VLOOKUP(A56,PJOK!$A$9:$AN$68,40,FALSE),"")</f>
        <v/>
      </c>
      <c r="M56" s="155" t="str">
        <f>IFERROR(VLOOKUP(A56,INGGRIS!$A$9:$AN$68,40,FALSE),"")</f>
        <v/>
      </c>
      <c r="N56" s="155" t="str">
        <f>IFERROR(VLOOKUP(A56,MULOK1!$A$9:$AN$68,40,FALSE),"")</f>
        <v/>
      </c>
      <c r="O56" s="155" t="str">
        <f>IFERROR(VLOOKUP(A56,MULOK2!$A$9:$AN$68,40,FALSE),"")</f>
        <v/>
      </c>
      <c r="P56" s="155" t="str">
        <f>IFERROR(VLOOKUP(A56,MULOK3!$A$9:$AN$68,40,FALSE),"")</f>
        <v/>
      </c>
      <c r="Q56" s="155" t="str">
        <f>IFERROR(VLOOKUP(A56,MULOK4!$A$9:$AN$68,40,FALSE),"")</f>
        <v/>
      </c>
      <c r="R56" s="155" t="str">
        <f>IFERROR(VLOOKUP(A56,MULOK5!$A$9:$AN$68,40,FALSE),"")</f>
        <v/>
      </c>
      <c r="S56" s="156"/>
      <c r="T56" s="157"/>
      <c r="U56" s="29" t="str">
        <f t="shared" si="5"/>
        <v/>
      </c>
      <c r="V56" s="87"/>
      <c r="XFD56" s="15"/>
    </row>
    <row r="57" spans="1:22 16384:16384" hidden="1" x14ac:dyDescent="0.25">
      <c r="A57" s="154">
        <f>'Identitas Siswa'!A56</f>
        <v>49</v>
      </c>
      <c r="B57" s="154" t="str">
        <f>IF('Identitas Siswa'!D56=0,"",'Identitas Siswa'!D56)</f>
        <v/>
      </c>
      <c r="C57" s="155" t="str">
        <f>IFERROR(VLOOKUP(A57,AGAMA!$A$9:$AN$68,40,FALSE),"")</f>
        <v/>
      </c>
      <c r="D57" s="155" t="str">
        <f>IFERROR(VLOOKUP(A57,PANCASILA!$A$9:$AN$68,40,FALSE),"")</f>
        <v/>
      </c>
      <c r="E57" s="155" t="str">
        <f>IFERROR(VLOOKUP(A57,INDONESIA!$A$9:$AN$68,40,FALSE),"")</f>
        <v/>
      </c>
      <c r="F57" s="155" t="str">
        <f>IFERROR(VLOOKUP(A57,MATEMATIKA!$A$9:$AN$68,40,FALSE),"")</f>
        <v/>
      </c>
      <c r="G57" s="155" t="str">
        <f>IFERROR(VLOOKUP(A57,IPAS!$A$9:$AN$68,40,FALSE),"")</f>
        <v/>
      </c>
      <c r="H57" s="155" t="str">
        <f t="shared" ca="1" si="0"/>
        <v/>
      </c>
      <c r="I57" s="155" t="str">
        <f t="shared" ca="1" si="1"/>
        <v/>
      </c>
      <c r="J57" s="155" t="str">
        <f t="shared" ca="1" si="2"/>
        <v/>
      </c>
      <c r="K57" s="155" t="str">
        <f t="shared" ca="1" si="3"/>
        <v/>
      </c>
      <c r="L57" s="155" t="str">
        <f>IFERROR(VLOOKUP(A57,PJOK!$A$9:$AN$68,40,FALSE),"")</f>
        <v/>
      </c>
      <c r="M57" s="155" t="str">
        <f>IFERROR(VLOOKUP(A57,INGGRIS!$A$9:$AN$68,40,FALSE),"")</f>
        <v/>
      </c>
      <c r="N57" s="155" t="str">
        <f>IFERROR(VLOOKUP(A57,MULOK1!$A$9:$AN$68,40,FALSE),"")</f>
        <v/>
      </c>
      <c r="O57" s="155" t="str">
        <f>IFERROR(VLOOKUP(A57,MULOK2!$A$9:$AN$68,40,FALSE),"")</f>
        <v/>
      </c>
      <c r="P57" s="155" t="str">
        <f>IFERROR(VLOOKUP(A57,MULOK3!$A$9:$AN$68,40,FALSE),"")</f>
        <v/>
      </c>
      <c r="Q57" s="155" t="str">
        <f>IFERROR(VLOOKUP(A57,MULOK4!$A$9:$AN$68,40,FALSE),"")</f>
        <v/>
      </c>
      <c r="R57" s="155" t="str">
        <f>IFERROR(VLOOKUP(A57,MULOK5!$A$9:$AN$68,40,FALSE),"")</f>
        <v/>
      </c>
      <c r="S57" s="156"/>
      <c r="T57" s="157"/>
      <c r="U57" s="29" t="str">
        <f t="shared" si="5"/>
        <v/>
      </c>
      <c r="V57" s="87"/>
      <c r="XFD57" s="15"/>
    </row>
    <row r="58" spans="1:22 16384:16384" hidden="1" x14ac:dyDescent="0.25">
      <c r="A58" s="154">
        <f>'Identitas Siswa'!A57</f>
        <v>50</v>
      </c>
      <c r="B58" s="154" t="str">
        <f>IF('Identitas Siswa'!D57=0,"",'Identitas Siswa'!D57)</f>
        <v/>
      </c>
      <c r="C58" s="155" t="str">
        <f>IFERROR(VLOOKUP(A58,AGAMA!$A$9:$AN$68,40,FALSE),"")</f>
        <v/>
      </c>
      <c r="D58" s="155" t="str">
        <f>IFERROR(VLOOKUP(A58,PANCASILA!$A$9:$AN$68,40,FALSE),"")</f>
        <v/>
      </c>
      <c r="E58" s="155" t="str">
        <f>IFERROR(VLOOKUP(A58,INDONESIA!$A$9:$AN$68,40,FALSE),"")</f>
        <v/>
      </c>
      <c r="F58" s="155" t="str">
        <f>IFERROR(VLOOKUP(A58,MATEMATIKA!$A$9:$AN$68,40,FALSE),"")</f>
        <v/>
      </c>
      <c r="G58" s="155" t="str">
        <f>IFERROR(VLOOKUP(A58,IPAS!$A$9:$AN$68,40,FALSE),"")</f>
        <v/>
      </c>
      <c r="H58" s="155" t="str">
        <f t="shared" ca="1" si="0"/>
        <v/>
      </c>
      <c r="I58" s="155" t="str">
        <f t="shared" ca="1" si="1"/>
        <v/>
      </c>
      <c r="J58" s="155" t="str">
        <f t="shared" ca="1" si="2"/>
        <v/>
      </c>
      <c r="K58" s="155" t="str">
        <f t="shared" ca="1" si="3"/>
        <v/>
      </c>
      <c r="L58" s="155" t="str">
        <f>IFERROR(VLOOKUP(A58,PJOK!$A$9:$AN$68,40,FALSE),"")</f>
        <v/>
      </c>
      <c r="M58" s="155" t="str">
        <f>IFERROR(VLOOKUP(A58,INGGRIS!$A$9:$AN$68,40,FALSE),"")</f>
        <v/>
      </c>
      <c r="N58" s="155" t="str">
        <f>IFERROR(VLOOKUP(A58,MULOK1!$A$9:$AN$68,40,FALSE),"")</f>
        <v/>
      </c>
      <c r="O58" s="155" t="str">
        <f>IFERROR(VLOOKUP(A58,MULOK2!$A$9:$AN$68,40,FALSE),"")</f>
        <v/>
      </c>
      <c r="P58" s="155" t="str">
        <f>IFERROR(VLOOKUP(A58,MULOK3!$A$9:$AN$68,40,FALSE),"")</f>
        <v/>
      </c>
      <c r="Q58" s="155" t="str">
        <f>IFERROR(VLOOKUP(A58,MULOK4!$A$9:$AN$68,40,FALSE),"")</f>
        <v/>
      </c>
      <c r="R58" s="155" t="str">
        <f>IFERROR(VLOOKUP(A58,MULOK5!$A$9:$AN$68,40,FALSE),"")</f>
        <v/>
      </c>
      <c r="S58" s="156"/>
      <c r="T58" s="157"/>
      <c r="U58" s="29" t="str">
        <f t="shared" si="5"/>
        <v/>
      </c>
      <c r="V58" s="87"/>
      <c r="XFD58" s="15"/>
    </row>
    <row r="59" spans="1:22 16384:16384" hidden="1" x14ac:dyDescent="0.25">
      <c r="A59" s="154">
        <f>'Identitas Siswa'!A58</f>
        <v>51</v>
      </c>
      <c r="B59" s="154" t="str">
        <f>IF('Identitas Siswa'!D58=0,"",'Identitas Siswa'!D58)</f>
        <v/>
      </c>
      <c r="C59" s="155" t="str">
        <f>IFERROR(VLOOKUP(A59,AGAMA!$A$9:$AN$68,40,FALSE),"")</f>
        <v/>
      </c>
      <c r="D59" s="155" t="str">
        <f>IFERROR(VLOOKUP(A59,PANCASILA!$A$9:$AN$68,40,FALSE),"")</f>
        <v/>
      </c>
      <c r="E59" s="155" t="str">
        <f>IFERROR(VLOOKUP(A59,INDONESIA!$A$9:$AN$68,40,FALSE),"")</f>
        <v/>
      </c>
      <c r="F59" s="155" t="str">
        <f>IFERROR(VLOOKUP(A59,MATEMATIKA!$A$9:$AN$68,40,FALSE),"")</f>
        <v/>
      </c>
      <c r="G59" s="155" t="str">
        <f>IFERROR(VLOOKUP(A59,IPAS!$A$9:$AN$68,40,FALSE),"")</f>
        <v/>
      </c>
      <c r="H59" s="155" t="str">
        <f t="shared" ca="1" si="0"/>
        <v/>
      </c>
      <c r="I59" s="155" t="str">
        <f t="shared" ca="1" si="1"/>
        <v/>
      </c>
      <c r="J59" s="155" t="str">
        <f t="shared" ca="1" si="2"/>
        <v/>
      </c>
      <c r="K59" s="155" t="str">
        <f t="shared" ca="1" si="3"/>
        <v/>
      </c>
      <c r="L59" s="155" t="str">
        <f>IFERROR(VLOOKUP(A59,PJOK!$A$9:$AN$68,40,FALSE),"")</f>
        <v/>
      </c>
      <c r="M59" s="155" t="str">
        <f>IFERROR(VLOOKUP(A59,INGGRIS!$A$9:$AN$68,40,FALSE),"")</f>
        <v/>
      </c>
      <c r="N59" s="155" t="str">
        <f>IFERROR(VLOOKUP(A59,MULOK1!$A$9:$AN$68,40,FALSE),"")</f>
        <v/>
      </c>
      <c r="O59" s="155" t="str">
        <f>IFERROR(VLOOKUP(A59,MULOK2!$A$9:$AN$68,40,FALSE),"")</f>
        <v/>
      </c>
      <c r="P59" s="155" t="str">
        <f>IFERROR(VLOOKUP(A59,MULOK3!$A$9:$AN$68,40,FALSE),"")</f>
        <v/>
      </c>
      <c r="Q59" s="155" t="str">
        <f>IFERROR(VLOOKUP(A59,MULOK4!$A$9:$AN$68,40,FALSE),"")</f>
        <v/>
      </c>
      <c r="R59" s="155" t="str">
        <f>IFERROR(VLOOKUP(A59,MULOK5!$A$9:$AN$68,40,FALSE),"")</f>
        <v/>
      </c>
      <c r="S59" s="156"/>
      <c r="T59" s="157"/>
      <c r="U59" s="29" t="str">
        <f t="shared" si="5"/>
        <v/>
      </c>
      <c r="V59" s="87"/>
      <c r="XFD59" s="15"/>
    </row>
    <row r="60" spans="1:22 16384:16384" hidden="1" x14ac:dyDescent="0.25">
      <c r="A60" s="154">
        <f>'Identitas Siswa'!A59</f>
        <v>52</v>
      </c>
      <c r="B60" s="154" t="str">
        <f>IF('Identitas Siswa'!D59=0,"",'Identitas Siswa'!D59)</f>
        <v/>
      </c>
      <c r="C60" s="155" t="str">
        <f>IFERROR(VLOOKUP(A60,AGAMA!$A$9:$AN$68,40,FALSE),"")</f>
        <v/>
      </c>
      <c r="D60" s="155" t="str">
        <f>IFERROR(VLOOKUP(A60,PANCASILA!$A$9:$AN$68,40,FALSE),"")</f>
        <v/>
      </c>
      <c r="E60" s="155" t="str">
        <f>IFERROR(VLOOKUP(A60,INDONESIA!$A$9:$AN$68,40,FALSE),"")</f>
        <v/>
      </c>
      <c r="F60" s="155" t="str">
        <f>IFERROR(VLOOKUP(A60,MATEMATIKA!$A$9:$AN$68,40,FALSE),"")</f>
        <v/>
      </c>
      <c r="G60" s="155" t="str">
        <f>IFERROR(VLOOKUP(A60,IPAS!$A$9:$AN$68,40,FALSE),"")</f>
        <v/>
      </c>
      <c r="H60" s="155" t="str">
        <f t="shared" ca="1" si="0"/>
        <v/>
      </c>
      <c r="I60" s="155" t="str">
        <f t="shared" ca="1" si="1"/>
        <v/>
      </c>
      <c r="J60" s="155" t="str">
        <f t="shared" ca="1" si="2"/>
        <v/>
      </c>
      <c r="K60" s="155" t="str">
        <f t="shared" ca="1" si="3"/>
        <v/>
      </c>
      <c r="L60" s="155" t="str">
        <f>IFERROR(VLOOKUP(A60,PJOK!$A$9:$AN$68,40,FALSE),"")</f>
        <v/>
      </c>
      <c r="M60" s="155" t="str">
        <f>IFERROR(VLOOKUP(A60,INGGRIS!$A$9:$AN$68,40,FALSE),"")</f>
        <v/>
      </c>
      <c r="N60" s="155" t="str">
        <f>IFERROR(VLOOKUP(A60,MULOK1!$A$9:$AN$68,40,FALSE),"")</f>
        <v/>
      </c>
      <c r="O60" s="155" t="str">
        <f>IFERROR(VLOOKUP(A60,MULOK2!$A$9:$AN$68,40,FALSE),"")</f>
        <v/>
      </c>
      <c r="P60" s="155" t="str">
        <f>IFERROR(VLOOKUP(A60,MULOK3!$A$9:$AN$68,40,FALSE),"")</f>
        <v/>
      </c>
      <c r="Q60" s="155" t="str">
        <f>IFERROR(VLOOKUP(A60,MULOK4!$A$9:$AN$68,40,FALSE),"")</f>
        <v/>
      </c>
      <c r="R60" s="155" t="str">
        <f>IFERROR(VLOOKUP(A60,MULOK5!$A$9:$AN$68,40,FALSE),"")</f>
        <v/>
      </c>
      <c r="S60" s="156"/>
      <c r="T60" s="157"/>
      <c r="U60" s="29" t="str">
        <f t="shared" si="5"/>
        <v/>
      </c>
      <c r="V60" s="87"/>
      <c r="XFD60" s="15"/>
    </row>
    <row r="61" spans="1:22 16384:16384" hidden="1" x14ac:dyDescent="0.25">
      <c r="A61" s="154">
        <f>'Identitas Siswa'!A60</f>
        <v>53</v>
      </c>
      <c r="B61" s="154" t="str">
        <f>IF('Identitas Siswa'!D60=0,"",'Identitas Siswa'!D60)</f>
        <v/>
      </c>
      <c r="C61" s="155" t="str">
        <f>IFERROR(VLOOKUP(A61,AGAMA!$A$9:$AN$68,40,FALSE),"")</f>
        <v/>
      </c>
      <c r="D61" s="155" t="str">
        <f>IFERROR(VLOOKUP(A61,PANCASILA!$A$9:$AN$68,40,FALSE),"")</f>
        <v/>
      </c>
      <c r="E61" s="155" t="str">
        <f>IFERROR(VLOOKUP(A61,INDONESIA!$A$9:$AN$68,40,FALSE),"")</f>
        <v/>
      </c>
      <c r="F61" s="155" t="str">
        <f>IFERROR(VLOOKUP(A61,MATEMATIKA!$A$9:$AN$68,40,FALSE),"")</f>
        <v/>
      </c>
      <c r="G61" s="155" t="str">
        <f>IFERROR(VLOOKUP(A61,IPAS!$A$9:$AN$68,40,FALSE),"")</f>
        <v/>
      </c>
      <c r="H61" s="155" t="str">
        <f t="shared" ca="1" si="0"/>
        <v/>
      </c>
      <c r="I61" s="155" t="str">
        <f t="shared" ca="1" si="1"/>
        <v/>
      </c>
      <c r="J61" s="155" t="str">
        <f t="shared" ca="1" si="2"/>
        <v/>
      </c>
      <c r="K61" s="155" t="str">
        <f t="shared" ca="1" si="3"/>
        <v/>
      </c>
      <c r="L61" s="155" t="str">
        <f>IFERROR(VLOOKUP(A61,PJOK!$A$9:$AN$68,40,FALSE),"")</f>
        <v/>
      </c>
      <c r="M61" s="155" t="str">
        <f>IFERROR(VLOOKUP(A61,INGGRIS!$A$9:$AN$68,40,FALSE),"")</f>
        <v/>
      </c>
      <c r="N61" s="155" t="str">
        <f>IFERROR(VLOOKUP(A61,MULOK1!$A$9:$AN$68,40,FALSE),"")</f>
        <v/>
      </c>
      <c r="O61" s="155" t="str">
        <f>IFERROR(VLOOKUP(A61,MULOK2!$A$9:$AN$68,40,FALSE),"")</f>
        <v/>
      </c>
      <c r="P61" s="155" t="str">
        <f>IFERROR(VLOOKUP(A61,MULOK3!$A$9:$AN$68,40,FALSE),"")</f>
        <v/>
      </c>
      <c r="Q61" s="155" t="str">
        <f>IFERROR(VLOOKUP(A61,MULOK4!$A$9:$AN$68,40,FALSE),"")</f>
        <v/>
      </c>
      <c r="R61" s="155" t="str">
        <f>IFERROR(VLOOKUP(A61,MULOK5!$A$9:$AN$68,40,FALSE),"")</f>
        <v/>
      </c>
      <c r="S61" s="156"/>
      <c r="T61" s="157"/>
      <c r="U61" s="29" t="str">
        <f t="shared" si="5"/>
        <v/>
      </c>
      <c r="V61" s="87"/>
      <c r="XFD61" s="15"/>
    </row>
    <row r="62" spans="1:22 16384:16384" hidden="1" x14ac:dyDescent="0.25">
      <c r="A62" s="154">
        <f>'Identitas Siswa'!A61</f>
        <v>54</v>
      </c>
      <c r="B62" s="154" t="str">
        <f>IF('Identitas Siswa'!D61=0,"",'Identitas Siswa'!D61)</f>
        <v/>
      </c>
      <c r="C62" s="155" t="str">
        <f>IFERROR(VLOOKUP(A62,AGAMA!$A$9:$AN$68,40,FALSE),"")</f>
        <v/>
      </c>
      <c r="D62" s="155" t="str">
        <f>IFERROR(VLOOKUP(A62,PANCASILA!$A$9:$AN$68,40,FALSE),"")</f>
        <v/>
      </c>
      <c r="E62" s="155" t="str">
        <f>IFERROR(VLOOKUP(A62,INDONESIA!$A$9:$AN$68,40,FALSE),"")</f>
        <v/>
      </c>
      <c r="F62" s="155" t="str">
        <f>IFERROR(VLOOKUP(A62,MATEMATIKA!$A$9:$AN$68,40,FALSE),"")</f>
        <v/>
      </c>
      <c r="G62" s="155" t="str">
        <f>IFERROR(VLOOKUP(A62,IPAS!$A$9:$AN$68,40,FALSE),"")</f>
        <v/>
      </c>
      <c r="H62" s="155" t="str">
        <f t="shared" ca="1" si="0"/>
        <v/>
      </c>
      <c r="I62" s="155" t="str">
        <f t="shared" ca="1" si="1"/>
        <v/>
      </c>
      <c r="J62" s="155" t="str">
        <f t="shared" ca="1" si="2"/>
        <v/>
      </c>
      <c r="K62" s="155" t="str">
        <f t="shared" ca="1" si="3"/>
        <v/>
      </c>
      <c r="L62" s="155" t="str">
        <f>IFERROR(VLOOKUP(A62,PJOK!$A$9:$AN$68,40,FALSE),"")</f>
        <v/>
      </c>
      <c r="M62" s="155" t="str">
        <f>IFERROR(VLOOKUP(A62,INGGRIS!$A$9:$AN$68,40,FALSE),"")</f>
        <v/>
      </c>
      <c r="N62" s="155" t="str">
        <f>IFERROR(VLOOKUP(A62,MULOK1!$A$9:$AN$68,40,FALSE),"")</f>
        <v/>
      </c>
      <c r="O62" s="155" t="str">
        <f>IFERROR(VLOOKUP(A62,MULOK2!$A$9:$AN$68,40,FALSE),"")</f>
        <v/>
      </c>
      <c r="P62" s="155" t="str">
        <f>IFERROR(VLOOKUP(A62,MULOK3!$A$9:$AN$68,40,FALSE),"")</f>
        <v/>
      </c>
      <c r="Q62" s="155" t="str">
        <f>IFERROR(VLOOKUP(A62,MULOK4!$A$9:$AN$68,40,FALSE),"")</f>
        <v/>
      </c>
      <c r="R62" s="155" t="str">
        <f>IFERROR(VLOOKUP(A62,MULOK5!$A$9:$AN$68,40,FALSE),"")</f>
        <v/>
      </c>
      <c r="S62" s="156"/>
      <c r="T62" s="157"/>
      <c r="U62" s="29" t="str">
        <f t="shared" si="5"/>
        <v/>
      </c>
      <c r="V62" s="87"/>
      <c r="XFD62" s="15"/>
    </row>
    <row r="63" spans="1:22 16384:16384" hidden="1" x14ac:dyDescent="0.25">
      <c r="A63" s="154">
        <f>'Identitas Siswa'!A62</f>
        <v>55</v>
      </c>
      <c r="B63" s="154" t="str">
        <f>IF('Identitas Siswa'!D62=0,"",'Identitas Siswa'!D62)</f>
        <v/>
      </c>
      <c r="C63" s="155" t="str">
        <f>IFERROR(VLOOKUP(A63,AGAMA!$A$9:$AN$68,40,FALSE),"")</f>
        <v/>
      </c>
      <c r="D63" s="155" t="str">
        <f>IFERROR(VLOOKUP(A63,PANCASILA!$A$9:$AN$68,40,FALSE),"")</f>
        <v/>
      </c>
      <c r="E63" s="155" t="str">
        <f>IFERROR(VLOOKUP(A63,INDONESIA!$A$9:$AN$68,40,FALSE),"")</f>
        <v/>
      </c>
      <c r="F63" s="155" t="str">
        <f>IFERROR(VLOOKUP(A63,MATEMATIKA!$A$9:$AN$68,40,FALSE),"")</f>
        <v/>
      </c>
      <c r="G63" s="155" t="str">
        <f>IFERROR(VLOOKUP(A63,IPAS!$A$9:$AN$68,40,FALSE),"")</f>
        <v/>
      </c>
      <c r="H63" s="155" t="str">
        <f t="shared" ca="1" si="0"/>
        <v/>
      </c>
      <c r="I63" s="155" t="str">
        <f t="shared" ca="1" si="1"/>
        <v/>
      </c>
      <c r="J63" s="155" t="str">
        <f t="shared" ca="1" si="2"/>
        <v/>
      </c>
      <c r="K63" s="155" t="str">
        <f t="shared" ca="1" si="3"/>
        <v/>
      </c>
      <c r="L63" s="155" t="str">
        <f>IFERROR(VLOOKUP(A63,PJOK!$A$9:$AN$68,40,FALSE),"")</f>
        <v/>
      </c>
      <c r="M63" s="155" t="str">
        <f>IFERROR(VLOOKUP(A63,INGGRIS!$A$9:$AN$68,40,FALSE),"")</f>
        <v/>
      </c>
      <c r="N63" s="155" t="str">
        <f>IFERROR(VLOOKUP(A63,MULOK1!$A$9:$AN$68,40,FALSE),"")</f>
        <v/>
      </c>
      <c r="O63" s="155" t="str">
        <f>IFERROR(VLOOKUP(A63,MULOK2!$A$9:$AN$68,40,FALSE),"")</f>
        <v/>
      </c>
      <c r="P63" s="155" t="str">
        <f>IFERROR(VLOOKUP(A63,MULOK3!$A$9:$AN$68,40,FALSE),"")</f>
        <v/>
      </c>
      <c r="Q63" s="155" t="str">
        <f>IFERROR(VLOOKUP(A63,MULOK4!$A$9:$AN$68,40,FALSE),"")</f>
        <v/>
      </c>
      <c r="R63" s="155" t="str">
        <f>IFERROR(VLOOKUP(A63,MULOK5!$A$9:$AN$68,40,FALSE),"")</f>
        <v/>
      </c>
      <c r="S63" s="156"/>
      <c r="T63" s="157"/>
      <c r="U63" s="29" t="str">
        <f t="shared" si="5"/>
        <v/>
      </c>
      <c r="V63" s="87"/>
      <c r="XFD63" s="15"/>
    </row>
    <row r="64" spans="1:22 16384:16384" hidden="1" x14ac:dyDescent="0.25">
      <c r="A64" s="154">
        <f>'Identitas Siswa'!A63</f>
        <v>56</v>
      </c>
      <c r="B64" s="154" t="str">
        <f>IF('Identitas Siswa'!D63=0,"",'Identitas Siswa'!D63)</f>
        <v/>
      </c>
      <c r="C64" s="155" t="str">
        <f>IFERROR(VLOOKUP(A64,AGAMA!$A$9:$AN$68,40,FALSE),"")</f>
        <v/>
      </c>
      <c r="D64" s="155" t="str">
        <f>IFERROR(VLOOKUP(A64,PANCASILA!$A$9:$AN$68,40,FALSE),"")</f>
        <v/>
      </c>
      <c r="E64" s="155" t="str">
        <f>IFERROR(VLOOKUP(A64,INDONESIA!$A$9:$AN$68,40,FALSE),"")</f>
        <v/>
      </c>
      <c r="F64" s="155" t="str">
        <f>IFERROR(VLOOKUP(A64,MATEMATIKA!$A$9:$AN$68,40,FALSE),"")</f>
        <v/>
      </c>
      <c r="G64" s="155" t="str">
        <f>IFERROR(VLOOKUP(A64,IPAS!$A$9:$AN$68,40,FALSE),"")</f>
        <v/>
      </c>
      <c r="H64" s="155" t="str">
        <f t="shared" ca="1" si="0"/>
        <v/>
      </c>
      <c r="I64" s="155" t="str">
        <f t="shared" ca="1" si="1"/>
        <v/>
      </c>
      <c r="J64" s="155" t="str">
        <f t="shared" ca="1" si="2"/>
        <v/>
      </c>
      <c r="K64" s="155" t="str">
        <f t="shared" ca="1" si="3"/>
        <v/>
      </c>
      <c r="L64" s="155" t="str">
        <f>IFERROR(VLOOKUP(A64,PJOK!$A$9:$AN$68,40,FALSE),"")</f>
        <v/>
      </c>
      <c r="M64" s="155" t="str">
        <f>IFERROR(VLOOKUP(A64,INGGRIS!$A$9:$AN$68,40,FALSE),"")</f>
        <v/>
      </c>
      <c r="N64" s="155" t="str">
        <f>IFERROR(VLOOKUP(A64,MULOK1!$A$9:$AN$68,40,FALSE),"")</f>
        <v/>
      </c>
      <c r="O64" s="155" t="str">
        <f>IFERROR(VLOOKUP(A64,MULOK2!$A$9:$AN$68,40,FALSE),"")</f>
        <v/>
      </c>
      <c r="P64" s="155" t="str">
        <f>IFERROR(VLOOKUP(A64,MULOK3!$A$9:$AN$68,40,FALSE),"")</f>
        <v/>
      </c>
      <c r="Q64" s="155" t="str">
        <f>IFERROR(VLOOKUP(A64,MULOK4!$A$9:$AN$68,40,FALSE),"")</f>
        <v/>
      </c>
      <c r="R64" s="155" t="str">
        <f>IFERROR(VLOOKUP(A64,MULOK5!$A$9:$AN$68,40,FALSE),"")</f>
        <v/>
      </c>
      <c r="S64" s="156"/>
      <c r="T64" s="157"/>
      <c r="U64" s="29" t="str">
        <f t="shared" si="5"/>
        <v/>
      </c>
      <c r="V64" s="87"/>
      <c r="XFD64" s="15"/>
    </row>
    <row r="65" spans="1:22 16384:16384" hidden="1" x14ac:dyDescent="0.25">
      <c r="A65" s="154">
        <f>'Identitas Siswa'!A64</f>
        <v>57</v>
      </c>
      <c r="B65" s="154" t="str">
        <f>IF('Identitas Siswa'!D64=0,"",'Identitas Siswa'!D64)</f>
        <v/>
      </c>
      <c r="C65" s="155" t="str">
        <f>IFERROR(VLOOKUP(A65,AGAMA!$A$9:$AN$68,40,FALSE),"")</f>
        <v/>
      </c>
      <c r="D65" s="155" t="str">
        <f>IFERROR(VLOOKUP(A65,PANCASILA!$A$9:$AN$68,40,FALSE),"")</f>
        <v/>
      </c>
      <c r="E65" s="155" t="str">
        <f>IFERROR(VLOOKUP(A65,INDONESIA!$A$9:$AN$68,40,FALSE),"")</f>
        <v/>
      </c>
      <c r="F65" s="155" t="str">
        <f>IFERROR(VLOOKUP(A65,MATEMATIKA!$A$9:$AN$68,40,FALSE),"")</f>
        <v/>
      </c>
      <c r="G65" s="155" t="str">
        <f>IFERROR(VLOOKUP(A65,IPAS!$A$9:$AN$68,40,FALSE),"")</f>
        <v/>
      </c>
      <c r="H65" s="155" t="str">
        <f t="shared" ca="1" si="0"/>
        <v/>
      </c>
      <c r="I65" s="155" t="str">
        <f t="shared" ca="1" si="1"/>
        <v/>
      </c>
      <c r="J65" s="155" t="str">
        <f t="shared" ca="1" si="2"/>
        <v/>
      </c>
      <c r="K65" s="155" t="str">
        <f t="shared" ca="1" si="3"/>
        <v/>
      </c>
      <c r="L65" s="155" t="str">
        <f>IFERROR(VLOOKUP(A65,PJOK!$A$9:$AN$68,40,FALSE),"")</f>
        <v/>
      </c>
      <c r="M65" s="155" t="str">
        <f>IFERROR(VLOOKUP(A65,INGGRIS!$A$9:$AN$68,40,FALSE),"")</f>
        <v/>
      </c>
      <c r="N65" s="155" t="str">
        <f>IFERROR(VLOOKUP(A65,MULOK1!$A$9:$AN$68,40,FALSE),"")</f>
        <v/>
      </c>
      <c r="O65" s="155" t="str">
        <f>IFERROR(VLOOKUP(A65,MULOK2!$A$9:$AN$68,40,FALSE),"")</f>
        <v/>
      </c>
      <c r="P65" s="155" t="str">
        <f>IFERROR(VLOOKUP(A65,MULOK3!$A$9:$AN$68,40,FALSE),"")</f>
        <v/>
      </c>
      <c r="Q65" s="155" t="str">
        <f>IFERROR(VLOOKUP(A65,MULOK4!$A$9:$AN$68,40,FALSE),"")</f>
        <v/>
      </c>
      <c r="R65" s="155" t="str">
        <f>IFERROR(VLOOKUP(A65,MULOK5!$A$9:$AN$68,40,FALSE),"")</f>
        <v/>
      </c>
      <c r="S65" s="156"/>
      <c r="T65" s="157"/>
      <c r="U65" s="29" t="str">
        <f t="shared" si="5"/>
        <v/>
      </c>
      <c r="V65" s="87"/>
      <c r="XFD65" s="15"/>
    </row>
    <row r="66" spans="1:22 16384:16384" hidden="1" x14ac:dyDescent="0.25">
      <c r="A66" s="154">
        <f>'Identitas Siswa'!A65</f>
        <v>58</v>
      </c>
      <c r="B66" s="154" t="str">
        <f>IF('Identitas Siswa'!D65=0,"",'Identitas Siswa'!D65)</f>
        <v/>
      </c>
      <c r="C66" s="155" t="str">
        <f>IFERROR(VLOOKUP(A66,AGAMA!$A$9:$AN$68,40,FALSE),"")</f>
        <v/>
      </c>
      <c r="D66" s="155" t="str">
        <f>IFERROR(VLOOKUP(A66,PANCASILA!$A$9:$AN$68,40,FALSE),"")</f>
        <v/>
      </c>
      <c r="E66" s="155" t="str">
        <f>IFERROR(VLOOKUP(A66,INDONESIA!$A$9:$AN$68,40,FALSE),"")</f>
        <v/>
      </c>
      <c r="F66" s="155" t="str">
        <f>IFERROR(VLOOKUP(A66,MATEMATIKA!$A$9:$AN$68,40,FALSE),"")</f>
        <v/>
      </c>
      <c r="G66" s="155" t="str">
        <f>IFERROR(VLOOKUP(A66,IPAS!$A$9:$AN$68,40,FALSE),"")</f>
        <v/>
      </c>
      <c r="H66" s="155" t="str">
        <f t="shared" ca="1" si="0"/>
        <v/>
      </c>
      <c r="I66" s="155" t="str">
        <f t="shared" ca="1" si="1"/>
        <v/>
      </c>
      <c r="J66" s="155" t="str">
        <f t="shared" ca="1" si="2"/>
        <v/>
      </c>
      <c r="K66" s="155" t="str">
        <f t="shared" ca="1" si="3"/>
        <v/>
      </c>
      <c r="L66" s="155" t="str">
        <f>IFERROR(VLOOKUP(A66,PJOK!$A$9:$AN$68,40,FALSE),"")</f>
        <v/>
      </c>
      <c r="M66" s="155" t="str">
        <f>IFERROR(VLOOKUP(A66,INGGRIS!$A$9:$AN$68,40,FALSE),"")</f>
        <v/>
      </c>
      <c r="N66" s="155" t="str">
        <f>IFERROR(VLOOKUP(A66,MULOK1!$A$9:$AN$68,40,FALSE),"")</f>
        <v/>
      </c>
      <c r="O66" s="155" t="str">
        <f>IFERROR(VLOOKUP(A66,MULOK2!$A$9:$AN$68,40,FALSE),"")</f>
        <v/>
      </c>
      <c r="P66" s="155" t="str">
        <f>IFERROR(VLOOKUP(A66,MULOK3!$A$9:$AN$68,40,FALSE),"")</f>
        <v/>
      </c>
      <c r="Q66" s="155" t="str">
        <f>IFERROR(VLOOKUP(A66,MULOK4!$A$9:$AN$68,40,FALSE),"")</f>
        <v/>
      </c>
      <c r="R66" s="155" t="str">
        <f>IFERROR(VLOOKUP(A66,MULOK5!$A$9:$AN$68,40,FALSE),"")</f>
        <v/>
      </c>
      <c r="S66" s="156"/>
      <c r="T66" s="157"/>
      <c r="U66" s="29" t="str">
        <f t="shared" si="5"/>
        <v/>
      </c>
      <c r="V66" s="87"/>
      <c r="XFD66" s="15"/>
    </row>
    <row r="67" spans="1:22 16384:16384" hidden="1" x14ac:dyDescent="0.25">
      <c r="A67" s="154">
        <f>'Identitas Siswa'!A66</f>
        <v>59</v>
      </c>
      <c r="B67" s="154" t="str">
        <f>IF('Identitas Siswa'!D66=0,"",'Identitas Siswa'!D66)</f>
        <v/>
      </c>
      <c r="C67" s="155" t="str">
        <f>IFERROR(VLOOKUP(A67,AGAMA!$A$9:$AN$68,40,FALSE),"")</f>
        <v/>
      </c>
      <c r="D67" s="155" t="str">
        <f>IFERROR(VLOOKUP(A67,PANCASILA!$A$9:$AN$68,40,FALSE),"")</f>
        <v/>
      </c>
      <c r="E67" s="155" t="str">
        <f>IFERROR(VLOOKUP(A67,INDONESIA!$A$9:$AN$68,40,FALSE),"")</f>
        <v/>
      </c>
      <c r="F67" s="155" t="str">
        <f>IFERROR(VLOOKUP(A67,MATEMATIKA!$A$9:$AN$68,40,FALSE),"")</f>
        <v/>
      </c>
      <c r="G67" s="155" t="str">
        <f>IFERROR(VLOOKUP(A67,IPAS!$A$9:$AN$68,40,FALSE),"")</f>
        <v/>
      </c>
      <c r="H67" s="155" t="str">
        <f t="shared" ca="1" si="0"/>
        <v/>
      </c>
      <c r="I67" s="155" t="str">
        <f t="shared" ca="1" si="1"/>
        <v/>
      </c>
      <c r="J67" s="155" t="str">
        <f t="shared" ca="1" si="2"/>
        <v/>
      </c>
      <c r="K67" s="155" t="str">
        <f t="shared" ca="1" si="3"/>
        <v/>
      </c>
      <c r="L67" s="155" t="str">
        <f>IFERROR(VLOOKUP(A67,PJOK!$A$9:$AN$68,40,FALSE),"")</f>
        <v/>
      </c>
      <c r="M67" s="155" t="str">
        <f>IFERROR(VLOOKUP(A67,INGGRIS!$A$9:$AN$68,40,FALSE),"")</f>
        <v/>
      </c>
      <c r="N67" s="155" t="str">
        <f>IFERROR(VLOOKUP(A67,MULOK1!$A$9:$AN$68,40,FALSE),"")</f>
        <v/>
      </c>
      <c r="O67" s="155" t="str">
        <f>IFERROR(VLOOKUP(A67,MULOK2!$A$9:$AN$68,40,FALSE),"")</f>
        <v/>
      </c>
      <c r="P67" s="155" t="str">
        <f>IFERROR(VLOOKUP(A67,MULOK3!$A$9:$AN$68,40,FALSE),"")</f>
        <v/>
      </c>
      <c r="Q67" s="155" t="str">
        <f>IFERROR(VLOOKUP(A67,MULOK4!$A$9:$AN$68,40,FALSE),"")</f>
        <v/>
      </c>
      <c r="R67" s="155" t="str">
        <f>IFERROR(VLOOKUP(A67,MULOK5!$A$9:$AN$68,40,FALSE),"")</f>
        <v/>
      </c>
      <c r="S67" s="156"/>
      <c r="T67" s="157"/>
      <c r="U67" s="29" t="str">
        <f t="shared" si="5"/>
        <v/>
      </c>
      <c r="V67" s="87"/>
      <c r="XFD67" s="15"/>
    </row>
    <row r="68" spans="1:22 16384:16384" hidden="1" x14ac:dyDescent="0.25">
      <c r="A68" s="154">
        <f>'Identitas Siswa'!A67</f>
        <v>60</v>
      </c>
      <c r="B68" s="154" t="str">
        <f>IF('Identitas Siswa'!D67=0,"",'Identitas Siswa'!D67)</f>
        <v/>
      </c>
      <c r="C68" s="155" t="str">
        <f>IFERROR(VLOOKUP(A68,AGAMA!$A$9:$AN$68,40,FALSE),"")</f>
        <v/>
      </c>
      <c r="D68" s="155" t="str">
        <f>IFERROR(VLOOKUP(A68,PANCASILA!$A$9:$AN$68,40,FALSE),"")</f>
        <v/>
      </c>
      <c r="E68" s="155" t="str">
        <f>IFERROR(VLOOKUP(A68,INDONESIA!$A$9:$AN$68,40,FALSE),"")</f>
        <v/>
      </c>
      <c r="F68" s="155" t="str">
        <f>IFERROR(VLOOKUP(A68,MATEMATIKA!$A$9:$AN$68,40,FALSE),"")</f>
        <v/>
      </c>
      <c r="G68" s="155" t="str">
        <f>IFERROR(VLOOKUP(A68,IPAS!$A$9:$AN$68,40,FALSE),"")</f>
        <v/>
      </c>
      <c r="H68" s="155" t="str">
        <f t="shared" ca="1" si="0"/>
        <v/>
      </c>
      <c r="I68" s="155" t="str">
        <f t="shared" ca="1" si="1"/>
        <v/>
      </c>
      <c r="J68" s="155" t="str">
        <f t="shared" ca="1" si="2"/>
        <v/>
      </c>
      <c r="K68" s="155" t="str">
        <f t="shared" ca="1" si="3"/>
        <v/>
      </c>
      <c r="L68" s="155" t="str">
        <f>IFERROR(VLOOKUP(A68,PJOK!$A$9:$AN$68,40,FALSE),"")</f>
        <v/>
      </c>
      <c r="M68" s="155" t="str">
        <f>IFERROR(VLOOKUP(A68,INGGRIS!$A$9:$AN$68,40,FALSE),"")</f>
        <v/>
      </c>
      <c r="N68" s="155" t="str">
        <f>IFERROR(VLOOKUP(A68,MULOK1!$A$9:$AN$68,40,FALSE),"")</f>
        <v/>
      </c>
      <c r="O68" s="155" t="str">
        <f>IFERROR(VLOOKUP(A68,MULOK2!$A$9:$AN$68,40,FALSE),"")</f>
        <v/>
      </c>
      <c r="P68" s="155" t="str">
        <f>IFERROR(VLOOKUP(A68,MULOK3!$A$9:$AN$68,40,FALSE),"")</f>
        <v/>
      </c>
      <c r="Q68" s="155" t="str">
        <f>IFERROR(VLOOKUP(A68,MULOK4!$A$9:$AN$68,40,FALSE),"")</f>
        <v/>
      </c>
      <c r="R68" s="155" t="str">
        <f>IFERROR(VLOOKUP(A68,MULOK5!$A$9:$AN$68,40,FALSE),"")</f>
        <v/>
      </c>
      <c r="S68" s="156"/>
      <c r="T68" s="157"/>
      <c r="U68" s="29" t="str">
        <f t="shared" si="5"/>
        <v/>
      </c>
      <c r="V68" s="87"/>
      <c r="XFD68" s="15"/>
    </row>
    <row r="69" spans="1:22 16384:16384" x14ac:dyDescent="0.25">
      <c r="A69" s="267" t="s">
        <v>425</v>
      </c>
      <c r="B69" s="267"/>
      <c r="C69" s="156">
        <f>IF(SUM(C9:C68)=0,"",SUM(C9:C68))</f>
        <v>169</v>
      </c>
      <c r="D69" s="156">
        <f t="shared" ref="D69:R69" si="6">IF(SUM(D9:D68)=0,"",SUM(D9:D68))</f>
        <v>170</v>
      </c>
      <c r="E69" s="156">
        <f t="shared" si="6"/>
        <v>170</v>
      </c>
      <c r="F69" s="156">
        <f t="shared" si="6"/>
        <v>170</v>
      </c>
      <c r="G69" s="156">
        <f t="shared" si="6"/>
        <v>170</v>
      </c>
      <c r="H69" s="156">
        <f t="shared" ca="1" si="6"/>
        <v>170</v>
      </c>
      <c r="I69" s="156">
        <f t="shared" ca="1" si="6"/>
        <v>170</v>
      </c>
      <c r="J69" s="156">
        <f t="shared" ca="1" si="6"/>
        <v>170</v>
      </c>
      <c r="K69" s="156">
        <f t="shared" ca="1" si="6"/>
        <v>170</v>
      </c>
      <c r="L69" s="156">
        <f t="shared" si="6"/>
        <v>170</v>
      </c>
      <c r="M69" s="156">
        <f t="shared" si="6"/>
        <v>170</v>
      </c>
      <c r="N69" s="156">
        <f t="shared" si="6"/>
        <v>170</v>
      </c>
      <c r="O69" s="156">
        <f t="shared" si="6"/>
        <v>170</v>
      </c>
      <c r="P69" s="156">
        <f t="shared" si="6"/>
        <v>170</v>
      </c>
      <c r="Q69" s="156">
        <f t="shared" si="6"/>
        <v>170</v>
      </c>
      <c r="R69" s="156">
        <f t="shared" si="6"/>
        <v>170</v>
      </c>
      <c r="S69" s="158"/>
      <c r="T69" s="158"/>
      <c r="U69" s="158"/>
      <c r="V69" s="87"/>
      <c r="XFD69" s="15"/>
    </row>
    <row r="70" spans="1:22 16384:16384" x14ac:dyDescent="0.25">
      <c r="A70" s="267" t="s">
        <v>426</v>
      </c>
      <c r="B70" s="267"/>
      <c r="C70" s="157">
        <f>IFERROR(AVERAGE(C9:C68),"")</f>
        <v>84.5</v>
      </c>
      <c r="D70" s="157">
        <f t="shared" ref="D70:R70" si="7">IFERROR(AVERAGE(D9:D68),"")</f>
        <v>85</v>
      </c>
      <c r="E70" s="157">
        <f t="shared" si="7"/>
        <v>85</v>
      </c>
      <c r="F70" s="157">
        <f t="shared" si="7"/>
        <v>85</v>
      </c>
      <c r="G70" s="157">
        <f t="shared" si="7"/>
        <v>85</v>
      </c>
      <c r="H70" s="157">
        <f t="shared" ca="1" si="7"/>
        <v>85</v>
      </c>
      <c r="I70" s="157">
        <f t="shared" ca="1" si="7"/>
        <v>85</v>
      </c>
      <c r="J70" s="157">
        <f t="shared" ca="1" si="7"/>
        <v>85</v>
      </c>
      <c r="K70" s="157">
        <f t="shared" ca="1" si="7"/>
        <v>85</v>
      </c>
      <c r="L70" s="157">
        <f t="shared" si="7"/>
        <v>85</v>
      </c>
      <c r="M70" s="157">
        <f t="shared" si="7"/>
        <v>85</v>
      </c>
      <c r="N70" s="157">
        <f t="shared" si="7"/>
        <v>85</v>
      </c>
      <c r="O70" s="157">
        <f t="shared" si="7"/>
        <v>85</v>
      </c>
      <c r="P70" s="157">
        <f t="shared" si="7"/>
        <v>85</v>
      </c>
      <c r="Q70" s="157">
        <f t="shared" si="7"/>
        <v>85</v>
      </c>
      <c r="R70" s="157">
        <f t="shared" si="7"/>
        <v>85</v>
      </c>
      <c r="S70" s="153"/>
      <c r="T70" s="153"/>
      <c r="U70" s="153"/>
      <c r="V70" s="87"/>
      <c r="XFD70" s="15"/>
    </row>
    <row r="71" spans="1:22 16384:16384" x14ac:dyDescent="0.25">
      <c r="A71" s="267" t="s">
        <v>427</v>
      </c>
      <c r="B71" s="267"/>
      <c r="C71" s="159">
        <f>IF(C70="","",C70/100)</f>
        <v>0.84499999999999997</v>
      </c>
      <c r="D71" s="159">
        <f t="shared" ref="D71:R71" si="8">IF(D70="","",D70/100)</f>
        <v>0.85</v>
      </c>
      <c r="E71" s="159">
        <f t="shared" si="8"/>
        <v>0.85</v>
      </c>
      <c r="F71" s="159">
        <f t="shared" si="8"/>
        <v>0.85</v>
      </c>
      <c r="G71" s="159">
        <f t="shared" si="8"/>
        <v>0.85</v>
      </c>
      <c r="H71" s="159">
        <f t="shared" ca="1" si="8"/>
        <v>0.85</v>
      </c>
      <c r="I71" s="159">
        <f t="shared" ca="1" si="8"/>
        <v>0.85</v>
      </c>
      <c r="J71" s="159">
        <f t="shared" ca="1" si="8"/>
        <v>0.85</v>
      </c>
      <c r="K71" s="159">
        <f t="shared" ca="1" si="8"/>
        <v>0.85</v>
      </c>
      <c r="L71" s="159">
        <f t="shared" si="8"/>
        <v>0.85</v>
      </c>
      <c r="M71" s="159">
        <f t="shared" si="8"/>
        <v>0.85</v>
      </c>
      <c r="N71" s="159">
        <f t="shared" si="8"/>
        <v>0.85</v>
      </c>
      <c r="O71" s="159">
        <f t="shared" si="8"/>
        <v>0.85</v>
      </c>
      <c r="P71" s="159">
        <f t="shared" si="8"/>
        <v>0.85</v>
      </c>
      <c r="Q71" s="159">
        <f t="shared" si="8"/>
        <v>0.85</v>
      </c>
      <c r="R71" s="159">
        <f t="shared" si="8"/>
        <v>0.85</v>
      </c>
      <c r="S71" s="153"/>
      <c r="T71" s="153"/>
      <c r="U71" s="153"/>
      <c r="V71" s="87"/>
      <c r="XFD71" s="15"/>
    </row>
    <row r="72" spans="1:22 16384:16384" x14ac:dyDescent="0.25">
      <c r="A72" s="267" t="s">
        <v>428</v>
      </c>
      <c r="B72" s="267"/>
      <c r="C72" s="155">
        <f>MAX(C9:C68)</f>
        <v>89</v>
      </c>
      <c r="D72" s="155">
        <f t="shared" ref="D72:R72" si="9">MAX(D9:D68)</f>
        <v>90</v>
      </c>
      <c r="E72" s="155">
        <f t="shared" si="9"/>
        <v>90</v>
      </c>
      <c r="F72" s="155">
        <f t="shared" si="9"/>
        <v>90</v>
      </c>
      <c r="G72" s="155">
        <f t="shared" si="9"/>
        <v>90</v>
      </c>
      <c r="H72" s="155">
        <f t="shared" ca="1" si="9"/>
        <v>90</v>
      </c>
      <c r="I72" s="155">
        <f t="shared" ca="1" si="9"/>
        <v>90</v>
      </c>
      <c r="J72" s="155">
        <f t="shared" ca="1" si="9"/>
        <v>90</v>
      </c>
      <c r="K72" s="155">
        <f t="shared" ca="1" si="9"/>
        <v>90</v>
      </c>
      <c r="L72" s="155">
        <f t="shared" si="9"/>
        <v>90</v>
      </c>
      <c r="M72" s="155">
        <f t="shared" si="9"/>
        <v>90</v>
      </c>
      <c r="N72" s="155">
        <f t="shared" si="9"/>
        <v>90</v>
      </c>
      <c r="O72" s="155">
        <f t="shared" si="9"/>
        <v>90</v>
      </c>
      <c r="P72" s="155">
        <f t="shared" si="9"/>
        <v>90</v>
      </c>
      <c r="Q72" s="155">
        <f t="shared" si="9"/>
        <v>90</v>
      </c>
      <c r="R72" s="155">
        <f t="shared" si="9"/>
        <v>90</v>
      </c>
      <c r="S72" s="153"/>
      <c r="T72" s="153"/>
      <c r="U72" s="153"/>
      <c r="V72" s="87"/>
      <c r="XFD72" s="15"/>
    </row>
    <row r="73" spans="1:22 16384:16384" x14ac:dyDescent="0.25">
      <c r="A73" s="267" t="s">
        <v>429</v>
      </c>
      <c r="B73" s="267"/>
      <c r="C73" s="155">
        <f>MIN(C9:C68)</f>
        <v>80</v>
      </c>
      <c r="D73" s="155">
        <f t="shared" ref="D73:R73" si="10">MIN(D9:D68)</f>
        <v>80</v>
      </c>
      <c r="E73" s="155">
        <f t="shared" si="10"/>
        <v>80</v>
      </c>
      <c r="F73" s="155">
        <f t="shared" si="10"/>
        <v>80</v>
      </c>
      <c r="G73" s="155">
        <f t="shared" si="10"/>
        <v>80</v>
      </c>
      <c r="H73" s="155">
        <f t="shared" ca="1" si="10"/>
        <v>80</v>
      </c>
      <c r="I73" s="155">
        <f t="shared" ca="1" si="10"/>
        <v>80</v>
      </c>
      <c r="J73" s="155">
        <f t="shared" ca="1" si="10"/>
        <v>80</v>
      </c>
      <c r="K73" s="155">
        <f t="shared" ca="1" si="10"/>
        <v>80</v>
      </c>
      <c r="L73" s="155">
        <f t="shared" si="10"/>
        <v>80</v>
      </c>
      <c r="M73" s="155">
        <f t="shared" si="10"/>
        <v>80</v>
      </c>
      <c r="N73" s="155">
        <f t="shared" si="10"/>
        <v>80</v>
      </c>
      <c r="O73" s="155">
        <f t="shared" si="10"/>
        <v>80</v>
      </c>
      <c r="P73" s="155">
        <f t="shared" si="10"/>
        <v>80</v>
      </c>
      <c r="Q73" s="155">
        <f t="shared" si="10"/>
        <v>80</v>
      </c>
      <c r="R73" s="155">
        <f t="shared" si="10"/>
        <v>80</v>
      </c>
      <c r="S73" s="153"/>
      <c r="T73" s="153"/>
      <c r="U73" s="153"/>
      <c r="V73" s="87"/>
      <c r="XFD73" s="15"/>
    </row>
    <row r="74" spans="1:22 16384:16384" x14ac:dyDescent="0.25">
      <c r="A74" s="87"/>
      <c r="B74" s="87"/>
      <c r="C74" s="87"/>
      <c r="D74" s="87"/>
      <c r="E74" s="87"/>
      <c r="F74" s="87"/>
      <c r="G74" s="87"/>
      <c r="H74" s="87"/>
      <c r="I74" s="87"/>
      <c r="J74" s="87"/>
      <c r="K74" s="87"/>
      <c r="L74" s="87"/>
      <c r="M74" s="87"/>
      <c r="N74" s="87"/>
      <c r="O74" s="87"/>
      <c r="P74" s="87"/>
      <c r="Q74" s="87"/>
      <c r="R74" s="87"/>
      <c r="S74" s="153"/>
      <c r="T74" s="153"/>
      <c r="U74" s="153"/>
      <c r="V74" s="87"/>
      <c r="XFD74" s="15"/>
    </row>
    <row r="75" spans="1:22 16384:16384" x14ac:dyDescent="0.25">
      <c r="A75" s="87"/>
      <c r="B75" s="87"/>
      <c r="C75" s="87"/>
      <c r="D75" s="87"/>
      <c r="E75" s="87"/>
      <c r="F75" s="87"/>
      <c r="G75" s="87"/>
      <c r="H75" s="87"/>
      <c r="I75" s="87"/>
      <c r="J75" s="87"/>
      <c r="K75" s="87"/>
      <c r="L75" s="87"/>
      <c r="M75" s="87"/>
      <c r="N75" s="87"/>
      <c r="O75" s="87"/>
      <c r="P75" s="87"/>
      <c r="Q75" s="87"/>
      <c r="R75" s="87"/>
      <c r="S75" s="153"/>
      <c r="T75" s="153"/>
      <c r="U75" s="153"/>
      <c r="V75" s="87"/>
      <c r="XFD75" s="15"/>
    </row>
    <row r="76" spans="1:22 16384:16384" ht="15.75" x14ac:dyDescent="0.25">
      <c r="A76" s="87"/>
      <c r="B76" s="88" t="s">
        <v>394</v>
      </c>
      <c r="C76" s="87"/>
      <c r="D76" s="87"/>
      <c r="E76" s="87"/>
      <c r="F76" s="87"/>
      <c r="G76" s="87"/>
      <c r="H76" s="87"/>
      <c r="I76" s="87"/>
      <c r="J76" s="87"/>
      <c r="K76" s="87"/>
      <c r="L76" s="87"/>
      <c r="M76" s="91" t="str">
        <f>'Profil Sekolah'!D27&amp;", "&amp;'Profil Sekolah'!D28</f>
        <v>Sukabumi, 26 Juni 2026</v>
      </c>
      <c r="N76" s="87"/>
      <c r="O76" s="87"/>
      <c r="P76" s="87"/>
      <c r="Q76" s="87"/>
      <c r="R76" s="87"/>
      <c r="S76" s="153"/>
      <c r="T76" s="153"/>
      <c r="U76" s="153"/>
      <c r="V76" s="87"/>
      <c r="XFD76" s="15"/>
    </row>
    <row r="77" spans="1:22 16384:16384" ht="15.75" x14ac:dyDescent="0.25">
      <c r="A77" s="87"/>
      <c r="B77" s="88" t="s">
        <v>395</v>
      </c>
      <c r="C77" s="87"/>
      <c r="D77" s="87"/>
      <c r="E77" s="87"/>
      <c r="F77" s="87"/>
      <c r="G77" s="87"/>
      <c r="H77" s="87"/>
      <c r="I77" s="87"/>
      <c r="J77" s="87"/>
      <c r="K77" s="87"/>
      <c r="L77" s="87"/>
      <c r="M77" s="91" t="s">
        <v>393</v>
      </c>
      <c r="N77" s="87"/>
      <c r="O77" s="87"/>
      <c r="P77" s="87"/>
      <c r="Q77" s="87"/>
      <c r="R77" s="87"/>
      <c r="S77" s="153"/>
      <c r="T77" s="153"/>
      <c r="U77" s="153"/>
      <c r="V77" s="87"/>
      <c r="XFD77" s="15"/>
    </row>
    <row r="78" spans="1:22 16384:16384" x14ac:dyDescent="0.25">
      <c r="A78" s="87"/>
      <c r="B78" s="87"/>
      <c r="C78" s="87"/>
      <c r="D78" s="87"/>
      <c r="E78" s="87"/>
      <c r="F78" s="87"/>
      <c r="G78" s="87"/>
      <c r="H78" s="87"/>
      <c r="I78" s="87"/>
      <c r="J78" s="87"/>
      <c r="K78" s="87"/>
      <c r="L78" s="87"/>
      <c r="M78" s="87"/>
      <c r="N78" s="87"/>
      <c r="O78" s="87"/>
      <c r="P78" s="87"/>
      <c r="Q78" s="87"/>
      <c r="R78" s="87"/>
      <c r="S78" s="153"/>
      <c r="T78" s="153"/>
      <c r="U78" s="153"/>
      <c r="V78" s="87"/>
      <c r="XFD78" s="15"/>
    </row>
    <row r="79" spans="1:22 16384:16384" x14ac:dyDescent="0.25">
      <c r="A79" s="87"/>
      <c r="B79" s="87"/>
      <c r="C79" s="87"/>
      <c r="D79" s="87"/>
      <c r="E79" s="87"/>
      <c r="F79" s="87"/>
      <c r="G79" s="87"/>
      <c r="H79" s="87"/>
      <c r="I79" s="87"/>
      <c r="J79" s="87"/>
      <c r="K79" s="87"/>
      <c r="L79" s="87"/>
      <c r="M79" s="87"/>
      <c r="N79" s="87"/>
      <c r="O79" s="87"/>
      <c r="P79" s="87"/>
      <c r="Q79" s="87"/>
      <c r="R79" s="87"/>
      <c r="S79" s="153"/>
      <c r="T79" s="153"/>
      <c r="U79" s="153"/>
      <c r="V79" s="87"/>
      <c r="XFD79" s="15"/>
    </row>
    <row r="80" spans="1:22 16384:16384" x14ac:dyDescent="0.25">
      <c r="A80" s="87"/>
      <c r="B80" s="87"/>
      <c r="C80" s="87"/>
      <c r="D80" s="87"/>
      <c r="E80" s="87"/>
      <c r="F80" s="87"/>
      <c r="G80" s="87"/>
      <c r="H80" s="87"/>
      <c r="I80" s="87"/>
      <c r="J80" s="87"/>
      <c r="K80" s="87"/>
      <c r="L80" s="87"/>
      <c r="M80" s="87"/>
      <c r="N80" s="87"/>
      <c r="O80" s="87"/>
      <c r="P80" s="87"/>
      <c r="Q80" s="87"/>
      <c r="R80" s="87"/>
      <c r="S80" s="153"/>
      <c r="T80" s="153"/>
      <c r="U80" s="153"/>
      <c r="V80" s="87"/>
      <c r="XFD80" s="15"/>
    </row>
    <row r="81" spans="1:22 16384:16384" x14ac:dyDescent="0.25">
      <c r="A81" s="87"/>
      <c r="B81" s="87"/>
      <c r="C81" s="87"/>
      <c r="D81" s="87"/>
      <c r="E81" s="87"/>
      <c r="F81" s="87"/>
      <c r="G81" s="87"/>
      <c r="H81" s="87"/>
      <c r="I81" s="87"/>
      <c r="J81" s="87"/>
      <c r="K81" s="87"/>
      <c r="L81" s="87"/>
      <c r="M81" s="87"/>
      <c r="N81" s="87"/>
      <c r="O81" s="87"/>
      <c r="P81" s="87"/>
      <c r="Q81" s="87"/>
      <c r="R81" s="87"/>
      <c r="S81" s="153"/>
      <c r="T81" s="153"/>
      <c r="U81" s="153"/>
      <c r="V81" s="87"/>
      <c r="XFD81" s="15"/>
    </row>
    <row r="82" spans="1:22 16384:16384" ht="15.75" x14ac:dyDescent="0.25">
      <c r="A82" s="87"/>
      <c r="B82" s="88" t="str">
        <f>'Profil Sekolah'!D23</f>
        <v>Asep Agus Permana, S.Pd., SD.</v>
      </c>
      <c r="C82" s="87"/>
      <c r="D82" s="87"/>
      <c r="E82" s="87"/>
      <c r="F82" s="87"/>
      <c r="G82" s="87"/>
      <c r="H82" s="87"/>
      <c r="I82" s="87"/>
      <c r="J82" s="87"/>
      <c r="K82" s="87"/>
      <c r="L82" s="87"/>
      <c r="M82" s="91" t="str">
        <f>'Profil Sekolah'!D25</f>
        <v>Adnan Abdillah, S.Pd.</v>
      </c>
      <c r="N82" s="87"/>
      <c r="O82" s="87"/>
      <c r="P82" s="87"/>
      <c r="Q82" s="87"/>
      <c r="R82" s="87"/>
      <c r="S82" s="153"/>
      <c r="T82" s="153"/>
      <c r="U82" s="153"/>
      <c r="V82" s="87"/>
      <c r="XFD82" s="15"/>
    </row>
    <row r="83" spans="1:22 16384:16384" ht="15.75" x14ac:dyDescent="0.25">
      <c r="A83" s="87"/>
      <c r="B83" s="88" t="str">
        <f>"NIP "&amp;'Profil Sekolah'!D24</f>
        <v>NIP 196908272000121000</v>
      </c>
      <c r="C83" s="87"/>
      <c r="D83" s="87"/>
      <c r="E83" s="87"/>
      <c r="F83" s="87"/>
      <c r="G83" s="87"/>
      <c r="H83" s="87"/>
      <c r="I83" s="87"/>
      <c r="J83" s="87"/>
      <c r="K83" s="87"/>
      <c r="L83" s="87"/>
      <c r="M83" s="91" t="str">
        <f>"NIP "&amp;'Profil Sekolah'!D26</f>
        <v>NIP -</v>
      </c>
      <c r="N83" s="87"/>
      <c r="O83" s="87"/>
      <c r="P83" s="87"/>
      <c r="Q83" s="87"/>
      <c r="R83" s="87"/>
      <c r="S83" s="153"/>
      <c r="T83" s="153"/>
      <c r="U83" s="153"/>
      <c r="V83" s="87"/>
      <c r="XFD83" s="15"/>
    </row>
    <row r="84" spans="1:22 16384:16384" s="15" customFormat="1" ht="4.5" customHeight="1" x14ac:dyDescent="0.25">
      <c r="S84" s="96"/>
      <c r="T84" s="96"/>
      <c r="U84" s="96"/>
    </row>
    <row r="85" spans="1:22 16384:16384" s="15" customFormat="1" x14ac:dyDescent="0.25">
      <c r="S85" s="96"/>
      <c r="T85" s="96"/>
      <c r="U85" s="96"/>
    </row>
  </sheetData>
  <sheetProtection sheet="1" objects="1" scenarios="1"/>
  <mergeCells count="24">
    <mergeCell ref="A71:B71"/>
    <mergeCell ref="A72:B72"/>
    <mergeCell ref="A73:B73"/>
    <mergeCell ref="G6:G7"/>
    <mergeCell ref="A69:B69"/>
    <mergeCell ref="E6:E7"/>
    <mergeCell ref="F6:F7"/>
    <mergeCell ref="A70:B70"/>
    <mergeCell ref="C6:C7"/>
    <mergeCell ref="D6:D7"/>
    <mergeCell ref="N6:R6"/>
    <mergeCell ref="A2:U2"/>
    <mergeCell ref="N3:S3"/>
    <mergeCell ref="N4:S4"/>
    <mergeCell ref="U5:U8"/>
    <mergeCell ref="C8:R8"/>
    <mergeCell ref="B5:B8"/>
    <mergeCell ref="A5:A8"/>
    <mergeCell ref="C5:R5"/>
    <mergeCell ref="S5:S8"/>
    <mergeCell ref="T5:T8"/>
    <mergeCell ref="L6:L7"/>
    <mergeCell ref="M6:M7"/>
    <mergeCell ref="H6:K6"/>
  </mergeCells>
  <conditionalFormatting sqref="U9:U68">
    <cfRule type="cellIs" dxfId="512" priority="1" operator="between">
      <formula>1</formula>
      <formula>10</formula>
    </cfRule>
  </conditionalFormatting>
  <pageMargins left="0.7" right="0.7" top="0.75" bottom="0.75" header="0.3" footer="0.3"/>
  <pageSetup scale="65" orientation="portrait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55310" r:id="rId4" name="Mulok5">
          <controlPr defaultSize="0" autoLine="0" linkedCell="Z9" r:id="rId5">
            <anchor moveWithCells="1">
              <from>
                <xdr:col>3</xdr:col>
                <xdr:colOff>495300</xdr:colOff>
                <xdr:row>0</xdr:row>
                <xdr:rowOff>600075</xdr:rowOff>
              </from>
              <to>
                <xdr:col>5</xdr:col>
                <xdr:colOff>190500</xdr:colOff>
                <xdr:row>0</xdr:row>
                <xdr:rowOff>847725</xdr:rowOff>
              </to>
            </anchor>
          </controlPr>
        </control>
      </mc:Choice>
      <mc:Fallback>
        <control shapeId="55310" r:id="rId4" name="Mulok5"/>
      </mc:Fallback>
    </mc:AlternateContent>
    <mc:AlternateContent xmlns:mc="http://schemas.openxmlformats.org/markup-compatibility/2006">
      <mc:Choice Requires="x14">
        <control shapeId="55309" r:id="rId6" name="Mulok4">
          <controlPr defaultSize="0" autoLine="0" linkedCell="Z8" r:id="rId7">
            <anchor moveWithCells="1">
              <from>
                <xdr:col>3</xdr:col>
                <xdr:colOff>504825</xdr:colOff>
                <xdr:row>0</xdr:row>
                <xdr:rowOff>323850</xdr:rowOff>
              </from>
              <to>
                <xdr:col>5</xdr:col>
                <xdr:colOff>200025</xdr:colOff>
                <xdr:row>0</xdr:row>
                <xdr:rowOff>561975</xdr:rowOff>
              </to>
            </anchor>
          </controlPr>
        </control>
      </mc:Choice>
      <mc:Fallback>
        <control shapeId="55309" r:id="rId6" name="Mulok4"/>
      </mc:Fallback>
    </mc:AlternateContent>
    <mc:AlternateContent xmlns:mc="http://schemas.openxmlformats.org/markup-compatibility/2006">
      <mc:Choice Requires="x14">
        <control shapeId="55308" r:id="rId8" name="Mulok3">
          <controlPr defaultSize="0" autoLine="0" linkedCell="Z7" r:id="rId9">
            <anchor moveWithCells="1">
              <from>
                <xdr:col>3</xdr:col>
                <xdr:colOff>504825</xdr:colOff>
                <xdr:row>0</xdr:row>
                <xdr:rowOff>47625</xdr:rowOff>
              </from>
              <to>
                <xdr:col>5</xdr:col>
                <xdr:colOff>200025</xdr:colOff>
                <xdr:row>0</xdr:row>
                <xdr:rowOff>285750</xdr:rowOff>
              </to>
            </anchor>
          </controlPr>
        </control>
      </mc:Choice>
      <mc:Fallback>
        <control shapeId="55308" r:id="rId8" name="Mulok3"/>
      </mc:Fallback>
    </mc:AlternateContent>
    <mc:AlternateContent xmlns:mc="http://schemas.openxmlformats.org/markup-compatibility/2006">
      <mc:Choice Requires="x14">
        <control shapeId="55307" r:id="rId10" name="Mulok2">
          <controlPr defaultSize="0" autoLine="0" linkedCell="Z6" r:id="rId11">
            <anchor moveWithCells="1">
              <from>
                <xdr:col>2</xdr:col>
                <xdr:colOff>142875</xdr:colOff>
                <xdr:row>0</xdr:row>
                <xdr:rowOff>600075</xdr:rowOff>
              </from>
              <to>
                <xdr:col>3</xdr:col>
                <xdr:colOff>447675</xdr:colOff>
                <xdr:row>0</xdr:row>
                <xdr:rowOff>847725</xdr:rowOff>
              </to>
            </anchor>
          </controlPr>
        </control>
      </mc:Choice>
      <mc:Fallback>
        <control shapeId="55307" r:id="rId10" name="Mulok2"/>
      </mc:Fallback>
    </mc:AlternateContent>
    <mc:AlternateContent xmlns:mc="http://schemas.openxmlformats.org/markup-compatibility/2006">
      <mc:Choice Requires="x14">
        <control shapeId="55306" r:id="rId12" name="Mulok1">
          <controlPr defaultSize="0" autoLine="0" linkedCell="Z5" r:id="rId13">
            <anchor moveWithCells="1">
              <from>
                <xdr:col>2</xdr:col>
                <xdr:colOff>142875</xdr:colOff>
                <xdr:row>0</xdr:row>
                <xdr:rowOff>323850</xdr:rowOff>
              </from>
              <to>
                <xdr:col>3</xdr:col>
                <xdr:colOff>447675</xdr:colOff>
                <xdr:row>0</xdr:row>
                <xdr:rowOff>571500</xdr:rowOff>
              </to>
            </anchor>
          </controlPr>
        </control>
      </mc:Choice>
      <mc:Fallback>
        <control shapeId="55306" r:id="rId12" name="Mulok1"/>
      </mc:Fallback>
    </mc:AlternateContent>
    <mc:AlternateContent xmlns:mc="http://schemas.openxmlformats.org/markup-compatibility/2006">
      <mc:Choice Requires="x14">
        <control shapeId="55303" r:id="rId14" name="SeniTeater">
          <controlPr defaultSize="0" autoLine="0" linkedCell="Z4" r:id="rId15">
            <anchor moveWithCells="1">
              <from>
                <xdr:col>2</xdr:col>
                <xdr:colOff>142875</xdr:colOff>
                <xdr:row>0</xdr:row>
                <xdr:rowOff>47625</xdr:rowOff>
              </from>
              <to>
                <xdr:col>3</xdr:col>
                <xdr:colOff>457200</xdr:colOff>
                <xdr:row>0</xdr:row>
                <xdr:rowOff>285750</xdr:rowOff>
              </to>
            </anchor>
          </controlPr>
        </control>
      </mc:Choice>
      <mc:Fallback>
        <control shapeId="55303" r:id="rId14" name="SeniTeater"/>
      </mc:Fallback>
    </mc:AlternateContent>
    <mc:AlternateContent xmlns:mc="http://schemas.openxmlformats.org/markup-compatibility/2006">
      <mc:Choice Requires="x14">
        <control shapeId="55302" r:id="rId16" name="SeniRupa">
          <controlPr defaultSize="0" autoLine="0" linkedCell="Z3" r:id="rId17">
            <anchor moveWithCells="1">
              <from>
                <xdr:col>1</xdr:col>
                <xdr:colOff>876300</xdr:colOff>
                <xdr:row>0</xdr:row>
                <xdr:rowOff>600075</xdr:rowOff>
              </from>
              <to>
                <xdr:col>2</xdr:col>
                <xdr:colOff>104775</xdr:colOff>
                <xdr:row>0</xdr:row>
                <xdr:rowOff>838200</xdr:rowOff>
              </to>
            </anchor>
          </controlPr>
        </control>
      </mc:Choice>
      <mc:Fallback>
        <control shapeId="55302" r:id="rId16" name="SeniRupa"/>
      </mc:Fallback>
    </mc:AlternateContent>
    <mc:AlternateContent xmlns:mc="http://schemas.openxmlformats.org/markup-compatibility/2006">
      <mc:Choice Requires="x14">
        <control shapeId="55301" r:id="rId18" name="SeniTari">
          <controlPr defaultSize="0" autoLine="0" linkedCell="Z2" r:id="rId19">
            <anchor moveWithCells="1">
              <from>
                <xdr:col>1</xdr:col>
                <xdr:colOff>876300</xdr:colOff>
                <xdr:row>0</xdr:row>
                <xdr:rowOff>323850</xdr:rowOff>
              </from>
              <to>
                <xdr:col>2</xdr:col>
                <xdr:colOff>95250</xdr:colOff>
                <xdr:row>0</xdr:row>
                <xdr:rowOff>571500</xdr:rowOff>
              </to>
            </anchor>
          </controlPr>
        </control>
      </mc:Choice>
      <mc:Fallback>
        <control shapeId="55301" r:id="rId18" name="SeniTari"/>
      </mc:Fallback>
    </mc:AlternateContent>
    <mc:AlternateContent xmlns:mc="http://schemas.openxmlformats.org/markup-compatibility/2006">
      <mc:Choice Requires="x14">
        <control shapeId="55298" r:id="rId20" name="CommandButton1">
          <controlPr defaultSize="0" autoLine="0" autoPict="0" r:id="rId21">
            <anchor moveWithCells="1">
              <from>
                <xdr:col>0</xdr:col>
                <xdr:colOff>38100</xdr:colOff>
                <xdr:row>0</xdr:row>
                <xdr:rowOff>28575</xdr:rowOff>
              </from>
              <to>
                <xdr:col>1</xdr:col>
                <xdr:colOff>819150</xdr:colOff>
                <xdr:row>0</xdr:row>
                <xdr:rowOff>838200</xdr:rowOff>
              </to>
            </anchor>
          </controlPr>
        </control>
      </mc:Choice>
      <mc:Fallback>
        <control shapeId="55298" r:id="rId20" name="CommandButton1"/>
      </mc:Fallback>
    </mc:AlternateContent>
    <mc:AlternateContent xmlns:mc="http://schemas.openxmlformats.org/markup-compatibility/2006">
      <mc:Choice Requires="x14">
        <control shapeId="55300" r:id="rId22" name="SeniMusik">
          <controlPr defaultSize="0" autoLine="0" linkedCell="Z1" r:id="rId23">
            <anchor moveWithCells="1">
              <from>
                <xdr:col>1</xdr:col>
                <xdr:colOff>876300</xdr:colOff>
                <xdr:row>0</xdr:row>
                <xdr:rowOff>47625</xdr:rowOff>
              </from>
              <to>
                <xdr:col>2</xdr:col>
                <xdr:colOff>95250</xdr:colOff>
                <xdr:row>0</xdr:row>
                <xdr:rowOff>285750</xdr:rowOff>
              </to>
            </anchor>
          </controlPr>
        </control>
      </mc:Choice>
      <mc:Fallback>
        <control shapeId="55300" r:id="rId22" name="SeniMusik"/>
      </mc:Fallback>
    </mc:AlternateContent>
    <mc:AlternateContent xmlns:mc="http://schemas.openxmlformats.org/markup-compatibility/2006">
      <mc:Choice Requires="x14">
        <control shapeId="55311" r:id="rId24" name="CommandButton2">
          <controlPr defaultSize="0" autoLine="0" autoPict="0" r:id="rId25">
            <anchor moveWithCells="1">
              <from>
                <xdr:col>18</xdr:col>
                <xdr:colOff>180975</xdr:colOff>
                <xdr:row>0</xdr:row>
                <xdr:rowOff>47625</xdr:rowOff>
              </from>
              <to>
                <xdr:col>20</xdr:col>
                <xdr:colOff>581025</xdr:colOff>
                <xdr:row>0</xdr:row>
                <xdr:rowOff>838200</xdr:rowOff>
              </to>
            </anchor>
          </controlPr>
        </control>
      </mc:Choice>
      <mc:Fallback>
        <control shapeId="55311" r:id="rId24" name="CommandButton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8B50EB-3C59-4AEC-B346-88172469E686}">
  <sheetPr codeName="Sheet4"/>
  <dimension ref="A1:XFC1048576"/>
  <sheetViews>
    <sheetView showGridLines="0" showRowColHeaders="0" zoomScaleNormal="100" workbookViewId="0"/>
  </sheetViews>
  <sheetFormatPr defaultColWidth="0" defaultRowHeight="15" zeroHeight="1" x14ac:dyDescent="0.25"/>
  <cols>
    <col min="1" max="1" width="3.28515625" style="15" customWidth="1"/>
    <col min="2" max="2" width="4.140625" customWidth="1"/>
    <col min="3" max="3" width="3.5703125" customWidth="1"/>
    <col min="4" max="4" width="47.28515625" customWidth="1"/>
    <col min="5" max="5" width="9.140625" customWidth="1"/>
    <col min="6" max="6" width="31.42578125" customWidth="1"/>
    <col min="7" max="8" width="9.140625" customWidth="1"/>
    <col min="9" max="9" width="4.140625" customWidth="1"/>
    <col min="10" max="16383" width="9.140625" hidden="1"/>
    <col min="16384" max="16384" width="14.28515625" hidden="1"/>
  </cols>
  <sheetData>
    <row r="1" spans="2:12" x14ac:dyDescent="0.25">
      <c r="B1" s="15"/>
      <c r="C1" s="15"/>
      <c r="D1" s="15"/>
      <c r="E1" s="15"/>
      <c r="F1" s="15"/>
      <c r="G1" s="15"/>
      <c r="H1" s="15"/>
      <c r="I1" s="15"/>
    </row>
    <row r="2" spans="2:12" x14ac:dyDescent="0.25">
      <c r="B2" s="15"/>
      <c r="C2" s="15"/>
      <c r="D2" s="15"/>
      <c r="E2" s="15"/>
      <c r="F2" s="15"/>
      <c r="G2" s="15"/>
      <c r="H2" s="15"/>
      <c r="I2" s="15"/>
    </row>
    <row r="3" spans="2:12" s="15" customFormat="1" ht="15.75" thickBot="1" x14ac:dyDescent="0.3"/>
    <row r="4" spans="2:12" s="15" customFormat="1" ht="40.5" customHeight="1" x14ac:dyDescent="0.25">
      <c r="B4" s="31" t="s">
        <v>76</v>
      </c>
      <c r="C4" s="276" t="s">
        <v>77</v>
      </c>
      <c r="D4" s="277"/>
      <c r="F4" s="275" t="s">
        <v>93</v>
      </c>
      <c r="G4" s="276"/>
      <c r="H4" s="277"/>
    </row>
    <row r="5" spans="2:12" s="15" customFormat="1" ht="20.100000000000001" customHeight="1" x14ac:dyDescent="0.25">
      <c r="B5" s="28">
        <v>1</v>
      </c>
      <c r="C5" s="268" t="s">
        <v>88</v>
      </c>
      <c r="D5" s="269"/>
      <c r="F5" s="33" t="s">
        <v>94</v>
      </c>
      <c r="G5" s="32" t="s">
        <v>97</v>
      </c>
      <c r="H5" s="34">
        <v>1</v>
      </c>
    </row>
    <row r="6" spans="2:12" s="15" customFormat="1" ht="20.100000000000001" customHeight="1" x14ac:dyDescent="0.25">
      <c r="B6" s="28">
        <v>2</v>
      </c>
      <c r="C6" s="268" t="s">
        <v>89</v>
      </c>
      <c r="D6" s="269"/>
      <c r="F6" s="33" t="s">
        <v>95</v>
      </c>
      <c r="G6" s="32" t="s">
        <v>98</v>
      </c>
      <c r="H6" s="34">
        <v>1</v>
      </c>
    </row>
    <row r="7" spans="2:12" s="15" customFormat="1" ht="20.100000000000001" customHeight="1" thickBot="1" x14ac:dyDescent="0.3">
      <c r="B7" s="28">
        <v>3</v>
      </c>
      <c r="C7" s="268" t="s">
        <v>90</v>
      </c>
      <c r="D7" s="269"/>
      <c r="F7" s="35" t="s">
        <v>96</v>
      </c>
      <c r="G7" s="36" t="s">
        <v>99</v>
      </c>
      <c r="H7" s="37">
        <v>2</v>
      </c>
    </row>
    <row r="8" spans="2:12" s="15" customFormat="1" ht="20.100000000000001" customHeight="1" thickBot="1" x14ac:dyDescent="0.3">
      <c r="B8" s="28">
        <v>4</v>
      </c>
      <c r="C8" s="268" t="s">
        <v>91</v>
      </c>
      <c r="D8" s="269"/>
      <c r="F8" s="272" t="str">
        <f>"NA RAPOR = ((" &amp; H5 &amp; "*S. TP )+( " &amp; H6 &amp; "*S. LM) + (" &amp; H7 &amp; "*S. AS))/" &amp; SUM(H5:H7)</f>
        <v>NA RAPOR = ((1*S. TP )+( 1*S. LM) + (2*S. AS))/4</v>
      </c>
      <c r="G8" s="273"/>
      <c r="H8" s="274"/>
    </row>
    <row r="9" spans="2:12" s="15" customFormat="1" ht="20.100000000000001" customHeight="1" x14ac:dyDescent="0.25">
      <c r="B9" s="28">
        <v>5</v>
      </c>
      <c r="C9" s="268" t="s">
        <v>92</v>
      </c>
      <c r="D9" s="269"/>
    </row>
    <row r="10" spans="2:12" s="15" customFormat="1" ht="20.100000000000001" customHeight="1" x14ac:dyDescent="0.25">
      <c r="B10" s="278" t="s">
        <v>78</v>
      </c>
      <c r="C10" s="279"/>
      <c r="D10" s="280"/>
    </row>
    <row r="11" spans="2:12" s="15" customFormat="1" ht="20.100000000000001" customHeight="1" x14ac:dyDescent="0.25">
      <c r="B11" s="270">
        <v>6</v>
      </c>
      <c r="C11" s="29" t="s">
        <v>83</v>
      </c>
      <c r="D11" s="5" t="s">
        <v>104</v>
      </c>
      <c r="L11" s="15" t="b">
        <v>1</v>
      </c>
    </row>
    <row r="12" spans="2:12" s="15" customFormat="1" ht="20.100000000000001" customHeight="1" x14ac:dyDescent="0.25">
      <c r="B12" s="270"/>
      <c r="C12" s="29" t="s">
        <v>84</v>
      </c>
      <c r="D12" s="5" t="s">
        <v>105</v>
      </c>
      <c r="L12" s="15" t="b">
        <v>1</v>
      </c>
    </row>
    <row r="13" spans="2:12" s="15" customFormat="1" ht="20.100000000000001" customHeight="1" x14ac:dyDescent="0.25">
      <c r="B13" s="270"/>
      <c r="C13" s="29" t="s">
        <v>85</v>
      </c>
      <c r="D13" s="5" t="s">
        <v>79</v>
      </c>
      <c r="L13" s="15" t="b">
        <v>1</v>
      </c>
    </row>
    <row r="14" spans="2:12" s="15" customFormat="1" ht="20.100000000000001" customHeight="1" x14ac:dyDescent="0.25">
      <c r="B14" s="270"/>
      <c r="C14" s="29" t="s">
        <v>86</v>
      </c>
      <c r="D14" s="5" t="s">
        <v>106</v>
      </c>
      <c r="L14" s="15" t="b">
        <v>1</v>
      </c>
    </row>
    <row r="15" spans="2:12" s="15" customFormat="1" ht="20.100000000000001" customHeight="1" x14ac:dyDescent="0.25">
      <c r="B15" s="28">
        <v>7</v>
      </c>
      <c r="C15" s="268" t="s">
        <v>80</v>
      </c>
      <c r="D15" s="269"/>
    </row>
    <row r="16" spans="2:12" s="15" customFormat="1" ht="20.100000000000001" customHeight="1" x14ac:dyDescent="0.25">
      <c r="B16" s="28">
        <v>8</v>
      </c>
      <c r="C16" s="268" t="s">
        <v>81</v>
      </c>
      <c r="D16" s="269"/>
    </row>
    <row r="17" spans="2:12" s="15" customFormat="1" ht="20.100000000000001" customHeight="1" x14ac:dyDescent="0.25">
      <c r="B17" s="278" t="s">
        <v>82</v>
      </c>
      <c r="C17" s="279"/>
      <c r="D17" s="280"/>
    </row>
    <row r="18" spans="2:12" s="15" customFormat="1" ht="20.100000000000001" customHeight="1" thickBot="1" x14ac:dyDescent="0.3">
      <c r="B18" s="270">
        <v>9</v>
      </c>
      <c r="C18" s="29" t="s">
        <v>83</v>
      </c>
      <c r="D18" s="5" t="s">
        <v>107</v>
      </c>
      <c r="K18" s="15">
        <v>1</v>
      </c>
      <c r="L18" s="15">
        <v>1</v>
      </c>
    </row>
    <row r="19" spans="2:12" s="15" customFormat="1" ht="20.100000000000001" hidden="1" customHeight="1" x14ac:dyDescent="0.25">
      <c r="B19" s="270"/>
      <c r="C19" s="29" t="s">
        <v>84</v>
      </c>
      <c r="D19" s="5" t="s">
        <v>411</v>
      </c>
      <c r="L19" s="15">
        <v>2</v>
      </c>
    </row>
    <row r="20" spans="2:12" s="15" customFormat="1" ht="20.100000000000001" hidden="1" customHeight="1" x14ac:dyDescent="0.25">
      <c r="B20" s="270"/>
      <c r="C20" s="29" t="s">
        <v>85</v>
      </c>
      <c r="D20" s="5" t="s">
        <v>412</v>
      </c>
      <c r="L20" s="15">
        <v>3</v>
      </c>
    </row>
    <row r="21" spans="2:12" s="15" customFormat="1" ht="20.100000000000001" hidden="1" customHeight="1" x14ac:dyDescent="0.25">
      <c r="B21" s="270"/>
      <c r="C21" s="29" t="s">
        <v>86</v>
      </c>
      <c r="D21" s="5" t="s">
        <v>413</v>
      </c>
      <c r="L21" s="15">
        <v>4</v>
      </c>
    </row>
    <row r="22" spans="2:12" s="15" customFormat="1" ht="20.100000000000001" hidden="1" customHeight="1" thickBot="1" x14ac:dyDescent="0.3">
      <c r="B22" s="271"/>
      <c r="C22" s="30" t="s">
        <v>87</v>
      </c>
      <c r="D22" s="6" t="s">
        <v>414</v>
      </c>
      <c r="L22" s="15">
        <v>5</v>
      </c>
    </row>
    <row r="23" spans="2:12" s="15" customFormat="1" x14ac:dyDescent="0.25">
      <c r="B23" s="41"/>
      <c r="C23" s="41"/>
      <c r="D23" s="41"/>
    </row>
    <row r="1048576" ht="13.5" hidden="1" customHeight="1" x14ac:dyDescent="0.25"/>
  </sheetData>
  <mergeCells count="14">
    <mergeCell ref="C15:D15"/>
    <mergeCell ref="C16:D16"/>
    <mergeCell ref="B18:B22"/>
    <mergeCell ref="F8:H8"/>
    <mergeCell ref="F4:H4"/>
    <mergeCell ref="B17:D17"/>
    <mergeCell ref="B10:D10"/>
    <mergeCell ref="B11:B14"/>
    <mergeCell ref="C4:D4"/>
    <mergeCell ref="C5:D5"/>
    <mergeCell ref="C6:D6"/>
    <mergeCell ref="C7:D7"/>
    <mergeCell ref="C8:D8"/>
    <mergeCell ref="C9:D9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50" r:id="rId3" name="MENU">
          <controlPr defaultSize="0" autoLine="0" autoPict="0" r:id="rId4">
            <anchor moveWithCells="1">
              <from>
                <xdr:col>1</xdr:col>
                <xdr:colOff>9525</xdr:colOff>
                <xdr:row>0</xdr:row>
                <xdr:rowOff>47625</xdr:rowOff>
              </from>
              <to>
                <xdr:col>3</xdr:col>
                <xdr:colOff>647700</xdr:colOff>
                <xdr:row>2</xdr:row>
                <xdr:rowOff>133350</xdr:rowOff>
              </to>
            </anchor>
          </controlPr>
        </control>
      </mc:Choice>
      <mc:Fallback>
        <control shapeId="6150" r:id="rId3" name="MENU"/>
      </mc:Fallback>
    </mc:AlternateContent>
    <mc:AlternateContent xmlns:mc="http://schemas.openxmlformats.org/markup-compatibility/2006">
      <mc:Choice Requires="x14">
        <control shapeId="6145" r:id="rId5" name="Check Box 1">
          <controlPr defaultSize="0" autoFill="0" autoLine="0" autoPict="0" macro="[0]!AturTampilanSeni">
            <anchor moveWithCells="1">
              <from>
                <xdr:col>3</xdr:col>
                <xdr:colOff>200025</xdr:colOff>
                <xdr:row>9</xdr:row>
                <xdr:rowOff>19050</xdr:rowOff>
              </from>
              <to>
                <xdr:col>3</xdr:col>
                <xdr:colOff>990600</xdr:colOff>
                <xdr:row>9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46" r:id="rId6" name="Check Box 2">
          <controlPr defaultSize="0" autoFill="0" autoLine="0" autoPict="0" macro="[0]!AturTampilanSeni">
            <anchor moveWithCells="1">
              <from>
                <xdr:col>3</xdr:col>
                <xdr:colOff>962025</xdr:colOff>
                <xdr:row>9</xdr:row>
                <xdr:rowOff>19050</xdr:rowOff>
              </from>
              <to>
                <xdr:col>3</xdr:col>
                <xdr:colOff>1752600</xdr:colOff>
                <xdr:row>9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47" r:id="rId7" name="Check Box 3">
          <controlPr defaultSize="0" autoFill="0" autoLine="0" autoPict="0" macro="[0]!AturTampilanSeni">
            <anchor moveWithCells="1">
              <from>
                <xdr:col>3</xdr:col>
                <xdr:colOff>1609725</xdr:colOff>
                <xdr:row>9</xdr:row>
                <xdr:rowOff>19050</xdr:rowOff>
              </from>
              <to>
                <xdr:col>3</xdr:col>
                <xdr:colOff>2400300</xdr:colOff>
                <xdr:row>9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48" r:id="rId8" name="Check Box 4">
          <controlPr defaultSize="0" autoFill="0" autoLine="0" autoPict="0" macro="[0]!AturTampilanSeni">
            <anchor moveWithCells="1">
              <from>
                <xdr:col>3</xdr:col>
                <xdr:colOff>2333625</xdr:colOff>
                <xdr:row>9</xdr:row>
                <xdr:rowOff>19050</xdr:rowOff>
              </from>
              <to>
                <xdr:col>3</xdr:col>
                <xdr:colOff>3124200</xdr:colOff>
                <xdr:row>9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49" r:id="rId9" name="Drop Down 5">
          <controlPr defaultSize="0" autoLine="0" autoPict="0" macro="[0]!AturTampilanMulok">
            <anchor moveWithCells="1">
              <from>
                <xdr:col>3</xdr:col>
                <xdr:colOff>390525</xdr:colOff>
                <xdr:row>16</xdr:row>
                <xdr:rowOff>19050</xdr:rowOff>
              </from>
              <to>
                <xdr:col>3</xdr:col>
                <xdr:colOff>857250</xdr:colOff>
                <xdr:row>16</xdr:row>
                <xdr:rowOff>219075</xdr:rowOff>
              </to>
            </anchor>
          </controlPr>
        </control>
      </mc:Choice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DF8F69-A7A8-4F4C-BF78-2BA2573CB752}">
  <sheetPr codeName="Sheet5"/>
  <dimension ref="A1:DT25"/>
  <sheetViews>
    <sheetView showGridLines="0" showRowColHeaders="0" zoomScale="55" zoomScaleNormal="55" workbookViewId="0">
      <pane xSplit="4" topLeftCell="E1" activePane="topRight" state="frozen"/>
      <selection pane="topRight" activeCell="J21" sqref="J21"/>
    </sheetView>
  </sheetViews>
  <sheetFormatPr defaultColWidth="0" defaultRowHeight="15" zeroHeight="1" x14ac:dyDescent="0.25"/>
  <cols>
    <col min="1" max="5" width="9.140625" style="15" customWidth="1"/>
    <col min="6" max="6" width="27.7109375" style="15" customWidth="1"/>
    <col min="7" max="7" width="6" customWidth="1"/>
    <col min="8" max="8" width="50" customWidth="1"/>
    <col min="9" max="9" width="9.140625" style="15" customWidth="1"/>
    <col min="10" max="10" width="27.7109375" style="15" customWidth="1"/>
    <col min="11" max="11" width="6" customWidth="1"/>
    <col min="12" max="12" width="50" customWidth="1"/>
    <col min="13" max="13" width="9.140625" style="15" customWidth="1"/>
    <col min="14" max="14" width="27.7109375" customWidth="1"/>
    <col min="15" max="15" width="6" customWidth="1"/>
    <col min="16" max="16" width="50" customWidth="1"/>
    <col min="17" max="17" width="9.140625" style="15" customWidth="1"/>
    <col min="18" max="18" width="27.7109375" customWidth="1"/>
    <col min="19" max="19" width="6" customWidth="1"/>
    <col min="20" max="20" width="50" customWidth="1"/>
    <col min="21" max="21" width="9.140625" style="15" customWidth="1"/>
    <col min="22" max="22" width="27.7109375" style="15" customWidth="1"/>
    <col min="23" max="23" width="6" customWidth="1"/>
    <col min="24" max="24" width="50" customWidth="1"/>
    <col min="25" max="25" width="9.140625" style="15" customWidth="1"/>
    <col min="26" max="26" width="27.7109375" customWidth="1"/>
    <col min="27" max="27" width="6" customWidth="1"/>
    <col min="28" max="28" width="50" customWidth="1"/>
    <col min="29" max="29" width="9.140625" style="15" customWidth="1"/>
    <col min="30" max="30" width="27.7109375" customWidth="1"/>
    <col min="31" max="31" width="6" customWidth="1"/>
    <col min="32" max="32" width="50" customWidth="1"/>
    <col min="33" max="33" width="9.140625" style="15" customWidth="1"/>
    <col min="34" max="34" width="27.7109375" customWidth="1"/>
    <col min="35" max="35" width="6" customWidth="1"/>
    <col min="36" max="36" width="50" customWidth="1"/>
    <col min="37" max="37" width="9.140625" style="15" customWidth="1"/>
    <col min="38" max="38" width="27.7109375" customWidth="1"/>
    <col min="39" max="39" width="6" customWidth="1"/>
    <col min="40" max="40" width="50" customWidth="1"/>
    <col min="41" max="41" width="9.140625" style="15" customWidth="1"/>
    <col min="42" max="42" width="27.7109375" customWidth="1"/>
    <col min="43" max="43" width="6" customWidth="1"/>
    <col min="44" max="44" width="50" customWidth="1"/>
    <col min="45" max="45" width="9.140625" style="15" customWidth="1"/>
    <col min="46" max="46" width="27.7109375" customWidth="1"/>
    <col min="47" max="47" width="6" customWidth="1"/>
    <col min="48" max="48" width="50" customWidth="1"/>
    <col min="49" max="49" width="9.140625" style="15" customWidth="1"/>
    <col min="50" max="50" width="27.7109375" customWidth="1"/>
    <col min="51" max="51" width="6" customWidth="1"/>
    <col min="52" max="52" width="50" customWidth="1"/>
    <col min="53" max="53" width="9.140625" style="15" customWidth="1"/>
    <col min="54" max="54" width="27.7109375" customWidth="1"/>
    <col min="55" max="55" width="6" customWidth="1"/>
    <col min="56" max="56" width="50" customWidth="1"/>
    <col min="57" max="57" width="9.140625" style="15" customWidth="1"/>
    <col min="58" max="58" width="27.7109375" customWidth="1"/>
    <col min="59" max="59" width="6" customWidth="1"/>
    <col min="60" max="60" width="50" customWidth="1"/>
    <col min="61" max="61" width="9.140625" style="15" customWidth="1"/>
    <col min="62" max="62" width="27.7109375" customWidth="1"/>
    <col min="63" max="63" width="6" customWidth="1"/>
    <col min="64" max="64" width="50" customWidth="1"/>
    <col min="65" max="65" width="9.140625" style="15" customWidth="1"/>
    <col min="66" max="66" width="27.7109375" customWidth="1"/>
    <col min="67" max="67" width="6" customWidth="1"/>
    <col min="68" max="68" width="50" customWidth="1"/>
    <col min="69" max="69" width="9.140625" style="15" customWidth="1"/>
    <col min="70" max="70" width="27.7109375" hidden="1" customWidth="1"/>
    <col min="71" max="71" width="6" hidden="1" customWidth="1"/>
    <col min="72" max="72" width="50" hidden="1" customWidth="1"/>
    <col min="73" max="73" width="9.140625" hidden="1" customWidth="1"/>
    <col min="74" max="74" width="27.7109375" hidden="1" customWidth="1"/>
    <col min="75" max="75" width="6" hidden="1" customWidth="1"/>
    <col min="76" max="76" width="50" hidden="1" customWidth="1"/>
    <col min="77" max="77" width="9.140625" hidden="1" customWidth="1"/>
    <col min="78" max="78" width="27.7109375" hidden="1" customWidth="1"/>
    <col min="79" max="79" width="6" hidden="1" customWidth="1"/>
    <col min="80" max="80" width="50" hidden="1" customWidth="1"/>
    <col min="81" max="81" width="9.140625" hidden="1" customWidth="1"/>
    <col min="82" max="82" width="27.7109375" hidden="1" customWidth="1"/>
    <col min="83" max="83" width="6" hidden="1" customWidth="1"/>
    <col min="84" max="84" width="50" hidden="1" customWidth="1"/>
    <col min="85" max="85" width="9.140625" hidden="1" customWidth="1"/>
    <col min="86" max="86" width="27.7109375" hidden="1" customWidth="1"/>
    <col min="87" max="87" width="6" hidden="1" customWidth="1"/>
    <col min="88" max="88" width="50" hidden="1" customWidth="1"/>
    <col min="89" max="89" width="9.140625" hidden="1" customWidth="1"/>
    <col min="90" max="90" width="27.7109375" hidden="1" customWidth="1"/>
    <col min="91" max="91" width="6" hidden="1" customWidth="1"/>
    <col min="92" max="92" width="50" hidden="1" customWidth="1"/>
    <col min="93" max="93" width="9.140625" hidden="1" customWidth="1"/>
    <col min="94" max="94" width="27.7109375" hidden="1" customWidth="1"/>
    <col min="95" max="95" width="6" hidden="1" customWidth="1"/>
    <col min="96" max="96" width="50" hidden="1" customWidth="1"/>
    <col min="97" max="97" width="9.140625" hidden="1" customWidth="1"/>
    <col min="98" max="98" width="27.7109375" hidden="1" customWidth="1"/>
    <col min="99" max="99" width="6" hidden="1" customWidth="1"/>
    <col min="100" max="100" width="50" hidden="1" customWidth="1"/>
    <col min="101" max="101" width="9.140625" hidden="1" customWidth="1"/>
    <col min="102" max="102" width="27.7109375" hidden="1" customWidth="1"/>
    <col min="103" max="103" width="6" hidden="1" customWidth="1"/>
    <col min="104" max="104" width="50" hidden="1" customWidth="1"/>
    <col min="105" max="105" width="9.140625" hidden="1" customWidth="1"/>
    <col min="106" max="106" width="27.7109375" hidden="1" customWidth="1"/>
    <col min="107" max="107" width="6" hidden="1" customWidth="1"/>
    <col min="108" max="108" width="50" hidden="1" customWidth="1"/>
    <col min="109" max="109" width="9.140625" hidden="1" customWidth="1"/>
    <col min="110" max="110" width="27.7109375" hidden="1" customWidth="1"/>
    <col min="111" max="111" width="6" hidden="1" customWidth="1"/>
    <col min="112" max="112" width="50" hidden="1" customWidth="1"/>
    <col min="113" max="113" width="9.140625" hidden="1" customWidth="1"/>
    <col min="114" max="114" width="27.7109375" hidden="1" customWidth="1"/>
    <col min="115" max="115" width="6" hidden="1" customWidth="1"/>
    <col min="116" max="116" width="50" hidden="1" customWidth="1"/>
    <col min="117" max="117" width="9.140625" hidden="1" customWidth="1"/>
    <col min="118" max="118" width="27.7109375" hidden="1" customWidth="1"/>
    <col min="119" max="119" width="6" hidden="1" customWidth="1"/>
    <col min="120" max="120" width="50" hidden="1" customWidth="1"/>
    <col min="121" max="121" width="9.140625" hidden="1" customWidth="1"/>
    <col min="122" max="122" width="27.7109375" hidden="1" customWidth="1"/>
    <col min="123" max="123" width="6" hidden="1" customWidth="1"/>
    <col min="124" max="124" width="50" hidden="1" customWidth="1"/>
    <col min="125" max="16384" width="9.140625" hidden="1"/>
  </cols>
  <sheetData>
    <row r="1" spans="1:72" s="15" customFormat="1" x14ac:dyDescent="0.25"/>
    <row r="2" spans="1:72" s="15" customFormat="1" x14ac:dyDescent="0.25"/>
    <row r="3" spans="1:72" ht="22.5" customHeight="1" x14ac:dyDescent="0.25">
      <c r="F3" s="281" t="str">
        <f>UPPER('MAPEL &amp; BOBOT'!C5)</f>
        <v>PENDIDIKAN AGAMA DAN BUDI PEKERTI</v>
      </c>
      <c r="G3" s="281"/>
      <c r="H3" s="281"/>
      <c r="J3" s="281" t="str">
        <f>UPPER('MAPEL &amp; BOBOT'!C6)</f>
        <v>PENDIDIKAN PANCASILA</v>
      </c>
      <c r="K3" s="281"/>
      <c r="L3" s="281"/>
      <c r="N3" s="281" t="str">
        <f>UPPER('MAPEL &amp; BOBOT'!C7)</f>
        <v>BAHASA INDONESIA</v>
      </c>
      <c r="O3" s="281"/>
      <c r="P3" s="281"/>
      <c r="R3" s="281" t="str">
        <f>UPPER('MAPEL &amp; BOBOT'!C8)</f>
        <v>MATEMATIKA</v>
      </c>
      <c r="S3" s="281"/>
      <c r="T3" s="281"/>
      <c r="V3" s="281" t="str">
        <f>UPPER('MAPEL &amp; BOBOT'!C9)</f>
        <v>ILMU PENGETAHUAN ALAM DAN SOSIAL</v>
      </c>
      <c r="W3" s="281"/>
      <c r="X3" s="281"/>
      <c r="Z3" s="281" t="str">
        <f>UPPER('MAPEL &amp; BOBOT'!D11)</f>
        <v>SENI MUSIK</v>
      </c>
      <c r="AA3" s="281"/>
      <c r="AB3" s="281"/>
      <c r="AD3" s="281" t="str">
        <f>UPPER('MAPEL &amp; BOBOT'!D12)</f>
        <v>SENI TARI</v>
      </c>
      <c r="AE3" s="281"/>
      <c r="AF3" s="281"/>
      <c r="AH3" s="281" t="str">
        <f>UPPER('MAPEL &amp; BOBOT'!D13)</f>
        <v>SENI RUPA</v>
      </c>
      <c r="AI3" s="281"/>
      <c r="AJ3" s="281"/>
      <c r="AL3" s="281" t="str">
        <f>UPPER('MAPEL &amp; BOBOT'!D14)</f>
        <v>SENI TEATER</v>
      </c>
      <c r="AM3" s="281"/>
      <c r="AN3" s="281"/>
      <c r="AP3" s="281" t="str">
        <f>UPPER('MAPEL &amp; BOBOT'!C15)</f>
        <v>PENDIDIKAN JASMANI, OLAHRAGA, DAN KESEHATAN</v>
      </c>
      <c r="AQ3" s="281"/>
      <c r="AR3" s="281"/>
      <c r="AT3" s="281" t="str">
        <f>UPPER('MAPEL &amp; BOBOT'!C16)</f>
        <v>BAHASA INGGRIS</v>
      </c>
      <c r="AU3" s="281"/>
      <c r="AV3" s="281"/>
      <c r="AX3" s="281" t="str">
        <f>UPPER(IF(ISBLANK('MAPEL &amp; BOBOT'!D18),"Tidak ada mulok 1",'MAPEL &amp; BOBOT'!D18))</f>
        <v>BAHASA SUNDA</v>
      </c>
      <c r="AY3" s="281"/>
      <c r="AZ3" s="281"/>
      <c r="BB3" s="281" t="str">
        <f>UPPER(IF(ISBLANK('MAPEL &amp; BOBOT'!D19),"Tidak ada mulok 2",'MAPEL &amp; BOBOT'!D19))</f>
        <v>BAHASA JEPANG</v>
      </c>
      <c r="BC3" s="281"/>
      <c r="BD3" s="281"/>
      <c r="BF3" s="281" t="str">
        <f>UPPER(IF(ISBLANK('MAPEL &amp; BOBOT'!D20),"Tidak ada mulok 3",'MAPEL &amp; BOBOT'!D20))</f>
        <v>BAHASA JERMAN</v>
      </c>
      <c r="BG3" s="281"/>
      <c r="BH3" s="281"/>
      <c r="BJ3" s="281" t="str">
        <f>UPPER(IF(ISBLANK('MAPEL &amp; BOBOT'!D21),"Tidak ada mulok4",'MAPEL &amp; BOBOT'!D21))</f>
        <v>BAHASA MANDARIN</v>
      </c>
      <c r="BK3" s="281"/>
      <c r="BL3" s="281"/>
      <c r="BN3" s="281" t="str">
        <f>UPPER(IF(ISBLANK('MAPEL &amp; BOBOT'!D22),"Tidak ada mulok 5",'MAPEL &amp; BOBOT'!D22))</f>
        <v>BAHASA KOREA</v>
      </c>
      <c r="BO3" s="281"/>
      <c r="BP3" s="281"/>
    </row>
    <row r="4" spans="1:72" ht="28.5" customHeight="1" x14ac:dyDescent="0.25">
      <c r="F4" s="42" t="s">
        <v>101</v>
      </c>
      <c r="G4" s="43" t="s">
        <v>103</v>
      </c>
      <c r="H4" s="42" t="s">
        <v>102</v>
      </c>
      <c r="J4" s="42" t="s">
        <v>101</v>
      </c>
      <c r="K4" s="43" t="s">
        <v>103</v>
      </c>
      <c r="L4" s="42" t="s">
        <v>102</v>
      </c>
      <c r="N4" s="42" t="s">
        <v>101</v>
      </c>
      <c r="O4" s="43" t="s">
        <v>103</v>
      </c>
      <c r="P4" s="42" t="s">
        <v>102</v>
      </c>
      <c r="R4" s="42" t="s">
        <v>101</v>
      </c>
      <c r="S4" s="43" t="s">
        <v>103</v>
      </c>
      <c r="T4" s="42" t="s">
        <v>102</v>
      </c>
      <c r="V4" s="42" t="s">
        <v>101</v>
      </c>
      <c r="W4" s="43" t="s">
        <v>103</v>
      </c>
      <c r="X4" s="42" t="s">
        <v>102</v>
      </c>
      <c r="Z4" s="42" t="s">
        <v>101</v>
      </c>
      <c r="AA4" s="43" t="s">
        <v>103</v>
      </c>
      <c r="AB4" s="42" t="s">
        <v>102</v>
      </c>
      <c r="AD4" s="42" t="s">
        <v>101</v>
      </c>
      <c r="AE4" s="43" t="s">
        <v>103</v>
      </c>
      <c r="AF4" s="42" t="s">
        <v>102</v>
      </c>
      <c r="AH4" s="42" t="s">
        <v>101</v>
      </c>
      <c r="AI4" s="43" t="s">
        <v>103</v>
      </c>
      <c r="AJ4" s="42" t="s">
        <v>102</v>
      </c>
      <c r="AL4" s="42" t="s">
        <v>101</v>
      </c>
      <c r="AM4" s="43" t="s">
        <v>103</v>
      </c>
      <c r="AN4" s="42" t="s">
        <v>102</v>
      </c>
      <c r="AP4" s="42" t="s">
        <v>101</v>
      </c>
      <c r="AQ4" s="43" t="s">
        <v>103</v>
      </c>
      <c r="AR4" s="42" t="s">
        <v>102</v>
      </c>
      <c r="AT4" s="42" t="s">
        <v>101</v>
      </c>
      <c r="AU4" s="43" t="s">
        <v>103</v>
      </c>
      <c r="AV4" s="42" t="s">
        <v>102</v>
      </c>
      <c r="AX4" s="42" t="s">
        <v>101</v>
      </c>
      <c r="AY4" s="43" t="s">
        <v>103</v>
      </c>
      <c r="AZ4" s="42" t="s">
        <v>102</v>
      </c>
      <c r="BB4" s="42" t="s">
        <v>101</v>
      </c>
      <c r="BC4" s="43" t="s">
        <v>103</v>
      </c>
      <c r="BD4" s="42" t="s">
        <v>102</v>
      </c>
      <c r="BF4" s="42" t="s">
        <v>101</v>
      </c>
      <c r="BG4" s="43" t="s">
        <v>103</v>
      </c>
      <c r="BH4" s="42" t="s">
        <v>102</v>
      </c>
      <c r="BJ4" s="177" t="s">
        <v>101</v>
      </c>
      <c r="BK4" s="178" t="s">
        <v>103</v>
      </c>
      <c r="BL4" s="177" t="s">
        <v>102</v>
      </c>
      <c r="BN4" s="42" t="s">
        <v>101</v>
      </c>
      <c r="BO4" s="43" t="s">
        <v>103</v>
      </c>
      <c r="BP4" s="42" t="s">
        <v>102</v>
      </c>
    </row>
    <row r="5" spans="1:72" ht="27" customHeight="1" x14ac:dyDescent="0.25">
      <c r="A5" s="59"/>
      <c r="B5" s="59"/>
      <c r="C5" s="59"/>
      <c r="D5" s="59"/>
      <c r="E5" s="59"/>
      <c r="F5" s="174" t="s">
        <v>108</v>
      </c>
      <c r="G5" s="175" t="s">
        <v>113</v>
      </c>
      <c r="H5" s="176" t="s">
        <v>114</v>
      </c>
      <c r="I5" s="59"/>
      <c r="J5" s="174" t="s">
        <v>153</v>
      </c>
      <c r="K5" s="175" t="s">
        <v>113</v>
      </c>
      <c r="L5" s="176" t="s">
        <v>155</v>
      </c>
      <c r="M5" s="59"/>
      <c r="N5" s="174" t="s">
        <v>165</v>
      </c>
      <c r="O5" s="175" t="s">
        <v>113</v>
      </c>
      <c r="P5" s="176" t="s">
        <v>169</v>
      </c>
      <c r="Q5" s="59"/>
      <c r="R5" s="174" t="s">
        <v>189</v>
      </c>
      <c r="S5" s="175" t="s">
        <v>113</v>
      </c>
      <c r="T5" s="176" t="s">
        <v>197</v>
      </c>
      <c r="U5" s="59"/>
      <c r="V5" s="174" t="s">
        <v>217</v>
      </c>
      <c r="W5" s="175" t="s">
        <v>113</v>
      </c>
      <c r="X5" s="176" t="s">
        <v>221</v>
      </c>
      <c r="Y5" s="59"/>
      <c r="Z5" s="174" t="s">
        <v>246</v>
      </c>
      <c r="AA5" s="175" t="s">
        <v>113</v>
      </c>
      <c r="AB5" s="176" t="s">
        <v>232</v>
      </c>
      <c r="AC5" s="59"/>
      <c r="AD5" s="174" t="s">
        <v>249</v>
      </c>
      <c r="AE5" s="175" t="s">
        <v>113</v>
      </c>
      <c r="AF5" s="176" t="s">
        <v>251</v>
      </c>
      <c r="AG5" s="59"/>
      <c r="AH5" s="174" t="s">
        <v>253</v>
      </c>
      <c r="AI5" s="175" t="s">
        <v>113</v>
      </c>
      <c r="AJ5" s="176" t="s">
        <v>259</v>
      </c>
      <c r="AK5" s="59"/>
      <c r="AL5" s="174" t="s">
        <v>277</v>
      </c>
      <c r="AM5" s="175" t="s">
        <v>113</v>
      </c>
      <c r="AN5" s="176" t="s">
        <v>279</v>
      </c>
      <c r="AO5" s="59"/>
      <c r="AP5" s="174" t="s">
        <v>295</v>
      </c>
      <c r="AQ5" s="175" t="s">
        <v>113</v>
      </c>
      <c r="AR5" s="176" t="s">
        <v>300</v>
      </c>
      <c r="AS5" s="59"/>
      <c r="AT5" s="174" t="s">
        <v>305</v>
      </c>
      <c r="AU5" s="175" t="s">
        <v>113</v>
      </c>
      <c r="AV5" s="176" t="s">
        <v>310</v>
      </c>
      <c r="AW5" s="59"/>
      <c r="AX5" s="174" t="s">
        <v>320</v>
      </c>
      <c r="AY5" s="175" t="s">
        <v>113</v>
      </c>
      <c r="AZ5" s="176" t="s">
        <v>324</v>
      </c>
      <c r="BA5" s="59"/>
      <c r="BB5" s="174" t="s">
        <v>398</v>
      </c>
      <c r="BC5" s="175" t="s">
        <v>113</v>
      </c>
      <c r="BD5" s="176" t="s">
        <v>399</v>
      </c>
      <c r="BE5" s="59"/>
      <c r="BF5" s="174" t="s">
        <v>398</v>
      </c>
      <c r="BG5" s="175" t="s">
        <v>113</v>
      </c>
      <c r="BH5" s="176" t="s">
        <v>399</v>
      </c>
      <c r="BI5" s="59"/>
      <c r="BJ5" s="174" t="s">
        <v>398</v>
      </c>
      <c r="BK5" s="175" t="s">
        <v>113</v>
      </c>
      <c r="BL5" s="176" t="s">
        <v>399</v>
      </c>
      <c r="BM5" s="59"/>
      <c r="BN5" s="174" t="s">
        <v>398</v>
      </c>
      <c r="BO5" s="175" t="s">
        <v>397</v>
      </c>
      <c r="BP5" s="176" t="s">
        <v>399</v>
      </c>
      <c r="BQ5" s="59"/>
      <c r="BR5" s="47"/>
      <c r="BS5" s="47"/>
      <c r="BT5" s="47"/>
    </row>
    <row r="6" spans="1:72" ht="27" customHeight="1" x14ac:dyDescent="0.25">
      <c r="A6" s="59"/>
      <c r="B6" s="59"/>
      <c r="C6" s="59"/>
      <c r="D6" s="59"/>
      <c r="E6" s="59"/>
      <c r="F6" s="174" t="s">
        <v>109</v>
      </c>
      <c r="G6" s="175" t="s">
        <v>115</v>
      </c>
      <c r="H6" s="176" t="s">
        <v>116</v>
      </c>
      <c r="I6" s="59"/>
      <c r="J6" s="174" t="s">
        <v>154</v>
      </c>
      <c r="K6" s="175" t="s">
        <v>115</v>
      </c>
      <c r="L6" s="176" t="s">
        <v>156</v>
      </c>
      <c r="M6" s="59"/>
      <c r="N6" s="174" t="s">
        <v>166</v>
      </c>
      <c r="O6" s="175" t="s">
        <v>115</v>
      </c>
      <c r="P6" s="176" t="s">
        <v>170</v>
      </c>
      <c r="Q6" s="59"/>
      <c r="R6" s="174" t="s">
        <v>190</v>
      </c>
      <c r="S6" s="175" t="s">
        <v>115</v>
      </c>
      <c r="T6" s="176" t="s">
        <v>198</v>
      </c>
      <c r="U6" s="59"/>
      <c r="V6" s="174" t="s">
        <v>218</v>
      </c>
      <c r="W6" s="175" t="s">
        <v>115</v>
      </c>
      <c r="X6" s="176" t="s">
        <v>222</v>
      </c>
      <c r="Y6" s="59"/>
      <c r="Z6" s="174" t="s">
        <v>247</v>
      </c>
      <c r="AA6" s="175" t="s">
        <v>115</v>
      </c>
      <c r="AB6" s="176" t="s">
        <v>233</v>
      </c>
      <c r="AC6" s="59"/>
      <c r="AD6" s="174" t="s">
        <v>250</v>
      </c>
      <c r="AE6" s="175" t="s">
        <v>115</v>
      </c>
      <c r="AF6" s="176" t="s">
        <v>252</v>
      </c>
      <c r="AG6" s="59"/>
      <c r="AH6" s="174" t="s">
        <v>254</v>
      </c>
      <c r="AI6" s="175" t="s">
        <v>115</v>
      </c>
      <c r="AJ6" s="176" t="s">
        <v>260</v>
      </c>
      <c r="AK6" s="59"/>
      <c r="AL6" s="174" t="s">
        <v>278</v>
      </c>
      <c r="AM6" s="175" t="s">
        <v>115</v>
      </c>
      <c r="AN6" s="176" t="s">
        <v>280</v>
      </c>
      <c r="AO6" s="59"/>
      <c r="AP6" s="174" t="s">
        <v>296</v>
      </c>
      <c r="AQ6" s="175" t="s">
        <v>115</v>
      </c>
      <c r="AR6" s="176" t="s">
        <v>301</v>
      </c>
      <c r="AS6" s="59"/>
      <c r="AT6" s="174" t="s">
        <v>306</v>
      </c>
      <c r="AU6" s="175" t="s">
        <v>115</v>
      </c>
      <c r="AV6" s="176" t="s">
        <v>311</v>
      </c>
      <c r="AW6" s="59"/>
      <c r="AX6" s="174" t="s">
        <v>321</v>
      </c>
      <c r="AY6" s="175" t="s">
        <v>115</v>
      </c>
      <c r="AZ6" s="176" t="s">
        <v>325</v>
      </c>
      <c r="BA6" s="59"/>
      <c r="BB6" s="175"/>
      <c r="BC6" s="175" t="s">
        <v>115</v>
      </c>
      <c r="BD6" s="176" t="s">
        <v>400</v>
      </c>
      <c r="BE6" s="59"/>
      <c r="BF6" s="175"/>
      <c r="BG6" s="175" t="s">
        <v>115</v>
      </c>
      <c r="BH6" s="176" t="s">
        <v>400</v>
      </c>
      <c r="BI6" s="59"/>
      <c r="BJ6" s="175"/>
      <c r="BK6" s="175" t="s">
        <v>115</v>
      </c>
      <c r="BL6" s="176" t="s">
        <v>400</v>
      </c>
      <c r="BM6" s="59"/>
      <c r="BN6" s="175"/>
      <c r="BO6" s="175" t="s">
        <v>115</v>
      </c>
      <c r="BP6" s="176" t="s">
        <v>400</v>
      </c>
      <c r="BQ6" s="59"/>
      <c r="BR6" s="47"/>
      <c r="BS6" s="47"/>
      <c r="BT6" s="47"/>
    </row>
    <row r="7" spans="1:72" ht="27" customHeight="1" x14ac:dyDescent="0.25">
      <c r="A7" s="59"/>
      <c r="B7" s="59"/>
      <c r="C7" s="59"/>
      <c r="D7" s="59"/>
      <c r="E7" s="59"/>
      <c r="F7" s="174" t="s">
        <v>110</v>
      </c>
      <c r="G7" s="175" t="s">
        <v>117</v>
      </c>
      <c r="H7" s="176" t="s">
        <v>118</v>
      </c>
      <c r="I7" s="59"/>
      <c r="J7" s="175"/>
      <c r="K7" s="175" t="s">
        <v>117</v>
      </c>
      <c r="L7" s="176" t="s">
        <v>157</v>
      </c>
      <c r="M7" s="59"/>
      <c r="N7" s="174" t="s">
        <v>167</v>
      </c>
      <c r="O7" s="175" t="s">
        <v>117</v>
      </c>
      <c r="P7" s="176" t="s">
        <v>171</v>
      </c>
      <c r="Q7" s="59"/>
      <c r="R7" s="174" t="s">
        <v>191</v>
      </c>
      <c r="S7" s="175" t="s">
        <v>117</v>
      </c>
      <c r="T7" s="176" t="s">
        <v>199</v>
      </c>
      <c r="U7" s="59"/>
      <c r="V7" s="174" t="s">
        <v>219</v>
      </c>
      <c r="W7" s="175" t="s">
        <v>117</v>
      </c>
      <c r="X7" s="176" t="s">
        <v>223</v>
      </c>
      <c r="Y7" s="59"/>
      <c r="Z7" s="174" t="s">
        <v>248</v>
      </c>
      <c r="AA7" s="175" t="s">
        <v>117</v>
      </c>
      <c r="AB7" s="176" t="s">
        <v>234</v>
      </c>
      <c r="AC7" s="59"/>
      <c r="AD7" s="175"/>
      <c r="AE7" s="175"/>
      <c r="AF7" s="176"/>
      <c r="AG7" s="59"/>
      <c r="AH7" s="174" t="s">
        <v>255</v>
      </c>
      <c r="AI7" s="175" t="s">
        <v>117</v>
      </c>
      <c r="AJ7" s="176" t="s">
        <v>261</v>
      </c>
      <c r="AK7" s="59"/>
      <c r="AL7" s="175"/>
      <c r="AM7" s="175" t="s">
        <v>117</v>
      </c>
      <c r="AN7" s="176" t="s">
        <v>281</v>
      </c>
      <c r="AO7" s="59"/>
      <c r="AP7" s="174" t="s">
        <v>297</v>
      </c>
      <c r="AQ7" s="175" t="s">
        <v>117</v>
      </c>
      <c r="AR7" s="176" t="s">
        <v>302</v>
      </c>
      <c r="AS7" s="59"/>
      <c r="AT7" s="174" t="s">
        <v>307</v>
      </c>
      <c r="AU7" s="175" t="s">
        <v>117</v>
      </c>
      <c r="AV7" s="176" t="s">
        <v>312</v>
      </c>
      <c r="AW7" s="59"/>
      <c r="AX7" s="174" t="s">
        <v>322</v>
      </c>
      <c r="AY7" s="175" t="s">
        <v>117</v>
      </c>
      <c r="AZ7" s="176" t="s">
        <v>326</v>
      </c>
      <c r="BA7" s="59"/>
      <c r="BB7" s="175"/>
      <c r="BC7" s="175"/>
      <c r="BD7" s="176"/>
      <c r="BE7" s="59"/>
      <c r="BF7" s="175"/>
      <c r="BG7" s="175"/>
      <c r="BH7" s="176"/>
      <c r="BI7" s="59"/>
      <c r="BJ7" s="175"/>
      <c r="BK7" s="175"/>
      <c r="BL7" s="176"/>
      <c r="BM7" s="59"/>
      <c r="BN7" s="175"/>
      <c r="BO7" s="175"/>
      <c r="BP7" s="176"/>
      <c r="BQ7" s="59"/>
      <c r="BR7" s="47"/>
      <c r="BS7" s="47"/>
      <c r="BT7" s="47"/>
    </row>
    <row r="8" spans="1:72" ht="27" customHeight="1" x14ac:dyDescent="0.25">
      <c r="A8" s="59"/>
      <c r="B8" s="59"/>
      <c r="C8" s="59"/>
      <c r="D8" s="59"/>
      <c r="E8" s="59"/>
      <c r="F8" s="174" t="s">
        <v>111</v>
      </c>
      <c r="G8" s="175" t="s">
        <v>119</v>
      </c>
      <c r="H8" s="176" t="s">
        <v>120</v>
      </c>
      <c r="I8" s="59"/>
      <c r="J8" s="175"/>
      <c r="K8" s="175" t="s">
        <v>119</v>
      </c>
      <c r="L8" s="176" t="s">
        <v>158</v>
      </c>
      <c r="M8" s="59"/>
      <c r="N8" s="174" t="s">
        <v>168</v>
      </c>
      <c r="O8" s="175" t="s">
        <v>119</v>
      </c>
      <c r="P8" s="176" t="s">
        <v>172</v>
      </c>
      <c r="Q8" s="59"/>
      <c r="R8" s="174" t="s">
        <v>192</v>
      </c>
      <c r="S8" s="175" t="s">
        <v>119</v>
      </c>
      <c r="T8" s="176" t="s">
        <v>200</v>
      </c>
      <c r="U8" s="59"/>
      <c r="V8" s="174" t="s">
        <v>220</v>
      </c>
      <c r="W8" s="175" t="s">
        <v>119</v>
      </c>
      <c r="X8" s="176" t="s">
        <v>224</v>
      </c>
      <c r="Y8" s="59"/>
      <c r="Z8" s="175"/>
      <c r="AA8" s="175" t="s">
        <v>119</v>
      </c>
      <c r="AB8" s="176" t="s">
        <v>235</v>
      </c>
      <c r="AC8" s="59"/>
      <c r="AD8" s="175"/>
      <c r="AE8" s="175"/>
      <c r="AF8" s="176"/>
      <c r="AG8" s="59"/>
      <c r="AH8" s="174" t="s">
        <v>256</v>
      </c>
      <c r="AI8" s="175" t="s">
        <v>119</v>
      </c>
      <c r="AJ8" s="176" t="s">
        <v>262</v>
      </c>
      <c r="AK8" s="59"/>
      <c r="AL8" s="175"/>
      <c r="AM8" s="175" t="s">
        <v>119</v>
      </c>
      <c r="AN8" s="176" t="s">
        <v>282</v>
      </c>
      <c r="AO8" s="59"/>
      <c r="AP8" s="174" t="s">
        <v>298</v>
      </c>
      <c r="AQ8" s="175" t="s">
        <v>119</v>
      </c>
      <c r="AR8" s="176" t="s">
        <v>303</v>
      </c>
      <c r="AS8" s="59"/>
      <c r="AT8" s="174" t="s">
        <v>308</v>
      </c>
      <c r="AU8" s="175" t="s">
        <v>119</v>
      </c>
      <c r="AV8" s="176" t="s">
        <v>313</v>
      </c>
      <c r="AW8" s="59"/>
      <c r="AX8" s="174" t="s">
        <v>323</v>
      </c>
      <c r="AY8" s="175" t="s">
        <v>119</v>
      </c>
      <c r="AZ8" s="176" t="s">
        <v>327</v>
      </c>
      <c r="BA8" s="59"/>
      <c r="BB8" s="175"/>
      <c r="BC8" s="175"/>
      <c r="BD8" s="176"/>
      <c r="BE8" s="59"/>
      <c r="BF8" s="175"/>
      <c r="BG8" s="175"/>
      <c r="BH8" s="176"/>
      <c r="BI8" s="59"/>
      <c r="BJ8" s="175"/>
      <c r="BK8" s="175"/>
      <c r="BL8" s="176"/>
      <c r="BM8" s="59"/>
      <c r="BN8" s="175"/>
      <c r="BO8" s="175"/>
      <c r="BP8" s="176"/>
      <c r="BQ8" s="59"/>
      <c r="BR8" s="47"/>
      <c r="BS8" s="47"/>
      <c r="BT8" s="47"/>
    </row>
    <row r="9" spans="1:72" ht="27" customHeight="1" x14ac:dyDescent="0.25">
      <c r="A9" s="59"/>
      <c r="B9" s="59"/>
      <c r="C9" s="59"/>
      <c r="D9" s="59"/>
      <c r="E9" s="59"/>
      <c r="F9" s="174" t="s">
        <v>112</v>
      </c>
      <c r="G9" s="175" t="s">
        <v>121</v>
      </c>
      <c r="H9" s="176" t="s">
        <v>122</v>
      </c>
      <c r="I9" s="59"/>
      <c r="J9" s="175"/>
      <c r="K9" s="175" t="s">
        <v>121</v>
      </c>
      <c r="L9" s="176" t="s">
        <v>159</v>
      </c>
      <c r="M9" s="59"/>
      <c r="N9" s="175"/>
      <c r="O9" s="175" t="s">
        <v>121</v>
      </c>
      <c r="P9" s="176" t="s">
        <v>173</v>
      </c>
      <c r="Q9" s="59"/>
      <c r="R9" s="174" t="s">
        <v>193</v>
      </c>
      <c r="S9" s="175" t="s">
        <v>121</v>
      </c>
      <c r="T9" s="176" t="s">
        <v>201</v>
      </c>
      <c r="U9" s="59"/>
      <c r="V9" s="175"/>
      <c r="W9" s="175" t="s">
        <v>121</v>
      </c>
      <c r="X9" s="176" t="s">
        <v>225</v>
      </c>
      <c r="Y9" s="59"/>
      <c r="Z9" s="175"/>
      <c r="AA9" s="175" t="s">
        <v>121</v>
      </c>
      <c r="AB9" s="176" t="s">
        <v>236</v>
      </c>
      <c r="AC9" s="59"/>
      <c r="AD9" s="175"/>
      <c r="AE9" s="175"/>
      <c r="AF9" s="176"/>
      <c r="AG9" s="59"/>
      <c r="AH9" s="174" t="s">
        <v>257</v>
      </c>
      <c r="AI9" s="175" t="s">
        <v>121</v>
      </c>
      <c r="AJ9" s="176" t="s">
        <v>263</v>
      </c>
      <c r="AK9" s="59"/>
      <c r="AL9" s="175"/>
      <c r="AM9" s="175" t="s">
        <v>121</v>
      </c>
      <c r="AN9" s="176" t="s">
        <v>283</v>
      </c>
      <c r="AO9" s="59"/>
      <c r="AP9" s="174" t="s">
        <v>299</v>
      </c>
      <c r="AQ9" s="175" t="s">
        <v>121</v>
      </c>
      <c r="AR9" s="176" t="s">
        <v>304</v>
      </c>
      <c r="AS9" s="59"/>
      <c r="AT9" s="174" t="s">
        <v>309</v>
      </c>
      <c r="AU9" s="175" t="s">
        <v>121</v>
      </c>
      <c r="AV9" s="176" t="s">
        <v>314</v>
      </c>
      <c r="AW9" s="59"/>
      <c r="AX9" s="175"/>
      <c r="AY9" s="175" t="s">
        <v>121</v>
      </c>
      <c r="AZ9" s="176" t="s">
        <v>328</v>
      </c>
      <c r="BA9" s="59"/>
      <c r="BB9" s="175"/>
      <c r="BC9" s="175"/>
      <c r="BD9" s="176"/>
      <c r="BE9" s="59"/>
      <c r="BF9" s="175"/>
      <c r="BG9" s="175"/>
      <c r="BH9" s="176"/>
      <c r="BI9" s="59"/>
      <c r="BJ9" s="175"/>
      <c r="BK9" s="175"/>
      <c r="BL9" s="176"/>
      <c r="BM9" s="59"/>
      <c r="BN9" s="175"/>
      <c r="BO9" s="175"/>
      <c r="BP9" s="176"/>
      <c r="BQ9" s="59"/>
      <c r="BR9" s="47"/>
      <c r="BS9" s="47"/>
      <c r="BT9" s="47"/>
    </row>
    <row r="10" spans="1:72" ht="27" customHeight="1" x14ac:dyDescent="0.25">
      <c r="A10" s="59"/>
      <c r="B10" s="59"/>
      <c r="C10" s="59"/>
      <c r="D10" s="59"/>
      <c r="E10" s="59"/>
      <c r="F10" s="175"/>
      <c r="G10" s="175" t="s">
        <v>123</v>
      </c>
      <c r="H10" s="176" t="s">
        <v>124</v>
      </c>
      <c r="I10" s="59"/>
      <c r="J10" s="175"/>
      <c r="K10" s="175" t="s">
        <v>123</v>
      </c>
      <c r="L10" s="176" t="s">
        <v>160</v>
      </c>
      <c r="M10" s="59"/>
      <c r="N10" s="175"/>
      <c r="O10" s="175" t="s">
        <v>123</v>
      </c>
      <c r="P10" s="176" t="s">
        <v>174</v>
      </c>
      <c r="Q10" s="59"/>
      <c r="R10" s="174" t="s">
        <v>194</v>
      </c>
      <c r="S10" s="175" t="s">
        <v>123</v>
      </c>
      <c r="T10" s="176" t="s">
        <v>202</v>
      </c>
      <c r="U10" s="59"/>
      <c r="V10" s="175"/>
      <c r="W10" s="175" t="s">
        <v>123</v>
      </c>
      <c r="X10" s="176" t="s">
        <v>226</v>
      </c>
      <c r="Y10" s="59"/>
      <c r="Z10" s="175"/>
      <c r="AA10" s="175" t="s">
        <v>123</v>
      </c>
      <c r="AB10" s="176" t="s">
        <v>237</v>
      </c>
      <c r="AC10" s="59"/>
      <c r="AD10" s="175"/>
      <c r="AE10" s="175"/>
      <c r="AF10" s="176"/>
      <c r="AG10" s="59"/>
      <c r="AH10" s="174" t="s">
        <v>258</v>
      </c>
      <c r="AI10" s="175" t="s">
        <v>123</v>
      </c>
      <c r="AJ10" s="176" t="s">
        <v>264</v>
      </c>
      <c r="AK10" s="59"/>
      <c r="AL10" s="175"/>
      <c r="AM10" s="175" t="s">
        <v>123</v>
      </c>
      <c r="AN10" s="176" t="s">
        <v>284</v>
      </c>
      <c r="AO10" s="59"/>
      <c r="AP10" s="175"/>
      <c r="AQ10" s="175"/>
      <c r="AR10" s="176"/>
      <c r="AS10" s="59"/>
      <c r="AT10" s="175"/>
      <c r="AU10" s="175" t="s">
        <v>123</v>
      </c>
      <c r="AV10" s="176" t="s">
        <v>315</v>
      </c>
      <c r="AW10" s="59"/>
      <c r="AX10" s="175"/>
      <c r="AY10" s="175" t="s">
        <v>123</v>
      </c>
      <c r="AZ10" s="176" t="s">
        <v>329</v>
      </c>
      <c r="BA10" s="59"/>
      <c r="BB10" s="175"/>
      <c r="BC10" s="175"/>
      <c r="BD10" s="176"/>
      <c r="BE10" s="59"/>
      <c r="BF10" s="175"/>
      <c r="BG10" s="175"/>
      <c r="BH10" s="176"/>
      <c r="BI10" s="59"/>
      <c r="BJ10" s="175"/>
      <c r="BK10" s="175"/>
      <c r="BL10" s="176"/>
      <c r="BM10" s="59"/>
      <c r="BN10" s="175"/>
      <c r="BO10" s="175"/>
      <c r="BP10" s="176"/>
      <c r="BQ10" s="59"/>
      <c r="BR10" s="47"/>
      <c r="BS10" s="47"/>
      <c r="BT10" s="47"/>
    </row>
    <row r="11" spans="1:72" ht="27" customHeight="1" x14ac:dyDescent="0.25">
      <c r="A11" s="59"/>
      <c r="B11" s="59"/>
      <c r="C11" s="59"/>
      <c r="D11" s="59"/>
      <c r="E11" s="59"/>
      <c r="F11" s="175"/>
      <c r="G11" s="175" t="s">
        <v>125</v>
      </c>
      <c r="H11" s="176" t="s">
        <v>126</v>
      </c>
      <c r="I11" s="59"/>
      <c r="J11" s="175"/>
      <c r="K11" s="175" t="s">
        <v>125</v>
      </c>
      <c r="L11" s="176" t="s">
        <v>161</v>
      </c>
      <c r="M11" s="59"/>
      <c r="N11" s="175"/>
      <c r="O11" s="175" t="s">
        <v>125</v>
      </c>
      <c r="P11" s="176" t="s">
        <v>175</v>
      </c>
      <c r="Q11" s="59"/>
      <c r="R11" s="174" t="s">
        <v>195</v>
      </c>
      <c r="S11" s="175" t="s">
        <v>125</v>
      </c>
      <c r="T11" s="176" t="s">
        <v>203</v>
      </c>
      <c r="U11" s="59"/>
      <c r="V11" s="175"/>
      <c r="W11" s="175" t="s">
        <v>125</v>
      </c>
      <c r="X11" s="176" t="s">
        <v>227</v>
      </c>
      <c r="Y11" s="59"/>
      <c r="Z11" s="175"/>
      <c r="AA11" s="175" t="s">
        <v>125</v>
      </c>
      <c r="AB11" s="176" t="s">
        <v>238</v>
      </c>
      <c r="AC11" s="59"/>
      <c r="AD11" s="175"/>
      <c r="AE11" s="175"/>
      <c r="AF11" s="176"/>
      <c r="AG11" s="59"/>
      <c r="AH11" s="175"/>
      <c r="AI11" s="175" t="s">
        <v>125</v>
      </c>
      <c r="AJ11" s="176" t="s">
        <v>265</v>
      </c>
      <c r="AK11" s="59"/>
      <c r="AL11" s="175"/>
      <c r="AM11" s="175" t="s">
        <v>125</v>
      </c>
      <c r="AN11" s="176" t="s">
        <v>285</v>
      </c>
      <c r="AO11" s="59"/>
      <c r="AP11" s="175"/>
      <c r="AQ11" s="175"/>
      <c r="AR11" s="176"/>
      <c r="AS11" s="59"/>
      <c r="AT11" s="175"/>
      <c r="AU11" s="175" t="s">
        <v>125</v>
      </c>
      <c r="AV11" s="176" t="s">
        <v>316</v>
      </c>
      <c r="AW11" s="59"/>
      <c r="AX11" s="175"/>
      <c r="AY11" s="175" t="s">
        <v>125</v>
      </c>
      <c r="AZ11" s="176" t="s">
        <v>330</v>
      </c>
      <c r="BA11" s="59"/>
      <c r="BB11" s="175"/>
      <c r="BC11" s="175"/>
      <c r="BD11" s="176"/>
      <c r="BE11" s="59"/>
      <c r="BF11" s="175"/>
      <c r="BG11" s="175"/>
      <c r="BH11" s="176"/>
      <c r="BI11" s="59"/>
      <c r="BJ11" s="175"/>
      <c r="BK11" s="175"/>
      <c r="BL11" s="176"/>
      <c r="BM11" s="59"/>
      <c r="BN11" s="175"/>
      <c r="BO11" s="175"/>
      <c r="BP11" s="176"/>
      <c r="BQ11" s="59"/>
      <c r="BR11" s="47"/>
      <c r="BS11" s="47"/>
      <c r="BT11" s="47"/>
    </row>
    <row r="12" spans="1:72" ht="27" customHeight="1" x14ac:dyDescent="0.25">
      <c r="A12" s="59"/>
      <c r="B12" s="59"/>
      <c r="C12" s="59"/>
      <c r="D12" s="59"/>
      <c r="E12" s="59"/>
      <c r="F12" s="175"/>
      <c r="G12" s="175" t="s">
        <v>127</v>
      </c>
      <c r="H12" s="176" t="s">
        <v>128</v>
      </c>
      <c r="I12" s="59"/>
      <c r="J12" s="175"/>
      <c r="K12" s="175" t="s">
        <v>127</v>
      </c>
      <c r="L12" s="176" t="s">
        <v>162</v>
      </c>
      <c r="M12" s="59"/>
      <c r="N12" s="175"/>
      <c r="O12" s="175" t="s">
        <v>127</v>
      </c>
      <c r="P12" s="176" t="s">
        <v>176</v>
      </c>
      <c r="Q12" s="59"/>
      <c r="R12" s="174" t="s">
        <v>196</v>
      </c>
      <c r="S12" s="175" t="s">
        <v>127</v>
      </c>
      <c r="T12" s="176" t="s">
        <v>204</v>
      </c>
      <c r="U12" s="59"/>
      <c r="V12" s="175"/>
      <c r="W12" s="175" t="s">
        <v>127</v>
      </c>
      <c r="X12" s="176" t="s">
        <v>228</v>
      </c>
      <c r="Y12" s="59"/>
      <c r="Z12" s="175"/>
      <c r="AA12" s="175" t="s">
        <v>127</v>
      </c>
      <c r="AB12" s="176" t="s">
        <v>239</v>
      </c>
      <c r="AC12" s="59"/>
      <c r="AD12" s="175"/>
      <c r="AE12" s="175"/>
      <c r="AF12" s="176"/>
      <c r="AG12" s="59"/>
      <c r="AH12" s="175"/>
      <c r="AI12" s="175" t="s">
        <v>127</v>
      </c>
      <c r="AJ12" s="176" t="s">
        <v>266</v>
      </c>
      <c r="AK12" s="59"/>
      <c r="AL12" s="175"/>
      <c r="AM12" s="175" t="s">
        <v>127</v>
      </c>
      <c r="AN12" s="176" t="s">
        <v>286</v>
      </c>
      <c r="AO12" s="59"/>
      <c r="AP12" s="175"/>
      <c r="AQ12" s="175"/>
      <c r="AR12" s="176"/>
      <c r="AS12" s="59"/>
      <c r="AT12" s="175"/>
      <c r="AU12" s="175" t="s">
        <v>127</v>
      </c>
      <c r="AV12" s="176" t="s">
        <v>317</v>
      </c>
      <c r="AW12" s="59"/>
      <c r="AX12" s="175"/>
      <c r="AY12" s="175" t="s">
        <v>127</v>
      </c>
      <c r="AZ12" s="176" t="s">
        <v>331</v>
      </c>
      <c r="BA12" s="59"/>
      <c r="BB12" s="175"/>
      <c r="BC12" s="175"/>
      <c r="BD12" s="176"/>
      <c r="BE12" s="59"/>
      <c r="BF12" s="175"/>
      <c r="BG12" s="175"/>
      <c r="BH12" s="176"/>
      <c r="BI12" s="59"/>
      <c r="BJ12" s="175"/>
      <c r="BK12" s="175"/>
      <c r="BL12" s="176"/>
      <c r="BM12" s="59"/>
      <c r="BN12" s="175"/>
      <c r="BO12" s="175"/>
      <c r="BP12" s="176"/>
      <c r="BQ12" s="59"/>
      <c r="BR12" s="47"/>
      <c r="BS12" s="47"/>
      <c r="BT12" s="47"/>
    </row>
    <row r="13" spans="1:72" ht="27" customHeight="1" x14ac:dyDescent="0.25">
      <c r="A13" s="59"/>
      <c r="B13" s="59"/>
      <c r="C13" s="59"/>
      <c r="D13" s="59"/>
      <c r="E13" s="59"/>
      <c r="F13" s="175"/>
      <c r="G13" s="175" t="s">
        <v>129</v>
      </c>
      <c r="H13" s="176" t="s">
        <v>130</v>
      </c>
      <c r="I13" s="59"/>
      <c r="J13" s="175"/>
      <c r="K13" s="175" t="s">
        <v>129</v>
      </c>
      <c r="L13" s="176" t="s">
        <v>163</v>
      </c>
      <c r="M13" s="59"/>
      <c r="N13" s="175"/>
      <c r="O13" s="175" t="s">
        <v>129</v>
      </c>
      <c r="P13" s="176" t="s">
        <v>177</v>
      </c>
      <c r="Q13" s="59"/>
      <c r="R13" s="175"/>
      <c r="S13" s="175" t="s">
        <v>129</v>
      </c>
      <c r="T13" s="176" t="s">
        <v>205</v>
      </c>
      <c r="U13" s="59"/>
      <c r="V13" s="175"/>
      <c r="W13" s="175" t="s">
        <v>129</v>
      </c>
      <c r="X13" s="176" t="s">
        <v>229</v>
      </c>
      <c r="Y13" s="59"/>
      <c r="Z13" s="175"/>
      <c r="AA13" s="175" t="s">
        <v>129</v>
      </c>
      <c r="AB13" s="176" t="s">
        <v>240</v>
      </c>
      <c r="AC13" s="59"/>
      <c r="AD13" s="175"/>
      <c r="AE13" s="175"/>
      <c r="AF13" s="176"/>
      <c r="AG13" s="59"/>
      <c r="AH13" s="175"/>
      <c r="AI13" s="175" t="s">
        <v>129</v>
      </c>
      <c r="AJ13" s="176" t="s">
        <v>267</v>
      </c>
      <c r="AK13" s="59"/>
      <c r="AL13" s="175"/>
      <c r="AM13" s="175" t="s">
        <v>129</v>
      </c>
      <c r="AN13" s="176" t="s">
        <v>287</v>
      </c>
      <c r="AO13" s="59"/>
      <c r="AP13" s="175"/>
      <c r="AQ13" s="175"/>
      <c r="AR13" s="176"/>
      <c r="AS13" s="59"/>
      <c r="AT13" s="175"/>
      <c r="AU13" s="175" t="s">
        <v>129</v>
      </c>
      <c r="AV13" s="176" t="s">
        <v>318</v>
      </c>
      <c r="AW13" s="59"/>
      <c r="AX13" s="175"/>
      <c r="AY13" s="175" t="s">
        <v>129</v>
      </c>
      <c r="AZ13" s="176" t="s">
        <v>332</v>
      </c>
      <c r="BA13" s="59"/>
      <c r="BB13" s="175"/>
      <c r="BC13" s="175"/>
      <c r="BD13" s="176"/>
      <c r="BE13" s="59"/>
      <c r="BF13" s="175"/>
      <c r="BG13" s="175"/>
      <c r="BH13" s="176"/>
      <c r="BI13" s="59"/>
      <c r="BJ13" s="175"/>
      <c r="BK13" s="175"/>
      <c r="BL13" s="176"/>
      <c r="BM13" s="59"/>
      <c r="BN13" s="175"/>
      <c r="BO13" s="175"/>
      <c r="BP13" s="176"/>
      <c r="BQ13" s="59"/>
      <c r="BR13" s="47"/>
      <c r="BS13" s="47"/>
      <c r="BT13" s="47"/>
    </row>
    <row r="14" spans="1:72" ht="27" customHeight="1" x14ac:dyDescent="0.25">
      <c r="A14" s="59"/>
      <c r="B14" s="59"/>
      <c r="C14" s="59"/>
      <c r="D14" s="59"/>
      <c r="E14" s="59"/>
      <c r="F14" s="175"/>
      <c r="G14" s="175" t="s">
        <v>131</v>
      </c>
      <c r="H14" s="176" t="s">
        <v>132</v>
      </c>
      <c r="I14" s="59"/>
      <c r="J14" s="175"/>
      <c r="K14" s="175" t="s">
        <v>131</v>
      </c>
      <c r="L14" s="176" t="s">
        <v>164</v>
      </c>
      <c r="M14" s="59"/>
      <c r="N14" s="175"/>
      <c r="O14" s="175" t="s">
        <v>131</v>
      </c>
      <c r="P14" s="176" t="s">
        <v>178</v>
      </c>
      <c r="Q14" s="59"/>
      <c r="R14" s="175"/>
      <c r="S14" s="175" t="s">
        <v>131</v>
      </c>
      <c r="T14" s="176" t="s">
        <v>206</v>
      </c>
      <c r="U14" s="59"/>
      <c r="V14" s="175"/>
      <c r="W14" s="175" t="s">
        <v>131</v>
      </c>
      <c r="X14" s="176" t="s">
        <v>230</v>
      </c>
      <c r="Y14" s="59"/>
      <c r="Z14" s="175"/>
      <c r="AA14" s="175" t="s">
        <v>131</v>
      </c>
      <c r="AB14" s="176" t="s">
        <v>241</v>
      </c>
      <c r="AC14" s="59"/>
      <c r="AD14" s="175"/>
      <c r="AE14" s="175"/>
      <c r="AF14" s="176"/>
      <c r="AG14" s="59"/>
      <c r="AH14" s="175"/>
      <c r="AI14" s="175" t="s">
        <v>131</v>
      </c>
      <c r="AJ14" s="176" t="s">
        <v>268</v>
      </c>
      <c r="AK14" s="59"/>
      <c r="AL14" s="175"/>
      <c r="AM14" s="175" t="s">
        <v>131</v>
      </c>
      <c r="AN14" s="176" t="s">
        <v>288</v>
      </c>
      <c r="AO14" s="59"/>
      <c r="AP14" s="175"/>
      <c r="AQ14" s="175"/>
      <c r="AR14" s="176"/>
      <c r="AS14" s="59"/>
      <c r="AT14" s="175"/>
      <c r="AU14" s="175" t="s">
        <v>131</v>
      </c>
      <c r="AV14" s="176" t="s">
        <v>319</v>
      </c>
      <c r="AW14" s="59"/>
      <c r="AX14" s="175"/>
      <c r="AY14" s="175" t="s">
        <v>131</v>
      </c>
      <c r="AZ14" s="176" t="s">
        <v>333</v>
      </c>
      <c r="BA14" s="59"/>
      <c r="BB14" s="175"/>
      <c r="BC14" s="175"/>
      <c r="BD14" s="176"/>
      <c r="BE14" s="59"/>
      <c r="BF14" s="175"/>
      <c r="BG14" s="175"/>
      <c r="BH14" s="176"/>
      <c r="BI14" s="59"/>
      <c r="BJ14" s="175"/>
      <c r="BK14" s="175"/>
      <c r="BL14" s="176"/>
      <c r="BM14" s="59"/>
      <c r="BN14" s="175"/>
      <c r="BO14" s="175"/>
      <c r="BP14" s="176"/>
      <c r="BQ14" s="59"/>
      <c r="BR14" s="47"/>
      <c r="BS14" s="47"/>
      <c r="BT14" s="47"/>
    </row>
    <row r="15" spans="1:72" ht="27" customHeight="1" x14ac:dyDescent="0.25">
      <c r="A15" s="59"/>
      <c r="B15" s="59"/>
      <c r="C15" s="59"/>
      <c r="D15" s="59"/>
      <c r="E15" s="59"/>
      <c r="F15" s="175"/>
      <c r="G15" s="175" t="s">
        <v>133</v>
      </c>
      <c r="H15" s="176" t="s">
        <v>134</v>
      </c>
      <c r="I15" s="59"/>
      <c r="J15" s="175"/>
      <c r="K15" s="175"/>
      <c r="L15" s="176"/>
      <c r="M15" s="59"/>
      <c r="N15" s="175"/>
      <c r="O15" s="175" t="s">
        <v>133</v>
      </c>
      <c r="P15" s="176" t="s">
        <v>179</v>
      </c>
      <c r="Q15" s="59"/>
      <c r="R15" s="175"/>
      <c r="S15" s="175" t="s">
        <v>133</v>
      </c>
      <c r="T15" s="176" t="s">
        <v>207</v>
      </c>
      <c r="U15" s="59"/>
      <c r="V15" s="175"/>
      <c r="W15" s="175" t="s">
        <v>133</v>
      </c>
      <c r="X15" s="176" t="s">
        <v>231</v>
      </c>
      <c r="Y15" s="59"/>
      <c r="Z15" s="175"/>
      <c r="AA15" s="175" t="s">
        <v>133</v>
      </c>
      <c r="AB15" s="176" t="s">
        <v>242</v>
      </c>
      <c r="AC15" s="59"/>
      <c r="AD15" s="175"/>
      <c r="AE15" s="175"/>
      <c r="AF15" s="176"/>
      <c r="AG15" s="59"/>
      <c r="AH15" s="175"/>
      <c r="AI15" s="175" t="s">
        <v>133</v>
      </c>
      <c r="AJ15" s="176" t="s">
        <v>269</v>
      </c>
      <c r="AK15" s="59"/>
      <c r="AL15" s="175"/>
      <c r="AM15" s="175" t="s">
        <v>133</v>
      </c>
      <c r="AN15" s="176" t="s">
        <v>289</v>
      </c>
      <c r="AO15" s="59"/>
      <c r="AP15" s="175"/>
      <c r="AQ15" s="175"/>
      <c r="AR15" s="176"/>
      <c r="AS15" s="59"/>
      <c r="AT15" s="175"/>
      <c r="AU15" s="175"/>
      <c r="AV15" s="176"/>
      <c r="AW15" s="59"/>
      <c r="AX15" s="175"/>
      <c r="AY15" s="175" t="s">
        <v>133</v>
      </c>
      <c r="AZ15" s="176" t="s">
        <v>334</v>
      </c>
      <c r="BA15" s="59"/>
      <c r="BB15" s="175"/>
      <c r="BC15" s="175"/>
      <c r="BD15" s="176"/>
      <c r="BE15" s="59"/>
      <c r="BF15" s="175"/>
      <c r="BG15" s="175"/>
      <c r="BH15" s="176"/>
      <c r="BI15" s="59"/>
      <c r="BJ15" s="175"/>
      <c r="BK15" s="175"/>
      <c r="BL15" s="176"/>
      <c r="BM15" s="59"/>
      <c r="BN15" s="175"/>
      <c r="BO15" s="175"/>
      <c r="BP15" s="176"/>
      <c r="BQ15" s="59"/>
      <c r="BR15" s="47"/>
      <c r="BS15" s="47"/>
      <c r="BT15" s="47"/>
    </row>
    <row r="16" spans="1:72" ht="27" customHeight="1" x14ac:dyDescent="0.25">
      <c r="A16" s="59"/>
      <c r="B16" s="59"/>
      <c r="C16" s="59"/>
      <c r="D16" s="59"/>
      <c r="E16" s="59"/>
      <c r="F16" s="175"/>
      <c r="G16" s="175" t="s">
        <v>135</v>
      </c>
      <c r="H16" s="176" t="s">
        <v>136</v>
      </c>
      <c r="I16" s="59"/>
      <c r="J16" s="175"/>
      <c r="K16" s="175"/>
      <c r="L16" s="176"/>
      <c r="M16" s="59"/>
      <c r="N16" s="175"/>
      <c r="O16" s="175" t="s">
        <v>135</v>
      </c>
      <c r="P16" s="176" t="s">
        <v>180</v>
      </c>
      <c r="Q16" s="59"/>
      <c r="R16" s="175"/>
      <c r="S16" s="175" t="s">
        <v>135</v>
      </c>
      <c r="T16" s="176" t="s">
        <v>208</v>
      </c>
      <c r="U16" s="59"/>
      <c r="V16" s="175"/>
      <c r="W16" s="175"/>
      <c r="X16" s="176"/>
      <c r="Y16" s="59"/>
      <c r="Z16" s="175"/>
      <c r="AA16" s="175" t="s">
        <v>135</v>
      </c>
      <c r="AB16" s="176" t="s">
        <v>243</v>
      </c>
      <c r="AC16" s="59"/>
      <c r="AD16" s="175"/>
      <c r="AE16" s="175"/>
      <c r="AF16" s="176"/>
      <c r="AG16" s="59"/>
      <c r="AH16" s="175"/>
      <c r="AI16" s="175" t="s">
        <v>135</v>
      </c>
      <c r="AJ16" s="176" t="s">
        <v>270</v>
      </c>
      <c r="AK16" s="59"/>
      <c r="AL16" s="175"/>
      <c r="AM16" s="175" t="s">
        <v>135</v>
      </c>
      <c r="AN16" s="176" t="s">
        <v>290</v>
      </c>
      <c r="AO16" s="59"/>
      <c r="AP16" s="175"/>
      <c r="AQ16" s="175"/>
      <c r="AR16" s="176"/>
      <c r="AS16" s="59"/>
      <c r="AT16" s="175"/>
      <c r="AU16" s="175"/>
      <c r="AV16" s="176"/>
      <c r="AW16" s="59"/>
      <c r="AX16" s="175"/>
      <c r="AY16" s="175" t="s">
        <v>135</v>
      </c>
      <c r="AZ16" s="176" t="s">
        <v>335</v>
      </c>
      <c r="BA16" s="59"/>
      <c r="BB16" s="175"/>
      <c r="BC16" s="175"/>
      <c r="BD16" s="176"/>
      <c r="BE16" s="59"/>
      <c r="BF16" s="175"/>
      <c r="BG16" s="175"/>
      <c r="BH16" s="176"/>
      <c r="BI16" s="59"/>
      <c r="BJ16" s="175"/>
      <c r="BK16" s="175"/>
      <c r="BL16" s="176"/>
      <c r="BM16" s="59"/>
      <c r="BN16" s="175"/>
      <c r="BO16" s="175"/>
      <c r="BP16" s="176"/>
      <c r="BQ16" s="59"/>
      <c r="BR16" s="47"/>
      <c r="BS16" s="47"/>
      <c r="BT16" s="47"/>
    </row>
    <row r="17" spans="1:72" ht="27" customHeight="1" x14ac:dyDescent="0.25">
      <c r="A17" s="59"/>
      <c r="B17" s="59"/>
      <c r="C17" s="59"/>
      <c r="D17" s="59"/>
      <c r="E17" s="59"/>
      <c r="F17" s="60"/>
      <c r="G17" s="175" t="s">
        <v>137</v>
      </c>
      <c r="H17" s="176" t="s">
        <v>138</v>
      </c>
      <c r="I17" s="59"/>
      <c r="J17" s="60"/>
      <c r="K17" s="175"/>
      <c r="L17" s="176"/>
      <c r="M17" s="59"/>
      <c r="N17" s="60"/>
      <c r="O17" s="175" t="s">
        <v>137</v>
      </c>
      <c r="P17" s="176" t="s">
        <v>181</v>
      </c>
      <c r="Q17" s="59"/>
      <c r="R17" s="60"/>
      <c r="S17" s="175" t="s">
        <v>137</v>
      </c>
      <c r="T17" s="176" t="s">
        <v>209</v>
      </c>
      <c r="U17" s="59"/>
      <c r="V17" s="60"/>
      <c r="W17" s="175"/>
      <c r="X17" s="176"/>
      <c r="Y17" s="59"/>
      <c r="Z17" s="60"/>
      <c r="AA17" s="175" t="s">
        <v>137</v>
      </c>
      <c r="AB17" s="176" t="s">
        <v>244</v>
      </c>
      <c r="AC17" s="59"/>
      <c r="AD17" s="60"/>
      <c r="AE17" s="175"/>
      <c r="AF17" s="176"/>
      <c r="AG17" s="59"/>
      <c r="AH17" s="60"/>
      <c r="AI17" s="175" t="s">
        <v>137</v>
      </c>
      <c r="AJ17" s="176" t="s">
        <v>271</v>
      </c>
      <c r="AK17" s="59"/>
      <c r="AL17" s="60"/>
      <c r="AM17" s="175" t="s">
        <v>137</v>
      </c>
      <c r="AN17" s="176" t="s">
        <v>291</v>
      </c>
      <c r="AO17" s="59"/>
      <c r="AP17" s="60"/>
      <c r="AQ17" s="175"/>
      <c r="AR17" s="176"/>
      <c r="AS17" s="59"/>
      <c r="AT17" s="60"/>
      <c r="AU17" s="175"/>
      <c r="AV17" s="176"/>
      <c r="AW17" s="59"/>
      <c r="AX17" s="60"/>
      <c r="AY17" s="175" t="s">
        <v>137</v>
      </c>
      <c r="AZ17" s="176" t="s">
        <v>336</v>
      </c>
      <c r="BA17" s="59"/>
      <c r="BB17" s="60"/>
      <c r="BC17" s="175"/>
      <c r="BD17" s="176"/>
      <c r="BE17" s="59"/>
      <c r="BF17" s="60"/>
      <c r="BG17" s="175"/>
      <c r="BH17" s="176"/>
      <c r="BI17" s="59"/>
      <c r="BJ17" s="60"/>
      <c r="BK17" s="175"/>
      <c r="BL17" s="176"/>
      <c r="BM17" s="59"/>
      <c r="BN17" s="60"/>
      <c r="BO17" s="175"/>
      <c r="BP17" s="176"/>
      <c r="BQ17" s="59"/>
      <c r="BR17" s="47"/>
      <c r="BS17" s="47"/>
      <c r="BT17" s="47"/>
    </row>
    <row r="18" spans="1:72" ht="27" customHeight="1" x14ac:dyDescent="0.25">
      <c r="A18" s="59"/>
      <c r="B18" s="59"/>
      <c r="C18" s="59"/>
      <c r="D18" s="59"/>
      <c r="E18" s="59"/>
      <c r="F18" s="60"/>
      <c r="G18" s="175" t="s">
        <v>139</v>
      </c>
      <c r="H18" s="176" t="s">
        <v>140</v>
      </c>
      <c r="I18" s="59"/>
      <c r="J18" s="60"/>
      <c r="K18" s="175"/>
      <c r="L18" s="176"/>
      <c r="M18" s="59"/>
      <c r="N18" s="60"/>
      <c r="O18" s="175" t="s">
        <v>139</v>
      </c>
      <c r="P18" s="176" t="s">
        <v>182</v>
      </c>
      <c r="Q18" s="59"/>
      <c r="R18" s="60"/>
      <c r="S18" s="175" t="s">
        <v>139</v>
      </c>
      <c r="T18" s="176" t="s">
        <v>210</v>
      </c>
      <c r="U18" s="59"/>
      <c r="V18" s="60"/>
      <c r="W18" s="175"/>
      <c r="X18" s="176"/>
      <c r="Y18" s="59"/>
      <c r="Z18" s="60"/>
      <c r="AA18" s="175" t="s">
        <v>139</v>
      </c>
      <c r="AB18" s="176" t="s">
        <v>245</v>
      </c>
      <c r="AC18" s="59"/>
      <c r="AD18" s="60"/>
      <c r="AE18" s="175"/>
      <c r="AF18" s="176"/>
      <c r="AG18" s="59"/>
      <c r="AH18" s="60"/>
      <c r="AI18" s="175" t="s">
        <v>139</v>
      </c>
      <c r="AJ18" s="176" t="s">
        <v>272</v>
      </c>
      <c r="AK18" s="59"/>
      <c r="AL18" s="60"/>
      <c r="AM18" s="175" t="s">
        <v>139</v>
      </c>
      <c r="AN18" s="176" t="s">
        <v>292</v>
      </c>
      <c r="AO18" s="59"/>
      <c r="AP18" s="60"/>
      <c r="AQ18" s="175"/>
      <c r="AR18" s="176"/>
      <c r="AS18" s="59"/>
      <c r="AT18" s="60"/>
      <c r="AU18" s="175"/>
      <c r="AV18" s="176"/>
      <c r="AW18" s="59"/>
      <c r="AX18" s="60"/>
      <c r="AY18" s="175" t="s">
        <v>139</v>
      </c>
      <c r="AZ18" s="176" t="s">
        <v>337</v>
      </c>
      <c r="BA18" s="59"/>
      <c r="BB18" s="60"/>
      <c r="BC18" s="175"/>
      <c r="BD18" s="176"/>
      <c r="BE18" s="59"/>
      <c r="BF18" s="60"/>
      <c r="BG18" s="175"/>
      <c r="BH18" s="176"/>
      <c r="BI18" s="59"/>
      <c r="BJ18" s="60"/>
      <c r="BK18" s="175"/>
      <c r="BL18" s="176"/>
      <c r="BM18" s="59"/>
      <c r="BN18" s="60"/>
      <c r="BO18" s="175"/>
      <c r="BP18" s="176"/>
      <c r="BQ18" s="59"/>
      <c r="BR18" s="47"/>
      <c r="BS18" s="47"/>
      <c r="BT18" s="47"/>
    </row>
    <row r="19" spans="1:72" ht="27" customHeight="1" x14ac:dyDescent="0.25">
      <c r="A19" s="59"/>
      <c r="B19" s="59"/>
      <c r="C19" s="59"/>
      <c r="D19" s="59"/>
      <c r="E19" s="59"/>
      <c r="F19" s="60"/>
      <c r="G19" s="175" t="s">
        <v>141</v>
      </c>
      <c r="H19" s="176" t="s">
        <v>142</v>
      </c>
      <c r="I19" s="59"/>
      <c r="J19" s="60"/>
      <c r="K19" s="175"/>
      <c r="L19" s="176"/>
      <c r="M19" s="59"/>
      <c r="N19" s="60"/>
      <c r="O19" s="175" t="s">
        <v>141</v>
      </c>
      <c r="P19" s="176" t="s">
        <v>183</v>
      </c>
      <c r="Q19" s="59"/>
      <c r="R19" s="60"/>
      <c r="S19" s="175" t="s">
        <v>141</v>
      </c>
      <c r="T19" s="176" t="s">
        <v>211</v>
      </c>
      <c r="U19" s="59"/>
      <c r="V19" s="60"/>
      <c r="W19" s="175"/>
      <c r="X19" s="176"/>
      <c r="Y19" s="59"/>
      <c r="Z19" s="60"/>
      <c r="AA19" s="175"/>
      <c r="AB19" s="176"/>
      <c r="AC19" s="59"/>
      <c r="AD19" s="60"/>
      <c r="AE19" s="175"/>
      <c r="AF19" s="176"/>
      <c r="AG19" s="59"/>
      <c r="AH19" s="60"/>
      <c r="AI19" s="175" t="s">
        <v>141</v>
      </c>
      <c r="AJ19" s="176" t="s">
        <v>273</v>
      </c>
      <c r="AK19" s="59"/>
      <c r="AL19" s="60"/>
      <c r="AM19" s="175" t="s">
        <v>141</v>
      </c>
      <c r="AN19" s="176" t="s">
        <v>293</v>
      </c>
      <c r="AO19" s="59"/>
      <c r="AP19" s="60"/>
      <c r="AQ19" s="175"/>
      <c r="AR19" s="176"/>
      <c r="AS19" s="59"/>
      <c r="AT19" s="60"/>
      <c r="AU19" s="175"/>
      <c r="AV19" s="176"/>
      <c r="AW19" s="59"/>
      <c r="AX19" s="60"/>
      <c r="AY19" s="175"/>
      <c r="AZ19" s="176"/>
      <c r="BA19" s="59"/>
      <c r="BB19" s="60"/>
      <c r="BC19" s="175"/>
      <c r="BD19" s="176"/>
      <c r="BE19" s="59"/>
      <c r="BF19" s="60"/>
      <c r="BG19" s="175"/>
      <c r="BH19" s="176"/>
      <c r="BI19" s="59"/>
      <c r="BJ19" s="60"/>
      <c r="BK19" s="175"/>
      <c r="BL19" s="176"/>
      <c r="BM19" s="59"/>
      <c r="BN19" s="60"/>
      <c r="BO19" s="175"/>
      <c r="BP19" s="176"/>
      <c r="BQ19" s="59"/>
      <c r="BR19" s="47"/>
      <c r="BS19" s="47"/>
      <c r="BT19" s="47"/>
    </row>
    <row r="20" spans="1:72" ht="27" customHeight="1" x14ac:dyDescent="0.25">
      <c r="A20" s="59"/>
      <c r="B20" s="59"/>
      <c r="C20" s="59"/>
      <c r="D20" s="59"/>
      <c r="E20" s="59"/>
      <c r="F20" s="60"/>
      <c r="G20" s="175" t="s">
        <v>143</v>
      </c>
      <c r="H20" s="176" t="s">
        <v>144</v>
      </c>
      <c r="I20" s="59"/>
      <c r="J20" s="60"/>
      <c r="K20" s="175"/>
      <c r="L20" s="176"/>
      <c r="M20" s="59"/>
      <c r="N20" s="60"/>
      <c r="O20" s="175" t="s">
        <v>143</v>
      </c>
      <c r="P20" s="176" t="s">
        <v>184</v>
      </c>
      <c r="Q20" s="59"/>
      <c r="R20" s="60"/>
      <c r="S20" s="175" t="s">
        <v>143</v>
      </c>
      <c r="T20" s="176" t="s">
        <v>212</v>
      </c>
      <c r="U20" s="59"/>
      <c r="V20" s="60"/>
      <c r="W20" s="175"/>
      <c r="X20" s="176"/>
      <c r="Y20" s="59"/>
      <c r="Z20" s="60"/>
      <c r="AA20" s="175"/>
      <c r="AB20" s="176"/>
      <c r="AC20" s="59"/>
      <c r="AD20" s="60"/>
      <c r="AE20" s="175"/>
      <c r="AF20" s="176"/>
      <c r="AG20" s="59"/>
      <c r="AH20" s="60"/>
      <c r="AI20" s="175" t="s">
        <v>143</v>
      </c>
      <c r="AJ20" s="176" t="s">
        <v>274</v>
      </c>
      <c r="AK20" s="59"/>
      <c r="AL20" s="60"/>
      <c r="AM20" s="175" t="s">
        <v>143</v>
      </c>
      <c r="AN20" s="176" t="s">
        <v>294</v>
      </c>
      <c r="AO20" s="59"/>
      <c r="AP20" s="60"/>
      <c r="AQ20" s="175"/>
      <c r="AR20" s="176"/>
      <c r="AS20" s="59"/>
      <c r="AT20" s="60"/>
      <c r="AU20" s="175"/>
      <c r="AV20" s="176"/>
      <c r="AW20" s="59"/>
      <c r="AX20" s="60"/>
      <c r="AY20" s="175"/>
      <c r="AZ20" s="176"/>
      <c r="BA20" s="59"/>
      <c r="BB20" s="60"/>
      <c r="BC20" s="175"/>
      <c r="BD20" s="176"/>
      <c r="BE20" s="59"/>
      <c r="BF20" s="60"/>
      <c r="BG20" s="175"/>
      <c r="BH20" s="176"/>
      <c r="BI20" s="59"/>
      <c r="BJ20" s="60"/>
      <c r="BK20" s="175"/>
      <c r="BL20" s="176"/>
      <c r="BM20" s="59"/>
      <c r="BN20" s="60"/>
      <c r="BO20" s="175"/>
      <c r="BP20" s="176"/>
      <c r="BQ20" s="59"/>
      <c r="BR20" s="47"/>
      <c r="BS20" s="47"/>
      <c r="BT20" s="47"/>
    </row>
    <row r="21" spans="1:72" ht="27" customHeight="1" x14ac:dyDescent="0.25">
      <c r="A21" s="59"/>
      <c r="B21" s="59"/>
      <c r="C21" s="59"/>
      <c r="D21" s="59"/>
      <c r="E21" s="59"/>
      <c r="F21" s="60"/>
      <c r="G21" s="175" t="s">
        <v>145</v>
      </c>
      <c r="H21" s="176" t="s">
        <v>146</v>
      </c>
      <c r="I21" s="59"/>
      <c r="J21" s="60"/>
      <c r="K21" s="175"/>
      <c r="L21" s="176"/>
      <c r="M21" s="59"/>
      <c r="N21" s="60"/>
      <c r="O21" s="175" t="s">
        <v>145</v>
      </c>
      <c r="P21" s="176" t="s">
        <v>185</v>
      </c>
      <c r="Q21" s="59"/>
      <c r="R21" s="60"/>
      <c r="S21" s="175" t="s">
        <v>145</v>
      </c>
      <c r="T21" s="176" t="s">
        <v>213</v>
      </c>
      <c r="U21" s="59"/>
      <c r="V21" s="60"/>
      <c r="W21" s="175"/>
      <c r="X21" s="176"/>
      <c r="Y21" s="59"/>
      <c r="Z21" s="60"/>
      <c r="AA21" s="175"/>
      <c r="AB21" s="176"/>
      <c r="AC21" s="59"/>
      <c r="AD21" s="60"/>
      <c r="AE21" s="175"/>
      <c r="AF21" s="176"/>
      <c r="AG21" s="59"/>
      <c r="AH21" s="60"/>
      <c r="AI21" s="175" t="s">
        <v>145</v>
      </c>
      <c r="AJ21" s="176" t="s">
        <v>275</v>
      </c>
      <c r="AK21" s="59"/>
      <c r="AL21" s="60"/>
      <c r="AM21" s="175"/>
      <c r="AN21" s="176"/>
      <c r="AO21" s="59"/>
      <c r="AP21" s="60"/>
      <c r="AQ21" s="175"/>
      <c r="AR21" s="176"/>
      <c r="AS21" s="59"/>
      <c r="AT21" s="60"/>
      <c r="AU21" s="175"/>
      <c r="AV21" s="176"/>
      <c r="AW21" s="59"/>
      <c r="AX21" s="60"/>
      <c r="AY21" s="175"/>
      <c r="AZ21" s="176"/>
      <c r="BA21" s="59"/>
      <c r="BB21" s="60"/>
      <c r="BC21" s="175"/>
      <c r="BD21" s="176"/>
      <c r="BE21" s="59"/>
      <c r="BF21" s="60"/>
      <c r="BG21" s="175"/>
      <c r="BH21" s="176"/>
      <c r="BI21" s="59"/>
      <c r="BJ21" s="60"/>
      <c r="BK21" s="175"/>
      <c r="BL21" s="176"/>
      <c r="BM21" s="59"/>
      <c r="BN21" s="60"/>
      <c r="BO21" s="175"/>
      <c r="BP21" s="176"/>
      <c r="BQ21" s="59"/>
      <c r="BR21" s="47"/>
      <c r="BS21" s="47"/>
      <c r="BT21" s="47"/>
    </row>
    <row r="22" spans="1:72" ht="27" customHeight="1" x14ac:dyDescent="0.25">
      <c r="A22" s="59"/>
      <c r="B22" s="59"/>
      <c r="C22" s="59"/>
      <c r="D22" s="59"/>
      <c r="E22" s="59"/>
      <c r="F22" s="60"/>
      <c r="G22" s="175" t="s">
        <v>147</v>
      </c>
      <c r="H22" s="176" t="s">
        <v>148</v>
      </c>
      <c r="I22" s="59"/>
      <c r="J22" s="60"/>
      <c r="K22" s="175"/>
      <c r="L22" s="176"/>
      <c r="M22" s="59"/>
      <c r="N22" s="60"/>
      <c r="O22" s="175" t="s">
        <v>147</v>
      </c>
      <c r="P22" s="176" t="s">
        <v>186</v>
      </c>
      <c r="Q22" s="59"/>
      <c r="R22" s="60"/>
      <c r="S22" s="175" t="s">
        <v>147</v>
      </c>
      <c r="T22" s="176" t="s">
        <v>214</v>
      </c>
      <c r="U22" s="59"/>
      <c r="V22" s="60"/>
      <c r="W22" s="175"/>
      <c r="X22" s="176"/>
      <c r="Y22" s="59"/>
      <c r="Z22" s="60"/>
      <c r="AA22" s="175"/>
      <c r="AB22" s="176"/>
      <c r="AC22" s="59"/>
      <c r="AD22" s="60"/>
      <c r="AE22" s="175"/>
      <c r="AF22" s="176"/>
      <c r="AG22" s="59"/>
      <c r="AH22" s="60"/>
      <c r="AI22" s="175" t="s">
        <v>147</v>
      </c>
      <c r="AJ22" s="176" t="s">
        <v>276</v>
      </c>
      <c r="AK22" s="59"/>
      <c r="AL22" s="60"/>
      <c r="AM22" s="175"/>
      <c r="AN22" s="176"/>
      <c r="AO22" s="59"/>
      <c r="AP22" s="60"/>
      <c r="AQ22" s="175"/>
      <c r="AR22" s="176"/>
      <c r="AS22" s="59"/>
      <c r="AT22" s="60"/>
      <c r="AU22" s="175"/>
      <c r="AV22" s="176"/>
      <c r="AW22" s="59"/>
      <c r="AX22" s="60"/>
      <c r="AY22" s="175"/>
      <c r="AZ22" s="176"/>
      <c r="BA22" s="59"/>
      <c r="BB22" s="60"/>
      <c r="BC22" s="175"/>
      <c r="BD22" s="176"/>
      <c r="BE22" s="59"/>
      <c r="BF22" s="60"/>
      <c r="BG22" s="175"/>
      <c r="BH22" s="176"/>
      <c r="BI22" s="59"/>
      <c r="BJ22" s="60"/>
      <c r="BK22" s="175"/>
      <c r="BL22" s="176"/>
      <c r="BM22" s="59"/>
      <c r="BN22" s="60"/>
      <c r="BO22" s="175"/>
      <c r="BP22" s="176"/>
      <c r="BQ22" s="59"/>
      <c r="BR22" s="47"/>
      <c r="BS22" s="47"/>
      <c r="BT22" s="47"/>
    </row>
    <row r="23" spans="1:72" ht="27" customHeight="1" x14ac:dyDescent="0.25">
      <c r="A23" s="59"/>
      <c r="B23" s="59"/>
      <c r="C23" s="59"/>
      <c r="D23" s="59"/>
      <c r="E23" s="59"/>
      <c r="F23" s="60"/>
      <c r="G23" s="175" t="s">
        <v>149</v>
      </c>
      <c r="H23" s="176" t="s">
        <v>150</v>
      </c>
      <c r="I23" s="59"/>
      <c r="J23" s="60"/>
      <c r="K23" s="175"/>
      <c r="L23" s="176"/>
      <c r="M23" s="59"/>
      <c r="N23" s="60"/>
      <c r="O23" s="175" t="s">
        <v>149</v>
      </c>
      <c r="P23" s="176" t="s">
        <v>187</v>
      </c>
      <c r="Q23" s="59"/>
      <c r="R23" s="60"/>
      <c r="S23" s="175" t="s">
        <v>149</v>
      </c>
      <c r="T23" s="176" t="s">
        <v>215</v>
      </c>
      <c r="U23" s="59"/>
      <c r="V23" s="60"/>
      <c r="W23" s="175"/>
      <c r="X23" s="176"/>
      <c r="Y23" s="59"/>
      <c r="Z23" s="60"/>
      <c r="AA23" s="175"/>
      <c r="AB23" s="176"/>
      <c r="AC23" s="59"/>
      <c r="AD23" s="60"/>
      <c r="AE23" s="175"/>
      <c r="AF23" s="176"/>
      <c r="AG23" s="59"/>
      <c r="AH23" s="60"/>
      <c r="AI23" s="175"/>
      <c r="AJ23" s="176"/>
      <c r="AK23" s="59"/>
      <c r="AL23" s="60"/>
      <c r="AM23" s="175"/>
      <c r="AN23" s="176"/>
      <c r="AO23" s="59"/>
      <c r="AP23" s="60"/>
      <c r="AQ23" s="175"/>
      <c r="AR23" s="176"/>
      <c r="AS23" s="59"/>
      <c r="AT23" s="60"/>
      <c r="AU23" s="175"/>
      <c r="AV23" s="176"/>
      <c r="AW23" s="59"/>
      <c r="AX23" s="60"/>
      <c r="AY23" s="175"/>
      <c r="AZ23" s="176"/>
      <c r="BA23" s="59"/>
      <c r="BB23" s="60"/>
      <c r="BC23" s="175"/>
      <c r="BD23" s="176"/>
      <c r="BE23" s="59"/>
      <c r="BF23" s="60"/>
      <c r="BG23" s="175"/>
      <c r="BH23" s="176"/>
      <c r="BI23" s="59"/>
      <c r="BJ23" s="60"/>
      <c r="BK23" s="175"/>
      <c r="BL23" s="176"/>
      <c r="BM23" s="59"/>
      <c r="BN23" s="60"/>
      <c r="BO23" s="175"/>
      <c r="BP23" s="176"/>
      <c r="BQ23" s="59"/>
      <c r="BR23" s="47"/>
      <c r="BS23" s="47"/>
      <c r="BT23" s="47"/>
    </row>
    <row r="24" spans="1:72" ht="27" customHeight="1" x14ac:dyDescent="0.25">
      <c r="A24" s="59"/>
      <c r="B24" s="59"/>
      <c r="C24" s="59"/>
      <c r="D24" s="59"/>
      <c r="E24" s="59"/>
      <c r="F24" s="60"/>
      <c r="G24" s="175" t="s">
        <v>151</v>
      </c>
      <c r="H24" s="176" t="s">
        <v>152</v>
      </c>
      <c r="I24" s="59"/>
      <c r="J24" s="60"/>
      <c r="K24" s="175"/>
      <c r="L24" s="176"/>
      <c r="M24" s="59"/>
      <c r="N24" s="60"/>
      <c r="O24" s="175" t="s">
        <v>151</v>
      </c>
      <c r="P24" s="176" t="s">
        <v>188</v>
      </c>
      <c r="Q24" s="59"/>
      <c r="R24" s="60"/>
      <c r="S24" s="175" t="s">
        <v>151</v>
      </c>
      <c r="T24" s="176" t="s">
        <v>216</v>
      </c>
      <c r="U24" s="59"/>
      <c r="V24" s="60"/>
      <c r="W24" s="175"/>
      <c r="X24" s="176"/>
      <c r="Y24" s="59"/>
      <c r="Z24" s="60"/>
      <c r="AA24" s="175"/>
      <c r="AB24" s="176"/>
      <c r="AC24" s="59"/>
      <c r="AD24" s="60"/>
      <c r="AE24" s="175"/>
      <c r="AF24" s="176"/>
      <c r="AG24" s="59"/>
      <c r="AH24" s="60"/>
      <c r="AI24" s="175"/>
      <c r="AJ24" s="176"/>
      <c r="AK24" s="59"/>
      <c r="AL24" s="60"/>
      <c r="AM24" s="175"/>
      <c r="AN24" s="176"/>
      <c r="AO24" s="59"/>
      <c r="AP24" s="60"/>
      <c r="AQ24" s="175"/>
      <c r="AR24" s="176"/>
      <c r="AS24" s="59"/>
      <c r="AT24" s="60"/>
      <c r="AU24" s="175"/>
      <c r="AV24" s="176"/>
      <c r="AW24" s="59"/>
      <c r="AX24" s="60"/>
      <c r="AY24" s="175"/>
      <c r="AZ24" s="176"/>
      <c r="BA24" s="59"/>
      <c r="BB24" s="60"/>
      <c r="BC24" s="175"/>
      <c r="BD24" s="176"/>
      <c r="BE24" s="59"/>
      <c r="BF24" s="60"/>
      <c r="BG24" s="175"/>
      <c r="BH24" s="176"/>
      <c r="BI24" s="59"/>
      <c r="BJ24" s="60"/>
      <c r="BK24" s="175"/>
      <c r="BL24" s="176"/>
      <c r="BM24" s="59"/>
      <c r="BN24" s="60"/>
      <c r="BO24" s="175"/>
      <c r="BP24" s="176"/>
      <c r="BQ24" s="59"/>
      <c r="BR24" s="47"/>
      <c r="BS24" s="47"/>
      <c r="BT24" s="47"/>
    </row>
    <row r="25" spans="1:72" s="15" customFormat="1" x14ac:dyDescent="0.25">
      <c r="A25" s="59"/>
      <c r="B25" s="59"/>
      <c r="C25" s="59"/>
      <c r="D25" s="59"/>
      <c r="E25" s="59"/>
      <c r="F25" s="59"/>
      <c r="G25" s="59"/>
      <c r="H25" s="59"/>
      <c r="I25" s="59"/>
      <c r="J25" s="59"/>
      <c r="K25" s="59"/>
      <c r="L25" s="59"/>
      <c r="M25" s="59"/>
      <c r="N25" s="59"/>
      <c r="O25" s="59"/>
      <c r="P25" s="59"/>
      <c r="Q25" s="59"/>
      <c r="R25" s="59"/>
      <c r="S25" s="59"/>
      <c r="T25" s="59"/>
      <c r="U25" s="59"/>
      <c r="V25" s="59"/>
      <c r="W25" s="59"/>
      <c r="X25" s="59"/>
      <c r="Y25" s="59"/>
      <c r="Z25" s="59"/>
      <c r="AA25" s="59"/>
      <c r="AB25" s="59"/>
      <c r="AC25" s="59"/>
      <c r="AD25" s="59"/>
      <c r="AE25" s="59"/>
      <c r="AF25" s="59"/>
      <c r="AG25" s="59"/>
      <c r="AH25" s="59"/>
      <c r="AI25" s="59"/>
      <c r="AJ25" s="59"/>
      <c r="AK25" s="59"/>
      <c r="AL25" s="59"/>
      <c r="AM25" s="59"/>
      <c r="AN25" s="59"/>
      <c r="AO25" s="59"/>
      <c r="AP25" s="59"/>
      <c r="AQ25" s="59"/>
      <c r="AR25" s="59"/>
      <c r="AS25" s="59"/>
      <c r="AT25" s="59"/>
      <c r="AU25" s="59"/>
      <c r="AV25" s="59"/>
      <c r="AW25" s="59"/>
      <c r="AX25" s="59"/>
      <c r="AY25" s="59"/>
      <c r="AZ25" s="59"/>
      <c r="BA25" s="59"/>
      <c r="BB25" s="59"/>
      <c r="BC25" s="59"/>
      <c r="BD25" s="59"/>
      <c r="BE25" s="59"/>
      <c r="BF25" s="59"/>
      <c r="BG25" s="59"/>
      <c r="BH25" s="59"/>
      <c r="BI25" s="59"/>
      <c r="BJ25" s="59"/>
      <c r="BK25" s="59"/>
      <c r="BL25" s="59"/>
      <c r="BM25" s="59"/>
      <c r="BN25" s="59"/>
      <c r="BO25" s="59"/>
      <c r="BP25" s="59"/>
      <c r="BQ25" s="59"/>
      <c r="BR25" s="59"/>
      <c r="BS25" s="59"/>
      <c r="BT25" s="59"/>
    </row>
  </sheetData>
  <sheetProtection sheet="1" objects="1" scenarios="1"/>
  <mergeCells count="16">
    <mergeCell ref="F3:H3"/>
    <mergeCell ref="BJ3:BL3"/>
    <mergeCell ref="BN3:BP3"/>
    <mergeCell ref="AT3:AV3"/>
    <mergeCell ref="AX3:AZ3"/>
    <mergeCell ref="BB3:BD3"/>
    <mergeCell ref="BF3:BH3"/>
    <mergeCell ref="Z3:AB3"/>
    <mergeCell ref="AD3:AF3"/>
    <mergeCell ref="AH3:AJ3"/>
    <mergeCell ref="AL3:AN3"/>
    <mergeCell ref="AP3:AR3"/>
    <mergeCell ref="J3:L3"/>
    <mergeCell ref="N3:P3"/>
    <mergeCell ref="R3:T3"/>
    <mergeCell ref="V3:X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3969" r:id="rId3" name="CommandButton1">
          <controlPr defaultSize="0" autoLine="0" r:id="rId4">
            <anchor moveWithCells="1">
              <from>
                <xdr:col>0</xdr:col>
                <xdr:colOff>381000</xdr:colOff>
                <xdr:row>1</xdr:row>
                <xdr:rowOff>28575</xdr:rowOff>
              </from>
              <to>
                <xdr:col>3</xdr:col>
                <xdr:colOff>266700</xdr:colOff>
                <xdr:row>3</xdr:row>
                <xdr:rowOff>247650</xdr:rowOff>
              </to>
            </anchor>
          </controlPr>
        </control>
      </mc:Choice>
      <mc:Fallback>
        <control shapeId="83969" r:id="rId3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BFD85D-2D97-4F12-ABBE-C09835B07A9E}">
  <sheetPr codeName="Sheet30"/>
  <dimension ref="A1:BH70"/>
  <sheetViews>
    <sheetView showGridLines="0" showRowColHeaders="0" zoomScale="40" zoomScaleNormal="40" workbookViewId="0">
      <pane xSplit="2" ySplit="8" topLeftCell="C9" activePane="bottomRight" state="frozen"/>
      <selection pane="topRight" activeCell="C1" sqref="C1"/>
      <selection pane="bottomLeft" activeCell="A9" sqref="A9"/>
      <selection pane="bottomRight"/>
    </sheetView>
  </sheetViews>
  <sheetFormatPr defaultColWidth="0" defaultRowHeight="15" zeroHeight="1" x14ac:dyDescent="0.25"/>
  <cols>
    <col min="1" max="1" width="3.28515625" customWidth="1"/>
    <col min="2" max="2" width="36.42578125" customWidth="1"/>
    <col min="3" max="36" width="9.140625" customWidth="1"/>
    <col min="37" max="38" width="11.85546875" customWidth="1"/>
    <col min="39" max="39" width="10.7109375" customWidth="1"/>
    <col min="40" max="40" width="11.5703125" customWidth="1"/>
    <col min="41" max="41" width="5.140625" hidden="1" customWidth="1"/>
    <col min="42" max="42" width="4.85546875" hidden="1" customWidth="1"/>
    <col min="43" max="43" width="5.140625" hidden="1" customWidth="1"/>
    <col min="44" max="44" width="4.85546875" hidden="1" customWidth="1"/>
    <col min="45" max="45" width="48.42578125" customWidth="1"/>
    <col min="46" max="46" width="49.140625" customWidth="1"/>
    <col min="47" max="47" width="9.140625" style="15" customWidth="1"/>
    <col min="48" max="52" width="9.140625" hidden="1" customWidth="1"/>
    <col min="53" max="53" width="12.42578125" hidden="1" customWidth="1"/>
    <col min="54" max="56" width="9.140625" hidden="1" customWidth="1"/>
    <col min="57" max="57" width="38" hidden="1" customWidth="1"/>
    <col min="58" max="58" width="34.85546875" hidden="1" customWidth="1"/>
    <col min="59" max="59" width="45" hidden="1" customWidth="1"/>
    <col min="60" max="60" width="40.28515625" hidden="1" customWidth="1"/>
    <col min="61" max="16384" width="9.140625" hidden="1"/>
  </cols>
  <sheetData>
    <row r="1" spans="1:58" s="15" customFormat="1" x14ac:dyDescent="0.25">
      <c r="AT1" s="284" t="s">
        <v>354</v>
      </c>
    </row>
    <row r="2" spans="1:58" s="15" customFormat="1" x14ac:dyDescent="0.25">
      <c r="AT2" s="285"/>
    </row>
    <row r="3" spans="1:58" s="15" customFormat="1" x14ac:dyDescent="0.25">
      <c r="AS3" s="61" t="s">
        <v>347</v>
      </c>
      <c r="AT3" s="161" t="s">
        <v>343</v>
      </c>
    </row>
    <row r="4" spans="1:58" s="15" customFormat="1" ht="15.75" thickBot="1" x14ac:dyDescent="0.3">
      <c r="AS4" s="61" t="s">
        <v>348</v>
      </c>
      <c r="AT4" s="162" t="s">
        <v>344</v>
      </c>
      <c r="AZ4" s="15" t="str">
        <f>AW8</f>
        <v>S. TP</v>
      </c>
      <c r="BA4" s="15" t="str">
        <f>AX8</f>
        <v>S. LM</v>
      </c>
      <c r="BB4" s="15" t="str">
        <f>AY8</f>
        <v>S. AS</v>
      </c>
    </row>
    <row r="5" spans="1:58" s="15" customFormat="1" x14ac:dyDescent="0.25">
      <c r="AZ5" s="15">
        <f>'MAPEL &amp; BOBOT'!H5</f>
        <v>1</v>
      </c>
      <c r="BA5" s="15">
        <f>'MAPEL &amp; BOBOT'!H6</f>
        <v>1</v>
      </c>
      <c r="BB5" s="15">
        <f>'MAPEL &amp; BOBOT'!H7</f>
        <v>2</v>
      </c>
      <c r="BC5" s="15">
        <f>SUM(AZ5:BB5)</f>
        <v>4</v>
      </c>
    </row>
    <row r="6" spans="1:58" s="15" customFormat="1" x14ac:dyDescent="0.25"/>
    <row r="7" spans="1:58" ht="45" customHeight="1" x14ac:dyDescent="0.25">
      <c r="A7" s="283" t="s">
        <v>53</v>
      </c>
      <c r="B7" s="286" t="s">
        <v>353</v>
      </c>
      <c r="C7" s="287" t="str">
        <f>'MAPEL &amp; BOBOT'!F5</f>
        <v>SUMATIF TUJUAN PEMBELAJARAN</v>
      </c>
      <c r="D7" s="287"/>
      <c r="E7" s="287"/>
      <c r="F7" s="287"/>
      <c r="G7" s="287"/>
      <c r="H7" s="287"/>
      <c r="I7" s="287"/>
      <c r="J7" s="287"/>
      <c r="K7" s="287"/>
      <c r="L7" s="287"/>
      <c r="M7" s="287"/>
      <c r="N7" s="287"/>
      <c r="O7" s="287"/>
      <c r="P7" s="287"/>
      <c r="Q7" s="287"/>
      <c r="R7" s="287"/>
      <c r="S7" s="287"/>
      <c r="T7" s="287"/>
      <c r="U7" s="287"/>
      <c r="V7" s="287"/>
      <c r="W7" s="287" t="str">
        <f>'MAPEL &amp; BOBOT'!F6</f>
        <v>SUMATIF LINGKUP MATERI</v>
      </c>
      <c r="X7" s="287"/>
      <c r="Y7" s="287"/>
      <c r="Z7" s="287"/>
      <c r="AA7" s="287"/>
      <c r="AB7" s="287"/>
      <c r="AC7" s="287"/>
      <c r="AD7" s="287"/>
      <c r="AE7" s="287"/>
      <c r="AF7" s="287"/>
      <c r="AG7" s="287"/>
      <c r="AH7" s="287"/>
      <c r="AI7" s="288" t="str">
        <f>'MAPEL &amp; BOBOT'!F7</f>
        <v>SUMATIF AKHIR SEMESTER</v>
      </c>
      <c r="AJ7" s="288"/>
      <c r="AK7" s="289" t="str">
        <f>"NA "&amp;C7</f>
        <v>NA SUMATIF TUJUAN PEMBELAJARAN</v>
      </c>
      <c r="AL7" s="289" t="str">
        <f>"NA "&amp;W7</f>
        <v>NA SUMATIF LINGKUP MATERI</v>
      </c>
      <c r="AM7" s="289" t="str">
        <f>"NA "&amp;AI7</f>
        <v>NA SUMATIF AKHIR SEMESTER</v>
      </c>
      <c r="AN7" s="289" t="s">
        <v>346</v>
      </c>
      <c r="AO7" s="282" t="s">
        <v>349</v>
      </c>
      <c r="AP7" s="282"/>
      <c r="AQ7" s="282" t="s">
        <v>350</v>
      </c>
      <c r="AR7" s="282"/>
      <c r="AS7" s="283" t="s">
        <v>340</v>
      </c>
      <c r="AT7" s="283"/>
    </row>
    <row r="8" spans="1:58" ht="71.25" customHeight="1" x14ac:dyDescent="0.25">
      <c r="A8" s="283"/>
      <c r="B8" s="286"/>
      <c r="C8" s="49" t="str" cm="1">
        <f t="array" ref="C8:V8">IF(TRANSPOSE(TP!G5:G24)="", "", TRANSPOSE(TP!G5:G24))</f>
        <v>TP 1</v>
      </c>
      <c r="D8" s="49" t="str">
        <v>TP 2</v>
      </c>
      <c r="E8" s="49" t="str">
        <v>TP 3</v>
      </c>
      <c r="F8" s="49" t="str">
        <v>TP 4</v>
      </c>
      <c r="G8" s="49" t="str">
        <v>TP 5</v>
      </c>
      <c r="H8" s="49" t="str">
        <v>TP 6</v>
      </c>
      <c r="I8" s="49" t="str">
        <v>TP 7</v>
      </c>
      <c r="J8" s="49" t="str">
        <v>TP 8</v>
      </c>
      <c r="K8" s="49" t="str">
        <v>TP 9</v>
      </c>
      <c r="L8" s="49" t="str">
        <v>TP 10</v>
      </c>
      <c r="M8" s="49" t="str">
        <v>TP 11</v>
      </c>
      <c r="N8" s="49" t="str">
        <v>TP 12</v>
      </c>
      <c r="O8" s="49" t="str">
        <v>TP 13</v>
      </c>
      <c r="P8" s="49" t="str">
        <v>TP 14</v>
      </c>
      <c r="Q8" s="49" t="str">
        <v>TP 15</v>
      </c>
      <c r="R8" s="49" t="str">
        <v>TP 16</v>
      </c>
      <c r="S8" s="49" t="str">
        <v>TP 17</v>
      </c>
      <c r="T8" s="49" t="str">
        <v>TP 18</v>
      </c>
      <c r="U8" s="49" t="str">
        <v>TP 19</v>
      </c>
      <c r="V8" s="49" t="str">
        <v>TP 20</v>
      </c>
      <c r="W8" s="55" t="str" cm="1">
        <f t="array" ref="W8:AH8">IF(TRANSPOSE(TP!F5:F16)="", "", TRANSPOSE(TP!F5:F16))</f>
        <v>Menyayangi Anak Yatim</v>
      </c>
      <c r="X8" s="55" t="str">
        <v>Lebih Dekat dengan Nama-Nama Allah</v>
      </c>
      <c r="Y8" s="55" t="str">
        <v>Aku Anak Saleh</v>
      </c>
      <c r="Z8" s="55" t="str">
        <v>Hidup Lapang  Dengan Berbagi</v>
      </c>
      <c r="AA8" s="55" t="str">
        <v>Meneladani Perjuangan Rasulullah</v>
      </c>
      <c r="AB8" s="55" t="str">
        <v/>
      </c>
      <c r="AC8" s="55" t="str">
        <v/>
      </c>
      <c r="AD8" s="55" t="str">
        <v/>
      </c>
      <c r="AE8" s="55" t="str">
        <v/>
      </c>
      <c r="AF8" s="55" t="str">
        <v/>
      </c>
      <c r="AG8" s="55" t="str">
        <v/>
      </c>
      <c r="AH8" s="55" t="str">
        <v/>
      </c>
      <c r="AI8" s="52" t="s">
        <v>338</v>
      </c>
      <c r="AJ8" s="52" t="s">
        <v>339</v>
      </c>
      <c r="AK8" s="290"/>
      <c r="AL8" s="290"/>
      <c r="AM8" s="290"/>
      <c r="AN8" s="290"/>
      <c r="AO8" s="53" t="s">
        <v>351</v>
      </c>
      <c r="AP8" s="53" t="s">
        <v>352</v>
      </c>
      <c r="AQ8" s="53" t="s">
        <v>351</v>
      </c>
      <c r="AR8" s="53" t="s">
        <v>352</v>
      </c>
      <c r="AS8" s="49" t="s">
        <v>341</v>
      </c>
      <c r="AT8" s="49" t="s">
        <v>342</v>
      </c>
      <c r="AW8" s="29" t="str">
        <f>'MAPEL &amp; BOBOT'!G5</f>
        <v>S. TP</v>
      </c>
      <c r="AX8" s="29" t="str">
        <f>'MAPEL &amp; BOBOT'!G6</f>
        <v>S. LM</v>
      </c>
      <c r="AY8" s="29" t="str">
        <f>'MAPEL &amp; BOBOT'!G7</f>
        <v>S. AS</v>
      </c>
      <c r="AZ8" s="54"/>
      <c r="BA8" s="29" t="s">
        <v>345</v>
      </c>
    </row>
    <row r="9" spans="1:58" ht="42" customHeight="1" x14ac:dyDescent="0.25">
      <c r="A9" s="56">
        <f>'Identitas Siswa'!A8</f>
        <v>1</v>
      </c>
      <c r="B9" s="62" t="str">
        <f>IF('Identitas Siswa'!D8=0,"",'Identitas Siswa'!D8)</f>
        <v>Siswa 01</v>
      </c>
      <c r="C9" s="160">
        <v>90</v>
      </c>
      <c r="D9" s="160">
        <v>90</v>
      </c>
      <c r="E9" s="160">
        <v>90</v>
      </c>
      <c r="F9" s="160">
        <v>90</v>
      </c>
      <c r="G9" s="160">
        <v>90</v>
      </c>
      <c r="H9" s="160">
        <v>90</v>
      </c>
      <c r="I9" s="160">
        <v>90</v>
      </c>
      <c r="J9" s="160">
        <v>90</v>
      </c>
      <c r="K9" s="160">
        <v>90</v>
      </c>
      <c r="L9" s="160">
        <v>23</v>
      </c>
      <c r="M9" s="160">
        <v>90</v>
      </c>
      <c r="N9" s="160">
        <v>90</v>
      </c>
      <c r="O9" s="160">
        <v>90</v>
      </c>
      <c r="P9" s="160">
        <v>54</v>
      </c>
      <c r="Q9" s="160">
        <v>90</v>
      </c>
      <c r="R9" s="160">
        <v>90</v>
      </c>
      <c r="S9" s="160">
        <v>90</v>
      </c>
      <c r="T9" s="160">
        <v>90</v>
      </c>
      <c r="U9" s="160">
        <v>90</v>
      </c>
      <c r="V9" s="160">
        <v>90</v>
      </c>
      <c r="W9" s="160">
        <v>90</v>
      </c>
      <c r="X9" s="160">
        <v>90</v>
      </c>
      <c r="Y9" s="160">
        <v>90</v>
      </c>
      <c r="Z9" s="160">
        <v>90</v>
      </c>
      <c r="AA9" s="160">
        <v>90</v>
      </c>
      <c r="AB9" s="160"/>
      <c r="AC9" s="160"/>
      <c r="AD9" s="160"/>
      <c r="AE9" s="160"/>
      <c r="AF9" s="160"/>
      <c r="AG9" s="160"/>
      <c r="AH9" s="160"/>
      <c r="AI9" s="160">
        <v>90</v>
      </c>
      <c r="AJ9" s="160">
        <v>90</v>
      </c>
      <c r="AK9" s="57">
        <f>IFERROR(AVERAGE(C9:V9),0)</f>
        <v>84.85</v>
      </c>
      <c r="AL9" s="57">
        <f>IFERROR(AVERAGE(W9:AH9),0)</f>
        <v>90</v>
      </c>
      <c r="AM9" s="57">
        <f>IFERROR(AVERAGE(AI9:AJ9),0)</f>
        <v>90</v>
      </c>
      <c r="AN9" s="57">
        <f>IFERROR(ROUND(IFERROR(SUM($AW9:$AY9)/$BA9,""),0),"")</f>
        <v>89</v>
      </c>
      <c r="AO9" s="56">
        <f>MAX(C9:V9)</f>
        <v>90</v>
      </c>
      <c r="AP9" s="56" t="str">
        <f>IFERROR(INDEX(C$8:V$8, MATCH(AO9, C9:V9, 0)), "")</f>
        <v>TP 1</v>
      </c>
      <c r="AQ9" s="56">
        <f>MIN(C9:V9)</f>
        <v>23</v>
      </c>
      <c r="AR9" s="56" t="str">
        <f>IFERROR(INDEX(C$8:V$8, MATCH(AQ9, C9:V9, 0)), "")</f>
        <v>TP 10</v>
      </c>
      <c r="AS9" s="58" t="str">
        <f>IFERROR(
   'Identitas Siswa'!E8 &amp; " " &amp; LOWER($AT$3) &amp; " " &amp; VLOOKUP(AP9, TP!$G$5:$H$24, 2, 0) &amp; ".",
"")</f>
        <v>Si A menunjukkan penguasaan dalam meyakini Surah al-Mā’ūn sebagai firman Allah dengan benar.</v>
      </c>
      <c r="AT9" s="58" t="str">
        <f>IFERROR(
   'Identitas Siswa'!E8 &amp; " " &amp; LOWER($AT$4) &amp; " " &amp; VLOOKUP(AR9, TP!$G$5:$H$24, 2, 0) &amp; ".",
"")</f>
        <v>Si A perlu bimbingan dalam membiasakan perilaku terpuji sebagai bukti wujud implementasi dari  makna hidup indah saling menghargai.</v>
      </c>
      <c r="AW9" s="29">
        <f>IFERROR(AK9*$AZ$5,0)</f>
        <v>84.85</v>
      </c>
      <c r="AX9" s="29">
        <f>IFERROR(AL9*$BA$5,0)</f>
        <v>90</v>
      </c>
      <c r="AY9" s="29">
        <f>IFERROR(AM9*$BB$5,0)</f>
        <v>180</v>
      </c>
      <c r="AZ9" s="54"/>
      <c r="BA9" s="29">
        <f>SUM(SUM(AK9&gt;0)*$AZ$5,SUM(AL9&gt;0)*$BA$5,SUM(AM9&gt;0)*$BB$5)</f>
        <v>4</v>
      </c>
    </row>
    <row r="10" spans="1:58" ht="24" x14ac:dyDescent="0.25">
      <c r="A10" s="56">
        <f>'Identitas Siswa'!A9</f>
        <v>2</v>
      </c>
      <c r="B10" s="62" t="str">
        <f>IF('Identitas Siswa'!D9=0,"",'Identitas Siswa'!D9)</f>
        <v>Siswa 02</v>
      </c>
      <c r="C10" s="160">
        <v>80</v>
      </c>
      <c r="D10" s="160">
        <v>80</v>
      </c>
      <c r="E10" s="160">
        <v>80</v>
      </c>
      <c r="F10" s="160">
        <v>80</v>
      </c>
      <c r="G10" s="160">
        <v>80</v>
      </c>
      <c r="H10" s="160">
        <v>80</v>
      </c>
      <c r="I10" s="160">
        <v>80</v>
      </c>
      <c r="J10" s="160">
        <v>80</v>
      </c>
      <c r="K10" s="160">
        <v>80</v>
      </c>
      <c r="L10" s="160">
        <v>80</v>
      </c>
      <c r="M10" s="160">
        <v>80</v>
      </c>
      <c r="N10" s="160">
        <v>80</v>
      </c>
      <c r="O10" s="160">
        <v>80</v>
      </c>
      <c r="P10" s="160">
        <v>80</v>
      </c>
      <c r="Q10" s="160">
        <v>80</v>
      </c>
      <c r="R10" s="160">
        <v>80</v>
      </c>
      <c r="S10" s="160">
        <v>80</v>
      </c>
      <c r="T10" s="160">
        <v>80</v>
      </c>
      <c r="U10" s="160">
        <v>80</v>
      </c>
      <c r="V10" s="160">
        <v>80</v>
      </c>
      <c r="W10" s="160">
        <v>80</v>
      </c>
      <c r="X10" s="160">
        <v>80</v>
      </c>
      <c r="Y10" s="160">
        <v>80</v>
      </c>
      <c r="Z10" s="160"/>
      <c r="AA10" s="160">
        <v>80</v>
      </c>
      <c r="AB10" s="160"/>
      <c r="AC10" s="160"/>
      <c r="AD10" s="160"/>
      <c r="AE10" s="160"/>
      <c r="AF10" s="160"/>
      <c r="AG10" s="160"/>
      <c r="AH10" s="160"/>
      <c r="AI10" s="160">
        <v>80</v>
      </c>
      <c r="AJ10" s="160">
        <v>80</v>
      </c>
      <c r="AK10" s="57">
        <f>IFERROR(AVERAGE(C10:V10),0)</f>
        <v>80</v>
      </c>
      <c r="AL10" s="57">
        <f>IFERROR(AVERAGE(W10:AH10),0)</f>
        <v>80</v>
      </c>
      <c r="AM10" s="57">
        <f>IFERROR(AVERAGE(AI10:AJ10),0)</f>
        <v>80</v>
      </c>
      <c r="AN10" s="57">
        <f>IFERROR(ROUND(IFERROR(SUM($AW10:$AY10)/$BA10,""),0),"")</f>
        <v>80</v>
      </c>
      <c r="AO10" s="56">
        <f>MAX(C10:V10)</f>
        <v>80</v>
      </c>
      <c r="AP10" s="56" t="str">
        <f>IFERROR(INDEX(C$8:V$8, MATCH(AO10, C10:V10, 0)), "")</f>
        <v>TP 1</v>
      </c>
      <c r="AQ10" s="56">
        <f>MIN(C10:V10)</f>
        <v>80</v>
      </c>
      <c r="AR10" s="56" t="str">
        <f>IFERROR(INDEX(C$8:V$8, MATCH(AQ10, C10:V10, 0)), "")</f>
        <v>TP 1</v>
      </c>
      <c r="AS10" s="58" t="str">
        <f>IFERROR(
   'Identitas Siswa'!E9 &amp; " " &amp; LOWER($AT$3) &amp; " " &amp; VLOOKUP(AP10, TP!$G$5:$H$24, 2, 0) &amp; ".",
"")</f>
        <v>Si B menunjukkan penguasaan dalam meyakini Surah al-Mā’ūn sebagai firman Allah dengan benar.</v>
      </c>
      <c r="AT10" s="58" t="str">
        <f>IFERROR(
   'Identitas Siswa'!E9 &amp; " " &amp; LOWER($AT$4) &amp; " " &amp; VLOOKUP(AR10, TP!$G$5:$H$24, 2, 0) &amp; ".",
"")</f>
        <v>Si B perlu bimbingan dalam meyakini Surah al-Mā’ūn sebagai firman Allah dengan benar.</v>
      </c>
      <c r="AW10" s="29">
        <f>IFERROR(AK10*$AZ$5,0)</f>
        <v>80</v>
      </c>
      <c r="AX10" s="29">
        <f t="shared" ref="AX10:AX68" si="0">IFERROR(AL10*$BA$5,0)</f>
        <v>80</v>
      </c>
      <c r="AY10" s="29">
        <f t="shared" ref="AY10:AY68" si="1">IFERROR(AM10*$BB$5,0)</f>
        <v>160</v>
      </c>
      <c r="AZ10" s="54"/>
      <c r="BA10" s="29">
        <f t="shared" ref="BA10:BA68" si="2">SUM(SUM(AK10&gt;0)*$AZ$5,SUM(AL10&gt;0)*$BA$5,SUM(AM10&gt;0)*$BB$5)</f>
        <v>4</v>
      </c>
      <c r="BE10" s="48"/>
      <c r="BF10" s="48"/>
    </row>
    <row r="11" spans="1:58" hidden="1" x14ac:dyDescent="0.25">
      <c r="A11" s="56">
        <f>'Identitas Siswa'!A10</f>
        <v>3</v>
      </c>
      <c r="B11" s="62" t="str">
        <f>IF('Identitas Siswa'!D10=0,"",'Identitas Siswa'!D10)</f>
        <v/>
      </c>
      <c r="C11" s="160"/>
      <c r="D11" s="160"/>
      <c r="E11" s="160"/>
      <c r="F11" s="160"/>
      <c r="G11" s="160"/>
      <c r="H11" s="160"/>
      <c r="I11" s="160"/>
      <c r="J11" s="160"/>
      <c r="K11" s="160"/>
      <c r="L11" s="160"/>
      <c r="M11" s="160"/>
      <c r="N11" s="160"/>
      <c r="O11" s="160"/>
      <c r="P11" s="160"/>
      <c r="Q11" s="160"/>
      <c r="R11" s="160"/>
      <c r="S11" s="160"/>
      <c r="T11" s="160"/>
      <c r="U11" s="160"/>
      <c r="V11" s="160"/>
      <c r="W11" s="160"/>
      <c r="X11" s="160"/>
      <c r="Y11" s="160"/>
      <c r="Z11" s="160"/>
      <c r="AA11" s="160"/>
      <c r="AB11" s="160"/>
      <c r="AC11" s="160"/>
      <c r="AD11" s="160"/>
      <c r="AE11" s="160"/>
      <c r="AF11" s="160"/>
      <c r="AG11" s="160"/>
      <c r="AH11" s="160"/>
      <c r="AI11" s="160"/>
      <c r="AJ11" s="160"/>
      <c r="AK11" s="57">
        <f t="shared" ref="AK11:AK68" si="3">IFERROR(AVERAGE(C11:V11),0)</f>
        <v>0</v>
      </c>
      <c r="AL11" s="57">
        <f t="shared" ref="AL11:AL68" si="4">IFERROR(AVERAGE(W11:AH11),0)</f>
        <v>0</v>
      </c>
      <c r="AM11" s="57">
        <f t="shared" ref="AM11:AM68" si="5">IFERROR(AVERAGE(AI11:AJ11),0)</f>
        <v>0</v>
      </c>
      <c r="AN11" s="57" t="str">
        <f t="shared" ref="AN11:AN68" si="6">IFERROR(ROUND(IFERROR(SUM($AW11:$AY11)/$BA11,""),0),"")</f>
        <v/>
      </c>
      <c r="AO11" s="56">
        <f t="shared" ref="AO11:AO68" si="7">MAX(C11:V11)</f>
        <v>0</v>
      </c>
      <c r="AP11" s="56" t="str">
        <f t="shared" ref="AP11:AP68" si="8">IFERROR(INDEX(C$8:V$8, MATCH(AO11, C11:V11, 0)), "")</f>
        <v/>
      </c>
      <c r="AQ11" s="56">
        <f t="shared" ref="AQ11:AQ68" si="9">MIN(C11:V11)</f>
        <v>0</v>
      </c>
      <c r="AR11" s="56" t="str">
        <f t="shared" ref="AR11:AR68" si="10">IFERROR(INDEX(C$8:V$8, MATCH(AQ11, C11:V11, 0)), "")</f>
        <v/>
      </c>
      <c r="AS11" s="58" t="str">
        <f>IFERROR(
   'Identitas Siswa'!E10 &amp; " " &amp; LOWER($AT$3) &amp; " " &amp; VLOOKUP(AP11, TP!$G$5:$H$24, 2, 0) &amp; ".",
"")</f>
        <v/>
      </c>
      <c r="AT11" s="58" t="str">
        <f>IFERROR(
   'Identitas Siswa'!E10 &amp; " " &amp; LOWER($AT$4) &amp; " " &amp; VLOOKUP(AR11, TP!$G$5:$H$24, 2, 0) &amp; ".",
"")</f>
        <v/>
      </c>
      <c r="AW11" s="29">
        <f t="shared" ref="AW11:AW68" si="11">IFERROR(AK11*$AZ$5,0)</f>
        <v>0</v>
      </c>
      <c r="AX11" s="29">
        <f t="shared" si="0"/>
        <v>0</v>
      </c>
      <c r="AY11" s="29">
        <f t="shared" si="1"/>
        <v>0</v>
      </c>
      <c r="AZ11" s="54"/>
      <c r="BA11" s="29">
        <f t="shared" si="2"/>
        <v>0</v>
      </c>
      <c r="BE11" s="48"/>
      <c r="BF11" s="48"/>
    </row>
    <row r="12" spans="1:58" hidden="1" x14ac:dyDescent="0.25">
      <c r="A12" s="56">
        <f>'Identitas Siswa'!A11</f>
        <v>4</v>
      </c>
      <c r="B12" s="62" t="str">
        <f>IF('Identitas Siswa'!D11=0,"",'Identitas Siswa'!D11)</f>
        <v/>
      </c>
      <c r="C12" s="160"/>
      <c r="D12" s="160"/>
      <c r="E12" s="160"/>
      <c r="F12" s="160"/>
      <c r="G12" s="160"/>
      <c r="H12" s="160"/>
      <c r="I12" s="160"/>
      <c r="J12" s="160"/>
      <c r="K12" s="160"/>
      <c r="L12" s="160"/>
      <c r="M12" s="160"/>
      <c r="N12" s="160"/>
      <c r="O12" s="160"/>
      <c r="P12" s="160"/>
      <c r="Q12" s="160"/>
      <c r="R12" s="160"/>
      <c r="S12" s="160"/>
      <c r="T12" s="160"/>
      <c r="U12" s="160"/>
      <c r="V12" s="160"/>
      <c r="W12" s="160"/>
      <c r="X12" s="160"/>
      <c r="Y12" s="160"/>
      <c r="Z12" s="160"/>
      <c r="AA12" s="160"/>
      <c r="AB12" s="160"/>
      <c r="AC12" s="160"/>
      <c r="AD12" s="160"/>
      <c r="AE12" s="160"/>
      <c r="AF12" s="160"/>
      <c r="AG12" s="160"/>
      <c r="AH12" s="160"/>
      <c r="AI12" s="160"/>
      <c r="AJ12" s="160"/>
      <c r="AK12" s="57">
        <f t="shared" si="3"/>
        <v>0</v>
      </c>
      <c r="AL12" s="57">
        <f t="shared" si="4"/>
        <v>0</v>
      </c>
      <c r="AM12" s="57">
        <f t="shared" si="5"/>
        <v>0</v>
      </c>
      <c r="AN12" s="57" t="str">
        <f t="shared" si="6"/>
        <v/>
      </c>
      <c r="AO12" s="56">
        <f t="shared" si="7"/>
        <v>0</v>
      </c>
      <c r="AP12" s="56" t="str">
        <f t="shared" si="8"/>
        <v/>
      </c>
      <c r="AQ12" s="56">
        <f t="shared" si="9"/>
        <v>0</v>
      </c>
      <c r="AR12" s="56" t="str">
        <f t="shared" si="10"/>
        <v/>
      </c>
      <c r="AS12" s="58" t="str">
        <f>IFERROR(
   'Identitas Siswa'!E11 &amp; " " &amp; LOWER($AT$3) &amp; " " &amp; VLOOKUP(AP12, TP!$G$5:$H$24, 2, 0) &amp; ".",
"")</f>
        <v/>
      </c>
      <c r="AT12" s="58" t="str">
        <f>IFERROR(
   'Identitas Siswa'!E11 &amp; " " &amp; LOWER($AT$4) &amp; " " &amp; VLOOKUP(AR12, TP!$G$5:$H$24, 2, 0) &amp; ".",
"")</f>
        <v/>
      </c>
      <c r="AW12" s="29">
        <f t="shared" si="11"/>
        <v>0</v>
      </c>
      <c r="AX12" s="29">
        <f t="shared" si="0"/>
        <v>0</v>
      </c>
      <c r="AY12" s="29">
        <f t="shared" si="1"/>
        <v>0</v>
      </c>
      <c r="AZ12" s="54"/>
      <c r="BA12" s="29">
        <f t="shared" si="2"/>
        <v>0</v>
      </c>
      <c r="BE12" s="48"/>
      <c r="BF12" s="48"/>
    </row>
    <row r="13" spans="1:58" hidden="1" x14ac:dyDescent="0.25">
      <c r="A13" s="56">
        <f>'Identitas Siswa'!A12</f>
        <v>5</v>
      </c>
      <c r="B13" s="62" t="str">
        <f>IF('Identitas Siswa'!D12=0,"",'Identitas Siswa'!D12)</f>
        <v/>
      </c>
      <c r="C13" s="160"/>
      <c r="D13" s="160"/>
      <c r="E13" s="160"/>
      <c r="F13" s="160"/>
      <c r="G13" s="160"/>
      <c r="H13" s="160"/>
      <c r="I13" s="160"/>
      <c r="J13" s="160"/>
      <c r="K13" s="160"/>
      <c r="L13" s="160"/>
      <c r="M13" s="160"/>
      <c r="N13" s="160"/>
      <c r="O13" s="160"/>
      <c r="P13" s="160"/>
      <c r="Q13" s="160"/>
      <c r="R13" s="160"/>
      <c r="S13" s="160"/>
      <c r="T13" s="160"/>
      <c r="U13" s="160"/>
      <c r="V13" s="160"/>
      <c r="W13" s="160"/>
      <c r="X13" s="160"/>
      <c r="Y13" s="160"/>
      <c r="Z13" s="160"/>
      <c r="AA13" s="160"/>
      <c r="AB13" s="160"/>
      <c r="AC13" s="160"/>
      <c r="AD13" s="160"/>
      <c r="AE13" s="160"/>
      <c r="AF13" s="160"/>
      <c r="AG13" s="160"/>
      <c r="AH13" s="160"/>
      <c r="AI13" s="160"/>
      <c r="AJ13" s="160"/>
      <c r="AK13" s="57">
        <f t="shared" si="3"/>
        <v>0</v>
      </c>
      <c r="AL13" s="57">
        <f t="shared" si="4"/>
        <v>0</v>
      </c>
      <c r="AM13" s="57">
        <f t="shared" si="5"/>
        <v>0</v>
      </c>
      <c r="AN13" s="57" t="str">
        <f t="shared" si="6"/>
        <v/>
      </c>
      <c r="AO13" s="56">
        <f t="shared" si="7"/>
        <v>0</v>
      </c>
      <c r="AP13" s="56" t="str">
        <f t="shared" si="8"/>
        <v/>
      </c>
      <c r="AQ13" s="56">
        <f t="shared" si="9"/>
        <v>0</v>
      </c>
      <c r="AR13" s="56" t="str">
        <f t="shared" si="10"/>
        <v/>
      </c>
      <c r="AS13" s="58" t="str">
        <f>IFERROR(
   'Identitas Siswa'!E12 &amp; " " &amp; LOWER($AT$3) &amp; " " &amp; VLOOKUP(AP13, TP!$G$5:$H$24, 2, 0) &amp; ".",
"")</f>
        <v/>
      </c>
      <c r="AT13" s="58" t="str">
        <f>IFERROR(
   'Identitas Siswa'!E12 &amp; " " &amp; LOWER($AT$4) &amp; " " &amp; VLOOKUP(AR13, TP!$G$5:$H$24, 2, 0) &amp; ".",
"")</f>
        <v/>
      </c>
      <c r="AW13" s="29">
        <f t="shared" si="11"/>
        <v>0</v>
      </c>
      <c r="AX13" s="29">
        <f t="shared" si="0"/>
        <v>0</v>
      </c>
      <c r="AY13" s="29">
        <f t="shared" si="1"/>
        <v>0</v>
      </c>
      <c r="AZ13" s="54"/>
      <c r="BA13" s="29">
        <f t="shared" si="2"/>
        <v>0</v>
      </c>
      <c r="BE13" s="48"/>
      <c r="BF13" s="48"/>
    </row>
    <row r="14" spans="1:58" hidden="1" x14ac:dyDescent="0.25">
      <c r="A14" s="56">
        <f>'Identitas Siswa'!A13</f>
        <v>6</v>
      </c>
      <c r="B14" s="62" t="str">
        <f>IF('Identitas Siswa'!D13=0,"",'Identitas Siswa'!D13)</f>
        <v/>
      </c>
      <c r="C14" s="160"/>
      <c r="D14" s="160"/>
      <c r="E14" s="160"/>
      <c r="F14" s="160"/>
      <c r="G14" s="160"/>
      <c r="H14" s="160"/>
      <c r="I14" s="160"/>
      <c r="J14" s="160"/>
      <c r="K14" s="160"/>
      <c r="L14" s="160"/>
      <c r="M14" s="160"/>
      <c r="N14" s="160"/>
      <c r="O14" s="160"/>
      <c r="P14" s="160"/>
      <c r="Q14" s="160"/>
      <c r="R14" s="160"/>
      <c r="S14" s="160"/>
      <c r="T14" s="160"/>
      <c r="U14" s="160"/>
      <c r="V14" s="160"/>
      <c r="W14" s="160"/>
      <c r="X14" s="160"/>
      <c r="Y14" s="160"/>
      <c r="Z14" s="160"/>
      <c r="AA14" s="160"/>
      <c r="AB14" s="160"/>
      <c r="AC14" s="160"/>
      <c r="AD14" s="160"/>
      <c r="AE14" s="160"/>
      <c r="AF14" s="160"/>
      <c r="AG14" s="160"/>
      <c r="AH14" s="160"/>
      <c r="AI14" s="160"/>
      <c r="AJ14" s="160"/>
      <c r="AK14" s="57">
        <f t="shared" si="3"/>
        <v>0</v>
      </c>
      <c r="AL14" s="57">
        <f t="shared" si="4"/>
        <v>0</v>
      </c>
      <c r="AM14" s="57">
        <f t="shared" si="5"/>
        <v>0</v>
      </c>
      <c r="AN14" s="57" t="str">
        <f t="shared" si="6"/>
        <v/>
      </c>
      <c r="AO14" s="56">
        <f t="shared" si="7"/>
        <v>0</v>
      </c>
      <c r="AP14" s="56" t="str">
        <f t="shared" si="8"/>
        <v/>
      </c>
      <c r="AQ14" s="56">
        <f t="shared" si="9"/>
        <v>0</v>
      </c>
      <c r="AR14" s="56" t="str">
        <f t="shared" si="10"/>
        <v/>
      </c>
      <c r="AS14" s="58" t="str">
        <f>IFERROR(
   'Identitas Siswa'!E13 &amp; " " &amp; LOWER($AT$3) &amp; " " &amp; VLOOKUP(AP14, TP!$G$5:$H$24, 2, 0) &amp; ".",
"")</f>
        <v/>
      </c>
      <c r="AT14" s="58" t="str">
        <f>IFERROR(
   'Identitas Siswa'!E13 &amp; " " &amp; LOWER($AT$4) &amp; " " &amp; VLOOKUP(AR14, TP!$G$5:$H$24, 2, 0) &amp; ".",
"")</f>
        <v/>
      </c>
      <c r="AW14" s="29">
        <f t="shared" si="11"/>
        <v>0</v>
      </c>
      <c r="AX14" s="29">
        <f t="shared" si="0"/>
        <v>0</v>
      </c>
      <c r="AY14" s="29">
        <f t="shared" si="1"/>
        <v>0</v>
      </c>
      <c r="AZ14" s="54"/>
      <c r="BA14" s="29">
        <f t="shared" si="2"/>
        <v>0</v>
      </c>
      <c r="BE14" s="48"/>
      <c r="BF14" s="48"/>
    </row>
    <row r="15" spans="1:58" hidden="1" x14ac:dyDescent="0.25">
      <c r="A15" s="56">
        <f>'Identitas Siswa'!A14</f>
        <v>7</v>
      </c>
      <c r="B15" s="62" t="str">
        <f>IF('Identitas Siswa'!D14=0,"",'Identitas Siswa'!D14)</f>
        <v/>
      </c>
      <c r="C15" s="160"/>
      <c r="D15" s="160"/>
      <c r="E15" s="160"/>
      <c r="F15" s="160"/>
      <c r="G15" s="160"/>
      <c r="H15" s="160"/>
      <c r="I15" s="160"/>
      <c r="J15" s="160"/>
      <c r="K15" s="160"/>
      <c r="L15" s="160"/>
      <c r="M15" s="160"/>
      <c r="N15" s="160"/>
      <c r="O15" s="160"/>
      <c r="P15" s="160"/>
      <c r="Q15" s="160"/>
      <c r="R15" s="160"/>
      <c r="S15" s="160"/>
      <c r="T15" s="160"/>
      <c r="U15" s="160"/>
      <c r="V15" s="160"/>
      <c r="W15" s="160"/>
      <c r="X15" s="160"/>
      <c r="Y15" s="160"/>
      <c r="Z15" s="160"/>
      <c r="AA15" s="160"/>
      <c r="AB15" s="160"/>
      <c r="AC15" s="160"/>
      <c r="AD15" s="160"/>
      <c r="AE15" s="160"/>
      <c r="AF15" s="160"/>
      <c r="AG15" s="160"/>
      <c r="AH15" s="160"/>
      <c r="AI15" s="160"/>
      <c r="AJ15" s="160"/>
      <c r="AK15" s="57">
        <f t="shared" si="3"/>
        <v>0</v>
      </c>
      <c r="AL15" s="57">
        <f t="shared" si="4"/>
        <v>0</v>
      </c>
      <c r="AM15" s="57">
        <f t="shared" si="5"/>
        <v>0</v>
      </c>
      <c r="AN15" s="57" t="str">
        <f t="shared" si="6"/>
        <v/>
      </c>
      <c r="AO15" s="56">
        <f t="shared" si="7"/>
        <v>0</v>
      </c>
      <c r="AP15" s="56" t="str">
        <f t="shared" si="8"/>
        <v/>
      </c>
      <c r="AQ15" s="56">
        <f t="shared" si="9"/>
        <v>0</v>
      </c>
      <c r="AR15" s="56" t="str">
        <f t="shared" si="10"/>
        <v/>
      </c>
      <c r="AS15" s="58" t="str">
        <f>IFERROR(
   'Identitas Siswa'!E14 &amp; " " &amp; LOWER($AT$3) &amp; " " &amp; VLOOKUP(AP15, TP!$G$5:$H$24, 2, 0) &amp; ".",
"")</f>
        <v/>
      </c>
      <c r="AT15" s="58" t="str">
        <f>IFERROR(
   'Identitas Siswa'!E14 &amp; " " &amp; LOWER($AT$4) &amp; " " &amp; VLOOKUP(AR15, TP!$G$5:$H$24, 2, 0) &amp; ".",
"")</f>
        <v/>
      </c>
      <c r="AW15" s="29">
        <f t="shared" si="11"/>
        <v>0</v>
      </c>
      <c r="AX15" s="29">
        <f t="shared" si="0"/>
        <v>0</v>
      </c>
      <c r="AY15" s="29">
        <f t="shared" si="1"/>
        <v>0</v>
      </c>
      <c r="AZ15" s="54"/>
      <c r="BA15" s="29">
        <f t="shared" si="2"/>
        <v>0</v>
      </c>
      <c r="BE15" s="48"/>
      <c r="BF15" s="48"/>
    </row>
    <row r="16" spans="1:58" hidden="1" x14ac:dyDescent="0.25">
      <c r="A16" s="56">
        <f>'Identitas Siswa'!A15</f>
        <v>8</v>
      </c>
      <c r="B16" s="62" t="str">
        <f>IF('Identitas Siswa'!D15=0,"",'Identitas Siswa'!D15)</f>
        <v/>
      </c>
      <c r="C16" s="160"/>
      <c r="D16" s="160"/>
      <c r="E16" s="160"/>
      <c r="F16" s="160"/>
      <c r="G16" s="160"/>
      <c r="H16" s="160"/>
      <c r="I16" s="160"/>
      <c r="J16" s="160"/>
      <c r="K16" s="160"/>
      <c r="L16" s="160"/>
      <c r="M16" s="160"/>
      <c r="N16" s="160"/>
      <c r="O16" s="160"/>
      <c r="P16" s="160"/>
      <c r="Q16" s="160"/>
      <c r="R16" s="160"/>
      <c r="S16" s="160"/>
      <c r="T16" s="160"/>
      <c r="U16" s="160"/>
      <c r="V16" s="160"/>
      <c r="W16" s="160"/>
      <c r="X16" s="160"/>
      <c r="Y16" s="160"/>
      <c r="Z16" s="160"/>
      <c r="AA16" s="160"/>
      <c r="AB16" s="160"/>
      <c r="AC16" s="160"/>
      <c r="AD16" s="160"/>
      <c r="AE16" s="160"/>
      <c r="AF16" s="160"/>
      <c r="AG16" s="160"/>
      <c r="AH16" s="160"/>
      <c r="AI16" s="160"/>
      <c r="AJ16" s="160"/>
      <c r="AK16" s="57">
        <f t="shared" si="3"/>
        <v>0</v>
      </c>
      <c r="AL16" s="57">
        <f t="shared" si="4"/>
        <v>0</v>
      </c>
      <c r="AM16" s="57">
        <f t="shared" si="5"/>
        <v>0</v>
      </c>
      <c r="AN16" s="57" t="str">
        <f t="shared" si="6"/>
        <v/>
      </c>
      <c r="AO16" s="56">
        <f t="shared" si="7"/>
        <v>0</v>
      </c>
      <c r="AP16" s="56" t="str">
        <f t="shared" si="8"/>
        <v/>
      </c>
      <c r="AQ16" s="56">
        <f t="shared" si="9"/>
        <v>0</v>
      </c>
      <c r="AR16" s="56" t="str">
        <f t="shared" si="10"/>
        <v/>
      </c>
      <c r="AS16" s="58" t="str">
        <f>IFERROR(
   'Identitas Siswa'!E15 &amp; " " &amp; LOWER($AT$3) &amp; " " &amp; VLOOKUP(AP16, TP!$G$5:$H$24, 2, 0) &amp; ".",
"")</f>
        <v/>
      </c>
      <c r="AT16" s="58" t="str">
        <f>IFERROR(
   'Identitas Siswa'!E15 &amp; " " &amp; LOWER($AT$4) &amp; " " &amp; VLOOKUP(AR16, TP!$G$5:$H$24, 2, 0) &amp; ".",
"")</f>
        <v/>
      </c>
      <c r="AW16" s="29">
        <f t="shared" si="11"/>
        <v>0</v>
      </c>
      <c r="AX16" s="29">
        <f t="shared" si="0"/>
        <v>0</v>
      </c>
      <c r="AY16" s="29">
        <f t="shared" si="1"/>
        <v>0</v>
      </c>
      <c r="AZ16" s="54"/>
      <c r="BA16" s="29">
        <f t="shared" si="2"/>
        <v>0</v>
      </c>
      <c r="BE16" s="48"/>
      <c r="BF16" s="48"/>
    </row>
    <row r="17" spans="1:58" hidden="1" x14ac:dyDescent="0.25">
      <c r="A17" s="56">
        <f>'Identitas Siswa'!A16</f>
        <v>9</v>
      </c>
      <c r="B17" s="62" t="str">
        <f>IF('Identitas Siswa'!D16=0,"",'Identitas Siswa'!D16)</f>
        <v/>
      </c>
      <c r="C17" s="160"/>
      <c r="D17" s="160"/>
      <c r="E17" s="160"/>
      <c r="F17" s="160"/>
      <c r="G17" s="160"/>
      <c r="H17" s="160"/>
      <c r="I17" s="160"/>
      <c r="J17" s="160"/>
      <c r="K17" s="160"/>
      <c r="L17" s="160"/>
      <c r="M17" s="160"/>
      <c r="N17" s="160"/>
      <c r="O17" s="160"/>
      <c r="P17" s="160"/>
      <c r="Q17" s="160"/>
      <c r="R17" s="160"/>
      <c r="S17" s="160"/>
      <c r="T17" s="160"/>
      <c r="U17" s="160"/>
      <c r="V17" s="160"/>
      <c r="W17" s="160"/>
      <c r="X17" s="160"/>
      <c r="Y17" s="160"/>
      <c r="Z17" s="160"/>
      <c r="AA17" s="160"/>
      <c r="AB17" s="160"/>
      <c r="AC17" s="160"/>
      <c r="AD17" s="160"/>
      <c r="AE17" s="160"/>
      <c r="AF17" s="160"/>
      <c r="AG17" s="160"/>
      <c r="AH17" s="160"/>
      <c r="AI17" s="160"/>
      <c r="AJ17" s="160"/>
      <c r="AK17" s="57">
        <f t="shared" si="3"/>
        <v>0</v>
      </c>
      <c r="AL17" s="57">
        <f t="shared" si="4"/>
        <v>0</v>
      </c>
      <c r="AM17" s="57">
        <f t="shared" si="5"/>
        <v>0</v>
      </c>
      <c r="AN17" s="57" t="str">
        <f t="shared" si="6"/>
        <v/>
      </c>
      <c r="AO17" s="56">
        <f t="shared" si="7"/>
        <v>0</v>
      </c>
      <c r="AP17" s="56" t="str">
        <f t="shared" si="8"/>
        <v/>
      </c>
      <c r="AQ17" s="56">
        <f t="shared" si="9"/>
        <v>0</v>
      </c>
      <c r="AR17" s="56" t="str">
        <f t="shared" si="10"/>
        <v/>
      </c>
      <c r="AS17" s="58" t="str">
        <f>IFERROR(
   'Identitas Siswa'!E16 &amp; " " &amp; LOWER($AT$3) &amp; " " &amp; VLOOKUP(AP17, TP!$G$5:$H$24, 2, 0) &amp; ".",
"")</f>
        <v/>
      </c>
      <c r="AT17" s="58" t="str">
        <f>IFERROR(
   'Identitas Siswa'!E16 &amp; " " &amp; LOWER($AT$4) &amp; " " &amp; VLOOKUP(AR17, TP!$G$5:$H$24, 2, 0) &amp; ".",
"")</f>
        <v/>
      </c>
      <c r="AW17" s="29">
        <f t="shared" si="11"/>
        <v>0</v>
      </c>
      <c r="AX17" s="29">
        <f t="shared" si="0"/>
        <v>0</v>
      </c>
      <c r="AY17" s="29">
        <f t="shared" si="1"/>
        <v>0</v>
      </c>
      <c r="AZ17" s="54"/>
      <c r="BA17" s="29">
        <f t="shared" si="2"/>
        <v>0</v>
      </c>
      <c r="BE17" s="48"/>
      <c r="BF17" s="48"/>
    </row>
    <row r="18" spans="1:58" hidden="1" x14ac:dyDescent="0.25">
      <c r="A18" s="56">
        <f>'Identitas Siswa'!A17</f>
        <v>10</v>
      </c>
      <c r="B18" s="62" t="str">
        <f>IF('Identitas Siswa'!D17=0,"",'Identitas Siswa'!D17)</f>
        <v/>
      </c>
      <c r="C18" s="160"/>
      <c r="D18" s="160"/>
      <c r="E18" s="160"/>
      <c r="F18" s="160"/>
      <c r="G18" s="160"/>
      <c r="H18" s="160"/>
      <c r="I18" s="160"/>
      <c r="J18" s="160"/>
      <c r="K18" s="160"/>
      <c r="L18" s="160"/>
      <c r="M18" s="160"/>
      <c r="N18" s="160"/>
      <c r="O18" s="160"/>
      <c r="P18" s="160"/>
      <c r="Q18" s="160"/>
      <c r="R18" s="160"/>
      <c r="S18" s="160"/>
      <c r="T18" s="160"/>
      <c r="U18" s="160"/>
      <c r="V18" s="160"/>
      <c r="W18" s="160"/>
      <c r="X18" s="160"/>
      <c r="Y18" s="160"/>
      <c r="Z18" s="160"/>
      <c r="AA18" s="160"/>
      <c r="AB18" s="160"/>
      <c r="AC18" s="160"/>
      <c r="AD18" s="160"/>
      <c r="AE18" s="160"/>
      <c r="AF18" s="160"/>
      <c r="AG18" s="160"/>
      <c r="AH18" s="160"/>
      <c r="AI18" s="160"/>
      <c r="AJ18" s="160"/>
      <c r="AK18" s="57">
        <f t="shared" si="3"/>
        <v>0</v>
      </c>
      <c r="AL18" s="57">
        <f t="shared" si="4"/>
        <v>0</v>
      </c>
      <c r="AM18" s="57">
        <f t="shared" si="5"/>
        <v>0</v>
      </c>
      <c r="AN18" s="57" t="str">
        <f t="shared" si="6"/>
        <v/>
      </c>
      <c r="AO18" s="56">
        <f t="shared" si="7"/>
        <v>0</v>
      </c>
      <c r="AP18" s="56" t="str">
        <f t="shared" si="8"/>
        <v/>
      </c>
      <c r="AQ18" s="56">
        <f t="shared" si="9"/>
        <v>0</v>
      </c>
      <c r="AR18" s="56" t="str">
        <f t="shared" si="10"/>
        <v/>
      </c>
      <c r="AS18" s="58" t="str">
        <f>IFERROR(
   'Identitas Siswa'!E17 &amp; " " &amp; LOWER($AT$3) &amp; " " &amp; VLOOKUP(AP18, TP!$G$5:$H$24, 2, 0) &amp; ".",
"")</f>
        <v/>
      </c>
      <c r="AT18" s="58" t="str">
        <f>IFERROR(
   'Identitas Siswa'!E17 &amp; " " &amp; LOWER($AT$4) &amp; " " &amp; VLOOKUP(AR18, TP!$G$5:$H$24, 2, 0) &amp; ".",
"")</f>
        <v/>
      </c>
      <c r="AW18" s="29">
        <f t="shared" si="11"/>
        <v>0</v>
      </c>
      <c r="AX18" s="29">
        <f t="shared" si="0"/>
        <v>0</v>
      </c>
      <c r="AY18" s="29">
        <f t="shared" si="1"/>
        <v>0</v>
      </c>
      <c r="AZ18" s="54"/>
      <c r="BA18" s="29">
        <f t="shared" si="2"/>
        <v>0</v>
      </c>
      <c r="BE18" s="48"/>
      <c r="BF18" s="48"/>
    </row>
    <row r="19" spans="1:58" hidden="1" x14ac:dyDescent="0.25">
      <c r="A19" s="56">
        <f>'Identitas Siswa'!A18</f>
        <v>11</v>
      </c>
      <c r="B19" s="62" t="str">
        <f>IF('Identitas Siswa'!D18=0,"",'Identitas Siswa'!D18)</f>
        <v/>
      </c>
      <c r="C19" s="160"/>
      <c r="D19" s="160"/>
      <c r="E19" s="160"/>
      <c r="F19" s="160"/>
      <c r="G19" s="160"/>
      <c r="H19" s="160"/>
      <c r="I19" s="160"/>
      <c r="J19" s="160"/>
      <c r="K19" s="160"/>
      <c r="L19" s="160"/>
      <c r="M19" s="160"/>
      <c r="N19" s="160"/>
      <c r="O19" s="160"/>
      <c r="P19" s="160"/>
      <c r="Q19" s="160"/>
      <c r="R19" s="160"/>
      <c r="S19" s="160"/>
      <c r="T19" s="160"/>
      <c r="U19" s="160"/>
      <c r="V19" s="160"/>
      <c r="W19" s="160"/>
      <c r="X19" s="160"/>
      <c r="Y19" s="160"/>
      <c r="Z19" s="160"/>
      <c r="AA19" s="160"/>
      <c r="AB19" s="160"/>
      <c r="AC19" s="160"/>
      <c r="AD19" s="160"/>
      <c r="AE19" s="160"/>
      <c r="AF19" s="160"/>
      <c r="AG19" s="160"/>
      <c r="AH19" s="160"/>
      <c r="AI19" s="160"/>
      <c r="AJ19" s="160"/>
      <c r="AK19" s="57">
        <f t="shared" si="3"/>
        <v>0</v>
      </c>
      <c r="AL19" s="57">
        <f t="shared" si="4"/>
        <v>0</v>
      </c>
      <c r="AM19" s="57">
        <f t="shared" si="5"/>
        <v>0</v>
      </c>
      <c r="AN19" s="57" t="str">
        <f t="shared" si="6"/>
        <v/>
      </c>
      <c r="AO19" s="56">
        <f t="shared" si="7"/>
        <v>0</v>
      </c>
      <c r="AP19" s="56" t="str">
        <f t="shared" si="8"/>
        <v/>
      </c>
      <c r="AQ19" s="56">
        <f t="shared" si="9"/>
        <v>0</v>
      </c>
      <c r="AR19" s="56" t="str">
        <f t="shared" si="10"/>
        <v/>
      </c>
      <c r="AS19" s="58" t="str">
        <f>IFERROR(
   'Identitas Siswa'!E18 &amp; " " &amp; LOWER($AT$3) &amp; " " &amp; VLOOKUP(AP19, TP!$G$5:$H$24, 2, 0) &amp; ".",
"")</f>
        <v/>
      </c>
      <c r="AT19" s="58" t="str">
        <f>IFERROR(
   'Identitas Siswa'!E18 &amp; " " &amp; LOWER($AT$4) &amp; " " &amp; VLOOKUP(AR19, TP!$G$5:$H$24, 2, 0) &amp; ".",
"")</f>
        <v/>
      </c>
      <c r="AW19" s="29">
        <f t="shared" si="11"/>
        <v>0</v>
      </c>
      <c r="AX19" s="29">
        <f t="shared" si="0"/>
        <v>0</v>
      </c>
      <c r="AY19" s="29">
        <f t="shared" si="1"/>
        <v>0</v>
      </c>
      <c r="AZ19" s="54"/>
      <c r="BA19" s="29">
        <f t="shared" si="2"/>
        <v>0</v>
      </c>
      <c r="BE19" s="48"/>
      <c r="BF19" s="48"/>
    </row>
    <row r="20" spans="1:58" hidden="1" x14ac:dyDescent="0.25">
      <c r="A20" s="56">
        <f>'Identitas Siswa'!A19</f>
        <v>12</v>
      </c>
      <c r="B20" s="62" t="str">
        <f>IF('Identitas Siswa'!D19=0,"",'Identitas Siswa'!D19)</f>
        <v/>
      </c>
      <c r="C20" s="160"/>
      <c r="D20" s="160"/>
      <c r="E20" s="160"/>
      <c r="F20" s="160"/>
      <c r="G20" s="160"/>
      <c r="H20" s="160"/>
      <c r="I20" s="160"/>
      <c r="J20" s="160"/>
      <c r="K20" s="160"/>
      <c r="L20" s="160"/>
      <c r="M20" s="160"/>
      <c r="N20" s="160"/>
      <c r="O20" s="160"/>
      <c r="P20" s="160"/>
      <c r="Q20" s="160"/>
      <c r="R20" s="160"/>
      <c r="S20" s="160"/>
      <c r="T20" s="160"/>
      <c r="U20" s="160"/>
      <c r="V20" s="160"/>
      <c r="W20" s="160"/>
      <c r="X20" s="160"/>
      <c r="Y20" s="160"/>
      <c r="Z20" s="160"/>
      <c r="AA20" s="160"/>
      <c r="AB20" s="160"/>
      <c r="AC20" s="160"/>
      <c r="AD20" s="160"/>
      <c r="AE20" s="160"/>
      <c r="AF20" s="160"/>
      <c r="AG20" s="160"/>
      <c r="AH20" s="160"/>
      <c r="AI20" s="160"/>
      <c r="AJ20" s="160"/>
      <c r="AK20" s="57">
        <f t="shared" si="3"/>
        <v>0</v>
      </c>
      <c r="AL20" s="57">
        <f t="shared" si="4"/>
        <v>0</v>
      </c>
      <c r="AM20" s="57">
        <f t="shared" si="5"/>
        <v>0</v>
      </c>
      <c r="AN20" s="57" t="str">
        <f t="shared" si="6"/>
        <v/>
      </c>
      <c r="AO20" s="56">
        <f t="shared" si="7"/>
        <v>0</v>
      </c>
      <c r="AP20" s="56" t="str">
        <f t="shared" si="8"/>
        <v/>
      </c>
      <c r="AQ20" s="56">
        <f t="shared" si="9"/>
        <v>0</v>
      </c>
      <c r="AR20" s="56" t="str">
        <f t="shared" si="10"/>
        <v/>
      </c>
      <c r="AS20" s="58" t="str">
        <f>IFERROR(
   'Identitas Siswa'!E19 &amp; " " &amp; LOWER($AT$3) &amp; " " &amp; VLOOKUP(AP20, TP!$G$5:$H$24, 2, 0) &amp; ".",
"")</f>
        <v/>
      </c>
      <c r="AT20" s="58" t="str">
        <f>IFERROR(
   'Identitas Siswa'!E19 &amp; " " &amp; LOWER($AT$4) &amp; " " &amp; VLOOKUP(AR20, TP!$G$5:$H$24, 2, 0) &amp; ".",
"")</f>
        <v/>
      </c>
      <c r="AW20" s="29">
        <f t="shared" si="11"/>
        <v>0</v>
      </c>
      <c r="AX20" s="29">
        <f t="shared" si="0"/>
        <v>0</v>
      </c>
      <c r="AY20" s="29">
        <f t="shared" si="1"/>
        <v>0</v>
      </c>
      <c r="AZ20" s="54"/>
      <c r="BA20" s="29">
        <f t="shared" si="2"/>
        <v>0</v>
      </c>
      <c r="BE20" s="48"/>
      <c r="BF20" s="48"/>
    </row>
    <row r="21" spans="1:58" hidden="1" x14ac:dyDescent="0.25">
      <c r="A21" s="56">
        <f>'Identitas Siswa'!A20</f>
        <v>13</v>
      </c>
      <c r="B21" s="62" t="str">
        <f>IF('Identitas Siswa'!D20=0,"",'Identitas Siswa'!D20)</f>
        <v/>
      </c>
      <c r="C21" s="160"/>
      <c r="D21" s="160"/>
      <c r="E21" s="160"/>
      <c r="F21" s="160"/>
      <c r="G21" s="160"/>
      <c r="H21" s="160"/>
      <c r="I21" s="160"/>
      <c r="J21" s="160"/>
      <c r="K21" s="160"/>
      <c r="L21" s="160"/>
      <c r="M21" s="160"/>
      <c r="N21" s="160"/>
      <c r="O21" s="160"/>
      <c r="P21" s="160"/>
      <c r="Q21" s="160"/>
      <c r="R21" s="160"/>
      <c r="S21" s="160"/>
      <c r="T21" s="160"/>
      <c r="U21" s="160"/>
      <c r="V21" s="160"/>
      <c r="W21" s="160"/>
      <c r="X21" s="160"/>
      <c r="Y21" s="160"/>
      <c r="Z21" s="160"/>
      <c r="AA21" s="160"/>
      <c r="AB21" s="160"/>
      <c r="AC21" s="160"/>
      <c r="AD21" s="160"/>
      <c r="AE21" s="160"/>
      <c r="AF21" s="160"/>
      <c r="AG21" s="160"/>
      <c r="AH21" s="160"/>
      <c r="AI21" s="160"/>
      <c r="AJ21" s="160"/>
      <c r="AK21" s="57">
        <f t="shared" si="3"/>
        <v>0</v>
      </c>
      <c r="AL21" s="57">
        <f t="shared" si="4"/>
        <v>0</v>
      </c>
      <c r="AM21" s="57">
        <f t="shared" si="5"/>
        <v>0</v>
      </c>
      <c r="AN21" s="57" t="str">
        <f t="shared" si="6"/>
        <v/>
      </c>
      <c r="AO21" s="56">
        <f t="shared" si="7"/>
        <v>0</v>
      </c>
      <c r="AP21" s="56" t="str">
        <f t="shared" si="8"/>
        <v/>
      </c>
      <c r="AQ21" s="56">
        <f t="shared" si="9"/>
        <v>0</v>
      </c>
      <c r="AR21" s="56" t="str">
        <f t="shared" si="10"/>
        <v/>
      </c>
      <c r="AS21" s="58" t="str">
        <f>IFERROR(
   'Identitas Siswa'!E20 &amp; " " &amp; LOWER($AT$3) &amp; " " &amp; VLOOKUP(AP21, TP!$G$5:$H$24, 2, 0) &amp; ".",
"")</f>
        <v/>
      </c>
      <c r="AT21" s="58" t="str">
        <f>IFERROR(
   'Identitas Siswa'!E20 &amp; " " &amp; LOWER($AT$4) &amp; " " &amp; VLOOKUP(AR21, TP!$G$5:$H$24, 2, 0) &amp; ".",
"")</f>
        <v/>
      </c>
      <c r="AW21" s="29">
        <f t="shared" si="11"/>
        <v>0</v>
      </c>
      <c r="AX21" s="29">
        <f t="shared" si="0"/>
        <v>0</v>
      </c>
      <c r="AY21" s="29">
        <f t="shared" si="1"/>
        <v>0</v>
      </c>
      <c r="AZ21" s="54"/>
      <c r="BA21" s="29">
        <f t="shared" si="2"/>
        <v>0</v>
      </c>
      <c r="BE21" s="48"/>
      <c r="BF21" s="48"/>
    </row>
    <row r="22" spans="1:58" hidden="1" x14ac:dyDescent="0.25">
      <c r="A22" s="56">
        <f>'Identitas Siswa'!A21</f>
        <v>14</v>
      </c>
      <c r="B22" s="62" t="str">
        <f>IF('Identitas Siswa'!D21=0,"",'Identitas Siswa'!D21)</f>
        <v/>
      </c>
      <c r="C22" s="160"/>
      <c r="D22" s="160"/>
      <c r="E22" s="160"/>
      <c r="F22" s="160"/>
      <c r="G22" s="160"/>
      <c r="H22" s="160"/>
      <c r="I22" s="160"/>
      <c r="J22" s="160"/>
      <c r="K22" s="160"/>
      <c r="L22" s="160"/>
      <c r="M22" s="160"/>
      <c r="N22" s="160"/>
      <c r="O22" s="160"/>
      <c r="P22" s="160"/>
      <c r="Q22" s="160"/>
      <c r="R22" s="160"/>
      <c r="S22" s="160"/>
      <c r="T22" s="160"/>
      <c r="U22" s="160"/>
      <c r="V22" s="160"/>
      <c r="W22" s="160"/>
      <c r="X22" s="160"/>
      <c r="Y22" s="160"/>
      <c r="Z22" s="160"/>
      <c r="AA22" s="160"/>
      <c r="AB22" s="160"/>
      <c r="AC22" s="160"/>
      <c r="AD22" s="160"/>
      <c r="AE22" s="160"/>
      <c r="AF22" s="160"/>
      <c r="AG22" s="160"/>
      <c r="AH22" s="160"/>
      <c r="AI22" s="160"/>
      <c r="AJ22" s="160"/>
      <c r="AK22" s="57">
        <f t="shared" si="3"/>
        <v>0</v>
      </c>
      <c r="AL22" s="57">
        <f t="shared" si="4"/>
        <v>0</v>
      </c>
      <c r="AM22" s="57">
        <f t="shared" si="5"/>
        <v>0</v>
      </c>
      <c r="AN22" s="57" t="str">
        <f t="shared" si="6"/>
        <v/>
      </c>
      <c r="AO22" s="56">
        <f t="shared" si="7"/>
        <v>0</v>
      </c>
      <c r="AP22" s="56" t="str">
        <f t="shared" si="8"/>
        <v/>
      </c>
      <c r="AQ22" s="56">
        <f t="shared" si="9"/>
        <v>0</v>
      </c>
      <c r="AR22" s="56" t="str">
        <f t="shared" si="10"/>
        <v/>
      </c>
      <c r="AS22" s="58" t="str">
        <f>IFERROR(
   'Identitas Siswa'!E21 &amp; " " &amp; LOWER($AT$3) &amp; " " &amp; VLOOKUP(AP22, TP!$G$5:$H$24, 2, 0) &amp; ".",
"")</f>
        <v/>
      </c>
      <c r="AT22" s="58" t="str">
        <f>IFERROR(
   'Identitas Siswa'!E21 &amp; " " &amp; LOWER($AT$4) &amp; " " &amp; VLOOKUP(AR22, TP!$G$5:$H$24, 2, 0) &amp; ".",
"")</f>
        <v/>
      </c>
      <c r="AW22" s="29">
        <f t="shared" si="11"/>
        <v>0</v>
      </c>
      <c r="AX22" s="29">
        <f t="shared" si="0"/>
        <v>0</v>
      </c>
      <c r="AY22" s="29">
        <f t="shared" si="1"/>
        <v>0</v>
      </c>
      <c r="AZ22" s="54"/>
      <c r="BA22" s="29">
        <f t="shared" si="2"/>
        <v>0</v>
      </c>
      <c r="BE22" s="48"/>
      <c r="BF22" s="48"/>
    </row>
    <row r="23" spans="1:58" hidden="1" x14ac:dyDescent="0.25">
      <c r="A23" s="56">
        <f>'Identitas Siswa'!A22</f>
        <v>15</v>
      </c>
      <c r="B23" s="62" t="str">
        <f>IF('Identitas Siswa'!D22=0,"",'Identitas Siswa'!D22)</f>
        <v/>
      </c>
      <c r="C23" s="160"/>
      <c r="D23" s="160"/>
      <c r="E23" s="160"/>
      <c r="F23" s="160"/>
      <c r="G23" s="160"/>
      <c r="H23" s="160"/>
      <c r="I23" s="160"/>
      <c r="J23" s="160"/>
      <c r="K23" s="160"/>
      <c r="L23" s="160"/>
      <c r="M23" s="160"/>
      <c r="N23" s="160"/>
      <c r="O23" s="160"/>
      <c r="P23" s="160"/>
      <c r="Q23" s="160"/>
      <c r="R23" s="160"/>
      <c r="S23" s="160"/>
      <c r="T23" s="160"/>
      <c r="U23" s="160"/>
      <c r="V23" s="160"/>
      <c r="W23" s="160"/>
      <c r="X23" s="160"/>
      <c r="Y23" s="160"/>
      <c r="Z23" s="160"/>
      <c r="AA23" s="160"/>
      <c r="AB23" s="160"/>
      <c r="AC23" s="160"/>
      <c r="AD23" s="160"/>
      <c r="AE23" s="160"/>
      <c r="AF23" s="160"/>
      <c r="AG23" s="160"/>
      <c r="AH23" s="160"/>
      <c r="AI23" s="160"/>
      <c r="AJ23" s="160"/>
      <c r="AK23" s="57">
        <f t="shared" si="3"/>
        <v>0</v>
      </c>
      <c r="AL23" s="57">
        <f t="shared" si="4"/>
        <v>0</v>
      </c>
      <c r="AM23" s="57">
        <f t="shared" si="5"/>
        <v>0</v>
      </c>
      <c r="AN23" s="57" t="str">
        <f t="shared" si="6"/>
        <v/>
      </c>
      <c r="AO23" s="56">
        <f t="shared" si="7"/>
        <v>0</v>
      </c>
      <c r="AP23" s="56" t="str">
        <f t="shared" si="8"/>
        <v/>
      </c>
      <c r="AQ23" s="56">
        <f t="shared" si="9"/>
        <v>0</v>
      </c>
      <c r="AR23" s="56" t="str">
        <f t="shared" si="10"/>
        <v/>
      </c>
      <c r="AS23" s="58" t="str">
        <f>IFERROR(
   'Identitas Siswa'!E22 &amp; " " &amp; LOWER($AT$3) &amp; " " &amp; VLOOKUP(AP23, TP!$G$5:$H$24, 2, 0) &amp; ".",
"")</f>
        <v/>
      </c>
      <c r="AT23" s="58" t="str">
        <f>IFERROR(
   'Identitas Siswa'!E22 &amp; " " &amp; LOWER($AT$4) &amp; " " &amp; VLOOKUP(AR23, TP!$G$5:$H$24, 2, 0) &amp; ".",
"")</f>
        <v/>
      </c>
      <c r="AW23" s="29">
        <f t="shared" si="11"/>
        <v>0</v>
      </c>
      <c r="AX23" s="29">
        <f t="shared" si="0"/>
        <v>0</v>
      </c>
      <c r="AY23" s="29">
        <f t="shared" si="1"/>
        <v>0</v>
      </c>
      <c r="AZ23" s="54"/>
      <c r="BA23" s="29">
        <f t="shared" si="2"/>
        <v>0</v>
      </c>
      <c r="BE23" s="48"/>
      <c r="BF23" s="48"/>
    </row>
    <row r="24" spans="1:58" hidden="1" x14ac:dyDescent="0.25">
      <c r="A24" s="56">
        <f>'Identitas Siswa'!A23</f>
        <v>16</v>
      </c>
      <c r="B24" s="62" t="str">
        <f>IF('Identitas Siswa'!D23=0,"",'Identitas Siswa'!D23)</f>
        <v/>
      </c>
      <c r="C24" s="160"/>
      <c r="D24" s="160"/>
      <c r="E24" s="160"/>
      <c r="F24" s="160"/>
      <c r="G24" s="160"/>
      <c r="H24" s="160"/>
      <c r="I24" s="160"/>
      <c r="J24" s="160"/>
      <c r="K24" s="160"/>
      <c r="L24" s="160"/>
      <c r="M24" s="160"/>
      <c r="N24" s="160"/>
      <c r="O24" s="160"/>
      <c r="P24" s="160"/>
      <c r="Q24" s="160"/>
      <c r="R24" s="160"/>
      <c r="S24" s="160"/>
      <c r="T24" s="160"/>
      <c r="U24" s="160"/>
      <c r="V24" s="160"/>
      <c r="W24" s="160"/>
      <c r="X24" s="160"/>
      <c r="Y24" s="160"/>
      <c r="Z24" s="160"/>
      <c r="AA24" s="160"/>
      <c r="AB24" s="160"/>
      <c r="AC24" s="160"/>
      <c r="AD24" s="160"/>
      <c r="AE24" s="160"/>
      <c r="AF24" s="160"/>
      <c r="AG24" s="160"/>
      <c r="AH24" s="160"/>
      <c r="AI24" s="160"/>
      <c r="AJ24" s="160"/>
      <c r="AK24" s="57">
        <f t="shared" si="3"/>
        <v>0</v>
      </c>
      <c r="AL24" s="57">
        <f t="shared" si="4"/>
        <v>0</v>
      </c>
      <c r="AM24" s="57">
        <f t="shared" si="5"/>
        <v>0</v>
      </c>
      <c r="AN24" s="57" t="str">
        <f t="shared" si="6"/>
        <v/>
      </c>
      <c r="AO24" s="56">
        <f t="shared" si="7"/>
        <v>0</v>
      </c>
      <c r="AP24" s="56" t="str">
        <f t="shared" si="8"/>
        <v/>
      </c>
      <c r="AQ24" s="56">
        <f t="shared" si="9"/>
        <v>0</v>
      </c>
      <c r="AR24" s="56" t="str">
        <f t="shared" si="10"/>
        <v/>
      </c>
      <c r="AS24" s="58" t="str">
        <f>IFERROR(
   'Identitas Siswa'!E23 &amp; " " &amp; LOWER($AT$3) &amp; " " &amp; VLOOKUP(AP24, TP!$G$5:$H$24, 2, 0) &amp; ".",
"")</f>
        <v/>
      </c>
      <c r="AT24" s="58" t="str">
        <f>IFERROR(
   'Identitas Siswa'!E23 &amp; " " &amp; LOWER($AT$4) &amp; " " &amp; VLOOKUP(AR24, TP!$G$5:$H$24, 2, 0) &amp; ".",
"")</f>
        <v/>
      </c>
      <c r="AW24" s="29">
        <f t="shared" si="11"/>
        <v>0</v>
      </c>
      <c r="AX24" s="29">
        <f t="shared" si="0"/>
        <v>0</v>
      </c>
      <c r="AY24" s="29">
        <f t="shared" si="1"/>
        <v>0</v>
      </c>
      <c r="AZ24" s="54"/>
      <c r="BA24" s="29">
        <f t="shared" si="2"/>
        <v>0</v>
      </c>
      <c r="BE24" s="48"/>
      <c r="BF24" s="48"/>
    </row>
    <row r="25" spans="1:58" hidden="1" x14ac:dyDescent="0.25">
      <c r="A25" s="56">
        <f>'Identitas Siswa'!A24</f>
        <v>17</v>
      </c>
      <c r="B25" s="62" t="str">
        <f>IF('Identitas Siswa'!D24=0,"",'Identitas Siswa'!D24)</f>
        <v/>
      </c>
      <c r="C25" s="160"/>
      <c r="D25" s="160"/>
      <c r="E25" s="160"/>
      <c r="F25" s="160"/>
      <c r="G25" s="160"/>
      <c r="H25" s="160"/>
      <c r="I25" s="160"/>
      <c r="J25" s="160"/>
      <c r="K25" s="160"/>
      <c r="L25" s="160"/>
      <c r="M25" s="160"/>
      <c r="N25" s="160"/>
      <c r="O25" s="160"/>
      <c r="P25" s="160"/>
      <c r="Q25" s="160"/>
      <c r="R25" s="160"/>
      <c r="S25" s="160"/>
      <c r="T25" s="160"/>
      <c r="U25" s="160"/>
      <c r="V25" s="160"/>
      <c r="W25" s="160"/>
      <c r="X25" s="160"/>
      <c r="Y25" s="160"/>
      <c r="Z25" s="160"/>
      <c r="AA25" s="160"/>
      <c r="AB25" s="160"/>
      <c r="AC25" s="160"/>
      <c r="AD25" s="160"/>
      <c r="AE25" s="160"/>
      <c r="AF25" s="160"/>
      <c r="AG25" s="160"/>
      <c r="AH25" s="160"/>
      <c r="AI25" s="160"/>
      <c r="AJ25" s="160"/>
      <c r="AK25" s="57">
        <f t="shared" si="3"/>
        <v>0</v>
      </c>
      <c r="AL25" s="57">
        <f t="shared" si="4"/>
        <v>0</v>
      </c>
      <c r="AM25" s="57">
        <f t="shared" si="5"/>
        <v>0</v>
      </c>
      <c r="AN25" s="57" t="str">
        <f t="shared" si="6"/>
        <v/>
      </c>
      <c r="AO25" s="56">
        <f t="shared" si="7"/>
        <v>0</v>
      </c>
      <c r="AP25" s="56" t="str">
        <f t="shared" si="8"/>
        <v/>
      </c>
      <c r="AQ25" s="56">
        <f t="shared" si="9"/>
        <v>0</v>
      </c>
      <c r="AR25" s="56" t="str">
        <f t="shared" si="10"/>
        <v/>
      </c>
      <c r="AS25" s="58" t="str">
        <f>IFERROR(
   'Identitas Siswa'!E24 &amp; " " &amp; LOWER($AT$3) &amp; " " &amp; VLOOKUP(AP25, TP!$G$5:$H$24, 2, 0) &amp; ".",
"")</f>
        <v/>
      </c>
      <c r="AT25" s="58" t="str">
        <f>IFERROR(
   'Identitas Siswa'!E24 &amp; " " &amp; LOWER($AT$4) &amp; " " &amp; VLOOKUP(AR25, TP!$G$5:$H$24, 2, 0) &amp; ".",
"")</f>
        <v/>
      </c>
      <c r="AW25" s="29">
        <f t="shared" si="11"/>
        <v>0</v>
      </c>
      <c r="AX25" s="29">
        <f t="shared" si="0"/>
        <v>0</v>
      </c>
      <c r="AY25" s="29">
        <f t="shared" si="1"/>
        <v>0</v>
      </c>
      <c r="AZ25" s="54"/>
      <c r="BA25" s="29">
        <f t="shared" si="2"/>
        <v>0</v>
      </c>
      <c r="BE25" s="48"/>
      <c r="BF25" s="48"/>
    </row>
    <row r="26" spans="1:58" hidden="1" x14ac:dyDescent="0.25">
      <c r="A26" s="56">
        <f>'Identitas Siswa'!A25</f>
        <v>18</v>
      </c>
      <c r="B26" s="62" t="str">
        <f>IF('Identitas Siswa'!D25=0,"",'Identitas Siswa'!D25)</f>
        <v/>
      </c>
      <c r="C26" s="160"/>
      <c r="D26" s="160"/>
      <c r="E26" s="160"/>
      <c r="F26" s="160"/>
      <c r="G26" s="160"/>
      <c r="H26" s="160"/>
      <c r="I26" s="160"/>
      <c r="J26" s="160"/>
      <c r="K26" s="160"/>
      <c r="L26" s="160"/>
      <c r="M26" s="160"/>
      <c r="N26" s="160"/>
      <c r="O26" s="160"/>
      <c r="P26" s="160"/>
      <c r="Q26" s="160"/>
      <c r="R26" s="160"/>
      <c r="S26" s="160"/>
      <c r="T26" s="160"/>
      <c r="U26" s="160"/>
      <c r="V26" s="160"/>
      <c r="W26" s="160"/>
      <c r="X26" s="160"/>
      <c r="Y26" s="160"/>
      <c r="Z26" s="160"/>
      <c r="AA26" s="160"/>
      <c r="AB26" s="160"/>
      <c r="AC26" s="160"/>
      <c r="AD26" s="160"/>
      <c r="AE26" s="160"/>
      <c r="AF26" s="160"/>
      <c r="AG26" s="160"/>
      <c r="AH26" s="160"/>
      <c r="AI26" s="160"/>
      <c r="AJ26" s="160"/>
      <c r="AK26" s="57">
        <f t="shared" si="3"/>
        <v>0</v>
      </c>
      <c r="AL26" s="57">
        <f t="shared" si="4"/>
        <v>0</v>
      </c>
      <c r="AM26" s="57">
        <f t="shared" si="5"/>
        <v>0</v>
      </c>
      <c r="AN26" s="57" t="str">
        <f t="shared" si="6"/>
        <v/>
      </c>
      <c r="AO26" s="56">
        <f t="shared" si="7"/>
        <v>0</v>
      </c>
      <c r="AP26" s="56" t="str">
        <f t="shared" si="8"/>
        <v/>
      </c>
      <c r="AQ26" s="56">
        <f t="shared" si="9"/>
        <v>0</v>
      </c>
      <c r="AR26" s="56" t="str">
        <f t="shared" si="10"/>
        <v/>
      </c>
      <c r="AS26" s="58" t="str">
        <f>IFERROR(
   'Identitas Siswa'!E25 &amp; " " &amp; LOWER($AT$3) &amp; " " &amp; VLOOKUP(AP26, TP!$G$5:$H$24, 2, 0) &amp; ".",
"")</f>
        <v/>
      </c>
      <c r="AT26" s="58" t="str">
        <f>IFERROR(
   'Identitas Siswa'!E25 &amp; " " &amp; LOWER($AT$4) &amp; " " &amp; VLOOKUP(AR26, TP!$G$5:$H$24, 2, 0) &amp; ".",
"")</f>
        <v/>
      </c>
      <c r="AW26" s="29">
        <f t="shared" si="11"/>
        <v>0</v>
      </c>
      <c r="AX26" s="29">
        <f t="shared" si="0"/>
        <v>0</v>
      </c>
      <c r="AY26" s="29">
        <f t="shared" si="1"/>
        <v>0</v>
      </c>
      <c r="AZ26" s="54"/>
      <c r="BA26" s="29">
        <f t="shared" si="2"/>
        <v>0</v>
      </c>
      <c r="BE26" s="48"/>
      <c r="BF26" s="48"/>
    </row>
    <row r="27" spans="1:58" hidden="1" x14ac:dyDescent="0.25">
      <c r="A27" s="56">
        <f>'Identitas Siswa'!A26</f>
        <v>19</v>
      </c>
      <c r="B27" s="62" t="str">
        <f>IF('Identitas Siswa'!D26=0,"",'Identitas Siswa'!D26)</f>
        <v/>
      </c>
      <c r="C27" s="160"/>
      <c r="D27" s="160"/>
      <c r="E27" s="160"/>
      <c r="F27" s="160"/>
      <c r="G27" s="160"/>
      <c r="H27" s="160"/>
      <c r="I27" s="160"/>
      <c r="J27" s="160"/>
      <c r="K27" s="160"/>
      <c r="L27" s="160"/>
      <c r="M27" s="160"/>
      <c r="N27" s="160"/>
      <c r="O27" s="160"/>
      <c r="P27" s="160"/>
      <c r="Q27" s="160"/>
      <c r="R27" s="160"/>
      <c r="S27" s="160"/>
      <c r="T27" s="160"/>
      <c r="U27" s="160"/>
      <c r="V27" s="160"/>
      <c r="W27" s="160"/>
      <c r="X27" s="160"/>
      <c r="Y27" s="160"/>
      <c r="Z27" s="160"/>
      <c r="AA27" s="160"/>
      <c r="AB27" s="160"/>
      <c r="AC27" s="160"/>
      <c r="AD27" s="160"/>
      <c r="AE27" s="160"/>
      <c r="AF27" s="160"/>
      <c r="AG27" s="160"/>
      <c r="AH27" s="160"/>
      <c r="AI27" s="160"/>
      <c r="AJ27" s="160"/>
      <c r="AK27" s="57">
        <f t="shared" si="3"/>
        <v>0</v>
      </c>
      <c r="AL27" s="57">
        <f t="shared" si="4"/>
        <v>0</v>
      </c>
      <c r="AM27" s="57">
        <f t="shared" si="5"/>
        <v>0</v>
      </c>
      <c r="AN27" s="57" t="str">
        <f t="shared" si="6"/>
        <v/>
      </c>
      <c r="AO27" s="56">
        <f t="shared" si="7"/>
        <v>0</v>
      </c>
      <c r="AP27" s="56" t="str">
        <f t="shared" si="8"/>
        <v/>
      </c>
      <c r="AQ27" s="56">
        <f t="shared" si="9"/>
        <v>0</v>
      </c>
      <c r="AR27" s="56" t="str">
        <f t="shared" si="10"/>
        <v/>
      </c>
      <c r="AS27" s="58" t="str">
        <f>IFERROR(
   'Identitas Siswa'!E26 &amp; " " &amp; LOWER($AT$3) &amp; " " &amp; VLOOKUP(AP27, TP!$G$5:$H$24, 2, 0) &amp; ".",
"")</f>
        <v/>
      </c>
      <c r="AT27" s="58" t="str">
        <f>IFERROR(
   'Identitas Siswa'!E26 &amp; " " &amp; LOWER($AT$4) &amp; " " &amp; VLOOKUP(AR27, TP!$G$5:$H$24, 2, 0) &amp; ".",
"")</f>
        <v/>
      </c>
      <c r="AW27" s="29">
        <f t="shared" si="11"/>
        <v>0</v>
      </c>
      <c r="AX27" s="29">
        <f t="shared" si="0"/>
        <v>0</v>
      </c>
      <c r="AY27" s="29">
        <f t="shared" si="1"/>
        <v>0</v>
      </c>
      <c r="AZ27" s="54"/>
      <c r="BA27" s="29">
        <f t="shared" si="2"/>
        <v>0</v>
      </c>
      <c r="BE27" s="48"/>
      <c r="BF27" s="48"/>
    </row>
    <row r="28" spans="1:58" hidden="1" x14ac:dyDescent="0.25">
      <c r="A28" s="56">
        <f>'Identitas Siswa'!A27</f>
        <v>20</v>
      </c>
      <c r="B28" s="62" t="str">
        <f>IF('Identitas Siswa'!D27=0,"",'Identitas Siswa'!D27)</f>
        <v/>
      </c>
      <c r="C28" s="160"/>
      <c r="D28" s="160"/>
      <c r="E28" s="160"/>
      <c r="F28" s="160"/>
      <c r="G28" s="160"/>
      <c r="H28" s="160"/>
      <c r="I28" s="160"/>
      <c r="J28" s="160"/>
      <c r="K28" s="160"/>
      <c r="L28" s="160"/>
      <c r="M28" s="160"/>
      <c r="N28" s="160"/>
      <c r="O28" s="160"/>
      <c r="P28" s="160"/>
      <c r="Q28" s="160"/>
      <c r="R28" s="160"/>
      <c r="S28" s="160"/>
      <c r="T28" s="160"/>
      <c r="U28" s="160"/>
      <c r="V28" s="160"/>
      <c r="W28" s="160"/>
      <c r="X28" s="160"/>
      <c r="Y28" s="160"/>
      <c r="Z28" s="160"/>
      <c r="AA28" s="160"/>
      <c r="AB28" s="160"/>
      <c r="AC28" s="160"/>
      <c r="AD28" s="160"/>
      <c r="AE28" s="160"/>
      <c r="AF28" s="160"/>
      <c r="AG28" s="160"/>
      <c r="AH28" s="160"/>
      <c r="AI28" s="160"/>
      <c r="AJ28" s="160"/>
      <c r="AK28" s="57">
        <f t="shared" si="3"/>
        <v>0</v>
      </c>
      <c r="AL28" s="57">
        <f t="shared" si="4"/>
        <v>0</v>
      </c>
      <c r="AM28" s="57">
        <f t="shared" si="5"/>
        <v>0</v>
      </c>
      <c r="AN28" s="57" t="str">
        <f t="shared" si="6"/>
        <v/>
      </c>
      <c r="AO28" s="56">
        <f t="shared" si="7"/>
        <v>0</v>
      </c>
      <c r="AP28" s="56" t="str">
        <f t="shared" si="8"/>
        <v/>
      </c>
      <c r="AQ28" s="56">
        <f t="shared" si="9"/>
        <v>0</v>
      </c>
      <c r="AR28" s="56" t="str">
        <f t="shared" si="10"/>
        <v/>
      </c>
      <c r="AS28" s="58" t="str">
        <f>IFERROR(
   'Identitas Siswa'!E27 &amp; " " &amp; LOWER($AT$3) &amp; " " &amp; VLOOKUP(AP28, TP!$G$5:$H$24, 2, 0) &amp; ".",
"")</f>
        <v/>
      </c>
      <c r="AT28" s="58" t="str">
        <f>IFERROR(
   'Identitas Siswa'!E27 &amp; " " &amp; LOWER($AT$4) &amp; " " &amp; VLOOKUP(AR28, TP!$G$5:$H$24, 2, 0) &amp; ".",
"")</f>
        <v/>
      </c>
      <c r="AW28" s="29">
        <f t="shared" si="11"/>
        <v>0</v>
      </c>
      <c r="AX28" s="29">
        <f t="shared" si="0"/>
        <v>0</v>
      </c>
      <c r="AY28" s="29">
        <f t="shared" si="1"/>
        <v>0</v>
      </c>
      <c r="AZ28" s="54"/>
      <c r="BA28" s="29">
        <f t="shared" si="2"/>
        <v>0</v>
      </c>
      <c r="BE28" s="48"/>
      <c r="BF28" s="48"/>
    </row>
    <row r="29" spans="1:58" hidden="1" x14ac:dyDescent="0.25">
      <c r="A29" s="56">
        <f>'Identitas Siswa'!A28</f>
        <v>21</v>
      </c>
      <c r="B29" s="62" t="str">
        <f>IF('Identitas Siswa'!D28=0,"",'Identitas Siswa'!D28)</f>
        <v/>
      </c>
      <c r="C29" s="160"/>
      <c r="D29" s="160"/>
      <c r="E29" s="160"/>
      <c r="F29" s="160"/>
      <c r="G29" s="160"/>
      <c r="H29" s="160"/>
      <c r="I29" s="160"/>
      <c r="J29" s="160"/>
      <c r="K29" s="160"/>
      <c r="L29" s="160"/>
      <c r="M29" s="160"/>
      <c r="N29" s="160"/>
      <c r="O29" s="160"/>
      <c r="P29" s="160"/>
      <c r="Q29" s="160"/>
      <c r="R29" s="160"/>
      <c r="S29" s="160"/>
      <c r="T29" s="160"/>
      <c r="U29" s="160"/>
      <c r="V29" s="160"/>
      <c r="W29" s="160"/>
      <c r="X29" s="160"/>
      <c r="Y29" s="160"/>
      <c r="Z29" s="160"/>
      <c r="AA29" s="160"/>
      <c r="AB29" s="160"/>
      <c r="AC29" s="160"/>
      <c r="AD29" s="160"/>
      <c r="AE29" s="160"/>
      <c r="AF29" s="160"/>
      <c r="AG29" s="160"/>
      <c r="AH29" s="160"/>
      <c r="AI29" s="160"/>
      <c r="AJ29" s="160"/>
      <c r="AK29" s="57">
        <f t="shared" si="3"/>
        <v>0</v>
      </c>
      <c r="AL29" s="57">
        <f t="shared" si="4"/>
        <v>0</v>
      </c>
      <c r="AM29" s="57">
        <f t="shared" si="5"/>
        <v>0</v>
      </c>
      <c r="AN29" s="57" t="str">
        <f t="shared" si="6"/>
        <v/>
      </c>
      <c r="AO29" s="56">
        <f t="shared" si="7"/>
        <v>0</v>
      </c>
      <c r="AP29" s="56" t="str">
        <f t="shared" si="8"/>
        <v/>
      </c>
      <c r="AQ29" s="56">
        <f t="shared" si="9"/>
        <v>0</v>
      </c>
      <c r="AR29" s="56" t="str">
        <f t="shared" si="10"/>
        <v/>
      </c>
      <c r="AS29" s="58" t="str">
        <f>IFERROR(
   'Identitas Siswa'!E28 &amp; " " &amp; LOWER($AT$3) &amp; " " &amp; VLOOKUP(AP29, TP!$G$5:$H$24, 2, 0) &amp; ".",
"")</f>
        <v/>
      </c>
      <c r="AT29" s="58" t="str">
        <f>IFERROR(
   'Identitas Siswa'!E28 &amp; " " &amp; LOWER($AT$4) &amp; " " &amp; VLOOKUP(AR29, TP!$G$5:$H$24, 2, 0) &amp; ".",
"")</f>
        <v/>
      </c>
      <c r="AW29" s="29">
        <f t="shared" si="11"/>
        <v>0</v>
      </c>
      <c r="AX29" s="29">
        <f t="shared" si="0"/>
        <v>0</v>
      </c>
      <c r="AY29" s="29">
        <f t="shared" si="1"/>
        <v>0</v>
      </c>
      <c r="AZ29" s="54"/>
      <c r="BA29" s="29">
        <f t="shared" si="2"/>
        <v>0</v>
      </c>
      <c r="BE29" s="48"/>
      <c r="BF29" s="48"/>
    </row>
    <row r="30" spans="1:58" hidden="1" x14ac:dyDescent="0.25">
      <c r="A30" s="56">
        <f>'Identitas Siswa'!A29</f>
        <v>22</v>
      </c>
      <c r="B30" s="62" t="str">
        <f>IF('Identitas Siswa'!D29=0,"",'Identitas Siswa'!D29)</f>
        <v/>
      </c>
      <c r="C30" s="160"/>
      <c r="D30" s="160"/>
      <c r="E30" s="160"/>
      <c r="F30" s="160"/>
      <c r="G30" s="160"/>
      <c r="H30" s="160"/>
      <c r="I30" s="160"/>
      <c r="J30" s="160"/>
      <c r="K30" s="160"/>
      <c r="L30" s="160"/>
      <c r="M30" s="160"/>
      <c r="N30" s="160"/>
      <c r="O30" s="160"/>
      <c r="P30" s="160"/>
      <c r="Q30" s="160"/>
      <c r="R30" s="160"/>
      <c r="S30" s="160"/>
      <c r="T30" s="160"/>
      <c r="U30" s="160"/>
      <c r="V30" s="160"/>
      <c r="W30" s="160"/>
      <c r="X30" s="160"/>
      <c r="Y30" s="160"/>
      <c r="Z30" s="160"/>
      <c r="AA30" s="160"/>
      <c r="AB30" s="160"/>
      <c r="AC30" s="160"/>
      <c r="AD30" s="160"/>
      <c r="AE30" s="160"/>
      <c r="AF30" s="160"/>
      <c r="AG30" s="160"/>
      <c r="AH30" s="160"/>
      <c r="AI30" s="160"/>
      <c r="AJ30" s="160"/>
      <c r="AK30" s="57">
        <f t="shared" si="3"/>
        <v>0</v>
      </c>
      <c r="AL30" s="57">
        <f t="shared" si="4"/>
        <v>0</v>
      </c>
      <c r="AM30" s="57">
        <f t="shared" si="5"/>
        <v>0</v>
      </c>
      <c r="AN30" s="57" t="str">
        <f t="shared" si="6"/>
        <v/>
      </c>
      <c r="AO30" s="56">
        <f t="shared" si="7"/>
        <v>0</v>
      </c>
      <c r="AP30" s="56" t="str">
        <f t="shared" si="8"/>
        <v/>
      </c>
      <c r="AQ30" s="56">
        <f t="shared" si="9"/>
        <v>0</v>
      </c>
      <c r="AR30" s="56" t="str">
        <f t="shared" si="10"/>
        <v/>
      </c>
      <c r="AS30" s="58" t="str">
        <f>IFERROR(
   'Identitas Siswa'!E29 &amp; " " &amp; LOWER($AT$3) &amp; " " &amp; VLOOKUP(AP30, TP!$G$5:$H$24, 2, 0) &amp; ".",
"")</f>
        <v/>
      </c>
      <c r="AT30" s="58" t="str">
        <f>IFERROR(
   'Identitas Siswa'!E29 &amp; " " &amp; LOWER($AT$4) &amp; " " &amp; VLOOKUP(AR30, TP!$G$5:$H$24, 2, 0) &amp; ".",
"")</f>
        <v/>
      </c>
      <c r="AW30" s="29">
        <f t="shared" si="11"/>
        <v>0</v>
      </c>
      <c r="AX30" s="29">
        <f t="shared" si="0"/>
        <v>0</v>
      </c>
      <c r="AY30" s="29">
        <f t="shared" si="1"/>
        <v>0</v>
      </c>
      <c r="AZ30" s="54"/>
      <c r="BA30" s="29">
        <f t="shared" si="2"/>
        <v>0</v>
      </c>
      <c r="BE30" s="48"/>
      <c r="BF30" s="48"/>
    </row>
    <row r="31" spans="1:58" hidden="1" x14ac:dyDescent="0.25">
      <c r="A31" s="56">
        <f>'Identitas Siswa'!A30</f>
        <v>23</v>
      </c>
      <c r="B31" s="62" t="str">
        <f>IF('Identitas Siswa'!D30=0,"",'Identitas Siswa'!D30)</f>
        <v/>
      </c>
      <c r="C31" s="160"/>
      <c r="D31" s="160"/>
      <c r="E31" s="160"/>
      <c r="F31" s="160"/>
      <c r="G31" s="160"/>
      <c r="H31" s="160"/>
      <c r="I31" s="160"/>
      <c r="J31" s="160"/>
      <c r="K31" s="160"/>
      <c r="L31" s="160"/>
      <c r="M31" s="160"/>
      <c r="N31" s="160"/>
      <c r="O31" s="160"/>
      <c r="P31" s="160"/>
      <c r="Q31" s="160"/>
      <c r="R31" s="160"/>
      <c r="S31" s="160"/>
      <c r="T31" s="160"/>
      <c r="U31" s="160"/>
      <c r="V31" s="160"/>
      <c r="W31" s="160"/>
      <c r="X31" s="160"/>
      <c r="Y31" s="160"/>
      <c r="Z31" s="160"/>
      <c r="AA31" s="160"/>
      <c r="AB31" s="160"/>
      <c r="AC31" s="160"/>
      <c r="AD31" s="160"/>
      <c r="AE31" s="160"/>
      <c r="AF31" s="160"/>
      <c r="AG31" s="160"/>
      <c r="AH31" s="160"/>
      <c r="AI31" s="160"/>
      <c r="AJ31" s="160"/>
      <c r="AK31" s="57">
        <f t="shared" si="3"/>
        <v>0</v>
      </c>
      <c r="AL31" s="57">
        <f t="shared" si="4"/>
        <v>0</v>
      </c>
      <c r="AM31" s="57">
        <f t="shared" si="5"/>
        <v>0</v>
      </c>
      <c r="AN31" s="57" t="str">
        <f t="shared" si="6"/>
        <v/>
      </c>
      <c r="AO31" s="56">
        <f t="shared" si="7"/>
        <v>0</v>
      </c>
      <c r="AP31" s="56" t="str">
        <f t="shared" si="8"/>
        <v/>
      </c>
      <c r="AQ31" s="56">
        <f t="shared" si="9"/>
        <v>0</v>
      </c>
      <c r="AR31" s="56" t="str">
        <f t="shared" si="10"/>
        <v/>
      </c>
      <c r="AS31" s="58" t="str">
        <f>IFERROR(
   'Identitas Siswa'!E30 &amp; " " &amp; LOWER($AT$3) &amp; " " &amp; VLOOKUP(AP31, TP!$G$5:$H$24, 2, 0) &amp; ".",
"")</f>
        <v/>
      </c>
      <c r="AT31" s="58" t="str">
        <f>IFERROR(
   'Identitas Siswa'!E30 &amp; " " &amp; LOWER($AT$4) &amp; " " &amp; VLOOKUP(AR31, TP!$G$5:$H$24, 2, 0) &amp; ".",
"")</f>
        <v/>
      </c>
      <c r="AW31" s="29">
        <f t="shared" si="11"/>
        <v>0</v>
      </c>
      <c r="AX31" s="29">
        <f t="shared" si="0"/>
        <v>0</v>
      </c>
      <c r="AY31" s="29">
        <f t="shared" si="1"/>
        <v>0</v>
      </c>
      <c r="AZ31" s="54"/>
      <c r="BA31" s="29">
        <f t="shared" si="2"/>
        <v>0</v>
      </c>
      <c r="BE31" s="48"/>
      <c r="BF31" s="48"/>
    </row>
    <row r="32" spans="1:58" hidden="1" x14ac:dyDescent="0.25">
      <c r="A32" s="56">
        <f>'Identitas Siswa'!A31</f>
        <v>24</v>
      </c>
      <c r="B32" s="62" t="str">
        <f>IF('Identitas Siswa'!D31=0,"",'Identitas Siswa'!D31)</f>
        <v/>
      </c>
      <c r="C32" s="160"/>
      <c r="D32" s="160"/>
      <c r="E32" s="160"/>
      <c r="F32" s="160"/>
      <c r="G32" s="160"/>
      <c r="H32" s="160"/>
      <c r="I32" s="160"/>
      <c r="J32" s="160"/>
      <c r="K32" s="160"/>
      <c r="L32" s="160"/>
      <c r="M32" s="160"/>
      <c r="N32" s="160"/>
      <c r="O32" s="160"/>
      <c r="P32" s="160"/>
      <c r="Q32" s="160"/>
      <c r="R32" s="160"/>
      <c r="S32" s="160"/>
      <c r="T32" s="160"/>
      <c r="U32" s="160"/>
      <c r="V32" s="160"/>
      <c r="W32" s="160"/>
      <c r="X32" s="160"/>
      <c r="Y32" s="160"/>
      <c r="Z32" s="160"/>
      <c r="AA32" s="160"/>
      <c r="AB32" s="160"/>
      <c r="AC32" s="160"/>
      <c r="AD32" s="160"/>
      <c r="AE32" s="160"/>
      <c r="AF32" s="160"/>
      <c r="AG32" s="160"/>
      <c r="AH32" s="160"/>
      <c r="AI32" s="160"/>
      <c r="AJ32" s="160"/>
      <c r="AK32" s="57">
        <f t="shared" si="3"/>
        <v>0</v>
      </c>
      <c r="AL32" s="57">
        <f t="shared" si="4"/>
        <v>0</v>
      </c>
      <c r="AM32" s="57">
        <f t="shared" si="5"/>
        <v>0</v>
      </c>
      <c r="AN32" s="57" t="str">
        <f t="shared" si="6"/>
        <v/>
      </c>
      <c r="AO32" s="56">
        <f t="shared" si="7"/>
        <v>0</v>
      </c>
      <c r="AP32" s="56" t="str">
        <f t="shared" si="8"/>
        <v/>
      </c>
      <c r="AQ32" s="56">
        <f t="shared" si="9"/>
        <v>0</v>
      </c>
      <c r="AR32" s="56" t="str">
        <f t="shared" si="10"/>
        <v/>
      </c>
      <c r="AS32" s="58" t="str">
        <f>IFERROR(
   'Identitas Siswa'!E31 &amp; " " &amp; LOWER($AT$3) &amp; " " &amp; VLOOKUP(AP32, TP!$G$5:$H$24, 2, 0) &amp; ".",
"")</f>
        <v/>
      </c>
      <c r="AT32" s="58" t="str">
        <f>IFERROR(
   'Identitas Siswa'!E31 &amp; " " &amp; LOWER($AT$4) &amp; " " &amp; VLOOKUP(AR32, TP!$G$5:$H$24, 2, 0) &amp; ".",
"")</f>
        <v/>
      </c>
      <c r="AW32" s="29">
        <f t="shared" si="11"/>
        <v>0</v>
      </c>
      <c r="AX32" s="29">
        <f t="shared" si="0"/>
        <v>0</v>
      </c>
      <c r="AY32" s="29">
        <f t="shared" si="1"/>
        <v>0</v>
      </c>
      <c r="AZ32" s="54"/>
      <c r="BA32" s="29">
        <f t="shared" si="2"/>
        <v>0</v>
      </c>
      <c r="BE32" s="48"/>
      <c r="BF32" s="48"/>
    </row>
    <row r="33" spans="1:58" hidden="1" x14ac:dyDescent="0.25">
      <c r="A33" s="56">
        <f>'Identitas Siswa'!A32</f>
        <v>25</v>
      </c>
      <c r="B33" s="62" t="str">
        <f>IF('Identitas Siswa'!D32=0,"",'Identitas Siswa'!D32)</f>
        <v/>
      </c>
      <c r="C33" s="160"/>
      <c r="D33" s="160"/>
      <c r="E33" s="160"/>
      <c r="F33" s="160"/>
      <c r="G33" s="160"/>
      <c r="H33" s="160"/>
      <c r="I33" s="160"/>
      <c r="J33" s="160"/>
      <c r="K33" s="160"/>
      <c r="L33" s="160"/>
      <c r="M33" s="160"/>
      <c r="N33" s="160"/>
      <c r="O33" s="160"/>
      <c r="P33" s="160"/>
      <c r="Q33" s="160"/>
      <c r="R33" s="160"/>
      <c r="S33" s="160"/>
      <c r="T33" s="160"/>
      <c r="U33" s="160"/>
      <c r="V33" s="160"/>
      <c r="W33" s="160"/>
      <c r="X33" s="160"/>
      <c r="Y33" s="160"/>
      <c r="Z33" s="160"/>
      <c r="AA33" s="160"/>
      <c r="AB33" s="160"/>
      <c r="AC33" s="160"/>
      <c r="AD33" s="160"/>
      <c r="AE33" s="160"/>
      <c r="AF33" s="160"/>
      <c r="AG33" s="160"/>
      <c r="AH33" s="160"/>
      <c r="AI33" s="160"/>
      <c r="AJ33" s="160"/>
      <c r="AK33" s="57">
        <f t="shared" si="3"/>
        <v>0</v>
      </c>
      <c r="AL33" s="57">
        <f t="shared" si="4"/>
        <v>0</v>
      </c>
      <c r="AM33" s="57">
        <f t="shared" si="5"/>
        <v>0</v>
      </c>
      <c r="AN33" s="57" t="str">
        <f t="shared" si="6"/>
        <v/>
      </c>
      <c r="AO33" s="56">
        <f t="shared" si="7"/>
        <v>0</v>
      </c>
      <c r="AP33" s="56" t="str">
        <f t="shared" si="8"/>
        <v/>
      </c>
      <c r="AQ33" s="56">
        <f t="shared" si="9"/>
        <v>0</v>
      </c>
      <c r="AR33" s="56" t="str">
        <f t="shared" si="10"/>
        <v/>
      </c>
      <c r="AS33" s="58" t="str">
        <f>IFERROR(
   'Identitas Siswa'!E32 &amp; " " &amp; LOWER($AT$3) &amp; " " &amp; VLOOKUP(AP33, TP!$G$5:$H$24, 2, 0) &amp; ".",
"")</f>
        <v/>
      </c>
      <c r="AT33" s="58" t="str">
        <f>IFERROR(
   'Identitas Siswa'!E32 &amp; " " &amp; LOWER($AT$4) &amp; " " &amp; VLOOKUP(AR33, TP!$G$5:$H$24, 2, 0) &amp; ".",
"")</f>
        <v/>
      </c>
      <c r="AW33" s="29">
        <f t="shared" si="11"/>
        <v>0</v>
      </c>
      <c r="AX33" s="29">
        <f t="shared" si="0"/>
        <v>0</v>
      </c>
      <c r="AY33" s="29">
        <f t="shared" si="1"/>
        <v>0</v>
      </c>
      <c r="AZ33" s="54"/>
      <c r="BA33" s="29">
        <f t="shared" si="2"/>
        <v>0</v>
      </c>
      <c r="BE33" s="48"/>
      <c r="BF33" s="48"/>
    </row>
    <row r="34" spans="1:58" hidden="1" x14ac:dyDescent="0.25">
      <c r="A34" s="56">
        <f>'Identitas Siswa'!A33</f>
        <v>26</v>
      </c>
      <c r="B34" s="62" t="str">
        <f>IF('Identitas Siswa'!D33=0,"",'Identitas Siswa'!D33)</f>
        <v/>
      </c>
      <c r="C34" s="160"/>
      <c r="D34" s="160"/>
      <c r="E34" s="160"/>
      <c r="F34" s="160"/>
      <c r="G34" s="160"/>
      <c r="H34" s="160"/>
      <c r="I34" s="160"/>
      <c r="J34" s="160"/>
      <c r="K34" s="160"/>
      <c r="L34" s="160"/>
      <c r="M34" s="160"/>
      <c r="N34" s="160"/>
      <c r="O34" s="160"/>
      <c r="P34" s="160"/>
      <c r="Q34" s="160"/>
      <c r="R34" s="160"/>
      <c r="S34" s="160"/>
      <c r="T34" s="160"/>
      <c r="U34" s="160"/>
      <c r="V34" s="160"/>
      <c r="W34" s="160"/>
      <c r="X34" s="160"/>
      <c r="Y34" s="160"/>
      <c r="Z34" s="160"/>
      <c r="AA34" s="160"/>
      <c r="AB34" s="160"/>
      <c r="AC34" s="160"/>
      <c r="AD34" s="160"/>
      <c r="AE34" s="160"/>
      <c r="AF34" s="160"/>
      <c r="AG34" s="160"/>
      <c r="AH34" s="160"/>
      <c r="AI34" s="160"/>
      <c r="AJ34" s="160"/>
      <c r="AK34" s="57">
        <f t="shared" si="3"/>
        <v>0</v>
      </c>
      <c r="AL34" s="57">
        <f t="shared" si="4"/>
        <v>0</v>
      </c>
      <c r="AM34" s="57">
        <f t="shared" si="5"/>
        <v>0</v>
      </c>
      <c r="AN34" s="57" t="str">
        <f t="shared" si="6"/>
        <v/>
      </c>
      <c r="AO34" s="56">
        <f t="shared" si="7"/>
        <v>0</v>
      </c>
      <c r="AP34" s="56" t="str">
        <f t="shared" si="8"/>
        <v/>
      </c>
      <c r="AQ34" s="56">
        <f t="shared" si="9"/>
        <v>0</v>
      </c>
      <c r="AR34" s="56" t="str">
        <f t="shared" si="10"/>
        <v/>
      </c>
      <c r="AS34" s="58" t="str">
        <f>IFERROR(
   'Identitas Siswa'!E33 &amp; " " &amp; LOWER($AT$3) &amp; " " &amp; VLOOKUP(AP34, TP!$G$5:$H$24, 2, 0) &amp; ".",
"")</f>
        <v/>
      </c>
      <c r="AT34" s="58" t="str">
        <f>IFERROR(
   'Identitas Siswa'!E33 &amp; " " &amp; LOWER($AT$4) &amp; " " &amp; VLOOKUP(AR34, TP!$G$5:$H$24, 2, 0) &amp; ".",
"")</f>
        <v/>
      </c>
      <c r="AW34" s="29">
        <f t="shared" si="11"/>
        <v>0</v>
      </c>
      <c r="AX34" s="29">
        <f t="shared" si="0"/>
        <v>0</v>
      </c>
      <c r="AY34" s="29">
        <f t="shared" si="1"/>
        <v>0</v>
      </c>
      <c r="AZ34" s="54"/>
      <c r="BA34" s="29">
        <f t="shared" si="2"/>
        <v>0</v>
      </c>
      <c r="BE34" s="48"/>
      <c r="BF34" s="48"/>
    </row>
    <row r="35" spans="1:58" hidden="1" x14ac:dyDescent="0.25">
      <c r="A35" s="56">
        <f>'Identitas Siswa'!A34</f>
        <v>27</v>
      </c>
      <c r="B35" s="62" t="str">
        <f>IF('Identitas Siswa'!D34=0,"",'Identitas Siswa'!D34)</f>
        <v/>
      </c>
      <c r="C35" s="160"/>
      <c r="D35" s="160"/>
      <c r="E35" s="160"/>
      <c r="F35" s="160"/>
      <c r="G35" s="160"/>
      <c r="H35" s="160"/>
      <c r="I35" s="160"/>
      <c r="J35" s="160"/>
      <c r="K35" s="160"/>
      <c r="L35" s="160"/>
      <c r="M35" s="160"/>
      <c r="N35" s="160"/>
      <c r="O35" s="160"/>
      <c r="P35" s="160"/>
      <c r="Q35" s="160"/>
      <c r="R35" s="160"/>
      <c r="S35" s="160"/>
      <c r="T35" s="160"/>
      <c r="U35" s="160"/>
      <c r="V35" s="160"/>
      <c r="W35" s="160"/>
      <c r="X35" s="160"/>
      <c r="Y35" s="160"/>
      <c r="Z35" s="160"/>
      <c r="AA35" s="160"/>
      <c r="AB35" s="160"/>
      <c r="AC35" s="160"/>
      <c r="AD35" s="160"/>
      <c r="AE35" s="160"/>
      <c r="AF35" s="160"/>
      <c r="AG35" s="160"/>
      <c r="AH35" s="160"/>
      <c r="AI35" s="160"/>
      <c r="AJ35" s="160"/>
      <c r="AK35" s="57">
        <f t="shared" si="3"/>
        <v>0</v>
      </c>
      <c r="AL35" s="57">
        <f t="shared" si="4"/>
        <v>0</v>
      </c>
      <c r="AM35" s="57">
        <f t="shared" si="5"/>
        <v>0</v>
      </c>
      <c r="AN35" s="57" t="str">
        <f t="shared" si="6"/>
        <v/>
      </c>
      <c r="AO35" s="56">
        <f t="shared" si="7"/>
        <v>0</v>
      </c>
      <c r="AP35" s="56" t="str">
        <f t="shared" si="8"/>
        <v/>
      </c>
      <c r="AQ35" s="56">
        <f t="shared" si="9"/>
        <v>0</v>
      </c>
      <c r="AR35" s="56" t="str">
        <f t="shared" si="10"/>
        <v/>
      </c>
      <c r="AS35" s="58" t="str">
        <f>IFERROR(
   'Identitas Siswa'!E34 &amp; " " &amp; LOWER($AT$3) &amp; " " &amp; VLOOKUP(AP35, TP!$G$5:$H$24, 2, 0) &amp; ".",
"")</f>
        <v/>
      </c>
      <c r="AT35" s="58" t="str">
        <f>IFERROR(
   'Identitas Siswa'!E34 &amp; " " &amp; LOWER($AT$4) &amp; " " &amp; VLOOKUP(AR35, TP!$G$5:$H$24, 2, 0) &amp; ".",
"")</f>
        <v/>
      </c>
      <c r="AW35" s="29">
        <f t="shared" si="11"/>
        <v>0</v>
      </c>
      <c r="AX35" s="29">
        <f t="shared" si="0"/>
        <v>0</v>
      </c>
      <c r="AY35" s="29">
        <f t="shared" si="1"/>
        <v>0</v>
      </c>
      <c r="AZ35" s="54"/>
      <c r="BA35" s="29">
        <f t="shared" si="2"/>
        <v>0</v>
      </c>
      <c r="BE35" s="48"/>
      <c r="BF35" s="48"/>
    </row>
    <row r="36" spans="1:58" hidden="1" x14ac:dyDescent="0.25">
      <c r="A36" s="56">
        <f>'Identitas Siswa'!A35</f>
        <v>28</v>
      </c>
      <c r="B36" s="62" t="str">
        <f>IF('Identitas Siswa'!D35=0,"",'Identitas Siswa'!D35)</f>
        <v/>
      </c>
      <c r="C36" s="160"/>
      <c r="D36" s="160"/>
      <c r="E36" s="160"/>
      <c r="F36" s="160"/>
      <c r="G36" s="160"/>
      <c r="H36" s="160"/>
      <c r="I36" s="160"/>
      <c r="J36" s="160"/>
      <c r="K36" s="160"/>
      <c r="L36" s="160"/>
      <c r="M36" s="160"/>
      <c r="N36" s="160"/>
      <c r="O36" s="160"/>
      <c r="P36" s="160"/>
      <c r="Q36" s="160"/>
      <c r="R36" s="160"/>
      <c r="S36" s="160"/>
      <c r="T36" s="160"/>
      <c r="U36" s="160"/>
      <c r="V36" s="160"/>
      <c r="W36" s="160"/>
      <c r="X36" s="160"/>
      <c r="Y36" s="160"/>
      <c r="Z36" s="160"/>
      <c r="AA36" s="160"/>
      <c r="AB36" s="160"/>
      <c r="AC36" s="160"/>
      <c r="AD36" s="160"/>
      <c r="AE36" s="160"/>
      <c r="AF36" s="160"/>
      <c r="AG36" s="160"/>
      <c r="AH36" s="160"/>
      <c r="AI36" s="160"/>
      <c r="AJ36" s="160"/>
      <c r="AK36" s="57">
        <f t="shared" si="3"/>
        <v>0</v>
      </c>
      <c r="AL36" s="57">
        <f t="shared" si="4"/>
        <v>0</v>
      </c>
      <c r="AM36" s="57">
        <f t="shared" si="5"/>
        <v>0</v>
      </c>
      <c r="AN36" s="57" t="str">
        <f t="shared" si="6"/>
        <v/>
      </c>
      <c r="AO36" s="56">
        <f t="shared" si="7"/>
        <v>0</v>
      </c>
      <c r="AP36" s="56" t="str">
        <f t="shared" si="8"/>
        <v/>
      </c>
      <c r="AQ36" s="56">
        <f t="shared" si="9"/>
        <v>0</v>
      </c>
      <c r="AR36" s="56" t="str">
        <f t="shared" si="10"/>
        <v/>
      </c>
      <c r="AS36" s="58" t="str">
        <f>IFERROR(
   'Identitas Siswa'!E35 &amp; " " &amp; LOWER($AT$3) &amp; " " &amp; VLOOKUP(AP36, TP!$G$5:$H$24, 2, 0) &amp; ".",
"")</f>
        <v/>
      </c>
      <c r="AT36" s="58" t="str">
        <f>IFERROR(
   'Identitas Siswa'!E35 &amp; " " &amp; LOWER($AT$4) &amp; " " &amp; VLOOKUP(AR36, TP!$G$5:$H$24, 2, 0) &amp; ".",
"")</f>
        <v/>
      </c>
      <c r="AW36" s="29">
        <f t="shared" si="11"/>
        <v>0</v>
      </c>
      <c r="AX36" s="29">
        <f t="shared" si="0"/>
        <v>0</v>
      </c>
      <c r="AY36" s="29">
        <f t="shared" si="1"/>
        <v>0</v>
      </c>
      <c r="AZ36" s="54"/>
      <c r="BA36" s="29">
        <f t="shared" si="2"/>
        <v>0</v>
      </c>
      <c r="BE36" s="48"/>
      <c r="BF36" s="48"/>
    </row>
    <row r="37" spans="1:58" hidden="1" x14ac:dyDescent="0.25">
      <c r="A37" s="56">
        <f>'Identitas Siswa'!A36</f>
        <v>29</v>
      </c>
      <c r="B37" s="62" t="str">
        <f>IF('Identitas Siswa'!D36=0,"",'Identitas Siswa'!D36)</f>
        <v/>
      </c>
      <c r="C37" s="160"/>
      <c r="D37" s="160"/>
      <c r="E37" s="160"/>
      <c r="F37" s="160"/>
      <c r="G37" s="160"/>
      <c r="H37" s="160"/>
      <c r="I37" s="160"/>
      <c r="J37" s="160"/>
      <c r="K37" s="160"/>
      <c r="L37" s="160"/>
      <c r="M37" s="160"/>
      <c r="N37" s="160"/>
      <c r="O37" s="160"/>
      <c r="P37" s="160"/>
      <c r="Q37" s="160"/>
      <c r="R37" s="160"/>
      <c r="S37" s="160"/>
      <c r="T37" s="160"/>
      <c r="U37" s="160"/>
      <c r="V37" s="160"/>
      <c r="W37" s="160"/>
      <c r="X37" s="160"/>
      <c r="Y37" s="160"/>
      <c r="Z37" s="160"/>
      <c r="AA37" s="160"/>
      <c r="AB37" s="160"/>
      <c r="AC37" s="160"/>
      <c r="AD37" s="160"/>
      <c r="AE37" s="160"/>
      <c r="AF37" s="160"/>
      <c r="AG37" s="160"/>
      <c r="AH37" s="160"/>
      <c r="AI37" s="160"/>
      <c r="AJ37" s="160"/>
      <c r="AK37" s="57">
        <f t="shared" si="3"/>
        <v>0</v>
      </c>
      <c r="AL37" s="57">
        <f t="shared" si="4"/>
        <v>0</v>
      </c>
      <c r="AM37" s="57">
        <f t="shared" si="5"/>
        <v>0</v>
      </c>
      <c r="AN37" s="57" t="str">
        <f t="shared" si="6"/>
        <v/>
      </c>
      <c r="AO37" s="56">
        <f t="shared" si="7"/>
        <v>0</v>
      </c>
      <c r="AP37" s="56" t="str">
        <f t="shared" si="8"/>
        <v/>
      </c>
      <c r="AQ37" s="56">
        <f t="shared" si="9"/>
        <v>0</v>
      </c>
      <c r="AR37" s="56" t="str">
        <f t="shared" si="10"/>
        <v/>
      </c>
      <c r="AS37" s="58" t="str">
        <f>IFERROR(
   'Identitas Siswa'!E36 &amp; " " &amp; LOWER($AT$3) &amp; " " &amp; VLOOKUP(AP37, TP!$G$5:$H$24, 2, 0) &amp; ".",
"")</f>
        <v/>
      </c>
      <c r="AT37" s="58" t="str">
        <f>IFERROR(
   'Identitas Siswa'!E36 &amp; " " &amp; LOWER($AT$4) &amp; " " &amp; VLOOKUP(AR37, TP!$G$5:$H$24, 2, 0) &amp; ".",
"")</f>
        <v/>
      </c>
      <c r="AW37" s="29">
        <f t="shared" si="11"/>
        <v>0</v>
      </c>
      <c r="AX37" s="29">
        <f t="shared" si="0"/>
        <v>0</v>
      </c>
      <c r="AY37" s="29">
        <f t="shared" si="1"/>
        <v>0</v>
      </c>
      <c r="AZ37" s="54"/>
      <c r="BA37" s="29">
        <f t="shared" si="2"/>
        <v>0</v>
      </c>
      <c r="BE37" s="48"/>
      <c r="BF37" s="48"/>
    </row>
    <row r="38" spans="1:58" hidden="1" x14ac:dyDescent="0.25">
      <c r="A38" s="56">
        <f>'Identitas Siswa'!A37</f>
        <v>30</v>
      </c>
      <c r="B38" s="62" t="str">
        <f>IF('Identitas Siswa'!D37=0,"",'Identitas Siswa'!D37)</f>
        <v/>
      </c>
      <c r="C38" s="160"/>
      <c r="D38" s="160"/>
      <c r="E38" s="160"/>
      <c r="F38" s="160"/>
      <c r="G38" s="160"/>
      <c r="H38" s="160"/>
      <c r="I38" s="160"/>
      <c r="J38" s="160"/>
      <c r="K38" s="160"/>
      <c r="L38" s="160"/>
      <c r="M38" s="160"/>
      <c r="N38" s="160"/>
      <c r="O38" s="160"/>
      <c r="P38" s="160"/>
      <c r="Q38" s="160"/>
      <c r="R38" s="160"/>
      <c r="S38" s="160"/>
      <c r="T38" s="160"/>
      <c r="U38" s="160"/>
      <c r="V38" s="160"/>
      <c r="W38" s="160"/>
      <c r="X38" s="160"/>
      <c r="Y38" s="160"/>
      <c r="Z38" s="160"/>
      <c r="AA38" s="160"/>
      <c r="AB38" s="160"/>
      <c r="AC38" s="160"/>
      <c r="AD38" s="160"/>
      <c r="AE38" s="160"/>
      <c r="AF38" s="160"/>
      <c r="AG38" s="160"/>
      <c r="AH38" s="160"/>
      <c r="AI38" s="160"/>
      <c r="AJ38" s="160"/>
      <c r="AK38" s="57">
        <f t="shared" si="3"/>
        <v>0</v>
      </c>
      <c r="AL38" s="57">
        <f t="shared" si="4"/>
        <v>0</v>
      </c>
      <c r="AM38" s="57">
        <f t="shared" si="5"/>
        <v>0</v>
      </c>
      <c r="AN38" s="57" t="str">
        <f t="shared" si="6"/>
        <v/>
      </c>
      <c r="AO38" s="56">
        <f t="shared" si="7"/>
        <v>0</v>
      </c>
      <c r="AP38" s="56" t="str">
        <f t="shared" si="8"/>
        <v/>
      </c>
      <c r="AQ38" s="56">
        <f t="shared" si="9"/>
        <v>0</v>
      </c>
      <c r="AR38" s="56" t="str">
        <f t="shared" si="10"/>
        <v/>
      </c>
      <c r="AS38" s="58" t="str">
        <f>IFERROR(
   'Identitas Siswa'!E37 &amp; " " &amp; LOWER($AT$3) &amp; " " &amp; VLOOKUP(AP38, TP!$G$5:$H$24, 2, 0) &amp; ".",
"")</f>
        <v/>
      </c>
      <c r="AT38" s="58" t="str">
        <f>IFERROR(
   'Identitas Siswa'!E37 &amp; " " &amp; LOWER($AT$4) &amp; " " &amp; VLOOKUP(AR38, TP!$G$5:$H$24, 2, 0) &amp; ".",
"")</f>
        <v/>
      </c>
      <c r="AW38" s="29">
        <f t="shared" si="11"/>
        <v>0</v>
      </c>
      <c r="AX38" s="29">
        <f t="shared" si="0"/>
        <v>0</v>
      </c>
      <c r="AY38" s="29">
        <f t="shared" si="1"/>
        <v>0</v>
      </c>
      <c r="AZ38" s="54"/>
      <c r="BA38" s="29">
        <f t="shared" si="2"/>
        <v>0</v>
      </c>
      <c r="BE38" s="48"/>
      <c r="BF38" s="48"/>
    </row>
    <row r="39" spans="1:58" hidden="1" x14ac:dyDescent="0.25">
      <c r="A39" s="56">
        <f>'Identitas Siswa'!A38</f>
        <v>31</v>
      </c>
      <c r="B39" s="62" t="str">
        <f>IF('Identitas Siswa'!D38=0,"",'Identitas Siswa'!D38)</f>
        <v/>
      </c>
      <c r="C39" s="160"/>
      <c r="D39" s="160"/>
      <c r="E39" s="160"/>
      <c r="F39" s="160"/>
      <c r="G39" s="160"/>
      <c r="H39" s="160"/>
      <c r="I39" s="160"/>
      <c r="J39" s="160"/>
      <c r="K39" s="160"/>
      <c r="L39" s="160"/>
      <c r="M39" s="160"/>
      <c r="N39" s="160"/>
      <c r="O39" s="160"/>
      <c r="P39" s="160"/>
      <c r="Q39" s="160"/>
      <c r="R39" s="160"/>
      <c r="S39" s="160"/>
      <c r="T39" s="160"/>
      <c r="U39" s="160"/>
      <c r="V39" s="160"/>
      <c r="W39" s="160"/>
      <c r="X39" s="160"/>
      <c r="Y39" s="160"/>
      <c r="Z39" s="160"/>
      <c r="AA39" s="160"/>
      <c r="AB39" s="160"/>
      <c r="AC39" s="160"/>
      <c r="AD39" s="160"/>
      <c r="AE39" s="160"/>
      <c r="AF39" s="160"/>
      <c r="AG39" s="160"/>
      <c r="AH39" s="160"/>
      <c r="AI39" s="160"/>
      <c r="AJ39" s="160"/>
      <c r="AK39" s="57">
        <f t="shared" si="3"/>
        <v>0</v>
      </c>
      <c r="AL39" s="57">
        <f t="shared" si="4"/>
        <v>0</v>
      </c>
      <c r="AM39" s="57">
        <f t="shared" si="5"/>
        <v>0</v>
      </c>
      <c r="AN39" s="57" t="str">
        <f t="shared" si="6"/>
        <v/>
      </c>
      <c r="AO39" s="56">
        <f t="shared" si="7"/>
        <v>0</v>
      </c>
      <c r="AP39" s="56" t="str">
        <f t="shared" si="8"/>
        <v/>
      </c>
      <c r="AQ39" s="56">
        <f t="shared" si="9"/>
        <v>0</v>
      </c>
      <c r="AR39" s="56" t="str">
        <f t="shared" si="10"/>
        <v/>
      </c>
      <c r="AS39" s="58" t="str">
        <f>IFERROR(
   'Identitas Siswa'!E38 &amp; " " &amp; LOWER($AT$3) &amp; " " &amp; VLOOKUP(AP39, TP!$G$5:$H$24, 2, 0) &amp; ".",
"")</f>
        <v/>
      </c>
      <c r="AT39" s="58" t="str">
        <f>IFERROR(
   'Identitas Siswa'!E38 &amp; " " &amp; LOWER($AT$4) &amp; " " &amp; VLOOKUP(AR39, TP!$G$5:$H$24, 2, 0) &amp; ".",
"")</f>
        <v/>
      </c>
      <c r="AW39" s="29">
        <f t="shared" si="11"/>
        <v>0</v>
      </c>
      <c r="AX39" s="29">
        <f t="shared" si="0"/>
        <v>0</v>
      </c>
      <c r="AY39" s="29">
        <f t="shared" si="1"/>
        <v>0</v>
      </c>
      <c r="AZ39" s="54"/>
      <c r="BA39" s="29">
        <f t="shared" si="2"/>
        <v>0</v>
      </c>
      <c r="BE39" s="48"/>
      <c r="BF39" s="48"/>
    </row>
    <row r="40" spans="1:58" hidden="1" x14ac:dyDescent="0.25">
      <c r="A40" s="56">
        <f>'Identitas Siswa'!A39</f>
        <v>32</v>
      </c>
      <c r="B40" s="62" t="str">
        <f>IF('Identitas Siswa'!D39=0,"",'Identitas Siswa'!D39)</f>
        <v/>
      </c>
      <c r="C40" s="160"/>
      <c r="D40" s="160"/>
      <c r="E40" s="160"/>
      <c r="F40" s="160"/>
      <c r="G40" s="160"/>
      <c r="H40" s="160"/>
      <c r="I40" s="160"/>
      <c r="J40" s="160"/>
      <c r="K40" s="160"/>
      <c r="L40" s="160"/>
      <c r="M40" s="160"/>
      <c r="N40" s="160"/>
      <c r="O40" s="160"/>
      <c r="P40" s="160"/>
      <c r="Q40" s="160"/>
      <c r="R40" s="160"/>
      <c r="S40" s="160"/>
      <c r="T40" s="160"/>
      <c r="U40" s="160"/>
      <c r="V40" s="160"/>
      <c r="W40" s="160"/>
      <c r="X40" s="160"/>
      <c r="Y40" s="160"/>
      <c r="Z40" s="160"/>
      <c r="AA40" s="160"/>
      <c r="AB40" s="160"/>
      <c r="AC40" s="160"/>
      <c r="AD40" s="160"/>
      <c r="AE40" s="160"/>
      <c r="AF40" s="160"/>
      <c r="AG40" s="160"/>
      <c r="AH40" s="160"/>
      <c r="AI40" s="160"/>
      <c r="AJ40" s="160"/>
      <c r="AK40" s="57">
        <f t="shared" si="3"/>
        <v>0</v>
      </c>
      <c r="AL40" s="57">
        <f t="shared" si="4"/>
        <v>0</v>
      </c>
      <c r="AM40" s="57">
        <f t="shared" si="5"/>
        <v>0</v>
      </c>
      <c r="AN40" s="57" t="str">
        <f t="shared" si="6"/>
        <v/>
      </c>
      <c r="AO40" s="56">
        <f t="shared" si="7"/>
        <v>0</v>
      </c>
      <c r="AP40" s="56" t="str">
        <f t="shared" si="8"/>
        <v/>
      </c>
      <c r="AQ40" s="56">
        <f t="shared" si="9"/>
        <v>0</v>
      </c>
      <c r="AR40" s="56" t="str">
        <f t="shared" si="10"/>
        <v/>
      </c>
      <c r="AS40" s="58" t="str">
        <f>IFERROR(
   'Identitas Siswa'!E39 &amp; " " &amp; LOWER($AT$3) &amp; " " &amp; VLOOKUP(AP40, TP!$G$5:$H$24, 2, 0) &amp; ".",
"")</f>
        <v/>
      </c>
      <c r="AT40" s="58" t="str">
        <f>IFERROR(
   'Identitas Siswa'!E39 &amp; " " &amp; LOWER($AT$4) &amp; " " &amp; VLOOKUP(AR40, TP!$G$5:$H$24, 2, 0) &amp; ".",
"")</f>
        <v/>
      </c>
      <c r="AW40" s="29">
        <f t="shared" si="11"/>
        <v>0</v>
      </c>
      <c r="AX40" s="29">
        <f t="shared" si="0"/>
        <v>0</v>
      </c>
      <c r="AY40" s="29">
        <f t="shared" si="1"/>
        <v>0</v>
      </c>
      <c r="AZ40" s="54"/>
      <c r="BA40" s="29">
        <f t="shared" si="2"/>
        <v>0</v>
      </c>
      <c r="BE40" s="48"/>
      <c r="BF40" s="48"/>
    </row>
    <row r="41" spans="1:58" hidden="1" x14ac:dyDescent="0.25">
      <c r="A41" s="56">
        <f>'Identitas Siswa'!A40</f>
        <v>33</v>
      </c>
      <c r="B41" s="62" t="str">
        <f>IF('Identitas Siswa'!D40=0,"",'Identitas Siswa'!D40)</f>
        <v/>
      </c>
      <c r="C41" s="160"/>
      <c r="D41" s="160"/>
      <c r="E41" s="160"/>
      <c r="F41" s="160"/>
      <c r="G41" s="160"/>
      <c r="H41" s="160"/>
      <c r="I41" s="160"/>
      <c r="J41" s="160"/>
      <c r="K41" s="160"/>
      <c r="L41" s="160"/>
      <c r="M41" s="160"/>
      <c r="N41" s="160"/>
      <c r="O41" s="160"/>
      <c r="P41" s="160"/>
      <c r="Q41" s="160"/>
      <c r="R41" s="160"/>
      <c r="S41" s="160"/>
      <c r="T41" s="160"/>
      <c r="U41" s="160"/>
      <c r="V41" s="160"/>
      <c r="W41" s="160"/>
      <c r="X41" s="160"/>
      <c r="Y41" s="160"/>
      <c r="Z41" s="160"/>
      <c r="AA41" s="160"/>
      <c r="AB41" s="160"/>
      <c r="AC41" s="160"/>
      <c r="AD41" s="160"/>
      <c r="AE41" s="160"/>
      <c r="AF41" s="160"/>
      <c r="AG41" s="160"/>
      <c r="AH41" s="160"/>
      <c r="AI41" s="160"/>
      <c r="AJ41" s="160"/>
      <c r="AK41" s="57">
        <f t="shared" si="3"/>
        <v>0</v>
      </c>
      <c r="AL41" s="57">
        <f t="shared" si="4"/>
        <v>0</v>
      </c>
      <c r="AM41" s="57">
        <f t="shared" si="5"/>
        <v>0</v>
      </c>
      <c r="AN41" s="57" t="str">
        <f t="shared" si="6"/>
        <v/>
      </c>
      <c r="AO41" s="56">
        <f t="shared" si="7"/>
        <v>0</v>
      </c>
      <c r="AP41" s="56" t="str">
        <f t="shared" si="8"/>
        <v/>
      </c>
      <c r="AQ41" s="56">
        <f t="shared" si="9"/>
        <v>0</v>
      </c>
      <c r="AR41" s="56" t="str">
        <f t="shared" si="10"/>
        <v/>
      </c>
      <c r="AS41" s="58" t="str">
        <f>IFERROR(
   'Identitas Siswa'!E40 &amp; " " &amp; LOWER($AT$3) &amp; " " &amp; VLOOKUP(AP41, TP!$G$5:$H$24, 2, 0) &amp; ".",
"")</f>
        <v/>
      </c>
      <c r="AT41" s="58" t="str">
        <f>IFERROR(
   'Identitas Siswa'!E40 &amp; " " &amp; LOWER($AT$4) &amp; " " &amp; VLOOKUP(AR41, TP!$G$5:$H$24, 2, 0) &amp; ".",
"")</f>
        <v/>
      </c>
      <c r="AW41" s="29">
        <f t="shared" si="11"/>
        <v>0</v>
      </c>
      <c r="AX41" s="29">
        <f t="shared" si="0"/>
        <v>0</v>
      </c>
      <c r="AY41" s="29">
        <f t="shared" si="1"/>
        <v>0</v>
      </c>
      <c r="AZ41" s="54"/>
      <c r="BA41" s="29">
        <f t="shared" si="2"/>
        <v>0</v>
      </c>
      <c r="BE41" s="48"/>
      <c r="BF41" s="48"/>
    </row>
    <row r="42" spans="1:58" hidden="1" x14ac:dyDescent="0.25">
      <c r="A42" s="56">
        <f>'Identitas Siswa'!A41</f>
        <v>34</v>
      </c>
      <c r="B42" s="62" t="str">
        <f>IF('Identitas Siswa'!D41=0,"",'Identitas Siswa'!D41)</f>
        <v/>
      </c>
      <c r="C42" s="160"/>
      <c r="D42" s="160"/>
      <c r="E42" s="160"/>
      <c r="F42" s="160"/>
      <c r="G42" s="160"/>
      <c r="H42" s="160"/>
      <c r="I42" s="160"/>
      <c r="J42" s="160"/>
      <c r="K42" s="160"/>
      <c r="L42" s="160"/>
      <c r="M42" s="160"/>
      <c r="N42" s="160"/>
      <c r="O42" s="160"/>
      <c r="P42" s="160"/>
      <c r="Q42" s="160"/>
      <c r="R42" s="160"/>
      <c r="S42" s="160"/>
      <c r="T42" s="160"/>
      <c r="U42" s="160"/>
      <c r="V42" s="160"/>
      <c r="W42" s="160"/>
      <c r="X42" s="160"/>
      <c r="Y42" s="160"/>
      <c r="Z42" s="160"/>
      <c r="AA42" s="160"/>
      <c r="AB42" s="160"/>
      <c r="AC42" s="160"/>
      <c r="AD42" s="160"/>
      <c r="AE42" s="160"/>
      <c r="AF42" s="160"/>
      <c r="AG42" s="160"/>
      <c r="AH42" s="160"/>
      <c r="AI42" s="160"/>
      <c r="AJ42" s="160"/>
      <c r="AK42" s="57">
        <f t="shared" si="3"/>
        <v>0</v>
      </c>
      <c r="AL42" s="57">
        <f t="shared" si="4"/>
        <v>0</v>
      </c>
      <c r="AM42" s="57">
        <f t="shared" si="5"/>
        <v>0</v>
      </c>
      <c r="AN42" s="57" t="str">
        <f t="shared" si="6"/>
        <v/>
      </c>
      <c r="AO42" s="56">
        <f t="shared" si="7"/>
        <v>0</v>
      </c>
      <c r="AP42" s="56" t="str">
        <f t="shared" si="8"/>
        <v/>
      </c>
      <c r="AQ42" s="56">
        <f t="shared" si="9"/>
        <v>0</v>
      </c>
      <c r="AR42" s="56" t="str">
        <f t="shared" si="10"/>
        <v/>
      </c>
      <c r="AS42" s="58" t="str">
        <f>IFERROR(
   'Identitas Siswa'!E41 &amp; " " &amp; LOWER($AT$3) &amp; " " &amp; VLOOKUP(AP42, TP!$G$5:$H$24, 2, 0) &amp; ".",
"")</f>
        <v/>
      </c>
      <c r="AT42" s="58" t="str">
        <f>IFERROR(
   'Identitas Siswa'!E41 &amp; " " &amp; LOWER($AT$4) &amp; " " &amp; VLOOKUP(AR42, TP!$G$5:$H$24, 2, 0) &amp; ".",
"")</f>
        <v/>
      </c>
      <c r="AW42" s="29">
        <f t="shared" si="11"/>
        <v>0</v>
      </c>
      <c r="AX42" s="29">
        <f t="shared" si="0"/>
        <v>0</v>
      </c>
      <c r="AY42" s="29">
        <f t="shared" si="1"/>
        <v>0</v>
      </c>
      <c r="AZ42" s="54"/>
      <c r="BA42" s="29">
        <f t="shared" si="2"/>
        <v>0</v>
      </c>
      <c r="BE42" s="48"/>
      <c r="BF42" s="48"/>
    </row>
    <row r="43" spans="1:58" hidden="1" x14ac:dyDescent="0.25">
      <c r="A43" s="56">
        <f>'Identitas Siswa'!A42</f>
        <v>35</v>
      </c>
      <c r="B43" s="62" t="str">
        <f>IF('Identitas Siswa'!D42=0,"",'Identitas Siswa'!D42)</f>
        <v/>
      </c>
      <c r="C43" s="160"/>
      <c r="D43" s="160"/>
      <c r="E43" s="160"/>
      <c r="F43" s="160"/>
      <c r="G43" s="160"/>
      <c r="H43" s="160"/>
      <c r="I43" s="160"/>
      <c r="J43" s="160"/>
      <c r="K43" s="160"/>
      <c r="L43" s="160"/>
      <c r="M43" s="160"/>
      <c r="N43" s="160"/>
      <c r="O43" s="160"/>
      <c r="P43" s="160"/>
      <c r="Q43" s="160"/>
      <c r="R43" s="160"/>
      <c r="S43" s="160"/>
      <c r="T43" s="160"/>
      <c r="U43" s="160"/>
      <c r="V43" s="160"/>
      <c r="W43" s="160"/>
      <c r="X43" s="160"/>
      <c r="Y43" s="160"/>
      <c r="Z43" s="160"/>
      <c r="AA43" s="160"/>
      <c r="AB43" s="160"/>
      <c r="AC43" s="160"/>
      <c r="AD43" s="160"/>
      <c r="AE43" s="160"/>
      <c r="AF43" s="160"/>
      <c r="AG43" s="160"/>
      <c r="AH43" s="160"/>
      <c r="AI43" s="160"/>
      <c r="AJ43" s="160"/>
      <c r="AK43" s="57">
        <f t="shared" si="3"/>
        <v>0</v>
      </c>
      <c r="AL43" s="57">
        <f t="shared" si="4"/>
        <v>0</v>
      </c>
      <c r="AM43" s="57">
        <f t="shared" si="5"/>
        <v>0</v>
      </c>
      <c r="AN43" s="57" t="str">
        <f t="shared" si="6"/>
        <v/>
      </c>
      <c r="AO43" s="56">
        <f t="shared" si="7"/>
        <v>0</v>
      </c>
      <c r="AP43" s="56" t="str">
        <f t="shared" si="8"/>
        <v/>
      </c>
      <c r="AQ43" s="56">
        <f t="shared" si="9"/>
        <v>0</v>
      </c>
      <c r="AR43" s="56" t="str">
        <f t="shared" si="10"/>
        <v/>
      </c>
      <c r="AS43" s="58" t="str">
        <f>IFERROR(
   'Identitas Siswa'!E42 &amp; " " &amp; LOWER($AT$3) &amp; " " &amp; VLOOKUP(AP43, TP!$G$5:$H$24, 2, 0) &amp; ".",
"")</f>
        <v/>
      </c>
      <c r="AT43" s="58" t="str">
        <f>IFERROR(
   'Identitas Siswa'!E42 &amp; " " &amp; LOWER($AT$4) &amp; " " &amp; VLOOKUP(AR43, TP!$G$5:$H$24, 2, 0) &amp; ".",
"")</f>
        <v/>
      </c>
      <c r="AW43" s="29">
        <f t="shared" si="11"/>
        <v>0</v>
      </c>
      <c r="AX43" s="29">
        <f t="shared" si="0"/>
        <v>0</v>
      </c>
      <c r="AY43" s="29">
        <f t="shared" si="1"/>
        <v>0</v>
      </c>
      <c r="AZ43" s="54"/>
      <c r="BA43" s="29">
        <f t="shared" si="2"/>
        <v>0</v>
      </c>
      <c r="BE43" s="48"/>
      <c r="BF43" s="48"/>
    </row>
    <row r="44" spans="1:58" hidden="1" x14ac:dyDescent="0.25">
      <c r="A44" s="56">
        <f>'Identitas Siswa'!A43</f>
        <v>36</v>
      </c>
      <c r="B44" s="62" t="str">
        <f>IF('Identitas Siswa'!D43=0,"",'Identitas Siswa'!D43)</f>
        <v/>
      </c>
      <c r="C44" s="160"/>
      <c r="D44" s="160"/>
      <c r="E44" s="160"/>
      <c r="F44" s="160"/>
      <c r="G44" s="160"/>
      <c r="H44" s="160"/>
      <c r="I44" s="160"/>
      <c r="J44" s="160"/>
      <c r="K44" s="160"/>
      <c r="L44" s="160"/>
      <c r="M44" s="160"/>
      <c r="N44" s="160"/>
      <c r="O44" s="160"/>
      <c r="P44" s="160"/>
      <c r="Q44" s="160"/>
      <c r="R44" s="160"/>
      <c r="S44" s="160"/>
      <c r="T44" s="160"/>
      <c r="U44" s="160"/>
      <c r="V44" s="160"/>
      <c r="W44" s="160"/>
      <c r="X44" s="160"/>
      <c r="Y44" s="160"/>
      <c r="Z44" s="160"/>
      <c r="AA44" s="160"/>
      <c r="AB44" s="160"/>
      <c r="AC44" s="160"/>
      <c r="AD44" s="160"/>
      <c r="AE44" s="160"/>
      <c r="AF44" s="160"/>
      <c r="AG44" s="160"/>
      <c r="AH44" s="160"/>
      <c r="AI44" s="160"/>
      <c r="AJ44" s="160"/>
      <c r="AK44" s="57">
        <f t="shared" si="3"/>
        <v>0</v>
      </c>
      <c r="AL44" s="57">
        <f t="shared" si="4"/>
        <v>0</v>
      </c>
      <c r="AM44" s="57">
        <f t="shared" si="5"/>
        <v>0</v>
      </c>
      <c r="AN44" s="57" t="str">
        <f t="shared" si="6"/>
        <v/>
      </c>
      <c r="AO44" s="56">
        <f t="shared" si="7"/>
        <v>0</v>
      </c>
      <c r="AP44" s="56" t="str">
        <f t="shared" si="8"/>
        <v/>
      </c>
      <c r="AQ44" s="56">
        <f t="shared" si="9"/>
        <v>0</v>
      </c>
      <c r="AR44" s="56" t="str">
        <f t="shared" si="10"/>
        <v/>
      </c>
      <c r="AS44" s="58" t="str">
        <f>IFERROR(
   'Identitas Siswa'!E43 &amp; " " &amp; LOWER($AT$3) &amp; " " &amp; VLOOKUP(AP44, TP!$G$5:$H$24, 2, 0) &amp; ".",
"")</f>
        <v/>
      </c>
      <c r="AT44" s="58" t="str">
        <f>IFERROR(
   'Identitas Siswa'!E43 &amp; " " &amp; LOWER($AT$4) &amp; " " &amp; VLOOKUP(AR44, TP!$G$5:$H$24, 2, 0) &amp; ".",
"")</f>
        <v/>
      </c>
      <c r="AW44" s="29">
        <f t="shared" si="11"/>
        <v>0</v>
      </c>
      <c r="AX44" s="29">
        <f t="shared" si="0"/>
        <v>0</v>
      </c>
      <c r="AY44" s="29">
        <f t="shared" si="1"/>
        <v>0</v>
      </c>
      <c r="AZ44" s="54"/>
      <c r="BA44" s="29">
        <f t="shared" si="2"/>
        <v>0</v>
      </c>
      <c r="BE44" s="48"/>
      <c r="BF44" s="48"/>
    </row>
    <row r="45" spans="1:58" hidden="1" x14ac:dyDescent="0.25">
      <c r="A45" s="56">
        <f>'Identitas Siswa'!A44</f>
        <v>37</v>
      </c>
      <c r="B45" s="62" t="str">
        <f>IF('Identitas Siswa'!D44=0,"",'Identitas Siswa'!D44)</f>
        <v/>
      </c>
      <c r="C45" s="160"/>
      <c r="D45" s="160"/>
      <c r="E45" s="160"/>
      <c r="F45" s="160"/>
      <c r="G45" s="160"/>
      <c r="H45" s="160"/>
      <c r="I45" s="160"/>
      <c r="J45" s="160"/>
      <c r="K45" s="160"/>
      <c r="L45" s="160"/>
      <c r="M45" s="160"/>
      <c r="N45" s="160"/>
      <c r="O45" s="160"/>
      <c r="P45" s="160"/>
      <c r="Q45" s="160"/>
      <c r="R45" s="160"/>
      <c r="S45" s="160"/>
      <c r="T45" s="160"/>
      <c r="U45" s="160"/>
      <c r="V45" s="160"/>
      <c r="W45" s="160"/>
      <c r="X45" s="160"/>
      <c r="Y45" s="160"/>
      <c r="Z45" s="160"/>
      <c r="AA45" s="160"/>
      <c r="AB45" s="160"/>
      <c r="AC45" s="160"/>
      <c r="AD45" s="160"/>
      <c r="AE45" s="160"/>
      <c r="AF45" s="160"/>
      <c r="AG45" s="160"/>
      <c r="AH45" s="160"/>
      <c r="AI45" s="160"/>
      <c r="AJ45" s="160"/>
      <c r="AK45" s="57">
        <f t="shared" si="3"/>
        <v>0</v>
      </c>
      <c r="AL45" s="57">
        <f t="shared" si="4"/>
        <v>0</v>
      </c>
      <c r="AM45" s="57">
        <f t="shared" si="5"/>
        <v>0</v>
      </c>
      <c r="AN45" s="57" t="str">
        <f t="shared" si="6"/>
        <v/>
      </c>
      <c r="AO45" s="56">
        <f t="shared" si="7"/>
        <v>0</v>
      </c>
      <c r="AP45" s="56" t="str">
        <f t="shared" si="8"/>
        <v/>
      </c>
      <c r="AQ45" s="56">
        <f t="shared" si="9"/>
        <v>0</v>
      </c>
      <c r="AR45" s="56" t="str">
        <f t="shared" si="10"/>
        <v/>
      </c>
      <c r="AS45" s="58" t="str">
        <f>IFERROR(
   'Identitas Siswa'!E44 &amp; " " &amp; LOWER($AT$3) &amp; " " &amp; VLOOKUP(AP45, TP!$G$5:$H$24, 2, 0) &amp; ".",
"")</f>
        <v/>
      </c>
      <c r="AT45" s="58" t="str">
        <f>IFERROR(
   'Identitas Siswa'!E44 &amp; " " &amp; LOWER($AT$4) &amp; " " &amp; VLOOKUP(AR45, TP!$G$5:$H$24, 2, 0) &amp; ".",
"")</f>
        <v/>
      </c>
      <c r="AW45" s="29">
        <f t="shared" si="11"/>
        <v>0</v>
      </c>
      <c r="AX45" s="29">
        <f t="shared" si="0"/>
        <v>0</v>
      </c>
      <c r="AY45" s="29">
        <f t="shared" si="1"/>
        <v>0</v>
      </c>
      <c r="AZ45" s="54"/>
      <c r="BA45" s="29">
        <f t="shared" si="2"/>
        <v>0</v>
      </c>
      <c r="BE45" s="48"/>
      <c r="BF45" s="48"/>
    </row>
    <row r="46" spans="1:58" hidden="1" x14ac:dyDescent="0.25">
      <c r="A46" s="56">
        <f>'Identitas Siswa'!A45</f>
        <v>38</v>
      </c>
      <c r="B46" s="62" t="str">
        <f>IF('Identitas Siswa'!D45=0,"",'Identitas Siswa'!D45)</f>
        <v/>
      </c>
      <c r="C46" s="160"/>
      <c r="D46" s="160"/>
      <c r="E46" s="160"/>
      <c r="F46" s="160"/>
      <c r="G46" s="160"/>
      <c r="H46" s="160"/>
      <c r="I46" s="160"/>
      <c r="J46" s="160"/>
      <c r="K46" s="160"/>
      <c r="L46" s="160"/>
      <c r="M46" s="160"/>
      <c r="N46" s="160"/>
      <c r="O46" s="160"/>
      <c r="P46" s="160"/>
      <c r="Q46" s="160"/>
      <c r="R46" s="160"/>
      <c r="S46" s="160"/>
      <c r="T46" s="160"/>
      <c r="U46" s="160"/>
      <c r="V46" s="160"/>
      <c r="W46" s="160"/>
      <c r="X46" s="160"/>
      <c r="Y46" s="160"/>
      <c r="Z46" s="160"/>
      <c r="AA46" s="160"/>
      <c r="AB46" s="160"/>
      <c r="AC46" s="160"/>
      <c r="AD46" s="160"/>
      <c r="AE46" s="160"/>
      <c r="AF46" s="160"/>
      <c r="AG46" s="160"/>
      <c r="AH46" s="160"/>
      <c r="AI46" s="160"/>
      <c r="AJ46" s="160"/>
      <c r="AK46" s="57">
        <f t="shared" si="3"/>
        <v>0</v>
      </c>
      <c r="AL46" s="57">
        <f t="shared" si="4"/>
        <v>0</v>
      </c>
      <c r="AM46" s="57">
        <f t="shared" si="5"/>
        <v>0</v>
      </c>
      <c r="AN46" s="57" t="str">
        <f t="shared" si="6"/>
        <v/>
      </c>
      <c r="AO46" s="56">
        <f t="shared" si="7"/>
        <v>0</v>
      </c>
      <c r="AP46" s="56" t="str">
        <f t="shared" si="8"/>
        <v/>
      </c>
      <c r="AQ46" s="56">
        <f t="shared" si="9"/>
        <v>0</v>
      </c>
      <c r="AR46" s="56" t="str">
        <f t="shared" si="10"/>
        <v/>
      </c>
      <c r="AS46" s="58" t="str">
        <f>IFERROR(
   'Identitas Siswa'!E45 &amp; " " &amp; LOWER($AT$3) &amp; " " &amp; VLOOKUP(AP46, TP!$G$5:$H$24, 2, 0) &amp; ".",
"")</f>
        <v/>
      </c>
      <c r="AT46" s="58" t="str">
        <f>IFERROR(
   'Identitas Siswa'!E45 &amp; " " &amp; LOWER($AT$4) &amp; " " &amp; VLOOKUP(AR46, TP!$G$5:$H$24, 2, 0) &amp; ".",
"")</f>
        <v/>
      </c>
      <c r="AW46" s="29">
        <f t="shared" si="11"/>
        <v>0</v>
      </c>
      <c r="AX46" s="29">
        <f t="shared" si="0"/>
        <v>0</v>
      </c>
      <c r="AY46" s="29">
        <f t="shared" si="1"/>
        <v>0</v>
      </c>
      <c r="AZ46" s="54"/>
      <c r="BA46" s="29">
        <f t="shared" si="2"/>
        <v>0</v>
      </c>
      <c r="BE46" s="48"/>
      <c r="BF46" s="48"/>
    </row>
    <row r="47" spans="1:58" hidden="1" x14ac:dyDescent="0.25">
      <c r="A47" s="56">
        <f>'Identitas Siswa'!A46</f>
        <v>39</v>
      </c>
      <c r="B47" s="62" t="str">
        <f>IF('Identitas Siswa'!D46=0,"",'Identitas Siswa'!D46)</f>
        <v/>
      </c>
      <c r="C47" s="160"/>
      <c r="D47" s="160"/>
      <c r="E47" s="160"/>
      <c r="F47" s="160"/>
      <c r="G47" s="160"/>
      <c r="H47" s="160"/>
      <c r="I47" s="160"/>
      <c r="J47" s="160"/>
      <c r="K47" s="160"/>
      <c r="L47" s="160"/>
      <c r="M47" s="160"/>
      <c r="N47" s="160"/>
      <c r="O47" s="160"/>
      <c r="P47" s="160"/>
      <c r="Q47" s="160"/>
      <c r="R47" s="160"/>
      <c r="S47" s="160"/>
      <c r="T47" s="160"/>
      <c r="U47" s="160"/>
      <c r="V47" s="160"/>
      <c r="W47" s="160"/>
      <c r="X47" s="160"/>
      <c r="Y47" s="160"/>
      <c r="Z47" s="160"/>
      <c r="AA47" s="160"/>
      <c r="AB47" s="160"/>
      <c r="AC47" s="160"/>
      <c r="AD47" s="160"/>
      <c r="AE47" s="160"/>
      <c r="AF47" s="160"/>
      <c r="AG47" s="160"/>
      <c r="AH47" s="160"/>
      <c r="AI47" s="160"/>
      <c r="AJ47" s="160"/>
      <c r="AK47" s="57">
        <f t="shared" si="3"/>
        <v>0</v>
      </c>
      <c r="AL47" s="57">
        <f t="shared" si="4"/>
        <v>0</v>
      </c>
      <c r="AM47" s="57">
        <f t="shared" si="5"/>
        <v>0</v>
      </c>
      <c r="AN47" s="57" t="str">
        <f t="shared" si="6"/>
        <v/>
      </c>
      <c r="AO47" s="56">
        <f t="shared" si="7"/>
        <v>0</v>
      </c>
      <c r="AP47" s="56" t="str">
        <f t="shared" si="8"/>
        <v/>
      </c>
      <c r="AQ47" s="56">
        <f t="shared" si="9"/>
        <v>0</v>
      </c>
      <c r="AR47" s="56" t="str">
        <f t="shared" si="10"/>
        <v/>
      </c>
      <c r="AS47" s="58" t="str">
        <f>IFERROR(
   'Identitas Siswa'!E46 &amp; " " &amp; LOWER($AT$3) &amp; " " &amp; VLOOKUP(AP47, TP!$G$5:$H$24, 2, 0) &amp; ".",
"")</f>
        <v/>
      </c>
      <c r="AT47" s="58" t="str">
        <f>IFERROR(
   'Identitas Siswa'!E46 &amp; " " &amp; LOWER($AT$4) &amp; " " &amp; VLOOKUP(AR47, TP!$G$5:$H$24, 2, 0) &amp; ".",
"")</f>
        <v/>
      </c>
      <c r="AW47" s="29">
        <f t="shared" si="11"/>
        <v>0</v>
      </c>
      <c r="AX47" s="29">
        <f t="shared" si="0"/>
        <v>0</v>
      </c>
      <c r="AY47" s="29">
        <f t="shared" si="1"/>
        <v>0</v>
      </c>
      <c r="AZ47" s="54"/>
      <c r="BA47" s="29">
        <f t="shared" si="2"/>
        <v>0</v>
      </c>
      <c r="BE47" s="48"/>
      <c r="BF47" s="48"/>
    </row>
    <row r="48" spans="1:58" hidden="1" x14ac:dyDescent="0.25">
      <c r="A48" s="56">
        <f>'Identitas Siswa'!A47</f>
        <v>40</v>
      </c>
      <c r="B48" s="62" t="str">
        <f>IF('Identitas Siswa'!D47=0,"",'Identitas Siswa'!D47)</f>
        <v/>
      </c>
      <c r="C48" s="160"/>
      <c r="D48" s="160"/>
      <c r="E48" s="160"/>
      <c r="F48" s="160"/>
      <c r="G48" s="160"/>
      <c r="H48" s="160"/>
      <c r="I48" s="160"/>
      <c r="J48" s="160"/>
      <c r="K48" s="160"/>
      <c r="L48" s="160"/>
      <c r="M48" s="160"/>
      <c r="N48" s="160"/>
      <c r="O48" s="160"/>
      <c r="P48" s="160"/>
      <c r="Q48" s="160"/>
      <c r="R48" s="160"/>
      <c r="S48" s="160"/>
      <c r="T48" s="160"/>
      <c r="U48" s="160"/>
      <c r="V48" s="160"/>
      <c r="W48" s="160"/>
      <c r="X48" s="160"/>
      <c r="Y48" s="160"/>
      <c r="Z48" s="160"/>
      <c r="AA48" s="160"/>
      <c r="AB48" s="160"/>
      <c r="AC48" s="160"/>
      <c r="AD48" s="160"/>
      <c r="AE48" s="160"/>
      <c r="AF48" s="160"/>
      <c r="AG48" s="160"/>
      <c r="AH48" s="160"/>
      <c r="AI48" s="160"/>
      <c r="AJ48" s="160"/>
      <c r="AK48" s="57">
        <f t="shared" si="3"/>
        <v>0</v>
      </c>
      <c r="AL48" s="57">
        <f t="shared" si="4"/>
        <v>0</v>
      </c>
      <c r="AM48" s="57">
        <f t="shared" si="5"/>
        <v>0</v>
      </c>
      <c r="AN48" s="57" t="str">
        <f t="shared" si="6"/>
        <v/>
      </c>
      <c r="AO48" s="56">
        <f t="shared" si="7"/>
        <v>0</v>
      </c>
      <c r="AP48" s="56" t="str">
        <f t="shared" si="8"/>
        <v/>
      </c>
      <c r="AQ48" s="56">
        <f t="shared" si="9"/>
        <v>0</v>
      </c>
      <c r="AR48" s="56" t="str">
        <f t="shared" si="10"/>
        <v/>
      </c>
      <c r="AS48" s="58" t="str">
        <f>IFERROR(
   'Identitas Siswa'!E47 &amp; " " &amp; LOWER($AT$3) &amp; " " &amp; VLOOKUP(AP48, TP!$G$5:$H$24, 2, 0) &amp; ".",
"")</f>
        <v/>
      </c>
      <c r="AT48" s="58" t="str">
        <f>IFERROR(
   'Identitas Siswa'!E47 &amp; " " &amp; LOWER($AT$4) &amp; " " &amp; VLOOKUP(AR48, TP!$G$5:$H$24, 2, 0) &amp; ".",
"")</f>
        <v/>
      </c>
      <c r="AW48" s="29">
        <f t="shared" si="11"/>
        <v>0</v>
      </c>
      <c r="AX48" s="29">
        <f t="shared" si="0"/>
        <v>0</v>
      </c>
      <c r="AY48" s="29">
        <f t="shared" si="1"/>
        <v>0</v>
      </c>
      <c r="AZ48" s="54"/>
      <c r="BA48" s="29">
        <f t="shared" si="2"/>
        <v>0</v>
      </c>
      <c r="BE48" s="48"/>
      <c r="BF48" s="48"/>
    </row>
    <row r="49" spans="1:58" hidden="1" x14ac:dyDescent="0.25">
      <c r="A49" s="56">
        <f>'Identitas Siswa'!A48</f>
        <v>41</v>
      </c>
      <c r="B49" s="62" t="str">
        <f>IF('Identitas Siswa'!D48=0,"",'Identitas Siswa'!D48)</f>
        <v/>
      </c>
      <c r="C49" s="160"/>
      <c r="D49" s="160"/>
      <c r="E49" s="160"/>
      <c r="F49" s="160"/>
      <c r="G49" s="160"/>
      <c r="H49" s="160"/>
      <c r="I49" s="160"/>
      <c r="J49" s="160"/>
      <c r="K49" s="160"/>
      <c r="L49" s="160"/>
      <c r="M49" s="160"/>
      <c r="N49" s="160"/>
      <c r="O49" s="160"/>
      <c r="P49" s="160"/>
      <c r="Q49" s="160"/>
      <c r="R49" s="160"/>
      <c r="S49" s="160"/>
      <c r="T49" s="160"/>
      <c r="U49" s="160"/>
      <c r="V49" s="160"/>
      <c r="W49" s="160"/>
      <c r="X49" s="160"/>
      <c r="Y49" s="160"/>
      <c r="Z49" s="160"/>
      <c r="AA49" s="160"/>
      <c r="AB49" s="160"/>
      <c r="AC49" s="160"/>
      <c r="AD49" s="160"/>
      <c r="AE49" s="160"/>
      <c r="AF49" s="160"/>
      <c r="AG49" s="160"/>
      <c r="AH49" s="160"/>
      <c r="AI49" s="160"/>
      <c r="AJ49" s="160"/>
      <c r="AK49" s="57">
        <f t="shared" si="3"/>
        <v>0</v>
      </c>
      <c r="AL49" s="57">
        <f t="shared" si="4"/>
        <v>0</v>
      </c>
      <c r="AM49" s="57">
        <f t="shared" si="5"/>
        <v>0</v>
      </c>
      <c r="AN49" s="57" t="str">
        <f t="shared" si="6"/>
        <v/>
      </c>
      <c r="AO49" s="56">
        <f t="shared" si="7"/>
        <v>0</v>
      </c>
      <c r="AP49" s="56" t="str">
        <f t="shared" si="8"/>
        <v/>
      </c>
      <c r="AQ49" s="56">
        <f t="shared" si="9"/>
        <v>0</v>
      </c>
      <c r="AR49" s="56" t="str">
        <f t="shared" si="10"/>
        <v/>
      </c>
      <c r="AS49" s="58" t="str">
        <f>IFERROR(
   'Identitas Siswa'!E48 &amp; " " &amp; LOWER($AT$3) &amp; " " &amp; VLOOKUP(AP49, TP!$G$5:$H$24, 2, 0) &amp; ".",
"")</f>
        <v/>
      </c>
      <c r="AT49" s="58" t="str">
        <f>IFERROR(
   'Identitas Siswa'!E48 &amp; " " &amp; LOWER($AT$4) &amp; " " &amp; VLOOKUP(AR49, TP!$G$5:$H$24, 2, 0) &amp; ".",
"")</f>
        <v/>
      </c>
      <c r="AW49" s="29">
        <f t="shared" si="11"/>
        <v>0</v>
      </c>
      <c r="AX49" s="29">
        <f t="shared" si="0"/>
        <v>0</v>
      </c>
      <c r="AY49" s="29">
        <f t="shared" si="1"/>
        <v>0</v>
      </c>
      <c r="AZ49" s="54"/>
      <c r="BA49" s="29">
        <f t="shared" si="2"/>
        <v>0</v>
      </c>
      <c r="BE49" s="48"/>
      <c r="BF49" s="48"/>
    </row>
    <row r="50" spans="1:58" hidden="1" x14ac:dyDescent="0.25">
      <c r="A50" s="56">
        <f>'Identitas Siswa'!A49</f>
        <v>42</v>
      </c>
      <c r="B50" s="62" t="str">
        <f>IF('Identitas Siswa'!D49=0,"",'Identitas Siswa'!D49)</f>
        <v/>
      </c>
      <c r="C50" s="160"/>
      <c r="D50" s="160"/>
      <c r="E50" s="160"/>
      <c r="F50" s="160"/>
      <c r="G50" s="160"/>
      <c r="H50" s="160"/>
      <c r="I50" s="160"/>
      <c r="J50" s="160"/>
      <c r="K50" s="160"/>
      <c r="L50" s="160"/>
      <c r="M50" s="160"/>
      <c r="N50" s="160"/>
      <c r="O50" s="160"/>
      <c r="P50" s="160"/>
      <c r="Q50" s="160"/>
      <c r="R50" s="160"/>
      <c r="S50" s="160"/>
      <c r="T50" s="160"/>
      <c r="U50" s="160"/>
      <c r="V50" s="160"/>
      <c r="W50" s="160"/>
      <c r="X50" s="160"/>
      <c r="Y50" s="160"/>
      <c r="Z50" s="160"/>
      <c r="AA50" s="160"/>
      <c r="AB50" s="160"/>
      <c r="AC50" s="160"/>
      <c r="AD50" s="160"/>
      <c r="AE50" s="160"/>
      <c r="AF50" s="160"/>
      <c r="AG50" s="160"/>
      <c r="AH50" s="160"/>
      <c r="AI50" s="160"/>
      <c r="AJ50" s="160"/>
      <c r="AK50" s="57">
        <f t="shared" si="3"/>
        <v>0</v>
      </c>
      <c r="AL50" s="57">
        <f t="shared" si="4"/>
        <v>0</v>
      </c>
      <c r="AM50" s="57">
        <f t="shared" si="5"/>
        <v>0</v>
      </c>
      <c r="AN50" s="57" t="str">
        <f t="shared" si="6"/>
        <v/>
      </c>
      <c r="AO50" s="56">
        <f t="shared" si="7"/>
        <v>0</v>
      </c>
      <c r="AP50" s="56" t="str">
        <f t="shared" si="8"/>
        <v/>
      </c>
      <c r="AQ50" s="56">
        <f t="shared" si="9"/>
        <v>0</v>
      </c>
      <c r="AR50" s="56" t="str">
        <f t="shared" si="10"/>
        <v/>
      </c>
      <c r="AS50" s="58" t="str">
        <f>IFERROR(
   'Identitas Siswa'!E49 &amp; " " &amp; LOWER($AT$3) &amp; " " &amp; VLOOKUP(AP50, TP!$G$5:$H$24, 2, 0) &amp; ".",
"")</f>
        <v/>
      </c>
      <c r="AT50" s="58" t="str">
        <f>IFERROR(
   'Identitas Siswa'!E49 &amp; " " &amp; LOWER($AT$4) &amp; " " &amp; VLOOKUP(AR50, TP!$G$5:$H$24, 2, 0) &amp; ".",
"")</f>
        <v/>
      </c>
      <c r="AW50" s="29">
        <f t="shared" si="11"/>
        <v>0</v>
      </c>
      <c r="AX50" s="29">
        <f t="shared" si="0"/>
        <v>0</v>
      </c>
      <c r="AY50" s="29">
        <f t="shared" si="1"/>
        <v>0</v>
      </c>
      <c r="AZ50" s="54"/>
      <c r="BA50" s="29">
        <f t="shared" si="2"/>
        <v>0</v>
      </c>
      <c r="BE50" s="48"/>
      <c r="BF50" s="48"/>
    </row>
    <row r="51" spans="1:58" hidden="1" x14ac:dyDescent="0.25">
      <c r="A51" s="56">
        <f>'Identitas Siswa'!A50</f>
        <v>43</v>
      </c>
      <c r="B51" s="62" t="str">
        <f>IF('Identitas Siswa'!D50=0,"",'Identitas Siswa'!D50)</f>
        <v/>
      </c>
      <c r="C51" s="160"/>
      <c r="D51" s="160"/>
      <c r="E51" s="160"/>
      <c r="F51" s="160"/>
      <c r="G51" s="160"/>
      <c r="H51" s="160"/>
      <c r="I51" s="160"/>
      <c r="J51" s="160"/>
      <c r="K51" s="160"/>
      <c r="L51" s="160"/>
      <c r="M51" s="160"/>
      <c r="N51" s="160"/>
      <c r="O51" s="160"/>
      <c r="P51" s="160"/>
      <c r="Q51" s="160"/>
      <c r="R51" s="160"/>
      <c r="S51" s="160"/>
      <c r="T51" s="160"/>
      <c r="U51" s="160"/>
      <c r="V51" s="160"/>
      <c r="W51" s="160"/>
      <c r="X51" s="160"/>
      <c r="Y51" s="160"/>
      <c r="Z51" s="160"/>
      <c r="AA51" s="160"/>
      <c r="AB51" s="160"/>
      <c r="AC51" s="160"/>
      <c r="AD51" s="160"/>
      <c r="AE51" s="160"/>
      <c r="AF51" s="160"/>
      <c r="AG51" s="160"/>
      <c r="AH51" s="160"/>
      <c r="AI51" s="160"/>
      <c r="AJ51" s="160"/>
      <c r="AK51" s="57">
        <f t="shared" si="3"/>
        <v>0</v>
      </c>
      <c r="AL51" s="57">
        <f t="shared" si="4"/>
        <v>0</v>
      </c>
      <c r="AM51" s="57">
        <f t="shared" si="5"/>
        <v>0</v>
      </c>
      <c r="AN51" s="57" t="str">
        <f t="shared" si="6"/>
        <v/>
      </c>
      <c r="AO51" s="56">
        <f t="shared" si="7"/>
        <v>0</v>
      </c>
      <c r="AP51" s="56" t="str">
        <f t="shared" si="8"/>
        <v/>
      </c>
      <c r="AQ51" s="56">
        <f t="shared" si="9"/>
        <v>0</v>
      </c>
      <c r="AR51" s="56" t="str">
        <f t="shared" si="10"/>
        <v/>
      </c>
      <c r="AS51" s="58" t="str">
        <f>IFERROR(
   'Identitas Siswa'!E50 &amp; " " &amp; LOWER($AT$3) &amp; " " &amp; VLOOKUP(AP51, TP!$G$5:$H$24, 2, 0) &amp; ".",
"")</f>
        <v/>
      </c>
      <c r="AT51" s="58" t="str">
        <f>IFERROR(
   'Identitas Siswa'!E50 &amp; " " &amp; LOWER($AT$4) &amp; " " &amp; VLOOKUP(AR51, TP!$G$5:$H$24, 2, 0) &amp; ".",
"")</f>
        <v/>
      </c>
      <c r="AW51" s="29">
        <f t="shared" si="11"/>
        <v>0</v>
      </c>
      <c r="AX51" s="29">
        <f t="shared" si="0"/>
        <v>0</v>
      </c>
      <c r="AY51" s="29">
        <f t="shared" si="1"/>
        <v>0</v>
      </c>
      <c r="AZ51" s="54"/>
      <c r="BA51" s="29">
        <f t="shared" si="2"/>
        <v>0</v>
      </c>
      <c r="BE51" s="48"/>
      <c r="BF51" s="48"/>
    </row>
    <row r="52" spans="1:58" hidden="1" x14ac:dyDescent="0.25">
      <c r="A52" s="56">
        <f>'Identitas Siswa'!A51</f>
        <v>44</v>
      </c>
      <c r="B52" s="62" t="str">
        <f>IF('Identitas Siswa'!D51=0,"",'Identitas Siswa'!D51)</f>
        <v/>
      </c>
      <c r="C52" s="160"/>
      <c r="D52" s="160"/>
      <c r="E52" s="160"/>
      <c r="F52" s="160"/>
      <c r="G52" s="160"/>
      <c r="H52" s="160"/>
      <c r="I52" s="160"/>
      <c r="J52" s="160"/>
      <c r="K52" s="160"/>
      <c r="L52" s="160"/>
      <c r="M52" s="160"/>
      <c r="N52" s="160"/>
      <c r="O52" s="160"/>
      <c r="P52" s="160"/>
      <c r="Q52" s="160"/>
      <c r="R52" s="160"/>
      <c r="S52" s="160"/>
      <c r="T52" s="160"/>
      <c r="U52" s="160"/>
      <c r="V52" s="160"/>
      <c r="W52" s="160"/>
      <c r="X52" s="160"/>
      <c r="Y52" s="160"/>
      <c r="Z52" s="160"/>
      <c r="AA52" s="160"/>
      <c r="AB52" s="160"/>
      <c r="AC52" s="160"/>
      <c r="AD52" s="160"/>
      <c r="AE52" s="160"/>
      <c r="AF52" s="160"/>
      <c r="AG52" s="160"/>
      <c r="AH52" s="160"/>
      <c r="AI52" s="160"/>
      <c r="AJ52" s="160"/>
      <c r="AK52" s="57">
        <f t="shared" si="3"/>
        <v>0</v>
      </c>
      <c r="AL52" s="57">
        <f t="shared" si="4"/>
        <v>0</v>
      </c>
      <c r="AM52" s="57">
        <f t="shared" si="5"/>
        <v>0</v>
      </c>
      <c r="AN52" s="57" t="str">
        <f t="shared" si="6"/>
        <v/>
      </c>
      <c r="AO52" s="56">
        <f t="shared" si="7"/>
        <v>0</v>
      </c>
      <c r="AP52" s="56" t="str">
        <f t="shared" si="8"/>
        <v/>
      </c>
      <c r="AQ52" s="56">
        <f t="shared" si="9"/>
        <v>0</v>
      </c>
      <c r="AR52" s="56" t="str">
        <f t="shared" si="10"/>
        <v/>
      </c>
      <c r="AS52" s="58" t="str">
        <f>IFERROR(
   'Identitas Siswa'!E51 &amp; " " &amp; LOWER($AT$3) &amp; " " &amp; VLOOKUP(AP52, TP!$G$5:$H$24, 2, 0) &amp; ".",
"")</f>
        <v/>
      </c>
      <c r="AT52" s="58" t="str">
        <f>IFERROR(
   'Identitas Siswa'!E51 &amp; " " &amp; LOWER($AT$4) &amp; " " &amp; VLOOKUP(AR52, TP!$G$5:$H$24, 2, 0) &amp; ".",
"")</f>
        <v/>
      </c>
      <c r="AW52" s="29">
        <f t="shared" si="11"/>
        <v>0</v>
      </c>
      <c r="AX52" s="29">
        <f t="shared" si="0"/>
        <v>0</v>
      </c>
      <c r="AY52" s="29">
        <f t="shared" si="1"/>
        <v>0</v>
      </c>
      <c r="AZ52" s="54"/>
      <c r="BA52" s="29">
        <f t="shared" si="2"/>
        <v>0</v>
      </c>
      <c r="BE52" s="48"/>
      <c r="BF52" s="48"/>
    </row>
    <row r="53" spans="1:58" hidden="1" x14ac:dyDescent="0.25">
      <c r="A53" s="56">
        <f>'Identitas Siswa'!A52</f>
        <v>45</v>
      </c>
      <c r="B53" s="62" t="str">
        <f>IF('Identitas Siswa'!D52=0,"",'Identitas Siswa'!D52)</f>
        <v/>
      </c>
      <c r="C53" s="160"/>
      <c r="D53" s="160"/>
      <c r="E53" s="160"/>
      <c r="F53" s="160"/>
      <c r="G53" s="160"/>
      <c r="H53" s="160"/>
      <c r="I53" s="160"/>
      <c r="J53" s="160"/>
      <c r="K53" s="160"/>
      <c r="L53" s="160"/>
      <c r="M53" s="160"/>
      <c r="N53" s="160"/>
      <c r="O53" s="160"/>
      <c r="P53" s="160"/>
      <c r="Q53" s="160"/>
      <c r="R53" s="160"/>
      <c r="S53" s="160"/>
      <c r="T53" s="160"/>
      <c r="U53" s="160"/>
      <c r="V53" s="160"/>
      <c r="W53" s="160"/>
      <c r="X53" s="160"/>
      <c r="Y53" s="160"/>
      <c r="Z53" s="160"/>
      <c r="AA53" s="160"/>
      <c r="AB53" s="160"/>
      <c r="AC53" s="160"/>
      <c r="AD53" s="160"/>
      <c r="AE53" s="160"/>
      <c r="AF53" s="160"/>
      <c r="AG53" s="160"/>
      <c r="AH53" s="160"/>
      <c r="AI53" s="160"/>
      <c r="AJ53" s="160"/>
      <c r="AK53" s="57">
        <f t="shared" si="3"/>
        <v>0</v>
      </c>
      <c r="AL53" s="57">
        <f t="shared" si="4"/>
        <v>0</v>
      </c>
      <c r="AM53" s="57">
        <f t="shared" si="5"/>
        <v>0</v>
      </c>
      <c r="AN53" s="57" t="str">
        <f t="shared" si="6"/>
        <v/>
      </c>
      <c r="AO53" s="56">
        <f t="shared" si="7"/>
        <v>0</v>
      </c>
      <c r="AP53" s="56" t="str">
        <f t="shared" si="8"/>
        <v/>
      </c>
      <c r="AQ53" s="56">
        <f t="shared" si="9"/>
        <v>0</v>
      </c>
      <c r="AR53" s="56" t="str">
        <f t="shared" si="10"/>
        <v/>
      </c>
      <c r="AS53" s="58" t="str">
        <f>IFERROR(
   'Identitas Siswa'!E52 &amp; " " &amp; LOWER($AT$3) &amp; " " &amp; VLOOKUP(AP53, TP!$G$5:$H$24, 2, 0) &amp; ".",
"")</f>
        <v/>
      </c>
      <c r="AT53" s="58" t="str">
        <f>IFERROR(
   'Identitas Siswa'!E52 &amp; " " &amp; LOWER($AT$4) &amp; " " &amp; VLOOKUP(AR53, TP!$G$5:$H$24, 2, 0) &amp; ".",
"")</f>
        <v/>
      </c>
      <c r="AW53" s="29">
        <f t="shared" si="11"/>
        <v>0</v>
      </c>
      <c r="AX53" s="29">
        <f t="shared" si="0"/>
        <v>0</v>
      </c>
      <c r="AY53" s="29">
        <f t="shared" si="1"/>
        <v>0</v>
      </c>
      <c r="AZ53" s="54"/>
      <c r="BA53" s="29">
        <f t="shared" si="2"/>
        <v>0</v>
      </c>
      <c r="BE53" s="48"/>
      <c r="BF53" s="48"/>
    </row>
    <row r="54" spans="1:58" hidden="1" x14ac:dyDescent="0.25">
      <c r="A54" s="56">
        <f>'Identitas Siswa'!A53</f>
        <v>46</v>
      </c>
      <c r="B54" s="62" t="str">
        <f>IF('Identitas Siswa'!D53=0,"",'Identitas Siswa'!D53)</f>
        <v/>
      </c>
      <c r="C54" s="160"/>
      <c r="D54" s="160"/>
      <c r="E54" s="160"/>
      <c r="F54" s="160"/>
      <c r="G54" s="160"/>
      <c r="H54" s="160"/>
      <c r="I54" s="160"/>
      <c r="J54" s="160"/>
      <c r="K54" s="160"/>
      <c r="L54" s="160"/>
      <c r="M54" s="160"/>
      <c r="N54" s="160"/>
      <c r="O54" s="160"/>
      <c r="P54" s="160"/>
      <c r="Q54" s="160"/>
      <c r="R54" s="160"/>
      <c r="S54" s="160"/>
      <c r="T54" s="160"/>
      <c r="U54" s="160"/>
      <c r="V54" s="160"/>
      <c r="W54" s="160"/>
      <c r="X54" s="160"/>
      <c r="Y54" s="160"/>
      <c r="Z54" s="160"/>
      <c r="AA54" s="160"/>
      <c r="AB54" s="160"/>
      <c r="AC54" s="160"/>
      <c r="AD54" s="160"/>
      <c r="AE54" s="160"/>
      <c r="AF54" s="160"/>
      <c r="AG54" s="160"/>
      <c r="AH54" s="160"/>
      <c r="AI54" s="160"/>
      <c r="AJ54" s="160"/>
      <c r="AK54" s="57">
        <f t="shared" si="3"/>
        <v>0</v>
      </c>
      <c r="AL54" s="57">
        <f t="shared" si="4"/>
        <v>0</v>
      </c>
      <c r="AM54" s="57">
        <f t="shared" si="5"/>
        <v>0</v>
      </c>
      <c r="AN54" s="57" t="str">
        <f t="shared" si="6"/>
        <v/>
      </c>
      <c r="AO54" s="56">
        <f t="shared" si="7"/>
        <v>0</v>
      </c>
      <c r="AP54" s="56" t="str">
        <f t="shared" si="8"/>
        <v/>
      </c>
      <c r="AQ54" s="56">
        <f t="shared" si="9"/>
        <v>0</v>
      </c>
      <c r="AR54" s="56" t="str">
        <f t="shared" si="10"/>
        <v/>
      </c>
      <c r="AS54" s="58" t="str">
        <f>IFERROR(
   'Identitas Siswa'!E53 &amp; " " &amp; LOWER($AT$3) &amp; " " &amp; VLOOKUP(AP54, TP!$G$5:$H$24, 2, 0) &amp; ".",
"")</f>
        <v/>
      </c>
      <c r="AT54" s="58" t="str">
        <f>IFERROR(
   'Identitas Siswa'!E53 &amp; " " &amp; LOWER($AT$4) &amp; " " &amp; VLOOKUP(AR54, TP!$G$5:$H$24, 2, 0) &amp; ".",
"")</f>
        <v/>
      </c>
      <c r="AW54" s="29">
        <f t="shared" si="11"/>
        <v>0</v>
      </c>
      <c r="AX54" s="29">
        <f t="shared" si="0"/>
        <v>0</v>
      </c>
      <c r="AY54" s="29">
        <f t="shared" si="1"/>
        <v>0</v>
      </c>
      <c r="AZ54" s="54"/>
      <c r="BA54" s="29">
        <f t="shared" si="2"/>
        <v>0</v>
      </c>
      <c r="BE54" s="48"/>
      <c r="BF54" s="48"/>
    </row>
    <row r="55" spans="1:58" hidden="1" x14ac:dyDescent="0.25">
      <c r="A55" s="56">
        <f>'Identitas Siswa'!A54</f>
        <v>47</v>
      </c>
      <c r="B55" s="62" t="str">
        <f>IF('Identitas Siswa'!D54=0,"",'Identitas Siswa'!D54)</f>
        <v/>
      </c>
      <c r="C55" s="160"/>
      <c r="D55" s="160"/>
      <c r="E55" s="160"/>
      <c r="F55" s="160"/>
      <c r="G55" s="160"/>
      <c r="H55" s="160"/>
      <c r="I55" s="160"/>
      <c r="J55" s="160"/>
      <c r="K55" s="160"/>
      <c r="L55" s="160"/>
      <c r="M55" s="160"/>
      <c r="N55" s="160"/>
      <c r="O55" s="160"/>
      <c r="P55" s="160"/>
      <c r="Q55" s="160"/>
      <c r="R55" s="160"/>
      <c r="S55" s="160"/>
      <c r="T55" s="160"/>
      <c r="U55" s="160"/>
      <c r="V55" s="160"/>
      <c r="W55" s="160"/>
      <c r="X55" s="160"/>
      <c r="Y55" s="160"/>
      <c r="Z55" s="160"/>
      <c r="AA55" s="160"/>
      <c r="AB55" s="160"/>
      <c r="AC55" s="160"/>
      <c r="AD55" s="160"/>
      <c r="AE55" s="160"/>
      <c r="AF55" s="160"/>
      <c r="AG55" s="160"/>
      <c r="AH55" s="160"/>
      <c r="AI55" s="160"/>
      <c r="AJ55" s="160"/>
      <c r="AK55" s="57">
        <f t="shared" si="3"/>
        <v>0</v>
      </c>
      <c r="AL55" s="57">
        <f t="shared" si="4"/>
        <v>0</v>
      </c>
      <c r="AM55" s="57">
        <f t="shared" si="5"/>
        <v>0</v>
      </c>
      <c r="AN55" s="57" t="str">
        <f t="shared" si="6"/>
        <v/>
      </c>
      <c r="AO55" s="56">
        <f t="shared" si="7"/>
        <v>0</v>
      </c>
      <c r="AP55" s="56" t="str">
        <f t="shared" si="8"/>
        <v/>
      </c>
      <c r="AQ55" s="56">
        <f t="shared" si="9"/>
        <v>0</v>
      </c>
      <c r="AR55" s="56" t="str">
        <f t="shared" si="10"/>
        <v/>
      </c>
      <c r="AS55" s="58" t="str">
        <f>IFERROR(
   'Identitas Siswa'!E54 &amp; " " &amp; LOWER($AT$3) &amp; " " &amp; VLOOKUP(AP55, TP!$G$5:$H$24, 2, 0) &amp; ".",
"")</f>
        <v/>
      </c>
      <c r="AT55" s="58" t="str">
        <f>IFERROR(
   'Identitas Siswa'!E54 &amp; " " &amp; LOWER($AT$4) &amp; " " &amp; VLOOKUP(AR55, TP!$G$5:$H$24, 2, 0) &amp; ".",
"")</f>
        <v/>
      </c>
      <c r="AW55" s="29">
        <f t="shared" si="11"/>
        <v>0</v>
      </c>
      <c r="AX55" s="29">
        <f t="shared" si="0"/>
        <v>0</v>
      </c>
      <c r="AY55" s="29">
        <f t="shared" si="1"/>
        <v>0</v>
      </c>
      <c r="AZ55" s="54"/>
      <c r="BA55" s="29">
        <f t="shared" si="2"/>
        <v>0</v>
      </c>
      <c r="BE55" s="48"/>
      <c r="BF55" s="48"/>
    </row>
    <row r="56" spans="1:58" hidden="1" x14ac:dyDescent="0.25">
      <c r="A56" s="56">
        <f>'Identitas Siswa'!A55</f>
        <v>48</v>
      </c>
      <c r="B56" s="62" t="str">
        <f>IF('Identitas Siswa'!D55=0,"",'Identitas Siswa'!D55)</f>
        <v/>
      </c>
      <c r="C56" s="160"/>
      <c r="D56" s="160"/>
      <c r="E56" s="160"/>
      <c r="F56" s="160"/>
      <c r="G56" s="160"/>
      <c r="H56" s="160"/>
      <c r="I56" s="160"/>
      <c r="J56" s="160"/>
      <c r="K56" s="160"/>
      <c r="L56" s="160"/>
      <c r="M56" s="160"/>
      <c r="N56" s="160"/>
      <c r="O56" s="160"/>
      <c r="P56" s="160"/>
      <c r="Q56" s="160"/>
      <c r="R56" s="160"/>
      <c r="S56" s="160"/>
      <c r="T56" s="160"/>
      <c r="U56" s="160"/>
      <c r="V56" s="160"/>
      <c r="W56" s="160"/>
      <c r="X56" s="160"/>
      <c r="Y56" s="160"/>
      <c r="Z56" s="160"/>
      <c r="AA56" s="160"/>
      <c r="AB56" s="160"/>
      <c r="AC56" s="160"/>
      <c r="AD56" s="160"/>
      <c r="AE56" s="160"/>
      <c r="AF56" s="160"/>
      <c r="AG56" s="160"/>
      <c r="AH56" s="160"/>
      <c r="AI56" s="160"/>
      <c r="AJ56" s="160"/>
      <c r="AK56" s="57">
        <f t="shared" si="3"/>
        <v>0</v>
      </c>
      <c r="AL56" s="57">
        <f t="shared" si="4"/>
        <v>0</v>
      </c>
      <c r="AM56" s="57">
        <f t="shared" si="5"/>
        <v>0</v>
      </c>
      <c r="AN56" s="57" t="str">
        <f t="shared" si="6"/>
        <v/>
      </c>
      <c r="AO56" s="56">
        <f t="shared" si="7"/>
        <v>0</v>
      </c>
      <c r="AP56" s="56" t="str">
        <f t="shared" si="8"/>
        <v/>
      </c>
      <c r="AQ56" s="56">
        <f t="shared" si="9"/>
        <v>0</v>
      </c>
      <c r="AR56" s="56" t="str">
        <f t="shared" si="10"/>
        <v/>
      </c>
      <c r="AS56" s="58" t="str">
        <f>IFERROR(
   'Identitas Siswa'!E55 &amp; " " &amp; LOWER($AT$3) &amp; " " &amp; VLOOKUP(AP56, TP!$G$5:$H$24, 2, 0) &amp; ".",
"")</f>
        <v/>
      </c>
      <c r="AT56" s="58" t="str">
        <f>IFERROR(
   'Identitas Siswa'!E55 &amp; " " &amp; LOWER($AT$4) &amp; " " &amp; VLOOKUP(AR56, TP!$G$5:$H$24, 2, 0) &amp; ".",
"")</f>
        <v/>
      </c>
      <c r="AW56" s="29">
        <f t="shared" si="11"/>
        <v>0</v>
      </c>
      <c r="AX56" s="29">
        <f t="shared" si="0"/>
        <v>0</v>
      </c>
      <c r="AY56" s="29">
        <f t="shared" si="1"/>
        <v>0</v>
      </c>
      <c r="AZ56" s="54"/>
      <c r="BA56" s="29">
        <f t="shared" si="2"/>
        <v>0</v>
      </c>
      <c r="BE56" s="48"/>
      <c r="BF56" s="48"/>
    </row>
    <row r="57" spans="1:58" hidden="1" x14ac:dyDescent="0.25">
      <c r="A57" s="56">
        <f>'Identitas Siswa'!A56</f>
        <v>49</v>
      </c>
      <c r="B57" s="62" t="str">
        <f>IF('Identitas Siswa'!D56=0,"",'Identitas Siswa'!D56)</f>
        <v/>
      </c>
      <c r="C57" s="160"/>
      <c r="D57" s="160"/>
      <c r="E57" s="160"/>
      <c r="F57" s="160"/>
      <c r="G57" s="160"/>
      <c r="H57" s="160"/>
      <c r="I57" s="160"/>
      <c r="J57" s="160"/>
      <c r="K57" s="160"/>
      <c r="L57" s="160"/>
      <c r="M57" s="160"/>
      <c r="N57" s="160"/>
      <c r="O57" s="160"/>
      <c r="P57" s="160"/>
      <c r="Q57" s="160"/>
      <c r="R57" s="160"/>
      <c r="S57" s="160"/>
      <c r="T57" s="160"/>
      <c r="U57" s="160"/>
      <c r="V57" s="160"/>
      <c r="W57" s="160"/>
      <c r="X57" s="160"/>
      <c r="Y57" s="160"/>
      <c r="Z57" s="160"/>
      <c r="AA57" s="160"/>
      <c r="AB57" s="160"/>
      <c r="AC57" s="160"/>
      <c r="AD57" s="160"/>
      <c r="AE57" s="160"/>
      <c r="AF57" s="160"/>
      <c r="AG57" s="160"/>
      <c r="AH57" s="160"/>
      <c r="AI57" s="160"/>
      <c r="AJ57" s="160"/>
      <c r="AK57" s="57">
        <f t="shared" si="3"/>
        <v>0</v>
      </c>
      <c r="AL57" s="57">
        <f t="shared" si="4"/>
        <v>0</v>
      </c>
      <c r="AM57" s="57">
        <f t="shared" si="5"/>
        <v>0</v>
      </c>
      <c r="AN57" s="57" t="str">
        <f t="shared" si="6"/>
        <v/>
      </c>
      <c r="AO57" s="56">
        <f t="shared" si="7"/>
        <v>0</v>
      </c>
      <c r="AP57" s="56" t="str">
        <f t="shared" si="8"/>
        <v/>
      </c>
      <c r="AQ57" s="56">
        <f t="shared" si="9"/>
        <v>0</v>
      </c>
      <c r="AR57" s="56" t="str">
        <f t="shared" si="10"/>
        <v/>
      </c>
      <c r="AS57" s="58" t="str">
        <f>IFERROR(
   'Identitas Siswa'!E56 &amp; " " &amp; LOWER($AT$3) &amp; " " &amp; VLOOKUP(AP57, TP!$G$5:$H$24, 2, 0) &amp; ".",
"")</f>
        <v/>
      </c>
      <c r="AT57" s="58" t="str">
        <f>IFERROR(
   'Identitas Siswa'!E56 &amp; " " &amp; LOWER($AT$4) &amp; " " &amp; VLOOKUP(AR57, TP!$G$5:$H$24, 2, 0) &amp; ".",
"")</f>
        <v/>
      </c>
      <c r="AW57" s="29">
        <f t="shared" si="11"/>
        <v>0</v>
      </c>
      <c r="AX57" s="29">
        <f t="shared" si="0"/>
        <v>0</v>
      </c>
      <c r="AY57" s="29">
        <f t="shared" si="1"/>
        <v>0</v>
      </c>
      <c r="AZ57" s="54"/>
      <c r="BA57" s="29">
        <f t="shared" si="2"/>
        <v>0</v>
      </c>
      <c r="BE57" s="48"/>
      <c r="BF57" s="48"/>
    </row>
    <row r="58" spans="1:58" hidden="1" x14ac:dyDescent="0.25">
      <c r="A58" s="56">
        <f>'Identitas Siswa'!A57</f>
        <v>50</v>
      </c>
      <c r="B58" s="62" t="str">
        <f>IF('Identitas Siswa'!D57=0,"",'Identitas Siswa'!D57)</f>
        <v/>
      </c>
      <c r="C58" s="160"/>
      <c r="D58" s="160"/>
      <c r="E58" s="160"/>
      <c r="F58" s="160"/>
      <c r="G58" s="160"/>
      <c r="H58" s="160"/>
      <c r="I58" s="160"/>
      <c r="J58" s="160"/>
      <c r="K58" s="160"/>
      <c r="L58" s="160"/>
      <c r="M58" s="160"/>
      <c r="N58" s="160"/>
      <c r="O58" s="160"/>
      <c r="P58" s="160"/>
      <c r="Q58" s="160"/>
      <c r="R58" s="160"/>
      <c r="S58" s="160"/>
      <c r="T58" s="160"/>
      <c r="U58" s="160"/>
      <c r="V58" s="160"/>
      <c r="W58" s="160"/>
      <c r="X58" s="160"/>
      <c r="Y58" s="160"/>
      <c r="Z58" s="160"/>
      <c r="AA58" s="160"/>
      <c r="AB58" s="160"/>
      <c r="AC58" s="160"/>
      <c r="AD58" s="160"/>
      <c r="AE58" s="160"/>
      <c r="AF58" s="160"/>
      <c r="AG58" s="160"/>
      <c r="AH58" s="160"/>
      <c r="AI58" s="160"/>
      <c r="AJ58" s="160"/>
      <c r="AK58" s="57">
        <f t="shared" si="3"/>
        <v>0</v>
      </c>
      <c r="AL58" s="57">
        <f t="shared" si="4"/>
        <v>0</v>
      </c>
      <c r="AM58" s="57">
        <f t="shared" si="5"/>
        <v>0</v>
      </c>
      <c r="AN58" s="57" t="str">
        <f t="shared" si="6"/>
        <v/>
      </c>
      <c r="AO58" s="56">
        <f t="shared" si="7"/>
        <v>0</v>
      </c>
      <c r="AP58" s="56" t="str">
        <f t="shared" si="8"/>
        <v/>
      </c>
      <c r="AQ58" s="56">
        <f t="shared" si="9"/>
        <v>0</v>
      </c>
      <c r="AR58" s="56" t="str">
        <f t="shared" si="10"/>
        <v/>
      </c>
      <c r="AS58" s="58" t="str">
        <f>IFERROR(
   'Identitas Siswa'!E57 &amp; " " &amp; LOWER($AT$3) &amp; " " &amp; VLOOKUP(AP58, TP!$G$5:$H$24, 2, 0) &amp; ".",
"")</f>
        <v/>
      </c>
      <c r="AT58" s="58" t="str">
        <f>IFERROR(
   'Identitas Siswa'!E57 &amp; " " &amp; LOWER($AT$4) &amp; " " &amp; VLOOKUP(AR58, TP!$G$5:$H$24, 2, 0) &amp; ".",
"")</f>
        <v/>
      </c>
      <c r="AW58" s="29">
        <f t="shared" si="11"/>
        <v>0</v>
      </c>
      <c r="AX58" s="29">
        <f t="shared" si="0"/>
        <v>0</v>
      </c>
      <c r="AY58" s="29">
        <f t="shared" si="1"/>
        <v>0</v>
      </c>
      <c r="AZ58" s="54"/>
      <c r="BA58" s="29">
        <f t="shared" si="2"/>
        <v>0</v>
      </c>
      <c r="BE58" s="48"/>
      <c r="BF58" s="48"/>
    </row>
    <row r="59" spans="1:58" hidden="1" x14ac:dyDescent="0.25">
      <c r="A59" s="56">
        <f>'Identitas Siswa'!A58</f>
        <v>51</v>
      </c>
      <c r="B59" s="62" t="str">
        <f>IF('Identitas Siswa'!D58=0,"",'Identitas Siswa'!D58)</f>
        <v/>
      </c>
      <c r="C59" s="160"/>
      <c r="D59" s="160"/>
      <c r="E59" s="160"/>
      <c r="F59" s="160"/>
      <c r="G59" s="160"/>
      <c r="H59" s="160"/>
      <c r="I59" s="160"/>
      <c r="J59" s="160"/>
      <c r="K59" s="160"/>
      <c r="L59" s="160"/>
      <c r="M59" s="160"/>
      <c r="N59" s="160"/>
      <c r="O59" s="160"/>
      <c r="P59" s="160"/>
      <c r="Q59" s="160"/>
      <c r="R59" s="160"/>
      <c r="S59" s="160"/>
      <c r="T59" s="160"/>
      <c r="U59" s="160"/>
      <c r="V59" s="160"/>
      <c r="W59" s="160"/>
      <c r="X59" s="160"/>
      <c r="Y59" s="160"/>
      <c r="Z59" s="160"/>
      <c r="AA59" s="160"/>
      <c r="AB59" s="160"/>
      <c r="AC59" s="160"/>
      <c r="AD59" s="160"/>
      <c r="AE59" s="160"/>
      <c r="AF59" s="160"/>
      <c r="AG59" s="160"/>
      <c r="AH59" s="160"/>
      <c r="AI59" s="160"/>
      <c r="AJ59" s="160"/>
      <c r="AK59" s="57">
        <f t="shared" si="3"/>
        <v>0</v>
      </c>
      <c r="AL59" s="57">
        <f t="shared" si="4"/>
        <v>0</v>
      </c>
      <c r="AM59" s="57">
        <f t="shared" si="5"/>
        <v>0</v>
      </c>
      <c r="AN59" s="57" t="str">
        <f t="shared" si="6"/>
        <v/>
      </c>
      <c r="AO59" s="56">
        <f t="shared" si="7"/>
        <v>0</v>
      </c>
      <c r="AP59" s="56" t="str">
        <f t="shared" si="8"/>
        <v/>
      </c>
      <c r="AQ59" s="56">
        <f t="shared" si="9"/>
        <v>0</v>
      </c>
      <c r="AR59" s="56" t="str">
        <f t="shared" si="10"/>
        <v/>
      </c>
      <c r="AS59" s="58" t="str">
        <f>IFERROR(
   'Identitas Siswa'!E58 &amp; " " &amp; LOWER($AT$3) &amp; " " &amp; VLOOKUP(AP59, TP!$G$5:$H$24, 2, 0) &amp; ".",
"")</f>
        <v/>
      </c>
      <c r="AT59" s="58" t="str">
        <f>IFERROR(
   'Identitas Siswa'!E58 &amp; " " &amp; LOWER($AT$4) &amp; " " &amp; VLOOKUP(AR59, TP!$G$5:$H$24, 2, 0) &amp; ".",
"")</f>
        <v/>
      </c>
      <c r="AW59" s="29">
        <f t="shared" si="11"/>
        <v>0</v>
      </c>
      <c r="AX59" s="29">
        <f t="shared" si="0"/>
        <v>0</v>
      </c>
      <c r="AY59" s="29">
        <f t="shared" si="1"/>
        <v>0</v>
      </c>
      <c r="AZ59" s="54"/>
      <c r="BA59" s="29">
        <f t="shared" si="2"/>
        <v>0</v>
      </c>
      <c r="BE59" s="48"/>
      <c r="BF59" s="48"/>
    </row>
    <row r="60" spans="1:58" hidden="1" x14ac:dyDescent="0.25">
      <c r="A60" s="56">
        <f>'Identitas Siswa'!A59</f>
        <v>52</v>
      </c>
      <c r="B60" s="62" t="str">
        <f>IF('Identitas Siswa'!D59=0,"",'Identitas Siswa'!D59)</f>
        <v/>
      </c>
      <c r="C60" s="160"/>
      <c r="D60" s="160"/>
      <c r="E60" s="160"/>
      <c r="F60" s="160"/>
      <c r="G60" s="160"/>
      <c r="H60" s="160"/>
      <c r="I60" s="160"/>
      <c r="J60" s="160"/>
      <c r="K60" s="160"/>
      <c r="L60" s="160"/>
      <c r="M60" s="160"/>
      <c r="N60" s="160"/>
      <c r="O60" s="160"/>
      <c r="P60" s="160"/>
      <c r="Q60" s="160"/>
      <c r="R60" s="160"/>
      <c r="S60" s="160"/>
      <c r="T60" s="160"/>
      <c r="U60" s="160"/>
      <c r="V60" s="160"/>
      <c r="W60" s="160"/>
      <c r="X60" s="160"/>
      <c r="Y60" s="160"/>
      <c r="Z60" s="160"/>
      <c r="AA60" s="160"/>
      <c r="AB60" s="160"/>
      <c r="AC60" s="160"/>
      <c r="AD60" s="160"/>
      <c r="AE60" s="160"/>
      <c r="AF60" s="160"/>
      <c r="AG60" s="160"/>
      <c r="AH60" s="160"/>
      <c r="AI60" s="160"/>
      <c r="AJ60" s="160"/>
      <c r="AK60" s="57">
        <f t="shared" si="3"/>
        <v>0</v>
      </c>
      <c r="AL60" s="57">
        <f t="shared" si="4"/>
        <v>0</v>
      </c>
      <c r="AM60" s="57">
        <f t="shared" si="5"/>
        <v>0</v>
      </c>
      <c r="AN60" s="57" t="str">
        <f t="shared" si="6"/>
        <v/>
      </c>
      <c r="AO60" s="56">
        <f t="shared" si="7"/>
        <v>0</v>
      </c>
      <c r="AP60" s="56" t="str">
        <f t="shared" si="8"/>
        <v/>
      </c>
      <c r="AQ60" s="56">
        <f t="shared" si="9"/>
        <v>0</v>
      </c>
      <c r="AR60" s="56" t="str">
        <f t="shared" si="10"/>
        <v/>
      </c>
      <c r="AS60" s="58" t="str">
        <f>IFERROR(
   'Identitas Siswa'!E59 &amp; " " &amp; LOWER($AT$3) &amp; " " &amp; VLOOKUP(AP60, TP!$G$5:$H$24, 2, 0) &amp; ".",
"")</f>
        <v/>
      </c>
      <c r="AT60" s="58" t="str">
        <f>IFERROR(
   'Identitas Siswa'!E59 &amp; " " &amp; LOWER($AT$4) &amp; " " &amp; VLOOKUP(AR60, TP!$G$5:$H$24, 2, 0) &amp; ".",
"")</f>
        <v/>
      </c>
      <c r="AW60" s="29">
        <f t="shared" si="11"/>
        <v>0</v>
      </c>
      <c r="AX60" s="29">
        <f t="shared" si="0"/>
        <v>0</v>
      </c>
      <c r="AY60" s="29">
        <f t="shared" si="1"/>
        <v>0</v>
      </c>
      <c r="AZ60" s="54"/>
      <c r="BA60" s="29">
        <f t="shared" si="2"/>
        <v>0</v>
      </c>
      <c r="BE60" s="48"/>
      <c r="BF60" s="48"/>
    </row>
    <row r="61" spans="1:58" hidden="1" x14ac:dyDescent="0.25">
      <c r="A61" s="56">
        <f>'Identitas Siswa'!A60</f>
        <v>53</v>
      </c>
      <c r="B61" s="62" t="str">
        <f>IF('Identitas Siswa'!D60=0,"",'Identitas Siswa'!D60)</f>
        <v/>
      </c>
      <c r="C61" s="160"/>
      <c r="D61" s="160"/>
      <c r="E61" s="160"/>
      <c r="F61" s="160"/>
      <c r="G61" s="160"/>
      <c r="H61" s="160"/>
      <c r="I61" s="160"/>
      <c r="J61" s="160"/>
      <c r="K61" s="160"/>
      <c r="L61" s="160"/>
      <c r="M61" s="160"/>
      <c r="N61" s="160"/>
      <c r="O61" s="160"/>
      <c r="P61" s="160"/>
      <c r="Q61" s="160"/>
      <c r="R61" s="160"/>
      <c r="S61" s="160"/>
      <c r="T61" s="160"/>
      <c r="U61" s="160"/>
      <c r="V61" s="160"/>
      <c r="W61" s="160"/>
      <c r="X61" s="160"/>
      <c r="Y61" s="160"/>
      <c r="Z61" s="160"/>
      <c r="AA61" s="160"/>
      <c r="AB61" s="160"/>
      <c r="AC61" s="160"/>
      <c r="AD61" s="160"/>
      <c r="AE61" s="160"/>
      <c r="AF61" s="160"/>
      <c r="AG61" s="160"/>
      <c r="AH61" s="160"/>
      <c r="AI61" s="160"/>
      <c r="AJ61" s="160"/>
      <c r="AK61" s="57">
        <f t="shared" si="3"/>
        <v>0</v>
      </c>
      <c r="AL61" s="57">
        <f t="shared" si="4"/>
        <v>0</v>
      </c>
      <c r="AM61" s="57">
        <f t="shared" si="5"/>
        <v>0</v>
      </c>
      <c r="AN61" s="57" t="str">
        <f t="shared" si="6"/>
        <v/>
      </c>
      <c r="AO61" s="56">
        <f t="shared" si="7"/>
        <v>0</v>
      </c>
      <c r="AP61" s="56" t="str">
        <f t="shared" si="8"/>
        <v/>
      </c>
      <c r="AQ61" s="56">
        <f t="shared" si="9"/>
        <v>0</v>
      </c>
      <c r="AR61" s="56" t="str">
        <f t="shared" si="10"/>
        <v/>
      </c>
      <c r="AS61" s="58" t="str">
        <f>IFERROR(
   'Identitas Siswa'!E60 &amp; " " &amp; LOWER($AT$3) &amp; " " &amp; VLOOKUP(AP61, TP!$G$5:$H$24, 2, 0) &amp; ".",
"")</f>
        <v/>
      </c>
      <c r="AT61" s="58" t="str">
        <f>IFERROR(
   'Identitas Siswa'!E60 &amp; " " &amp; LOWER($AT$4) &amp; " " &amp; VLOOKUP(AR61, TP!$G$5:$H$24, 2, 0) &amp; ".",
"")</f>
        <v/>
      </c>
      <c r="AW61" s="29">
        <f t="shared" si="11"/>
        <v>0</v>
      </c>
      <c r="AX61" s="29">
        <f t="shared" si="0"/>
        <v>0</v>
      </c>
      <c r="AY61" s="29">
        <f t="shared" si="1"/>
        <v>0</v>
      </c>
      <c r="AZ61" s="54"/>
      <c r="BA61" s="29">
        <f t="shared" si="2"/>
        <v>0</v>
      </c>
      <c r="BE61" s="48"/>
      <c r="BF61" s="48"/>
    </row>
    <row r="62" spans="1:58" hidden="1" x14ac:dyDescent="0.25">
      <c r="A62" s="56">
        <f>'Identitas Siswa'!A61</f>
        <v>54</v>
      </c>
      <c r="B62" s="62" t="str">
        <f>IF('Identitas Siswa'!D61=0,"",'Identitas Siswa'!D61)</f>
        <v/>
      </c>
      <c r="C62" s="160"/>
      <c r="D62" s="160"/>
      <c r="E62" s="160"/>
      <c r="F62" s="160"/>
      <c r="G62" s="160"/>
      <c r="H62" s="160"/>
      <c r="I62" s="160"/>
      <c r="J62" s="160"/>
      <c r="K62" s="160"/>
      <c r="L62" s="160"/>
      <c r="M62" s="160"/>
      <c r="N62" s="160"/>
      <c r="O62" s="160"/>
      <c r="P62" s="160"/>
      <c r="Q62" s="160"/>
      <c r="R62" s="160"/>
      <c r="S62" s="160"/>
      <c r="T62" s="160"/>
      <c r="U62" s="160"/>
      <c r="V62" s="160"/>
      <c r="W62" s="160"/>
      <c r="X62" s="160"/>
      <c r="Y62" s="160"/>
      <c r="Z62" s="160"/>
      <c r="AA62" s="160"/>
      <c r="AB62" s="160"/>
      <c r="AC62" s="160"/>
      <c r="AD62" s="160"/>
      <c r="AE62" s="160"/>
      <c r="AF62" s="160"/>
      <c r="AG62" s="160"/>
      <c r="AH62" s="160"/>
      <c r="AI62" s="160"/>
      <c r="AJ62" s="160"/>
      <c r="AK62" s="57">
        <f t="shared" si="3"/>
        <v>0</v>
      </c>
      <c r="AL62" s="57">
        <f t="shared" si="4"/>
        <v>0</v>
      </c>
      <c r="AM62" s="57">
        <f t="shared" si="5"/>
        <v>0</v>
      </c>
      <c r="AN62" s="57" t="str">
        <f t="shared" si="6"/>
        <v/>
      </c>
      <c r="AO62" s="56">
        <f t="shared" si="7"/>
        <v>0</v>
      </c>
      <c r="AP62" s="56" t="str">
        <f t="shared" si="8"/>
        <v/>
      </c>
      <c r="AQ62" s="56">
        <f t="shared" si="9"/>
        <v>0</v>
      </c>
      <c r="AR62" s="56" t="str">
        <f t="shared" si="10"/>
        <v/>
      </c>
      <c r="AS62" s="58" t="str">
        <f>IFERROR(
   'Identitas Siswa'!E61 &amp; " " &amp; LOWER($AT$3) &amp; " " &amp; VLOOKUP(AP62, TP!$G$5:$H$24, 2, 0) &amp; ".",
"")</f>
        <v/>
      </c>
      <c r="AT62" s="58" t="str">
        <f>IFERROR(
   'Identitas Siswa'!E61 &amp; " " &amp; LOWER($AT$4) &amp; " " &amp; VLOOKUP(AR62, TP!$G$5:$H$24, 2, 0) &amp; ".",
"")</f>
        <v/>
      </c>
      <c r="AW62" s="29">
        <f t="shared" si="11"/>
        <v>0</v>
      </c>
      <c r="AX62" s="29">
        <f t="shared" si="0"/>
        <v>0</v>
      </c>
      <c r="AY62" s="29">
        <f t="shared" si="1"/>
        <v>0</v>
      </c>
      <c r="AZ62" s="54"/>
      <c r="BA62" s="29">
        <f t="shared" si="2"/>
        <v>0</v>
      </c>
      <c r="BE62" s="48"/>
      <c r="BF62" s="48"/>
    </row>
    <row r="63" spans="1:58" hidden="1" x14ac:dyDescent="0.25">
      <c r="A63" s="56">
        <f>'Identitas Siswa'!A62</f>
        <v>55</v>
      </c>
      <c r="B63" s="62" t="str">
        <f>IF('Identitas Siswa'!D62=0,"",'Identitas Siswa'!D62)</f>
        <v/>
      </c>
      <c r="C63" s="160"/>
      <c r="D63" s="160"/>
      <c r="E63" s="160"/>
      <c r="F63" s="160"/>
      <c r="G63" s="160"/>
      <c r="H63" s="160"/>
      <c r="I63" s="160"/>
      <c r="J63" s="160"/>
      <c r="K63" s="160"/>
      <c r="L63" s="160"/>
      <c r="M63" s="160"/>
      <c r="N63" s="160"/>
      <c r="O63" s="160"/>
      <c r="P63" s="160"/>
      <c r="Q63" s="160"/>
      <c r="R63" s="160"/>
      <c r="S63" s="160"/>
      <c r="T63" s="160"/>
      <c r="U63" s="160"/>
      <c r="V63" s="160"/>
      <c r="W63" s="160"/>
      <c r="X63" s="160"/>
      <c r="Y63" s="160"/>
      <c r="Z63" s="160"/>
      <c r="AA63" s="160"/>
      <c r="AB63" s="160"/>
      <c r="AC63" s="160"/>
      <c r="AD63" s="160"/>
      <c r="AE63" s="160"/>
      <c r="AF63" s="160"/>
      <c r="AG63" s="160"/>
      <c r="AH63" s="160"/>
      <c r="AI63" s="160"/>
      <c r="AJ63" s="160"/>
      <c r="AK63" s="57">
        <f t="shared" si="3"/>
        <v>0</v>
      </c>
      <c r="AL63" s="57">
        <f t="shared" si="4"/>
        <v>0</v>
      </c>
      <c r="AM63" s="57">
        <f t="shared" si="5"/>
        <v>0</v>
      </c>
      <c r="AN63" s="57" t="str">
        <f t="shared" si="6"/>
        <v/>
      </c>
      <c r="AO63" s="56">
        <f t="shared" si="7"/>
        <v>0</v>
      </c>
      <c r="AP63" s="56" t="str">
        <f t="shared" si="8"/>
        <v/>
      </c>
      <c r="AQ63" s="56">
        <f t="shared" si="9"/>
        <v>0</v>
      </c>
      <c r="AR63" s="56" t="str">
        <f t="shared" si="10"/>
        <v/>
      </c>
      <c r="AS63" s="58" t="str">
        <f>IFERROR(
   'Identitas Siswa'!E62 &amp; " " &amp; LOWER($AT$3) &amp; " " &amp; VLOOKUP(AP63, TP!$G$5:$H$24, 2, 0) &amp; ".",
"")</f>
        <v/>
      </c>
      <c r="AT63" s="58" t="str">
        <f>IFERROR(
   'Identitas Siswa'!E62 &amp; " " &amp; LOWER($AT$4) &amp; " " &amp; VLOOKUP(AR63, TP!$G$5:$H$24, 2, 0) &amp; ".",
"")</f>
        <v/>
      </c>
      <c r="AW63" s="29">
        <f t="shared" si="11"/>
        <v>0</v>
      </c>
      <c r="AX63" s="29">
        <f t="shared" si="0"/>
        <v>0</v>
      </c>
      <c r="AY63" s="29">
        <f t="shared" si="1"/>
        <v>0</v>
      </c>
      <c r="AZ63" s="54"/>
      <c r="BA63" s="29">
        <f t="shared" si="2"/>
        <v>0</v>
      </c>
      <c r="BE63" s="48"/>
      <c r="BF63" s="48"/>
    </row>
    <row r="64" spans="1:58" hidden="1" x14ac:dyDescent="0.25">
      <c r="A64" s="56">
        <f>'Identitas Siswa'!A63</f>
        <v>56</v>
      </c>
      <c r="B64" s="62" t="str">
        <f>IF('Identitas Siswa'!D63=0,"",'Identitas Siswa'!D63)</f>
        <v/>
      </c>
      <c r="C64" s="160"/>
      <c r="D64" s="160"/>
      <c r="E64" s="160"/>
      <c r="F64" s="160"/>
      <c r="G64" s="160"/>
      <c r="H64" s="160"/>
      <c r="I64" s="160"/>
      <c r="J64" s="160"/>
      <c r="K64" s="160"/>
      <c r="L64" s="160"/>
      <c r="M64" s="160"/>
      <c r="N64" s="160"/>
      <c r="O64" s="160"/>
      <c r="P64" s="160"/>
      <c r="Q64" s="160"/>
      <c r="R64" s="160"/>
      <c r="S64" s="160"/>
      <c r="T64" s="160"/>
      <c r="U64" s="160"/>
      <c r="V64" s="160"/>
      <c r="W64" s="160"/>
      <c r="X64" s="160"/>
      <c r="Y64" s="160"/>
      <c r="Z64" s="160"/>
      <c r="AA64" s="160"/>
      <c r="AB64" s="160"/>
      <c r="AC64" s="160"/>
      <c r="AD64" s="160"/>
      <c r="AE64" s="160"/>
      <c r="AF64" s="160"/>
      <c r="AG64" s="160"/>
      <c r="AH64" s="160"/>
      <c r="AI64" s="160"/>
      <c r="AJ64" s="160"/>
      <c r="AK64" s="57">
        <f t="shared" si="3"/>
        <v>0</v>
      </c>
      <c r="AL64" s="57">
        <f t="shared" si="4"/>
        <v>0</v>
      </c>
      <c r="AM64" s="57">
        <f t="shared" si="5"/>
        <v>0</v>
      </c>
      <c r="AN64" s="57" t="str">
        <f t="shared" si="6"/>
        <v/>
      </c>
      <c r="AO64" s="56">
        <f t="shared" si="7"/>
        <v>0</v>
      </c>
      <c r="AP64" s="56" t="str">
        <f t="shared" si="8"/>
        <v/>
      </c>
      <c r="AQ64" s="56">
        <f t="shared" si="9"/>
        <v>0</v>
      </c>
      <c r="AR64" s="56" t="str">
        <f t="shared" si="10"/>
        <v/>
      </c>
      <c r="AS64" s="58" t="str">
        <f>IFERROR(
   'Identitas Siswa'!E63 &amp; " " &amp; LOWER($AT$3) &amp; " " &amp; VLOOKUP(AP64, TP!$G$5:$H$24, 2, 0) &amp; ".",
"")</f>
        <v/>
      </c>
      <c r="AT64" s="58" t="str">
        <f>IFERROR(
   'Identitas Siswa'!E63 &amp; " " &amp; LOWER($AT$4) &amp; " " &amp; VLOOKUP(AR64, TP!$G$5:$H$24, 2, 0) &amp; ".",
"")</f>
        <v/>
      </c>
      <c r="AW64" s="29">
        <f t="shared" si="11"/>
        <v>0</v>
      </c>
      <c r="AX64" s="29">
        <f t="shared" si="0"/>
        <v>0</v>
      </c>
      <c r="AY64" s="29">
        <f t="shared" si="1"/>
        <v>0</v>
      </c>
      <c r="AZ64" s="54"/>
      <c r="BA64" s="29">
        <f t="shared" si="2"/>
        <v>0</v>
      </c>
      <c r="BE64" s="48"/>
      <c r="BF64" s="48"/>
    </row>
    <row r="65" spans="1:58" hidden="1" x14ac:dyDescent="0.25">
      <c r="A65" s="56">
        <f>'Identitas Siswa'!A64</f>
        <v>57</v>
      </c>
      <c r="B65" s="62" t="str">
        <f>IF('Identitas Siswa'!D64=0,"",'Identitas Siswa'!D64)</f>
        <v/>
      </c>
      <c r="C65" s="160"/>
      <c r="D65" s="160"/>
      <c r="E65" s="160"/>
      <c r="F65" s="160"/>
      <c r="G65" s="160"/>
      <c r="H65" s="160"/>
      <c r="I65" s="160"/>
      <c r="J65" s="160"/>
      <c r="K65" s="160"/>
      <c r="L65" s="160"/>
      <c r="M65" s="160"/>
      <c r="N65" s="160"/>
      <c r="O65" s="160"/>
      <c r="P65" s="160"/>
      <c r="Q65" s="160"/>
      <c r="R65" s="160"/>
      <c r="S65" s="160"/>
      <c r="T65" s="160"/>
      <c r="U65" s="160"/>
      <c r="V65" s="160"/>
      <c r="W65" s="160"/>
      <c r="X65" s="160"/>
      <c r="Y65" s="160"/>
      <c r="Z65" s="160"/>
      <c r="AA65" s="160"/>
      <c r="AB65" s="160"/>
      <c r="AC65" s="160"/>
      <c r="AD65" s="160"/>
      <c r="AE65" s="160"/>
      <c r="AF65" s="160"/>
      <c r="AG65" s="160"/>
      <c r="AH65" s="160"/>
      <c r="AI65" s="160"/>
      <c r="AJ65" s="160"/>
      <c r="AK65" s="57">
        <f t="shared" si="3"/>
        <v>0</v>
      </c>
      <c r="AL65" s="57">
        <f t="shared" si="4"/>
        <v>0</v>
      </c>
      <c r="AM65" s="57">
        <f t="shared" si="5"/>
        <v>0</v>
      </c>
      <c r="AN65" s="57" t="str">
        <f t="shared" si="6"/>
        <v/>
      </c>
      <c r="AO65" s="56">
        <f t="shared" si="7"/>
        <v>0</v>
      </c>
      <c r="AP65" s="56" t="str">
        <f t="shared" si="8"/>
        <v/>
      </c>
      <c r="AQ65" s="56">
        <f t="shared" si="9"/>
        <v>0</v>
      </c>
      <c r="AR65" s="56" t="str">
        <f t="shared" si="10"/>
        <v/>
      </c>
      <c r="AS65" s="58" t="str">
        <f>IFERROR(
   'Identitas Siswa'!E64 &amp; " " &amp; LOWER($AT$3) &amp; " " &amp; VLOOKUP(AP65, TP!$G$5:$H$24, 2, 0) &amp; ".",
"")</f>
        <v/>
      </c>
      <c r="AT65" s="58" t="str">
        <f>IFERROR(
   'Identitas Siswa'!E64 &amp; " " &amp; LOWER($AT$4) &amp; " " &amp; VLOOKUP(AR65, TP!$G$5:$H$24, 2, 0) &amp; ".",
"")</f>
        <v/>
      </c>
      <c r="AW65" s="29">
        <f t="shared" si="11"/>
        <v>0</v>
      </c>
      <c r="AX65" s="29">
        <f t="shared" si="0"/>
        <v>0</v>
      </c>
      <c r="AY65" s="29">
        <f t="shared" si="1"/>
        <v>0</v>
      </c>
      <c r="AZ65" s="54"/>
      <c r="BA65" s="29">
        <f t="shared" si="2"/>
        <v>0</v>
      </c>
      <c r="BE65" s="48"/>
      <c r="BF65" s="48"/>
    </row>
    <row r="66" spans="1:58" hidden="1" x14ac:dyDescent="0.25">
      <c r="A66" s="56">
        <f>'Identitas Siswa'!A65</f>
        <v>58</v>
      </c>
      <c r="B66" s="62" t="str">
        <f>IF('Identitas Siswa'!D65=0,"",'Identitas Siswa'!D65)</f>
        <v/>
      </c>
      <c r="C66" s="160"/>
      <c r="D66" s="160"/>
      <c r="E66" s="160"/>
      <c r="F66" s="160"/>
      <c r="G66" s="160"/>
      <c r="H66" s="160"/>
      <c r="I66" s="160"/>
      <c r="J66" s="160"/>
      <c r="K66" s="160"/>
      <c r="L66" s="160"/>
      <c r="M66" s="160"/>
      <c r="N66" s="160"/>
      <c r="O66" s="160"/>
      <c r="P66" s="160"/>
      <c r="Q66" s="160"/>
      <c r="R66" s="160"/>
      <c r="S66" s="160"/>
      <c r="T66" s="160"/>
      <c r="U66" s="160"/>
      <c r="V66" s="160"/>
      <c r="W66" s="160"/>
      <c r="X66" s="160"/>
      <c r="Y66" s="160"/>
      <c r="Z66" s="160"/>
      <c r="AA66" s="160"/>
      <c r="AB66" s="160"/>
      <c r="AC66" s="160"/>
      <c r="AD66" s="160"/>
      <c r="AE66" s="160"/>
      <c r="AF66" s="160"/>
      <c r="AG66" s="160"/>
      <c r="AH66" s="160"/>
      <c r="AI66" s="160"/>
      <c r="AJ66" s="160"/>
      <c r="AK66" s="57">
        <f t="shared" si="3"/>
        <v>0</v>
      </c>
      <c r="AL66" s="57">
        <f t="shared" si="4"/>
        <v>0</v>
      </c>
      <c r="AM66" s="57">
        <f t="shared" si="5"/>
        <v>0</v>
      </c>
      <c r="AN66" s="57" t="str">
        <f t="shared" si="6"/>
        <v/>
      </c>
      <c r="AO66" s="56">
        <f t="shared" si="7"/>
        <v>0</v>
      </c>
      <c r="AP66" s="56" t="str">
        <f t="shared" si="8"/>
        <v/>
      </c>
      <c r="AQ66" s="56">
        <f t="shared" si="9"/>
        <v>0</v>
      </c>
      <c r="AR66" s="56" t="str">
        <f t="shared" si="10"/>
        <v/>
      </c>
      <c r="AS66" s="58" t="str">
        <f>IFERROR(
   'Identitas Siswa'!E65 &amp; " " &amp; LOWER($AT$3) &amp; " " &amp; VLOOKUP(AP66, TP!$G$5:$H$24, 2, 0) &amp; ".",
"")</f>
        <v/>
      </c>
      <c r="AT66" s="58" t="str">
        <f>IFERROR(
   'Identitas Siswa'!E65 &amp; " " &amp; LOWER($AT$4) &amp; " " &amp; VLOOKUP(AR66, TP!$G$5:$H$24, 2, 0) &amp; ".",
"")</f>
        <v/>
      </c>
      <c r="AW66" s="29">
        <f t="shared" si="11"/>
        <v>0</v>
      </c>
      <c r="AX66" s="29">
        <f t="shared" si="0"/>
        <v>0</v>
      </c>
      <c r="AY66" s="29">
        <f t="shared" si="1"/>
        <v>0</v>
      </c>
      <c r="AZ66" s="54"/>
      <c r="BA66" s="29">
        <f t="shared" si="2"/>
        <v>0</v>
      </c>
      <c r="BE66" s="48"/>
      <c r="BF66" s="48"/>
    </row>
    <row r="67" spans="1:58" hidden="1" x14ac:dyDescent="0.25">
      <c r="A67" s="56">
        <f>'Identitas Siswa'!A66</f>
        <v>59</v>
      </c>
      <c r="B67" s="62" t="str">
        <f>IF('Identitas Siswa'!D66=0,"",'Identitas Siswa'!D66)</f>
        <v/>
      </c>
      <c r="C67" s="160"/>
      <c r="D67" s="160"/>
      <c r="E67" s="160"/>
      <c r="F67" s="160"/>
      <c r="G67" s="160"/>
      <c r="H67" s="160"/>
      <c r="I67" s="160"/>
      <c r="J67" s="160"/>
      <c r="K67" s="160"/>
      <c r="L67" s="160"/>
      <c r="M67" s="160"/>
      <c r="N67" s="160"/>
      <c r="O67" s="160"/>
      <c r="P67" s="160"/>
      <c r="Q67" s="160"/>
      <c r="R67" s="160"/>
      <c r="S67" s="160"/>
      <c r="T67" s="160"/>
      <c r="U67" s="160"/>
      <c r="V67" s="160"/>
      <c r="W67" s="160"/>
      <c r="X67" s="160"/>
      <c r="Y67" s="160"/>
      <c r="Z67" s="160"/>
      <c r="AA67" s="160"/>
      <c r="AB67" s="160"/>
      <c r="AC67" s="160"/>
      <c r="AD67" s="160"/>
      <c r="AE67" s="160"/>
      <c r="AF67" s="160"/>
      <c r="AG67" s="160"/>
      <c r="AH67" s="160"/>
      <c r="AI67" s="160"/>
      <c r="AJ67" s="160"/>
      <c r="AK67" s="57">
        <f t="shared" si="3"/>
        <v>0</v>
      </c>
      <c r="AL67" s="57">
        <f t="shared" si="4"/>
        <v>0</v>
      </c>
      <c r="AM67" s="57">
        <f t="shared" si="5"/>
        <v>0</v>
      </c>
      <c r="AN67" s="57" t="str">
        <f t="shared" si="6"/>
        <v/>
      </c>
      <c r="AO67" s="56">
        <f t="shared" si="7"/>
        <v>0</v>
      </c>
      <c r="AP67" s="56" t="str">
        <f t="shared" si="8"/>
        <v/>
      </c>
      <c r="AQ67" s="56">
        <f t="shared" si="9"/>
        <v>0</v>
      </c>
      <c r="AR67" s="56" t="str">
        <f t="shared" si="10"/>
        <v/>
      </c>
      <c r="AS67" s="58" t="str">
        <f>IFERROR(
   'Identitas Siswa'!E66 &amp; " " &amp; LOWER($AT$3) &amp; " " &amp; VLOOKUP(AP67, TP!$G$5:$H$24, 2, 0) &amp; ".",
"")</f>
        <v/>
      </c>
      <c r="AT67" s="58" t="str">
        <f>IFERROR(
   'Identitas Siswa'!E66 &amp; " " &amp; LOWER($AT$4) &amp; " " &amp; VLOOKUP(AR67, TP!$G$5:$H$24, 2, 0) &amp; ".",
"")</f>
        <v/>
      </c>
      <c r="AW67" s="29">
        <f t="shared" si="11"/>
        <v>0</v>
      </c>
      <c r="AX67" s="29">
        <f t="shared" si="0"/>
        <v>0</v>
      </c>
      <c r="AY67" s="29">
        <f t="shared" si="1"/>
        <v>0</v>
      </c>
      <c r="AZ67" s="54"/>
      <c r="BA67" s="29">
        <f t="shared" si="2"/>
        <v>0</v>
      </c>
      <c r="BE67" s="48"/>
      <c r="BF67" s="48"/>
    </row>
    <row r="68" spans="1:58" hidden="1" x14ac:dyDescent="0.25">
      <c r="A68" s="56">
        <f>'Identitas Siswa'!A67</f>
        <v>60</v>
      </c>
      <c r="B68" s="62" t="str">
        <f>IF('Identitas Siswa'!D67=0,"",'Identitas Siswa'!D67)</f>
        <v/>
      </c>
      <c r="C68" s="160"/>
      <c r="D68" s="160"/>
      <c r="E68" s="160"/>
      <c r="F68" s="160"/>
      <c r="G68" s="160"/>
      <c r="H68" s="160"/>
      <c r="I68" s="160"/>
      <c r="J68" s="160"/>
      <c r="K68" s="160"/>
      <c r="L68" s="160"/>
      <c r="M68" s="160"/>
      <c r="N68" s="160"/>
      <c r="O68" s="160"/>
      <c r="P68" s="160"/>
      <c r="Q68" s="160"/>
      <c r="R68" s="160"/>
      <c r="S68" s="160"/>
      <c r="T68" s="160"/>
      <c r="U68" s="160"/>
      <c r="V68" s="160"/>
      <c r="W68" s="160"/>
      <c r="X68" s="160"/>
      <c r="Y68" s="160"/>
      <c r="Z68" s="160"/>
      <c r="AA68" s="160"/>
      <c r="AB68" s="160"/>
      <c r="AC68" s="160"/>
      <c r="AD68" s="160"/>
      <c r="AE68" s="160"/>
      <c r="AF68" s="160"/>
      <c r="AG68" s="160"/>
      <c r="AH68" s="160"/>
      <c r="AI68" s="160"/>
      <c r="AJ68" s="160"/>
      <c r="AK68" s="57">
        <f t="shared" si="3"/>
        <v>0</v>
      </c>
      <c r="AL68" s="57">
        <f t="shared" si="4"/>
        <v>0</v>
      </c>
      <c r="AM68" s="57">
        <f t="shared" si="5"/>
        <v>0</v>
      </c>
      <c r="AN68" s="57" t="str">
        <f t="shared" si="6"/>
        <v/>
      </c>
      <c r="AO68" s="56">
        <f t="shared" si="7"/>
        <v>0</v>
      </c>
      <c r="AP68" s="56" t="str">
        <f t="shared" si="8"/>
        <v/>
      </c>
      <c r="AQ68" s="56">
        <f t="shared" si="9"/>
        <v>0</v>
      </c>
      <c r="AR68" s="56" t="str">
        <f t="shared" si="10"/>
        <v/>
      </c>
      <c r="AS68" s="58" t="str">
        <f>IFERROR(
   'Identitas Siswa'!E67 &amp; " " &amp; LOWER($AT$3) &amp; " " &amp; VLOOKUP(AP68, TP!$G$5:$H$24, 2, 0) &amp; ".",
"")</f>
        <v/>
      </c>
      <c r="AT68" s="58" t="str">
        <f>IFERROR(
   'Identitas Siswa'!E67 &amp; " " &amp; LOWER($AT$4) &amp; " " &amp; VLOOKUP(AR68, TP!$G$5:$H$24, 2, 0) &amp; ".",
"")</f>
        <v/>
      </c>
      <c r="AW68" s="29">
        <f t="shared" si="11"/>
        <v>0</v>
      </c>
      <c r="AX68" s="29">
        <f t="shared" si="0"/>
        <v>0</v>
      </c>
      <c r="AY68" s="29">
        <f t="shared" si="1"/>
        <v>0</v>
      </c>
      <c r="AZ68" s="54"/>
      <c r="BA68" s="29">
        <f t="shared" si="2"/>
        <v>0</v>
      </c>
      <c r="BE68" s="48"/>
      <c r="BF68" s="48"/>
    </row>
    <row r="69" spans="1:58" s="15" customFormat="1" x14ac:dyDescent="0.25"/>
    <row r="70" spans="1:58" s="15" customFormat="1" x14ac:dyDescent="0.25"/>
  </sheetData>
  <sheetProtection sheet="1" objects="1" scenarios="1"/>
  <mergeCells count="13">
    <mergeCell ref="AO7:AP7"/>
    <mergeCell ref="AQ7:AR7"/>
    <mergeCell ref="AS7:AT7"/>
    <mergeCell ref="AT1:AT2"/>
    <mergeCell ref="A7:A8"/>
    <mergeCell ref="B7:B8"/>
    <mergeCell ref="C7:V7"/>
    <mergeCell ref="W7:AH7"/>
    <mergeCell ref="AI7:AJ7"/>
    <mergeCell ref="AK7:AK8"/>
    <mergeCell ref="AL7:AL8"/>
    <mergeCell ref="AM7:AM8"/>
    <mergeCell ref="AN7:AN8"/>
  </mergeCells>
  <conditionalFormatting sqref="C9:C68">
    <cfRule type="expression" dxfId="511" priority="32">
      <formula>$C$8=""</formula>
    </cfRule>
  </conditionalFormatting>
  <conditionalFormatting sqref="D9:D68">
    <cfRule type="expression" dxfId="510" priority="31">
      <formula>$D$8=""</formula>
    </cfRule>
  </conditionalFormatting>
  <conditionalFormatting sqref="E9:E68">
    <cfRule type="expression" dxfId="509" priority="30">
      <formula>$E$8=""</formula>
    </cfRule>
  </conditionalFormatting>
  <conditionalFormatting sqref="F9:F68">
    <cfRule type="expression" dxfId="508" priority="29">
      <formula>$F$8=""</formula>
    </cfRule>
  </conditionalFormatting>
  <conditionalFormatting sqref="G9:G68">
    <cfRule type="expression" dxfId="507" priority="28">
      <formula>$G$8=""</formula>
    </cfRule>
  </conditionalFormatting>
  <conditionalFormatting sqref="H9:H68">
    <cfRule type="expression" dxfId="506" priority="27">
      <formula>$H$8=""</formula>
    </cfRule>
  </conditionalFormatting>
  <conditionalFormatting sqref="I9:I68">
    <cfRule type="expression" dxfId="505" priority="26">
      <formula>$I$8=""</formula>
    </cfRule>
  </conditionalFormatting>
  <conditionalFormatting sqref="J9:J68">
    <cfRule type="expression" dxfId="504" priority="25">
      <formula>$J$8=""</formula>
    </cfRule>
  </conditionalFormatting>
  <conditionalFormatting sqref="K9:K68">
    <cfRule type="expression" dxfId="503" priority="24">
      <formula>$K$8=""</formula>
    </cfRule>
  </conditionalFormatting>
  <conditionalFormatting sqref="L9:L68">
    <cfRule type="expression" dxfId="502" priority="23">
      <formula>$L$8=""</formula>
    </cfRule>
  </conditionalFormatting>
  <conditionalFormatting sqref="M9:M68">
    <cfRule type="expression" dxfId="501" priority="22">
      <formula>$M$8=""</formula>
    </cfRule>
  </conditionalFormatting>
  <conditionalFormatting sqref="N9:N68">
    <cfRule type="expression" dxfId="500" priority="21">
      <formula>$N$8=""</formula>
    </cfRule>
  </conditionalFormatting>
  <conditionalFormatting sqref="O9:O68">
    <cfRule type="expression" dxfId="499" priority="20">
      <formula>$O$8=""</formula>
    </cfRule>
  </conditionalFormatting>
  <conditionalFormatting sqref="P9:P68">
    <cfRule type="expression" dxfId="498" priority="19">
      <formula>$P$8=""</formula>
    </cfRule>
  </conditionalFormatting>
  <conditionalFormatting sqref="Q9:Q68">
    <cfRule type="expression" dxfId="497" priority="18">
      <formula>$Q$8=""</formula>
    </cfRule>
  </conditionalFormatting>
  <conditionalFormatting sqref="R9:R68">
    <cfRule type="expression" dxfId="496" priority="17">
      <formula>$R$8=""</formula>
    </cfRule>
  </conditionalFormatting>
  <conditionalFormatting sqref="S9:S68">
    <cfRule type="expression" dxfId="495" priority="16">
      <formula>$S$8=""</formula>
    </cfRule>
  </conditionalFormatting>
  <conditionalFormatting sqref="T9:T68">
    <cfRule type="expression" dxfId="494" priority="15">
      <formula>$T$8=""</formula>
    </cfRule>
  </conditionalFormatting>
  <conditionalFormatting sqref="U9:U68">
    <cfRule type="expression" dxfId="493" priority="14">
      <formula>$U$8=""</formula>
    </cfRule>
  </conditionalFormatting>
  <conditionalFormatting sqref="V9:V68">
    <cfRule type="expression" dxfId="492" priority="13">
      <formula>$V$8=""</formula>
    </cfRule>
  </conditionalFormatting>
  <conditionalFormatting sqref="W9:W68">
    <cfRule type="expression" dxfId="491" priority="12">
      <formula>$W$8=""</formula>
    </cfRule>
  </conditionalFormatting>
  <conditionalFormatting sqref="X9:X68">
    <cfRule type="expression" dxfId="490" priority="11">
      <formula>$X$8=""</formula>
    </cfRule>
  </conditionalFormatting>
  <conditionalFormatting sqref="Y9:Y68">
    <cfRule type="expression" dxfId="489" priority="10">
      <formula>$Y$8=""</formula>
    </cfRule>
  </conditionalFormatting>
  <conditionalFormatting sqref="Z9:Z68">
    <cfRule type="expression" dxfId="488" priority="9">
      <formula>$Z$8=""</formula>
    </cfRule>
  </conditionalFormatting>
  <conditionalFormatting sqref="AA9:AA68">
    <cfRule type="expression" dxfId="487" priority="8">
      <formula>$AA$8=""</formula>
    </cfRule>
  </conditionalFormatting>
  <conditionalFormatting sqref="AB9:AB68">
    <cfRule type="expression" dxfId="486" priority="7">
      <formula>$AB$8=""</formula>
    </cfRule>
  </conditionalFormatting>
  <conditionalFormatting sqref="AC9:AC68">
    <cfRule type="expression" dxfId="485" priority="6">
      <formula>$AC$8=""</formula>
    </cfRule>
  </conditionalFormatting>
  <conditionalFormatting sqref="AD9:AD68">
    <cfRule type="expression" dxfId="484" priority="5">
      <formula>$AD$8=""</formula>
    </cfRule>
  </conditionalFormatting>
  <conditionalFormatting sqref="AE9:AE68">
    <cfRule type="expression" dxfId="483" priority="4">
      <formula>$AE$8=""</formula>
    </cfRule>
  </conditionalFormatting>
  <conditionalFormatting sqref="AF9:AF68">
    <cfRule type="expression" dxfId="482" priority="3">
      <formula>$AF$8=""</formula>
    </cfRule>
  </conditionalFormatting>
  <conditionalFormatting sqref="AG9:AG68">
    <cfRule type="expression" dxfId="481" priority="2">
      <formula>$AG$8=""</formula>
    </cfRule>
  </conditionalFormatting>
  <conditionalFormatting sqref="AH9:AH68">
    <cfRule type="expression" dxfId="480" priority="1">
      <formula>$AH$8=""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2769" r:id="rId3" name="CommandButton1">
          <controlPr defaultSize="0" autoLine="0" r:id="rId4">
            <anchor moveWithCells="1">
              <from>
                <xdr:col>1</xdr:col>
                <xdr:colOff>19050</xdr:colOff>
                <xdr:row>1</xdr:row>
                <xdr:rowOff>28575</xdr:rowOff>
              </from>
              <to>
                <xdr:col>1</xdr:col>
                <xdr:colOff>1743075</xdr:colOff>
                <xdr:row>4</xdr:row>
                <xdr:rowOff>133350</xdr:rowOff>
              </to>
            </anchor>
          </controlPr>
        </control>
      </mc:Choice>
      <mc:Fallback>
        <control shapeId="32769" r:id="rId3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DF2C56-B623-4FAA-87B8-00DA46EC9B9B}">
  <sheetPr codeName="Sheet7"/>
  <dimension ref="A1:BH70"/>
  <sheetViews>
    <sheetView showGridLines="0" showRowColHeaders="0" zoomScale="40" zoomScaleNormal="40" workbookViewId="0">
      <pane xSplit="2" ySplit="8" topLeftCell="C9" activePane="bottomRight" state="frozen"/>
      <selection pane="topRight" activeCell="C1" sqref="C1"/>
      <selection pane="bottomLeft" activeCell="A9" sqref="A9"/>
      <selection pane="bottomRight"/>
    </sheetView>
  </sheetViews>
  <sheetFormatPr defaultColWidth="0" defaultRowHeight="15" zeroHeight="1" x14ac:dyDescent="0.25"/>
  <cols>
    <col min="1" max="1" width="3.28515625" style="15" customWidth="1"/>
    <col min="2" max="2" width="36.42578125" style="15" customWidth="1"/>
    <col min="3" max="36" width="9.140625" style="15" customWidth="1"/>
    <col min="37" max="38" width="11.85546875" style="15" customWidth="1"/>
    <col min="39" max="39" width="10.7109375" style="15" customWidth="1"/>
    <col min="40" max="40" width="11.5703125" style="15" customWidth="1"/>
    <col min="41" max="41" width="5.140625" style="15" hidden="1" customWidth="1"/>
    <col min="42" max="42" width="4.85546875" style="15" hidden="1" customWidth="1"/>
    <col min="43" max="43" width="5.140625" style="15" hidden="1" customWidth="1"/>
    <col min="44" max="44" width="4.85546875" style="15" hidden="1" customWidth="1"/>
    <col min="45" max="45" width="48.42578125" style="15" customWidth="1"/>
    <col min="46" max="46" width="49.140625" style="15" customWidth="1"/>
    <col min="47" max="47" width="9.140625" style="15" customWidth="1"/>
    <col min="48" max="52" width="9.140625" style="15" hidden="1" customWidth="1"/>
    <col min="53" max="53" width="12.42578125" style="15" hidden="1" customWidth="1"/>
    <col min="54" max="56" width="9.140625" style="15" hidden="1" customWidth="1"/>
    <col min="57" max="57" width="38" style="15" hidden="1" customWidth="1"/>
    <col min="58" max="58" width="34.85546875" style="15" hidden="1" customWidth="1"/>
    <col min="59" max="59" width="45" style="15" hidden="1" customWidth="1"/>
    <col min="60" max="60" width="40.28515625" style="15" hidden="1" customWidth="1"/>
    <col min="61" max="16384" width="9.140625" style="15" hidden="1"/>
  </cols>
  <sheetData>
    <row r="1" spans="1:58" x14ac:dyDescent="0.25">
      <c r="AT1" s="284" t="s">
        <v>354</v>
      </c>
    </row>
    <row r="2" spans="1:58" x14ac:dyDescent="0.25">
      <c r="AT2" s="285"/>
    </row>
    <row r="3" spans="1:58" x14ac:dyDescent="0.25">
      <c r="AS3" s="61" t="s">
        <v>347</v>
      </c>
      <c r="AT3" s="161" t="s">
        <v>343</v>
      </c>
    </row>
    <row r="4" spans="1:58" ht="15.75" thickBot="1" x14ac:dyDescent="0.3">
      <c r="AS4" s="61" t="s">
        <v>348</v>
      </c>
      <c r="AT4" s="162" t="s">
        <v>344</v>
      </c>
      <c r="AZ4" s="15" t="str">
        <f>AW8</f>
        <v>S. TP</v>
      </c>
      <c r="BA4" s="15" t="str">
        <f>AX8</f>
        <v>S. LM</v>
      </c>
      <c r="BB4" s="15" t="str">
        <f>AY8</f>
        <v>S. AS</v>
      </c>
    </row>
    <row r="5" spans="1:58" x14ac:dyDescent="0.25">
      <c r="AZ5" s="15">
        <f>'MAPEL &amp; BOBOT'!H5</f>
        <v>1</v>
      </c>
      <c r="BA5" s="15">
        <f>'MAPEL &amp; BOBOT'!H6</f>
        <v>1</v>
      </c>
      <c r="BB5" s="15">
        <f>'MAPEL &amp; BOBOT'!H7</f>
        <v>2</v>
      </c>
      <c r="BC5" s="15">
        <f>SUM(AZ5:BB5)</f>
        <v>4</v>
      </c>
    </row>
    <row r="6" spans="1:58" x14ac:dyDescent="0.25"/>
    <row r="7" spans="1:58" customFormat="1" ht="45" customHeight="1" x14ac:dyDescent="0.25">
      <c r="A7" s="283" t="s">
        <v>53</v>
      </c>
      <c r="B7" s="286" t="s">
        <v>353</v>
      </c>
      <c r="C7" s="287" t="str">
        <f>'MAPEL &amp; BOBOT'!F5</f>
        <v>SUMATIF TUJUAN PEMBELAJARAN</v>
      </c>
      <c r="D7" s="287"/>
      <c r="E7" s="287"/>
      <c r="F7" s="287"/>
      <c r="G7" s="287"/>
      <c r="H7" s="287"/>
      <c r="I7" s="287"/>
      <c r="J7" s="287"/>
      <c r="K7" s="287"/>
      <c r="L7" s="287"/>
      <c r="M7" s="287"/>
      <c r="N7" s="287"/>
      <c r="O7" s="287"/>
      <c r="P7" s="287"/>
      <c r="Q7" s="287"/>
      <c r="R7" s="287"/>
      <c r="S7" s="287"/>
      <c r="T7" s="287"/>
      <c r="U7" s="287"/>
      <c r="V7" s="287"/>
      <c r="W7" s="287" t="str">
        <f>'MAPEL &amp; BOBOT'!F6</f>
        <v>SUMATIF LINGKUP MATERI</v>
      </c>
      <c r="X7" s="287"/>
      <c r="Y7" s="287"/>
      <c r="Z7" s="287"/>
      <c r="AA7" s="287"/>
      <c r="AB7" s="287"/>
      <c r="AC7" s="287"/>
      <c r="AD7" s="287"/>
      <c r="AE7" s="287"/>
      <c r="AF7" s="287"/>
      <c r="AG7" s="287"/>
      <c r="AH7" s="287"/>
      <c r="AI7" s="288" t="str">
        <f>'MAPEL &amp; BOBOT'!F7</f>
        <v>SUMATIF AKHIR SEMESTER</v>
      </c>
      <c r="AJ7" s="288"/>
      <c r="AK7" s="289" t="str">
        <f>"NA "&amp;C7</f>
        <v>NA SUMATIF TUJUAN PEMBELAJARAN</v>
      </c>
      <c r="AL7" s="289" t="str">
        <f>"NA "&amp;W7</f>
        <v>NA SUMATIF LINGKUP MATERI</v>
      </c>
      <c r="AM7" s="289" t="str">
        <f>"NA "&amp;AI7</f>
        <v>NA SUMATIF AKHIR SEMESTER</v>
      </c>
      <c r="AN7" s="289" t="s">
        <v>346</v>
      </c>
      <c r="AO7" s="282" t="s">
        <v>349</v>
      </c>
      <c r="AP7" s="282"/>
      <c r="AQ7" s="282" t="s">
        <v>350</v>
      </c>
      <c r="AR7" s="282"/>
      <c r="AS7" s="283" t="s">
        <v>340</v>
      </c>
      <c r="AT7" s="283"/>
      <c r="AU7" s="15"/>
    </row>
    <row r="8" spans="1:58" customFormat="1" ht="71.25" customHeight="1" x14ac:dyDescent="0.25">
      <c r="A8" s="283"/>
      <c r="B8" s="286"/>
      <c r="C8" s="49" t="str" cm="1">
        <f t="array" ref="C8:V8">IF(TRANSPOSE(TP!K5:K24)="", "", TRANSPOSE(TP!K5:K24))</f>
        <v>TP 1</v>
      </c>
      <c r="D8" s="49" t="str">
        <v>TP 2</v>
      </c>
      <c r="E8" s="49" t="str">
        <v>TP 3</v>
      </c>
      <c r="F8" s="49" t="str">
        <v>TP 4</v>
      </c>
      <c r="G8" s="49" t="str">
        <v>TP 5</v>
      </c>
      <c r="H8" s="49" t="str">
        <v>TP 6</v>
      </c>
      <c r="I8" s="49" t="str">
        <v>TP 7</v>
      </c>
      <c r="J8" s="49" t="str">
        <v>TP 8</v>
      </c>
      <c r="K8" s="49" t="str">
        <v>TP 9</v>
      </c>
      <c r="L8" s="49" t="str">
        <v>TP 10</v>
      </c>
      <c r="M8" s="49" t="str">
        <v/>
      </c>
      <c r="N8" s="49" t="str">
        <v/>
      </c>
      <c r="O8" s="49" t="str">
        <v/>
      </c>
      <c r="P8" s="49" t="str">
        <v/>
      </c>
      <c r="Q8" s="49" t="str">
        <v/>
      </c>
      <c r="R8" s="49" t="str">
        <v/>
      </c>
      <c r="S8" s="49" t="str">
        <v/>
      </c>
      <c r="T8" s="49" t="str">
        <v/>
      </c>
      <c r="U8" s="49" t="str">
        <v/>
      </c>
      <c r="V8" s="49" t="str">
        <v/>
      </c>
      <c r="W8" s="55" t="str" cm="1">
        <f t="array" ref="W8:AH8">IF(TRANSPOSE(TP!J5:J16)="", "", TRANSPOSE(TP!J5:J16))</f>
        <v>Pancasila dalam Kehidupanku</v>
      </c>
      <c r="X8" s="55" t="str">
        <v>Norma dalam Kehidupan</v>
      </c>
      <c r="Y8" s="79" t="str">
        <v/>
      </c>
      <c r="Z8" s="79" t="str">
        <v/>
      </c>
      <c r="AA8" s="79" t="str">
        <v/>
      </c>
      <c r="AB8" s="79" t="str">
        <v/>
      </c>
      <c r="AC8" s="79" t="str">
        <v/>
      </c>
      <c r="AD8" s="79" t="str">
        <v/>
      </c>
      <c r="AE8" s="79" t="str">
        <v/>
      </c>
      <c r="AF8" s="79" t="str">
        <v/>
      </c>
      <c r="AG8" s="79" t="str">
        <v/>
      </c>
      <c r="AH8" s="79" t="str">
        <v/>
      </c>
      <c r="AI8" s="52" t="s">
        <v>338</v>
      </c>
      <c r="AJ8" s="52" t="s">
        <v>339</v>
      </c>
      <c r="AK8" s="290"/>
      <c r="AL8" s="290"/>
      <c r="AM8" s="290"/>
      <c r="AN8" s="290"/>
      <c r="AO8" s="53" t="s">
        <v>351</v>
      </c>
      <c r="AP8" s="53" t="s">
        <v>352</v>
      </c>
      <c r="AQ8" s="53" t="s">
        <v>351</v>
      </c>
      <c r="AR8" s="53" t="s">
        <v>352</v>
      </c>
      <c r="AS8" s="49" t="s">
        <v>341</v>
      </c>
      <c r="AT8" s="49" t="s">
        <v>342</v>
      </c>
      <c r="AU8" s="15"/>
      <c r="AW8" s="29" t="str">
        <f>'MAPEL &amp; BOBOT'!G5</f>
        <v>S. TP</v>
      </c>
      <c r="AX8" s="29" t="str">
        <f>'MAPEL &amp; BOBOT'!G6</f>
        <v>S. LM</v>
      </c>
      <c r="AY8" s="29" t="str">
        <f>'MAPEL &amp; BOBOT'!G7</f>
        <v>S. AS</v>
      </c>
      <c r="AZ8" s="54"/>
      <c r="BA8" s="29" t="s">
        <v>345</v>
      </c>
    </row>
    <row r="9" spans="1:58" customFormat="1" ht="42" customHeight="1" x14ac:dyDescent="0.25">
      <c r="A9" s="56">
        <f>'Identitas Siswa'!A8</f>
        <v>1</v>
      </c>
      <c r="B9" s="62" t="str">
        <f>IF('Identitas Siswa'!D8=0,"",'Identitas Siswa'!D8)</f>
        <v>Siswa 01</v>
      </c>
      <c r="C9" s="160">
        <v>90</v>
      </c>
      <c r="D9" s="160">
        <v>90</v>
      </c>
      <c r="E9" s="160">
        <v>90</v>
      </c>
      <c r="F9" s="160">
        <v>90</v>
      </c>
      <c r="G9" s="160">
        <v>90</v>
      </c>
      <c r="H9" s="160">
        <v>90</v>
      </c>
      <c r="I9" s="160">
        <v>90</v>
      </c>
      <c r="J9" s="160">
        <v>90</v>
      </c>
      <c r="K9" s="160">
        <v>90</v>
      </c>
      <c r="L9" s="160">
        <v>90</v>
      </c>
      <c r="M9" s="160"/>
      <c r="N9" s="160"/>
      <c r="O9" s="160"/>
      <c r="P9" s="160"/>
      <c r="Q9" s="160"/>
      <c r="R9" s="160"/>
      <c r="S9" s="160"/>
      <c r="T9" s="160"/>
      <c r="U9" s="160"/>
      <c r="V9" s="160"/>
      <c r="W9" s="160">
        <v>90</v>
      </c>
      <c r="X9" s="160">
        <v>90</v>
      </c>
      <c r="Y9" s="160"/>
      <c r="Z9" s="160"/>
      <c r="AA9" s="160"/>
      <c r="AB9" s="160"/>
      <c r="AC9" s="160"/>
      <c r="AD9" s="160"/>
      <c r="AE9" s="160"/>
      <c r="AF9" s="160"/>
      <c r="AG9" s="160"/>
      <c r="AH9" s="160"/>
      <c r="AI9" s="160">
        <v>90</v>
      </c>
      <c r="AJ9" s="160">
        <v>90</v>
      </c>
      <c r="AK9" s="57">
        <f>IFERROR(AVERAGE(C9:V9),0)</f>
        <v>90</v>
      </c>
      <c r="AL9" s="57">
        <f>IFERROR(AVERAGE(W9:AH9),0)</f>
        <v>90</v>
      </c>
      <c r="AM9" s="57">
        <f>IFERROR(AVERAGE(AI9:AJ9),0)</f>
        <v>90</v>
      </c>
      <c r="AN9" s="57">
        <f>IFERROR(ROUND(IFERROR(SUM($AW9:$AY9)/$BA9,""),0),"")</f>
        <v>90</v>
      </c>
      <c r="AO9" s="56">
        <f>MAX(C9:V9)</f>
        <v>90</v>
      </c>
      <c r="AP9" s="56" t="str">
        <f>IFERROR(INDEX(C$8:V$8, MATCH(AO9, C9:V9, 0)), "")</f>
        <v>TP 1</v>
      </c>
      <c r="AQ9" s="56">
        <f>MIN(C9:V9)</f>
        <v>90</v>
      </c>
      <c r="AR9" s="56" t="str">
        <f>IFERROR(INDEX(C$8:V$8, MATCH(AQ9, C9:V9, 0)), "")</f>
        <v>TP 1</v>
      </c>
      <c r="AS9" s="58" t="str">
        <f>IFERROR(
   'Identitas Siswa'!E8 &amp; " " &amp; LOWER($AT$3) &amp; " " &amp; VLOOKUP(AP9, TP!$K$5:$L$24, 2, 0) &amp; ".",
"")</f>
        <v>Si A menunjukkan penguasaan dalam menceritakan perilaku yang sesuai dengan nilai-nilai Pancasila.</v>
      </c>
      <c r="AT9" s="58" t="str">
        <f>IFERROR(
   'Identitas Siswa'!E8 &amp; " " &amp; LOWER($AT$4) &amp; " " &amp; VLOOKUP(AR9, TP!$K$5:$L$24, 2, 0) &amp; ".",
"")</f>
        <v>Si A perlu bimbingan dalam menceritakan perilaku yang sesuai dengan nilai-nilai Pancasila.</v>
      </c>
      <c r="AU9" s="15"/>
      <c r="AW9" s="29">
        <f>IFERROR(AK9*$AZ$5,0)</f>
        <v>90</v>
      </c>
      <c r="AX9" s="29">
        <f>IFERROR(AL9*$BA$5,0)</f>
        <v>90</v>
      </c>
      <c r="AY9" s="29">
        <f>IFERROR(AM9*$BB$5,0)</f>
        <v>180</v>
      </c>
      <c r="AZ9" s="54"/>
      <c r="BA9" s="29">
        <f>SUM(SUM(AK9&gt;0)*$AZ$5,SUM(AL9&gt;0)*$BA$5,SUM(AM9&gt;0)*$BB$5)</f>
        <v>4</v>
      </c>
    </row>
    <row r="10" spans="1:58" customFormat="1" ht="24" x14ac:dyDescent="0.25">
      <c r="A10" s="56">
        <f>'Identitas Siswa'!A9</f>
        <v>2</v>
      </c>
      <c r="B10" s="62" t="str">
        <f>IF('Identitas Siswa'!D9=0,"",'Identitas Siswa'!D9)</f>
        <v>Siswa 02</v>
      </c>
      <c r="C10" s="160">
        <v>80</v>
      </c>
      <c r="D10" s="160">
        <v>80</v>
      </c>
      <c r="E10" s="160">
        <v>80</v>
      </c>
      <c r="F10" s="160">
        <v>80</v>
      </c>
      <c r="G10" s="160">
        <v>80</v>
      </c>
      <c r="H10" s="160">
        <v>80</v>
      </c>
      <c r="I10" s="160">
        <v>80</v>
      </c>
      <c r="J10" s="160">
        <v>80</v>
      </c>
      <c r="K10" s="160">
        <v>80</v>
      </c>
      <c r="L10" s="160">
        <v>80</v>
      </c>
      <c r="M10" s="160"/>
      <c r="N10" s="160"/>
      <c r="O10" s="160"/>
      <c r="P10" s="160"/>
      <c r="Q10" s="160"/>
      <c r="R10" s="160"/>
      <c r="S10" s="160"/>
      <c r="T10" s="160"/>
      <c r="U10" s="160"/>
      <c r="V10" s="160"/>
      <c r="W10" s="160">
        <v>80</v>
      </c>
      <c r="X10" s="160">
        <v>80</v>
      </c>
      <c r="Y10" s="160"/>
      <c r="Z10" s="160"/>
      <c r="AA10" s="160"/>
      <c r="AB10" s="160"/>
      <c r="AC10" s="160"/>
      <c r="AD10" s="160"/>
      <c r="AE10" s="160"/>
      <c r="AF10" s="160"/>
      <c r="AG10" s="160"/>
      <c r="AH10" s="160"/>
      <c r="AI10" s="160">
        <v>80</v>
      </c>
      <c r="AJ10" s="160">
        <v>80</v>
      </c>
      <c r="AK10" s="57">
        <f>IFERROR(AVERAGE(C10:V10),0)</f>
        <v>80</v>
      </c>
      <c r="AL10" s="57">
        <f>IFERROR(AVERAGE(W10:AH10),0)</f>
        <v>80</v>
      </c>
      <c r="AM10" s="57">
        <f>IFERROR(AVERAGE(AI10:AJ10),0)</f>
        <v>80</v>
      </c>
      <c r="AN10" s="57">
        <f>IFERROR(ROUND(IFERROR(SUM($AW10:$AY10)/$BA10,""),0),"")</f>
        <v>80</v>
      </c>
      <c r="AO10" s="56">
        <f>MAX(C10:V10)</f>
        <v>80</v>
      </c>
      <c r="AP10" s="56" t="str">
        <f>IFERROR(INDEX(C$8:V$8, MATCH(AO10, C10:V10, 0)), "")</f>
        <v>TP 1</v>
      </c>
      <c r="AQ10" s="56">
        <f>MIN(C10:V10)</f>
        <v>80</v>
      </c>
      <c r="AR10" s="56" t="str">
        <f>IFERROR(INDEX(C$8:V$8, MATCH(AQ10, C10:V10, 0)), "")</f>
        <v>TP 1</v>
      </c>
      <c r="AS10" s="58" t="str">
        <f>IFERROR(
   'Identitas Siswa'!E9 &amp; " " &amp; LOWER($AT$3) &amp; " " &amp; VLOOKUP(AP10, TP!$K$5:$L$24, 2, 0) &amp; ".",
"")</f>
        <v>Si B menunjukkan penguasaan dalam menceritakan perilaku yang sesuai dengan nilai-nilai Pancasila.</v>
      </c>
      <c r="AT10" s="58" t="str">
        <f>IFERROR(
   'Identitas Siswa'!E9 &amp; " " &amp; LOWER($AT$4) &amp; " " &amp; VLOOKUP(AR10, TP!$K$5:$L$24, 2, 0) &amp; ".",
"")</f>
        <v>Si B perlu bimbingan dalam menceritakan perilaku yang sesuai dengan nilai-nilai Pancasila.</v>
      </c>
      <c r="AU10" s="15"/>
      <c r="AW10" s="29">
        <f>IFERROR(AK10*$AZ$5,0)</f>
        <v>80</v>
      </c>
      <c r="AX10" s="29">
        <f t="shared" ref="AX10:AX68" si="0">IFERROR(AL10*$BA$5,0)</f>
        <v>80</v>
      </c>
      <c r="AY10" s="29">
        <f t="shared" ref="AY10:AY68" si="1">IFERROR(AM10*$BB$5,0)</f>
        <v>160</v>
      </c>
      <c r="AZ10" s="54"/>
      <c r="BA10" s="29">
        <f t="shared" ref="BA10:BA68" si="2">SUM(SUM(AK10&gt;0)*$AZ$5,SUM(AL10&gt;0)*$BA$5,SUM(AM10&gt;0)*$BB$5)</f>
        <v>4</v>
      </c>
      <c r="BE10" s="48"/>
      <c r="BF10" s="48"/>
    </row>
    <row r="11" spans="1:58" customFormat="1" hidden="1" x14ac:dyDescent="0.25">
      <c r="A11" s="56">
        <f>'Identitas Siswa'!A10</f>
        <v>3</v>
      </c>
      <c r="B11" s="62" t="str">
        <f>IF('Identitas Siswa'!D10=0,"",'Identitas Siswa'!D10)</f>
        <v/>
      </c>
      <c r="C11" s="160"/>
      <c r="D11" s="160"/>
      <c r="E11" s="160"/>
      <c r="F11" s="160"/>
      <c r="G11" s="160"/>
      <c r="H11" s="160"/>
      <c r="I11" s="160"/>
      <c r="J11" s="160"/>
      <c r="K11" s="160"/>
      <c r="L11" s="160"/>
      <c r="M11" s="160"/>
      <c r="N11" s="160"/>
      <c r="O11" s="160"/>
      <c r="P11" s="160"/>
      <c r="Q11" s="160"/>
      <c r="R11" s="160"/>
      <c r="S11" s="160"/>
      <c r="T11" s="160"/>
      <c r="U11" s="160"/>
      <c r="V11" s="160"/>
      <c r="W11" s="160"/>
      <c r="X11" s="160"/>
      <c r="Y11" s="160"/>
      <c r="Z11" s="160"/>
      <c r="AA11" s="160"/>
      <c r="AB11" s="160"/>
      <c r="AC11" s="160"/>
      <c r="AD11" s="160"/>
      <c r="AE11" s="160"/>
      <c r="AF11" s="160"/>
      <c r="AG11" s="160"/>
      <c r="AH11" s="160"/>
      <c r="AI11" s="160"/>
      <c r="AJ11" s="160"/>
      <c r="AK11" s="57">
        <f t="shared" ref="AK11:AK68" si="3">IFERROR(AVERAGE(C11:V11),0)</f>
        <v>0</v>
      </c>
      <c r="AL11" s="57">
        <f t="shared" ref="AL11:AL68" si="4">IFERROR(AVERAGE(W11:AH11),0)</f>
        <v>0</v>
      </c>
      <c r="AM11" s="57">
        <f t="shared" ref="AM11:AM68" si="5">IFERROR(AVERAGE(AI11:AJ11),0)</f>
        <v>0</v>
      </c>
      <c r="AN11" s="57" t="str">
        <f t="shared" ref="AN11:AN68" si="6">IFERROR(ROUND(IFERROR(SUM($AW11:$AY11)/$BA11,""),0),"")</f>
        <v/>
      </c>
      <c r="AO11" s="56">
        <f t="shared" ref="AO11:AO23" si="7">MAX(C11:V11)</f>
        <v>0</v>
      </c>
      <c r="AP11" s="56" t="str">
        <f t="shared" ref="AP11:AP23" si="8">IFERROR(INDEX(C$8:V$8, MATCH(AO11, C11:V11, 0)), "")</f>
        <v/>
      </c>
      <c r="AQ11" s="56">
        <f t="shared" ref="AQ11:AQ23" si="9">MIN(C11:V11)</f>
        <v>0</v>
      </c>
      <c r="AR11" s="56" t="str">
        <f t="shared" ref="AR11:AR23" si="10">IFERROR(INDEX(C$8:V$8, MATCH(AQ11, C11:V11, 0)), "")</f>
        <v/>
      </c>
      <c r="AS11" s="58" t="str">
        <f>IFERROR(
   'Identitas Siswa'!E10 &amp; " " &amp; LOWER($AT$3) &amp; " " &amp; VLOOKUP(AP11, TP!$K$5:$L$24, 2, 0) &amp; ".",
"")</f>
        <v/>
      </c>
      <c r="AT11" s="58" t="str">
        <f>IFERROR(
   'Identitas Siswa'!E10 &amp; " " &amp; LOWER($AT$4) &amp; " " &amp; VLOOKUP(AR11, TP!$K$5:$L$24, 2, 0) &amp; ".",
"")</f>
        <v/>
      </c>
      <c r="AU11" s="15"/>
      <c r="AW11" s="29">
        <f t="shared" ref="AW11:AW68" si="11">IFERROR(AK11*$AZ$5,0)</f>
        <v>0</v>
      </c>
      <c r="AX11" s="29">
        <f t="shared" si="0"/>
        <v>0</v>
      </c>
      <c r="AY11" s="29">
        <f t="shared" si="1"/>
        <v>0</v>
      </c>
      <c r="AZ11" s="54"/>
      <c r="BA11" s="29">
        <f t="shared" si="2"/>
        <v>0</v>
      </c>
      <c r="BE11" s="48"/>
      <c r="BF11" s="48"/>
    </row>
    <row r="12" spans="1:58" customFormat="1" hidden="1" x14ac:dyDescent="0.25">
      <c r="A12" s="56">
        <f>'Identitas Siswa'!A11</f>
        <v>4</v>
      </c>
      <c r="B12" s="62" t="str">
        <f>IF('Identitas Siswa'!D11=0,"",'Identitas Siswa'!D11)</f>
        <v/>
      </c>
      <c r="C12" s="160"/>
      <c r="D12" s="160"/>
      <c r="E12" s="160"/>
      <c r="F12" s="160"/>
      <c r="G12" s="160"/>
      <c r="H12" s="160"/>
      <c r="I12" s="160"/>
      <c r="J12" s="160"/>
      <c r="K12" s="160"/>
      <c r="L12" s="160"/>
      <c r="M12" s="160"/>
      <c r="N12" s="160"/>
      <c r="O12" s="160"/>
      <c r="P12" s="160"/>
      <c r="Q12" s="160"/>
      <c r="R12" s="160"/>
      <c r="S12" s="160"/>
      <c r="T12" s="160"/>
      <c r="U12" s="160"/>
      <c r="V12" s="160"/>
      <c r="W12" s="160"/>
      <c r="X12" s="160"/>
      <c r="Y12" s="160"/>
      <c r="Z12" s="160"/>
      <c r="AA12" s="160"/>
      <c r="AB12" s="160"/>
      <c r="AC12" s="160"/>
      <c r="AD12" s="160"/>
      <c r="AE12" s="160"/>
      <c r="AF12" s="160"/>
      <c r="AG12" s="160"/>
      <c r="AH12" s="160"/>
      <c r="AI12" s="160"/>
      <c r="AJ12" s="160"/>
      <c r="AK12" s="57">
        <f t="shared" si="3"/>
        <v>0</v>
      </c>
      <c r="AL12" s="57">
        <f t="shared" si="4"/>
        <v>0</v>
      </c>
      <c r="AM12" s="57">
        <f t="shared" si="5"/>
        <v>0</v>
      </c>
      <c r="AN12" s="57" t="str">
        <f t="shared" si="6"/>
        <v/>
      </c>
      <c r="AO12" s="56">
        <f t="shared" si="7"/>
        <v>0</v>
      </c>
      <c r="AP12" s="56" t="str">
        <f t="shared" si="8"/>
        <v/>
      </c>
      <c r="AQ12" s="56">
        <f t="shared" si="9"/>
        <v>0</v>
      </c>
      <c r="AR12" s="56" t="str">
        <f t="shared" si="10"/>
        <v/>
      </c>
      <c r="AS12" s="58" t="str">
        <f>IFERROR(
   'Identitas Siswa'!E11 &amp; " " &amp; LOWER($AT$3) &amp; " " &amp; VLOOKUP(AP12, TP!$K$5:$L$24, 2, 0) &amp; ".",
"")</f>
        <v/>
      </c>
      <c r="AT12" s="58" t="str">
        <f>IFERROR(
   'Identitas Siswa'!E11 &amp; " " &amp; LOWER($AT$4) &amp; " " &amp; VLOOKUP(AR12, TP!$K$5:$L$24, 2, 0) &amp; ".",
"")</f>
        <v/>
      </c>
      <c r="AU12" s="15"/>
      <c r="AW12" s="29">
        <f t="shared" si="11"/>
        <v>0</v>
      </c>
      <c r="AX12" s="29">
        <f t="shared" si="0"/>
        <v>0</v>
      </c>
      <c r="AY12" s="29">
        <f t="shared" si="1"/>
        <v>0</v>
      </c>
      <c r="AZ12" s="54"/>
      <c r="BA12" s="29">
        <f t="shared" si="2"/>
        <v>0</v>
      </c>
      <c r="BE12" s="48"/>
      <c r="BF12" s="48"/>
    </row>
    <row r="13" spans="1:58" customFormat="1" hidden="1" x14ac:dyDescent="0.25">
      <c r="A13" s="56">
        <f>'Identitas Siswa'!A12</f>
        <v>5</v>
      </c>
      <c r="B13" s="62" t="str">
        <f>IF('Identitas Siswa'!D12=0,"",'Identitas Siswa'!D12)</f>
        <v/>
      </c>
      <c r="C13" s="160"/>
      <c r="D13" s="160"/>
      <c r="E13" s="160"/>
      <c r="F13" s="160"/>
      <c r="G13" s="160"/>
      <c r="H13" s="160"/>
      <c r="I13" s="160"/>
      <c r="J13" s="160"/>
      <c r="K13" s="160"/>
      <c r="L13" s="160"/>
      <c r="M13" s="160"/>
      <c r="N13" s="160"/>
      <c r="O13" s="160"/>
      <c r="P13" s="160"/>
      <c r="Q13" s="160"/>
      <c r="R13" s="160"/>
      <c r="S13" s="160"/>
      <c r="T13" s="160"/>
      <c r="U13" s="160"/>
      <c r="V13" s="160"/>
      <c r="W13" s="160"/>
      <c r="X13" s="160"/>
      <c r="Y13" s="160"/>
      <c r="Z13" s="160"/>
      <c r="AA13" s="160"/>
      <c r="AB13" s="160"/>
      <c r="AC13" s="160"/>
      <c r="AD13" s="160"/>
      <c r="AE13" s="160"/>
      <c r="AF13" s="160"/>
      <c r="AG13" s="160"/>
      <c r="AH13" s="160"/>
      <c r="AI13" s="160"/>
      <c r="AJ13" s="160"/>
      <c r="AK13" s="57">
        <f t="shared" si="3"/>
        <v>0</v>
      </c>
      <c r="AL13" s="57">
        <f t="shared" si="4"/>
        <v>0</v>
      </c>
      <c r="AM13" s="57">
        <f t="shared" si="5"/>
        <v>0</v>
      </c>
      <c r="AN13" s="57" t="str">
        <f t="shared" si="6"/>
        <v/>
      </c>
      <c r="AO13" s="56">
        <f t="shared" si="7"/>
        <v>0</v>
      </c>
      <c r="AP13" s="56" t="str">
        <f t="shared" si="8"/>
        <v/>
      </c>
      <c r="AQ13" s="56">
        <f t="shared" si="9"/>
        <v>0</v>
      </c>
      <c r="AR13" s="56" t="str">
        <f t="shared" si="10"/>
        <v/>
      </c>
      <c r="AS13" s="58" t="str">
        <f>IFERROR(
   'Identitas Siswa'!E12 &amp; " " &amp; LOWER($AT$3) &amp; " " &amp; VLOOKUP(AP13, TP!$K$5:$L$24, 2, 0) &amp; ".",
"")</f>
        <v/>
      </c>
      <c r="AT13" s="58" t="str">
        <f>IFERROR(
   'Identitas Siswa'!E12 &amp; " " &amp; LOWER($AT$4) &amp; " " &amp; VLOOKUP(AR13, TP!$K$5:$L$24, 2, 0) &amp; ".",
"")</f>
        <v/>
      </c>
      <c r="AU13" s="15"/>
      <c r="AW13" s="29">
        <f t="shared" si="11"/>
        <v>0</v>
      </c>
      <c r="AX13" s="29">
        <f t="shared" si="0"/>
        <v>0</v>
      </c>
      <c r="AY13" s="29">
        <f t="shared" si="1"/>
        <v>0</v>
      </c>
      <c r="AZ13" s="54"/>
      <c r="BA13" s="29">
        <f t="shared" si="2"/>
        <v>0</v>
      </c>
      <c r="BE13" s="48"/>
      <c r="BF13" s="48"/>
    </row>
    <row r="14" spans="1:58" customFormat="1" hidden="1" x14ac:dyDescent="0.25">
      <c r="A14" s="56">
        <f>'Identitas Siswa'!A13</f>
        <v>6</v>
      </c>
      <c r="B14" s="62" t="str">
        <f>IF('Identitas Siswa'!D13=0,"",'Identitas Siswa'!D13)</f>
        <v/>
      </c>
      <c r="C14" s="160"/>
      <c r="D14" s="160"/>
      <c r="E14" s="160"/>
      <c r="F14" s="160"/>
      <c r="G14" s="160"/>
      <c r="H14" s="160"/>
      <c r="I14" s="160"/>
      <c r="J14" s="160"/>
      <c r="K14" s="160"/>
      <c r="L14" s="160"/>
      <c r="M14" s="160"/>
      <c r="N14" s="160"/>
      <c r="O14" s="160"/>
      <c r="P14" s="160"/>
      <c r="Q14" s="160"/>
      <c r="R14" s="160"/>
      <c r="S14" s="160"/>
      <c r="T14" s="160"/>
      <c r="U14" s="160"/>
      <c r="V14" s="160"/>
      <c r="W14" s="160"/>
      <c r="X14" s="160"/>
      <c r="Y14" s="160"/>
      <c r="Z14" s="160"/>
      <c r="AA14" s="160"/>
      <c r="AB14" s="160"/>
      <c r="AC14" s="160"/>
      <c r="AD14" s="160"/>
      <c r="AE14" s="160"/>
      <c r="AF14" s="160"/>
      <c r="AG14" s="160"/>
      <c r="AH14" s="160"/>
      <c r="AI14" s="160"/>
      <c r="AJ14" s="160"/>
      <c r="AK14" s="57">
        <f t="shared" si="3"/>
        <v>0</v>
      </c>
      <c r="AL14" s="57">
        <f t="shared" si="4"/>
        <v>0</v>
      </c>
      <c r="AM14" s="57">
        <f t="shared" si="5"/>
        <v>0</v>
      </c>
      <c r="AN14" s="57" t="str">
        <f t="shared" si="6"/>
        <v/>
      </c>
      <c r="AO14" s="56">
        <f t="shared" si="7"/>
        <v>0</v>
      </c>
      <c r="AP14" s="56" t="str">
        <f t="shared" si="8"/>
        <v/>
      </c>
      <c r="AQ14" s="56">
        <f t="shared" si="9"/>
        <v>0</v>
      </c>
      <c r="AR14" s="56" t="str">
        <f t="shared" si="10"/>
        <v/>
      </c>
      <c r="AS14" s="58" t="str">
        <f>IFERROR(
   'Identitas Siswa'!E13 &amp; " " &amp; LOWER($AT$3) &amp; " " &amp; VLOOKUP(AP14, TP!$K$5:$L$24, 2, 0) &amp; ".",
"")</f>
        <v/>
      </c>
      <c r="AT14" s="58" t="str">
        <f>IFERROR(
   'Identitas Siswa'!E13 &amp; " " &amp; LOWER($AT$4) &amp; " " &amp; VLOOKUP(AR14, TP!$K$5:$L$24, 2, 0) &amp; ".",
"")</f>
        <v/>
      </c>
      <c r="AU14" s="15"/>
      <c r="AW14" s="29">
        <f t="shared" si="11"/>
        <v>0</v>
      </c>
      <c r="AX14" s="29">
        <f t="shared" si="0"/>
        <v>0</v>
      </c>
      <c r="AY14" s="29">
        <f t="shared" si="1"/>
        <v>0</v>
      </c>
      <c r="AZ14" s="54"/>
      <c r="BA14" s="29">
        <f t="shared" si="2"/>
        <v>0</v>
      </c>
      <c r="BE14" s="48"/>
      <c r="BF14" s="48"/>
    </row>
    <row r="15" spans="1:58" customFormat="1" hidden="1" x14ac:dyDescent="0.25">
      <c r="A15" s="56">
        <f>'Identitas Siswa'!A14</f>
        <v>7</v>
      </c>
      <c r="B15" s="62" t="str">
        <f>IF('Identitas Siswa'!D14=0,"",'Identitas Siswa'!D14)</f>
        <v/>
      </c>
      <c r="C15" s="160"/>
      <c r="D15" s="160"/>
      <c r="E15" s="160"/>
      <c r="F15" s="160"/>
      <c r="G15" s="160"/>
      <c r="H15" s="160"/>
      <c r="I15" s="160"/>
      <c r="J15" s="160"/>
      <c r="K15" s="160"/>
      <c r="L15" s="160"/>
      <c r="M15" s="160"/>
      <c r="N15" s="160"/>
      <c r="O15" s="160"/>
      <c r="P15" s="160"/>
      <c r="Q15" s="160"/>
      <c r="R15" s="160"/>
      <c r="S15" s="160"/>
      <c r="T15" s="160"/>
      <c r="U15" s="160"/>
      <c r="V15" s="160"/>
      <c r="W15" s="160"/>
      <c r="X15" s="160"/>
      <c r="Y15" s="160"/>
      <c r="Z15" s="160"/>
      <c r="AA15" s="160"/>
      <c r="AB15" s="160"/>
      <c r="AC15" s="160"/>
      <c r="AD15" s="160"/>
      <c r="AE15" s="160"/>
      <c r="AF15" s="160"/>
      <c r="AG15" s="160"/>
      <c r="AH15" s="160"/>
      <c r="AI15" s="160"/>
      <c r="AJ15" s="160"/>
      <c r="AK15" s="57">
        <f t="shared" si="3"/>
        <v>0</v>
      </c>
      <c r="AL15" s="57">
        <f t="shared" si="4"/>
        <v>0</v>
      </c>
      <c r="AM15" s="57">
        <f t="shared" si="5"/>
        <v>0</v>
      </c>
      <c r="AN15" s="57" t="str">
        <f t="shared" si="6"/>
        <v/>
      </c>
      <c r="AO15" s="56">
        <f t="shared" si="7"/>
        <v>0</v>
      </c>
      <c r="AP15" s="56" t="str">
        <f t="shared" si="8"/>
        <v/>
      </c>
      <c r="AQ15" s="56">
        <f t="shared" si="9"/>
        <v>0</v>
      </c>
      <c r="AR15" s="56" t="str">
        <f t="shared" si="10"/>
        <v/>
      </c>
      <c r="AS15" s="58" t="str">
        <f>IFERROR(
   'Identitas Siswa'!E14 &amp; " " &amp; LOWER($AT$3) &amp; " " &amp; VLOOKUP(AP15, TP!$K$5:$L$24, 2, 0) &amp; ".",
"")</f>
        <v/>
      </c>
      <c r="AT15" s="58" t="str">
        <f>IFERROR(
   'Identitas Siswa'!E14 &amp; " " &amp; LOWER($AT$4) &amp; " " &amp; VLOOKUP(AR15, TP!$K$5:$L$24, 2, 0) &amp; ".",
"")</f>
        <v/>
      </c>
      <c r="AU15" s="15"/>
      <c r="AW15" s="29">
        <f t="shared" si="11"/>
        <v>0</v>
      </c>
      <c r="AX15" s="29">
        <f t="shared" si="0"/>
        <v>0</v>
      </c>
      <c r="AY15" s="29">
        <f t="shared" si="1"/>
        <v>0</v>
      </c>
      <c r="AZ15" s="54"/>
      <c r="BA15" s="29">
        <f t="shared" si="2"/>
        <v>0</v>
      </c>
      <c r="BE15" s="48"/>
      <c r="BF15" s="48"/>
    </row>
    <row r="16" spans="1:58" customFormat="1" hidden="1" x14ac:dyDescent="0.25">
      <c r="A16" s="56">
        <f>'Identitas Siswa'!A15</f>
        <v>8</v>
      </c>
      <c r="B16" s="62" t="str">
        <f>IF('Identitas Siswa'!D15=0,"",'Identitas Siswa'!D15)</f>
        <v/>
      </c>
      <c r="C16" s="160"/>
      <c r="D16" s="160"/>
      <c r="E16" s="160"/>
      <c r="F16" s="160"/>
      <c r="G16" s="160"/>
      <c r="H16" s="160"/>
      <c r="I16" s="160"/>
      <c r="J16" s="160"/>
      <c r="K16" s="160"/>
      <c r="L16" s="160"/>
      <c r="M16" s="160"/>
      <c r="N16" s="160"/>
      <c r="O16" s="160"/>
      <c r="P16" s="160"/>
      <c r="Q16" s="160"/>
      <c r="R16" s="160"/>
      <c r="S16" s="160"/>
      <c r="T16" s="160"/>
      <c r="U16" s="160"/>
      <c r="V16" s="160"/>
      <c r="W16" s="160"/>
      <c r="X16" s="160"/>
      <c r="Y16" s="160"/>
      <c r="Z16" s="160"/>
      <c r="AA16" s="160"/>
      <c r="AB16" s="160"/>
      <c r="AC16" s="160"/>
      <c r="AD16" s="160"/>
      <c r="AE16" s="160"/>
      <c r="AF16" s="160"/>
      <c r="AG16" s="160"/>
      <c r="AH16" s="160"/>
      <c r="AI16" s="160"/>
      <c r="AJ16" s="160"/>
      <c r="AK16" s="57">
        <f t="shared" si="3"/>
        <v>0</v>
      </c>
      <c r="AL16" s="57">
        <f t="shared" si="4"/>
        <v>0</v>
      </c>
      <c r="AM16" s="57">
        <f t="shared" si="5"/>
        <v>0</v>
      </c>
      <c r="AN16" s="57" t="str">
        <f t="shared" si="6"/>
        <v/>
      </c>
      <c r="AO16" s="56">
        <f t="shared" si="7"/>
        <v>0</v>
      </c>
      <c r="AP16" s="56" t="str">
        <f t="shared" si="8"/>
        <v/>
      </c>
      <c r="AQ16" s="56">
        <f t="shared" si="9"/>
        <v>0</v>
      </c>
      <c r="AR16" s="56" t="str">
        <f t="shared" si="10"/>
        <v/>
      </c>
      <c r="AS16" s="58" t="str">
        <f>IFERROR(
   'Identitas Siswa'!E15 &amp; " " &amp; LOWER($AT$3) &amp; " " &amp; VLOOKUP(AP16, TP!$K$5:$L$24, 2, 0) &amp; ".",
"")</f>
        <v/>
      </c>
      <c r="AT16" s="58" t="str">
        <f>IFERROR(
   'Identitas Siswa'!E15 &amp; " " &amp; LOWER($AT$4) &amp; " " &amp; VLOOKUP(AR16, TP!$K$5:$L$24, 2, 0) &amp; ".",
"")</f>
        <v/>
      </c>
      <c r="AU16" s="15"/>
      <c r="AW16" s="29">
        <f t="shared" si="11"/>
        <v>0</v>
      </c>
      <c r="AX16" s="29">
        <f t="shared" si="0"/>
        <v>0</v>
      </c>
      <c r="AY16" s="29">
        <f t="shared" si="1"/>
        <v>0</v>
      </c>
      <c r="AZ16" s="54"/>
      <c r="BA16" s="29">
        <f t="shared" si="2"/>
        <v>0</v>
      </c>
      <c r="BE16" s="48"/>
      <c r="BF16" s="48"/>
    </row>
    <row r="17" spans="1:58" customFormat="1" hidden="1" x14ac:dyDescent="0.25">
      <c r="A17" s="56">
        <f>'Identitas Siswa'!A16</f>
        <v>9</v>
      </c>
      <c r="B17" s="62" t="str">
        <f>IF('Identitas Siswa'!D16=0,"",'Identitas Siswa'!D16)</f>
        <v/>
      </c>
      <c r="C17" s="160"/>
      <c r="D17" s="160"/>
      <c r="E17" s="160"/>
      <c r="F17" s="160"/>
      <c r="G17" s="160"/>
      <c r="H17" s="160"/>
      <c r="I17" s="160"/>
      <c r="J17" s="160"/>
      <c r="K17" s="160"/>
      <c r="L17" s="160"/>
      <c r="M17" s="160"/>
      <c r="N17" s="160"/>
      <c r="O17" s="160"/>
      <c r="P17" s="160"/>
      <c r="Q17" s="160"/>
      <c r="R17" s="160"/>
      <c r="S17" s="160"/>
      <c r="T17" s="160"/>
      <c r="U17" s="160"/>
      <c r="V17" s="160"/>
      <c r="W17" s="160"/>
      <c r="X17" s="160"/>
      <c r="Y17" s="160"/>
      <c r="Z17" s="160"/>
      <c r="AA17" s="160"/>
      <c r="AB17" s="160"/>
      <c r="AC17" s="160"/>
      <c r="AD17" s="160"/>
      <c r="AE17" s="160"/>
      <c r="AF17" s="160"/>
      <c r="AG17" s="160"/>
      <c r="AH17" s="160"/>
      <c r="AI17" s="160"/>
      <c r="AJ17" s="160"/>
      <c r="AK17" s="57">
        <f t="shared" si="3"/>
        <v>0</v>
      </c>
      <c r="AL17" s="57">
        <f t="shared" si="4"/>
        <v>0</v>
      </c>
      <c r="AM17" s="57">
        <f t="shared" si="5"/>
        <v>0</v>
      </c>
      <c r="AN17" s="57" t="str">
        <f t="shared" si="6"/>
        <v/>
      </c>
      <c r="AO17" s="56">
        <f t="shared" si="7"/>
        <v>0</v>
      </c>
      <c r="AP17" s="56" t="str">
        <f t="shared" si="8"/>
        <v/>
      </c>
      <c r="AQ17" s="56">
        <f t="shared" si="9"/>
        <v>0</v>
      </c>
      <c r="AR17" s="56" t="str">
        <f t="shared" si="10"/>
        <v/>
      </c>
      <c r="AS17" s="58" t="str">
        <f>IFERROR(
   'Identitas Siswa'!E16 &amp; " " &amp; LOWER($AT$3) &amp; " " &amp; VLOOKUP(AP17, TP!$K$5:$L$24, 2, 0) &amp; ".",
"")</f>
        <v/>
      </c>
      <c r="AT17" s="58" t="str">
        <f>IFERROR(
   'Identitas Siswa'!E16 &amp; " " &amp; LOWER($AT$4) &amp; " " &amp; VLOOKUP(AR17, TP!$K$5:$L$24, 2, 0) &amp; ".",
"")</f>
        <v/>
      </c>
      <c r="AU17" s="15"/>
      <c r="AW17" s="29">
        <f t="shared" si="11"/>
        <v>0</v>
      </c>
      <c r="AX17" s="29">
        <f t="shared" si="0"/>
        <v>0</v>
      </c>
      <c r="AY17" s="29">
        <f t="shared" si="1"/>
        <v>0</v>
      </c>
      <c r="AZ17" s="54"/>
      <c r="BA17" s="29">
        <f t="shared" si="2"/>
        <v>0</v>
      </c>
      <c r="BE17" s="48"/>
      <c r="BF17" s="48"/>
    </row>
    <row r="18" spans="1:58" customFormat="1" hidden="1" x14ac:dyDescent="0.25">
      <c r="A18" s="56">
        <f>'Identitas Siswa'!A17</f>
        <v>10</v>
      </c>
      <c r="B18" s="62" t="str">
        <f>IF('Identitas Siswa'!D17=0,"",'Identitas Siswa'!D17)</f>
        <v/>
      </c>
      <c r="C18" s="160"/>
      <c r="D18" s="160"/>
      <c r="E18" s="160"/>
      <c r="F18" s="160"/>
      <c r="G18" s="160"/>
      <c r="H18" s="160"/>
      <c r="I18" s="160"/>
      <c r="J18" s="160"/>
      <c r="K18" s="160"/>
      <c r="L18" s="160"/>
      <c r="M18" s="160"/>
      <c r="N18" s="160"/>
      <c r="O18" s="160"/>
      <c r="P18" s="160"/>
      <c r="Q18" s="160"/>
      <c r="R18" s="160"/>
      <c r="S18" s="160"/>
      <c r="T18" s="160"/>
      <c r="U18" s="160"/>
      <c r="V18" s="160"/>
      <c r="W18" s="160"/>
      <c r="X18" s="160"/>
      <c r="Y18" s="160"/>
      <c r="Z18" s="160"/>
      <c r="AA18" s="160"/>
      <c r="AB18" s="160"/>
      <c r="AC18" s="160"/>
      <c r="AD18" s="160"/>
      <c r="AE18" s="160"/>
      <c r="AF18" s="160"/>
      <c r="AG18" s="160"/>
      <c r="AH18" s="160"/>
      <c r="AI18" s="160"/>
      <c r="AJ18" s="160"/>
      <c r="AK18" s="57">
        <f t="shared" si="3"/>
        <v>0</v>
      </c>
      <c r="AL18" s="57">
        <f t="shared" si="4"/>
        <v>0</v>
      </c>
      <c r="AM18" s="57">
        <f t="shared" si="5"/>
        <v>0</v>
      </c>
      <c r="AN18" s="57" t="str">
        <f t="shared" si="6"/>
        <v/>
      </c>
      <c r="AO18" s="56">
        <f t="shared" si="7"/>
        <v>0</v>
      </c>
      <c r="AP18" s="56" t="str">
        <f t="shared" si="8"/>
        <v/>
      </c>
      <c r="AQ18" s="56">
        <f t="shared" si="9"/>
        <v>0</v>
      </c>
      <c r="AR18" s="56" t="str">
        <f t="shared" si="10"/>
        <v/>
      </c>
      <c r="AS18" s="58" t="str">
        <f>IFERROR(
   'Identitas Siswa'!E17 &amp; " " &amp; LOWER($AT$3) &amp; " " &amp; VLOOKUP(AP18, TP!$K$5:$L$24, 2, 0) &amp; ".",
"")</f>
        <v/>
      </c>
      <c r="AT18" s="58" t="str">
        <f>IFERROR(
   'Identitas Siswa'!E17 &amp; " " &amp; LOWER($AT$4) &amp; " " &amp; VLOOKUP(AR18, TP!$K$5:$L$24, 2, 0) &amp; ".",
"")</f>
        <v/>
      </c>
      <c r="AU18" s="15"/>
      <c r="AW18" s="29">
        <f t="shared" si="11"/>
        <v>0</v>
      </c>
      <c r="AX18" s="29">
        <f t="shared" si="0"/>
        <v>0</v>
      </c>
      <c r="AY18" s="29">
        <f t="shared" si="1"/>
        <v>0</v>
      </c>
      <c r="AZ18" s="54"/>
      <c r="BA18" s="29">
        <f t="shared" si="2"/>
        <v>0</v>
      </c>
      <c r="BE18" s="48"/>
      <c r="BF18" s="48"/>
    </row>
    <row r="19" spans="1:58" customFormat="1" hidden="1" x14ac:dyDescent="0.25">
      <c r="A19" s="56">
        <f>'Identitas Siswa'!A18</f>
        <v>11</v>
      </c>
      <c r="B19" s="62" t="str">
        <f>IF('Identitas Siswa'!D18=0,"",'Identitas Siswa'!D18)</f>
        <v/>
      </c>
      <c r="C19" s="160"/>
      <c r="D19" s="160"/>
      <c r="E19" s="160"/>
      <c r="F19" s="160"/>
      <c r="G19" s="160"/>
      <c r="H19" s="160"/>
      <c r="I19" s="160"/>
      <c r="J19" s="160"/>
      <c r="K19" s="160"/>
      <c r="L19" s="160"/>
      <c r="M19" s="160"/>
      <c r="N19" s="160"/>
      <c r="O19" s="160"/>
      <c r="P19" s="160"/>
      <c r="Q19" s="160"/>
      <c r="R19" s="160"/>
      <c r="S19" s="160"/>
      <c r="T19" s="160"/>
      <c r="U19" s="160"/>
      <c r="V19" s="160"/>
      <c r="W19" s="160"/>
      <c r="X19" s="160"/>
      <c r="Y19" s="160"/>
      <c r="Z19" s="160"/>
      <c r="AA19" s="160"/>
      <c r="AB19" s="160"/>
      <c r="AC19" s="160"/>
      <c r="AD19" s="160"/>
      <c r="AE19" s="160"/>
      <c r="AF19" s="160"/>
      <c r="AG19" s="160"/>
      <c r="AH19" s="160"/>
      <c r="AI19" s="160"/>
      <c r="AJ19" s="160"/>
      <c r="AK19" s="57">
        <f t="shared" si="3"/>
        <v>0</v>
      </c>
      <c r="AL19" s="57">
        <f t="shared" si="4"/>
        <v>0</v>
      </c>
      <c r="AM19" s="57">
        <f t="shared" si="5"/>
        <v>0</v>
      </c>
      <c r="AN19" s="57" t="str">
        <f t="shared" si="6"/>
        <v/>
      </c>
      <c r="AO19" s="56">
        <f t="shared" si="7"/>
        <v>0</v>
      </c>
      <c r="AP19" s="56" t="str">
        <f t="shared" si="8"/>
        <v/>
      </c>
      <c r="AQ19" s="56">
        <f t="shared" si="9"/>
        <v>0</v>
      </c>
      <c r="AR19" s="56" t="str">
        <f t="shared" si="10"/>
        <v/>
      </c>
      <c r="AS19" s="58" t="str">
        <f>IFERROR(
   'Identitas Siswa'!E18 &amp; " " &amp; LOWER($AT$3) &amp; " " &amp; VLOOKUP(AP19, TP!$K$5:$L$24, 2, 0) &amp; ".",
"")</f>
        <v/>
      </c>
      <c r="AT19" s="58" t="str">
        <f>IFERROR(
   'Identitas Siswa'!E18 &amp; " " &amp; LOWER($AT$4) &amp; " " &amp; VLOOKUP(AR19, TP!$K$5:$L$24, 2, 0) &amp; ".",
"")</f>
        <v/>
      </c>
      <c r="AU19" s="15"/>
      <c r="AW19" s="29">
        <f t="shared" si="11"/>
        <v>0</v>
      </c>
      <c r="AX19" s="29">
        <f t="shared" si="0"/>
        <v>0</v>
      </c>
      <c r="AY19" s="29">
        <f t="shared" si="1"/>
        <v>0</v>
      </c>
      <c r="AZ19" s="54"/>
      <c r="BA19" s="29">
        <f t="shared" si="2"/>
        <v>0</v>
      </c>
      <c r="BE19" s="48"/>
      <c r="BF19" s="48"/>
    </row>
    <row r="20" spans="1:58" customFormat="1" hidden="1" x14ac:dyDescent="0.25">
      <c r="A20" s="56">
        <f>'Identitas Siswa'!A19</f>
        <v>12</v>
      </c>
      <c r="B20" s="62" t="str">
        <f>IF('Identitas Siswa'!D19=0,"",'Identitas Siswa'!D19)</f>
        <v/>
      </c>
      <c r="C20" s="160"/>
      <c r="D20" s="160"/>
      <c r="E20" s="160"/>
      <c r="F20" s="160"/>
      <c r="G20" s="160"/>
      <c r="H20" s="160"/>
      <c r="I20" s="160"/>
      <c r="J20" s="160"/>
      <c r="K20" s="160"/>
      <c r="L20" s="160"/>
      <c r="M20" s="160"/>
      <c r="N20" s="160"/>
      <c r="O20" s="160"/>
      <c r="P20" s="160"/>
      <c r="Q20" s="160"/>
      <c r="R20" s="160"/>
      <c r="S20" s="160"/>
      <c r="T20" s="160"/>
      <c r="U20" s="160"/>
      <c r="V20" s="160"/>
      <c r="W20" s="160"/>
      <c r="X20" s="160"/>
      <c r="Y20" s="160"/>
      <c r="Z20" s="160"/>
      <c r="AA20" s="160"/>
      <c r="AB20" s="160"/>
      <c r="AC20" s="160"/>
      <c r="AD20" s="160"/>
      <c r="AE20" s="160"/>
      <c r="AF20" s="160"/>
      <c r="AG20" s="160"/>
      <c r="AH20" s="160"/>
      <c r="AI20" s="160"/>
      <c r="AJ20" s="160"/>
      <c r="AK20" s="57">
        <f t="shared" si="3"/>
        <v>0</v>
      </c>
      <c r="AL20" s="57">
        <f t="shared" si="4"/>
        <v>0</v>
      </c>
      <c r="AM20" s="57">
        <f t="shared" si="5"/>
        <v>0</v>
      </c>
      <c r="AN20" s="57" t="str">
        <f t="shared" si="6"/>
        <v/>
      </c>
      <c r="AO20" s="56">
        <f t="shared" si="7"/>
        <v>0</v>
      </c>
      <c r="AP20" s="56" t="str">
        <f t="shared" si="8"/>
        <v/>
      </c>
      <c r="AQ20" s="56">
        <f t="shared" si="9"/>
        <v>0</v>
      </c>
      <c r="AR20" s="56" t="str">
        <f t="shared" si="10"/>
        <v/>
      </c>
      <c r="AS20" s="58" t="str">
        <f>IFERROR(
   'Identitas Siswa'!E19 &amp; " " &amp; LOWER($AT$3) &amp; " " &amp; VLOOKUP(AP20, TP!$K$5:$L$24, 2, 0) &amp; ".",
"")</f>
        <v/>
      </c>
      <c r="AT20" s="58" t="str">
        <f>IFERROR(
   'Identitas Siswa'!E19 &amp; " " &amp; LOWER($AT$4) &amp; " " &amp; VLOOKUP(AR20, TP!$K$5:$L$24, 2, 0) &amp; ".",
"")</f>
        <v/>
      </c>
      <c r="AU20" s="15"/>
      <c r="AW20" s="29">
        <f t="shared" si="11"/>
        <v>0</v>
      </c>
      <c r="AX20" s="29">
        <f t="shared" si="0"/>
        <v>0</v>
      </c>
      <c r="AY20" s="29">
        <f t="shared" si="1"/>
        <v>0</v>
      </c>
      <c r="AZ20" s="54"/>
      <c r="BA20" s="29">
        <f t="shared" si="2"/>
        <v>0</v>
      </c>
      <c r="BE20" s="48"/>
      <c r="BF20" s="48"/>
    </row>
    <row r="21" spans="1:58" customFormat="1" hidden="1" x14ac:dyDescent="0.25">
      <c r="A21" s="56">
        <f>'Identitas Siswa'!A20</f>
        <v>13</v>
      </c>
      <c r="B21" s="62" t="str">
        <f>IF('Identitas Siswa'!D20=0,"",'Identitas Siswa'!D20)</f>
        <v/>
      </c>
      <c r="C21" s="160"/>
      <c r="D21" s="160"/>
      <c r="E21" s="160"/>
      <c r="F21" s="160"/>
      <c r="G21" s="160"/>
      <c r="H21" s="160"/>
      <c r="I21" s="160"/>
      <c r="J21" s="160"/>
      <c r="K21" s="160"/>
      <c r="L21" s="160"/>
      <c r="M21" s="160"/>
      <c r="N21" s="160"/>
      <c r="O21" s="160"/>
      <c r="P21" s="160"/>
      <c r="Q21" s="160"/>
      <c r="R21" s="160"/>
      <c r="S21" s="160"/>
      <c r="T21" s="160"/>
      <c r="U21" s="160"/>
      <c r="V21" s="160"/>
      <c r="W21" s="160"/>
      <c r="X21" s="160"/>
      <c r="Y21" s="160"/>
      <c r="Z21" s="160"/>
      <c r="AA21" s="160"/>
      <c r="AB21" s="160"/>
      <c r="AC21" s="160"/>
      <c r="AD21" s="160"/>
      <c r="AE21" s="160"/>
      <c r="AF21" s="160"/>
      <c r="AG21" s="160"/>
      <c r="AH21" s="160"/>
      <c r="AI21" s="160"/>
      <c r="AJ21" s="160"/>
      <c r="AK21" s="57">
        <f t="shared" si="3"/>
        <v>0</v>
      </c>
      <c r="AL21" s="57">
        <f t="shared" si="4"/>
        <v>0</v>
      </c>
      <c r="AM21" s="57">
        <f t="shared" si="5"/>
        <v>0</v>
      </c>
      <c r="AN21" s="57" t="str">
        <f t="shared" si="6"/>
        <v/>
      </c>
      <c r="AO21" s="56">
        <f t="shared" si="7"/>
        <v>0</v>
      </c>
      <c r="AP21" s="56" t="str">
        <f t="shared" si="8"/>
        <v/>
      </c>
      <c r="AQ21" s="56">
        <f t="shared" si="9"/>
        <v>0</v>
      </c>
      <c r="AR21" s="56" t="str">
        <f t="shared" si="10"/>
        <v/>
      </c>
      <c r="AS21" s="58" t="str">
        <f>IFERROR(
   'Identitas Siswa'!E20 &amp; " " &amp; LOWER($AT$3) &amp; " " &amp; VLOOKUP(AP21, TP!$K$5:$L$24, 2, 0) &amp; ".",
"")</f>
        <v/>
      </c>
      <c r="AT21" s="58" t="str">
        <f>IFERROR(
   'Identitas Siswa'!E20 &amp; " " &amp; LOWER($AT$4) &amp; " " &amp; VLOOKUP(AR21, TP!$K$5:$L$24, 2, 0) &amp; ".",
"")</f>
        <v/>
      </c>
      <c r="AU21" s="15"/>
      <c r="AW21" s="29">
        <f t="shared" si="11"/>
        <v>0</v>
      </c>
      <c r="AX21" s="29">
        <f t="shared" si="0"/>
        <v>0</v>
      </c>
      <c r="AY21" s="29">
        <f t="shared" si="1"/>
        <v>0</v>
      </c>
      <c r="AZ21" s="54"/>
      <c r="BA21" s="29">
        <f t="shared" si="2"/>
        <v>0</v>
      </c>
      <c r="BE21" s="48"/>
      <c r="BF21" s="48"/>
    </row>
    <row r="22" spans="1:58" customFormat="1" hidden="1" x14ac:dyDescent="0.25">
      <c r="A22" s="56">
        <f>'Identitas Siswa'!A21</f>
        <v>14</v>
      </c>
      <c r="B22" s="62" t="str">
        <f>IF('Identitas Siswa'!D21=0,"",'Identitas Siswa'!D21)</f>
        <v/>
      </c>
      <c r="C22" s="160"/>
      <c r="D22" s="160"/>
      <c r="E22" s="160"/>
      <c r="F22" s="160"/>
      <c r="G22" s="160"/>
      <c r="H22" s="160"/>
      <c r="I22" s="160"/>
      <c r="J22" s="160"/>
      <c r="K22" s="160"/>
      <c r="L22" s="160"/>
      <c r="M22" s="160"/>
      <c r="N22" s="160"/>
      <c r="O22" s="160"/>
      <c r="P22" s="160"/>
      <c r="Q22" s="160"/>
      <c r="R22" s="160"/>
      <c r="S22" s="160"/>
      <c r="T22" s="160"/>
      <c r="U22" s="160"/>
      <c r="V22" s="160"/>
      <c r="W22" s="160"/>
      <c r="X22" s="160"/>
      <c r="Y22" s="160"/>
      <c r="Z22" s="160"/>
      <c r="AA22" s="160"/>
      <c r="AB22" s="160"/>
      <c r="AC22" s="160"/>
      <c r="AD22" s="160"/>
      <c r="AE22" s="160"/>
      <c r="AF22" s="160"/>
      <c r="AG22" s="160"/>
      <c r="AH22" s="160"/>
      <c r="AI22" s="160"/>
      <c r="AJ22" s="160"/>
      <c r="AK22" s="57">
        <f t="shared" si="3"/>
        <v>0</v>
      </c>
      <c r="AL22" s="57">
        <f t="shared" si="4"/>
        <v>0</v>
      </c>
      <c r="AM22" s="57">
        <f t="shared" si="5"/>
        <v>0</v>
      </c>
      <c r="AN22" s="57" t="str">
        <f t="shared" si="6"/>
        <v/>
      </c>
      <c r="AO22" s="56">
        <f t="shared" si="7"/>
        <v>0</v>
      </c>
      <c r="AP22" s="56" t="str">
        <f t="shared" si="8"/>
        <v/>
      </c>
      <c r="AQ22" s="56">
        <f t="shared" si="9"/>
        <v>0</v>
      </c>
      <c r="AR22" s="56" t="str">
        <f t="shared" si="10"/>
        <v/>
      </c>
      <c r="AS22" s="58" t="str">
        <f>IFERROR(
   'Identitas Siswa'!E21 &amp; " " &amp; LOWER($AT$3) &amp; " " &amp; VLOOKUP(AP22, TP!$K$5:$L$24, 2, 0) &amp; ".",
"")</f>
        <v/>
      </c>
      <c r="AT22" s="58" t="str">
        <f>IFERROR(
   'Identitas Siswa'!E21 &amp; " " &amp; LOWER($AT$4) &amp; " " &amp; VLOOKUP(AR22, TP!$K$5:$L$24, 2, 0) &amp; ".",
"")</f>
        <v/>
      </c>
      <c r="AU22" s="15"/>
      <c r="AW22" s="29">
        <f t="shared" si="11"/>
        <v>0</v>
      </c>
      <c r="AX22" s="29">
        <f t="shared" si="0"/>
        <v>0</v>
      </c>
      <c r="AY22" s="29">
        <f t="shared" si="1"/>
        <v>0</v>
      </c>
      <c r="AZ22" s="54"/>
      <c r="BA22" s="29">
        <f t="shared" si="2"/>
        <v>0</v>
      </c>
      <c r="BE22" s="48"/>
      <c r="BF22" s="48"/>
    </row>
    <row r="23" spans="1:58" customFormat="1" hidden="1" x14ac:dyDescent="0.25">
      <c r="A23" s="56">
        <f>'Identitas Siswa'!A22</f>
        <v>15</v>
      </c>
      <c r="B23" s="62" t="str">
        <f>IF('Identitas Siswa'!D22=0,"",'Identitas Siswa'!D22)</f>
        <v/>
      </c>
      <c r="C23" s="160"/>
      <c r="D23" s="160"/>
      <c r="E23" s="160"/>
      <c r="F23" s="160"/>
      <c r="G23" s="160"/>
      <c r="H23" s="160"/>
      <c r="I23" s="160"/>
      <c r="J23" s="160"/>
      <c r="K23" s="160"/>
      <c r="L23" s="160"/>
      <c r="M23" s="160"/>
      <c r="N23" s="160"/>
      <c r="O23" s="160"/>
      <c r="P23" s="160"/>
      <c r="Q23" s="160"/>
      <c r="R23" s="160"/>
      <c r="S23" s="160"/>
      <c r="T23" s="160"/>
      <c r="U23" s="160"/>
      <c r="V23" s="160"/>
      <c r="W23" s="160"/>
      <c r="X23" s="160"/>
      <c r="Y23" s="160"/>
      <c r="Z23" s="160"/>
      <c r="AA23" s="160"/>
      <c r="AB23" s="160"/>
      <c r="AC23" s="160"/>
      <c r="AD23" s="160"/>
      <c r="AE23" s="160"/>
      <c r="AF23" s="160"/>
      <c r="AG23" s="160"/>
      <c r="AH23" s="160"/>
      <c r="AI23" s="160"/>
      <c r="AJ23" s="160"/>
      <c r="AK23" s="57">
        <f t="shared" si="3"/>
        <v>0</v>
      </c>
      <c r="AL23" s="57">
        <f t="shared" si="4"/>
        <v>0</v>
      </c>
      <c r="AM23" s="57">
        <f t="shared" si="5"/>
        <v>0</v>
      </c>
      <c r="AN23" s="57" t="str">
        <f t="shared" si="6"/>
        <v/>
      </c>
      <c r="AO23" s="56">
        <f t="shared" si="7"/>
        <v>0</v>
      </c>
      <c r="AP23" s="56" t="str">
        <f t="shared" si="8"/>
        <v/>
      </c>
      <c r="AQ23" s="56">
        <f t="shared" si="9"/>
        <v>0</v>
      </c>
      <c r="AR23" s="56" t="str">
        <f t="shared" si="10"/>
        <v/>
      </c>
      <c r="AS23" s="58" t="str">
        <f>IFERROR(
   'Identitas Siswa'!E22 &amp; " " &amp; LOWER($AT$3) &amp; " " &amp; VLOOKUP(AP23, TP!$K$5:$L$24, 2, 0) &amp; ".",
"")</f>
        <v/>
      </c>
      <c r="AT23" s="58" t="str">
        <f>IFERROR(
   'Identitas Siswa'!E22 &amp; " " &amp; LOWER($AT$4) &amp; " " &amp; VLOOKUP(AR23, TP!$K$5:$L$24, 2, 0) &amp; ".",
"")</f>
        <v/>
      </c>
      <c r="AU23" s="15"/>
      <c r="AW23" s="29">
        <f t="shared" si="11"/>
        <v>0</v>
      </c>
      <c r="AX23" s="29">
        <f t="shared" si="0"/>
        <v>0</v>
      </c>
      <c r="AY23" s="29">
        <f t="shared" si="1"/>
        <v>0</v>
      </c>
      <c r="AZ23" s="54"/>
      <c r="BA23" s="29">
        <f t="shared" si="2"/>
        <v>0</v>
      </c>
      <c r="BE23" s="48"/>
      <c r="BF23" s="48"/>
    </row>
    <row r="24" spans="1:58" customFormat="1" hidden="1" x14ac:dyDescent="0.25">
      <c r="A24" s="56">
        <f>'Identitas Siswa'!A23</f>
        <v>16</v>
      </c>
      <c r="B24" s="62" t="str">
        <f>IF('Identitas Siswa'!D23=0,"",'Identitas Siswa'!D23)</f>
        <v/>
      </c>
      <c r="C24" s="160"/>
      <c r="D24" s="160"/>
      <c r="E24" s="160"/>
      <c r="F24" s="160"/>
      <c r="G24" s="160"/>
      <c r="H24" s="160"/>
      <c r="I24" s="160"/>
      <c r="J24" s="160"/>
      <c r="K24" s="160"/>
      <c r="L24" s="160"/>
      <c r="M24" s="160"/>
      <c r="N24" s="160"/>
      <c r="O24" s="160"/>
      <c r="P24" s="160"/>
      <c r="Q24" s="160"/>
      <c r="R24" s="160"/>
      <c r="S24" s="160"/>
      <c r="T24" s="160"/>
      <c r="U24" s="160"/>
      <c r="V24" s="160"/>
      <c r="W24" s="160"/>
      <c r="X24" s="160"/>
      <c r="Y24" s="160"/>
      <c r="Z24" s="160"/>
      <c r="AA24" s="160"/>
      <c r="AB24" s="160"/>
      <c r="AC24" s="160"/>
      <c r="AD24" s="160"/>
      <c r="AE24" s="160"/>
      <c r="AF24" s="160"/>
      <c r="AG24" s="160"/>
      <c r="AH24" s="160"/>
      <c r="AI24" s="160"/>
      <c r="AJ24" s="160"/>
      <c r="AK24" s="57">
        <f t="shared" si="3"/>
        <v>0</v>
      </c>
      <c r="AL24" s="57">
        <f t="shared" si="4"/>
        <v>0</v>
      </c>
      <c r="AM24" s="57">
        <f t="shared" si="5"/>
        <v>0</v>
      </c>
      <c r="AN24" s="57" t="str">
        <f t="shared" si="6"/>
        <v/>
      </c>
      <c r="AO24" s="56">
        <f t="shared" ref="AO24:AO68" si="12">MAX(C24:V24)</f>
        <v>0</v>
      </c>
      <c r="AP24" s="56" t="str">
        <f t="shared" ref="AP24:AP68" si="13">IFERROR(INDEX(C$8:V$8, MATCH(AO24, C24:V24, 0)), "")</f>
        <v/>
      </c>
      <c r="AQ24" s="56">
        <f t="shared" ref="AQ24:AQ68" si="14">MIN(C24:V24)</f>
        <v>0</v>
      </c>
      <c r="AR24" s="56" t="str">
        <f t="shared" ref="AR24:AR68" si="15">IFERROR(INDEX(C$8:V$8, MATCH(AQ24, C24:V24, 0)), "")</f>
        <v/>
      </c>
      <c r="AS24" s="58" t="str">
        <f>IFERROR(
   'Identitas Siswa'!E23 &amp; " " &amp; LOWER($AT$3) &amp; " " &amp; VLOOKUP(AP24, TP!$K$5:$L$24, 2, 0) &amp; ".",
"")</f>
        <v/>
      </c>
      <c r="AT24" s="58" t="str">
        <f>IFERROR(
   'Identitas Siswa'!E23 &amp; " " &amp; LOWER($AT$4) &amp; " " &amp; VLOOKUP(AR24, TP!$K$5:$L$24, 2, 0) &amp; ".",
"")</f>
        <v/>
      </c>
      <c r="AU24" s="15"/>
      <c r="AW24" s="29">
        <f t="shared" si="11"/>
        <v>0</v>
      </c>
      <c r="AX24" s="29">
        <f t="shared" si="0"/>
        <v>0</v>
      </c>
      <c r="AY24" s="29">
        <f t="shared" si="1"/>
        <v>0</v>
      </c>
      <c r="AZ24" s="54"/>
      <c r="BA24" s="29">
        <f t="shared" si="2"/>
        <v>0</v>
      </c>
      <c r="BE24" s="48"/>
      <c r="BF24" s="48"/>
    </row>
    <row r="25" spans="1:58" customFormat="1" hidden="1" x14ac:dyDescent="0.25">
      <c r="A25" s="56">
        <f>'Identitas Siswa'!A24</f>
        <v>17</v>
      </c>
      <c r="B25" s="62" t="str">
        <f>IF('Identitas Siswa'!D24=0,"",'Identitas Siswa'!D24)</f>
        <v/>
      </c>
      <c r="C25" s="160"/>
      <c r="D25" s="160"/>
      <c r="E25" s="160"/>
      <c r="F25" s="160"/>
      <c r="G25" s="160"/>
      <c r="H25" s="160"/>
      <c r="I25" s="160"/>
      <c r="J25" s="160"/>
      <c r="K25" s="160"/>
      <c r="L25" s="160"/>
      <c r="M25" s="160"/>
      <c r="N25" s="160"/>
      <c r="O25" s="160"/>
      <c r="P25" s="160"/>
      <c r="Q25" s="160"/>
      <c r="R25" s="160"/>
      <c r="S25" s="160"/>
      <c r="T25" s="160"/>
      <c r="U25" s="160"/>
      <c r="V25" s="160"/>
      <c r="W25" s="160"/>
      <c r="X25" s="160"/>
      <c r="Y25" s="160"/>
      <c r="Z25" s="160"/>
      <c r="AA25" s="160"/>
      <c r="AB25" s="160"/>
      <c r="AC25" s="160"/>
      <c r="AD25" s="160"/>
      <c r="AE25" s="160"/>
      <c r="AF25" s="160"/>
      <c r="AG25" s="160"/>
      <c r="AH25" s="160"/>
      <c r="AI25" s="160"/>
      <c r="AJ25" s="160"/>
      <c r="AK25" s="57">
        <f t="shared" si="3"/>
        <v>0</v>
      </c>
      <c r="AL25" s="57">
        <f t="shared" si="4"/>
        <v>0</v>
      </c>
      <c r="AM25" s="57">
        <f t="shared" si="5"/>
        <v>0</v>
      </c>
      <c r="AN25" s="57" t="str">
        <f t="shared" si="6"/>
        <v/>
      </c>
      <c r="AO25" s="56">
        <f t="shared" si="12"/>
        <v>0</v>
      </c>
      <c r="AP25" s="56" t="str">
        <f t="shared" si="13"/>
        <v/>
      </c>
      <c r="AQ25" s="56">
        <f t="shared" si="14"/>
        <v>0</v>
      </c>
      <c r="AR25" s="56" t="str">
        <f t="shared" si="15"/>
        <v/>
      </c>
      <c r="AS25" s="58" t="str">
        <f>IFERROR(
   'Identitas Siswa'!E24 &amp; " " &amp; LOWER($AT$3) &amp; " " &amp; VLOOKUP(AP25, TP!$K$5:$L$24, 2, 0) &amp; ".",
"")</f>
        <v/>
      </c>
      <c r="AT25" s="58" t="str">
        <f>IFERROR(
   'Identitas Siswa'!E24 &amp; " " &amp; LOWER($AT$4) &amp; " " &amp; VLOOKUP(AR25, TP!$K$5:$L$24, 2, 0) &amp; ".",
"")</f>
        <v/>
      </c>
      <c r="AU25" s="15"/>
      <c r="AW25" s="29">
        <f t="shared" si="11"/>
        <v>0</v>
      </c>
      <c r="AX25" s="29">
        <f t="shared" si="0"/>
        <v>0</v>
      </c>
      <c r="AY25" s="29">
        <f t="shared" si="1"/>
        <v>0</v>
      </c>
      <c r="AZ25" s="54"/>
      <c r="BA25" s="29">
        <f t="shared" si="2"/>
        <v>0</v>
      </c>
      <c r="BE25" s="48"/>
      <c r="BF25" s="48"/>
    </row>
    <row r="26" spans="1:58" customFormat="1" hidden="1" x14ac:dyDescent="0.25">
      <c r="A26" s="56">
        <f>'Identitas Siswa'!A25</f>
        <v>18</v>
      </c>
      <c r="B26" s="62" t="str">
        <f>IF('Identitas Siswa'!D25=0,"",'Identitas Siswa'!D25)</f>
        <v/>
      </c>
      <c r="C26" s="160"/>
      <c r="D26" s="160"/>
      <c r="E26" s="160"/>
      <c r="F26" s="160"/>
      <c r="G26" s="160"/>
      <c r="H26" s="160"/>
      <c r="I26" s="160"/>
      <c r="J26" s="160"/>
      <c r="K26" s="160"/>
      <c r="L26" s="160"/>
      <c r="M26" s="160"/>
      <c r="N26" s="160"/>
      <c r="O26" s="160"/>
      <c r="P26" s="160"/>
      <c r="Q26" s="160"/>
      <c r="R26" s="160"/>
      <c r="S26" s="160"/>
      <c r="T26" s="160"/>
      <c r="U26" s="160"/>
      <c r="V26" s="160"/>
      <c r="W26" s="160"/>
      <c r="X26" s="160"/>
      <c r="Y26" s="160"/>
      <c r="Z26" s="160"/>
      <c r="AA26" s="160"/>
      <c r="AB26" s="160"/>
      <c r="AC26" s="160"/>
      <c r="AD26" s="160"/>
      <c r="AE26" s="160"/>
      <c r="AF26" s="160"/>
      <c r="AG26" s="160"/>
      <c r="AH26" s="160"/>
      <c r="AI26" s="160"/>
      <c r="AJ26" s="160"/>
      <c r="AK26" s="57">
        <f t="shared" si="3"/>
        <v>0</v>
      </c>
      <c r="AL26" s="57">
        <f t="shared" si="4"/>
        <v>0</v>
      </c>
      <c r="AM26" s="57">
        <f t="shared" si="5"/>
        <v>0</v>
      </c>
      <c r="AN26" s="57" t="str">
        <f t="shared" si="6"/>
        <v/>
      </c>
      <c r="AO26" s="56">
        <f t="shared" si="12"/>
        <v>0</v>
      </c>
      <c r="AP26" s="56" t="str">
        <f t="shared" si="13"/>
        <v/>
      </c>
      <c r="AQ26" s="56">
        <f t="shared" si="14"/>
        <v>0</v>
      </c>
      <c r="AR26" s="56" t="str">
        <f t="shared" si="15"/>
        <v/>
      </c>
      <c r="AS26" s="58" t="str">
        <f>IFERROR(
   'Identitas Siswa'!E25 &amp; " " &amp; LOWER($AT$3) &amp; " " &amp; VLOOKUP(AP26, TP!$K$5:$L$24, 2, 0) &amp; ".",
"")</f>
        <v/>
      </c>
      <c r="AT26" s="58" t="str">
        <f>IFERROR(
   'Identitas Siswa'!E25 &amp; " " &amp; LOWER($AT$4) &amp; " " &amp; VLOOKUP(AR26, TP!$K$5:$L$24, 2, 0) &amp; ".",
"")</f>
        <v/>
      </c>
      <c r="AU26" s="15"/>
      <c r="AW26" s="29">
        <f t="shared" si="11"/>
        <v>0</v>
      </c>
      <c r="AX26" s="29">
        <f t="shared" si="0"/>
        <v>0</v>
      </c>
      <c r="AY26" s="29">
        <f t="shared" si="1"/>
        <v>0</v>
      </c>
      <c r="AZ26" s="54"/>
      <c r="BA26" s="29">
        <f t="shared" si="2"/>
        <v>0</v>
      </c>
      <c r="BE26" s="48"/>
      <c r="BF26" s="48"/>
    </row>
    <row r="27" spans="1:58" customFormat="1" hidden="1" x14ac:dyDescent="0.25">
      <c r="A27" s="56">
        <f>'Identitas Siswa'!A26</f>
        <v>19</v>
      </c>
      <c r="B27" s="62" t="str">
        <f>IF('Identitas Siswa'!D26=0,"",'Identitas Siswa'!D26)</f>
        <v/>
      </c>
      <c r="C27" s="160"/>
      <c r="D27" s="160"/>
      <c r="E27" s="160"/>
      <c r="F27" s="160"/>
      <c r="G27" s="160"/>
      <c r="H27" s="160"/>
      <c r="I27" s="160"/>
      <c r="J27" s="160"/>
      <c r="K27" s="160"/>
      <c r="L27" s="160"/>
      <c r="M27" s="160"/>
      <c r="N27" s="160"/>
      <c r="O27" s="160"/>
      <c r="P27" s="160"/>
      <c r="Q27" s="160"/>
      <c r="R27" s="160"/>
      <c r="S27" s="160"/>
      <c r="T27" s="160"/>
      <c r="U27" s="160"/>
      <c r="V27" s="160"/>
      <c r="W27" s="160"/>
      <c r="X27" s="160"/>
      <c r="Y27" s="160"/>
      <c r="Z27" s="160"/>
      <c r="AA27" s="160"/>
      <c r="AB27" s="160"/>
      <c r="AC27" s="160"/>
      <c r="AD27" s="160"/>
      <c r="AE27" s="160"/>
      <c r="AF27" s="160"/>
      <c r="AG27" s="160"/>
      <c r="AH27" s="160"/>
      <c r="AI27" s="160"/>
      <c r="AJ27" s="160"/>
      <c r="AK27" s="57">
        <f t="shared" si="3"/>
        <v>0</v>
      </c>
      <c r="AL27" s="57">
        <f t="shared" si="4"/>
        <v>0</v>
      </c>
      <c r="AM27" s="57">
        <f t="shared" si="5"/>
        <v>0</v>
      </c>
      <c r="AN27" s="57" t="str">
        <f t="shared" si="6"/>
        <v/>
      </c>
      <c r="AO27" s="56">
        <f t="shared" si="12"/>
        <v>0</v>
      </c>
      <c r="AP27" s="56" t="str">
        <f t="shared" si="13"/>
        <v/>
      </c>
      <c r="AQ27" s="56">
        <f t="shared" si="14"/>
        <v>0</v>
      </c>
      <c r="AR27" s="56" t="str">
        <f t="shared" si="15"/>
        <v/>
      </c>
      <c r="AS27" s="58" t="str">
        <f>IFERROR(
   'Identitas Siswa'!E26 &amp; " " &amp; LOWER($AT$3) &amp; " " &amp; VLOOKUP(AP27, TP!$K$5:$L$24, 2, 0) &amp; ".",
"")</f>
        <v/>
      </c>
      <c r="AT27" s="58" t="str">
        <f>IFERROR(
   'Identitas Siswa'!E26 &amp; " " &amp; LOWER($AT$4) &amp; " " &amp; VLOOKUP(AR27, TP!$K$5:$L$24, 2, 0) &amp; ".",
"")</f>
        <v/>
      </c>
      <c r="AU27" s="15"/>
      <c r="AW27" s="29">
        <f t="shared" si="11"/>
        <v>0</v>
      </c>
      <c r="AX27" s="29">
        <f t="shared" si="0"/>
        <v>0</v>
      </c>
      <c r="AY27" s="29">
        <f t="shared" si="1"/>
        <v>0</v>
      </c>
      <c r="AZ27" s="54"/>
      <c r="BA27" s="29">
        <f t="shared" si="2"/>
        <v>0</v>
      </c>
      <c r="BE27" s="48"/>
      <c r="BF27" s="48"/>
    </row>
    <row r="28" spans="1:58" customFormat="1" hidden="1" x14ac:dyDescent="0.25">
      <c r="A28" s="56">
        <f>'Identitas Siswa'!A27</f>
        <v>20</v>
      </c>
      <c r="B28" s="62" t="str">
        <f>IF('Identitas Siswa'!D27=0,"",'Identitas Siswa'!D27)</f>
        <v/>
      </c>
      <c r="C28" s="160"/>
      <c r="D28" s="160"/>
      <c r="E28" s="160"/>
      <c r="F28" s="160"/>
      <c r="G28" s="160"/>
      <c r="H28" s="160"/>
      <c r="I28" s="160"/>
      <c r="J28" s="160"/>
      <c r="K28" s="160"/>
      <c r="L28" s="160"/>
      <c r="M28" s="160"/>
      <c r="N28" s="160"/>
      <c r="O28" s="160"/>
      <c r="P28" s="160"/>
      <c r="Q28" s="160"/>
      <c r="R28" s="160"/>
      <c r="S28" s="160"/>
      <c r="T28" s="160"/>
      <c r="U28" s="160"/>
      <c r="V28" s="160"/>
      <c r="W28" s="160"/>
      <c r="X28" s="160"/>
      <c r="Y28" s="160"/>
      <c r="Z28" s="160"/>
      <c r="AA28" s="160"/>
      <c r="AB28" s="160"/>
      <c r="AC28" s="160"/>
      <c r="AD28" s="160"/>
      <c r="AE28" s="160"/>
      <c r="AF28" s="160"/>
      <c r="AG28" s="160"/>
      <c r="AH28" s="160"/>
      <c r="AI28" s="160"/>
      <c r="AJ28" s="160"/>
      <c r="AK28" s="57">
        <f t="shared" si="3"/>
        <v>0</v>
      </c>
      <c r="AL28" s="57">
        <f t="shared" si="4"/>
        <v>0</v>
      </c>
      <c r="AM28" s="57">
        <f t="shared" si="5"/>
        <v>0</v>
      </c>
      <c r="AN28" s="57" t="str">
        <f t="shared" si="6"/>
        <v/>
      </c>
      <c r="AO28" s="56">
        <f t="shared" si="12"/>
        <v>0</v>
      </c>
      <c r="AP28" s="56" t="str">
        <f t="shared" si="13"/>
        <v/>
      </c>
      <c r="AQ28" s="56">
        <f t="shared" si="14"/>
        <v>0</v>
      </c>
      <c r="AR28" s="56" t="str">
        <f t="shared" si="15"/>
        <v/>
      </c>
      <c r="AS28" s="58" t="str">
        <f>IFERROR(
   'Identitas Siswa'!E27 &amp; " " &amp; LOWER($AT$3) &amp; " " &amp; VLOOKUP(AP28, TP!$K$5:$L$24, 2, 0) &amp; ".",
"")</f>
        <v/>
      </c>
      <c r="AT28" s="58" t="str">
        <f>IFERROR(
   'Identitas Siswa'!E27 &amp; " " &amp; LOWER($AT$4) &amp; " " &amp; VLOOKUP(AR28, TP!$K$5:$L$24, 2, 0) &amp; ".",
"")</f>
        <v/>
      </c>
      <c r="AU28" s="15"/>
      <c r="AW28" s="29">
        <f t="shared" si="11"/>
        <v>0</v>
      </c>
      <c r="AX28" s="29">
        <f t="shared" si="0"/>
        <v>0</v>
      </c>
      <c r="AY28" s="29">
        <f t="shared" si="1"/>
        <v>0</v>
      </c>
      <c r="AZ28" s="54"/>
      <c r="BA28" s="29">
        <f t="shared" si="2"/>
        <v>0</v>
      </c>
      <c r="BE28" s="48"/>
      <c r="BF28" s="48"/>
    </row>
    <row r="29" spans="1:58" customFormat="1" hidden="1" x14ac:dyDescent="0.25">
      <c r="A29" s="56">
        <f>'Identitas Siswa'!A28</f>
        <v>21</v>
      </c>
      <c r="B29" s="62" t="str">
        <f>IF('Identitas Siswa'!D28=0,"",'Identitas Siswa'!D28)</f>
        <v/>
      </c>
      <c r="C29" s="160"/>
      <c r="D29" s="160"/>
      <c r="E29" s="160"/>
      <c r="F29" s="160"/>
      <c r="G29" s="160"/>
      <c r="H29" s="160"/>
      <c r="I29" s="160"/>
      <c r="J29" s="160"/>
      <c r="K29" s="160"/>
      <c r="L29" s="160"/>
      <c r="M29" s="160"/>
      <c r="N29" s="160"/>
      <c r="O29" s="160"/>
      <c r="P29" s="160"/>
      <c r="Q29" s="160"/>
      <c r="R29" s="160"/>
      <c r="S29" s="160"/>
      <c r="T29" s="160"/>
      <c r="U29" s="160"/>
      <c r="V29" s="160"/>
      <c r="W29" s="160"/>
      <c r="X29" s="160"/>
      <c r="Y29" s="160"/>
      <c r="Z29" s="160"/>
      <c r="AA29" s="160"/>
      <c r="AB29" s="160"/>
      <c r="AC29" s="160"/>
      <c r="AD29" s="160"/>
      <c r="AE29" s="160"/>
      <c r="AF29" s="160"/>
      <c r="AG29" s="160"/>
      <c r="AH29" s="160"/>
      <c r="AI29" s="160"/>
      <c r="AJ29" s="160"/>
      <c r="AK29" s="57">
        <f t="shared" si="3"/>
        <v>0</v>
      </c>
      <c r="AL29" s="57">
        <f t="shared" si="4"/>
        <v>0</v>
      </c>
      <c r="AM29" s="57">
        <f t="shared" si="5"/>
        <v>0</v>
      </c>
      <c r="AN29" s="57" t="str">
        <f t="shared" si="6"/>
        <v/>
      </c>
      <c r="AO29" s="56">
        <f t="shared" si="12"/>
        <v>0</v>
      </c>
      <c r="AP29" s="56" t="str">
        <f t="shared" si="13"/>
        <v/>
      </c>
      <c r="AQ29" s="56">
        <f t="shared" si="14"/>
        <v>0</v>
      </c>
      <c r="AR29" s="56" t="str">
        <f t="shared" si="15"/>
        <v/>
      </c>
      <c r="AS29" s="58" t="str">
        <f>IFERROR(
   'Identitas Siswa'!E28 &amp; " " &amp; LOWER($AT$3) &amp; " " &amp; VLOOKUP(AP29, TP!$K$5:$L$24, 2, 0) &amp; ".",
"")</f>
        <v/>
      </c>
      <c r="AT29" s="58" t="str">
        <f>IFERROR(
   'Identitas Siswa'!E28 &amp; " " &amp; LOWER($AT$4) &amp; " " &amp; VLOOKUP(AR29, TP!$K$5:$L$24, 2, 0) &amp; ".",
"")</f>
        <v/>
      </c>
      <c r="AU29" s="15"/>
      <c r="AW29" s="29">
        <f t="shared" si="11"/>
        <v>0</v>
      </c>
      <c r="AX29" s="29">
        <f t="shared" si="0"/>
        <v>0</v>
      </c>
      <c r="AY29" s="29">
        <f t="shared" si="1"/>
        <v>0</v>
      </c>
      <c r="AZ29" s="54"/>
      <c r="BA29" s="29">
        <f t="shared" si="2"/>
        <v>0</v>
      </c>
      <c r="BE29" s="48"/>
      <c r="BF29" s="48"/>
    </row>
    <row r="30" spans="1:58" customFormat="1" hidden="1" x14ac:dyDescent="0.25">
      <c r="A30" s="56">
        <f>'Identitas Siswa'!A29</f>
        <v>22</v>
      </c>
      <c r="B30" s="62" t="str">
        <f>IF('Identitas Siswa'!D29=0,"",'Identitas Siswa'!D29)</f>
        <v/>
      </c>
      <c r="C30" s="160"/>
      <c r="D30" s="160"/>
      <c r="E30" s="160"/>
      <c r="F30" s="160"/>
      <c r="G30" s="160"/>
      <c r="H30" s="160"/>
      <c r="I30" s="160"/>
      <c r="J30" s="160"/>
      <c r="K30" s="160"/>
      <c r="L30" s="160"/>
      <c r="M30" s="160"/>
      <c r="N30" s="160"/>
      <c r="O30" s="160"/>
      <c r="P30" s="160"/>
      <c r="Q30" s="160"/>
      <c r="R30" s="160"/>
      <c r="S30" s="160"/>
      <c r="T30" s="160"/>
      <c r="U30" s="160"/>
      <c r="V30" s="160"/>
      <c r="W30" s="160"/>
      <c r="X30" s="160"/>
      <c r="Y30" s="160"/>
      <c r="Z30" s="160"/>
      <c r="AA30" s="160"/>
      <c r="AB30" s="160"/>
      <c r="AC30" s="160"/>
      <c r="AD30" s="160"/>
      <c r="AE30" s="160"/>
      <c r="AF30" s="160"/>
      <c r="AG30" s="160"/>
      <c r="AH30" s="160"/>
      <c r="AI30" s="160"/>
      <c r="AJ30" s="160"/>
      <c r="AK30" s="57">
        <f t="shared" si="3"/>
        <v>0</v>
      </c>
      <c r="AL30" s="57">
        <f t="shared" si="4"/>
        <v>0</v>
      </c>
      <c r="AM30" s="57">
        <f t="shared" si="5"/>
        <v>0</v>
      </c>
      <c r="AN30" s="57" t="str">
        <f t="shared" si="6"/>
        <v/>
      </c>
      <c r="AO30" s="56">
        <f t="shared" si="12"/>
        <v>0</v>
      </c>
      <c r="AP30" s="56" t="str">
        <f t="shared" si="13"/>
        <v/>
      </c>
      <c r="AQ30" s="56">
        <f t="shared" si="14"/>
        <v>0</v>
      </c>
      <c r="AR30" s="56" t="str">
        <f t="shared" si="15"/>
        <v/>
      </c>
      <c r="AS30" s="58" t="str">
        <f>IFERROR(
   'Identitas Siswa'!E29 &amp; " " &amp; LOWER($AT$3) &amp; " " &amp; VLOOKUP(AP30, TP!$K$5:$L$24, 2, 0) &amp; ".",
"")</f>
        <v/>
      </c>
      <c r="AT30" s="58" t="str">
        <f>IFERROR(
   'Identitas Siswa'!E29 &amp; " " &amp; LOWER($AT$4) &amp; " " &amp; VLOOKUP(AR30, TP!$K$5:$L$24, 2, 0) &amp; ".",
"")</f>
        <v/>
      </c>
      <c r="AU30" s="15"/>
      <c r="AW30" s="29">
        <f t="shared" si="11"/>
        <v>0</v>
      </c>
      <c r="AX30" s="29">
        <f t="shared" si="0"/>
        <v>0</v>
      </c>
      <c r="AY30" s="29">
        <f t="shared" si="1"/>
        <v>0</v>
      </c>
      <c r="AZ30" s="54"/>
      <c r="BA30" s="29">
        <f t="shared" si="2"/>
        <v>0</v>
      </c>
      <c r="BE30" s="48"/>
      <c r="BF30" s="48"/>
    </row>
    <row r="31" spans="1:58" customFormat="1" hidden="1" x14ac:dyDescent="0.25">
      <c r="A31" s="56">
        <f>'Identitas Siswa'!A30</f>
        <v>23</v>
      </c>
      <c r="B31" s="62" t="str">
        <f>IF('Identitas Siswa'!D30=0,"",'Identitas Siswa'!D30)</f>
        <v/>
      </c>
      <c r="C31" s="160"/>
      <c r="D31" s="160"/>
      <c r="E31" s="160"/>
      <c r="F31" s="160"/>
      <c r="G31" s="160"/>
      <c r="H31" s="160"/>
      <c r="I31" s="160"/>
      <c r="J31" s="160"/>
      <c r="K31" s="160"/>
      <c r="L31" s="160"/>
      <c r="M31" s="160"/>
      <c r="N31" s="160"/>
      <c r="O31" s="160"/>
      <c r="P31" s="160"/>
      <c r="Q31" s="160"/>
      <c r="R31" s="160"/>
      <c r="S31" s="160"/>
      <c r="T31" s="160"/>
      <c r="U31" s="160"/>
      <c r="V31" s="160"/>
      <c r="W31" s="160"/>
      <c r="X31" s="160"/>
      <c r="Y31" s="160"/>
      <c r="Z31" s="160"/>
      <c r="AA31" s="160"/>
      <c r="AB31" s="160"/>
      <c r="AC31" s="160"/>
      <c r="AD31" s="160"/>
      <c r="AE31" s="160"/>
      <c r="AF31" s="160"/>
      <c r="AG31" s="160"/>
      <c r="AH31" s="160"/>
      <c r="AI31" s="160"/>
      <c r="AJ31" s="160"/>
      <c r="AK31" s="57">
        <f t="shared" si="3"/>
        <v>0</v>
      </c>
      <c r="AL31" s="57">
        <f t="shared" si="4"/>
        <v>0</v>
      </c>
      <c r="AM31" s="57">
        <f t="shared" si="5"/>
        <v>0</v>
      </c>
      <c r="AN31" s="57" t="str">
        <f t="shared" si="6"/>
        <v/>
      </c>
      <c r="AO31" s="56">
        <f t="shared" si="12"/>
        <v>0</v>
      </c>
      <c r="AP31" s="56" t="str">
        <f t="shared" si="13"/>
        <v/>
      </c>
      <c r="AQ31" s="56">
        <f t="shared" si="14"/>
        <v>0</v>
      </c>
      <c r="AR31" s="56" t="str">
        <f t="shared" si="15"/>
        <v/>
      </c>
      <c r="AS31" s="58" t="str">
        <f>IFERROR(
   'Identitas Siswa'!E30 &amp; " " &amp; LOWER($AT$3) &amp; " " &amp; VLOOKUP(AP31, TP!$K$5:$L$24, 2, 0) &amp; ".",
"")</f>
        <v/>
      </c>
      <c r="AT31" s="58" t="str">
        <f>IFERROR(
   'Identitas Siswa'!E30 &amp; " " &amp; LOWER($AT$4) &amp; " " &amp; VLOOKUP(AR31, TP!$K$5:$L$24, 2, 0) &amp; ".",
"")</f>
        <v/>
      </c>
      <c r="AU31" s="15"/>
      <c r="AW31" s="29">
        <f t="shared" si="11"/>
        <v>0</v>
      </c>
      <c r="AX31" s="29">
        <f t="shared" si="0"/>
        <v>0</v>
      </c>
      <c r="AY31" s="29">
        <f t="shared" si="1"/>
        <v>0</v>
      </c>
      <c r="AZ31" s="54"/>
      <c r="BA31" s="29">
        <f t="shared" si="2"/>
        <v>0</v>
      </c>
      <c r="BE31" s="48"/>
      <c r="BF31" s="48"/>
    </row>
    <row r="32" spans="1:58" customFormat="1" hidden="1" x14ac:dyDescent="0.25">
      <c r="A32" s="56">
        <f>'Identitas Siswa'!A31</f>
        <v>24</v>
      </c>
      <c r="B32" s="62" t="str">
        <f>IF('Identitas Siswa'!D31=0,"",'Identitas Siswa'!D31)</f>
        <v/>
      </c>
      <c r="C32" s="160"/>
      <c r="D32" s="160"/>
      <c r="E32" s="160"/>
      <c r="F32" s="160"/>
      <c r="G32" s="160"/>
      <c r="H32" s="160"/>
      <c r="I32" s="160"/>
      <c r="J32" s="160"/>
      <c r="K32" s="160"/>
      <c r="L32" s="160"/>
      <c r="M32" s="160"/>
      <c r="N32" s="160"/>
      <c r="O32" s="160"/>
      <c r="P32" s="160"/>
      <c r="Q32" s="160"/>
      <c r="R32" s="160"/>
      <c r="S32" s="160"/>
      <c r="T32" s="160"/>
      <c r="U32" s="160"/>
      <c r="V32" s="160"/>
      <c r="W32" s="160"/>
      <c r="X32" s="160"/>
      <c r="Y32" s="160"/>
      <c r="Z32" s="160"/>
      <c r="AA32" s="160"/>
      <c r="AB32" s="160"/>
      <c r="AC32" s="160"/>
      <c r="AD32" s="160"/>
      <c r="AE32" s="160"/>
      <c r="AF32" s="160"/>
      <c r="AG32" s="160"/>
      <c r="AH32" s="160"/>
      <c r="AI32" s="160"/>
      <c r="AJ32" s="160"/>
      <c r="AK32" s="57">
        <f t="shared" si="3"/>
        <v>0</v>
      </c>
      <c r="AL32" s="57">
        <f t="shared" si="4"/>
        <v>0</v>
      </c>
      <c r="AM32" s="57">
        <f t="shared" si="5"/>
        <v>0</v>
      </c>
      <c r="AN32" s="57" t="str">
        <f t="shared" si="6"/>
        <v/>
      </c>
      <c r="AO32" s="56">
        <f t="shared" si="12"/>
        <v>0</v>
      </c>
      <c r="AP32" s="56" t="str">
        <f t="shared" si="13"/>
        <v/>
      </c>
      <c r="AQ32" s="56">
        <f t="shared" si="14"/>
        <v>0</v>
      </c>
      <c r="AR32" s="56" t="str">
        <f t="shared" si="15"/>
        <v/>
      </c>
      <c r="AS32" s="58" t="str">
        <f>IFERROR(
   'Identitas Siswa'!E31 &amp; " " &amp; LOWER($AT$3) &amp; " " &amp; VLOOKUP(AP32, TP!$K$5:$L$24, 2, 0) &amp; ".",
"")</f>
        <v/>
      </c>
      <c r="AT32" s="58" t="str">
        <f>IFERROR(
   'Identitas Siswa'!E31 &amp; " " &amp; LOWER($AT$4) &amp; " " &amp; VLOOKUP(AR32, TP!$K$5:$L$24, 2, 0) &amp; ".",
"")</f>
        <v/>
      </c>
      <c r="AU32" s="15"/>
      <c r="AW32" s="29">
        <f t="shared" si="11"/>
        <v>0</v>
      </c>
      <c r="AX32" s="29">
        <f t="shared" si="0"/>
        <v>0</v>
      </c>
      <c r="AY32" s="29">
        <f t="shared" si="1"/>
        <v>0</v>
      </c>
      <c r="AZ32" s="54"/>
      <c r="BA32" s="29">
        <f t="shared" si="2"/>
        <v>0</v>
      </c>
      <c r="BE32" s="48"/>
      <c r="BF32" s="48"/>
    </row>
    <row r="33" spans="1:58" customFormat="1" hidden="1" x14ac:dyDescent="0.25">
      <c r="A33" s="56">
        <f>'Identitas Siswa'!A32</f>
        <v>25</v>
      </c>
      <c r="B33" s="62" t="str">
        <f>IF('Identitas Siswa'!D32=0,"",'Identitas Siswa'!D32)</f>
        <v/>
      </c>
      <c r="C33" s="160"/>
      <c r="D33" s="160"/>
      <c r="E33" s="160"/>
      <c r="F33" s="160"/>
      <c r="G33" s="160"/>
      <c r="H33" s="160"/>
      <c r="I33" s="160"/>
      <c r="J33" s="160"/>
      <c r="K33" s="160"/>
      <c r="L33" s="160"/>
      <c r="M33" s="160"/>
      <c r="N33" s="160"/>
      <c r="O33" s="160"/>
      <c r="P33" s="160"/>
      <c r="Q33" s="160"/>
      <c r="R33" s="160"/>
      <c r="S33" s="160"/>
      <c r="T33" s="160"/>
      <c r="U33" s="160"/>
      <c r="V33" s="160"/>
      <c r="W33" s="160"/>
      <c r="X33" s="160"/>
      <c r="Y33" s="160"/>
      <c r="Z33" s="160"/>
      <c r="AA33" s="160"/>
      <c r="AB33" s="160"/>
      <c r="AC33" s="160"/>
      <c r="AD33" s="160"/>
      <c r="AE33" s="160"/>
      <c r="AF33" s="160"/>
      <c r="AG33" s="160"/>
      <c r="AH33" s="160"/>
      <c r="AI33" s="160"/>
      <c r="AJ33" s="160"/>
      <c r="AK33" s="57">
        <f t="shared" si="3"/>
        <v>0</v>
      </c>
      <c r="AL33" s="57">
        <f t="shared" si="4"/>
        <v>0</v>
      </c>
      <c r="AM33" s="57">
        <f t="shared" si="5"/>
        <v>0</v>
      </c>
      <c r="AN33" s="57" t="str">
        <f t="shared" si="6"/>
        <v/>
      </c>
      <c r="AO33" s="56">
        <f t="shared" si="12"/>
        <v>0</v>
      </c>
      <c r="AP33" s="56" t="str">
        <f t="shared" si="13"/>
        <v/>
      </c>
      <c r="AQ33" s="56">
        <f t="shared" si="14"/>
        <v>0</v>
      </c>
      <c r="AR33" s="56" t="str">
        <f t="shared" si="15"/>
        <v/>
      </c>
      <c r="AS33" s="58" t="str">
        <f>IFERROR(
   'Identitas Siswa'!E32 &amp; " " &amp; LOWER($AT$3) &amp; " " &amp; VLOOKUP(AP33, TP!$K$5:$L$24, 2, 0) &amp; ".",
"")</f>
        <v/>
      </c>
      <c r="AT33" s="58" t="str">
        <f>IFERROR(
   'Identitas Siswa'!E32 &amp; " " &amp; LOWER($AT$4) &amp; " " &amp; VLOOKUP(AR33, TP!$K$5:$L$24, 2, 0) &amp; ".",
"")</f>
        <v/>
      </c>
      <c r="AU33" s="15"/>
      <c r="AW33" s="29">
        <f t="shared" si="11"/>
        <v>0</v>
      </c>
      <c r="AX33" s="29">
        <f t="shared" si="0"/>
        <v>0</v>
      </c>
      <c r="AY33" s="29">
        <f t="shared" si="1"/>
        <v>0</v>
      </c>
      <c r="AZ33" s="54"/>
      <c r="BA33" s="29">
        <f t="shared" si="2"/>
        <v>0</v>
      </c>
      <c r="BE33" s="48"/>
      <c r="BF33" s="48"/>
    </row>
    <row r="34" spans="1:58" customFormat="1" hidden="1" x14ac:dyDescent="0.25">
      <c r="A34" s="56">
        <f>'Identitas Siswa'!A33</f>
        <v>26</v>
      </c>
      <c r="B34" s="62" t="str">
        <f>IF('Identitas Siswa'!D33=0,"",'Identitas Siswa'!D33)</f>
        <v/>
      </c>
      <c r="C34" s="160"/>
      <c r="D34" s="160"/>
      <c r="E34" s="160"/>
      <c r="F34" s="160"/>
      <c r="G34" s="160"/>
      <c r="H34" s="160"/>
      <c r="I34" s="160"/>
      <c r="J34" s="160"/>
      <c r="K34" s="160"/>
      <c r="L34" s="160"/>
      <c r="M34" s="160"/>
      <c r="N34" s="160"/>
      <c r="O34" s="160"/>
      <c r="P34" s="160"/>
      <c r="Q34" s="160"/>
      <c r="R34" s="160"/>
      <c r="S34" s="160"/>
      <c r="T34" s="160"/>
      <c r="U34" s="160"/>
      <c r="V34" s="160"/>
      <c r="W34" s="160"/>
      <c r="X34" s="160"/>
      <c r="Y34" s="160"/>
      <c r="Z34" s="160"/>
      <c r="AA34" s="160"/>
      <c r="AB34" s="160"/>
      <c r="AC34" s="160"/>
      <c r="AD34" s="160"/>
      <c r="AE34" s="160"/>
      <c r="AF34" s="160"/>
      <c r="AG34" s="160"/>
      <c r="AH34" s="160"/>
      <c r="AI34" s="160"/>
      <c r="AJ34" s="160"/>
      <c r="AK34" s="57">
        <f t="shared" si="3"/>
        <v>0</v>
      </c>
      <c r="AL34" s="57">
        <f t="shared" si="4"/>
        <v>0</v>
      </c>
      <c r="AM34" s="57">
        <f t="shared" si="5"/>
        <v>0</v>
      </c>
      <c r="AN34" s="57" t="str">
        <f t="shared" si="6"/>
        <v/>
      </c>
      <c r="AO34" s="56">
        <f t="shared" si="12"/>
        <v>0</v>
      </c>
      <c r="AP34" s="56" t="str">
        <f t="shared" si="13"/>
        <v/>
      </c>
      <c r="AQ34" s="56">
        <f t="shared" si="14"/>
        <v>0</v>
      </c>
      <c r="AR34" s="56" t="str">
        <f t="shared" si="15"/>
        <v/>
      </c>
      <c r="AS34" s="58" t="str">
        <f>IFERROR(
   'Identitas Siswa'!E33 &amp; " " &amp; LOWER($AT$3) &amp; " " &amp; VLOOKUP(AP34, TP!$K$5:$L$24, 2, 0) &amp; ".",
"")</f>
        <v/>
      </c>
      <c r="AT34" s="58" t="str">
        <f>IFERROR(
   'Identitas Siswa'!E33 &amp; " " &amp; LOWER($AT$4) &amp; " " &amp; VLOOKUP(AR34, TP!$K$5:$L$24, 2, 0) &amp; ".",
"")</f>
        <v/>
      </c>
      <c r="AU34" s="15"/>
      <c r="AW34" s="29">
        <f t="shared" si="11"/>
        <v>0</v>
      </c>
      <c r="AX34" s="29">
        <f t="shared" si="0"/>
        <v>0</v>
      </c>
      <c r="AY34" s="29">
        <f t="shared" si="1"/>
        <v>0</v>
      </c>
      <c r="AZ34" s="54"/>
      <c r="BA34" s="29">
        <f t="shared" si="2"/>
        <v>0</v>
      </c>
      <c r="BE34" s="48"/>
      <c r="BF34" s="48"/>
    </row>
    <row r="35" spans="1:58" customFormat="1" hidden="1" x14ac:dyDescent="0.25">
      <c r="A35" s="56">
        <f>'Identitas Siswa'!A34</f>
        <v>27</v>
      </c>
      <c r="B35" s="62" t="str">
        <f>IF('Identitas Siswa'!D34=0,"",'Identitas Siswa'!D34)</f>
        <v/>
      </c>
      <c r="C35" s="160"/>
      <c r="D35" s="160"/>
      <c r="E35" s="160"/>
      <c r="F35" s="160"/>
      <c r="G35" s="160"/>
      <c r="H35" s="160"/>
      <c r="I35" s="160"/>
      <c r="J35" s="160"/>
      <c r="K35" s="160"/>
      <c r="L35" s="160"/>
      <c r="M35" s="160"/>
      <c r="N35" s="160"/>
      <c r="O35" s="160"/>
      <c r="P35" s="160"/>
      <c r="Q35" s="160"/>
      <c r="R35" s="160"/>
      <c r="S35" s="160"/>
      <c r="T35" s="160"/>
      <c r="U35" s="160"/>
      <c r="V35" s="160"/>
      <c r="W35" s="160"/>
      <c r="X35" s="160"/>
      <c r="Y35" s="160"/>
      <c r="Z35" s="160"/>
      <c r="AA35" s="160"/>
      <c r="AB35" s="160"/>
      <c r="AC35" s="160"/>
      <c r="AD35" s="160"/>
      <c r="AE35" s="160"/>
      <c r="AF35" s="160"/>
      <c r="AG35" s="160"/>
      <c r="AH35" s="160"/>
      <c r="AI35" s="160"/>
      <c r="AJ35" s="160"/>
      <c r="AK35" s="57">
        <f t="shared" si="3"/>
        <v>0</v>
      </c>
      <c r="AL35" s="57">
        <f t="shared" si="4"/>
        <v>0</v>
      </c>
      <c r="AM35" s="57">
        <f t="shared" si="5"/>
        <v>0</v>
      </c>
      <c r="AN35" s="57" t="str">
        <f t="shared" si="6"/>
        <v/>
      </c>
      <c r="AO35" s="56">
        <f t="shared" si="12"/>
        <v>0</v>
      </c>
      <c r="AP35" s="56" t="str">
        <f t="shared" si="13"/>
        <v/>
      </c>
      <c r="AQ35" s="56">
        <f t="shared" si="14"/>
        <v>0</v>
      </c>
      <c r="AR35" s="56" t="str">
        <f t="shared" si="15"/>
        <v/>
      </c>
      <c r="AS35" s="58" t="str">
        <f>IFERROR(
   'Identitas Siswa'!E34 &amp; " " &amp; LOWER($AT$3) &amp; " " &amp; VLOOKUP(AP35, TP!$K$5:$L$24, 2, 0) &amp; ".",
"")</f>
        <v/>
      </c>
      <c r="AT35" s="58" t="str">
        <f>IFERROR(
   'Identitas Siswa'!E34 &amp; " " &amp; LOWER($AT$4) &amp; " " &amp; VLOOKUP(AR35, TP!$K$5:$L$24, 2, 0) &amp; ".",
"")</f>
        <v/>
      </c>
      <c r="AU35" s="15"/>
      <c r="AW35" s="29">
        <f t="shared" si="11"/>
        <v>0</v>
      </c>
      <c r="AX35" s="29">
        <f t="shared" si="0"/>
        <v>0</v>
      </c>
      <c r="AY35" s="29">
        <f t="shared" si="1"/>
        <v>0</v>
      </c>
      <c r="AZ35" s="54"/>
      <c r="BA35" s="29">
        <f t="shared" si="2"/>
        <v>0</v>
      </c>
      <c r="BE35" s="48"/>
      <c r="BF35" s="48"/>
    </row>
    <row r="36" spans="1:58" customFormat="1" hidden="1" x14ac:dyDescent="0.25">
      <c r="A36" s="56">
        <f>'Identitas Siswa'!A35</f>
        <v>28</v>
      </c>
      <c r="B36" s="62" t="str">
        <f>IF('Identitas Siswa'!D35=0,"",'Identitas Siswa'!D35)</f>
        <v/>
      </c>
      <c r="C36" s="160"/>
      <c r="D36" s="160"/>
      <c r="E36" s="160"/>
      <c r="F36" s="160"/>
      <c r="G36" s="160"/>
      <c r="H36" s="160"/>
      <c r="I36" s="160"/>
      <c r="J36" s="160"/>
      <c r="K36" s="160"/>
      <c r="L36" s="160"/>
      <c r="M36" s="160"/>
      <c r="N36" s="160"/>
      <c r="O36" s="160"/>
      <c r="P36" s="160"/>
      <c r="Q36" s="160"/>
      <c r="R36" s="160"/>
      <c r="S36" s="160"/>
      <c r="T36" s="160"/>
      <c r="U36" s="160"/>
      <c r="V36" s="160"/>
      <c r="W36" s="160"/>
      <c r="X36" s="160"/>
      <c r="Y36" s="160"/>
      <c r="Z36" s="160"/>
      <c r="AA36" s="160"/>
      <c r="AB36" s="160"/>
      <c r="AC36" s="160"/>
      <c r="AD36" s="160"/>
      <c r="AE36" s="160"/>
      <c r="AF36" s="160"/>
      <c r="AG36" s="160"/>
      <c r="AH36" s="160"/>
      <c r="AI36" s="160"/>
      <c r="AJ36" s="160"/>
      <c r="AK36" s="57">
        <f t="shared" si="3"/>
        <v>0</v>
      </c>
      <c r="AL36" s="57">
        <f t="shared" si="4"/>
        <v>0</v>
      </c>
      <c r="AM36" s="57">
        <f t="shared" si="5"/>
        <v>0</v>
      </c>
      <c r="AN36" s="57" t="str">
        <f t="shared" si="6"/>
        <v/>
      </c>
      <c r="AO36" s="56">
        <f t="shared" si="12"/>
        <v>0</v>
      </c>
      <c r="AP36" s="56" t="str">
        <f t="shared" si="13"/>
        <v/>
      </c>
      <c r="AQ36" s="56">
        <f t="shared" si="14"/>
        <v>0</v>
      </c>
      <c r="AR36" s="56" t="str">
        <f t="shared" si="15"/>
        <v/>
      </c>
      <c r="AS36" s="58" t="str">
        <f>IFERROR(
   'Identitas Siswa'!E35 &amp; " " &amp; LOWER($AT$3) &amp; " " &amp; VLOOKUP(AP36, TP!$K$5:$L$24, 2, 0) &amp; ".",
"")</f>
        <v/>
      </c>
      <c r="AT36" s="58" t="str">
        <f>IFERROR(
   'Identitas Siswa'!E35 &amp; " " &amp; LOWER($AT$4) &amp; " " &amp; VLOOKUP(AR36, TP!$K$5:$L$24, 2, 0) &amp; ".",
"")</f>
        <v/>
      </c>
      <c r="AU36" s="15"/>
      <c r="AW36" s="29">
        <f t="shared" si="11"/>
        <v>0</v>
      </c>
      <c r="AX36" s="29">
        <f t="shared" si="0"/>
        <v>0</v>
      </c>
      <c r="AY36" s="29">
        <f t="shared" si="1"/>
        <v>0</v>
      </c>
      <c r="AZ36" s="54"/>
      <c r="BA36" s="29">
        <f t="shared" si="2"/>
        <v>0</v>
      </c>
      <c r="BE36" s="48"/>
      <c r="BF36" s="48"/>
    </row>
    <row r="37" spans="1:58" customFormat="1" hidden="1" x14ac:dyDescent="0.25">
      <c r="A37" s="56">
        <f>'Identitas Siswa'!A36</f>
        <v>29</v>
      </c>
      <c r="B37" s="62" t="str">
        <f>IF('Identitas Siswa'!D36=0,"",'Identitas Siswa'!D36)</f>
        <v/>
      </c>
      <c r="C37" s="160"/>
      <c r="D37" s="160"/>
      <c r="E37" s="160"/>
      <c r="F37" s="160"/>
      <c r="G37" s="160"/>
      <c r="H37" s="160"/>
      <c r="I37" s="160"/>
      <c r="J37" s="160"/>
      <c r="K37" s="160"/>
      <c r="L37" s="160"/>
      <c r="M37" s="160"/>
      <c r="N37" s="160"/>
      <c r="O37" s="160"/>
      <c r="P37" s="160"/>
      <c r="Q37" s="160"/>
      <c r="R37" s="160"/>
      <c r="S37" s="160"/>
      <c r="T37" s="160"/>
      <c r="U37" s="160"/>
      <c r="V37" s="160"/>
      <c r="W37" s="160"/>
      <c r="X37" s="160"/>
      <c r="Y37" s="160"/>
      <c r="Z37" s="160"/>
      <c r="AA37" s="160"/>
      <c r="AB37" s="160"/>
      <c r="AC37" s="160"/>
      <c r="AD37" s="160"/>
      <c r="AE37" s="160"/>
      <c r="AF37" s="160"/>
      <c r="AG37" s="160"/>
      <c r="AH37" s="160"/>
      <c r="AI37" s="160"/>
      <c r="AJ37" s="160"/>
      <c r="AK37" s="57">
        <f t="shared" si="3"/>
        <v>0</v>
      </c>
      <c r="AL37" s="57">
        <f t="shared" si="4"/>
        <v>0</v>
      </c>
      <c r="AM37" s="57">
        <f t="shared" si="5"/>
        <v>0</v>
      </c>
      <c r="AN37" s="57" t="str">
        <f t="shared" si="6"/>
        <v/>
      </c>
      <c r="AO37" s="56">
        <f t="shared" si="12"/>
        <v>0</v>
      </c>
      <c r="AP37" s="56" t="str">
        <f t="shared" si="13"/>
        <v/>
      </c>
      <c r="AQ37" s="56">
        <f t="shared" si="14"/>
        <v>0</v>
      </c>
      <c r="AR37" s="56" t="str">
        <f t="shared" si="15"/>
        <v/>
      </c>
      <c r="AS37" s="58" t="str">
        <f>IFERROR(
   'Identitas Siswa'!E36 &amp; " " &amp; LOWER($AT$3) &amp; " " &amp; VLOOKUP(AP37, TP!$K$5:$L$24, 2, 0) &amp; ".",
"")</f>
        <v/>
      </c>
      <c r="AT37" s="58" t="str">
        <f>IFERROR(
   'Identitas Siswa'!E36 &amp; " " &amp; LOWER($AT$4) &amp; " " &amp; VLOOKUP(AR37, TP!$K$5:$L$24, 2, 0) &amp; ".",
"")</f>
        <v/>
      </c>
      <c r="AU37" s="15"/>
      <c r="AW37" s="29">
        <f t="shared" si="11"/>
        <v>0</v>
      </c>
      <c r="AX37" s="29">
        <f t="shared" si="0"/>
        <v>0</v>
      </c>
      <c r="AY37" s="29">
        <f t="shared" si="1"/>
        <v>0</v>
      </c>
      <c r="AZ37" s="54"/>
      <c r="BA37" s="29">
        <f t="shared" si="2"/>
        <v>0</v>
      </c>
      <c r="BE37" s="48"/>
      <c r="BF37" s="48"/>
    </row>
    <row r="38" spans="1:58" customFormat="1" hidden="1" x14ac:dyDescent="0.25">
      <c r="A38" s="56">
        <f>'Identitas Siswa'!A37</f>
        <v>30</v>
      </c>
      <c r="B38" s="62" t="str">
        <f>IF('Identitas Siswa'!D37=0,"",'Identitas Siswa'!D37)</f>
        <v/>
      </c>
      <c r="C38" s="160"/>
      <c r="D38" s="160"/>
      <c r="E38" s="160"/>
      <c r="F38" s="160"/>
      <c r="G38" s="160"/>
      <c r="H38" s="160"/>
      <c r="I38" s="160"/>
      <c r="J38" s="160"/>
      <c r="K38" s="160"/>
      <c r="L38" s="160"/>
      <c r="M38" s="160"/>
      <c r="N38" s="160"/>
      <c r="O38" s="160"/>
      <c r="P38" s="160"/>
      <c r="Q38" s="160"/>
      <c r="R38" s="160"/>
      <c r="S38" s="160"/>
      <c r="T38" s="160"/>
      <c r="U38" s="160"/>
      <c r="V38" s="160"/>
      <c r="W38" s="160"/>
      <c r="X38" s="160"/>
      <c r="Y38" s="160"/>
      <c r="Z38" s="160"/>
      <c r="AA38" s="160"/>
      <c r="AB38" s="160"/>
      <c r="AC38" s="160"/>
      <c r="AD38" s="160"/>
      <c r="AE38" s="160"/>
      <c r="AF38" s="160"/>
      <c r="AG38" s="160"/>
      <c r="AH38" s="160"/>
      <c r="AI38" s="160"/>
      <c r="AJ38" s="160"/>
      <c r="AK38" s="57">
        <f t="shared" si="3"/>
        <v>0</v>
      </c>
      <c r="AL38" s="57">
        <f t="shared" si="4"/>
        <v>0</v>
      </c>
      <c r="AM38" s="57">
        <f t="shared" si="5"/>
        <v>0</v>
      </c>
      <c r="AN38" s="57" t="str">
        <f t="shared" si="6"/>
        <v/>
      </c>
      <c r="AO38" s="56">
        <f t="shared" si="12"/>
        <v>0</v>
      </c>
      <c r="AP38" s="56" t="str">
        <f t="shared" si="13"/>
        <v/>
      </c>
      <c r="AQ38" s="56">
        <f t="shared" si="14"/>
        <v>0</v>
      </c>
      <c r="AR38" s="56" t="str">
        <f t="shared" si="15"/>
        <v/>
      </c>
      <c r="AS38" s="58" t="str">
        <f>IFERROR(
   'Identitas Siswa'!E37 &amp; " " &amp; LOWER($AT$3) &amp; " " &amp; VLOOKUP(AP38, TP!$K$5:$L$24, 2, 0) &amp; ".",
"")</f>
        <v/>
      </c>
      <c r="AT38" s="58" t="str">
        <f>IFERROR(
   'Identitas Siswa'!E37 &amp; " " &amp; LOWER($AT$4) &amp; " " &amp; VLOOKUP(AR38, TP!$K$5:$L$24, 2, 0) &amp; ".",
"")</f>
        <v/>
      </c>
      <c r="AU38" s="15"/>
      <c r="AW38" s="29">
        <f t="shared" si="11"/>
        <v>0</v>
      </c>
      <c r="AX38" s="29">
        <f t="shared" si="0"/>
        <v>0</v>
      </c>
      <c r="AY38" s="29">
        <f t="shared" si="1"/>
        <v>0</v>
      </c>
      <c r="AZ38" s="54"/>
      <c r="BA38" s="29">
        <f t="shared" si="2"/>
        <v>0</v>
      </c>
      <c r="BE38" s="48"/>
      <c r="BF38" s="48"/>
    </row>
    <row r="39" spans="1:58" customFormat="1" hidden="1" x14ac:dyDescent="0.25">
      <c r="A39" s="56">
        <f>'Identitas Siswa'!A38</f>
        <v>31</v>
      </c>
      <c r="B39" s="62" t="str">
        <f>IF('Identitas Siswa'!D38=0,"",'Identitas Siswa'!D38)</f>
        <v/>
      </c>
      <c r="C39" s="160"/>
      <c r="D39" s="160"/>
      <c r="E39" s="160"/>
      <c r="F39" s="160"/>
      <c r="G39" s="160"/>
      <c r="H39" s="160"/>
      <c r="I39" s="160"/>
      <c r="J39" s="160"/>
      <c r="K39" s="160"/>
      <c r="L39" s="160"/>
      <c r="M39" s="160"/>
      <c r="N39" s="160"/>
      <c r="O39" s="160"/>
      <c r="P39" s="160"/>
      <c r="Q39" s="160"/>
      <c r="R39" s="160"/>
      <c r="S39" s="160"/>
      <c r="T39" s="160"/>
      <c r="U39" s="160"/>
      <c r="V39" s="160"/>
      <c r="W39" s="160"/>
      <c r="X39" s="160"/>
      <c r="Y39" s="160"/>
      <c r="Z39" s="160"/>
      <c r="AA39" s="160"/>
      <c r="AB39" s="160"/>
      <c r="AC39" s="160"/>
      <c r="AD39" s="160"/>
      <c r="AE39" s="160"/>
      <c r="AF39" s="160"/>
      <c r="AG39" s="160"/>
      <c r="AH39" s="160"/>
      <c r="AI39" s="160"/>
      <c r="AJ39" s="160"/>
      <c r="AK39" s="57">
        <f t="shared" si="3"/>
        <v>0</v>
      </c>
      <c r="AL39" s="57">
        <f t="shared" si="4"/>
        <v>0</v>
      </c>
      <c r="AM39" s="57">
        <f t="shared" si="5"/>
        <v>0</v>
      </c>
      <c r="AN39" s="57" t="str">
        <f t="shared" si="6"/>
        <v/>
      </c>
      <c r="AO39" s="56">
        <f t="shared" si="12"/>
        <v>0</v>
      </c>
      <c r="AP39" s="56" t="str">
        <f t="shared" si="13"/>
        <v/>
      </c>
      <c r="AQ39" s="56">
        <f t="shared" si="14"/>
        <v>0</v>
      </c>
      <c r="AR39" s="56" t="str">
        <f t="shared" si="15"/>
        <v/>
      </c>
      <c r="AS39" s="58" t="str">
        <f>IFERROR(
   'Identitas Siswa'!E38 &amp; " " &amp; LOWER($AT$3) &amp; " " &amp; VLOOKUP(AP39, TP!$K$5:$L$24, 2, 0) &amp; ".",
"")</f>
        <v/>
      </c>
      <c r="AT39" s="58" t="str">
        <f>IFERROR(
   'Identitas Siswa'!E38 &amp; " " &amp; LOWER($AT$4) &amp; " " &amp; VLOOKUP(AR39, TP!$K$5:$L$24, 2, 0) &amp; ".",
"")</f>
        <v/>
      </c>
      <c r="AU39" s="15"/>
      <c r="AW39" s="29">
        <f t="shared" si="11"/>
        <v>0</v>
      </c>
      <c r="AX39" s="29">
        <f t="shared" si="0"/>
        <v>0</v>
      </c>
      <c r="AY39" s="29">
        <f t="shared" si="1"/>
        <v>0</v>
      </c>
      <c r="AZ39" s="54"/>
      <c r="BA39" s="29">
        <f t="shared" si="2"/>
        <v>0</v>
      </c>
      <c r="BE39" s="48"/>
      <c r="BF39" s="48"/>
    </row>
    <row r="40" spans="1:58" customFormat="1" hidden="1" x14ac:dyDescent="0.25">
      <c r="A40" s="56">
        <f>'Identitas Siswa'!A39</f>
        <v>32</v>
      </c>
      <c r="B40" s="62" t="str">
        <f>IF('Identitas Siswa'!D39=0,"",'Identitas Siswa'!D39)</f>
        <v/>
      </c>
      <c r="C40" s="160"/>
      <c r="D40" s="160"/>
      <c r="E40" s="160"/>
      <c r="F40" s="160"/>
      <c r="G40" s="160"/>
      <c r="H40" s="160"/>
      <c r="I40" s="160"/>
      <c r="J40" s="160"/>
      <c r="K40" s="160"/>
      <c r="L40" s="160"/>
      <c r="M40" s="160"/>
      <c r="N40" s="160"/>
      <c r="O40" s="160"/>
      <c r="P40" s="160"/>
      <c r="Q40" s="160"/>
      <c r="R40" s="160"/>
      <c r="S40" s="160"/>
      <c r="T40" s="160"/>
      <c r="U40" s="160"/>
      <c r="V40" s="160"/>
      <c r="W40" s="160"/>
      <c r="X40" s="160"/>
      <c r="Y40" s="160"/>
      <c r="Z40" s="160"/>
      <c r="AA40" s="160"/>
      <c r="AB40" s="160"/>
      <c r="AC40" s="160"/>
      <c r="AD40" s="160"/>
      <c r="AE40" s="160"/>
      <c r="AF40" s="160"/>
      <c r="AG40" s="160"/>
      <c r="AH40" s="160"/>
      <c r="AI40" s="160"/>
      <c r="AJ40" s="160"/>
      <c r="AK40" s="57">
        <f t="shared" si="3"/>
        <v>0</v>
      </c>
      <c r="AL40" s="57">
        <f t="shared" si="4"/>
        <v>0</v>
      </c>
      <c r="AM40" s="57">
        <f t="shared" si="5"/>
        <v>0</v>
      </c>
      <c r="AN40" s="57" t="str">
        <f t="shared" si="6"/>
        <v/>
      </c>
      <c r="AO40" s="56">
        <f t="shared" si="12"/>
        <v>0</v>
      </c>
      <c r="AP40" s="56" t="str">
        <f t="shared" si="13"/>
        <v/>
      </c>
      <c r="AQ40" s="56">
        <f t="shared" si="14"/>
        <v>0</v>
      </c>
      <c r="AR40" s="56" t="str">
        <f t="shared" si="15"/>
        <v/>
      </c>
      <c r="AS40" s="58" t="str">
        <f>IFERROR(
   'Identitas Siswa'!E39 &amp; " " &amp; LOWER($AT$3) &amp; " " &amp; VLOOKUP(AP40, TP!$K$5:$L$24, 2, 0) &amp; ".",
"")</f>
        <v/>
      </c>
      <c r="AT40" s="58" t="str">
        <f>IFERROR(
   'Identitas Siswa'!E39 &amp; " " &amp; LOWER($AT$4) &amp; " " &amp; VLOOKUP(AR40, TP!$K$5:$L$24, 2, 0) &amp; ".",
"")</f>
        <v/>
      </c>
      <c r="AU40" s="15"/>
      <c r="AW40" s="29">
        <f t="shared" si="11"/>
        <v>0</v>
      </c>
      <c r="AX40" s="29">
        <f t="shared" si="0"/>
        <v>0</v>
      </c>
      <c r="AY40" s="29">
        <f t="shared" si="1"/>
        <v>0</v>
      </c>
      <c r="AZ40" s="54"/>
      <c r="BA40" s="29">
        <f t="shared" si="2"/>
        <v>0</v>
      </c>
      <c r="BE40" s="48"/>
      <c r="BF40" s="48"/>
    </row>
    <row r="41" spans="1:58" customFormat="1" hidden="1" x14ac:dyDescent="0.25">
      <c r="A41" s="56">
        <f>'Identitas Siswa'!A40</f>
        <v>33</v>
      </c>
      <c r="B41" s="62" t="str">
        <f>IF('Identitas Siswa'!D40=0,"",'Identitas Siswa'!D40)</f>
        <v/>
      </c>
      <c r="C41" s="160"/>
      <c r="D41" s="160"/>
      <c r="E41" s="160"/>
      <c r="F41" s="160"/>
      <c r="G41" s="160"/>
      <c r="H41" s="160"/>
      <c r="I41" s="160"/>
      <c r="J41" s="160"/>
      <c r="K41" s="160"/>
      <c r="L41" s="160"/>
      <c r="M41" s="160"/>
      <c r="N41" s="160"/>
      <c r="O41" s="160"/>
      <c r="P41" s="160"/>
      <c r="Q41" s="160"/>
      <c r="R41" s="160"/>
      <c r="S41" s="160"/>
      <c r="T41" s="160"/>
      <c r="U41" s="160"/>
      <c r="V41" s="160"/>
      <c r="W41" s="160"/>
      <c r="X41" s="160"/>
      <c r="Y41" s="160"/>
      <c r="Z41" s="160"/>
      <c r="AA41" s="160"/>
      <c r="AB41" s="160"/>
      <c r="AC41" s="160"/>
      <c r="AD41" s="160"/>
      <c r="AE41" s="160"/>
      <c r="AF41" s="160"/>
      <c r="AG41" s="160"/>
      <c r="AH41" s="160"/>
      <c r="AI41" s="160"/>
      <c r="AJ41" s="160"/>
      <c r="AK41" s="57">
        <f t="shared" si="3"/>
        <v>0</v>
      </c>
      <c r="AL41" s="57">
        <f t="shared" si="4"/>
        <v>0</v>
      </c>
      <c r="AM41" s="57">
        <f t="shared" si="5"/>
        <v>0</v>
      </c>
      <c r="AN41" s="57" t="str">
        <f t="shared" si="6"/>
        <v/>
      </c>
      <c r="AO41" s="56">
        <f t="shared" si="12"/>
        <v>0</v>
      </c>
      <c r="AP41" s="56" t="str">
        <f t="shared" si="13"/>
        <v/>
      </c>
      <c r="AQ41" s="56">
        <f t="shared" si="14"/>
        <v>0</v>
      </c>
      <c r="AR41" s="56" t="str">
        <f t="shared" si="15"/>
        <v/>
      </c>
      <c r="AS41" s="58" t="str">
        <f>IFERROR(
   'Identitas Siswa'!E40 &amp; " " &amp; LOWER($AT$3) &amp; " " &amp; VLOOKUP(AP41, TP!$K$5:$L$24, 2, 0) &amp; ".",
"")</f>
        <v/>
      </c>
      <c r="AT41" s="58" t="str">
        <f>IFERROR(
   'Identitas Siswa'!E40 &amp; " " &amp; LOWER($AT$4) &amp; " " &amp; VLOOKUP(AR41, TP!$K$5:$L$24, 2, 0) &amp; ".",
"")</f>
        <v/>
      </c>
      <c r="AU41" s="15"/>
      <c r="AW41" s="29">
        <f t="shared" si="11"/>
        <v>0</v>
      </c>
      <c r="AX41" s="29">
        <f t="shared" si="0"/>
        <v>0</v>
      </c>
      <c r="AY41" s="29">
        <f t="shared" si="1"/>
        <v>0</v>
      </c>
      <c r="AZ41" s="54"/>
      <c r="BA41" s="29">
        <f t="shared" si="2"/>
        <v>0</v>
      </c>
      <c r="BE41" s="48"/>
      <c r="BF41" s="48"/>
    </row>
    <row r="42" spans="1:58" customFormat="1" hidden="1" x14ac:dyDescent="0.25">
      <c r="A42" s="56">
        <f>'Identitas Siswa'!A41</f>
        <v>34</v>
      </c>
      <c r="B42" s="62" t="str">
        <f>IF('Identitas Siswa'!D41=0,"",'Identitas Siswa'!D41)</f>
        <v/>
      </c>
      <c r="C42" s="160"/>
      <c r="D42" s="160"/>
      <c r="E42" s="160"/>
      <c r="F42" s="160"/>
      <c r="G42" s="160"/>
      <c r="H42" s="160"/>
      <c r="I42" s="160"/>
      <c r="J42" s="160"/>
      <c r="K42" s="160"/>
      <c r="L42" s="160"/>
      <c r="M42" s="160"/>
      <c r="N42" s="160"/>
      <c r="O42" s="160"/>
      <c r="P42" s="160"/>
      <c r="Q42" s="160"/>
      <c r="R42" s="160"/>
      <c r="S42" s="160"/>
      <c r="T42" s="160"/>
      <c r="U42" s="160"/>
      <c r="V42" s="160"/>
      <c r="W42" s="160"/>
      <c r="X42" s="160"/>
      <c r="Y42" s="160"/>
      <c r="Z42" s="160"/>
      <c r="AA42" s="160"/>
      <c r="AB42" s="160"/>
      <c r="AC42" s="160"/>
      <c r="AD42" s="160"/>
      <c r="AE42" s="160"/>
      <c r="AF42" s="160"/>
      <c r="AG42" s="160"/>
      <c r="AH42" s="160"/>
      <c r="AI42" s="160"/>
      <c r="AJ42" s="160"/>
      <c r="AK42" s="57">
        <f t="shared" si="3"/>
        <v>0</v>
      </c>
      <c r="AL42" s="57">
        <f t="shared" si="4"/>
        <v>0</v>
      </c>
      <c r="AM42" s="57">
        <f t="shared" si="5"/>
        <v>0</v>
      </c>
      <c r="AN42" s="57" t="str">
        <f t="shared" si="6"/>
        <v/>
      </c>
      <c r="AO42" s="56">
        <f t="shared" si="12"/>
        <v>0</v>
      </c>
      <c r="AP42" s="56" t="str">
        <f t="shared" si="13"/>
        <v/>
      </c>
      <c r="AQ42" s="56">
        <f t="shared" si="14"/>
        <v>0</v>
      </c>
      <c r="AR42" s="56" t="str">
        <f t="shared" si="15"/>
        <v/>
      </c>
      <c r="AS42" s="58" t="str">
        <f>IFERROR(
   'Identitas Siswa'!E41 &amp; " " &amp; LOWER($AT$3) &amp; " " &amp; VLOOKUP(AP42, TP!$K$5:$L$24, 2, 0) &amp; ".",
"")</f>
        <v/>
      </c>
      <c r="AT42" s="58" t="str">
        <f>IFERROR(
   'Identitas Siswa'!E41 &amp; " " &amp; LOWER($AT$4) &amp; " " &amp; VLOOKUP(AR42, TP!$K$5:$L$24, 2, 0) &amp; ".",
"")</f>
        <v/>
      </c>
      <c r="AU42" s="15"/>
      <c r="AW42" s="29">
        <f t="shared" si="11"/>
        <v>0</v>
      </c>
      <c r="AX42" s="29">
        <f t="shared" si="0"/>
        <v>0</v>
      </c>
      <c r="AY42" s="29">
        <f t="shared" si="1"/>
        <v>0</v>
      </c>
      <c r="AZ42" s="54"/>
      <c r="BA42" s="29">
        <f t="shared" si="2"/>
        <v>0</v>
      </c>
      <c r="BE42" s="48"/>
      <c r="BF42" s="48"/>
    </row>
    <row r="43" spans="1:58" customFormat="1" hidden="1" x14ac:dyDescent="0.25">
      <c r="A43" s="56">
        <f>'Identitas Siswa'!A42</f>
        <v>35</v>
      </c>
      <c r="B43" s="62" t="str">
        <f>IF('Identitas Siswa'!D42=0,"",'Identitas Siswa'!D42)</f>
        <v/>
      </c>
      <c r="C43" s="160"/>
      <c r="D43" s="160"/>
      <c r="E43" s="160"/>
      <c r="F43" s="160"/>
      <c r="G43" s="160"/>
      <c r="H43" s="160"/>
      <c r="I43" s="160"/>
      <c r="J43" s="160"/>
      <c r="K43" s="160"/>
      <c r="L43" s="160"/>
      <c r="M43" s="160"/>
      <c r="N43" s="160"/>
      <c r="O43" s="160"/>
      <c r="P43" s="160"/>
      <c r="Q43" s="160"/>
      <c r="R43" s="160"/>
      <c r="S43" s="160"/>
      <c r="T43" s="160"/>
      <c r="U43" s="160"/>
      <c r="V43" s="160"/>
      <c r="W43" s="160"/>
      <c r="X43" s="160"/>
      <c r="Y43" s="160"/>
      <c r="Z43" s="160"/>
      <c r="AA43" s="160"/>
      <c r="AB43" s="160"/>
      <c r="AC43" s="160"/>
      <c r="AD43" s="160"/>
      <c r="AE43" s="160"/>
      <c r="AF43" s="160"/>
      <c r="AG43" s="160"/>
      <c r="AH43" s="160"/>
      <c r="AI43" s="160"/>
      <c r="AJ43" s="160"/>
      <c r="AK43" s="57">
        <f t="shared" si="3"/>
        <v>0</v>
      </c>
      <c r="AL43" s="57">
        <f t="shared" si="4"/>
        <v>0</v>
      </c>
      <c r="AM43" s="57">
        <f t="shared" si="5"/>
        <v>0</v>
      </c>
      <c r="AN43" s="57" t="str">
        <f t="shared" si="6"/>
        <v/>
      </c>
      <c r="AO43" s="56">
        <f t="shared" si="12"/>
        <v>0</v>
      </c>
      <c r="AP43" s="56" t="str">
        <f t="shared" si="13"/>
        <v/>
      </c>
      <c r="AQ43" s="56">
        <f t="shared" si="14"/>
        <v>0</v>
      </c>
      <c r="AR43" s="56" t="str">
        <f t="shared" si="15"/>
        <v/>
      </c>
      <c r="AS43" s="58" t="str">
        <f>IFERROR(
   'Identitas Siswa'!E42 &amp; " " &amp; LOWER($AT$3) &amp; " " &amp; VLOOKUP(AP43, TP!$K$5:$L$24, 2, 0) &amp; ".",
"")</f>
        <v/>
      </c>
      <c r="AT43" s="58" t="str">
        <f>IFERROR(
   'Identitas Siswa'!E42 &amp; " " &amp; LOWER($AT$4) &amp; " " &amp; VLOOKUP(AR43, TP!$K$5:$L$24, 2, 0) &amp; ".",
"")</f>
        <v/>
      </c>
      <c r="AU43" s="15"/>
      <c r="AW43" s="29">
        <f t="shared" si="11"/>
        <v>0</v>
      </c>
      <c r="AX43" s="29">
        <f t="shared" si="0"/>
        <v>0</v>
      </c>
      <c r="AY43" s="29">
        <f t="shared" si="1"/>
        <v>0</v>
      </c>
      <c r="AZ43" s="54"/>
      <c r="BA43" s="29">
        <f t="shared" si="2"/>
        <v>0</v>
      </c>
      <c r="BE43" s="48"/>
      <c r="BF43" s="48"/>
    </row>
    <row r="44" spans="1:58" customFormat="1" hidden="1" x14ac:dyDescent="0.25">
      <c r="A44" s="56">
        <f>'Identitas Siswa'!A43</f>
        <v>36</v>
      </c>
      <c r="B44" s="62" t="str">
        <f>IF('Identitas Siswa'!D43=0,"",'Identitas Siswa'!D43)</f>
        <v/>
      </c>
      <c r="C44" s="160"/>
      <c r="D44" s="160"/>
      <c r="E44" s="160"/>
      <c r="F44" s="160"/>
      <c r="G44" s="160"/>
      <c r="H44" s="160"/>
      <c r="I44" s="160"/>
      <c r="J44" s="160"/>
      <c r="K44" s="160"/>
      <c r="L44" s="160"/>
      <c r="M44" s="160"/>
      <c r="N44" s="160"/>
      <c r="O44" s="160"/>
      <c r="P44" s="160"/>
      <c r="Q44" s="160"/>
      <c r="R44" s="160"/>
      <c r="S44" s="160"/>
      <c r="T44" s="160"/>
      <c r="U44" s="160"/>
      <c r="V44" s="160"/>
      <c r="W44" s="160"/>
      <c r="X44" s="160"/>
      <c r="Y44" s="160"/>
      <c r="Z44" s="160"/>
      <c r="AA44" s="160"/>
      <c r="AB44" s="160"/>
      <c r="AC44" s="160"/>
      <c r="AD44" s="160"/>
      <c r="AE44" s="160"/>
      <c r="AF44" s="160"/>
      <c r="AG44" s="160"/>
      <c r="AH44" s="160"/>
      <c r="AI44" s="160"/>
      <c r="AJ44" s="160"/>
      <c r="AK44" s="57">
        <f t="shared" si="3"/>
        <v>0</v>
      </c>
      <c r="AL44" s="57">
        <f t="shared" si="4"/>
        <v>0</v>
      </c>
      <c r="AM44" s="57">
        <f t="shared" si="5"/>
        <v>0</v>
      </c>
      <c r="AN44" s="57" t="str">
        <f t="shared" si="6"/>
        <v/>
      </c>
      <c r="AO44" s="56">
        <f t="shared" si="12"/>
        <v>0</v>
      </c>
      <c r="AP44" s="56" t="str">
        <f t="shared" si="13"/>
        <v/>
      </c>
      <c r="AQ44" s="56">
        <f t="shared" si="14"/>
        <v>0</v>
      </c>
      <c r="AR44" s="56" t="str">
        <f t="shared" si="15"/>
        <v/>
      </c>
      <c r="AS44" s="58" t="str">
        <f>IFERROR(
   'Identitas Siswa'!E43 &amp; " " &amp; LOWER($AT$3) &amp; " " &amp; VLOOKUP(AP44, TP!$K$5:$L$24, 2, 0) &amp; ".",
"")</f>
        <v/>
      </c>
      <c r="AT44" s="58" t="str">
        <f>IFERROR(
   'Identitas Siswa'!E43 &amp; " " &amp; LOWER($AT$4) &amp; " " &amp; VLOOKUP(AR44, TP!$K$5:$L$24, 2, 0) &amp; ".",
"")</f>
        <v/>
      </c>
      <c r="AU44" s="15"/>
      <c r="AW44" s="29">
        <f t="shared" si="11"/>
        <v>0</v>
      </c>
      <c r="AX44" s="29">
        <f t="shared" si="0"/>
        <v>0</v>
      </c>
      <c r="AY44" s="29">
        <f t="shared" si="1"/>
        <v>0</v>
      </c>
      <c r="AZ44" s="54"/>
      <c r="BA44" s="29">
        <f t="shared" si="2"/>
        <v>0</v>
      </c>
      <c r="BE44" s="48"/>
      <c r="BF44" s="48"/>
    </row>
    <row r="45" spans="1:58" customFormat="1" hidden="1" x14ac:dyDescent="0.25">
      <c r="A45" s="56">
        <f>'Identitas Siswa'!A44</f>
        <v>37</v>
      </c>
      <c r="B45" s="62" t="str">
        <f>IF('Identitas Siswa'!D44=0,"",'Identitas Siswa'!D44)</f>
        <v/>
      </c>
      <c r="C45" s="160"/>
      <c r="D45" s="160"/>
      <c r="E45" s="160"/>
      <c r="F45" s="160"/>
      <c r="G45" s="160"/>
      <c r="H45" s="160"/>
      <c r="I45" s="160"/>
      <c r="J45" s="160"/>
      <c r="K45" s="160"/>
      <c r="L45" s="160"/>
      <c r="M45" s="160"/>
      <c r="N45" s="160"/>
      <c r="O45" s="160"/>
      <c r="P45" s="160"/>
      <c r="Q45" s="160"/>
      <c r="R45" s="160"/>
      <c r="S45" s="160"/>
      <c r="T45" s="160"/>
      <c r="U45" s="160"/>
      <c r="V45" s="160"/>
      <c r="W45" s="160"/>
      <c r="X45" s="160"/>
      <c r="Y45" s="160"/>
      <c r="Z45" s="160"/>
      <c r="AA45" s="160"/>
      <c r="AB45" s="160"/>
      <c r="AC45" s="160"/>
      <c r="AD45" s="160"/>
      <c r="AE45" s="160"/>
      <c r="AF45" s="160"/>
      <c r="AG45" s="160"/>
      <c r="AH45" s="160"/>
      <c r="AI45" s="160"/>
      <c r="AJ45" s="160"/>
      <c r="AK45" s="57">
        <f t="shared" si="3"/>
        <v>0</v>
      </c>
      <c r="AL45" s="57">
        <f t="shared" si="4"/>
        <v>0</v>
      </c>
      <c r="AM45" s="57">
        <f t="shared" si="5"/>
        <v>0</v>
      </c>
      <c r="AN45" s="57" t="str">
        <f t="shared" si="6"/>
        <v/>
      </c>
      <c r="AO45" s="56">
        <f t="shared" si="12"/>
        <v>0</v>
      </c>
      <c r="AP45" s="56" t="str">
        <f t="shared" si="13"/>
        <v/>
      </c>
      <c r="AQ45" s="56">
        <f t="shared" si="14"/>
        <v>0</v>
      </c>
      <c r="AR45" s="56" t="str">
        <f t="shared" si="15"/>
        <v/>
      </c>
      <c r="AS45" s="58" t="str">
        <f>IFERROR(
   'Identitas Siswa'!E44 &amp; " " &amp; LOWER($AT$3) &amp; " " &amp; VLOOKUP(AP45, TP!$K$5:$L$24, 2, 0) &amp; ".",
"")</f>
        <v/>
      </c>
      <c r="AT45" s="58" t="str">
        <f>IFERROR(
   'Identitas Siswa'!E44 &amp; " " &amp; LOWER($AT$4) &amp; " " &amp; VLOOKUP(AR45, TP!$K$5:$L$24, 2, 0) &amp; ".",
"")</f>
        <v/>
      </c>
      <c r="AU45" s="15"/>
      <c r="AW45" s="29">
        <f t="shared" si="11"/>
        <v>0</v>
      </c>
      <c r="AX45" s="29">
        <f t="shared" si="0"/>
        <v>0</v>
      </c>
      <c r="AY45" s="29">
        <f t="shared" si="1"/>
        <v>0</v>
      </c>
      <c r="AZ45" s="54"/>
      <c r="BA45" s="29">
        <f t="shared" si="2"/>
        <v>0</v>
      </c>
      <c r="BE45" s="48"/>
      <c r="BF45" s="48"/>
    </row>
    <row r="46" spans="1:58" customFormat="1" hidden="1" x14ac:dyDescent="0.25">
      <c r="A46" s="56">
        <f>'Identitas Siswa'!A45</f>
        <v>38</v>
      </c>
      <c r="B46" s="62" t="str">
        <f>IF('Identitas Siswa'!D45=0,"",'Identitas Siswa'!D45)</f>
        <v/>
      </c>
      <c r="C46" s="160"/>
      <c r="D46" s="160"/>
      <c r="E46" s="160"/>
      <c r="F46" s="160"/>
      <c r="G46" s="160"/>
      <c r="H46" s="160"/>
      <c r="I46" s="160"/>
      <c r="J46" s="160"/>
      <c r="K46" s="160"/>
      <c r="L46" s="160"/>
      <c r="M46" s="160"/>
      <c r="N46" s="160"/>
      <c r="O46" s="160"/>
      <c r="P46" s="160"/>
      <c r="Q46" s="160"/>
      <c r="R46" s="160"/>
      <c r="S46" s="160"/>
      <c r="T46" s="160"/>
      <c r="U46" s="160"/>
      <c r="V46" s="160"/>
      <c r="W46" s="160"/>
      <c r="X46" s="160"/>
      <c r="Y46" s="160"/>
      <c r="Z46" s="160"/>
      <c r="AA46" s="160"/>
      <c r="AB46" s="160"/>
      <c r="AC46" s="160"/>
      <c r="AD46" s="160"/>
      <c r="AE46" s="160"/>
      <c r="AF46" s="160"/>
      <c r="AG46" s="160"/>
      <c r="AH46" s="160"/>
      <c r="AI46" s="160"/>
      <c r="AJ46" s="160"/>
      <c r="AK46" s="57">
        <f t="shared" si="3"/>
        <v>0</v>
      </c>
      <c r="AL46" s="57">
        <f t="shared" si="4"/>
        <v>0</v>
      </c>
      <c r="AM46" s="57">
        <f t="shared" si="5"/>
        <v>0</v>
      </c>
      <c r="AN46" s="57" t="str">
        <f t="shared" si="6"/>
        <v/>
      </c>
      <c r="AO46" s="56">
        <f t="shared" si="12"/>
        <v>0</v>
      </c>
      <c r="AP46" s="56" t="str">
        <f t="shared" si="13"/>
        <v/>
      </c>
      <c r="AQ46" s="56">
        <f t="shared" si="14"/>
        <v>0</v>
      </c>
      <c r="AR46" s="56" t="str">
        <f t="shared" si="15"/>
        <v/>
      </c>
      <c r="AS46" s="58" t="str">
        <f>IFERROR(
   'Identitas Siswa'!E45 &amp; " " &amp; LOWER($AT$3) &amp; " " &amp; VLOOKUP(AP46, TP!$K$5:$L$24, 2, 0) &amp; ".",
"")</f>
        <v/>
      </c>
      <c r="AT46" s="58" t="str">
        <f>IFERROR(
   'Identitas Siswa'!E45 &amp; " " &amp; LOWER($AT$4) &amp; " " &amp; VLOOKUP(AR46, TP!$K$5:$L$24, 2, 0) &amp; ".",
"")</f>
        <v/>
      </c>
      <c r="AU46" s="15"/>
      <c r="AW46" s="29">
        <f t="shared" si="11"/>
        <v>0</v>
      </c>
      <c r="AX46" s="29">
        <f t="shared" si="0"/>
        <v>0</v>
      </c>
      <c r="AY46" s="29">
        <f t="shared" si="1"/>
        <v>0</v>
      </c>
      <c r="AZ46" s="54"/>
      <c r="BA46" s="29">
        <f t="shared" si="2"/>
        <v>0</v>
      </c>
      <c r="BE46" s="48"/>
      <c r="BF46" s="48"/>
    </row>
    <row r="47" spans="1:58" customFormat="1" hidden="1" x14ac:dyDescent="0.25">
      <c r="A47" s="56">
        <f>'Identitas Siswa'!A46</f>
        <v>39</v>
      </c>
      <c r="B47" s="62" t="str">
        <f>IF('Identitas Siswa'!D46=0,"",'Identitas Siswa'!D46)</f>
        <v/>
      </c>
      <c r="C47" s="160"/>
      <c r="D47" s="160"/>
      <c r="E47" s="160"/>
      <c r="F47" s="160"/>
      <c r="G47" s="160"/>
      <c r="H47" s="160"/>
      <c r="I47" s="160"/>
      <c r="J47" s="160"/>
      <c r="K47" s="160"/>
      <c r="L47" s="160"/>
      <c r="M47" s="160"/>
      <c r="N47" s="160"/>
      <c r="O47" s="160"/>
      <c r="P47" s="160"/>
      <c r="Q47" s="160"/>
      <c r="R47" s="160"/>
      <c r="S47" s="160"/>
      <c r="T47" s="160"/>
      <c r="U47" s="160"/>
      <c r="V47" s="160"/>
      <c r="W47" s="160"/>
      <c r="X47" s="160"/>
      <c r="Y47" s="160"/>
      <c r="Z47" s="160"/>
      <c r="AA47" s="160"/>
      <c r="AB47" s="160"/>
      <c r="AC47" s="160"/>
      <c r="AD47" s="160"/>
      <c r="AE47" s="160"/>
      <c r="AF47" s="160"/>
      <c r="AG47" s="160"/>
      <c r="AH47" s="160"/>
      <c r="AI47" s="160"/>
      <c r="AJ47" s="160"/>
      <c r="AK47" s="57">
        <f t="shared" si="3"/>
        <v>0</v>
      </c>
      <c r="AL47" s="57">
        <f t="shared" si="4"/>
        <v>0</v>
      </c>
      <c r="AM47" s="57">
        <f t="shared" si="5"/>
        <v>0</v>
      </c>
      <c r="AN47" s="57" t="str">
        <f t="shared" si="6"/>
        <v/>
      </c>
      <c r="AO47" s="56">
        <f t="shared" si="12"/>
        <v>0</v>
      </c>
      <c r="AP47" s="56" t="str">
        <f t="shared" si="13"/>
        <v/>
      </c>
      <c r="AQ47" s="56">
        <f t="shared" si="14"/>
        <v>0</v>
      </c>
      <c r="AR47" s="56" t="str">
        <f t="shared" si="15"/>
        <v/>
      </c>
      <c r="AS47" s="58" t="str">
        <f>IFERROR(
   'Identitas Siswa'!E46 &amp; " " &amp; LOWER($AT$3) &amp; " " &amp; VLOOKUP(AP47, TP!$K$5:$L$24, 2, 0) &amp; ".",
"")</f>
        <v/>
      </c>
      <c r="AT47" s="58" t="str">
        <f>IFERROR(
   'Identitas Siswa'!E46 &amp; " " &amp; LOWER($AT$4) &amp; " " &amp; VLOOKUP(AR47, TP!$K$5:$L$24, 2, 0) &amp; ".",
"")</f>
        <v/>
      </c>
      <c r="AU47" s="15"/>
      <c r="AW47" s="29">
        <f t="shared" si="11"/>
        <v>0</v>
      </c>
      <c r="AX47" s="29">
        <f t="shared" si="0"/>
        <v>0</v>
      </c>
      <c r="AY47" s="29">
        <f t="shared" si="1"/>
        <v>0</v>
      </c>
      <c r="AZ47" s="54"/>
      <c r="BA47" s="29">
        <f t="shared" si="2"/>
        <v>0</v>
      </c>
      <c r="BE47" s="48"/>
      <c r="BF47" s="48"/>
    </row>
    <row r="48" spans="1:58" customFormat="1" hidden="1" x14ac:dyDescent="0.25">
      <c r="A48" s="56">
        <f>'Identitas Siswa'!A47</f>
        <v>40</v>
      </c>
      <c r="B48" s="62" t="str">
        <f>IF('Identitas Siswa'!D47=0,"",'Identitas Siswa'!D47)</f>
        <v/>
      </c>
      <c r="C48" s="160"/>
      <c r="D48" s="160"/>
      <c r="E48" s="160"/>
      <c r="F48" s="160"/>
      <c r="G48" s="160"/>
      <c r="H48" s="160"/>
      <c r="I48" s="160"/>
      <c r="J48" s="160"/>
      <c r="K48" s="160"/>
      <c r="L48" s="160"/>
      <c r="M48" s="160"/>
      <c r="N48" s="160"/>
      <c r="O48" s="160"/>
      <c r="P48" s="160"/>
      <c r="Q48" s="160"/>
      <c r="R48" s="160"/>
      <c r="S48" s="160"/>
      <c r="T48" s="160"/>
      <c r="U48" s="160"/>
      <c r="V48" s="160"/>
      <c r="W48" s="160"/>
      <c r="X48" s="160"/>
      <c r="Y48" s="160"/>
      <c r="Z48" s="160"/>
      <c r="AA48" s="160"/>
      <c r="AB48" s="160"/>
      <c r="AC48" s="160"/>
      <c r="AD48" s="160"/>
      <c r="AE48" s="160"/>
      <c r="AF48" s="160"/>
      <c r="AG48" s="160"/>
      <c r="AH48" s="160"/>
      <c r="AI48" s="160"/>
      <c r="AJ48" s="160"/>
      <c r="AK48" s="57">
        <f t="shared" si="3"/>
        <v>0</v>
      </c>
      <c r="AL48" s="57">
        <f t="shared" si="4"/>
        <v>0</v>
      </c>
      <c r="AM48" s="57">
        <f t="shared" si="5"/>
        <v>0</v>
      </c>
      <c r="AN48" s="57" t="str">
        <f t="shared" si="6"/>
        <v/>
      </c>
      <c r="AO48" s="56">
        <f t="shared" si="12"/>
        <v>0</v>
      </c>
      <c r="AP48" s="56" t="str">
        <f t="shared" si="13"/>
        <v/>
      </c>
      <c r="AQ48" s="56">
        <f t="shared" si="14"/>
        <v>0</v>
      </c>
      <c r="AR48" s="56" t="str">
        <f t="shared" si="15"/>
        <v/>
      </c>
      <c r="AS48" s="58" t="str">
        <f>IFERROR(
   'Identitas Siswa'!E47 &amp; " " &amp; LOWER($AT$3) &amp; " " &amp; VLOOKUP(AP48, TP!$K$5:$L$24, 2, 0) &amp; ".",
"")</f>
        <v/>
      </c>
      <c r="AT48" s="58" t="str">
        <f>IFERROR(
   'Identitas Siswa'!E47 &amp; " " &amp; LOWER($AT$4) &amp; " " &amp; VLOOKUP(AR48, TP!$K$5:$L$24, 2, 0) &amp; ".",
"")</f>
        <v/>
      </c>
      <c r="AU48" s="15"/>
      <c r="AW48" s="29">
        <f t="shared" si="11"/>
        <v>0</v>
      </c>
      <c r="AX48" s="29">
        <f t="shared" si="0"/>
        <v>0</v>
      </c>
      <c r="AY48" s="29">
        <f t="shared" si="1"/>
        <v>0</v>
      </c>
      <c r="AZ48" s="54"/>
      <c r="BA48" s="29">
        <f t="shared" si="2"/>
        <v>0</v>
      </c>
      <c r="BE48" s="48"/>
      <c r="BF48" s="48"/>
    </row>
    <row r="49" spans="1:58" customFormat="1" hidden="1" x14ac:dyDescent="0.25">
      <c r="A49" s="56">
        <f>'Identitas Siswa'!A48</f>
        <v>41</v>
      </c>
      <c r="B49" s="62" t="str">
        <f>IF('Identitas Siswa'!D48=0,"",'Identitas Siswa'!D48)</f>
        <v/>
      </c>
      <c r="C49" s="160"/>
      <c r="D49" s="160"/>
      <c r="E49" s="160"/>
      <c r="F49" s="160"/>
      <c r="G49" s="160"/>
      <c r="H49" s="160"/>
      <c r="I49" s="160"/>
      <c r="J49" s="160"/>
      <c r="K49" s="160"/>
      <c r="L49" s="160"/>
      <c r="M49" s="160"/>
      <c r="N49" s="160"/>
      <c r="O49" s="160"/>
      <c r="P49" s="160"/>
      <c r="Q49" s="160"/>
      <c r="R49" s="160"/>
      <c r="S49" s="160"/>
      <c r="T49" s="160"/>
      <c r="U49" s="160"/>
      <c r="V49" s="160"/>
      <c r="W49" s="160"/>
      <c r="X49" s="160"/>
      <c r="Y49" s="160"/>
      <c r="Z49" s="160"/>
      <c r="AA49" s="160"/>
      <c r="AB49" s="160"/>
      <c r="AC49" s="160"/>
      <c r="AD49" s="160"/>
      <c r="AE49" s="160"/>
      <c r="AF49" s="160"/>
      <c r="AG49" s="160"/>
      <c r="AH49" s="160"/>
      <c r="AI49" s="160"/>
      <c r="AJ49" s="160"/>
      <c r="AK49" s="57">
        <f t="shared" si="3"/>
        <v>0</v>
      </c>
      <c r="AL49" s="57">
        <f t="shared" si="4"/>
        <v>0</v>
      </c>
      <c r="AM49" s="57">
        <f t="shared" si="5"/>
        <v>0</v>
      </c>
      <c r="AN49" s="57" t="str">
        <f t="shared" si="6"/>
        <v/>
      </c>
      <c r="AO49" s="56">
        <f t="shared" si="12"/>
        <v>0</v>
      </c>
      <c r="AP49" s="56" t="str">
        <f t="shared" si="13"/>
        <v/>
      </c>
      <c r="AQ49" s="56">
        <f t="shared" si="14"/>
        <v>0</v>
      </c>
      <c r="AR49" s="56" t="str">
        <f t="shared" si="15"/>
        <v/>
      </c>
      <c r="AS49" s="58" t="str">
        <f>IFERROR(
   'Identitas Siswa'!E48 &amp; " " &amp; LOWER($AT$3) &amp; " " &amp; VLOOKUP(AP49, TP!$K$5:$L$24, 2, 0) &amp; ".",
"")</f>
        <v/>
      </c>
      <c r="AT49" s="58" t="str">
        <f>IFERROR(
   'Identitas Siswa'!E48 &amp; " " &amp; LOWER($AT$4) &amp; " " &amp; VLOOKUP(AR49, TP!$K$5:$L$24, 2, 0) &amp; ".",
"")</f>
        <v/>
      </c>
      <c r="AU49" s="15"/>
      <c r="AW49" s="29">
        <f t="shared" si="11"/>
        <v>0</v>
      </c>
      <c r="AX49" s="29">
        <f t="shared" si="0"/>
        <v>0</v>
      </c>
      <c r="AY49" s="29">
        <f t="shared" si="1"/>
        <v>0</v>
      </c>
      <c r="AZ49" s="54"/>
      <c r="BA49" s="29">
        <f t="shared" si="2"/>
        <v>0</v>
      </c>
      <c r="BE49" s="48"/>
      <c r="BF49" s="48"/>
    </row>
    <row r="50" spans="1:58" customFormat="1" hidden="1" x14ac:dyDescent="0.25">
      <c r="A50" s="56">
        <f>'Identitas Siswa'!A49</f>
        <v>42</v>
      </c>
      <c r="B50" s="62" t="str">
        <f>IF('Identitas Siswa'!D49=0,"",'Identitas Siswa'!D49)</f>
        <v/>
      </c>
      <c r="C50" s="160"/>
      <c r="D50" s="160"/>
      <c r="E50" s="160"/>
      <c r="F50" s="160"/>
      <c r="G50" s="160"/>
      <c r="H50" s="160"/>
      <c r="I50" s="160"/>
      <c r="J50" s="160"/>
      <c r="K50" s="160"/>
      <c r="L50" s="160"/>
      <c r="M50" s="160"/>
      <c r="N50" s="160"/>
      <c r="O50" s="160"/>
      <c r="P50" s="160"/>
      <c r="Q50" s="160"/>
      <c r="R50" s="160"/>
      <c r="S50" s="160"/>
      <c r="T50" s="160"/>
      <c r="U50" s="160"/>
      <c r="V50" s="160"/>
      <c r="W50" s="160"/>
      <c r="X50" s="160"/>
      <c r="Y50" s="160"/>
      <c r="Z50" s="160"/>
      <c r="AA50" s="160"/>
      <c r="AB50" s="160"/>
      <c r="AC50" s="160"/>
      <c r="AD50" s="160"/>
      <c r="AE50" s="160"/>
      <c r="AF50" s="160"/>
      <c r="AG50" s="160"/>
      <c r="AH50" s="160"/>
      <c r="AI50" s="160"/>
      <c r="AJ50" s="160"/>
      <c r="AK50" s="57">
        <f t="shared" si="3"/>
        <v>0</v>
      </c>
      <c r="AL50" s="57">
        <f t="shared" si="4"/>
        <v>0</v>
      </c>
      <c r="AM50" s="57">
        <f t="shared" si="5"/>
        <v>0</v>
      </c>
      <c r="AN50" s="57" t="str">
        <f t="shared" si="6"/>
        <v/>
      </c>
      <c r="AO50" s="56">
        <f t="shared" si="12"/>
        <v>0</v>
      </c>
      <c r="AP50" s="56" t="str">
        <f t="shared" si="13"/>
        <v/>
      </c>
      <c r="AQ50" s="56">
        <f t="shared" si="14"/>
        <v>0</v>
      </c>
      <c r="AR50" s="56" t="str">
        <f t="shared" si="15"/>
        <v/>
      </c>
      <c r="AS50" s="58" t="str">
        <f>IFERROR(
   'Identitas Siswa'!E49 &amp; " " &amp; LOWER($AT$3) &amp; " " &amp; VLOOKUP(AP50, TP!$K$5:$L$24, 2, 0) &amp; ".",
"")</f>
        <v/>
      </c>
      <c r="AT50" s="58" t="str">
        <f>IFERROR(
   'Identitas Siswa'!E49 &amp; " " &amp; LOWER($AT$4) &amp; " " &amp; VLOOKUP(AR50, TP!$K$5:$L$24, 2, 0) &amp; ".",
"")</f>
        <v/>
      </c>
      <c r="AU50" s="15"/>
      <c r="AW50" s="29">
        <f t="shared" si="11"/>
        <v>0</v>
      </c>
      <c r="AX50" s="29">
        <f t="shared" si="0"/>
        <v>0</v>
      </c>
      <c r="AY50" s="29">
        <f t="shared" si="1"/>
        <v>0</v>
      </c>
      <c r="AZ50" s="54"/>
      <c r="BA50" s="29">
        <f t="shared" si="2"/>
        <v>0</v>
      </c>
      <c r="BE50" s="48"/>
      <c r="BF50" s="48"/>
    </row>
    <row r="51" spans="1:58" customFormat="1" hidden="1" x14ac:dyDescent="0.25">
      <c r="A51" s="56">
        <f>'Identitas Siswa'!A50</f>
        <v>43</v>
      </c>
      <c r="B51" s="62" t="str">
        <f>IF('Identitas Siswa'!D50=0,"",'Identitas Siswa'!D50)</f>
        <v/>
      </c>
      <c r="C51" s="160"/>
      <c r="D51" s="160"/>
      <c r="E51" s="160"/>
      <c r="F51" s="160"/>
      <c r="G51" s="160"/>
      <c r="H51" s="160"/>
      <c r="I51" s="160"/>
      <c r="J51" s="160"/>
      <c r="K51" s="160"/>
      <c r="L51" s="160"/>
      <c r="M51" s="160"/>
      <c r="N51" s="160"/>
      <c r="O51" s="160"/>
      <c r="P51" s="160"/>
      <c r="Q51" s="160"/>
      <c r="R51" s="160"/>
      <c r="S51" s="160"/>
      <c r="T51" s="160"/>
      <c r="U51" s="160"/>
      <c r="V51" s="160"/>
      <c r="W51" s="160"/>
      <c r="X51" s="160"/>
      <c r="Y51" s="160"/>
      <c r="Z51" s="160"/>
      <c r="AA51" s="160"/>
      <c r="AB51" s="160"/>
      <c r="AC51" s="160"/>
      <c r="AD51" s="160"/>
      <c r="AE51" s="160"/>
      <c r="AF51" s="160"/>
      <c r="AG51" s="160"/>
      <c r="AH51" s="160"/>
      <c r="AI51" s="160"/>
      <c r="AJ51" s="160"/>
      <c r="AK51" s="57">
        <f t="shared" si="3"/>
        <v>0</v>
      </c>
      <c r="AL51" s="57">
        <f t="shared" si="4"/>
        <v>0</v>
      </c>
      <c r="AM51" s="57">
        <f t="shared" si="5"/>
        <v>0</v>
      </c>
      <c r="AN51" s="57" t="str">
        <f t="shared" si="6"/>
        <v/>
      </c>
      <c r="AO51" s="56">
        <f t="shared" si="12"/>
        <v>0</v>
      </c>
      <c r="AP51" s="56" t="str">
        <f t="shared" si="13"/>
        <v/>
      </c>
      <c r="AQ51" s="56">
        <f t="shared" si="14"/>
        <v>0</v>
      </c>
      <c r="AR51" s="56" t="str">
        <f t="shared" si="15"/>
        <v/>
      </c>
      <c r="AS51" s="58" t="str">
        <f>IFERROR(
   'Identitas Siswa'!E50 &amp; " " &amp; LOWER($AT$3) &amp; " " &amp; VLOOKUP(AP51, TP!$K$5:$L$24, 2, 0) &amp; ".",
"")</f>
        <v/>
      </c>
      <c r="AT51" s="58" t="str">
        <f>IFERROR(
   'Identitas Siswa'!E50 &amp; " " &amp; LOWER($AT$4) &amp; " " &amp; VLOOKUP(AR51, TP!$K$5:$L$24, 2, 0) &amp; ".",
"")</f>
        <v/>
      </c>
      <c r="AU51" s="15"/>
      <c r="AW51" s="29">
        <f t="shared" si="11"/>
        <v>0</v>
      </c>
      <c r="AX51" s="29">
        <f t="shared" si="0"/>
        <v>0</v>
      </c>
      <c r="AY51" s="29">
        <f t="shared" si="1"/>
        <v>0</v>
      </c>
      <c r="AZ51" s="54"/>
      <c r="BA51" s="29">
        <f t="shared" si="2"/>
        <v>0</v>
      </c>
      <c r="BE51" s="48"/>
      <c r="BF51" s="48"/>
    </row>
    <row r="52" spans="1:58" customFormat="1" hidden="1" x14ac:dyDescent="0.25">
      <c r="A52" s="56">
        <f>'Identitas Siswa'!A51</f>
        <v>44</v>
      </c>
      <c r="B52" s="62" t="str">
        <f>IF('Identitas Siswa'!D51=0,"",'Identitas Siswa'!D51)</f>
        <v/>
      </c>
      <c r="C52" s="160"/>
      <c r="D52" s="160"/>
      <c r="E52" s="160"/>
      <c r="F52" s="160"/>
      <c r="G52" s="160"/>
      <c r="H52" s="160"/>
      <c r="I52" s="160"/>
      <c r="J52" s="160"/>
      <c r="K52" s="160"/>
      <c r="L52" s="160"/>
      <c r="M52" s="160"/>
      <c r="N52" s="160"/>
      <c r="O52" s="160"/>
      <c r="P52" s="160"/>
      <c r="Q52" s="160"/>
      <c r="R52" s="160"/>
      <c r="S52" s="160"/>
      <c r="T52" s="160"/>
      <c r="U52" s="160"/>
      <c r="V52" s="160"/>
      <c r="W52" s="160"/>
      <c r="X52" s="160"/>
      <c r="Y52" s="160"/>
      <c r="Z52" s="160"/>
      <c r="AA52" s="160"/>
      <c r="AB52" s="160"/>
      <c r="AC52" s="160"/>
      <c r="AD52" s="160"/>
      <c r="AE52" s="160"/>
      <c r="AF52" s="160"/>
      <c r="AG52" s="160"/>
      <c r="AH52" s="160"/>
      <c r="AI52" s="160"/>
      <c r="AJ52" s="160"/>
      <c r="AK52" s="57">
        <f t="shared" si="3"/>
        <v>0</v>
      </c>
      <c r="AL52" s="57">
        <f t="shared" si="4"/>
        <v>0</v>
      </c>
      <c r="AM52" s="57">
        <f t="shared" si="5"/>
        <v>0</v>
      </c>
      <c r="AN52" s="57" t="str">
        <f t="shared" si="6"/>
        <v/>
      </c>
      <c r="AO52" s="56">
        <f t="shared" si="12"/>
        <v>0</v>
      </c>
      <c r="AP52" s="56" t="str">
        <f t="shared" si="13"/>
        <v/>
      </c>
      <c r="AQ52" s="56">
        <f t="shared" si="14"/>
        <v>0</v>
      </c>
      <c r="AR52" s="56" t="str">
        <f t="shared" si="15"/>
        <v/>
      </c>
      <c r="AS52" s="58" t="str">
        <f>IFERROR(
   'Identitas Siswa'!E51 &amp; " " &amp; LOWER($AT$3) &amp; " " &amp; VLOOKUP(AP52, TP!$K$5:$L$24, 2, 0) &amp; ".",
"")</f>
        <v/>
      </c>
      <c r="AT52" s="58" t="str">
        <f>IFERROR(
   'Identitas Siswa'!E51 &amp; " " &amp; LOWER($AT$4) &amp; " " &amp; VLOOKUP(AR52, TP!$K$5:$L$24, 2, 0) &amp; ".",
"")</f>
        <v/>
      </c>
      <c r="AU52" s="15"/>
      <c r="AW52" s="29">
        <f t="shared" si="11"/>
        <v>0</v>
      </c>
      <c r="AX52" s="29">
        <f t="shared" si="0"/>
        <v>0</v>
      </c>
      <c r="AY52" s="29">
        <f t="shared" si="1"/>
        <v>0</v>
      </c>
      <c r="AZ52" s="54"/>
      <c r="BA52" s="29">
        <f t="shared" si="2"/>
        <v>0</v>
      </c>
      <c r="BE52" s="48"/>
      <c r="BF52" s="48"/>
    </row>
    <row r="53" spans="1:58" customFormat="1" hidden="1" x14ac:dyDescent="0.25">
      <c r="A53" s="56">
        <f>'Identitas Siswa'!A52</f>
        <v>45</v>
      </c>
      <c r="B53" s="62" t="str">
        <f>IF('Identitas Siswa'!D52=0,"",'Identitas Siswa'!D52)</f>
        <v/>
      </c>
      <c r="C53" s="160"/>
      <c r="D53" s="160"/>
      <c r="E53" s="160"/>
      <c r="F53" s="160"/>
      <c r="G53" s="160"/>
      <c r="H53" s="160"/>
      <c r="I53" s="160"/>
      <c r="J53" s="160"/>
      <c r="K53" s="160"/>
      <c r="L53" s="160"/>
      <c r="M53" s="160"/>
      <c r="N53" s="160"/>
      <c r="O53" s="160"/>
      <c r="P53" s="160"/>
      <c r="Q53" s="160"/>
      <c r="R53" s="160"/>
      <c r="S53" s="160"/>
      <c r="T53" s="160"/>
      <c r="U53" s="160"/>
      <c r="V53" s="160"/>
      <c r="W53" s="160"/>
      <c r="X53" s="160"/>
      <c r="Y53" s="160"/>
      <c r="Z53" s="160"/>
      <c r="AA53" s="160"/>
      <c r="AB53" s="160"/>
      <c r="AC53" s="160"/>
      <c r="AD53" s="160"/>
      <c r="AE53" s="160"/>
      <c r="AF53" s="160"/>
      <c r="AG53" s="160"/>
      <c r="AH53" s="160"/>
      <c r="AI53" s="160"/>
      <c r="AJ53" s="160"/>
      <c r="AK53" s="57">
        <f t="shared" si="3"/>
        <v>0</v>
      </c>
      <c r="AL53" s="57">
        <f t="shared" si="4"/>
        <v>0</v>
      </c>
      <c r="AM53" s="57">
        <f t="shared" si="5"/>
        <v>0</v>
      </c>
      <c r="AN53" s="57" t="str">
        <f t="shared" si="6"/>
        <v/>
      </c>
      <c r="AO53" s="56">
        <f t="shared" si="12"/>
        <v>0</v>
      </c>
      <c r="AP53" s="56" t="str">
        <f t="shared" si="13"/>
        <v/>
      </c>
      <c r="AQ53" s="56">
        <f t="shared" si="14"/>
        <v>0</v>
      </c>
      <c r="AR53" s="56" t="str">
        <f t="shared" si="15"/>
        <v/>
      </c>
      <c r="AS53" s="58" t="str">
        <f>IFERROR(
   'Identitas Siswa'!E52 &amp; " " &amp; LOWER($AT$3) &amp; " " &amp; VLOOKUP(AP53, TP!$K$5:$L$24, 2, 0) &amp; ".",
"")</f>
        <v/>
      </c>
      <c r="AT53" s="58" t="str">
        <f>IFERROR(
   'Identitas Siswa'!E52 &amp; " " &amp; LOWER($AT$4) &amp; " " &amp; VLOOKUP(AR53, TP!$K$5:$L$24, 2, 0) &amp; ".",
"")</f>
        <v/>
      </c>
      <c r="AU53" s="15"/>
      <c r="AW53" s="29">
        <f t="shared" si="11"/>
        <v>0</v>
      </c>
      <c r="AX53" s="29">
        <f t="shared" si="0"/>
        <v>0</v>
      </c>
      <c r="AY53" s="29">
        <f t="shared" si="1"/>
        <v>0</v>
      </c>
      <c r="AZ53" s="54"/>
      <c r="BA53" s="29">
        <f t="shared" si="2"/>
        <v>0</v>
      </c>
      <c r="BE53" s="48"/>
      <c r="BF53" s="48"/>
    </row>
    <row r="54" spans="1:58" customFormat="1" hidden="1" x14ac:dyDescent="0.25">
      <c r="A54" s="56">
        <f>'Identitas Siswa'!A53</f>
        <v>46</v>
      </c>
      <c r="B54" s="62" t="str">
        <f>IF('Identitas Siswa'!D53=0,"",'Identitas Siswa'!D53)</f>
        <v/>
      </c>
      <c r="C54" s="160"/>
      <c r="D54" s="160"/>
      <c r="E54" s="160"/>
      <c r="F54" s="160"/>
      <c r="G54" s="160"/>
      <c r="H54" s="160"/>
      <c r="I54" s="160"/>
      <c r="J54" s="160"/>
      <c r="K54" s="160"/>
      <c r="L54" s="160"/>
      <c r="M54" s="160"/>
      <c r="N54" s="160"/>
      <c r="O54" s="160"/>
      <c r="P54" s="160"/>
      <c r="Q54" s="160"/>
      <c r="R54" s="160"/>
      <c r="S54" s="160"/>
      <c r="T54" s="160"/>
      <c r="U54" s="160"/>
      <c r="V54" s="160"/>
      <c r="W54" s="160"/>
      <c r="X54" s="160"/>
      <c r="Y54" s="160"/>
      <c r="Z54" s="160"/>
      <c r="AA54" s="160"/>
      <c r="AB54" s="160"/>
      <c r="AC54" s="160"/>
      <c r="AD54" s="160"/>
      <c r="AE54" s="160"/>
      <c r="AF54" s="160"/>
      <c r="AG54" s="160"/>
      <c r="AH54" s="160"/>
      <c r="AI54" s="160"/>
      <c r="AJ54" s="160"/>
      <c r="AK54" s="57">
        <f t="shared" si="3"/>
        <v>0</v>
      </c>
      <c r="AL54" s="57">
        <f t="shared" si="4"/>
        <v>0</v>
      </c>
      <c r="AM54" s="57">
        <f t="shared" si="5"/>
        <v>0</v>
      </c>
      <c r="AN54" s="57" t="str">
        <f t="shared" si="6"/>
        <v/>
      </c>
      <c r="AO54" s="56">
        <f t="shared" si="12"/>
        <v>0</v>
      </c>
      <c r="AP54" s="56" t="str">
        <f t="shared" si="13"/>
        <v/>
      </c>
      <c r="AQ54" s="56">
        <f t="shared" si="14"/>
        <v>0</v>
      </c>
      <c r="AR54" s="56" t="str">
        <f t="shared" si="15"/>
        <v/>
      </c>
      <c r="AS54" s="58" t="str">
        <f>IFERROR(
   'Identitas Siswa'!E53 &amp; " " &amp; LOWER($AT$3) &amp; " " &amp; VLOOKUP(AP54, TP!$K$5:$L$24, 2, 0) &amp; ".",
"")</f>
        <v/>
      </c>
      <c r="AT54" s="58" t="str">
        <f>IFERROR(
   'Identitas Siswa'!E53 &amp; " " &amp; LOWER($AT$4) &amp; " " &amp; VLOOKUP(AR54, TP!$K$5:$L$24, 2, 0) &amp; ".",
"")</f>
        <v/>
      </c>
      <c r="AU54" s="15"/>
      <c r="AW54" s="29">
        <f t="shared" si="11"/>
        <v>0</v>
      </c>
      <c r="AX54" s="29">
        <f t="shared" si="0"/>
        <v>0</v>
      </c>
      <c r="AY54" s="29">
        <f t="shared" si="1"/>
        <v>0</v>
      </c>
      <c r="AZ54" s="54"/>
      <c r="BA54" s="29">
        <f t="shared" si="2"/>
        <v>0</v>
      </c>
      <c r="BE54" s="48"/>
      <c r="BF54" s="48"/>
    </row>
    <row r="55" spans="1:58" customFormat="1" hidden="1" x14ac:dyDescent="0.25">
      <c r="A55" s="56">
        <f>'Identitas Siswa'!A54</f>
        <v>47</v>
      </c>
      <c r="B55" s="62" t="str">
        <f>IF('Identitas Siswa'!D54=0,"",'Identitas Siswa'!D54)</f>
        <v/>
      </c>
      <c r="C55" s="160"/>
      <c r="D55" s="160"/>
      <c r="E55" s="160"/>
      <c r="F55" s="160"/>
      <c r="G55" s="160"/>
      <c r="H55" s="160"/>
      <c r="I55" s="160"/>
      <c r="J55" s="160"/>
      <c r="K55" s="160"/>
      <c r="L55" s="160"/>
      <c r="M55" s="160"/>
      <c r="N55" s="160"/>
      <c r="O55" s="160"/>
      <c r="P55" s="160"/>
      <c r="Q55" s="160"/>
      <c r="R55" s="160"/>
      <c r="S55" s="160"/>
      <c r="T55" s="160"/>
      <c r="U55" s="160"/>
      <c r="V55" s="160"/>
      <c r="W55" s="160"/>
      <c r="X55" s="160"/>
      <c r="Y55" s="160"/>
      <c r="Z55" s="160"/>
      <c r="AA55" s="160"/>
      <c r="AB55" s="160"/>
      <c r="AC55" s="160"/>
      <c r="AD55" s="160"/>
      <c r="AE55" s="160"/>
      <c r="AF55" s="160"/>
      <c r="AG55" s="160"/>
      <c r="AH55" s="160"/>
      <c r="AI55" s="160"/>
      <c r="AJ55" s="160"/>
      <c r="AK55" s="57">
        <f t="shared" si="3"/>
        <v>0</v>
      </c>
      <c r="AL55" s="57">
        <f t="shared" si="4"/>
        <v>0</v>
      </c>
      <c r="AM55" s="57">
        <f t="shared" si="5"/>
        <v>0</v>
      </c>
      <c r="AN55" s="57" t="str">
        <f t="shared" si="6"/>
        <v/>
      </c>
      <c r="AO55" s="56">
        <f t="shared" si="12"/>
        <v>0</v>
      </c>
      <c r="AP55" s="56" t="str">
        <f t="shared" si="13"/>
        <v/>
      </c>
      <c r="AQ55" s="56">
        <f t="shared" si="14"/>
        <v>0</v>
      </c>
      <c r="AR55" s="56" t="str">
        <f t="shared" si="15"/>
        <v/>
      </c>
      <c r="AS55" s="58" t="str">
        <f>IFERROR(
   'Identitas Siswa'!E54 &amp; " " &amp; LOWER($AT$3) &amp; " " &amp; VLOOKUP(AP55, TP!$K$5:$L$24, 2, 0) &amp; ".",
"")</f>
        <v/>
      </c>
      <c r="AT55" s="58" t="str">
        <f>IFERROR(
   'Identitas Siswa'!E54 &amp; " " &amp; LOWER($AT$4) &amp; " " &amp; VLOOKUP(AR55, TP!$K$5:$L$24, 2, 0) &amp; ".",
"")</f>
        <v/>
      </c>
      <c r="AU55" s="15"/>
      <c r="AW55" s="29">
        <f t="shared" si="11"/>
        <v>0</v>
      </c>
      <c r="AX55" s="29">
        <f t="shared" si="0"/>
        <v>0</v>
      </c>
      <c r="AY55" s="29">
        <f t="shared" si="1"/>
        <v>0</v>
      </c>
      <c r="AZ55" s="54"/>
      <c r="BA55" s="29">
        <f t="shared" si="2"/>
        <v>0</v>
      </c>
      <c r="BE55" s="48"/>
      <c r="BF55" s="48"/>
    </row>
    <row r="56" spans="1:58" customFormat="1" hidden="1" x14ac:dyDescent="0.25">
      <c r="A56" s="56">
        <f>'Identitas Siswa'!A55</f>
        <v>48</v>
      </c>
      <c r="B56" s="62" t="str">
        <f>IF('Identitas Siswa'!D55=0,"",'Identitas Siswa'!D55)</f>
        <v/>
      </c>
      <c r="C56" s="160"/>
      <c r="D56" s="160"/>
      <c r="E56" s="160"/>
      <c r="F56" s="160"/>
      <c r="G56" s="160"/>
      <c r="H56" s="160"/>
      <c r="I56" s="160"/>
      <c r="J56" s="160"/>
      <c r="K56" s="160"/>
      <c r="L56" s="160"/>
      <c r="M56" s="160"/>
      <c r="N56" s="160"/>
      <c r="O56" s="160"/>
      <c r="P56" s="160"/>
      <c r="Q56" s="160"/>
      <c r="R56" s="160"/>
      <c r="S56" s="160"/>
      <c r="T56" s="160"/>
      <c r="U56" s="160"/>
      <c r="V56" s="160"/>
      <c r="W56" s="160"/>
      <c r="X56" s="160"/>
      <c r="Y56" s="160"/>
      <c r="Z56" s="160"/>
      <c r="AA56" s="160"/>
      <c r="AB56" s="160"/>
      <c r="AC56" s="160"/>
      <c r="AD56" s="160"/>
      <c r="AE56" s="160"/>
      <c r="AF56" s="160"/>
      <c r="AG56" s="160"/>
      <c r="AH56" s="160"/>
      <c r="AI56" s="160"/>
      <c r="AJ56" s="160"/>
      <c r="AK56" s="57">
        <f t="shared" si="3"/>
        <v>0</v>
      </c>
      <c r="AL56" s="57">
        <f t="shared" si="4"/>
        <v>0</v>
      </c>
      <c r="AM56" s="57">
        <f t="shared" si="5"/>
        <v>0</v>
      </c>
      <c r="AN56" s="57" t="str">
        <f t="shared" si="6"/>
        <v/>
      </c>
      <c r="AO56" s="56">
        <f t="shared" si="12"/>
        <v>0</v>
      </c>
      <c r="AP56" s="56" t="str">
        <f t="shared" si="13"/>
        <v/>
      </c>
      <c r="AQ56" s="56">
        <f t="shared" si="14"/>
        <v>0</v>
      </c>
      <c r="AR56" s="56" t="str">
        <f t="shared" si="15"/>
        <v/>
      </c>
      <c r="AS56" s="58" t="str">
        <f>IFERROR(
   'Identitas Siswa'!E55 &amp; " " &amp; LOWER($AT$3) &amp; " " &amp; VLOOKUP(AP56, TP!$K$5:$L$24, 2, 0) &amp; ".",
"")</f>
        <v/>
      </c>
      <c r="AT56" s="58" t="str">
        <f>IFERROR(
   'Identitas Siswa'!E55 &amp; " " &amp; LOWER($AT$4) &amp; " " &amp; VLOOKUP(AR56, TP!$K$5:$L$24, 2, 0) &amp; ".",
"")</f>
        <v/>
      </c>
      <c r="AU56" s="15"/>
      <c r="AW56" s="29">
        <f t="shared" si="11"/>
        <v>0</v>
      </c>
      <c r="AX56" s="29">
        <f t="shared" si="0"/>
        <v>0</v>
      </c>
      <c r="AY56" s="29">
        <f t="shared" si="1"/>
        <v>0</v>
      </c>
      <c r="AZ56" s="54"/>
      <c r="BA56" s="29">
        <f t="shared" si="2"/>
        <v>0</v>
      </c>
      <c r="BE56" s="48"/>
      <c r="BF56" s="48"/>
    </row>
    <row r="57" spans="1:58" customFormat="1" hidden="1" x14ac:dyDescent="0.25">
      <c r="A57" s="56">
        <f>'Identitas Siswa'!A56</f>
        <v>49</v>
      </c>
      <c r="B57" s="62" t="str">
        <f>IF('Identitas Siswa'!D56=0,"",'Identitas Siswa'!D56)</f>
        <v/>
      </c>
      <c r="C57" s="160"/>
      <c r="D57" s="160"/>
      <c r="E57" s="160"/>
      <c r="F57" s="160"/>
      <c r="G57" s="160"/>
      <c r="H57" s="160"/>
      <c r="I57" s="160"/>
      <c r="J57" s="160"/>
      <c r="K57" s="160"/>
      <c r="L57" s="160"/>
      <c r="M57" s="160"/>
      <c r="N57" s="160"/>
      <c r="O57" s="160"/>
      <c r="P57" s="160"/>
      <c r="Q57" s="160"/>
      <c r="R57" s="160"/>
      <c r="S57" s="160"/>
      <c r="T57" s="160"/>
      <c r="U57" s="160"/>
      <c r="V57" s="160"/>
      <c r="W57" s="160"/>
      <c r="X57" s="160"/>
      <c r="Y57" s="160"/>
      <c r="Z57" s="160"/>
      <c r="AA57" s="160"/>
      <c r="AB57" s="160"/>
      <c r="AC57" s="160"/>
      <c r="AD57" s="160"/>
      <c r="AE57" s="160"/>
      <c r="AF57" s="160"/>
      <c r="AG57" s="160"/>
      <c r="AH57" s="160"/>
      <c r="AI57" s="160"/>
      <c r="AJ57" s="160"/>
      <c r="AK57" s="57">
        <f t="shared" si="3"/>
        <v>0</v>
      </c>
      <c r="AL57" s="57">
        <f t="shared" si="4"/>
        <v>0</v>
      </c>
      <c r="AM57" s="57">
        <f t="shared" si="5"/>
        <v>0</v>
      </c>
      <c r="AN57" s="57" t="str">
        <f t="shared" si="6"/>
        <v/>
      </c>
      <c r="AO57" s="56">
        <f t="shared" si="12"/>
        <v>0</v>
      </c>
      <c r="AP57" s="56" t="str">
        <f t="shared" si="13"/>
        <v/>
      </c>
      <c r="AQ57" s="56">
        <f t="shared" si="14"/>
        <v>0</v>
      </c>
      <c r="AR57" s="56" t="str">
        <f t="shared" si="15"/>
        <v/>
      </c>
      <c r="AS57" s="58" t="str">
        <f>IFERROR(
   'Identitas Siswa'!E56 &amp; " " &amp; LOWER($AT$3) &amp; " " &amp; VLOOKUP(AP57, TP!$K$5:$L$24, 2, 0) &amp; ".",
"")</f>
        <v/>
      </c>
      <c r="AT57" s="58" t="str">
        <f>IFERROR(
   'Identitas Siswa'!E56 &amp; " " &amp; LOWER($AT$4) &amp; " " &amp; VLOOKUP(AR57, TP!$K$5:$L$24, 2, 0) &amp; ".",
"")</f>
        <v/>
      </c>
      <c r="AU57" s="15"/>
      <c r="AW57" s="29">
        <f t="shared" si="11"/>
        <v>0</v>
      </c>
      <c r="AX57" s="29">
        <f t="shared" si="0"/>
        <v>0</v>
      </c>
      <c r="AY57" s="29">
        <f t="shared" si="1"/>
        <v>0</v>
      </c>
      <c r="AZ57" s="54"/>
      <c r="BA57" s="29">
        <f t="shared" si="2"/>
        <v>0</v>
      </c>
      <c r="BE57" s="48"/>
      <c r="BF57" s="48"/>
    </row>
    <row r="58" spans="1:58" customFormat="1" hidden="1" x14ac:dyDescent="0.25">
      <c r="A58" s="56">
        <f>'Identitas Siswa'!A57</f>
        <v>50</v>
      </c>
      <c r="B58" s="62" t="str">
        <f>IF('Identitas Siswa'!D57=0,"",'Identitas Siswa'!D57)</f>
        <v/>
      </c>
      <c r="C58" s="160"/>
      <c r="D58" s="160"/>
      <c r="E58" s="160"/>
      <c r="F58" s="160"/>
      <c r="G58" s="160"/>
      <c r="H58" s="160"/>
      <c r="I58" s="160"/>
      <c r="J58" s="160"/>
      <c r="K58" s="160"/>
      <c r="L58" s="160"/>
      <c r="M58" s="160"/>
      <c r="N58" s="160"/>
      <c r="O58" s="160"/>
      <c r="P58" s="160"/>
      <c r="Q58" s="160"/>
      <c r="R58" s="160"/>
      <c r="S58" s="160"/>
      <c r="T58" s="160"/>
      <c r="U58" s="160"/>
      <c r="V58" s="160"/>
      <c r="W58" s="160"/>
      <c r="X58" s="160"/>
      <c r="Y58" s="160"/>
      <c r="Z58" s="160"/>
      <c r="AA58" s="160"/>
      <c r="AB58" s="160"/>
      <c r="AC58" s="160"/>
      <c r="AD58" s="160"/>
      <c r="AE58" s="160"/>
      <c r="AF58" s="160"/>
      <c r="AG58" s="160"/>
      <c r="AH58" s="160"/>
      <c r="AI58" s="160"/>
      <c r="AJ58" s="160"/>
      <c r="AK58" s="57">
        <f t="shared" si="3"/>
        <v>0</v>
      </c>
      <c r="AL58" s="57">
        <f t="shared" si="4"/>
        <v>0</v>
      </c>
      <c r="AM58" s="57">
        <f t="shared" si="5"/>
        <v>0</v>
      </c>
      <c r="AN58" s="57" t="str">
        <f t="shared" si="6"/>
        <v/>
      </c>
      <c r="AO58" s="56">
        <f t="shared" si="12"/>
        <v>0</v>
      </c>
      <c r="AP58" s="56" t="str">
        <f t="shared" si="13"/>
        <v/>
      </c>
      <c r="AQ58" s="56">
        <f t="shared" si="14"/>
        <v>0</v>
      </c>
      <c r="AR58" s="56" t="str">
        <f t="shared" si="15"/>
        <v/>
      </c>
      <c r="AS58" s="58" t="str">
        <f>IFERROR(
   'Identitas Siswa'!E57 &amp; " " &amp; LOWER($AT$3) &amp; " " &amp; VLOOKUP(AP58, TP!$K$5:$L$24, 2, 0) &amp; ".",
"")</f>
        <v/>
      </c>
      <c r="AT58" s="58" t="str">
        <f>IFERROR(
   'Identitas Siswa'!E57 &amp; " " &amp; LOWER($AT$4) &amp; " " &amp; VLOOKUP(AR58, TP!$K$5:$L$24, 2, 0) &amp; ".",
"")</f>
        <v/>
      </c>
      <c r="AU58" s="15"/>
      <c r="AW58" s="29">
        <f t="shared" si="11"/>
        <v>0</v>
      </c>
      <c r="AX58" s="29">
        <f t="shared" si="0"/>
        <v>0</v>
      </c>
      <c r="AY58" s="29">
        <f t="shared" si="1"/>
        <v>0</v>
      </c>
      <c r="AZ58" s="54"/>
      <c r="BA58" s="29">
        <f t="shared" si="2"/>
        <v>0</v>
      </c>
      <c r="BE58" s="48"/>
      <c r="BF58" s="48"/>
    </row>
    <row r="59" spans="1:58" customFormat="1" hidden="1" x14ac:dyDescent="0.25">
      <c r="A59" s="56">
        <f>'Identitas Siswa'!A58</f>
        <v>51</v>
      </c>
      <c r="B59" s="62" t="str">
        <f>IF('Identitas Siswa'!D58=0,"",'Identitas Siswa'!D58)</f>
        <v/>
      </c>
      <c r="C59" s="160"/>
      <c r="D59" s="160"/>
      <c r="E59" s="160"/>
      <c r="F59" s="160"/>
      <c r="G59" s="160"/>
      <c r="H59" s="160"/>
      <c r="I59" s="160"/>
      <c r="J59" s="160"/>
      <c r="K59" s="160"/>
      <c r="L59" s="160"/>
      <c r="M59" s="160"/>
      <c r="N59" s="160"/>
      <c r="O59" s="160"/>
      <c r="P59" s="160"/>
      <c r="Q59" s="160"/>
      <c r="R59" s="160"/>
      <c r="S59" s="160"/>
      <c r="T59" s="160"/>
      <c r="U59" s="160"/>
      <c r="V59" s="160"/>
      <c r="W59" s="160"/>
      <c r="X59" s="160"/>
      <c r="Y59" s="160"/>
      <c r="Z59" s="160"/>
      <c r="AA59" s="160"/>
      <c r="AB59" s="160"/>
      <c r="AC59" s="160"/>
      <c r="AD59" s="160"/>
      <c r="AE59" s="160"/>
      <c r="AF59" s="160"/>
      <c r="AG59" s="160"/>
      <c r="AH59" s="160"/>
      <c r="AI59" s="160"/>
      <c r="AJ59" s="160"/>
      <c r="AK59" s="57">
        <f t="shared" si="3"/>
        <v>0</v>
      </c>
      <c r="AL59" s="57">
        <f t="shared" si="4"/>
        <v>0</v>
      </c>
      <c r="AM59" s="57">
        <f t="shared" si="5"/>
        <v>0</v>
      </c>
      <c r="AN59" s="57" t="str">
        <f t="shared" si="6"/>
        <v/>
      </c>
      <c r="AO59" s="56">
        <f t="shared" si="12"/>
        <v>0</v>
      </c>
      <c r="AP59" s="56" t="str">
        <f t="shared" si="13"/>
        <v/>
      </c>
      <c r="AQ59" s="56">
        <f t="shared" si="14"/>
        <v>0</v>
      </c>
      <c r="AR59" s="56" t="str">
        <f t="shared" si="15"/>
        <v/>
      </c>
      <c r="AS59" s="58" t="str">
        <f>IFERROR(
   'Identitas Siswa'!E58 &amp; " " &amp; LOWER($AT$3) &amp; " " &amp; VLOOKUP(AP59, TP!$K$5:$L$24, 2, 0) &amp; ".",
"")</f>
        <v/>
      </c>
      <c r="AT59" s="58" t="str">
        <f>IFERROR(
   'Identitas Siswa'!E58 &amp; " " &amp; LOWER($AT$4) &amp; " " &amp; VLOOKUP(AR59, TP!$K$5:$L$24, 2, 0) &amp; ".",
"")</f>
        <v/>
      </c>
      <c r="AU59" s="15"/>
      <c r="AW59" s="29">
        <f t="shared" si="11"/>
        <v>0</v>
      </c>
      <c r="AX59" s="29">
        <f t="shared" si="0"/>
        <v>0</v>
      </c>
      <c r="AY59" s="29">
        <f t="shared" si="1"/>
        <v>0</v>
      </c>
      <c r="AZ59" s="54"/>
      <c r="BA59" s="29">
        <f t="shared" si="2"/>
        <v>0</v>
      </c>
      <c r="BE59" s="48"/>
      <c r="BF59" s="48"/>
    </row>
    <row r="60" spans="1:58" customFormat="1" hidden="1" x14ac:dyDescent="0.25">
      <c r="A60" s="56">
        <f>'Identitas Siswa'!A59</f>
        <v>52</v>
      </c>
      <c r="B60" s="62" t="str">
        <f>IF('Identitas Siswa'!D59=0,"",'Identitas Siswa'!D59)</f>
        <v/>
      </c>
      <c r="C60" s="160"/>
      <c r="D60" s="160"/>
      <c r="E60" s="160"/>
      <c r="F60" s="160"/>
      <c r="G60" s="160"/>
      <c r="H60" s="160"/>
      <c r="I60" s="160"/>
      <c r="J60" s="160"/>
      <c r="K60" s="160"/>
      <c r="L60" s="160"/>
      <c r="M60" s="160"/>
      <c r="N60" s="160"/>
      <c r="O60" s="160"/>
      <c r="P60" s="160"/>
      <c r="Q60" s="160"/>
      <c r="R60" s="160"/>
      <c r="S60" s="160"/>
      <c r="T60" s="160"/>
      <c r="U60" s="160"/>
      <c r="V60" s="160"/>
      <c r="W60" s="160"/>
      <c r="X60" s="160"/>
      <c r="Y60" s="160"/>
      <c r="Z60" s="160"/>
      <c r="AA60" s="160"/>
      <c r="AB60" s="160"/>
      <c r="AC60" s="160"/>
      <c r="AD60" s="160"/>
      <c r="AE60" s="160"/>
      <c r="AF60" s="160"/>
      <c r="AG60" s="160"/>
      <c r="AH60" s="160"/>
      <c r="AI60" s="160"/>
      <c r="AJ60" s="160"/>
      <c r="AK60" s="57">
        <f t="shared" si="3"/>
        <v>0</v>
      </c>
      <c r="AL60" s="57">
        <f t="shared" si="4"/>
        <v>0</v>
      </c>
      <c r="AM60" s="57">
        <f t="shared" si="5"/>
        <v>0</v>
      </c>
      <c r="AN60" s="57" t="str">
        <f t="shared" si="6"/>
        <v/>
      </c>
      <c r="AO60" s="56">
        <f t="shared" si="12"/>
        <v>0</v>
      </c>
      <c r="AP60" s="56" t="str">
        <f t="shared" si="13"/>
        <v/>
      </c>
      <c r="AQ60" s="56">
        <f t="shared" si="14"/>
        <v>0</v>
      </c>
      <c r="AR60" s="56" t="str">
        <f t="shared" si="15"/>
        <v/>
      </c>
      <c r="AS60" s="58" t="str">
        <f>IFERROR(
   'Identitas Siswa'!E59 &amp; " " &amp; LOWER($AT$3) &amp; " " &amp; VLOOKUP(AP60, TP!$K$5:$L$24, 2, 0) &amp; ".",
"")</f>
        <v/>
      </c>
      <c r="AT60" s="58" t="str">
        <f>IFERROR(
   'Identitas Siswa'!E59 &amp; " " &amp; LOWER($AT$4) &amp; " " &amp; VLOOKUP(AR60, TP!$K$5:$L$24, 2, 0) &amp; ".",
"")</f>
        <v/>
      </c>
      <c r="AU60" s="15"/>
      <c r="AW60" s="29">
        <f t="shared" si="11"/>
        <v>0</v>
      </c>
      <c r="AX60" s="29">
        <f t="shared" si="0"/>
        <v>0</v>
      </c>
      <c r="AY60" s="29">
        <f t="shared" si="1"/>
        <v>0</v>
      </c>
      <c r="AZ60" s="54"/>
      <c r="BA60" s="29">
        <f t="shared" si="2"/>
        <v>0</v>
      </c>
      <c r="BE60" s="48"/>
      <c r="BF60" s="48"/>
    </row>
    <row r="61" spans="1:58" customFormat="1" hidden="1" x14ac:dyDescent="0.25">
      <c r="A61" s="56">
        <f>'Identitas Siswa'!A60</f>
        <v>53</v>
      </c>
      <c r="B61" s="62" t="str">
        <f>IF('Identitas Siswa'!D60=0,"",'Identitas Siswa'!D60)</f>
        <v/>
      </c>
      <c r="C61" s="160"/>
      <c r="D61" s="160"/>
      <c r="E61" s="160"/>
      <c r="F61" s="160"/>
      <c r="G61" s="160"/>
      <c r="H61" s="160"/>
      <c r="I61" s="160"/>
      <c r="J61" s="160"/>
      <c r="K61" s="160"/>
      <c r="L61" s="160"/>
      <c r="M61" s="160"/>
      <c r="N61" s="160"/>
      <c r="O61" s="160"/>
      <c r="P61" s="160"/>
      <c r="Q61" s="160"/>
      <c r="R61" s="160"/>
      <c r="S61" s="160"/>
      <c r="T61" s="160"/>
      <c r="U61" s="160"/>
      <c r="V61" s="160"/>
      <c r="W61" s="160"/>
      <c r="X61" s="160"/>
      <c r="Y61" s="160"/>
      <c r="Z61" s="160"/>
      <c r="AA61" s="160"/>
      <c r="AB61" s="160"/>
      <c r="AC61" s="160"/>
      <c r="AD61" s="160"/>
      <c r="AE61" s="160"/>
      <c r="AF61" s="160"/>
      <c r="AG61" s="160"/>
      <c r="AH61" s="160"/>
      <c r="AI61" s="160"/>
      <c r="AJ61" s="160"/>
      <c r="AK61" s="57">
        <f t="shared" si="3"/>
        <v>0</v>
      </c>
      <c r="AL61" s="57">
        <f t="shared" si="4"/>
        <v>0</v>
      </c>
      <c r="AM61" s="57">
        <f t="shared" si="5"/>
        <v>0</v>
      </c>
      <c r="AN61" s="57" t="str">
        <f t="shared" si="6"/>
        <v/>
      </c>
      <c r="AO61" s="56">
        <f t="shared" si="12"/>
        <v>0</v>
      </c>
      <c r="AP61" s="56" t="str">
        <f t="shared" si="13"/>
        <v/>
      </c>
      <c r="AQ61" s="56">
        <f t="shared" si="14"/>
        <v>0</v>
      </c>
      <c r="AR61" s="56" t="str">
        <f t="shared" si="15"/>
        <v/>
      </c>
      <c r="AS61" s="58" t="str">
        <f>IFERROR(
   'Identitas Siswa'!E60 &amp; " " &amp; LOWER($AT$3) &amp; " " &amp; VLOOKUP(AP61, TP!$K$5:$L$24, 2, 0) &amp; ".",
"")</f>
        <v/>
      </c>
      <c r="AT61" s="58" t="str">
        <f>IFERROR(
   'Identitas Siswa'!E60 &amp; " " &amp; LOWER($AT$4) &amp; " " &amp; VLOOKUP(AR61, TP!$K$5:$L$24, 2, 0) &amp; ".",
"")</f>
        <v/>
      </c>
      <c r="AU61" s="15"/>
      <c r="AW61" s="29">
        <f t="shared" si="11"/>
        <v>0</v>
      </c>
      <c r="AX61" s="29">
        <f t="shared" si="0"/>
        <v>0</v>
      </c>
      <c r="AY61" s="29">
        <f t="shared" si="1"/>
        <v>0</v>
      </c>
      <c r="AZ61" s="54"/>
      <c r="BA61" s="29">
        <f t="shared" si="2"/>
        <v>0</v>
      </c>
      <c r="BE61" s="48"/>
      <c r="BF61" s="48"/>
    </row>
    <row r="62" spans="1:58" customFormat="1" hidden="1" x14ac:dyDescent="0.25">
      <c r="A62" s="56">
        <f>'Identitas Siswa'!A61</f>
        <v>54</v>
      </c>
      <c r="B62" s="62" t="str">
        <f>IF('Identitas Siswa'!D61=0,"",'Identitas Siswa'!D61)</f>
        <v/>
      </c>
      <c r="C62" s="160"/>
      <c r="D62" s="160"/>
      <c r="E62" s="160"/>
      <c r="F62" s="160"/>
      <c r="G62" s="160"/>
      <c r="H62" s="160"/>
      <c r="I62" s="160"/>
      <c r="J62" s="160"/>
      <c r="K62" s="160"/>
      <c r="L62" s="160"/>
      <c r="M62" s="160"/>
      <c r="N62" s="160"/>
      <c r="O62" s="160"/>
      <c r="P62" s="160"/>
      <c r="Q62" s="160"/>
      <c r="R62" s="160"/>
      <c r="S62" s="160"/>
      <c r="T62" s="160"/>
      <c r="U62" s="160"/>
      <c r="V62" s="160"/>
      <c r="W62" s="160"/>
      <c r="X62" s="160"/>
      <c r="Y62" s="160"/>
      <c r="Z62" s="160"/>
      <c r="AA62" s="160"/>
      <c r="AB62" s="160"/>
      <c r="AC62" s="160"/>
      <c r="AD62" s="160"/>
      <c r="AE62" s="160"/>
      <c r="AF62" s="160"/>
      <c r="AG62" s="160"/>
      <c r="AH62" s="160"/>
      <c r="AI62" s="160"/>
      <c r="AJ62" s="160"/>
      <c r="AK62" s="57">
        <f t="shared" si="3"/>
        <v>0</v>
      </c>
      <c r="AL62" s="57">
        <f t="shared" si="4"/>
        <v>0</v>
      </c>
      <c r="AM62" s="57">
        <f t="shared" si="5"/>
        <v>0</v>
      </c>
      <c r="AN62" s="57" t="str">
        <f t="shared" si="6"/>
        <v/>
      </c>
      <c r="AO62" s="56">
        <f t="shared" si="12"/>
        <v>0</v>
      </c>
      <c r="AP62" s="56" t="str">
        <f t="shared" si="13"/>
        <v/>
      </c>
      <c r="AQ62" s="56">
        <f t="shared" si="14"/>
        <v>0</v>
      </c>
      <c r="AR62" s="56" t="str">
        <f t="shared" si="15"/>
        <v/>
      </c>
      <c r="AS62" s="58" t="str">
        <f>IFERROR(
   'Identitas Siswa'!E61 &amp; " " &amp; LOWER($AT$3) &amp; " " &amp; VLOOKUP(AP62, TP!$K$5:$L$24, 2, 0) &amp; ".",
"")</f>
        <v/>
      </c>
      <c r="AT62" s="58" t="str">
        <f>IFERROR(
   'Identitas Siswa'!E61 &amp; " " &amp; LOWER($AT$4) &amp; " " &amp; VLOOKUP(AR62, TP!$K$5:$L$24, 2, 0) &amp; ".",
"")</f>
        <v/>
      </c>
      <c r="AU62" s="15"/>
      <c r="AW62" s="29">
        <f t="shared" si="11"/>
        <v>0</v>
      </c>
      <c r="AX62" s="29">
        <f t="shared" si="0"/>
        <v>0</v>
      </c>
      <c r="AY62" s="29">
        <f t="shared" si="1"/>
        <v>0</v>
      </c>
      <c r="AZ62" s="54"/>
      <c r="BA62" s="29">
        <f t="shared" si="2"/>
        <v>0</v>
      </c>
      <c r="BE62" s="48"/>
      <c r="BF62" s="48"/>
    </row>
    <row r="63" spans="1:58" customFormat="1" hidden="1" x14ac:dyDescent="0.25">
      <c r="A63" s="56">
        <f>'Identitas Siswa'!A62</f>
        <v>55</v>
      </c>
      <c r="B63" s="62" t="str">
        <f>IF('Identitas Siswa'!D62=0,"",'Identitas Siswa'!D62)</f>
        <v/>
      </c>
      <c r="C63" s="160"/>
      <c r="D63" s="160"/>
      <c r="E63" s="160"/>
      <c r="F63" s="160"/>
      <c r="G63" s="160"/>
      <c r="H63" s="160"/>
      <c r="I63" s="160"/>
      <c r="J63" s="160"/>
      <c r="K63" s="160"/>
      <c r="L63" s="160"/>
      <c r="M63" s="160"/>
      <c r="N63" s="160"/>
      <c r="O63" s="160"/>
      <c r="P63" s="160"/>
      <c r="Q63" s="160"/>
      <c r="R63" s="160"/>
      <c r="S63" s="160"/>
      <c r="T63" s="160"/>
      <c r="U63" s="160"/>
      <c r="V63" s="160"/>
      <c r="W63" s="160"/>
      <c r="X63" s="160"/>
      <c r="Y63" s="160"/>
      <c r="Z63" s="160"/>
      <c r="AA63" s="160"/>
      <c r="AB63" s="160"/>
      <c r="AC63" s="160"/>
      <c r="AD63" s="160"/>
      <c r="AE63" s="160"/>
      <c r="AF63" s="160"/>
      <c r="AG63" s="160"/>
      <c r="AH63" s="160"/>
      <c r="AI63" s="160"/>
      <c r="AJ63" s="160"/>
      <c r="AK63" s="57">
        <f t="shared" si="3"/>
        <v>0</v>
      </c>
      <c r="AL63" s="57">
        <f t="shared" si="4"/>
        <v>0</v>
      </c>
      <c r="AM63" s="57">
        <f t="shared" si="5"/>
        <v>0</v>
      </c>
      <c r="AN63" s="57" t="str">
        <f t="shared" si="6"/>
        <v/>
      </c>
      <c r="AO63" s="56">
        <f t="shared" si="12"/>
        <v>0</v>
      </c>
      <c r="AP63" s="56" t="str">
        <f t="shared" si="13"/>
        <v/>
      </c>
      <c r="AQ63" s="56">
        <f t="shared" si="14"/>
        <v>0</v>
      </c>
      <c r="AR63" s="56" t="str">
        <f t="shared" si="15"/>
        <v/>
      </c>
      <c r="AS63" s="58" t="str">
        <f>IFERROR(
   'Identitas Siswa'!E62 &amp; " " &amp; LOWER($AT$3) &amp; " " &amp; VLOOKUP(AP63, TP!$K$5:$L$24, 2, 0) &amp; ".",
"")</f>
        <v/>
      </c>
      <c r="AT63" s="58" t="str">
        <f>IFERROR(
   'Identitas Siswa'!E62 &amp; " " &amp; LOWER($AT$4) &amp; " " &amp; VLOOKUP(AR63, TP!$K$5:$L$24, 2, 0) &amp; ".",
"")</f>
        <v/>
      </c>
      <c r="AU63" s="15"/>
      <c r="AW63" s="29">
        <f t="shared" si="11"/>
        <v>0</v>
      </c>
      <c r="AX63" s="29">
        <f t="shared" si="0"/>
        <v>0</v>
      </c>
      <c r="AY63" s="29">
        <f t="shared" si="1"/>
        <v>0</v>
      </c>
      <c r="AZ63" s="54"/>
      <c r="BA63" s="29">
        <f t="shared" si="2"/>
        <v>0</v>
      </c>
      <c r="BE63" s="48"/>
      <c r="BF63" s="48"/>
    </row>
    <row r="64" spans="1:58" customFormat="1" hidden="1" x14ac:dyDescent="0.25">
      <c r="A64" s="56">
        <f>'Identitas Siswa'!A63</f>
        <v>56</v>
      </c>
      <c r="B64" s="62" t="str">
        <f>IF('Identitas Siswa'!D63=0,"",'Identitas Siswa'!D63)</f>
        <v/>
      </c>
      <c r="C64" s="160"/>
      <c r="D64" s="160"/>
      <c r="E64" s="160"/>
      <c r="F64" s="160"/>
      <c r="G64" s="160"/>
      <c r="H64" s="160"/>
      <c r="I64" s="160"/>
      <c r="J64" s="160"/>
      <c r="K64" s="160"/>
      <c r="L64" s="160"/>
      <c r="M64" s="160"/>
      <c r="N64" s="160"/>
      <c r="O64" s="160"/>
      <c r="P64" s="160"/>
      <c r="Q64" s="160"/>
      <c r="R64" s="160"/>
      <c r="S64" s="160"/>
      <c r="T64" s="160"/>
      <c r="U64" s="160"/>
      <c r="V64" s="160"/>
      <c r="W64" s="160"/>
      <c r="X64" s="160"/>
      <c r="Y64" s="160"/>
      <c r="Z64" s="160"/>
      <c r="AA64" s="160"/>
      <c r="AB64" s="160"/>
      <c r="AC64" s="160"/>
      <c r="AD64" s="160"/>
      <c r="AE64" s="160"/>
      <c r="AF64" s="160"/>
      <c r="AG64" s="160"/>
      <c r="AH64" s="160"/>
      <c r="AI64" s="160"/>
      <c r="AJ64" s="160"/>
      <c r="AK64" s="57">
        <f t="shared" si="3"/>
        <v>0</v>
      </c>
      <c r="AL64" s="57">
        <f t="shared" si="4"/>
        <v>0</v>
      </c>
      <c r="AM64" s="57">
        <f t="shared" si="5"/>
        <v>0</v>
      </c>
      <c r="AN64" s="57" t="str">
        <f t="shared" si="6"/>
        <v/>
      </c>
      <c r="AO64" s="56">
        <f t="shared" si="12"/>
        <v>0</v>
      </c>
      <c r="AP64" s="56" t="str">
        <f t="shared" si="13"/>
        <v/>
      </c>
      <c r="AQ64" s="56">
        <f t="shared" si="14"/>
        <v>0</v>
      </c>
      <c r="AR64" s="56" t="str">
        <f t="shared" si="15"/>
        <v/>
      </c>
      <c r="AS64" s="58" t="str">
        <f>IFERROR(
   'Identitas Siswa'!E63 &amp; " " &amp; LOWER($AT$3) &amp; " " &amp; VLOOKUP(AP64, TP!$K$5:$L$24, 2, 0) &amp; ".",
"")</f>
        <v/>
      </c>
      <c r="AT64" s="58" t="str">
        <f>IFERROR(
   'Identitas Siswa'!E63 &amp; " " &amp; LOWER($AT$4) &amp; " " &amp; VLOOKUP(AR64, TP!$K$5:$L$24, 2, 0) &amp; ".",
"")</f>
        <v/>
      </c>
      <c r="AU64" s="15"/>
      <c r="AW64" s="29">
        <f t="shared" si="11"/>
        <v>0</v>
      </c>
      <c r="AX64" s="29">
        <f t="shared" si="0"/>
        <v>0</v>
      </c>
      <c r="AY64" s="29">
        <f t="shared" si="1"/>
        <v>0</v>
      </c>
      <c r="AZ64" s="54"/>
      <c r="BA64" s="29">
        <f t="shared" si="2"/>
        <v>0</v>
      </c>
      <c r="BE64" s="48"/>
      <c r="BF64" s="48"/>
    </row>
    <row r="65" spans="1:58" customFormat="1" hidden="1" x14ac:dyDescent="0.25">
      <c r="A65" s="56">
        <f>'Identitas Siswa'!A64</f>
        <v>57</v>
      </c>
      <c r="B65" s="62" t="str">
        <f>IF('Identitas Siswa'!D64=0,"",'Identitas Siswa'!D64)</f>
        <v/>
      </c>
      <c r="C65" s="160"/>
      <c r="D65" s="160"/>
      <c r="E65" s="160"/>
      <c r="F65" s="160"/>
      <c r="G65" s="160"/>
      <c r="H65" s="160"/>
      <c r="I65" s="160"/>
      <c r="J65" s="160"/>
      <c r="K65" s="160"/>
      <c r="L65" s="160"/>
      <c r="M65" s="160"/>
      <c r="N65" s="160"/>
      <c r="O65" s="160"/>
      <c r="P65" s="160"/>
      <c r="Q65" s="160"/>
      <c r="R65" s="160"/>
      <c r="S65" s="160"/>
      <c r="T65" s="160"/>
      <c r="U65" s="160"/>
      <c r="V65" s="160"/>
      <c r="W65" s="160"/>
      <c r="X65" s="160"/>
      <c r="Y65" s="160"/>
      <c r="Z65" s="160"/>
      <c r="AA65" s="160"/>
      <c r="AB65" s="160"/>
      <c r="AC65" s="160"/>
      <c r="AD65" s="160"/>
      <c r="AE65" s="160"/>
      <c r="AF65" s="160"/>
      <c r="AG65" s="160"/>
      <c r="AH65" s="160"/>
      <c r="AI65" s="160"/>
      <c r="AJ65" s="160"/>
      <c r="AK65" s="57">
        <f t="shared" si="3"/>
        <v>0</v>
      </c>
      <c r="AL65" s="57">
        <f t="shared" si="4"/>
        <v>0</v>
      </c>
      <c r="AM65" s="57">
        <f t="shared" si="5"/>
        <v>0</v>
      </c>
      <c r="AN65" s="57" t="str">
        <f t="shared" si="6"/>
        <v/>
      </c>
      <c r="AO65" s="56">
        <f t="shared" si="12"/>
        <v>0</v>
      </c>
      <c r="AP65" s="56" t="str">
        <f t="shared" si="13"/>
        <v/>
      </c>
      <c r="AQ65" s="56">
        <f t="shared" si="14"/>
        <v>0</v>
      </c>
      <c r="AR65" s="56" t="str">
        <f t="shared" si="15"/>
        <v/>
      </c>
      <c r="AS65" s="58" t="str">
        <f>IFERROR(
   'Identitas Siswa'!E64 &amp; " " &amp; LOWER($AT$3) &amp; " " &amp; VLOOKUP(AP65, TP!$K$5:$L$24, 2, 0) &amp; ".",
"")</f>
        <v/>
      </c>
      <c r="AT65" s="58" t="str">
        <f>IFERROR(
   'Identitas Siswa'!E64 &amp; " " &amp; LOWER($AT$4) &amp; " " &amp; VLOOKUP(AR65, TP!$K$5:$L$24, 2, 0) &amp; ".",
"")</f>
        <v/>
      </c>
      <c r="AU65" s="15"/>
      <c r="AW65" s="29">
        <f t="shared" si="11"/>
        <v>0</v>
      </c>
      <c r="AX65" s="29">
        <f t="shared" si="0"/>
        <v>0</v>
      </c>
      <c r="AY65" s="29">
        <f t="shared" si="1"/>
        <v>0</v>
      </c>
      <c r="AZ65" s="54"/>
      <c r="BA65" s="29">
        <f t="shared" si="2"/>
        <v>0</v>
      </c>
      <c r="BE65" s="48"/>
      <c r="BF65" s="48"/>
    </row>
    <row r="66" spans="1:58" customFormat="1" hidden="1" x14ac:dyDescent="0.25">
      <c r="A66" s="56">
        <f>'Identitas Siswa'!A65</f>
        <v>58</v>
      </c>
      <c r="B66" s="62" t="str">
        <f>IF('Identitas Siswa'!D65=0,"",'Identitas Siswa'!D65)</f>
        <v/>
      </c>
      <c r="C66" s="160"/>
      <c r="D66" s="160"/>
      <c r="E66" s="160"/>
      <c r="F66" s="160"/>
      <c r="G66" s="160"/>
      <c r="H66" s="160"/>
      <c r="I66" s="160"/>
      <c r="J66" s="160"/>
      <c r="K66" s="160"/>
      <c r="L66" s="160"/>
      <c r="M66" s="160"/>
      <c r="N66" s="160"/>
      <c r="O66" s="160"/>
      <c r="P66" s="160"/>
      <c r="Q66" s="160"/>
      <c r="R66" s="160"/>
      <c r="S66" s="160"/>
      <c r="T66" s="160"/>
      <c r="U66" s="160"/>
      <c r="V66" s="160"/>
      <c r="W66" s="160"/>
      <c r="X66" s="160"/>
      <c r="Y66" s="160"/>
      <c r="Z66" s="160"/>
      <c r="AA66" s="160"/>
      <c r="AB66" s="160"/>
      <c r="AC66" s="160"/>
      <c r="AD66" s="160"/>
      <c r="AE66" s="160"/>
      <c r="AF66" s="160"/>
      <c r="AG66" s="160"/>
      <c r="AH66" s="160"/>
      <c r="AI66" s="160"/>
      <c r="AJ66" s="160"/>
      <c r="AK66" s="57">
        <f t="shared" si="3"/>
        <v>0</v>
      </c>
      <c r="AL66" s="57">
        <f t="shared" si="4"/>
        <v>0</v>
      </c>
      <c r="AM66" s="57">
        <f t="shared" si="5"/>
        <v>0</v>
      </c>
      <c r="AN66" s="57" t="str">
        <f t="shared" si="6"/>
        <v/>
      </c>
      <c r="AO66" s="56">
        <f t="shared" si="12"/>
        <v>0</v>
      </c>
      <c r="AP66" s="56" t="str">
        <f t="shared" si="13"/>
        <v/>
      </c>
      <c r="AQ66" s="56">
        <f t="shared" si="14"/>
        <v>0</v>
      </c>
      <c r="AR66" s="56" t="str">
        <f t="shared" si="15"/>
        <v/>
      </c>
      <c r="AS66" s="58" t="str">
        <f>IFERROR(
   'Identitas Siswa'!E65 &amp; " " &amp; LOWER($AT$3) &amp; " " &amp; VLOOKUP(AP66, TP!$K$5:$L$24, 2, 0) &amp; ".",
"")</f>
        <v/>
      </c>
      <c r="AT66" s="58" t="str">
        <f>IFERROR(
   'Identitas Siswa'!E65 &amp; " " &amp; LOWER($AT$4) &amp; " " &amp; VLOOKUP(AR66, TP!$K$5:$L$24, 2, 0) &amp; ".",
"")</f>
        <v/>
      </c>
      <c r="AU66" s="15"/>
      <c r="AW66" s="29">
        <f t="shared" si="11"/>
        <v>0</v>
      </c>
      <c r="AX66" s="29">
        <f t="shared" si="0"/>
        <v>0</v>
      </c>
      <c r="AY66" s="29">
        <f t="shared" si="1"/>
        <v>0</v>
      </c>
      <c r="AZ66" s="54"/>
      <c r="BA66" s="29">
        <f t="shared" si="2"/>
        <v>0</v>
      </c>
      <c r="BE66" s="48"/>
      <c r="BF66" s="48"/>
    </row>
    <row r="67" spans="1:58" customFormat="1" hidden="1" x14ac:dyDescent="0.25">
      <c r="A67" s="56">
        <f>'Identitas Siswa'!A66</f>
        <v>59</v>
      </c>
      <c r="B67" s="62" t="str">
        <f>IF('Identitas Siswa'!D66=0,"",'Identitas Siswa'!D66)</f>
        <v/>
      </c>
      <c r="C67" s="160"/>
      <c r="D67" s="160"/>
      <c r="E67" s="160"/>
      <c r="F67" s="160"/>
      <c r="G67" s="160"/>
      <c r="H67" s="160"/>
      <c r="I67" s="160"/>
      <c r="J67" s="160"/>
      <c r="K67" s="160"/>
      <c r="L67" s="160"/>
      <c r="M67" s="160"/>
      <c r="N67" s="160"/>
      <c r="O67" s="160"/>
      <c r="P67" s="160"/>
      <c r="Q67" s="160"/>
      <c r="R67" s="160"/>
      <c r="S67" s="160"/>
      <c r="T67" s="160"/>
      <c r="U67" s="160"/>
      <c r="V67" s="160"/>
      <c r="W67" s="160"/>
      <c r="X67" s="160"/>
      <c r="Y67" s="160"/>
      <c r="Z67" s="160"/>
      <c r="AA67" s="160"/>
      <c r="AB67" s="160"/>
      <c r="AC67" s="160"/>
      <c r="AD67" s="160"/>
      <c r="AE67" s="160"/>
      <c r="AF67" s="160"/>
      <c r="AG67" s="160"/>
      <c r="AH67" s="160"/>
      <c r="AI67" s="160"/>
      <c r="AJ67" s="160"/>
      <c r="AK67" s="57">
        <f t="shared" si="3"/>
        <v>0</v>
      </c>
      <c r="AL67" s="57">
        <f t="shared" si="4"/>
        <v>0</v>
      </c>
      <c r="AM67" s="57">
        <f t="shared" si="5"/>
        <v>0</v>
      </c>
      <c r="AN67" s="57" t="str">
        <f t="shared" si="6"/>
        <v/>
      </c>
      <c r="AO67" s="56">
        <f t="shared" si="12"/>
        <v>0</v>
      </c>
      <c r="AP67" s="56" t="str">
        <f t="shared" si="13"/>
        <v/>
      </c>
      <c r="AQ67" s="56">
        <f t="shared" si="14"/>
        <v>0</v>
      </c>
      <c r="AR67" s="56" t="str">
        <f t="shared" si="15"/>
        <v/>
      </c>
      <c r="AS67" s="58" t="str">
        <f>IFERROR(
   'Identitas Siswa'!E66 &amp; " " &amp; LOWER($AT$3) &amp; " " &amp; VLOOKUP(AP67, TP!$K$5:$L$24, 2, 0) &amp; ".",
"")</f>
        <v/>
      </c>
      <c r="AT67" s="58" t="str">
        <f>IFERROR(
   'Identitas Siswa'!E66 &amp; " " &amp; LOWER($AT$4) &amp; " " &amp; VLOOKUP(AR67, TP!$K$5:$L$24, 2, 0) &amp; ".",
"")</f>
        <v/>
      </c>
      <c r="AU67" s="15"/>
      <c r="AW67" s="29">
        <f t="shared" si="11"/>
        <v>0</v>
      </c>
      <c r="AX67" s="29">
        <f t="shared" si="0"/>
        <v>0</v>
      </c>
      <c r="AY67" s="29">
        <f t="shared" si="1"/>
        <v>0</v>
      </c>
      <c r="AZ67" s="54"/>
      <c r="BA67" s="29">
        <f t="shared" si="2"/>
        <v>0</v>
      </c>
      <c r="BE67" s="48"/>
      <c r="BF67" s="48"/>
    </row>
    <row r="68" spans="1:58" customFormat="1" hidden="1" x14ac:dyDescent="0.25">
      <c r="A68" s="56">
        <f>'Identitas Siswa'!A67</f>
        <v>60</v>
      </c>
      <c r="B68" s="62" t="str">
        <f>IF('Identitas Siswa'!D67=0,"",'Identitas Siswa'!D67)</f>
        <v/>
      </c>
      <c r="C68" s="160"/>
      <c r="D68" s="160"/>
      <c r="E68" s="160"/>
      <c r="F68" s="160"/>
      <c r="G68" s="160"/>
      <c r="H68" s="160"/>
      <c r="I68" s="160"/>
      <c r="J68" s="160"/>
      <c r="K68" s="160"/>
      <c r="L68" s="160"/>
      <c r="M68" s="160"/>
      <c r="N68" s="160"/>
      <c r="O68" s="160"/>
      <c r="P68" s="160"/>
      <c r="Q68" s="160"/>
      <c r="R68" s="160"/>
      <c r="S68" s="160"/>
      <c r="T68" s="160"/>
      <c r="U68" s="160"/>
      <c r="V68" s="160"/>
      <c r="W68" s="160"/>
      <c r="X68" s="160"/>
      <c r="Y68" s="160"/>
      <c r="Z68" s="160"/>
      <c r="AA68" s="160"/>
      <c r="AB68" s="160"/>
      <c r="AC68" s="160"/>
      <c r="AD68" s="160"/>
      <c r="AE68" s="160"/>
      <c r="AF68" s="160"/>
      <c r="AG68" s="160"/>
      <c r="AH68" s="160"/>
      <c r="AI68" s="160"/>
      <c r="AJ68" s="160"/>
      <c r="AK68" s="57">
        <f t="shared" si="3"/>
        <v>0</v>
      </c>
      <c r="AL68" s="57">
        <f t="shared" si="4"/>
        <v>0</v>
      </c>
      <c r="AM68" s="57">
        <f t="shared" si="5"/>
        <v>0</v>
      </c>
      <c r="AN68" s="57" t="str">
        <f t="shared" si="6"/>
        <v/>
      </c>
      <c r="AO68" s="56">
        <f t="shared" si="12"/>
        <v>0</v>
      </c>
      <c r="AP68" s="56" t="str">
        <f t="shared" si="13"/>
        <v/>
      </c>
      <c r="AQ68" s="56">
        <f t="shared" si="14"/>
        <v>0</v>
      </c>
      <c r="AR68" s="56" t="str">
        <f t="shared" si="15"/>
        <v/>
      </c>
      <c r="AS68" s="58" t="str">
        <f>IFERROR(
   'Identitas Siswa'!E67 &amp; " " &amp; LOWER($AT$3) &amp; " " &amp; VLOOKUP(AP68, TP!$K$5:$L$24, 2, 0) &amp; ".",
"")</f>
        <v/>
      </c>
      <c r="AT68" s="58" t="str">
        <f>IFERROR(
   'Identitas Siswa'!E67 &amp; " " &amp; LOWER($AT$4) &amp; " " &amp; VLOOKUP(AR68, TP!$K$5:$L$24, 2, 0) &amp; ".",
"")</f>
        <v/>
      </c>
      <c r="AU68" s="15"/>
      <c r="AW68" s="29">
        <f t="shared" si="11"/>
        <v>0</v>
      </c>
      <c r="AX68" s="29">
        <f t="shared" si="0"/>
        <v>0</v>
      </c>
      <c r="AY68" s="29">
        <f t="shared" si="1"/>
        <v>0</v>
      </c>
      <c r="AZ68" s="54"/>
      <c r="BA68" s="29">
        <f t="shared" si="2"/>
        <v>0</v>
      </c>
      <c r="BE68" s="48"/>
      <c r="BF68" s="48"/>
    </row>
    <row r="69" spans="1:58" x14ac:dyDescent="0.25"/>
    <row r="70" spans="1:58" x14ac:dyDescent="0.25"/>
  </sheetData>
  <sheetProtection sheet="1" objects="1" scenarios="1"/>
  <mergeCells count="13">
    <mergeCell ref="B7:B8"/>
    <mergeCell ref="A7:A8"/>
    <mergeCell ref="AO7:AP7"/>
    <mergeCell ref="AQ7:AR7"/>
    <mergeCell ref="C7:V7"/>
    <mergeCell ref="W7:AH7"/>
    <mergeCell ref="AI7:AJ7"/>
    <mergeCell ref="AT1:AT2"/>
    <mergeCell ref="AK7:AK8"/>
    <mergeCell ref="AL7:AL8"/>
    <mergeCell ref="AM7:AM8"/>
    <mergeCell ref="AN7:AN8"/>
    <mergeCell ref="AS7:AT7"/>
  </mergeCells>
  <conditionalFormatting sqref="C9:C68">
    <cfRule type="expression" dxfId="479" priority="32">
      <formula>$C$8=""</formula>
    </cfRule>
  </conditionalFormatting>
  <conditionalFormatting sqref="D9:D68">
    <cfRule type="expression" dxfId="478" priority="31">
      <formula>$D$8=""</formula>
    </cfRule>
  </conditionalFormatting>
  <conditionalFormatting sqref="E9:E68">
    <cfRule type="expression" dxfId="477" priority="30">
      <formula>$E$8=""</formula>
    </cfRule>
  </conditionalFormatting>
  <conditionalFormatting sqref="F9:F68">
    <cfRule type="expression" dxfId="476" priority="29">
      <formula>$F$8=""</formula>
    </cfRule>
  </conditionalFormatting>
  <conditionalFormatting sqref="G9:G68">
    <cfRule type="expression" dxfId="475" priority="28">
      <formula>$G$8=""</formula>
    </cfRule>
  </conditionalFormatting>
  <conditionalFormatting sqref="H9:H68">
    <cfRule type="expression" dxfId="474" priority="27">
      <formula>$H$8=""</formula>
    </cfRule>
  </conditionalFormatting>
  <conditionalFormatting sqref="I9:I68">
    <cfRule type="expression" dxfId="473" priority="26">
      <formula>$I$8=""</formula>
    </cfRule>
  </conditionalFormatting>
  <conditionalFormatting sqref="J9:J68">
    <cfRule type="expression" dxfId="472" priority="25">
      <formula>$J$8=""</formula>
    </cfRule>
  </conditionalFormatting>
  <conditionalFormatting sqref="K9:K68">
    <cfRule type="expression" dxfId="471" priority="24">
      <formula>$K$8=""</formula>
    </cfRule>
  </conditionalFormatting>
  <conditionalFormatting sqref="L9:L68">
    <cfRule type="expression" dxfId="470" priority="23">
      <formula>$L$8=""</formula>
    </cfRule>
  </conditionalFormatting>
  <conditionalFormatting sqref="M9:M68">
    <cfRule type="expression" dxfId="469" priority="22">
      <formula>$M$8=""</formula>
    </cfRule>
  </conditionalFormatting>
  <conditionalFormatting sqref="N9:N68">
    <cfRule type="expression" dxfId="468" priority="21">
      <formula>$N$8=""</formula>
    </cfRule>
  </conditionalFormatting>
  <conditionalFormatting sqref="O9:O68">
    <cfRule type="expression" dxfId="467" priority="20">
      <formula>$O$8=""</formula>
    </cfRule>
  </conditionalFormatting>
  <conditionalFormatting sqref="P9:P68">
    <cfRule type="expression" dxfId="466" priority="19">
      <formula>$P$8=""</formula>
    </cfRule>
  </conditionalFormatting>
  <conditionalFormatting sqref="Q9:Q68">
    <cfRule type="expression" dxfId="465" priority="18">
      <formula>$Q$8=""</formula>
    </cfRule>
  </conditionalFormatting>
  <conditionalFormatting sqref="R9:R68">
    <cfRule type="expression" dxfId="464" priority="17">
      <formula>$R$8=""</formula>
    </cfRule>
  </conditionalFormatting>
  <conditionalFormatting sqref="S9:S68">
    <cfRule type="expression" dxfId="463" priority="16">
      <formula>$S$8=""</formula>
    </cfRule>
  </conditionalFormatting>
  <conditionalFormatting sqref="T9:T68">
    <cfRule type="expression" dxfId="462" priority="15">
      <formula>$T$8=""</formula>
    </cfRule>
  </conditionalFormatting>
  <conditionalFormatting sqref="U9:U68">
    <cfRule type="expression" dxfId="461" priority="14">
      <formula>$U$8=""</formula>
    </cfRule>
  </conditionalFormatting>
  <conditionalFormatting sqref="V9:V68">
    <cfRule type="expression" dxfId="460" priority="13">
      <formula>$V$8=""</formula>
    </cfRule>
  </conditionalFormatting>
  <conditionalFormatting sqref="W9:W68">
    <cfRule type="expression" dxfId="459" priority="12">
      <formula>$W$8=""</formula>
    </cfRule>
  </conditionalFormatting>
  <conditionalFormatting sqref="X9:X68">
    <cfRule type="expression" dxfId="458" priority="11">
      <formula>$X$8=""</formula>
    </cfRule>
  </conditionalFormatting>
  <conditionalFormatting sqref="Y9:Y68">
    <cfRule type="expression" dxfId="457" priority="10">
      <formula>$Y$8=""</formula>
    </cfRule>
  </conditionalFormatting>
  <conditionalFormatting sqref="Z9:Z68">
    <cfRule type="expression" dxfId="456" priority="9">
      <formula>$Z$8=""</formula>
    </cfRule>
  </conditionalFormatting>
  <conditionalFormatting sqref="AA9:AA68">
    <cfRule type="expression" dxfId="455" priority="8">
      <formula>$AA$8=""</formula>
    </cfRule>
  </conditionalFormatting>
  <conditionalFormatting sqref="AB9:AB68">
    <cfRule type="expression" dxfId="454" priority="7">
      <formula>$AB$8=""</formula>
    </cfRule>
  </conditionalFormatting>
  <conditionalFormatting sqref="AC9:AC68">
    <cfRule type="expression" dxfId="453" priority="6">
      <formula>$AC$8=""</formula>
    </cfRule>
  </conditionalFormatting>
  <conditionalFormatting sqref="AD9:AD68">
    <cfRule type="expression" dxfId="452" priority="5">
      <formula>$AD$8=""</formula>
    </cfRule>
  </conditionalFormatting>
  <conditionalFormatting sqref="AE9:AE68">
    <cfRule type="expression" dxfId="451" priority="4">
      <formula>$AE$8=""</formula>
    </cfRule>
  </conditionalFormatting>
  <conditionalFormatting sqref="AF9:AF68">
    <cfRule type="expression" dxfId="450" priority="3">
      <formula>$AF$8=""</formula>
    </cfRule>
  </conditionalFormatting>
  <conditionalFormatting sqref="AG9:AG68">
    <cfRule type="expression" dxfId="449" priority="2">
      <formula>$AG$8=""</formula>
    </cfRule>
  </conditionalFormatting>
  <conditionalFormatting sqref="AH9:AH68">
    <cfRule type="expression" dxfId="448" priority="1">
      <formula>$AH$8=""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17" r:id="rId3" name="CommandButton1">
          <controlPr defaultSize="0" autoLine="0" r:id="rId4">
            <anchor moveWithCells="1">
              <from>
                <xdr:col>1</xdr:col>
                <xdr:colOff>9525</xdr:colOff>
                <xdr:row>1</xdr:row>
                <xdr:rowOff>38100</xdr:rowOff>
              </from>
              <to>
                <xdr:col>1</xdr:col>
                <xdr:colOff>1733550</xdr:colOff>
                <xdr:row>4</xdr:row>
                <xdr:rowOff>133350</xdr:rowOff>
              </to>
            </anchor>
          </controlPr>
        </control>
      </mc:Choice>
      <mc:Fallback>
        <control shapeId="9217" r:id="rId3" name="CommandButton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D19873-66FE-4A24-AE0A-63FA21C63BF9}">
  <sheetPr codeName="Sheet8"/>
  <dimension ref="A1:BH70"/>
  <sheetViews>
    <sheetView showGridLines="0" showRowColHeaders="0" zoomScale="40" zoomScaleNormal="40" workbookViewId="0">
      <pane xSplit="2" ySplit="8" topLeftCell="C9" activePane="bottomRight" state="frozen"/>
      <selection pane="topRight" activeCell="C1" sqref="C1"/>
      <selection pane="bottomLeft" activeCell="A9" sqref="A9"/>
      <selection pane="bottomRight"/>
    </sheetView>
  </sheetViews>
  <sheetFormatPr defaultColWidth="0" defaultRowHeight="15" customHeight="1" zeroHeight="1" x14ac:dyDescent="0.25"/>
  <cols>
    <col min="1" max="1" width="3.28515625" style="15" customWidth="1"/>
    <col min="2" max="2" width="36.42578125" style="15" customWidth="1"/>
    <col min="3" max="36" width="9.140625" style="15" customWidth="1"/>
    <col min="37" max="38" width="11.85546875" style="15" customWidth="1"/>
    <col min="39" max="39" width="10.7109375" style="15" customWidth="1"/>
    <col min="40" max="40" width="11.5703125" style="15" customWidth="1"/>
    <col min="41" max="41" width="5.140625" style="15" hidden="1" customWidth="1"/>
    <col min="42" max="42" width="4.85546875" style="15" hidden="1" customWidth="1"/>
    <col min="43" max="43" width="5.140625" style="15" hidden="1" customWidth="1"/>
    <col min="44" max="44" width="4.85546875" style="15" hidden="1" customWidth="1"/>
    <col min="45" max="45" width="48.42578125" style="15" customWidth="1"/>
    <col min="46" max="46" width="49.140625" style="15" customWidth="1"/>
    <col min="47" max="47" width="9.140625" style="15" customWidth="1"/>
    <col min="48" max="52" width="9.140625" style="15" hidden="1" customWidth="1"/>
    <col min="53" max="53" width="12.42578125" style="15" hidden="1" customWidth="1"/>
    <col min="54" max="56" width="9.140625" style="15" hidden="1" customWidth="1"/>
    <col min="57" max="57" width="38" style="15" hidden="1" customWidth="1"/>
    <col min="58" max="58" width="34.85546875" style="15" hidden="1" customWidth="1"/>
    <col min="59" max="59" width="45" style="15" hidden="1" customWidth="1"/>
    <col min="60" max="60" width="40.28515625" style="15" hidden="1" customWidth="1"/>
    <col min="61" max="16384" width="9.140625" style="15" hidden="1"/>
  </cols>
  <sheetData>
    <row r="1" spans="1:58" x14ac:dyDescent="0.25">
      <c r="AT1" s="284" t="s">
        <v>354</v>
      </c>
    </row>
    <row r="2" spans="1:58" x14ac:dyDescent="0.25">
      <c r="AT2" s="285"/>
    </row>
    <row r="3" spans="1:58" x14ac:dyDescent="0.25">
      <c r="AS3" s="61" t="s">
        <v>347</v>
      </c>
      <c r="AT3" s="161" t="s">
        <v>343</v>
      </c>
    </row>
    <row r="4" spans="1:58" ht="15.75" thickBot="1" x14ac:dyDescent="0.3">
      <c r="AS4" s="61" t="s">
        <v>348</v>
      </c>
      <c r="AT4" s="162" t="s">
        <v>344</v>
      </c>
      <c r="AZ4" s="15" t="str">
        <f>AW8</f>
        <v>S. TP</v>
      </c>
      <c r="BA4" s="15" t="str">
        <f>AX8</f>
        <v>S. LM</v>
      </c>
      <c r="BB4" s="15" t="str">
        <f>AY8</f>
        <v>S. AS</v>
      </c>
    </row>
    <row r="5" spans="1:58" x14ac:dyDescent="0.25">
      <c r="AZ5" s="15">
        <f>'MAPEL &amp; BOBOT'!H5</f>
        <v>1</v>
      </c>
      <c r="BA5" s="15">
        <f>'MAPEL &amp; BOBOT'!H6</f>
        <v>1</v>
      </c>
      <c r="BB5" s="15">
        <f>'MAPEL &amp; BOBOT'!H7</f>
        <v>2</v>
      </c>
      <c r="BC5" s="15">
        <f>SUM(AZ5:BB5)</f>
        <v>4</v>
      </c>
    </row>
    <row r="6" spans="1:58" x14ac:dyDescent="0.25"/>
    <row r="7" spans="1:58" customFormat="1" ht="45" customHeight="1" x14ac:dyDescent="0.25">
      <c r="A7" s="283" t="s">
        <v>53</v>
      </c>
      <c r="B7" s="286" t="s">
        <v>353</v>
      </c>
      <c r="C7" s="287" t="str">
        <f>'MAPEL &amp; BOBOT'!F5</f>
        <v>SUMATIF TUJUAN PEMBELAJARAN</v>
      </c>
      <c r="D7" s="287"/>
      <c r="E7" s="287"/>
      <c r="F7" s="287"/>
      <c r="G7" s="287"/>
      <c r="H7" s="287"/>
      <c r="I7" s="287"/>
      <c r="J7" s="287"/>
      <c r="K7" s="287"/>
      <c r="L7" s="287"/>
      <c r="M7" s="287"/>
      <c r="N7" s="287"/>
      <c r="O7" s="287"/>
      <c r="P7" s="287"/>
      <c r="Q7" s="287"/>
      <c r="R7" s="287"/>
      <c r="S7" s="287"/>
      <c r="T7" s="287"/>
      <c r="U7" s="287"/>
      <c r="V7" s="287"/>
      <c r="W7" s="287" t="str">
        <f>'MAPEL &amp; BOBOT'!F6</f>
        <v>SUMATIF LINGKUP MATERI</v>
      </c>
      <c r="X7" s="287"/>
      <c r="Y7" s="287"/>
      <c r="Z7" s="287"/>
      <c r="AA7" s="287"/>
      <c r="AB7" s="287"/>
      <c r="AC7" s="287"/>
      <c r="AD7" s="287"/>
      <c r="AE7" s="287"/>
      <c r="AF7" s="287"/>
      <c r="AG7" s="287"/>
      <c r="AH7" s="287"/>
      <c r="AI7" s="288" t="str">
        <f>'MAPEL &amp; BOBOT'!F7</f>
        <v>SUMATIF AKHIR SEMESTER</v>
      </c>
      <c r="AJ7" s="288"/>
      <c r="AK7" s="289" t="str">
        <f>"NA "&amp;C7</f>
        <v>NA SUMATIF TUJUAN PEMBELAJARAN</v>
      </c>
      <c r="AL7" s="289" t="str">
        <f>"NA "&amp;W7</f>
        <v>NA SUMATIF LINGKUP MATERI</v>
      </c>
      <c r="AM7" s="289" t="str">
        <f>"NA "&amp;AI7</f>
        <v>NA SUMATIF AKHIR SEMESTER</v>
      </c>
      <c r="AN7" s="289" t="s">
        <v>346</v>
      </c>
      <c r="AO7" s="282" t="s">
        <v>349</v>
      </c>
      <c r="AP7" s="282"/>
      <c r="AQ7" s="282" t="s">
        <v>350</v>
      </c>
      <c r="AR7" s="282"/>
      <c r="AS7" s="283" t="s">
        <v>340</v>
      </c>
      <c r="AT7" s="283"/>
      <c r="AU7" s="15"/>
    </row>
    <row r="8" spans="1:58" customFormat="1" ht="71.25" customHeight="1" x14ac:dyDescent="0.25">
      <c r="A8" s="283"/>
      <c r="B8" s="286"/>
      <c r="C8" s="49" t="str" cm="1">
        <f t="array" ref="C8:V8">IF(TRANSPOSE(TP!O5:O24)="", "", TRANSPOSE(TP!O5:O24))</f>
        <v>TP 1</v>
      </c>
      <c r="D8" s="49" t="str">
        <v>TP 2</v>
      </c>
      <c r="E8" s="49" t="str">
        <v>TP 3</v>
      </c>
      <c r="F8" s="49" t="str">
        <v>TP 4</v>
      </c>
      <c r="G8" s="49" t="str">
        <v>TP 5</v>
      </c>
      <c r="H8" s="49" t="str">
        <v>TP 6</v>
      </c>
      <c r="I8" s="49" t="str">
        <v>TP 7</v>
      </c>
      <c r="J8" s="49" t="str">
        <v>TP 8</v>
      </c>
      <c r="K8" s="49" t="str">
        <v>TP 9</v>
      </c>
      <c r="L8" s="49" t="str">
        <v>TP 10</v>
      </c>
      <c r="M8" s="49" t="str">
        <v>TP 11</v>
      </c>
      <c r="N8" s="49" t="str">
        <v>TP 12</v>
      </c>
      <c r="O8" s="49" t="str">
        <v>TP 13</v>
      </c>
      <c r="P8" s="49" t="str">
        <v>TP 14</v>
      </c>
      <c r="Q8" s="49" t="str">
        <v>TP 15</v>
      </c>
      <c r="R8" s="49" t="str">
        <v>TP 16</v>
      </c>
      <c r="S8" s="49" t="str">
        <v>TP 17</v>
      </c>
      <c r="T8" s="49" t="str">
        <v>TP 18</v>
      </c>
      <c r="U8" s="49" t="str">
        <v>TP 19</v>
      </c>
      <c r="V8" s="49" t="str">
        <v>TP 20</v>
      </c>
      <c r="W8" s="55" t="str" cm="1">
        <f t="array" ref="W8:AH8">IF(TRANSPOSE(TP!N5:N16)="", "", TRANSPOSE(TP!N5:N16))</f>
        <v>Aku yang Unik</v>
      </c>
      <c r="X8" s="55" t="str">
        <v>Buku Jendela Dunia</v>
      </c>
      <c r="Y8" s="79" t="str">
        <v>Ekspresi Diri Melalui Hobi</v>
      </c>
      <c r="Z8" s="79" t="str">
        <v>Belajar Berwirausaha</v>
      </c>
      <c r="AA8" s="79" t="str">
        <v/>
      </c>
      <c r="AB8" s="79" t="str">
        <v/>
      </c>
      <c r="AC8" s="79" t="str">
        <v/>
      </c>
      <c r="AD8" s="79" t="str">
        <v/>
      </c>
      <c r="AE8" s="79" t="str">
        <v/>
      </c>
      <c r="AF8" s="79" t="str">
        <v/>
      </c>
      <c r="AG8" s="79" t="str">
        <v/>
      </c>
      <c r="AH8" s="79" t="str">
        <v/>
      </c>
      <c r="AI8" s="52" t="s">
        <v>338</v>
      </c>
      <c r="AJ8" s="52" t="s">
        <v>339</v>
      </c>
      <c r="AK8" s="290"/>
      <c r="AL8" s="290"/>
      <c r="AM8" s="290"/>
      <c r="AN8" s="290"/>
      <c r="AO8" s="53" t="s">
        <v>351</v>
      </c>
      <c r="AP8" s="53" t="s">
        <v>352</v>
      </c>
      <c r="AQ8" s="53" t="s">
        <v>351</v>
      </c>
      <c r="AR8" s="53" t="s">
        <v>352</v>
      </c>
      <c r="AS8" s="49" t="s">
        <v>341</v>
      </c>
      <c r="AT8" s="49" t="s">
        <v>342</v>
      </c>
      <c r="AU8" s="15"/>
      <c r="AW8" s="29" t="str">
        <f>'MAPEL &amp; BOBOT'!G5</f>
        <v>S. TP</v>
      </c>
      <c r="AX8" s="29" t="str">
        <f>'MAPEL &amp; BOBOT'!G6</f>
        <v>S. LM</v>
      </c>
      <c r="AY8" s="29" t="str">
        <f>'MAPEL &amp; BOBOT'!G7</f>
        <v>S. AS</v>
      </c>
      <c r="AZ8" s="54"/>
      <c r="BA8" s="29" t="s">
        <v>345</v>
      </c>
    </row>
    <row r="9" spans="1:58" customFormat="1" ht="42" customHeight="1" x14ac:dyDescent="0.25">
      <c r="A9" s="56">
        <f>'Identitas Siswa'!A8</f>
        <v>1</v>
      </c>
      <c r="B9" s="62" t="str">
        <f>IF('Identitas Siswa'!D8=0,"",'Identitas Siswa'!D8)</f>
        <v>Siswa 01</v>
      </c>
      <c r="C9" s="160">
        <v>90</v>
      </c>
      <c r="D9" s="160">
        <v>90</v>
      </c>
      <c r="E9" s="160">
        <v>90</v>
      </c>
      <c r="F9" s="160">
        <v>90</v>
      </c>
      <c r="G9" s="160">
        <v>90</v>
      </c>
      <c r="H9" s="160">
        <v>90</v>
      </c>
      <c r="I9" s="160">
        <v>90</v>
      </c>
      <c r="J9" s="160">
        <v>90</v>
      </c>
      <c r="K9" s="160">
        <v>90</v>
      </c>
      <c r="L9" s="160">
        <v>90</v>
      </c>
      <c r="M9" s="160"/>
      <c r="N9" s="160"/>
      <c r="O9" s="160"/>
      <c r="P9" s="160"/>
      <c r="Q9" s="160"/>
      <c r="R9" s="160"/>
      <c r="S9" s="160"/>
      <c r="T9" s="160"/>
      <c r="U9" s="160"/>
      <c r="V9" s="160"/>
      <c r="W9" s="160">
        <v>90</v>
      </c>
      <c r="X9" s="160">
        <v>90</v>
      </c>
      <c r="Y9" s="160"/>
      <c r="Z9" s="160"/>
      <c r="AA9" s="160"/>
      <c r="AB9" s="160"/>
      <c r="AC9" s="160"/>
      <c r="AD9" s="160"/>
      <c r="AE9" s="160"/>
      <c r="AF9" s="160"/>
      <c r="AG9" s="160"/>
      <c r="AH9" s="160"/>
      <c r="AI9" s="160">
        <v>90</v>
      </c>
      <c r="AJ9" s="160">
        <v>90</v>
      </c>
      <c r="AK9" s="57">
        <f>IFERROR(AVERAGE(C9:V9),0)</f>
        <v>90</v>
      </c>
      <c r="AL9" s="57">
        <f>IFERROR(AVERAGE(W9:AH9),0)</f>
        <v>90</v>
      </c>
      <c r="AM9" s="57">
        <f>IFERROR(AVERAGE(AI9:AJ9),0)</f>
        <v>90</v>
      </c>
      <c r="AN9" s="57">
        <f>IFERROR(ROUND(IFERROR(SUM($AW9:$AY9)/$BA9,""),0),"")</f>
        <v>90</v>
      </c>
      <c r="AO9" s="56">
        <f>MAX(C9:V9)</f>
        <v>90</v>
      </c>
      <c r="AP9" s="56" t="str">
        <f>IFERROR(INDEX(C$8:V$8, MATCH(AO9, C9:V9, 0)), "")</f>
        <v>TP 1</v>
      </c>
      <c r="AQ9" s="56">
        <f>MIN(C9:V9)</f>
        <v>90</v>
      </c>
      <c r="AR9" s="56" t="str">
        <f>IFERROR(INDEX(C$8:V$8, MATCH(AQ9, C9:V9, 0)), "")</f>
        <v>TP 1</v>
      </c>
      <c r="AS9" s="58" t="str">
        <f>IFERROR(
   'Identitas Siswa'!E8 &amp; " " &amp; LOWER($AT$3) &amp; " " &amp; VLOOKUP(AP9, TP!$O$5:$P$24, 2, 0) &amp; ".",
"")</f>
        <v>Si A menunjukkan penguasaan dalam memperkenalkan diri di depan kelas.</v>
      </c>
      <c r="AT9" s="58" t="str">
        <f>IFERROR(
   'Identitas Siswa'!E8 &amp; " " &amp; LOWER($AT$4) &amp; " " &amp; VLOOKUP(AR9, TP!$O$5:$P$24, 2, 0) &amp; ".",
"")</f>
        <v>Si A perlu bimbingan dalam memperkenalkan diri di depan kelas.</v>
      </c>
      <c r="AU9" s="15"/>
      <c r="AW9" s="29">
        <f>IFERROR(AK9*$AZ$5,0)</f>
        <v>90</v>
      </c>
      <c r="AX9" s="29">
        <f>IFERROR(AL9*$BA$5,0)</f>
        <v>90</v>
      </c>
      <c r="AY9" s="29">
        <f>IFERROR(AM9*$BB$5,0)</f>
        <v>180</v>
      </c>
      <c r="AZ9" s="54"/>
      <c r="BA9" s="29">
        <f>SUM(SUM(AK9&gt;0)*$AZ$5,SUM(AL9&gt;0)*$BA$5,SUM(AM9&gt;0)*$BB$5)</f>
        <v>4</v>
      </c>
    </row>
    <row r="10" spans="1:58" customFormat="1" ht="24" x14ac:dyDescent="0.25">
      <c r="A10" s="56">
        <f>'Identitas Siswa'!A9</f>
        <v>2</v>
      </c>
      <c r="B10" s="62" t="str">
        <f>IF('Identitas Siswa'!D9=0,"",'Identitas Siswa'!D9)</f>
        <v>Siswa 02</v>
      </c>
      <c r="C10" s="160">
        <v>80</v>
      </c>
      <c r="D10" s="160">
        <v>80</v>
      </c>
      <c r="E10" s="160">
        <v>80</v>
      </c>
      <c r="F10" s="160">
        <v>80</v>
      </c>
      <c r="G10" s="160">
        <v>80</v>
      </c>
      <c r="H10" s="160">
        <v>80</v>
      </c>
      <c r="I10" s="160">
        <v>80</v>
      </c>
      <c r="J10" s="160">
        <v>80</v>
      </c>
      <c r="K10" s="160"/>
      <c r="L10" s="160">
        <v>80</v>
      </c>
      <c r="M10" s="160"/>
      <c r="N10" s="160"/>
      <c r="O10" s="160"/>
      <c r="P10" s="160"/>
      <c r="Q10" s="160"/>
      <c r="R10" s="160"/>
      <c r="S10" s="160"/>
      <c r="T10" s="160"/>
      <c r="U10" s="160"/>
      <c r="V10" s="160"/>
      <c r="W10" s="160">
        <v>80</v>
      </c>
      <c r="X10" s="160">
        <v>80</v>
      </c>
      <c r="Y10" s="160"/>
      <c r="Z10" s="160"/>
      <c r="AA10" s="160"/>
      <c r="AB10" s="160"/>
      <c r="AC10" s="160"/>
      <c r="AD10" s="160"/>
      <c r="AE10" s="160"/>
      <c r="AF10" s="160"/>
      <c r="AG10" s="160"/>
      <c r="AH10" s="160"/>
      <c r="AI10" s="160">
        <v>80</v>
      </c>
      <c r="AJ10" s="160">
        <v>80</v>
      </c>
      <c r="AK10" s="57">
        <f>IFERROR(AVERAGE(C10:V10),0)</f>
        <v>80</v>
      </c>
      <c r="AL10" s="57">
        <f>IFERROR(AVERAGE(W10:AH10),0)</f>
        <v>80</v>
      </c>
      <c r="AM10" s="57">
        <f>IFERROR(AVERAGE(AI10:AJ10),0)</f>
        <v>80</v>
      </c>
      <c r="AN10" s="57">
        <f>IFERROR(ROUND(IFERROR(SUM($AW10:$AY10)/$BA10,""),0),"")</f>
        <v>80</v>
      </c>
      <c r="AO10" s="56">
        <f>MAX(C10:V10)</f>
        <v>80</v>
      </c>
      <c r="AP10" s="56" t="str">
        <f>IFERROR(INDEX(C$8:V$8, MATCH(AO10, C10:V10, 0)), "")</f>
        <v>TP 1</v>
      </c>
      <c r="AQ10" s="56">
        <f>MIN(C10:V10)</f>
        <v>80</v>
      </c>
      <c r="AR10" s="56" t="str">
        <f>IFERROR(INDEX(C$8:V$8, MATCH(AQ10, C10:V10, 0)), "")</f>
        <v>TP 1</v>
      </c>
      <c r="AS10" s="58" t="str">
        <f>IFERROR(
   'Identitas Siswa'!E9 &amp; " " &amp; LOWER($AT$3) &amp; " " &amp; VLOOKUP(AP10, TP!$O$5:$P$24, 2, 0) &amp; ".",
"")</f>
        <v>Si B menunjukkan penguasaan dalam memperkenalkan diri di depan kelas.</v>
      </c>
      <c r="AT10" s="58" t="str">
        <f>IFERROR(
   'Identitas Siswa'!E9 &amp; " " &amp; LOWER($AT$4) &amp; " " &amp; VLOOKUP(AR10, TP!$O$5:$P$24, 2, 0) &amp; ".",
"")</f>
        <v>Si B perlu bimbingan dalam memperkenalkan diri di depan kelas.</v>
      </c>
      <c r="AU10" s="15"/>
      <c r="AW10" s="29">
        <f>IFERROR(AK10*$AZ$5,0)</f>
        <v>80</v>
      </c>
      <c r="AX10" s="29">
        <f t="shared" ref="AX10:AX68" si="0">IFERROR(AL10*$BA$5,0)</f>
        <v>80</v>
      </c>
      <c r="AY10" s="29">
        <f t="shared" ref="AY10:AY68" si="1">IFERROR(AM10*$BB$5,0)</f>
        <v>160</v>
      </c>
      <c r="AZ10" s="54"/>
      <c r="BA10" s="29">
        <f t="shared" ref="BA10:BA68" si="2">SUM(SUM(AK10&gt;0)*$AZ$5,SUM(AL10&gt;0)*$BA$5,SUM(AM10&gt;0)*$BB$5)</f>
        <v>4</v>
      </c>
      <c r="BE10" s="48"/>
      <c r="BF10" s="48"/>
    </row>
    <row r="11" spans="1:58" customFormat="1" hidden="1" x14ac:dyDescent="0.25">
      <c r="A11" s="56">
        <f>'Identitas Siswa'!A10</f>
        <v>3</v>
      </c>
      <c r="B11" s="62" t="str">
        <f>IF('Identitas Siswa'!D10=0,"",'Identitas Siswa'!D10)</f>
        <v/>
      </c>
      <c r="C11" s="160"/>
      <c r="D11" s="160"/>
      <c r="E11" s="160"/>
      <c r="F11" s="160"/>
      <c r="G11" s="160"/>
      <c r="H11" s="160"/>
      <c r="I11" s="160"/>
      <c r="J11" s="160"/>
      <c r="K11" s="160"/>
      <c r="L11" s="160"/>
      <c r="M11" s="160"/>
      <c r="N11" s="160"/>
      <c r="O11" s="160"/>
      <c r="P11" s="160"/>
      <c r="Q11" s="160"/>
      <c r="R11" s="160"/>
      <c r="S11" s="160"/>
      <c r="T11" s="160"/>
      <c r="U11" s="160"/>
      <c r="V11" s="160"/>
      <c r="W11" s="160"/>
      <c r="X11" s="160"/>
      <c r="Y11" s="160"/>
      <c r="Z11" s="160"/>
      <c r="AA11" s="160"/>
      <c r="AB11" s="160"/>
      <c r="AC11" s="160"/>
      <c r="AD11" s="160"/>
      <c r="AE11" s="160"/>
      <c r="AF11" s="160"/>
      <c r="AG11" s="160"/>
      <c r="AH11" s="160"/>
      <c r="AI11" s="160"/>
      <c r="AJ11" s="160"/>
      <c r="AK11" s="57">
        <f t="shared" ref="AK11:AK68" si="3">IFERROR(AVERAGE(C11:V11),0)</f>
        <v>0</v>
      </c>
      <c r="AL11" s="57">
        <f t="shared" ref="AL11:AL68" si="4">IFERROR(AVERAGE(W11:AH11),0)</f>
        <v>0</v>
      </c>
      <c r="AM11" s="57">
        <f t="shared" ref="AM11:AM68" si="5">IFERROR(AVERAGE(AI11:AJ11),0)</f>
        <v>0</v>
      </c>
      <c r="AN11" s="57" t="str">
        <f t="shared" ref="AN11:AN68" si="6">IFERROR(ROUND(IFERROR(SUM($AW11:$AY11)/$BA11,""),0),"")</f>
        <v/>
      </c>
      <c r="AO11" s="56">
        <f t="shared" ref="AO11:AO68" si="7">MAX(C11:V11)</f>
        <v>0</v>
      </c>
      <c r="AP11" s="56" t="str">
        <f t="shared" ref="AP11:AP68" si="8">IFERROR(INDEX(C$8:V$8, MATCH(AO11, C11:V11, 0)), "")</f>
        <v/>
      </c>
      <c r="AQ11" s="56">
        <f t="shared" ref="AQ11:AQ68" si="9">MIN(C11:V11)</f>
        <v>0</v>
      </c>
      <c r="AR11" s="56" t="str">
        <f t="shared" ref="AR11:AR68" si="10">IFERROR(INDEX(C$8:V$8, MATCH(AQ11, C11:V11, 0)), "")</f>
        <v/>
      </c>
      <c r="AS11" s="58" t="str">
        <f>IFERROR(
   'Identitas Siswa'!E10 &amp; " " &amp; LOWER($AT$3) &amp; " " &amp; VLOOKUP(AP11, TP!$O$5:$P$24, 2, 0) &amp; ".",
"")</f>
        <v/>
      </c>
      <c r="AT11" s="58" t="str">
        <f>IFERROR(
   'Identitas Siswa'!E10 &amp; " " &amp; LOWER($AT$4) &amp; " " &amp; VLOOKUP(AR11, TP!$O$5:$P$24, 2, 0) &amp; ".",
"")</f>
        <v/>
      </c>
      <c r="AU11" s="15"/>
      <c r="AW11" s="29">
        <f t="shared" ref="AW11:AW68" si="11">IFERROR(AK11*$AZ$5,0)</f>
        <v>0</v>
      </c>
      <c r="AX11" s="29">
        <f t="shared" si="0"/>
        <v>0</v>
      </c>
      <c r="AY11" s="29">
        <f t="shared" si="1"/>
        <v>0</v>
      </c>
      <c r="AZ11" s="54"/>
      <c r="BA11" s="29">
        <f t="shared" si="2"/>
        <v>0</v>
      </c>
      <c r="BE11" s="48"/>
      <c r="BF11" s="48"/>
    </row>
    <row r="12" spans="1:58" customFormat="1" hidden="1" x14ac:dyDescent="0.25">
      <c r="A12" s="56">
        <f>'Identitas Siswa'!A11</f>
        <v>4</v>
      </c>
      <c r="B12" s="62" t="str">
        <f>IF('Identitas Siswa'!D11=0,"",'Identitas Siswa'!D11)</f>
        <v/>
      </c>
      <c r="C12" s="160"/>
      <c r="D12" s="160"/>
      <c r="E12" s="160"/>
      <c r="F12" s="160"/>
      <c r="G12" s="160"/>
      <c r="H12" s="160"/>
      <c r="I12" s="160"/>
      <c r="J12" s="160"/>
      <c r="K12" s="160"/>
      <c r="L12" s="160"/>
      <c r="M12" s="160"/>
      <c r="N12" s="160"/>
      <c r="O12" s="160"/>
      <c r="P12" s="160"/>
      <c r="Q12" s="160"/>
      <c r="R12" s="160"/>
      <c r="S12" s="160"/>
      <c r="T12" s="160"/>
      <c r="U12" s="160"/>
      <c r="V12" s="160"/>
      <c r="W12" s="160"/>
      <c r="X12" s="160"/>
      <c r="Y12" s="160"/>
      <c r="Z12" s="160"/>
      <c r="AA12" s="160"/>
      <c r="AB12" s="160"/>
      <c r="AC12" s="160"/>
      <c r="AD12" s="160"/>
      <c r="AE12" s="160"/>
      <c r="AF12" s="160"/>
      <c r="AG12" s="160"/>
      <c r="AH12" s="160"/>
      <c r="AI12" s="160"/>
      <c r="AJ12" s="160"/>
      <c r="AK12" s="57">
        <f t="shared" si="3"/>
        <v>0</v>
      </c>
      <c r="AL12" s="57">
        <f t="shared" si="4"/>
        <v>0</v>
      </c>
      <c r="AM12" s="57">
        <f t="shared" si="5"/>
        <v>0</v>
      </c>
      <c r="AN12" s="57" t="str">
        <f t="shared" si="6"/>
        <v/>
      </c>
      <c r="AO12" s="56">
        <f t="shared" si="7"/>
        <v>0</v>
      </c>
      <c r="AP12" s="56" t="str">
        <f t="shared" si="8"/>
        <v/>
      </c>
      <c r="AQ12" s="56">
        <f t="shared" si="9"/>
        <v>0</v>
      </c>
      <c r="AR12" s="56" t="str">
        <f t="shared" si="10"/>
        <v/>
      </c>
      <c r="AS12" s="58" t="str">
        <f>IFERROR(
   'Identitas Siswa'!E11 &amp; " " &amp; LOWER($AT$3) &amp; " " &amp; VLOOKUP(AP12, TP!$O$5:$P$24, 2, 0) &amp; ".",
"")</f>
        <v/>
      </c>
      <c r="AT12" s="58" t="str">
        <f>IFERROR(
   'Identitas Siswa'!E11 &amp; " " &amp; LOWER($AT$4) &amp; " " &amp; VLOOKUP(AR12, TP!$O$5:$P$24, 2, 0) &amp; ".",
"")</f>
        <v/>
      </c>
      <c r="AU12" s="15"/>
      <c r="AW12" s="29">
        <f t="shared" si="11"/>
        <v>0</v>
      </c>
      <c r="AX12" s="29">
        <f t="shared" si="0"/>
        <v>0</v>
      </c>
      <c r="AY12" s="29">
        <f t="shared" si="1"/>
        <v>0</v>
      </c>
      <c r="AZ12" s="54"/>
      <c r="BA12" s="29">
        <f t="shared" si="2"/>
        <v>0</v>
      </c>
      <c r="BE12" s="48"/>
      <c r="BF12" s="48"/>
    </row>
    <row r="13" spans="1:58" customFormat="1" hidden="1" x14ac:dyDescent="0.25">
      <c r="A13" s="56">
        <f>'Identitas Siswa'!A12</f>
        <v>5</v>
      </c>
      <c r="B13" s="62" t="str">
        <f>IF('Identitas Siswa'!D12=0,"",'Identitas Siswa'!D12)</f>
        <v/>
      </c>
      <c r="C13" s="160"/>
      <c r="D13" s="160"/>
      <c r="E13" s="160"/>
      <c r="F13" s="160"/>
      <c r="G13" s="160"/>
      <c r="H13" s="160"/>
      <c r="I13" s="160"/>
      <c r="J13" s="160"/>
      <c r="K13" s="160"/>
      <c r="L13" s="160"/>
      <c r="M13" s="160"/>
      <c r="N13" s="160"/>
      <c r="O13" s="160"/>
      <c r="P13" s="160"/>
      <c r="Q13" s="160"/>
      <c r="R13" s="160"/>
      <c r="S13" s="160"/>
      <c r="T13" s="160"/>
      <c r="U13" s="160"/>
      <c r="V13" s="160"/>
      <c r="W13" s="160"/>
      <c r="X13" s="160"/>
      <c r="Y13" s="160"/>
      <c r="Z13" s="160"/>
      <c r="AA13" s="160"/>
      <c r="AB13" s="160"/>
      <c r="AC13" s="160"/>
      <c r="AD13" s="160"/>
      <c r="AE13" s="160"/>
      <c r="AF13" s="160"/>
      <c r="AG13" s="160"/>
      <c r="AH13" s="160"/>
      <c r="AI13" s="160"/>
      <c r="AJ13" s="160"/>
      <c r="AK13" s="57">
        <f t="shared" si="3"/>
        <v>0</v>
      </c>
      <c r="AL13" s="57">
        <f t="shared" si="4"/>
        <v>0</v>
      </c>
      <c r="AM13" s="57">
        <f t="shared" si="5"/>
        <v>0</v>
      </c>
      <c r="AN13" s="57" t="str">
        <f t="shared" si="6"/>
        <v/>
      </c>
      <c r="AO13" s="56">
        <f t="shared" si="7"/>
        <v>0</v>
      </c>
      <c r="AP13" s="56" t="str">
        <f t="shared" si="8"/>
        <v/>
      </c>
      <c r="AQ13" s="56">
        <f t="shared" si="9"/>
        <v>0</v>
      </c>
      <c r="AR13" s="56" t="str">
        <f t="shared" si="10"/>
        <v/>
      </c>
      <c r="AS13" s="58" t="str">
        <f>IFERROR(
   'Identitas Siswa'!E12 &amp; " " &amp; LOWER($AT$3) &amp; " " &amp; VLOOKUP(AP13, TP!$O$5:$P$24, 2, 0) &amp; ".",
"")</f>
        <v/>
      </c>
      <c r="AT13" s="58" t="str">
        <f>IFERROR(
   'Identitas Siswa'!E12 &amp; " " &amp; LOWER($AT$4) &amp; " " &amp; VLOOKUP(AR13, TP!$O$5:$P$24, 2, 0) &amp; ".",
"")</f>
        <v/>
      </c>
      <c r="AU13" s="15"/>
      <c r="AW13" s="29">
        <f t="shared" si="11"/>
        <v>0</v>
      </c>
      <c r="AX13" s="29">
        <f t="shared" si="0"/>
        <v>0</v>
      </c>
      <c r="AY13" s="29">
        <f t="shared" si="1"/>
        <v>0</v>
      </c>
      <c r="AZ13" s="54"/>
      <c r="BA13" s="29">
        <f t="shared" si="2"/>
        <v>0</v>
      </c>
      <c r="BE13" s="48"/>
      <c r="BF13" s="48"/>
    </row>
    <row r="14" spans="1:58" customFormat="1" hidden="1" x14ac:dyDescent="0.25">
      <c r="A14" s="56">
        <f>'Identitas Siswa'!A13</f>
        <v>6</v>
      </c>
      <c r="B14" s="62" t="str">
        <f>IF('Identitas Siswa'!D13=0,"",'Identitas Siswa'!D13)</f>
        <v/>
      </c>
      <c r="C14" s="160"/>
      <c r="D14" s="160"/>
      <c r="E14" s="160"/>
      <c r="F14" s="160"/>
      <c r="G14" s="160"/>
      <c r="H14" s="160"/>
      <c r="I14" s="160"/>
      <c r="J14" s="160"/>
      <c r="K14" s="160"/>
      <c r="L14" s="160"/>
      <c r="M14" s="160"/>
      <c r="N14" s="160"/>
      <c r="O14" s="160"/>
      <c r="P14" s="160"/>
      <c r="Q14" s="160"/>
      <c r="R14" s="160"/>
      <c r="S14" s="160"/>
      <c r="T14" s="160"/>
      <c r="U14" s="160"/>
      <c r="V14" s="160"/>
      <c r="W14" s="160"/>
      <c r="X14" s="160"/>
      <c r="Y14" s="160"/>
      <c r="Z14" s="160"/>
      <c r="AA14" s="160"/>
      <c r="AB14" s="160"/>
      <c r="AC14" s="160"/>
      <c r="AD14" s="160"/>
      <c r="AE14" s="160"/>
      <c r="AF14" s="160"/>
      <c r="AG14" s="160"/>
      <c r="AH14" s="160"/>
      <c r="AI14" s="160"/>
      <c r="AJ14" s="160"/>
      <c r="AK14" s="57">
        <f t="shared" si="3"/>
        <v>0</v>
      </c>
      <c r="AL14" s="57">
        <f t="shared" si="4"/>
        <v>0</v>
      </c>
      <c r="AM14" s="57">
        <f t="shared" si="5"/>
        <v>0</v>
      </c>
      <c r="AN14" s="57" t="str">
        <f t="shared" si="6"/>
        <v/>
      </c>
      <c r="AO14" s="56">
        <f t="shared" si="7"/>
        <v>0</v>
      </c>
      <c r="AP14" s="56" t="str">
        <f t="shared" si="8"/>
        <v/>
      </c>
      <c r="AQ14" s="56">
        <f t="shared" si="9"/>
        <v>0</v>
      </c>
      <c r="AR14" s="56" t="str">
        <f t="shared" si="10"/>
        <v/>
      </c>
      <c r="AS14" s="58" t="str">
        <f>IFERROR(
   'Identitas Siswa'!E13 &amp; " " &amp; LOWER($AT$3) &amp; " " &amp; VLOOKUP(AP14, TP!$O$5:$P$24, 2, 0) &amp; ".",
"")</f>
        <v/>
      </c>
      <c r="AT14" s="58" t="str">
        <f>IFERROR(
   'Identitas Siswa'!E13 &amp; " " &amp; LOWER($AT$4) &amp; " " &amp; VLOOKUP(AR14, TP!$O$5:$P$24, 2, 0) &amp; ".",
"")</f>
        <v/>
      </c>
      <c r="AU14" s="15"/>
      <c r="AW14" s="29">
        <f t="shared" si="11"/>
        <v>0</v>
      </c>
      <c r="AX14" s="29">
        <f t="shared" si="0"/>
        <v>0</v>
      </c>
      <c r="AY14" s="29">
        <f t="shared" si="1"/>
        <v>0</v>
      </c>
      <c r="AZ14" s="54"/>
      <c r="BA14" s="29">
        <f t="shared" si="2"/>
        <v>0</v>
      </c>
      <c r="BE14" s="48"/>
      <c r="BF14" s="48"/>
    </row>
    <row r="15" spans="1:58" customFormat="1" hidden="1" x14ac:dyDescent="0.25">
      <c r="A15" s="56">
        <f>'Identitas Siswa'!A14</f>
        <v>7</v>
      </c>
      <c r="B15" s="62" t="str">
        <f>IF('Identitas Siswa'!D14=0,"",'Identitas Siswa'!D14)</f>
        <v/>
      </c>
      <c r="C15" s="160"/>
      <c r="D15" s="160"/>
      <c r="E15" s="160"/>
      <c r="F15" s="160"/>
      <c r="G15" s="160"/>
      <c r="H15" s="160"/>
      <c r="I15" s="160"/>
      <c r="J15" s="160"/>
      <c r="K15" s="160"/>
      <c r="L15" s="160"/>
      <c r="M15" s="160"/>
      <c r="N15" s="160"/>
      <c r="O15" s="160"/>
      <c r="P15" s="160"/>
      <c r="Q15" s="160"/>
      <c r="R15" s="160"/>
      <c r="S15" s="160"/>
      <c r="T15" s="160"/>
      <c r="U15" s="160"/>
      <c r="V15" s="160"/>
      <c r="W15" s="160"/>
      <c r="X15" s="160"/>
      <c r="Y15" s="160"/>
      <c r="Z15" s="160"/>
      <c r="AA15" s="160"/>
      <c r="AB15" s="160"/>
      <c r="AC15" s="160"/>
      <c r="AD15" s="160"/>
      <c r="AE15" s="160"/>
      <c r="AF15" s="160"/>
      <c r="AG15" s="160"/>
      <c r="AH15" s="160"/>
      <c r="AI15" s="160"/>
      <c r="AJ15" s="160"/>
      <c r="AK15" s="57">
        <f t="shared" si="3"/>
        <v>0</v>
      </c>
      <c r="AL15" s="57">
        <f t="shared" si="4"/>
        <v>0</v>
      </c>
      <c r="AM15" s="57">
        <f t="shared" si="5"/>
        <v>0</v>
      </c>
      <c r="AN15" s="57" t="str">
        <f t="shared" si="6"/>
        <v/>
      </c>
      <c r="AO15" s="56">
        <f t="shared" si="7"/>
        <v>0</v>
      </c>
      <c r="AP15" s="56" t="str">
        <f t="shared" si="8"/>
        <v/>
      </c>
      <c r="AQ15" s="56">
        <f t="shared" si="9"/>
        <v>0</v>
      </c>
      <c r="AR15" s="56" t="str">
        <f t="shared" si="10"/>
        <v/>
      </c>
      <c r="AS15" s="58" t="str">
        <f>IFERROR(
   'Identitas Siswa'!E14 &amp; " " &amp; LOWER($AT$3) &amp; " " &amp; VLOOKUP(AP15, TP!$O$5:$P$24, 2, 0) &amp; ".",
"")</f>
        <v/>
      </c>
      <c r="AT15" s="58" t="str">
        <f>IFERROR(
   'Identitas Siswa'!E14 &amp; " " &amp; LOWER($AT$4) &amp; " " &amp; VLOOKUP(AR15, TP!$O$5:$P$24, 2, 0) &amp; ".",
"")</f>
        <v/>
      </c>
      <c r="AU15" s="15"/>
      <c r="AW15" s="29">
        <f t="shared" si="11"/>
        <v>0</v>
      </c>
      <c r="AX15" s="29">
        <f t="shared" si="0"/>
        <v>0</v>
      </c>
      <c r="AY15" s="29">
        <f t="shared" si="1"/>
        <v>0</v>
      </c>
      <c r="AZ15" s="54"/>
      <c r="BA15" s="29">
        <f t="shared" si="2"/>
        <v>0</v>
      </c>
      <c r="BE15" s="48"/>
      <c r="BF15" s="48"/>
    </row>
    <row r="16" spans="1:58" customFormat="1" hidden="1" x14ac:dyDescent="0.25">
      <c r="A16" s="56">
        <f>'Identitas Siswa'!A15</f>
        <v>8</v>
      </c>
      <c r="B16" s="62" t="str">
        <f>IF('Identitas Siswa'!D15=0,"",'Identitas Siswa'!D15)</f>
        <v/>
      </c>
      <c r="C16" s="160"/>
      <c r="D16" s="160"/>
      <c r="E16" s="160"/>
      <c r="F16" s="160"/>
      <c r="G16" s="160"/>
      <c r="H16" s="160"/>
      <c r="I16" s="160"/>
      <c r="J16" s="160"/>
      <c r="K16" s="160"/>
      <c r="L16" s="160"/>
      <c r="M16" s="160"/>
      <c r="N16" s="160"/>
      <c r="O16" s="160"/>
      <c r="P16" s="160"/>
      <c r="Q16" s="160"/>
      <c r="R16" s="160"/>
      <c r="S16" s="160"/>
      <c r="T16" s="160"/>
      <c r="U16" s="160"/>
      <c r="V16" s="160"/>
      <c r="W16" s="160"/>
      <c r="X16" s="160"/>
      <c r="Y16" s="160"/>
      <c r="Z16" s="160"/>
      <c r="AA16" s="160"/>
      <c r="AB16" s="160"/>
      <c r="AC16" s="160"/>
      <c r="AD16" s="160"/>
      <c r="AE16" s="160"/>
      <c r="AF16" s="160"/>
      <c r="AG16" s="160"/>
      <c r="AH16" s="160"/>
      <c r="AI16" s="160"/>
      <c r="AJ16" s="160"/>
      <c r="AK16" s="57">
        <f t="shared" si="3"/>
        <v>0</v>
      </c>
      <c r="AL16" s="57">
        <f t="shared" si="4"/>
        <v>0</v>
      </c>
      <c r="AM16" s="57">
        <f t="shared" si="5"/>
        <v>0</v>
      </c>
      <c r="AN16" s="57" t="str">
        <f t="shared" si="6"/>
        <v/>
      </c>
      <c r="AO16" s="56">
        <f t="shared" si="7"/>
        <v>0</v>
      </c>
      <c r="AP16" s="56" t="str">
        <f t="shared" si="8"/>
        <v/>
      </c>
      <c r="AQ16" s="56">
        <f t="shared" si="9"/>
        <v>0</v>
      </c>
      <c r="AR16" s="56" t="str">
        <f t="shared" si="10"/>
        <v/>
      </c>
      <c r="AS16" s="58" t="str">
        <f>IFERROR(
   'Identitas Siswa'!E15 &amp; " " &amp; LOWER($AT$3) &amp; " " &amp; VLOOKUP(AP16, TP!$O$5:$P$24, 2, 0) &amp; ".",
"")</f>
        <v/>
      </c>
      <c r="AT16" s="58" t="str">
        <f>IFERROR(
   'Identitas Siswa'!E15 &amp; " " &amp; LOWER($AT$4) &amp; " " &amp; VLOOKUP(AR16, TP!$O$5:$P$24, 2, 0) &amp; ".",
"")</f>
        <v/>
      </c>
      <c r="AU16" s="15"/>
      <c r="AW16" s="29">
        <f t="shared" si="11"/>
        <v>0</v>
      </c>
      <c r="AX16" s="29">
        <f t="shared" si="0"/>
        <v>0</v>
      </c>
      <c r="AY16" s="29">
        <f t="shared" si="1"/>
        <v>0</v>
      </c>
      <c r="AZ16" s="54"/>
      <c r="BA16" s="29">
        <f t="shared" si="2"/>
        <v>0</v>
      </c>
      <c r="BE16" s="48"/>
      <c r="BF16" s="48"/>
    </row>
    <row r="17" spans="1:58" customFormat="1" hidden="1" x14ac:dyDescent="0.25">
      <c r="A17" s="56">
        <f>'Identitas Siswa'!A16</f>
        <v>9</v>
      </c>
      <c r="B17" s="62" t="str">
        <f>IF('Identitas Siswa'!D16=0,"",'Identitas Siswa'!D16)</f>
        <v/>
      </c>
      <c r="C17" s="160"/>
      <c r="D17" s="160"/>
      <c r="E17" s="160"/>
      <c r="F17" s="160"/>
      <c r="G17" s="160"/>
      <c r="H17" s="160"/>
      <c r="I17" s="160"/>
      <c r="J17" s="160"/>
      <c r="K17" s="160"/>
      <c r="L17" s="160"/>
      <c r="M17" s="160"/>
      <c r="N17" s="160"/>
      <c r="O17" s="160"/>
      <c r="P17" s="160"/>
      <c r="Q17" s="160"/>
      <c r="R17" s="160"/>
      <c r="S17" s="160"/>
      <c r="T17" s="160"/>
      <c r="U17" s="160"/>
      <c r="V17" s="160"/>
      <c r="W17" s="160"/>
      <c r="X17" s="160"/>
      <c r="Y17" s="160"/>
      <c r="Z17" s="160"/>
      <c r="AA17" s="160"/>
      <c r="AB17" s="160"/>
      <c r="AC17" s="160"/>
      <c r="AD17" s="160"/>
      <c r="AE17" s="160"/>
      <c r="AF17" s="160"/>
      <c r="AG17" s="160"/>
      <c r="AH17" s="160"/>
      <c r="AI17" s="160"/>
      <c r="AJ17" s="160"/>
      <c r="AK17" s="57">
        <f t="shared" si="3"/>
        <v>0</v>
      </c>
      <c r="AL17" s="57">
        <f t="shared" si="4"/>
        <v>0</v>
      </c>
      <c r="AM17" s="57">
        <f t="shared" si="5"/>
        <v>0</v>
      </c>
      <c r="AN17" s="57" t="str">
        <f t="shared" si="6"/>
        <v/>
      </c>
      <c r="AO17" s="56">
        <f t="shared" si="7"/>
        <v>0</v>
      </c>
      <c r="AP17" s="56" t="str">
        <f t="shared" si="8"/>
        <v/>
      </c>
      <c r="AQ17" s="56">
        <f t="shared" si="9"/>
        <v>0</v>
      </c>
      <c r="AR17" s="56" t="str">
        <f t="shared" si="10"/>
        <v/>
      </c>
      <c r="AS17" s="58" t="str">
        <f>IFERROR(
   'Identitas Siswa'!E16 &amp; " " &amp; LOWER($AT$3) &amp; " " &amp; VLOOKUP(AP17, TP!$O$5:$P$24, 2, 0) &amp; ".",
"")</f>
        <v/>
      </c>
      <c r="AT17" s="58" t="str">
        <f>IFERROR(
   'Identitas Siswa'!E16 &amp; " " &amp; LOWER($AT$4) &amp; " " &amp; VLOOKUP(AR17, TP!$O$5:$P$24, 2, 0) &amp; ".",
"")</f>
        <v/>
      </c>
      <c r="AU17" s="15"/>
      <c r="AW17" s="29">
        <f t="shared" si="11"/>
        <v>0</v>
      </c>
      <c r="AX17" s="29">
        <f t="shared" si="0"/>
        <v>0</v>
      </c>
      <c r="AY17" s="29">
        <f t="shared" si="1"/>
        <v>0</v>
      </c>
      <c r="AZ17" s="54"/>
      <c r="BA17" s="29">
        <f t="shared" si="2"/>
        <v>0</v>
      </c>
      <c r="BE17" s="48"/>
      <c r="BF17" s="48"/>
    </row>
    <row r="18" spans="1:58" customFormat="1" hidden="1" x14ac:dyDescent="0.25">
      <c r="A18" s="56">
        <f>'Identitas Siswa'!A17</f>
        <v>10</v>
      </c>
      <c r="B18" s="62" t="str">
        <f>IF('Identitas Siswa'!D17=0,"",'Identitas Siswa'!D17)</f>
        <v/>
      </c>
      <c r="C18" s="160"/>
      <c r="D18" s="160"/>
      <c r="E18" s="160"/>
      <c r="F18" s="160"/>
      <c r="G18" s="160"/>
      <c r="H18" s="160"/>
      <c r="I18" s="160"/>
      <c r="J18" s="160"/>
      <c r="K18" s="160"/>
      <c r="L18" s="160"/>
      <c r="M18" s="160"/>
      <c r="N18" s="160"/>
      <c r="O18" s="160"/>
      <c r="P18" s="160"/>
      <c r="Q18" s="160"/>
      <c r="R18" s="160"/>
      <c r="S18" s="160"/>
      <c r="T18" s="160"/>
      <c r="U18" s="160"/>
      <c r="V18" s="160"/>
      <c r="W18" s="160"/>
      <c r="X18" s="160"/>
      <c r="Y18" s="160"/>
      <c r="Z18" s="160"/>
      <c r="AA18" s="160"/>
      <c r="AB18" s="160"/>
      <c r="AC18" s="160"/>
      <c r="AD18" s="160"/>
      <c r="AE18" s="160"/>
      <c r="AF18" s="160"/>
      <c r="AG18" s="160"/>
      <c r="AH18" s="160"/>
      <c r="AI18" s="160"/>
      <c r="AJ18" s="160"/>
      <c r="AK18" s="57">
        <f t="shared" si="3"/>
        <v>0</v>
      </c>
      <c r="AL18" s="57">
        <f t="shared" si="4"/>
        <v>0</v>
      </c>
      <c r="AM18" s="57">
        <f t="shared" si="5"/>
        <v>0</v>
      </c>
      <c r="AN18" s="57" t="str">
        <f t="shared" si="6"/>
        <v/>
      </c>
      <c r="AO18" s="56">
        <f t="shared" si="7"/>
        <v>0</v>
      </c>
      <c r="AP18" s="56" t="str">
        <f t="shared" si="8"/>
        <v/>
      </c>
      <c r="AQ18" s="56">
        <f t="shared" si="9"/>
        <v>0</v>
      </c>
      <c r="AR18" s="56" t="str">
        <f t="shared" si="10"/>
        <v/>
      </c>
      <c r="AS18" s="58" t="str">
        <f>IFERROR(
   'Identitas Siswa'!E17 &amp; " " &amp; LOWER($AT$3) &amp; " " &amp; VLOOKUP(AP18, TP!$O$5:$P$24, 2, 0) &amp; ".",
"")</f>
        <v/>
      </c>
      <c r="AT18" s="58" t="str">
        <f>IFERROR(
   'Identitas Siswa'!E17 &amp; " " &amp; LOWER($AT$4) &amp; " " &amp; VLOOKUP(AR18, TP!$O$5:$P$24, 2, 0) &amp; ".",
"")</f>
        <v/>
      </c>
      <c r="AU18" s="15"/>
      <c r="AW18" s="29">
        <f t="shared" si="11"/>
        <v>0</v>
      </c>
      <c r="AX18" s="29">
        <f t="shared" si="0"/>
        <v>0</v>
      </c>
      <c r="AY18" s="29">
        <f t="shared" si="1"/>
        <v>0</v>
      </c>
      <c r="AZ18" s="54"/>
      <c r="BA18" s="29">
        <f t="shared" si="2"/>
        <v>0</v>
      </c>
      <c r="BE18" s="48"/>
      <c r="BF18" s="48"/>
    </row>
    <row r="19" spans="1:58" customFormat="1" hidden="1" x14ac:dyDescent="0.25">
      <c r="A19" s="56">
        <f>'Identitas Siswa'!A18</f>
        <v>11</v>
      </c>
      <c r="B19" s="62" t="str">
        <f>IF('Identitas Siswa'!D18=0,"",'Identitas Siswa'!D18)</f>
        <v/>
      </c>
      <c r="C19" s="160"/>
      <c r="D19" s="160"/>
      <c r="E19" s="160"/>
      <c r="F19" s="160"/>
      <c r="G19" s="160"/>
      <c r="H19" s="160"/>
      <c r="I19" s="160"/>
      <c r="J19" s="160"/>
      <c r="K19" s="160"/>
      <c r="L19" s="160"/>
      <c r="M19" s="160"/>
      <c r="N19" s="160"/>
      <c r="O19" s="160"/>
      <c r="P19" s="160"/>
      <c r="Q19" s="160"/>
      <c r="R19" s="160"/>
      <c r="S19" s="160"/>
      <c r="T19" s="160"/>
      <c r="U19" s="160"/>
      <c r="V19" s="160"/>
      <c r="W19" s="160"/>
      <c r="X19" s="160"/>
      <c r="Y19" s="160"/>
      <c r="Z19" s="160"/>
      <c r="AA19" s="160"/>
      <c r="AB19" s="160"/>
      <c r="AC19" s="160"/>
      <c r="AD19" s="160"/>
      <c r="AE19" s="160"/>
      <c r="AF19" s="160"/>
      <c r="AG19" s="160"/>
      <c r="AH19" s="160"/>
      <c r="AI19" s="160"/>
      <c r="AJ19" s="160"/>
      <c r="AK19" s="57">
        <f t="shared" si="3"/>
        <v>0</v>
      </c>
      <c r="AL19" s="57">
        <f t="shared" si="4"/>
        <v>0</v>
      </c>
      <c r="AM19" s="57">
        <f t="shared" si="5"/>
        <v>0</v>
      </c>
      <c r="AN19" s="57" t="str">
        <f t="shared" si="6"/>
        <v/>
      </c>
      <c r="AO19" s="56">
        <f t="shared" si="7"/>
        <v>0</v>
      </c>
      <c r="AP19" s="56" t="str">
        <f t="shared" si="8"/>
        <v/>
      </c>
      <c r="AQ19" s="56">
        <f t="shared" si="9"/>
        <v>0</v>
      </c>
      <c r="AR19" s="56" t="str">
        <f t="shared" si="10"/>
        <v/>
      </c>
      <c r="AS19" s="58" t="str">
        <f>IFERROR(
   'Identitas Siswa'!E18 &amp; " " &amp; LOWER($AT$3) &amp; " " &amp; VLOOKUP(AP19, TP!$O$5:$P$24, 2, 0) &amp; ".",
"")</f>
        <v/>
      </c>
      <c r="AT19" s="58" t="str">
        <f>IFERROR(
   'Identitas Siswa'!E18 &amp; " " &amp; LOWER($AT$4) &amp; " " &amp; VLOOKUP(AR19, TP!$O$5:$P$24, 2, 0) &amp; ".",
"")</f>
        <v/>
      </c>
      <c r="AU19" s="15"/>
      <c r="AW19" s="29">
        <f t="shared" si="11"/>
        <v>0</v>
      </c>
      <c r="AX19" s="29">
        <f t="shared" si="0"/>
        <v>0</v>
      </c>
      <c r="AY19" s="29">
        <f t="shared" si="1"/>
        <v>0</v>
      </c>
      <c r="AZ19" s="54"/>
      <c r="BA19" s="29">
        <f t="shared" si="2"/>
        <v>0</v>
      </c>
      <c r="BE19" s="48"/>
      <c r="BF19" s="48"/>
    </row>
    <row r="20" spans="1:58" customFormat="1" hidden="1" x14ac:dyDescent="0.25">
      <c r="A20" s="56">
        <f>'Identitas Siswa'!A19</f>
        <v>12</v>
      </c>
      <c r="B20" s="62" t="str">
        <f>IF('Identitas Siswa'!D19=0,"",'Identitas Siswa'!D19)</f>
        <v/>
      </c>
      <c r="C20" s="160"/>
      <c r="D20" s="160"/>
      <c r="E20" s="160"/>
      <c r="F20" s="160"/>
      <c r="G20" s="160"/>
      <c r="H20" s="160"/>
      <c r="I20" s="160"/>
      <c r="J20" s="160"/>
      <c r="K20" s="160"/>
      <c r="L20" s="160"/>
      <c r="M20" s="160"/>
      <c r="N20" s="160"/>
      <c r="O20" s="160"/>
      <c r="P20" s="160"/>
      <c r="Q20" s="160"/>
      <c r="R20" s="160"/>
      <c r="S20" s="160"/>
      <c r="T20" s="160"/>
      <c r="U20" s="160"/>
      <c r="V20" s="160"/>
      <c r="W20" s="160"/>
      <c r="X20" s="160"/>
      <c r="Y20" s="160"/>
      <c r="Z20" s="160"/>
      <c r="AA20" s="160"/>
      <c r="AB20" s="160"/>
      <c r="AC20" s="160"/>
      <c r="AD20" s="160"/>
      <c r="AE20" s="160"/>
      <c r="AF20" s="160"/>
      <c r="AG20" s="160"/>
      <c r="AH20" s="160"/>
      <c r="AI20" s="160"/>
      <c r="AJ20" s="160"/>
      <c r="AK20" s="57">
        <f t="shared" si="3"/>
        <v>0</v>
      </c>
      <c r="AL20" s="57">
        <f t="shared" si="4"/>
        <v>0</v>
      </c>
      <c r="AM20" s="57">
        <f t="shared" si="5"/>
        <v>0</v>
      </c>
      <c r="AN20" s="57" t="str">
        <f t="shared" si="6"/>
        <v/>
      </c>
      <c r="AO20" s="56">
        <f t="shared" si="7"/>
        <v>0</v>
      </c>
      <c r="AP20" s="56" t="str">
        <f t="shared" si="8"/>
        <v/>
      </c>
      <c r="AQ20" s="56">
        <f t="shared" si="9"/>
        <v>0</v>
      </c>
      <c r="AR20" s="56" t="str">
        <f t="shared" si="10"/>
        <v/>
      </c>
      <c r="AS20" s="58" t="str">
        <f>IFERROR(
   'Identitas Siswa'!E19 &amp; " " &amp; LOWER($AT$3) &amp; " " &amp; VLOOKUP(AP20, TP!$O$5:$P$24, 2, 0) &amp; ".",
"")</f>
        <v/>
      </c>
      <c r="AT20" s="58" t="str">
        <f>IFERROR(
   'Identitas Siswa'!E19 &amp; " " &amp; LOWER($AT$4) &amp; " " &amp; VLOOKUP(AR20, TP!$O$5:$P$24, 2, 0) &amp; ".",
"")</f>
        <v/>
      </c>
      <c r="AU20" s="15"/>
      <c r="AW20" s="29">
        <f t="shared" si="11"/>
        <v>0</v>
      </c>
      <c r="AX20" s="29">
        <f t="shared" si="0"/>
        <v>0</v>
      </c>
      <c r="AY20" s="29">
        <f t="shared" si="1"/>
        <v>0</v>
      </c>
      <c r="AZ20" s="54"/>
      <c r="BA20" s="29">
        <f t="shared" si="2"/>
        <v>0</v>
      </c>
      <c r="BE20" s="48"/>
      <c r="BF20" s="48"/>
    </row>
    <row r="21" spans="1:58" customFormat="1" hidden="1" x14ac:dyDescent="0.25">
      <c r="A21" s="56">
        <f>'Identitas Siswa'!A20</f>
        <v>13</v>
      </c>
      <c r="B21" s="62" t="str">
        <f>IF('Identitas Siswa'!D20=0,"",'Identitas Siswa'!D20)</f>
        <v/>
      </c>
      <c r="C21" s="160"/>
      <c r="D21" s="160"/>
      <c r="E21" s="160"/>
      <c r="F21" s="160"/>
      <c r="G21" s="160"/>
      <c r="H21" s="160"/>
      <c r="I21" s="160"/>
      <c r="J21" s="160"/>
      <c r="K21" s="160"/>
      <c r="L21" s="160"/>
      <c r="M21" s="160"/>
      <c r="N21" s="160"/>
      <c r="O21" s="160"/>
      <c r="P21" s="160"/>
      <c r="Q21" s="160"/>
      <c r="R21" s="160"/>
      <c r="S21" s="160"/>
      <c r="T21" s="160"/>
      <c r="U21" s="160"/>
      <c r="V21" s="160"/>
      <c r="W21" s="160"/>
      <c r="X21" s="160"/>
      <c r="Y21" s="160"/>
      <c r="Z21" s="160"/>
      <c r="AA21" s="160"/>
      <c r="AB21" s="160"/>
      <c r="AC21" s="160"/>
      <c r="AD21" s="160"/>
      <c r="AE21" s="160"/>
      <c r="AF21" s="160"/>
      <c r="AG21" s="160"/>
      <c r="AH21" s="160"/>
      <c r="AI21" s="160"/>
      <c r="AJ21" s="160"/>
      <c r="AK21" s="57">
        <f t="shared" si="3"/>
        <v>0</v>
      </c>
      <c r="AL21" s="57">
        <f t="shared" si="4"/>
        <v>0</v>
      </c>
      <c r="AM21" s="57">
        <f t="shared" si="5"/>
        <v>0</v>
      </c>
      <c r="AN21" s="57" t="str">
        <f t="shared" si="6"/>
        <v/>
      </c>
      <c r="AO21" s="56">
        <f t="shared" si="7"/>
        <v>0</v>
      </c>
      <c r="AP21" s="56" t="str">
        <f t="shared" si="8"/>
        <v/>
      </c>
      <c r="AQ21" s="56">
        <f t="shared" si="9"/>
        <v>0</v>
      </c>
      <c r="AR21" s="56" t="str">
        <f t="shared" si="10"/>
        <v/>
      </c>
      <c r="AS21" s="58" t="str">
        <f>IFERROR(
   'Identitas Siswa'!E20 &amp; " " &amp; LOWER($AT$3) &amp; " " &amp; VLOOKUP(AP21, TP!$O$5:$P$24, 2, 0) &amp; ".",
"")</f>
        <v/>
      </c>
      <c r="AT21" s="58" t="str">
        <f>IFERROR(
   'Identitas Siswa'!E20 &amp; " " &amp; LOWER($AT$4) &amp; " " &amp; VLOOKUP(AR21, TP!$O$5:$P$24, 2, 0) &amp; ".",
"")</f>
        <v/>
      </c>
      <c r="AU21" s="15"/>
      <c r="AW21" s="29">
        <f t="shared" si="11"/>
        <v>0</v>
      </c>
      <c r="AX21" s="29">
        <f t="shared" si="0"/>
        <v>0</v>
      </c>
      <c r="AY21" s="29">
        <f t="shared" si="1"/>
        <v>0</v>
      </c>
      <c r="AZ21" s="54"/>
      <c r="BA21" s="29">
        <f t="shared" si="2"/>
        <v>0</v>
      </c>
      <c r="BE21" s="48"/>
      <c r="BF21" s="48"/>
    </row>
    <row r="22" spans="1:58" customFormat="1" hidden="1" x14ac:dyDescent="0.25">
      <c r="A22" s="56">
        <f>'Identitas Siswa'!A21</f>
        <v>14</v>
      </c>
      <c r="B22" s="62" t="str">
        <f>IF('Identitas Siswa'!D21=0,"",'Identitas Siswa'!D21)</f>
        <v/>
      </c>
      <c r="C22" s="160"/>
      <c r="D22" s="160"/>
      <c r="E22" s="160"/>
      <c r="F22" s="160"/>
      <c r="G22" s="160"/>
      <c r="H22" s="160"/>
      <c r="I22" s="160"/>
      <c r="J22" s="160"/>
      <c r="K22" s="160"/>
      <c r="L22" s="160"/>
      <c r="M22" s="160"/>
      <c r="N22" s="160"/>
      <c r="O22" s="160"/>
      <c r="P22" s="160"/>
      <c r="Q22" s="160"/>
      <c r="R22" s="160"/>
      <c r="S22" s="160"/>
      <c r="T22" s="160"/>
      <c r="U22" s="160"/>
      <c r="V22" s="160"/>
      <c r="W22" s="160"/>
      <c r="X22" s="160"/>
      <c r="Y22" s="160"/>
      <c r="Z22" s="160"/>
      <c r="AA22" s="160"/>
      <c r="AB22" s="160"/>
      <c r="AC22" s="160"/>
      <c r="AD22" s="160"/>
      <c r="AE22" s="160"/>
      <c r="AF22" s="160"/>
      <c r="AG22" s="160"/>
      <c r="AH22" s="160"/>
      <c r="AI22" s="160"/>
      <c r="AJ22" s="160"/>
      <c r="AK22" s="57">
        <f t="shared" si="3"/>
        <v>0</v>
      </c>
      <c r="AL22" s="57">
        <f t="shared" si="4"/>
        <v>0</v>
      </c>
      <c r="AM22" s="57">
        <f t="shared" si="5"/>
        <v>0</v>
      </c>
      <c r="AN22" s="57" t="str">
        <f t="shared" si="6"/>
        <v/>
      </c>
      <c r="AO22" s="56">
        <f t="shared" si="7"/>
        <v>0</v>
      </c>
      <c r="AP22" s="56" t="str">
        <f t="shared" si="8"/>
        <v/>
      </c>
      <c r="AQ22" s="56">
        <f t="shared" si="9"/>
        <v>0</v>
      </c>
      <c r="AR22" s="56" t="str">
        <f t="shared" si="10"/>
        <v/>
      </c>
      <c r="AS22" s="58" t="str">
        <f>IFERROR(
   'Identitas Siswa'!E21 &amp; " " &amp; LOWER($AT$3) &amp; " " &amp; VLOOKUP(AP22, TP!$O$5:$P$24, 2, 0) &amp; ".",
"")</f>
        <v/>
      </c>
      <c r="AT22" s="58" t="str">
        <f>IFERROR(
   'Identitas Siswa'!E21 &amp; " " &amp; LOWER($AT$4) &amp; " " &amp; VLOOKUP(AR22, TP!$O$5:$P$24, 2, 0) &amp; ".",
"")</f>
        <v/>
      </c>
      <c r="AU22" s="15"/>
      <c r="AW22" s="29">
        <f t="shared" si="11"/>
        <v>0</v>
      </c>
      <c r="AX22" s="29">
        <f t="shared" si="0"/>
        <v>0</v>
      </c>
      <c r="AY22" s="29">
        <f t="shared" si="1"/>
        <v>0</v>
      </c>
      <c r="AZ22" s="54"/>
      <c r="BA22" s="29">
        <f t="shared" si="2"/>
        <v>0</v>
      </c>
      <c r="BE22" s="48"/>
      <c r="BF22" s="48"/>
    </row>
    <row r="23" spans="1:58" customFormat="1" hidden="1" x14ac:dyDescent="0.25">
      <c r="A23" s="56">
        <f>'Identitas Siswa'!A22</f>
        <v>15</v>
      </c>
      <c r="B23" s="62" t="str">
        <f>IF('Identitas Siswa'!D22=0,"",'Identitas Siswa'!D22)</f>
        <v/>
      </c>
      <c r="C23" s="160"/>
      <c r="D23" s="160"/>
      <c r="E23" s="160"/>
      <c r="F23" s="160"/>
      <c r="G23" s="160"/>
      <c r="H23" s="160"/>
      <c r="I23" s="160"/>
      <c r="J23" s="160"/>
      <c r="K23" s="160"/>
      <c r="L23" s="160"/>
      <c r="M23" s="160"/>
      <c r="N23" s="160"/>
      <c r="O23" s="160"/>
      <c r="P23" s="160"/>
      <c r="Q23" s="160"/>
      <c r="R23" s="160"/>
      <c r="S23" s="160"/>
      <c r="T23" s="160"/>
      <c r="U23" s="160"/>
      <c r="V23" s="160"/>
      <c r="W23" s="160"/>
      <c r="X23" s="160"/>
      <c r="Y23" s="160"/>
      <c r="Z23" s="160"/>
      <c r="AA23" s="160"/>
      <c r="AB23" s="160"/>
      <c r="AC23" s="160"/>
      <c r="AD23" s="160"/>
      <c r="AE23" s="160"/>
      <c r="AF23" s="160"/>
      <c r="AG23" s="160"/>
      <c r="AH23" s="160"/>
      <c r="AI23" s="160"/>
      <c r="AJ23" s="160"/>
      <c r="AK23" s="57">
        <f t="shared" si="3"/>
        <v>0</v>
      </c>
      <c r="AL23" s="57">
        <f t="shared" si="4"/>
        <v>0</v>
      </c>
      <c r="AM23" s="57">
        <f t="shared" si="5"/>
        <v>0</v>
      </c>
      <c r="AN23" s="57" t="str">
        <f t="shared" si="6"/>
        <v/>
      </c>
      <c r="AO23" s="56">
        <f t="shared" si="7"/>
        <v>0</v>
      </c>
      <c r="AP23" s="56" t="str">
        <f t="shared" si="8"/>
        <v/>
      </c>
      <c r="AQ23" s="56">
        <f t="shared" si="9"/>
        <v>0</v>
      </c>
      <c r="AR23" s="56" t="str">
        <f t="shared" si="10"/>
        <v/>
      </c>
      <c r="AS23" s="58" t="str">
        <f>IFERROR(
   'Identitas Siswa'!E22 &amp; " " &amp; LOWER($AT$3) &amp; " " &amp; VLOOKUP(AP23, TP!$O$5:$P$24, 2, 0) &amp; ".",
"")</f>
        <v/>
      </c>
      <c r="AT23" s="58" t="str">
        <f>IFERROR(
   'Identitas Siswa'!E22 &amp; " " &amp; LOWER($AT$4) &amp; " " &amp; VLOOKUP(AR23, TP!$O$5:$P$24, 2, 0) &amp; ".",
"")</f>
        <v/>
      </c>
      <c r="AU23" s="15"/>
      <c r="AW23" s="29">
        <f t="shared" si="11"/>
        <v>0</v>
      </c>
      <c r="AX23" s="29">
        <f t="shared" si="0"/>
        <v>0</v>
      </c>
      <c r="AY23" s="29">
        <f t="shared" si="1"/>
        <v>0</v>
      </c>
      <c r="AZ23" s="54"/>
      <c r="BA23" s="29">
        <f t="shared" si="2"/>
        <v>0</v>
      </c>
      <c r="BE23" s="48"/>
      <c r="BF23" s="48"/>
    </row>
    <row r="24" spans="1:58" customFormat="1" hidden="1" x14ac:dyDescent="0.25">
      <c r="A24" s="56">
        <f>'Identitas Siswa'!A23</f>
        <v>16</v>
      </c>
      <c r="B24" s="62" t="str">
        <f>IF('Identitas Siswa'!D23=0,"",'Identitas Siswa'!D23)</f>
        <v/>
      </c>
      <c r="C24" s="160"/>
      <c r="D24" s="160"/>
      <c r="E24" s="160"/>
      <c r="F24" s="160"/>
      <c r="G24" s="160"/>
      <c r="H24" s="160"/>
      <c r="I24" s="160"/>
      <c r="J24" s="160"/>
      <c r="K24" s="160"/>
      <c r="L24" s="160"/>
      <c r="M24" s="160"/>
      <c r="N24" s="160"/>
      <c r="O24" s="160"/>
      <c r="P24" s="160"/>
      <c r="Q24" s="160"/>
      <c r="R24" s="160"/>
      <c r="S24" s="160"/>
      <c r="T24" s="160"/>
      <c r="U24" s="160"/>
      <c r="V24" s="160"/>
      <c r="W24" s="160"/>
      <c r="X24" s="160"/>
      <c r="Y24" s="160"/>
      <c r="Z24" s="160"/>
      <c r="AA24" s="160"/>
      <c r="AB24" s="160"/>
      <c r="AC24" s="160"/>
      <c r="AD24" s="160"/>
      <c r="AE24" s="160"/>
      <c r="AF24" s="160"/>
      <c r="AG24" s="160"/>
      <c r="AH24" s="160"/>
      <c r="AI24" s="160"/>
      <c r="AJ24" s="160"/>
      <c r="AK24" s="57">
        <f t="shared" si="3"/>
        <v>0</v>
      </c>
      <c r="AL24" s="57">
        <f t="shared" si="4"/>
        <v>0</v>
      </c>
      <c r="AM24" s="57">
        <f t="shared" si="5"/>
        <v>0</v>
      </c>
      <c r="AN24" s="57" t="str">
        <f t="shared" si="6"/>
        <v/>
      </c>
      <c r="AO24" s="56">
        <f t="shared" si="7"/>
        <v>0</v>
      </c>
      <c r="AP24" s="56" t="str">
        <f t="shared" si="8"/>
        <v/>
      </c>
      <c r="AQ24" s="56">
        <f t="shared" si="9"/>
        <v>0</v>
      </c>
      <c r="AR24" s="56" t="str">
        <f t="shared" si="10"/>
        <v/>
      </c>
      <c r="AS24" s="58" t="str">
        <f>IFERROR(
   'Identitas Siswa'!E23 &amp; " " &amp; LOWER($AT$3) &amp; " " &amp; VLOOKUP(AP24, TP!$O$5:$P$24, 2, 0) &amp; ".",
"")</f>
        <v/>
      </c>
      <c r="AT24" s="58" t="str">
        <f>IFERROR(
   'Identitas Siswa'!E23 &amp; " " &amp; LOWER($AT$4) &amp; " " &amp; VLOOKUP(AR24, TP!$O$5:$P$24, 2, 0) &amp; ".",
"")</f>
        <v/>
      </c>
      <c r="AU24" s="15"/>
      <c r="AW24" s="29">
        <f t="shared" si="11"/>
        <v>0</v>
      </c>
      <c r="AX24" s="29">
        <f t="shared" si="0"/>
        <v>0</v>
      </c>
      <c r="AY24" s="29">
        <f t="shared" si="1"/>
        <v>0</v>
      </c>
      <c r="AZ24" s="54"/>
      <c r="BA24" s="29">
        <f t="shared" si="2"/>
        <v>0</v>
      </c>
      <c r="BE24" s="48"/>
      <c r="BF24" s="48"/>
    </row>
    <row r="25" spans="1:58" customFormat="1" hidden="1" x14ac:dyDescent="0.25">
      <c r="A25" s="56">
        <f>'Identitas Siswa'!A24</f>
        <v>17</v>
      </c>
      <c r="B25" s="62" t="str">
        <f>IF('Identitas Siswa'!D24=0,"",'Identitas Siswa'!D24)</f>
        <v/>
      </c>
      <c r="C25" s="160"/>
      <c r="D25" s="160"/>
      <c r="E25" s="160"/>
      <c r="F25" s="160"/>
      <c r="G25" s="160"/>
      <c r="H25" s="160"/>
      <c r="I25" s="160"/>
      <c r="J25" s="160"/>
      <c r="K25" s="160"/>
      <c r="L25" s="160"/>
      <c r="M25" s="160"/>
      <c r="N25" s="160"/>
      <c r="O25" s="160"/>
      <c r="P25" s="160"/>
      <c r="Q25" s="160"/>
      <c r="R25" s="160"/>
      <c r="S25" s="160"/>
      <c r="T25" s="160"/>
      <c r="U25" s="160"/>
      <c r="V25" s="160"/>
      <c r="W25" s="160"/>
      <c r="X25" s="160"/>
      <c r="Y25" s="160"/>
      <c r="Z25" s="160"/>
      <c r="AA25" s="160"/>
      <c r="AB25" s="160"/>
      <c r="AC25" s="160"/>
      <c r="AD25" s="160"/>
      <c r="AE25" s="160"/>
      <c r="AF25" s="160"/>
      <c r="AG25" s="160"/>
      <c r="AH25" s="160"/>
      <c r="AI25" s="160"/>
      <c r="AJ25" s="160"/>
      <c r="AK25" s="57">
        <f t="shared" si="3"/>
        <v>0</v>
      </c>
      <c r="AL25" s="57">
        <f t="shared" si="4"/>
        <v>0</v>
      </c>
      <c r="AM25" s="57">
        <f t="shared" si="5"/>
        <v>0</v>
      </c>
      <c r="AN25" s="57" t="str">
        <f t="shared" si="6"/>
        <v/>
      </c>
      <c r="AO25" s="56">
        <f t="shared" si="7"/>
        <v>0</v>
      </c>
      <c r="AP25" s="56" t="str">
        <f t="shared" si="8"/>
        <v/>
      </c>
      <c r="AQ25" s="56">
        <f t="shared" si="9"/>
        <v>0</v>
      </c>
      <c r="AR25" s="56" t="str">
        <f t="shared" si="10"/>
        <v/>
      </c>
      <c r="AS25" s="58" t="str">
        <f>IFERROR(
   'Identitas Siswa'!E24 &amp; " " &amp; LOWER($AT$3) &amp; " " &amp; VLOOKUP(AP25, TP!$O$5:$P$24, 2, 0) &amp; ".",
"")</f>
        <v/>
      </c>
      <c r="AT25" s="58" t="str">
        <f>IFERROR(
   'Identitas Siswa'!E24 &amp; " " &amp; LOWER($AT$4) &amp; " " &amp; VLOOKUP(AR25, TP!$O$5:$P$24, 2, 0) &amp; ".",
"")</f>
        <v/>
      </c>
      <c r="AU25" s="15"/>
      <c r="AW25" s="29">
        <f t="shared" si="11"/>
        <v>0</v>
      </c>
      <c r="AX25" s="29">
        <f t="shared" si="0"/>
        <v>0</v>
      </c>
      <c r="AY25" s="29">
        <f t="shared" si="1"/>
        <v>0</v>
      </c>
      <c r="AZ25" s="54"/>
      <c r="BA25" s="29">
        <f t="shared" si="2"/>
        <v>0</v>
      </c>
      <c r="BE25" s="48"/>
      <c r="BF25" s="48"/>
    </row>
    <row r="26" spans="1:58" customFormat="1" hidden="1" x14ac:dyDescent="0.25">
      <c r="A26" s="56">
        <f>'Identitas Siswa'!A25</f>
        <v>18</v>
      </c>
      <c r="B26" s="62" t="str">
        <f>IF('Identitas Siswa'!D25=0,"",'Identitas Siswa'!D25)</f>
        <v/>
      </c>
      <c r="C26" s="160"/>
      <c r="D26" s="160"/>
      <c r="E26" s="160"/>
      <c r="F26" s="160"/>
      <c r="G26" s="160"/>
      <c r="H26" s="160"/>
      <c r="I26" s="160"/>
      <c r="J26" s="160"/>
      <c r="K26" s="160"/>
      <c r="L26" s="160"/>
      <c r="M26" s="160"/>
      <c r="N26" s="160"/>
      <c r="O26" s="160"/>
      <c r="P26" s="160"/>
      <c r="Q26" s="160"/>
      <c r="R26" s="160"/>
      <c r="S26" s="160"/>
      <c r="T26" s="160"/>
      <c r="U26" s="160"/>
      <c r="V26" s="160"/>
      <c r="W26" s="160"/>
      <c r="X26" s="160"/>
      <c r="Y26" s="160"/>
      <c r="Z26" s="160"/>
      <c r="AA26" s="160"/>
      <c r="AB26" s="160"/>
      <c r="AC26" s="160"/>
      <c r="AD26" s="160"/>
      <c r="AE26" s="160"/>
      <c r="AF26" s="160"/>
      <c r="AG26" s="160"/>
      <c r="AH26" s="160"/>
      <c r="AI26" s="160"/>
      <c r="AJ26" s="160"/>
      <c r="AK26" s="57">
        <f t="shared" si="3"/>
        <v>0</v>
      </c>
      <c r="AL26" s="57">
        <f t="shared" si="4"/>
        <v>0</v>
      </c>
      <c r="AM26" s="57">
        <f t="shared" si="5"/>
        <v>0</v>
      </c>
      <c r="AN26" s="57" t="str">
        <f t="shared" si="6"/>
        <v/>
      </c>
      <c r="AO26" s="56">
        <f t="shared" si="7"/>
        <v>0</v>
      </c>
      <c r="AP26" s="56" t="str">
        <f t="shared" si="8"/>
        <v/>
      </c>
      <c r="AQ26" s="56">
        <f t="shared" si="9"/>
        <v>0</v>
      </c>
      <c r="AR26" s="56" t="str">
        <f t="shared" si="10"/>
        <v/>
      </c>
      <c r="AS26" s="58" t="str">
        <f>IFERROR(
   'Identitas Siswa'!E25 &amp; " " &amp; LOWER($AT$3) &amp; " " &amp; VLOOKUP(AP26, TP!$O$5:$P$24, 2, 0) &amp; ".",
"")</f>
        <v/>
      </c>
      <c r="AT26" s="58" t="str">
        <f>IFERROR(
   'Identitas Siswa'!E25 &amp; " " &amp; LOWER($AT$4) &amp; " " &amp; VLOOKUP(AR26, TP!$O$5:$P$24, 2, 0) &amp; ".",
"")</f>
        <v/>
      </c>
      <c r="AU26" s="15"/>
      <c r="AW26" s="29">
        <f t="shared" si="11"/>
        <v>0</v>
      </c>
      <c r="AX26" s="29">
        <f t="shared" si="0"/>
        <v>0</v>
      </c>
      <c r="AY26" s="29">
        <f t="shared" si="1"/>
        <v>0</v>
      </c>
      <c r="AZ26" s="54"/>
      <c r="BA26" s="29">
        <f t="shared" si="2"/>
        <v>0</v>
      </c>
      <c r="BE26" s="48"/>
      <c r="BF26" s="48"/>
    </row>
    <row r="27" spans="1:58" customFormat="1" hidden="1" x14ac:dyDescent="0.25">
      <c r="A27" s="56">
        <f>'Identitas Siswa'!A26</f>
        <v>19</v>
      </c>
      <c r="B27" s="62" t="str">
        <f>IF('Identitas Siswa'!D26=0,"",'Identitas Siswa'!D26)</f>
        <v/>
      </c>
      <c r="C27" s="160"/>
      <c r="D27" s="160"/>
      <c r="E27" s="160"/>
      <c r="F27" s="160"/>
      <c r="G27" s="160"/>
      <c r="H27" s="160"/>
      <c r="I27" s="160"/>
      <c r="J27" s="160"/>
      <c r="K27" s="160"/>
      <c r="L27" s="160"/>
      <c r="M27" s="160"/>
      <c r="N27" s="160"/>
      <c r="O27" s="160"/>
      <c r="P27" s="160"/>
      <c r="Q27" s="160"/>
      <c r="R27" s="160"/>
      <c r="S27" s="160"/>
      <c r="T27" s="160"/>
      <c r="U27" s="160"/>
      <c r="V27" s="160"/>
      <c r="W27" s="160"/>
      <c r="X27" s="160"/>
      <c r="Y27" s="160"/>
      <c r="Z27" s="160"/>
      <c r="AA27" s="160"/>
      <c r="AB27" s="160"/>
      <c r="AC27" s="160"/>
      <c r="AD27" s="160"/>
      <c r="AE27" s="160"/>
      <c r="AF27" s="160"/>
      <c r="AG27" s="160"/>
      <c r="AH27" s="160"/>
      <c r="AI27" s="160"/>
      <c r="AJ27" s="160"/>
      <c r="AK27" s="57">
        <f t="shared" si="3"/>
        <v>0</v>
      </c>
      <c r="AL27" s="57">
        <f t="shared" si="4"/>
        <v>0</v>
      </c>
      <c r="AM27" s="57">
        <f t="shared" si="5"/>
        <v>0</v>
      </c>
      <c r="AN27" s="57" t="str">
        <f t="shared" si="6"/>
        <v/>
      </c>
      <c r="AO27" s="56">
        <f t="shared" si="7"/>
        <v>0</v>
      </c>
      <c r="AP27" s="56" t="str">
        <f t="shared" si="8"/>
        <v/>
      </c>
      <c r="AQ27" s="56">
        <f t="shared" si="9"/>
        <v>0</v>
      </c>
      <c r="AR27" s="56" t="str">
        <f t="shared" si="10"/>
        <v/>
      </c>
      <c r="AS27" s="58" t="str">
        <f>IFERROR(
   'Identitas Siswa'!E26 &amp; " " &amp; LOWER($AT$3) &amp; " " &amp; VLOOKUP(AP27, TP!$O$5:$P$24, 2, 0) &amp; ".",
"")</f>
        <v/>
      </c>
      <c r="AT27" s="58" t="str">
        <f>IFERROR(
   'Identitas Siswa'!E26 &amp; " " &amp; LOWER($AT$4) &amp; " " &amp; VLOOKUP(AR27, TP!$O$5:$P$24, 2, 0) &amp; ".",
"")</f>
        <v/>
      </c>
      <c r="AU27" s="15"/>
      <c r="AW27" s="29">
        <f t="shared" si="11"/>
        <v>0</v>
      </c>
      <c r="AX27" s="29">
        <f t="shared" si="0"/>
        <v>0</v>
      </c>
      <c r="AY27" s="29">
        <f t="shared" si="1"/>
        <v>0</v>
      </c>
      <c r="AZ27" s="54"/>
      <c r="BA27" s="29">
        <f t="shared" si="2"/>
        <v>0</v>
      </c>
      <c r="BE27" s="48"/>
      <c r="BF27" s="48"/>
    </row>
    <row r="28" spans="1:58" customFormat="1" hidden="1" x14ac:dyDescent="0.25">
      <c r="A28" s="56">
        <f>'Identitas Siswa'!A27</f>
        <v>20</v>
      </c>
      <c r="B28" s="62" t="str">
        <f>IF('Identitas Siswa'!D27=0,"",'Identitas Siswa'!D27)</f>
        <v/>
      </c>
      <c r="C28" s="160"/>
      <c r="D28" s="160"/>
      <c r="E28" s="160"/>
      <c r="F28" s="160"/>
      <c r="G28" s="160"/>
      <c r="H28" s="160"/>
      <c r="I28" s="160"/>
      <c r="J28" s="160"/>
      <c r="K28" s="160"/>
      <c r="L28" s="160"/>
      <c r="M28" s="160"/>
      <c r="N28" s="160"/>
      <c r="O28" s="160"/>
      <c r="P28" s="160"/>
      <c r="Q28" s="160"/>
      <c r="R28" s="160"/>
      <c r="S28" s="160"/>
      <c r="T28" s="160"/>
      <c r="U28" s="160"/>
      <c r="V28" s="160"/>
      <c r="W28" s="160"/>
      <c r="X28" s="160"/>
      <c r="Y28" s="160"/>
      <c r="Z28" s="160"/>
      <c r="AA28" s="160"/>
      <c r="AB28" s="160"/>
      <c r="AC28" s="160"/>
      <c r="AD28" s="160"/>
      <c r="AE28" s="160"/>
      <c r="AF28" s="160"/>
      <c r="AG28" s="160"/>
      <c r="AH28" s="160"/>
      <c r="AI28" s="160"/>
      <c r="AJ28" s="160"/>
      <c r="AK28" s="57">
        <f t="shared" si="3"/>
        <v>0</v>
      </c>
      <c r="AL28" s="57">
        <f t="shared" si="4"/>
        <v>0</v>
      </c>
      <c r="AM28" s="57">
        <f t="shared" si="5"/>
        <v>0</v>
      </c>
      <c r="AN28" s="57" t="str">
        <f t="shared" si="6"/>
        <v/>
      </c>
      <c r="AO28" s="56">
        <f t="shared" si="7"/>
        <v>0</v>
      </c>
      <c r="AP28" s="56" t="str">
        <f t="shared" si="8"/>
        <v/>
      </c>
      <c r="AQ28" s="56">
        <f t="shared" si="9"/>
        <v>0</v>
      </c>
      <c r="AR28" s="56" t="str">
        <f t="shared" si="10"/>
        <v/>
      </c>
      <c r="AS28" s="58" t="str">
        <f>IFERROR(
   'Identitas Siswa'!E27 &amp; " " &amp; LOWER($AT$3) &amp; " " &amp; VLOOKUP(AP28, TP!$O$5:$P$24, 2, 0) &amp; ".",
"")</f>
        <v/>
      </c>
      <c r="AT28" s="58" t="str">
        <f>IFERROR(
   'Identitas Siswa'!E27 &amp; " " &amp; LOWER($AT$4) &amp; " " &amp; VLOOKUP(AR28, TP!$O$5:$P$24, 2, 0) &amp; ".",
"")</f>
        <v/>
      </c>
      <c r="AU28" s="15"/>
      <c r="AW28" s="29">
        <f t="shared" si="11"/>
        <v>0</v>
      </c>
      <c r="AX28" s="29">
        <f t="shared" si="0"/>
        <v>0</v>
      </c>
      <c r="AY28" s="29">
        <f t="shared" si="1"/>
        <v>0</v>
      </c>
      <c r="AZ28" s="54"/>
      <c r="BA28" s="29">
        <f t="shared" si="2"/>
        <v>0</v>
      </c>
      <c r="BE28" s="48"/>
      <c r="BF28" s="48"/>
    </row>
    <row r="29" spans="1:58" customFormat="1" hidden="1" x14ac:dyDescent="0.25">
      <c r="A29" s="56">
        <f>'Identitas Siswa'!A28</f>
        <v>21</v>
      </c>
      <c r="B29" s="62" t="str">
        <f>IF('Identitas Siswa'!D28=0,"",'Identitas Siswa'!D28)</f>
        <v/>
      </c>
      <c r="C29" s="160"/>
      <c r="D29" s="160"/>
      <c r="E29" s="160"/>
      <c r="F29" s="160"/>
      <c r="G29" s="160"/>
      <c r="H29" s="160"/>
      <c r="I29" s="160"/>
      <c r="J29" s="160"/>
      <c r="K29" s="160"/>
      <c r="L29" s="160"/>
      <c r="M29" s="160"/>
      <c r="N29" s="160"/>
      <c r="O29" s="160"/>
      <c r="P29" s="160"/>
      <c r="Q29" s="160"/>
      <c r="R29" s="160"/>
      <c r="S29" s="160"/>
      <c r="T29" s="160"/>
      <c r="U29" s="160"/>
      <c r="V29" s="160"/>
      <c r="W29" s="160"/>
      <c r="X29" s="160"/>
      <c r="Y29" s="160"/>
      <c r="Z29" s="160"/>
      <c r="AA29" s="160"/>
      <c r="AB29" s="160"/>
      <c r="AC29" s="160"/>
      <c r="AD29" s="160"/>
      <c r="AE29" s="160"/>
      <c r="AF29" s="160"/>
      <c r="AG29" s="160"/>
      <c r="AH29" s="160"/>
      <c r="AI29" s="160"/>
      <c r="AJ29" s="160"/>
      <c r="AK29" s="57">
        <f t="shared" si="3"/>
        <v>0</v>
      </c>
      <c r="AL29" s="57">
        <f t="shared" si="4"/>
        <v>0</v>
      </c>
      <c r="AM29" s="57">
        <f t="shared" si="5"/>
        <v>0</v>
      </c>
      <c r="AN29" s="57" t="str">
        <f t="shared" si="6"/>
        <v/>
      </c>
      <c r="AO29" s="56">
        <f t="shared" si="7"/>
        <v>0</v>
      </c>
      <c r="AP29" s="56" t="str">
        <f t="shared" si="8"/>
        <v/>
      </c>
      <c r="AQ29" s="56">
        <f t="shared" si="9"/>
        <v>0</v>
      </c>
      <c r="AR29" s="56" t="str">
        <f t="shared" si="10"/>
        <v/>
      </c>
      <c r="AS29" s="58" t="str">
        <f>IFERROR(
   'Identitas Siswa'!E28 &amp; " " &amp; LOWER($AT$3) &amp; " " &amp; VLOOKUP(AP29, TP!$O$5:$P$24, 2, 0) &amp; ".",
"")</f>
        <v/>
      </c>
      <c r="AT29" s="58" t="str">
        <f>IFERROR(
   'Identitas Siswa'!E28 &amp; " " &amp; LOWER($AT$4) &amp; " " &amp; VLOOKUP(AR29, TP!$O$5:$P$24, 2, 0) &amp; ".",
"")</f>
        <v/>
      </c>
      <c r="AU29" s="15"/>
      <c r="AW29" s="29">
        <f t="shared" si="11"/>
        <v>0</v>
      </c>
      <c r="AX29" s="29">
        <f t="shared" si="0"/>
        <v>0</v>
      </c>
      <c r="AY29" s="29">
        <f t="shared" si="1"/>
        <v>0</v>
      </c>
      <c r="AZ29" s="54"/>
      <c r="BA29" s="29">
        <f t="shared" si="2"/>
        <v>0</v>
      </c>
      <c r="BE29" s="48"/>
      <c r="BF29" s="48"/>
    </row>
    <row r="30" spans="1:58" customFormat="1" hidden="1" x14ac:dyDescent="0.25">
      <c r="A30" s="56">
        <f>'Identitas Siswa'!A29</f>
        <v>22</v>
      </c>
      <c r="B30" s="62" t="str">
        <f>IF('Identitas Siswa'!D29=0,"",'Identitas Siswa'!D29)</f>
        <v/>
      </c>
      <c r="C30" s="160"/>
      <c r="D30" s="160"/>
      <c r="E30" s="160"/>
      <c r="F30" s="160"/>
      <c r="G30" s="160"/>
      <c r="H30" s="160"/>
      <c r="I30" s="160"/>
      <c r="J30" s="160"/>
      <c r="K30" s="160"/>
      <c r="L30" s="160"/>
      <c r="M30" s="160"/>
      <c r="N30" s="160"/>
      <c r="O30" s="160"/>
      <c r="P30" s="160"/>
      <c r="Q30" s="160"/>
      <c r="R30" s="160"/>
      <c r="S30" s="160"/>
      <c r="T30" s="160"/>
      <c r="U30" s="160"/>
      <c r="V30" s="160"/>
      <c r="W30" s="160"/>
      <c r="X30" s="160"/>
      <c r="Y30" s="160"/>
      <c r="Z30" s="160"/>
      <c r="AA30" s="160"/>
      <c r="AB30" s="160"/>
      <c r="AC30" s="160"/>
      <c r="AD30" s="160"/>
      <c r="AE30" s="160"/>
      <c r="AF30" s="160"/>
      <c r="AG30" s="160"/>
      <c r="AH30" s="160"/>
      <c r="AI30" s="160"/>
      <c r="AJ30" s="160"/>
      <c r="AK30" s="57">
        <f t="shared" si="3"/>
        <v>0</v>
      </c>
      <c r="AL30" s="57">
        <f t="shared" si="4"/>
        <v>0</v>
      </c>
      <c r="AM30" s="57">
        <f t="shared" si="5"/>
        <v>0</v>
      </c>
      <c r="AN30" s="57" t="str">
        <f t="shared" si="6"/>
        <v/>
      </c>
      <c r="AO30" s="56">
        <f t="shared" si="7"/>
        <v>0</v>
      </c>
      <c r="AP30" s="56" t="str">
        <f t="shared" si="8"/>
        <v/>
      </c>
      <c r="AQ30" s="56">
        <f t="shared" si="9"/>
        <v>0</v>
      </c>
      <c r="AR30" s="56" t="str">
        <f t="shared" si="10"/>
        <v/>
      </c>
      <c r="AS30" s="58" t="str">
        <f>IFERROR(
   'Identitas Siswa'!E29 &amp; " " &amp; LOWER($AT$3) &amp; " " &amp; VLOOKUP(AP30, TP!$O$5:$P$24, 2, 0) &amp; ".",
"")</f>
        <v/>
      </c>
      <c r="AT30" s="58" t="str">
        <f>IFERROR(
   'Identitas Siswa'!E29 &amp; " " &amp; LOWER($AT$4) &amp; " " &amp; VLOOKUP(AR30, TP!$O$5:$P$24, 2, 0) &amp; ".",
"")</f>
        <v/>
      </c>
      <c r="AU30" s="15"/>
      <c r="AW30" s="29">
        <f t="shared" si="11"/>
        <v>0</v>
      </c>
      <c r="AX30" s="29">
        <f t="shared" si="0"/>
        <v>0</v>
      </c>
      <c r="AY30" s="29">
        <f t="shared" si="1"/>
        <v>0</v>
      </c>
      <c r="AZ30" s="54"/>
      <c r="BA30" s="29">
        <f t="shared" si="2"/>
        <v>0</v>
      </c>
      <c r="BE30" s="48"/>
      <c r="BF30" s="48"/>
    </row>
    <row r="31" spans="1:58" customFormat="1" hidden="1" x14ac:dyDescent="0.25">
      <c r="A31" s="56">
        <f>'Identitas Siswa'!A30</f>
        <v>23</v>
      </c>
      <c r="B31" s="62" t="str">
        <f>IF('Identitas Siswa'!D30=0,"",'Identitas Siswa'!D30)</f>
        <v/>
      </c>
      <c r="C31" s="160"/>
      <c r="D31" s="160"/>
      <c r="E31" s="160"/>
      <c r="F31" s="160"/>
      <c r="G31" s="160"/>
      <c r="H31" s="160"/>
      <c r="I31" s="160"/>
      <c r="J31" s="160"/>
      <c r="K31" s="160"/>
      <c r="L31" s="160"/>
      <c r="M31" s="160"/>
      <c r="N31" s="160"/>
      <c r="O31" s="160"/>
      <c r="P31" s="160"/>
      <c r="Q31" s="160"/>
      <c r="R31" s="160"/>
      <c r="S31" s="160"/>
      <c r="T31" s="160"/>
      <c r="U31" s="160"/>
      <c r="V31" s="160"/>
      <c r="W31" s="160"/>
      <c r="X31" s="160"/>
      <c r="Y31" s="160"/>
      <c r="Z31" s="160"/>
      <c r="AA31" s="160"/>
      <c r="AB31" s="160"/>
      <c r="AC31" s="160"/>
      <c r="AD31" s="160"/>
      <c r="AE31" s="160"/>
      <c r="AF31" s="160"/>
      <c r="AG31" s="160"/>
      <c r="AH31" s="160"/>
      <c r="AI31" s="160"/>
      <c r="AJ31" s="160"/>
      <c r="AK31" s="57">
        <f t="shared" si="3"/>
        <v>0</v>
      </c>
      <c r="AL31" s="57">
        <f t="shared" si="4"/>
        <v>0</v>
      </c>
      <c r="AM31" s="57">
        <f t="shared" si="5"/>
        <v>0</v>
      </c>
      <c r="AN31" s="57" t="str">
        <f t="shared" si="6"/>
        <v/>
      </c>
      <c r="AO31" s="56">
        <f t="shared" si="7"/>
        <v>0</v>
      </c>
      <c r="AP31" s="56" t="str">
        <f t="shared" si="8"/>
        <v/>
      </c>
      <c r="AQ31" s="56">
        <f t="shared" si="9"/>
        <v>0</v>
      </c>
      <c r="AR31" s="56" t="str">
        <f t="shared" si="10"/>
        <v/>
      </c>
      <c r="AS31" s="58" t="str">
        <f>IFERROR(
   'Identitas Siswa'!E30 &amp; " " &amp; LOWER($AT$3) &amp; " " &amp; VLOOKUP(AP31, TP!$O$5:$P$24, 2, 0) &amp; ".",
"")</f>
        <v/>
      </c>
      <c r="AT31" s="58" t="str">
        <f>IFERROR(
   'Identitas Siswa'!E30 &amp; " " &amp; LOWER($AT$4) &amp; " " &amp; VLOOKUP(AR31, TP!$O$5:$P$24, 2, 0) &amp; ".",
"")</f>
        <v/>
      </c>
      <c r="AU31" s="15"/>
      <c r="AW31" s="29">
        <f t="shared" si="11"/>
        <v>0</v>
      </c>
      <c r="AX31" s="29">
        <f t="shared" si="0"/>
        <v>0</v>
      </c>
      <c r="AY31" s="29">
        <f t="shared" si="1"/>
        <v>0</v>
      </c>
      <c r="AZ31" s="54"/>
      <c r="BA31" s="29">
        <f t="shared" si="2"/>
        <v>0</v>
      </c>
      <c r="BE31" s="48"/>
      <c r="BF31" s="48"/>
    </row>
    <row r="32" spans="1:58" customFormat="1" hidden="1" x14ac:dyDescent="0.25">
      <c r="A32" s="56">
        <f>'Identitas Siswa'!A31</f>
        <v>24</v>
      </c>
      <c r="B32" s="62" t="str">
        <f>IF('Identitas Siswa'!D31=0,"",'Identitas Siswa'!D31)</f>
        <v/>
      </c>
      <c r="C32" s="160"/>
      <c r="D32" s="160"/>
      <c r="E32" s="160"/>
      <c r="F32" s="160"/>
      <c r="G32" s="160"/>
      <c r="H32" s="160"/>
      <c r="I32" s="160"/>
      <c r="J32" s="160"/>
      <c r="K32" s="160"/>
      <c r="L32" s="160"/>
      <c r="M32" s="160"/>
      <c r="N32" s="160"/>
      <c r="O32" s="160"/>
      <c r="P32" s="160"/>
      <c r="Q32" s="160"/>
      <c r="R32" s="160"/>
      <c r="S32" s="160"/>
      <c r="T32" s="160"/>
      <c r="U32" s="160"/>
      <c r="V32" s="160"/>
      <c r="W32" s="160"/>
      <c r="X32" s="160"/>
      <c r="Y32" s="160"/>
      <c r="Z32" s="160"/>
      <c r="AA32" s="160"/>
      <c r="AB32" s="160"/>
      <c r="AC32" s="160"/>
      <c r="AD32" s="160"/>
      <c r="AE32" s="160"/>
      <c r="AF32" s="160"/>
      <c r="AG32" s="160"/>
      <c r="AH32" s="160"/>
      <c r="AI32" s="160"/>
      <c r="AJ32" s="160"/>
      <c r="AK32" s="57">
        <f t="shared" si="3"/>
        <v>0</v>
      </c>
      <c r="AL32" s="57">
        <f t="shared" si="4"/>
        <v>0</v>
      </c>
      <c r="AM32" s="57">
        <f t="shared" si="5"/>
        <v>0</v>
      </c>
      <c r="AN32" s="57" t="str">
        <f t="shared" si="6"/>
        <v/>
      </c>
      <c r="AO32" s="56">
        <f t="shared" si="7"/>
        <v>0</v>
      </c>
      <c r="AP32" s="56" t="str">
        <f t="shared" si="8"/>
        <v/>
      </c>
      <c r="AQ32" s="56">
        <f t="shared" si="9"/>
        <v>0</v>
      </c>
      <c r="AR32" s="56" t="str">
        <f t="shared" si="10"/>
        <v/>
      </c>
      <c r="AS32" s="58" t="str">
        <f>IFERROR(
   'Identitas Siswa'!E31 &amp; " " &amp; LOWER($AT$3) &amp; " " &amp; VLOOKUP(AP32, TP!$O$5:$P$24, 2, 0) &amp; ".",
"")</f>
        <v/>
      </c>
      <c r="AT32" s="58" t="str">
        <f>IFERROR(
   'Identitas Siswa'!E31 &amp; " " &amp; LOWER($AT$4) &amp; " " &amp; VLOOKUP(AR32, TP!$O$5:$P$24, 2, 0) &amp; ".",
"")</f>
        <v/>
      </c>
      <c r="AU32" s="15"/>
      <c r="AW32" s="29">
        <f t="shared" si="11"/>
        <v>0</v>
      </c>
      <c r="AX32" s="29">
        <f t="shared" si="0"/>
        <v>0</v>
      </c>
      <c r="AY32" s="29">
        <f t="shared" si="1"/>
        <v>0</v>
      </c>
      <c r="AZ32" s="54"/>
      <c r="BA32" s="29">
        <f t="shared" si="2"/>
        <v>0</v>
      </c>
      <c r="BE32" s="48"/>
      <c r="BF32" s="48"/>
    </row>
    <row r="33" spans="1:58" customFormat="1" hidden="1" x14ac:dyDescent="0.25">
      <c r="A33" s="56">
        <f>'Identitas Siswa'!A32</f>
        <v>25</v>
      </c>
      <c r="B33" s="62" t="str">
        <f>IF('Identitas Siswa'!D32=0,"",'Identitas Siswa'!D32)</f>
        <v/>
      </c>
      <c r="C33" s="160"/>
      <c r="D33" s="160"/>
      <c r="E33" s="160"/>
      <c r="F33" s="160"/>
      <c r="G33" s="160"/>
      <c r="H33" s="160"/>
      <c r="I33" s="160"/>
      <c r="J33" s="160"/>
      <c r="K33" s="160"/>
      <c r="L33" s="160"/>
      <c r="M33" s="160"/>
      <c r="N33" s="160"/>
      <c r="O33" s="160"/>
      <c r="P33" s="160"/>
      <c r="Q33" s="160"/>
      <c r="R33" s="160"/>
      <c r="S33" s="160"/>
      <c r="T33" s="160"/>
      <c r="U33" s="160"/>
      <c r="V33" s="160"/>
      <c r="W33" s="160"/>
      <c r="X33" s="160"/>
      <c r="Y33" s="160"/>
      <c r="Z33" s="160"/>
      <c r="AA33" s="160"/>
      <c r="AB33" s="160"/>
      <c r="AC33" s="160"/>
      <c r="AD33" s="160"/>
      <c r="AE33" s="160"/>
      <c r="AF33" s="160"/>
      <c r="AG33" s="160"/>
      <c r="AH33" s="160"/>
      <c r="AI33" s="160"/>
      <c r="AJ33" s="160"/>
      <c r="AK33" s="57">
        <f t="shared" si="3"/>
        <v>0</v>
      </c>
      <c r="AL33" s="57">
        <f t="shared" si="4"/>
        <v>0</v>
      </c>
      <c r="AM33" s="57">
        <f t="shared" si="5"/>
        <v>0</v>
      </c>
      <c r="AN33" s="57" t="str">
        <f t="shared" si="6"/>
        <v/>
      </c>
      <c r="AO33" s="56">
        <f t="shared" si="7"/>
        <v>0</v>
      </c>
      <c r="AP33" s="56" t="str">
        <f t="shared" si="8"/>
        <v/>
      </c>
      <c r="AQ33" s="56">
        <f t="shared" si="9"/>
        <v>0</v>
      </c>
      <c r="AR33" s="56" t="str">
        <f t="shared" si="10"/>
        <v/>
      </c>
      <c r="AS33" s="58" t="str">
        <f>IFERROR(
   'Identitas Siswa'!E32 &amp; " " &amp; LOWER($AT$3) &amp; " " &amp; VLOOKUP(AP33, TP!$O$5:$P$24, 2, 0) &amp; ".",
"")</f>
        <v/>
      </c>
      <c r="AT33" s="58" t="str">
        <f>IFERROR(
   'Identitas Siswa'!E32 &amp; " " &amp; LOWER($AT$4) &amp; " " &amp; VLOOKUP(AR33, TP!$O$5:$P$24, 2, 0) &amp; ".",
"")</f>
        <v/>
      </c>
      <c r="AU33" s="15"/>
      <c r="AW33" s="29">
        <f t="shared" si="11"/>
        <v>0</v>
      </c>
      <c r="AX33" s="29">
        <f t="shared" si="0"/>
        <v>0</v>
      </c>
      <c r="AY33" s="29">
        <f t="shared" si="1"/>
        <v>0</v>
      </c>
      <c r="AZ33" s="54"/>
      <c r="BA33" s="29">
        <f t="shared" si="2"/>
        <v>0</v>
      </c>
      <c r="BE33" s="48"/>
      <c r="BF33" s="48"/>
    </row>
    <row r="34" spans="1:58" customFormat="1" hidden="1" x14ac:dyDescent="0.25">
      <c r="A34" s="56">
        <f>'Identitas Siswa'!A33</f>
        <v>26</v>
      </c>
      <c r="B34" s="62" t="str">
        <f>IF('Identitas Siswa'!D33=0,"",'Identitas Siswa'!D33)</f>
        <v/>
      </c>
      <c r="C34" s="160"/>
      <c r="D34" s="160"/>
      <c r="E34" s="160"/>
      <c r="F34" s="160"/>
      <c r="G34" s="160"/>
      <c r="H34" s="160"/>
      <c r="I34" s="160"/>
      <c r="J34" s="160"/>
      <c r="K34" s="160"/>
      <c r="L34" s="160"/>
      <c r="M34" s="160"/>
      <c r="N34" s="160"/>
      <c r="O34" s="160"/>
      <c r="P34" s="160"/>
      <c r="Q34" s="160"/>
      <c r="R34" s="160"/>
      <c r="S34" s="160"/>
      <c r="T34" s="160"/>
      <c r="U34" s="160"/>
      <c r="V34" s="160"/>
      <c r="W34" s="160"/>
      <c r="X34" s="160"/>
      <c r="Y34" s="160"/>
      <c r="Z34" s="160"/>
      <c r="AA34" s="160"/>
      <c r="AB34" s="160"/>
      <c r="AC34" s="160"/>
      <c r="AD34" s="160"/>
      <c r="AE34" s="160"/>
      <c r="AF34" s="160"/>
      <c r="AG34" s="160"/>
      <c r="AH34" s="160"/>
      <c r="AI34" s="160"/>
      <c r="AJ34" s="160"/>
      <c r="AK34" s="57">
        <f t="shared" si="3"/>
        <v>0</v>
      </c>
      <c r="AL34" s="57">
        <f t="shared" si="4"/>
        <v>0</v>
      </c>
      <c r="AM34" s="57">
        <f t="shared" si="5"/>
        <v>0</v>
      </c>
      <c r="AN34" s="57" t="str">
        <f t="shared" si="6"/>
        <v/>
      </c>
      <c r="AO34" s="56">
        <f t="shared" si="7"/>
        <v>0</v>
      </c>
      <c r="AP34" s="56" t="str">
        <f t="shared" si="8"/>
        <v/>
      </c>
      <c r="AQ34" s="56">
        <f t="shared" si="9"/>
        <v>0</v>
      </c>
      <c r="AR34" s="56" t="str">
        <f t="shared" si="10"/>
        <v/>
      </c>
      <c r="AS34" s="58" t="str">
        <f>IFERROR(
   'Identitas Siswa'!E33 &amp; " " &amp; LOWER($AT$3) &amp; " " &amp; VLOOKUP(AP34, TP!$O$5:$P$24, 2, 0) &amp; ".",
"")</f>
        <v/>
      </c>
      <c r="AT34" s="58" t="str">
        <f>IFERROR(
   'Identitas Siswa'!E33 &amp; " " &amp; LOWER($AT$4) &amp; " " &amp; VLOOKUP(AR34, TP!$O$5:$P$24, 2, 0) &amp; ".",
"")</f>
        <v/>
      </c>
      <c r="AU34" s="15"/>
      <c r="AW34" s="29">
        <f t="shared" si="11"/>
        <v>0</v>
      </c>
      <c r="AX34" s="29">
        <f t="shared" si="0"/>
        <v>0</v>
      </c>
      <c r="AY34" s="29">
        <f t="shared" si="1"/>
        <v>0</v>
      </c>
      <c r="AZ34" s="54"/>
      <c r="BA34" s="29">
        <f t="shared" si="2"/>
        <v>0</v>
      </c>
      <c r="BE34" s="48"/>
      <c r="BF34" s="48"/>
    </row>
    <row r="35" spans="1:58" customFormat="1" hidden="1" x14ac:dyDescent="0.25">
      <c r="A35" s="56">
        <f>'Identitas Siswa'!A34</f>
        <v>27</v>
      </c>
      <c r="B35" s="62" t="str">
        <f>IF('Identitas Siswa'!D34=0,"",'Identitas Siswa'!D34)</f>
        <v/>
      </c>
      <c r="C35" s="160"/>
      <c r="D35" s="160"/>
      <c r="E35" s="160"/>
      <c r="F35" s="160"/>
      <c r="G35" s="160"/>
      <c r="H35" s="160"/>
      <c r="I35" s="160"/>
      <c r="J35" s="160"/>
      <c r="K35" s="160"/>
      <c r="L35" s="160"/>
      <c r="M35" s="160"/>
      <c r="N35" s="160"/>
      <c r="O35" s="160"/>
      <c r="P35" s="160"/>
      <c r="Q35" s="160"/>
      <c r="R35" s="160"/>
      <c r="S35" s="160"/>
      <c r="T35" s="160"/>
      <c r="U35" s="160"/>
      <c r="V35" s="160"/>
      <c r="W35" s="160"/>
      <c r="X35" s="160"/>
      <c r="Y35" s="160"/>
      <c r="Z35" s="160"/>
      <c r="AA35" s="160"/>
      <c r="AB35" s="160"/>
      <c r="AC35" s="160"/>
      <c r="AD35" s="160"/>
      <c r="AE35" s="160"/>
      <c r="AF35" s="160"/>
      <c r="AG35" s="160"/>
      <c r="AH35" s="160"/>
      <c r="AI35" s="160"/>
      <c r="AJ35" s="160"/>
      <c r="AK35" s="57">
        <f t="shared" si="3"/>
        <v>0</v>
      </c>
      <c r="AL35" s="57">
        <f t="shared" si="4"/>
        <v>0</v>
      </c>
      <c r="AM35" s="57">
        <f t="shared" si="5"/>
        <v>0</v>
      </c>
      <c r="AN35" s="57" t="str">
        <f t="shared" si="6"/>
        <v/>
      </c>
      <c r="AO35" s="56">
        <f t="shared" si="7"/>
        <v>0</v>
      </c>
      <c r="AP35" s="56" t="str">
        <f t="shared" si="8"/>
        <v/>
      </c>
      <c r="AQ35" s="56">
        <f t="shared" si="9"/>
        <v>0</v>
      </c>
      <c r="AR35" s="56" t="str">
        <f t="shared" si="10"/>
        <v/>
      </c>
      <c r="AS35" s="58" t="str">
        <f>IFERROR(
   'Identitas Siswa'!E34 &amp; " " &amp; LOWER($AT$3) &amp; " " &amp; VLOOKUP(AP35, TP!$O$5:$P$24, 2, 0) &amp; ".",
"")</f>
        <v/>
      </c>
      <c r="AT35" s="58" t="str">
        <f>IFERROR(
   'Identitas Siswa'!E34 &amp; " " &amp; LOWER($AT$4) &amp; " " &amp; VLOOKUP(AR35, TP!$O$5:$P$24, 2, 0) &amp; ".",
"")</f>
        <v/>
      </c>
      <c r="AU35" s="15"/>
      <c r="AW35" s="29">
        <f t="shared" si="11"/>
        <v>0</v>
      </c>
      <c r="AX35" s="29">
        <f t="shared" si="0"/>
        <v>0</v>
      </c>
      <c r="AY35" s="29">
        <f t="shared" si="1"/>
        <v>0</v>
      </c>
      <c r="AZ35" s="54"/>
      <c r="BA35" s="29">
        <f t="shared" si="2"/>
        <v>0</v>
      </c>
      <c r="BE35" s="48"/>
      <c r="BF35" s="48"/>
    </row>
    <row r="36" spans="1:58" customFormat="1" hidden="1" x14ac:dyDescent="0.25">
      <c r="A36" s="56">
        <f>'Identitas Siswa'!A35</f>
        <v>28</v>
      </c>
      <c r="B36" s="62" t="str">
        <f>IF('Identitas Siswa'!D35=0,"",'Identitas Siswa'!D35)</f>
        <v/>
      </c>
      <c r="C36" s="160"/>
      <c r="D36" s="160"/>
      <c r="E36" s="160"/>
      <c r="F36" s="160"/>
      <c r="G36" s="160"/>
      <c r="H36" s="160"/>
      <c r="I36" s="160"/>
      <c r="J36" s="160"/>
      <c r="K36" s="160"/>
      <c r="L36" s="160"/>
      <c r="M36" s="160"/>
      <c r="N36" s="160"/>
      <c r="O36" s="160"/>
      <c r="P36" s="160"/>
      <c r="Q36" s="160"/>
      <c r="R36" s="160"/>
      <c r="S36" s="160"/>
      <c r="T36" s="160"/>
      <c r="U36" s="160"/>
      <c r="V36" s="160"/>
      <c r="W36" s="160"/>
      <c r="X36" s="160"/>
      <c r="Y36" s="160"/>
      <c r="Z36" s="160"/>
      <c r="AA36" s="160"/>
      <c r="AB36" s="160"/>
      <c r="AC36" s="160"/>
      <c r="AD36" s="160"/>
      <c r="AE36" s="160"/>
      <c r="AF36" s="160"/>
      <c r="AG36" s="160"/>
      <c r="AH36" s="160"/>
      <c r="AI36" s="160"/>
      <c r="AJ36" s="160"/>
      <c r="AK36" s="57">
        <f t="shared" si="3"/>
        <v>0</v>
      </c>
      <c r="AL36" s="57">
        <f t="shared" si="4"/>
        <v>0</v>
      </c>
      <c r="AM36" s="57">
        <f t="shared" si="5"/>
        <v>0</v>
      </c>
      <c r="AN36" s="57" t="str">
        <f t="shared" si="6"/>
        <v/>
      </c>
      <c r="AO36" s="56">
        <f t="shared" si="7"/>
        <v>0</v>
      </c>
      <c r="AP36" s="56" t="str">
        <f t="shared" si="8"/>
        <v/>
      </c>
      <c r="AQ36" s="56">
        <f t="shared" si="9"/>
        <v>0</v>
      </c>
      <c r="AR36" s="56" t="str">
        <f t="shared" si="10"/>
        <v/>
      </c>
      <c r="AS36" s="58" t="str">
        <f>IFERROR(
   'Identitas Siswa'!E35 &amp; " " &amp; LOWER($AT$3) &amp; " " &amp; VLOOKUP(AP36, TP!$O$5:$P$24, 2, 0) &amp; ".",
"")</f>
        <v/>
      </c>
      <c r="AT36" s="58" t="str">
        <f>IFERROR(
   'Identitas Siswa'!E35 &amp; " " &amp; LOWER($AT$4) &amp; " " &amp; VLOOKUP(AR36, TP!$O$5:$P$24, 2, 0) &amp; ".",
"")</f>
        <v/>
      </c>
      <c r="AU36" s="15"/>
      <c r="AW36" s="29">
        <f t="shared" si="11"/>
        <v>0</v>
      </c>
      <c r="AX36" s="29">
        <f t="shared" si="0"/>
        <v>0</v>
      </c>
      <c r="AY36" s="29">
        <f t="shared" si="1"/>
        <v>0</v>
      </c>
      <c r="AZ36" s="54"/>
      <c r="BA36" s="29">
        <f t="shared" si="2"/>
        <v>0</v>
      </c>
      <c r="BE36" s="48"/>
      <c r="BF36" s="48"/>
    </row>
    <row r="37" spans="1:58" customFormat="1" hidden="1" x14ac:dyDescent="0.25">
      <c r="A37" s="56">
        <f>'Identitas Siswa'!A36</f>
        <v>29</v>
      </c>
      <c r="B37" s="62" t="str">
        <f>IF('Identitas Siswa'!D36=0,"",'Identitas Siswa'!D36)</f>
        <v/>
      </c>
      <c r="C37" s="160"/>
      <c r="D37" s="160"/>
      <c r="E37" s="160"/>
      <c r="F37" s="160"/>
      <c r="G37" s="160"/>
      <c r="H37" s="160"/>
      <c r="I37" s="160"/>
      <c r="J37" s="160"/>
      <c r="K37" s="160"/>
      <c r="L37" s="160"/>
      <c r="M37" s="160"/>
      <c r="N37" s="160"/>
      <c r="O37" s="160"/>
      <c r="P37" s="160"/>
      <c r="Q37" s="160"/>
      <c r="R37" s="160"/>
      <c r="S37" s="160"/>
      <c r="T37" s="160"/>
      <c r="U37" s="160"/>
      <c r="V37" s="160"/>
      <c r="W37" s="160"/>
      <c r="X37" s="160"/>
      <c r="Y37" s="160"/>
      <c r="Z37" s="160"/>
      <c r="AA37" s="160"/>
      <c r="AB37" s="160"/>
      <c r="AC37" s="160"/>
      <c r="AD37" s="160"/>
      <c r="AE37" s="160"/>
      <c r="AF37" s="160"/>
      <c r="AG37" s="160"/>
      <c r="AH37" s="160"/>
      <c r="AI37" s="160"/>
      <c r="AJ37" s="160"/>
      <c r="AK37" s="57">
        <f t="shared" si="3"/>
        <v>0</v>
      </c>
      <c r="AL37" s="57">
        <f t="shared" si="4"/>
        <v>0</v>
      </c>
      <c r="AM37" s="57">
        <f t="shared" si="5"/>
        <v>0</v>
      </c>
      <c r="AN37" s="57" t="str">
        <f t="shared" si="6"/>
        <v/>
      </c>
      <c r="AO37" s="56">
        <f t="shared" si="7"/>
        <v>0</v>
      </c>
      <c r="AP37" s="56" t="str">
        <f t="shared" si="8"/>
        <v/>
      </c>
      <c r="AQ37" s="56">
        <f t="shared" si="9"/>
        <v>0</v>
      </c>
      <c r="AR37" s="56" t="str">
        <f t="shared" si="10"/>
        <v/>
      </c>
      <c r="AS37" s="58" t="str">
        <f>IFERROR(
   'Identitas Siswa'!E36 &amp; " " &amp; LOWER($AT$3) &amp; " " &amp; VLOOKUP(AP37, TP!$O$5:$P$24, 2, 0) &amp; ".",
"")</f>
        <v/>
      </c>
      <c r="AT37" s="58" t="str">
        <f>IFERROR(
   'Identitas Siswa'!E36 &amp; " " &amp; LOWER($AT$4) &amp; " " &amp; VLOOKUP(AR37, TP!$O$5:$P$24, 2, 0) &amp; ".",
"")</f>
        <v/>
      </c>
      <c r="AU37" s="15"/>
      <c r="AW37" s="29">
        <f t="shared" si="11"/>
        <v>0</v>
      </c>
      <c r="AX37" s="29">
        <f t="shared" si="0"/>
        <v>0</v>
      </c>
      <c r="AY37" s="29">
        <f t="shared" si="1"/>
        <v>0</v>
      </c>
      <c r="AZ37" s="54"/>
      <c r="BA37" s="29">
        <f t="shared" si="2"/>
        <v>0</v>
      </c>
      <c r="BE37" s="48"/>
      <c r="BF37" s="48"/>
    </row>
    <row r="38" spans="1:58" customFormat="1" hidden="1" x14ac:dyDescent="0.25">
      <c r="A38" s="56">
        <f>'Identitas Siswa'!A37</f>
        <v>30</v>
      </c>
      <c r="B38" s="62" t="str">
        <f>IF('Identitas Siswa'!D37=0,"",'Identitas Siswa'!D37)</f>
        <v/>
      </c>
      <c r="C38" s="160"/>
      <c r="D38" s="160"/>
      <c r="E38" s="160"/>
      <c r="F38" s="160"/>
      <c r="G38" s="160"/>
      <c r="H38" s="160"/>
      <c r="I38" s="160"/>
      <c r="J38" s="160"/>
      <c r="K38" s="160"/>
      <c r="L38" s="160"/>
      <c r="M38" s="160"/>
      <c r="N38" s="160"/>
      <c r="O38" s="160"/>
      <c r="P38" s="160"/>
      <c r="Q38" s="160"/>
      <c r="R38" s="160"/>
      <c r="S38" s="160"/>
      <c r="T38" s="160"/>
      <c r="U38" s="160"/>
      <c r="V38" s="160"/>
      <c r="W38" s="160"/>
      <c r="X38" s="160"/>
      <c r="Y38" s="160"/>
      <c r="Z38" s="160"/>
      <c r="AA38" s="160"/>
      <c r="AB38" s="160"/>
      <c r="AC38" s="160"/>
      <c r="AD38" s="160"/>
      <c r="AE38" s="160"/>
      <c r="AF38" s="160"/>
      <c r="AG38" s="160"/>
      <c r="AH38" s="160"/>
      <c r="AI38" s="160"/>
      <c r="AJ38" s="160"/>
      <c r="AK38" s="57">
        <f t="shared" si="3"/>
        <v>0</v>
      </c>
      <c r="AL38" s="57">
        <f t="shared" si="4"/>
        <v>0</v>
      </c>
      <c r="AM38" s="57">
        <f t="shared" si="5"/>
        <v>0</v>
      </c>
      <c r="AN38" s="57" t="str">
        <f t="shared" si="6"/>
        <v/>
      </c>
      <c r="AO38" s="56">
        <f t="shared" si="7"/>
        <v>0</v>
      </c>
      <c r="AP38" s="56" t="str">
        <f t="shared" si="8"/>
        <v/>
      </c>
      <c r="AQ38" s="56">
        <f t="shared" si="9"/>
        <v>0</v>
      </c>
      <c r="AR38" s="56" t="str">
        <f t="shared" si="10"/>
        <v/>
      </c>
      <c r="AS38" s="58" t="str">
        <f>IFERROR(
   'Identitas Siswa'!E37 &amp; " " &amp; LOWER($AT$3) &amp; " " &amp; VLOOKUP(AP38, TP!$O$5:$P$24, 2, 0) &amp; ".",
"")</f>
        <v/>
      </c>
      <c r="AT38" s="58" t="str">
        <f>IFERROR(
   'Identitas Siswa'!E37 &amp; " " &amp; LOWER($AT$4) &amp; " " &amp; VLOOKUP(AR38, TP!$O$5:$P$24, 2, 0) &amp; ".",
"")</f>
        <v/>
      </c>
      <c r="AU38" s="15"/>
      <c r="AW38" s="29">
        <f t="shared" si="11"/>
        <v>0</v>
      </c>
      <c r="AX38" s="29">
        <f t="shared" si="0"/>
        <v>0</v>
      </c>
      <c r="AY38" s="29">
        <f t="shared" si="1"/>
        <v>0</v>
      </c>
      <c r="AZ38" s="54"/>
      <c r="BA38" s="29">
        <f t="shared" si="2"/>
        <v>0</v>
      </c>
      <c r="BE38" s="48"/>
      <c r="BF38" s="48"/>
    </row>
    <row r="39" spans="1:58" customFormat="1" hidden="1" x14ac:dyDescent="0.25">
      <c r="A39" s="56">
        <f>'Identitas Siswa'!A38</f>
        <v>31</v>
      </c>
      <c r="B39" s="62" t="str">
        <f>IF('Identitas Siswa'!D38=0,"",'Identitas Siswa'!D38)</f>
        <v/>
      </c>
      <c r="C39" s="160"/>
      <c r="D39" s="160"/>
      <c r="E39" s="160"/>
      <c r="F39" s="160"/>
      <c r="G39" s="160"/>
      <c r="H39" s="160"/>
      <c r="I39" s="160"/>
      <c r="J39" s="160"/>
      <c r="K39" s="160"/>
      <c r="L39" s="160"/>
      <c r="M39" s="160"/>
      <c r="N39" s="160"/>
      <c r="O39" s="160"/>
      <c r="P39" s="160"/>
      <c r="Q39" s="160"/>
      <c r="R39" s="160"/>
      <c r="S39" s="160"/>
      <c r="T39" s="160"/>
      <c r="U39" s="160"/>
      <c r="V39" s="160"/>
      <c r="W39" s="160"/>
      <c r="X39" s="160"/>
      <c r="Y39" s="160"/>
      <c r="Z39" s="160"/>
      <c r="AA39" s="160"/>
      <c r="AB39" s="160"/>
      <c r="AC39" s="160"/>
      <c r="AD39" s="160"/>
      <c r="AE39" s="160"/>
      <c r="AF39" s="160"/>
      <c r="AG39" s="160"/>
      <c r="AH39" s="160"/>
      <c r="AI39" s="160"/>
      <c r="AJ39" s="160"/>
      <c r="AK39" s="57">
        <f t="shared" si="3"/>
        <v>0</v>
      </c>
      <c r="AL39" s="57">
        <f t="shared" si="4"/>
        <v>0</v>
      </c>
      <c r="AM39" s="57">
        <f t="shared" si="5"/>
        <v>0</v>
      </c>
      <c r="AN39" s="57" t="str">
        <f t="shared" si="6"/>
        <v/>
      </c>
      <c r="AO39" s="56">
        <f t="shared" si="7"/>
        <v>0</v>
      </c>
      <c r="AP39" s="56" t="str">
        <f t="shared" si="8"/>
        <v/>
      </c>
      <c r="AQ39" s="56">
        <f t="shared" si="9"/>
        <v>0</v>
      </c>
      <c r="AR39" s="56" t="str">
        <f t="shared" si="10"/>
        <v/>
      </c>
      <c r="AS39" s="58" t="str">
        <f>IFERROR(
   'Identitas Siswa'!E38 &amp; " " &amp; LOWER($AT$3) &amp; " " &amp; VLOOKUP(AP39, TP!$O$5:$P$24, 2, 0) &amp; ".",
"")</f>
        <v/>
      </c>
      <c r="AT39" s="58" t="str">
        <f>IFERROR(
   'Identitas Siswa'!E38 &amp; " " &amp; LOWER($AT$4) &amp; " " &amp; VLOOKUP(AR39, TP!$O$5:$P$24, 2, 0) &amp; ".",
"")</f>
        <v/>
      </c>
      <c r="AU39" s="15"/>
      <c r="AW39" s="29">
        <f t="shared" si="11"/>
        <v>0</v>
      </c>
      <c r="AX39" s="29">
        <f t="shared" si="0"/>
        <v>0</v>
      </c>
      <c r="AY39" s="29">
        <f t="shared" si="1"/>
        <v>0</v>
      </c>
      <c r="AZ39" s="54"/>
      <c r="BA39" s="29">
        <f t="shared" si="2"/>
        <v>0</v>
      </c>
      <c r="BE39" s="48"/>
      <c r="BF39" s="48"/>
    </row>
    <row r="40" spans="1:58" customFormat="1" hidden="1" x14ac:dyDescent="0.25">
      <c r="A40" s="56">
        <f>'Identitas Siswa'!A39</f>
        <v>32</v>
      </c>
      <c r="B40" s="62" t="str">
        <f>IF('Identitas Siswa'!D39=0,"",'Identitas Siswa'!D39)</f>
        <v/>
      </c>
      <c r="C40" s="160"/>
      <c r="D40" s="160"/>
      <c r="E40" s="160"/>
      <c r="F40" s="160"/>
      <c r="G40" s="160"/>
      <c r="H40" s="160"/>
      <c r="I40" s="160"/>
      <c r="J40" s="160"/>
      <c r="K40" s="160"/>
      <c r="L40" s="160"/>
      <c r="M40" s="160"/>
      <c r="N40" s="160"/>
      <c r="O40" s="160"/>
      <c r="P40" s="160"/>
      <c r="Q40" s="160"/>
      <c r="R40" s="160"/>
      <c r="S40" s="160"/>
      <c r="T40" s="160"/>
      <c r="U40" s="160"/>
      <c r="V40" s="160"/>
      <c r="W40" s="160"/>
      <c r="X40" s="160"/>
      <c r="Y40" s="160"/>
      <c r="Z40" s="160"/>
      <c r="AA40" s="160"/>
      <c r="AB40" s="160"/>
      <c r="AC40" s="160"/>
      <c r="AD40" s="160"/>
      <c r="AE40" s="160"/>
      <c r="AF40" s="160"/>
      <c r="AG40" s="160"/>
      <c r="AH40" s="160"/>
      <c r="AI40" s="160"/>
      <c r="AJ40" s="160"/>
      <c r="AK40" s="57">
        <f t="shared" si="3"/>
        <v>0</v>
      </c>
      <c r="AL40" s="57">
        <f t="shared" si="4"/>
        <v>0</v>
      </c>
      <c r="AM40" s="57">
        <f t="shared" si="5"/>
        <v>0</v>
      </c>
      <c r="AN40" s="57" t="str">
        <f t="shared" si="6"/>
        <v/>
      </c>
      <c r="AO40" s="56">
        <f t="shared" si="7"/>
        <v>0</v>
      </c>
      <c r="AP40" s="56" t="str">
        <f t="shared" si="8"/>
        <v/>
      </c>
      <c r="AQ40" s="56">
        <f t="shared" si="9"/>
        <v>0</v>
      </c>
      <c r="AR40" s="56" t="str">
        <f t="shared" si="10"/>
        <v/>
      </c>
      <c r="AS40" s="58" t="str">
        <f>IFERROR(
   'Identitas Siswa'!E39 &amp; " " &amp; LOWER($AT$3) &amp; " " &amp; VLOOKUP(AP40, TP!$O$5:$P$24, 2, 0) &amp; ".",
"")</f>
        <v/>
      </c>
      <c r="AT40" s="58" t="str">
        <f>IFERROR(
   'Identitas Siswa'!E39 &amp; " " &amp; LOWER($AT$4) &amp; " " &amp; VLOOKUP(AR40, TP!$O$5:$P$24, 2, 0) &amp; ".",
"")</f>
        <v/>
      </c>
      <c r="AU40" s="15"/>
      <c r="AW40" s="29">
        <f t="shared" si="11"/>
        <v>0</v>
      </c>
      <c r="AX40" s="29">
        <f t="shared" si="0"/>
        <v>0</v>
      </c>
      <c r="AY40" s="29">
        <f t="shared" si="1"/>
        <v>0</v>
      </c>
      <c r="AZ40" s="54"/>
      <c r="BA40" s="29">
        <f t="shared" si="2"/>
        <v>0</v>
      </c>
      <c r="BE40" s="48"/>
      <c r="BF40" s="48"/>
    </row>
    <row r="41" spans="1:58" customFormat="1" hidden="1" x14ac:dyDescent="0.25">
      <c r="A41" s="56">
        <f>'Identitas Siswa'!A40</f>
        <v>33</v>
      </c>
      <c r="B41" s="62" t="str">
        <f>IF('Identitas Siswa'!D40=0,"",'Identitas Siswa'!D40)</f>
        <v/>
      </c>
      <c r="C41" s="160"/>
      <c r="D41" s="160"/>
      <c r="E41" s="160"/>
      <c r="F41" s="160"/>
      <c r="G41" s="160"/>
      <c r="H41" s="160"/>
      <c r="I41" s="160"/>
      <c r="J41" s="160"/>
      <c r="K41" s="160"/>
      <c r="L41" s="160"/>
      <c r="M41" s="160"/>
      <c r="N41" s="160"/>
      <c r="O41" s="160"/>
      <c r="P41" s="160"/>
      <c r="Q41" s="160"/>
      <c r="R41" s="160"/>
      <c r="S41" s="160"/>
      <c r="T41" s="160"/>
      <c r="U41" s="160"/>
      <c r="V41" s="160"/>
      <c r="W41" s="160"/>
      <c r="X41" s="160"/>
      <c r="Y41" s="160"/>
      <c r="Z41" s="160"/>
      <c r="AA41" s="160"/>
      <c r="AB41" s="160"/>
      <c r="AC41" s="160"/>
      <c r="AD41" s="160"/>
      <c r="AE41" s="160"/>
      <c r="AF41" s="160"/>
      <c r="AG41" s="160"/>
      <c r="AH41" s="160"/>
      <c r="AI41" s="160"/>
      <c r="AJ41" s="160"/>
      <c r="AK41" s="57">
        <f t="shared" si="3"/>
        <v>0</v>
      </c>
      <c r="AL41" s="57">
        <f t="shared" si="4"/>
        <v>0</v>
      </c>
      <c r="AM41" s="57">
        <f t="shared" si="5"/>
        <v>0</v>
      </c>
      <c r="AN41" s="57" t="str">
        <f t="shared" si="6"/>
        <v/>
      </c>
      <c r="AO41" s="56">
        <f t="shared" si="7"/>
        <v>0</v>
      </c>
      <c r="AP41" s="56" t="str">
        <f t="shared" si="8"/>
        <v/>
      </c>
      <c r="AQ41" s="56">
        <f t="shared" si="9"/>
        <v>0</v>
      </c>
      <c r="AR41" s="56" t="str">
        <f t="shared" si="10"/>
        <v/>
      </c>
      <c r="AS41" s="58" t="str">
        <f>IFERROR(
   'Identitas Siswa'!E40 &amp; " " &amp; LOWER($AT$3) &amp; " " &amp; VLOOKUP(AP41, TP!$O$5:$P$24, 2, 0) &amp; ".",
"")</f>
        <v/>
      </c>
      <c r="AT41" s="58" t="str">
        <f>IFERROR(
   'Identitas Siswa'!E40 &amp; " " &amp; LOWER($AT$4) &amp; " " &amp; VLOOKUP(AR41, TP!$O$5:$P$24, 2, 0) &amp; ".",
"")</f>
        <v/>
      </c>
      <c r="AU41" s="15"/>
      <c r="AW41" s="29">
        <f t="shared" si="11"/>
        <v>0</v>
      </c>
      <c r="AX41" s="29">
        <f t="shared" si="0"/>
        <v>0</v>
      </c>
      <c r="AY41" s="29">
        <f t="shared" si="1"/>
        <v>0</v>
      </c>
      <c r="AZ41" s="54"/>
      <c r="BA41" s="29">
        <f t="shared" si="2"/>
        <v>0</v>
      </c>
      <c r="BE41" s="48"/>
      <c r="BF41" s="48"/>
    </row>
    <row r="42" spans="1:58" customFormat="1" hidden="1" x14ac:dyDescent="0.25">
      <c r="A42" s="56">
        <f>'Identitas Siswa'!A41</f>
        <v>34</v>
      </c>
      <c r="B42" s="62" t="str">
        <f>IF('Identitas Siswa'!D41=0,"",'Identitas Siswa'!D41)</f>
        <v/>
      </c>
      <c r="C42" s="160"/>
      <c r="D42" s="160"/>
      <c r="E42" s="160"/>
      <c r="F42" s="160"/>
      <c r="G42" s="160"/>
      <c r="H42" s="160"/>
      <c r="I42" s="160"/>
      <c r="J42" s="160"/>
      <c r="K42" s="160"/>
      <c r="L42" s="160"/>
      <c r="M42" s="160"/>
      <c r="N42" s="160"/>
      <c r="O42" s="160"/>
      <c r="P42" s="160"/>
      <c r="Q42" s="160"/>
      <c r="R42" s="160"/>
      <c r="S42" s="160"/>
      <c r="T42" s="160"/>
      <c r="U42" s="160"/>
      <c r="V42" s="160"/>
      <c r="W42" s="160"/>
      <c r="X42" s="160"/>
      <c r="Y42" s="160"/>
      <c r="Z42" s="160"/>
      <c r="AA42" s="160"/>
      <c r="AB42" s="160"/>
      <c r="AC42" s="160"/>
      <c r="AD42" s="160"/>
      <c r="AE42" s="160"/>
      <c r="AF42" s="160"/>
      <c r="AG42" s="160"/>
      <c r="AH42" s="160"/>
      <c r="AI42" s="160"/>
      <c r="AJ42" s="160"/>
      <c r="AK42" s="57">
        <f t="shared" si="3"/>
        <v>0</v>
      </c>
      <c r="AL42" s="57">
        <f t="shared" si="4"/>
        <v>0</v>
      </c>
      <c r="AM42" s="57">
        <f t="shared" si="5"/>
        <v>0</v>
      </c>
      <c r="AN42" s="57" t="str">
        <f t="shared" si="6"/>
        <v/>
      </c>
      <c r="AO42" s="56">
        <f t="shared" si="7"/>
        <v>0</v>
      </c>
      <c r="AP42" s="56" t="str">
        <f t="shared" si="8"/>
        <v/>
      </c>
      <c r="AQ42" s="56">
        <f t="shared" si="9"/>
        <v>0</v>
      </c>
      <c r="AR42" s="56" t="str">
        <f t="shared" si="10"/>
        <v/>
      </c>
      <c r="AS42" s="58" t="str">
        <f>IFERROR(
   'Identitas Siswa'!E41 &amp; " " &amp; LOWER($AT$3) &amp; " " &amp; VLOOKUP(AP42, TP!$O$5:$P$24, 2, 0) &amp; ".",
"")</f>
        <v/>
      </c>
      <c r="AT42" s="58" t="str">
        <f>IFERROR(
   'Identitas Siswa'!E41 &amp; " " &amp; LOWER($AT$4) &amp; " " &amp; VLOOKUP(AR42, TP!$O$5:$P$24, 2, 0) &amp; ".",
"")</f>
        <v/>
      </c>
      <c r="AU42" s="15"/>
      <c r="AW42" s="29">
        <f t="shared" si="11"/>
        <v>0</v>
      </c>
      <c r="AX42" s="29">
        <f t="shared" si="0"/>
        <v>0</v>
      </c>
      <c r="AY42" s="29">
        <f t="shared" si="1"/>
        <v>0</v>
      </c>
      <c r="AZ42" s="54"/>
      <c r="BA42" s="29">
        <f t="shared" si="2"/>
        <v>0</v>
      </c>
      <c r="BE42" s="48"/>
      <c r="BF42" s="48"/>
    </row>
    <row r="43" spans="1:58" customFormat="1" hidden="1" x14ac:dyDescent="0.25">
      <c r="A43" s="56">
        <f>'Identitas Siswa'!A42</f>
        <v>35</v>
      </c>
      <c r="B43" s="62" t="str">
        <f>IF('Identitas Siswa'!D42=0,"",'Identitas Siswa'!D42)</f>
        <v/>
      </c>
      <c r="C43" s="160"/>
      <c r="D43" s="160"/>
      <c r="E43" s="160"/>
      <c r="F43" s="160"/>
      <c r="G43" s="160"/>
      <c r="H43" s="160"/>
      <c r="I43" s="160"/>
      <c r="J43" s="160"/>
      <c r="K43" s="160"/>
      <c r="L43" s="160"/>
      <c r="M43" s="160"/>
      <c r="N43" s="160"/>
      <c r="O43" s="160"/>
      <c r="P43" s="160"/>
      <c r="Q43" s="160"/>
      <c r="R43" s="160"/>
      <c r="S43" s="160"/>
      <c r="T43" s="160"/>
      <c r="U43" s="160"/>
      <c r="V43" s="160"/>
      <c r="W43" s="160"/>
      <c r="X43" s="160"/>
      <c r="Y43" s="160"/>
      <c r="Z43" s="160"/>
      <c r="AA43" s="160"/>
      <c r="AB43" s="160"/>
      <c r="AC43" s="160"/>
      <c r="AD43" s="160"/>
      <c r="AE43" s="160"/>
      <c r="AF43" s="160"/>
      <c r="AG43" s="160"/>
      <c r="AH43" s="160"/>
      <c r="AI43" s="160"/>
      <c r="AJ43" s="160"/>
      <c r="AK43" s="57">
        <f t="shared" si="3"/>
        <v>0</v>
      </c>
      <c r="AL43" s="57">
        <f t="shared" si="4"/>
        <v>0</v>
      </c>
      <c r="AM43" s="57">
        <f t="shared" si="5"/>
        <v>0</v>
      </c>
      <c r="AN43" s="57" t="str">
        <f t="shared" si="6"/>
        <v/>
      </c>
      <c r="AO43" s="56">
        <f t="shared" si="7"/>
        <v>0</v>
      </c>
      <c r="AP43" s="56" t="str">
        <f t="shared" si="8"/>
        <v/>
      </c>
      <c r="AQ43" s="56">
        <f t="shared" si="9"/>
        <v>0</v>
      </c>
      <c r="AR43" s="56" t="str">
        <f t="shared" si="10"/>
        <v/>
      </c>
      <c r="AS43" s="58" t="str">
        <f>IFERROR(
   'Identitas Siswa'!E42 &amp; " " &amp; LOWER($AT$3) &amp; " " &amp; VLOOKUP(AP43, TP!$O$5:$P$24, 2, 0) &amp; ".",
"")</f>
        <v/>
      </c>
      <c r="AT43" s="58" t="str">
        <f>IFERROR(
   'Identitas Siswa'!E42 &amp; " " &amp; LOWER($AT$4) &amp; " " &amp; VLOOKUP(AR43, TP!$O$5:$P$24, 2, 0) &amp; ".",
"")</f>
        <v/>
      </c>
      <c r="AU43" s="15"/>
      <c r="AW43" s="29">
        <f t="shared" si="11"/>
        <v>0</v>
      </c>
      <c r="AX43" s="29">
        <f t="shared" si="0"/>
        <v>0</v>
      </c>
      <c r="AY43" s="29">
        <f t="shared" si="1"/>
        <v>0</v>
      </c>
      <c r="AZ43" s="54"/>
      <c r="BA43" s="29">
        <f t="shared" si="2"/>
        <v>0</v>
      </c>
      <c r="BE43" s="48"/>
      <c r="BF43" s="48"/>
    </row>
    <row r="44" spans="1:58" customFormat="1" hidden="1" x14ac:dyDescent="0.25">
      <c r="A44" s="56">
        <f>'Identitas Siswa'!A43</f>
        <v>36</v>
      </c>
      <c r="B44" s="62" t="str">
        <f>IF('Identitas Siswa'!D43=0,"",'Identitas Siswa'!D43)</f>
        <v/>
      </c>
      <c r="C44" s="160"/>
      <c r="D44" s="160"/>
      <c r="E44" s="160"/>
      <c r="F44" s="160"/>
      <c r="G44" s="160"/>
      <c r="H44" s="160"/>
      <c r="I44" s="160"/>
      <c r="J44" s="160"/>
      <c r="K44" s="160"/>
      <c r="L44" s="160"/>
      <c r="M44" s="160"/>
      <c r="N44" s="160"/>
      <c r="O44" s="160"/>
      <c r="P44" s="160"/>
      <c r="Q44" s="160"/>
      <c r="R44" s="160"/>
      <c r="S44" s="160"/>
      <c r="T44" s="160"/>
      <c r="U44" s="160"/>
      <c r="V44" s="160"/>
      <c r="W44" s="160"/>
      <c r="X44" s="160"/>
      <c r="Y44" s="160"/>
      <c r="Z44" s="160"/>
      <c r="AA44" s="160"/>
      <c r="AB44" s="160"/>
      <c r="AC44" s="160"/>
      <c r="AD44" s="160"/>
      <c r="AE44" s="160"/>
      <c r="AF44" s="160"/>
      <c r="AG44" s="160"/>
      <c r="AH44" s="160"/>
      <c r="AI44" s="160"/>
      <c r="AJ44" s="160"/>
      <c r="AK44" s="57">
        <f t="shared" si="3"/>
        <v>0</v>
      </c>
      <c r="AL44" s="57">
        <f t="shared" si="4"/>
        <v>0</v>
      </c>
      <c r="AM44" s="57">
        <f t="shared" si="5"/>
        <v>0</v>
      </c>
      <c r="AN44" s="57" t="str">
        <f t="shared" si="6"/>
        <v/>
      </c>
      <c r="AO44" s="56">
        <f t="shared" si="7"/>
        <v>0</v>
      </c>
      <c r="AP44" s="56" t="str">
        <f t="shared" si="8"/>
        <v/>
      </c>
      <c r="AQ44" s="56">
        <f t="shared" si="9"/>
        <v>0</v>
      </c>
      <c r="AR44" s="56" t="str">
        <f t="shared" si="10"/>
        <v/>
      </c>
      <c r="AS44" s="58" t="str">
        <f>IFERROR(
   'Identitas Siswa'!E43 &amp; " " &amp; LOWER($AT$3) &amp; " " &amp; VLOOKUP(AP44, TP!$O$5:$P$24, 2, 0) &amp; ".",
"")</f>
        <v/>
      </c>
      <c r="AT44" s="58" t="str">
        <f>IFERROR(
   'Identitas Siswa'!E43 &amp; " " &amp; LOWER($AT$4) &amp; " " &amp; VLOOKUP(AR44, TP!$O$5:$P$24, 2, 0) &amp; ".",
"")</f>
        <v/>
      </c>
      <c r="AU44" s="15"/>
      <c r="AW44" s="29">
        <f t="shared" si="11"/>
        <v>0</v>
      </c>
      <c r="AX44" s="29">
        <f t="shared" si="0"/>
        <v>0</v>
      </c>
      <c r="AY44" s="29">
        <f t="shared" si="1"/>
        <v>0</v>
      </c>
      <c r="AZ44" s="54"/>
      <c r="BA44" s="29">
        <f t="shared" si="2"/>
        <v>0</v>
      </c>
      <c r="BE44" s="48"/>
      <c r="BF44" s="48"/>
    </row>
    <row r="45" spans="1:58" customFormat="1" hidden="1" x14ac:dyDescent="0.25">
      <c r="A45" s="56">
        <f>'Identitas Siswa'!A44</f>
        <v>37</v>
      </c>
      <c r="B45" s="62" t="str">
        <f>IF('Identitas Siswa'!D44=0,"",'Identitas Siswa'!D44)</f>
        <v/>
      </c>
      <c r="C45" s="160"/>
      <c r="D45" s="160"/>
      <c r="E45" s="160"/>
      <c r="F45" s="160"/>
      <c r="G45" s="160"/>
      <c r="H45" s="160"/>
      <c r="I45" s="160"/>
      <c r="J45" s="160"/>
      <c r="K45" s="160"/>
      <c r="L45" s="160"/>
      <c r="M45" s="160"/>
      <c r="N45" s="160"/>
      <c r="O45" s="160"/>
      <c r="P45" s="160"/>
      <c r="Q45" s="160"/>
      <c r="R45" s="160"/>
      <c r="S45" s="160"/>
      <c r="T45" s="160"/>
      <c r="U45" s="160"/>
      <c r="V45" s="160"/>
      <c r="W45" s="160"/>
      <c r="X45" s="160"/>
      <c r="Y45" s="160"/>
      <c r="Z45" s="160"/>
      <c r="AA45" s="160"/>
      <c r="AB45" s="160"/>
      <c r="AC45" s="160"/>
      <c r="AD45" s="160"/>
      <c r="AE45" s="160"/>
      <c r="AF45" s="160"/>
      <c r="AG45" s="160"/>
      <c r="AH45" s="160"/>
      <c r="AI45" s="160"/>
      <c r="AJ45" s="160"/>
      <c r="AK45" s="57">
        <f t="shared" si="3"/>
        <v>0</v>
      </c>
      <c r="AL45" s="57">
        <f t="shared" si="4"/>
        <v>0</v>
      </c>
      <c r="AM45" s="57">
        <f t="shared" si="5"/>
        <v>0</v>
      </c>
      <c r="AN45" s="57" t="str">
        <f t="shared" si="6"/>
        <v/>
      </c>
      <c r="AO45" s="56">
        <f t="shared" si="7"/>
        <v>0</v>
      </c>
      <c r="AP45" s="56" t="str">
        <f t="shared" si="8"/>
        <v/>
      </c>
      <c r="AQ45" s="56">
        <f t="shared" si="9"/>
        <v>0</v>
      </c>
      <c r="AR45" s="56" t="str">
        <f t="shared" si="10"/>
        <v/>
      </c>
      <c r="AS45" s="58" t="str">
        <f>IFERROR(
   'Identitas Siswa'!E44 &amp; " " &amp; LOWER($AT$3) &amp; " " &amp; VLOOKUP(AP45, TP!$O$5:$P$24, 2, 0) &amp; ".",
"")</f>
        <v/>
      </c>
      <c r="AT45" s="58" t="str">
        <f>IFERROR(
   'Identitas Siswa'!E44 &amp; " " &amp; LOWER($AT$4) &amp; " " &amp; VLOOKUP(AR45, TP!$O$5:$P$24, 2, 0) &amp; ".",
"")</f>
        <v/>
      </c>
      <c r="AU45" s="15"/>
      <c r="AW45" s="29">
        <f t="shared" si="11"/>
        <v>0</v>
      </c>
      <c r="AX45" s="29">
        <f t="shared" si="0"/>
        <v>0</v>
      </c>
      <c r="AY45" s="29">
        <f t="shared" si="1"/>
        <v>0</v>
      </c>
      <c r="AZ45" s="54"/>
      <c r="BA45" s="29">
        <f t="shared" si="2"/>
        <v>0</v>
      </c>
      <c r="BE45" s="48"/>
      <c r="BF45" s="48"/>
    </row>
    <row r="46" spans="1:58" customFormat="1" hidden="1" x14ac:dyDescent="0.25">
      <c r="A46" s="56">
        <f>'Identitas Siswa'!A45</f>
        <v>38</v>
      </c>
      <c r="B46" s="62" t="str">
        <f>IF('Identitas Siswa'!D45=0,"",'Identitas Siswa'!D45)</f>
        <v/>
      </c>
      <c r="C46" s="160"/>
      <c r="D46" s="160"/>
      <c r="E46" s="160"/>
      <c r="F46" s="160"/>
      <c r="G46" s="160"/>
      <c r="H46" s="160"/>
      <c r="I46" s="160"/>
      <c r="J46" s="160"/>
      <c r="K46" s="160"/>
      <c r="L46" s="160"/>
      <c r="M46" s="160"/>
      <c r="N46" s="160"/>
      <c r="O46" s="160"/>
      <c r="P46" s="160"/>
      <c r="Q46" s="160"/>
      <c r="R46" s="160"/>
      <c r="S46" s="160"/>
      <c r="T46" s="160"/>
      <c r="U46" s="160"/>
      <c r="V46" s="160"/>
      <c r="W46" s="160"/>
      <c r="X46" s="160"/>
      <c r="Y46" s="160"/>
      <c r="Z46" s="160"/>
      <c r="AA46" s="160"/>
      <c r="AB46" s="160"/>
      <c r="AC46" s="160"/>
      <c r="AD46" s="160"/>
      <c r="AE46" s="160"/>
      <c r="AF46" s="160"/>
      <c r="AG46" s="160"/>
      <c r="AH46" s="160"/>
      <c r="AI46" s="160"/>
      <c r="AJ46" s="160"/>
      <c r="AK46" s="57">
        <f t="shared" si="3"/>
        <v>0</v>
      </c>
      <c r="AL46" s="57">
        <f t="shared" si="4"/>
        <v>0</v>
      </c>
      <c r="AM46" s="57">
        <f t="shared" si="5"/>
        <v>0</v>
      </c>
      <c r="AN46" s="57" t="str">
        <f t="shared" si="6"/>
        <v/>
      </c>
      <c r="AO46" s="56">
        <f t="shared" si="7"/>
        <v>0</v>
      </c>
      <c r="AP46" s="56" t="str">
        <f t="shared" si="8"/>
        <v/>
      </c>
      <c r="AQ46" s="56">
        <f t="shared" si="9"/>
        <v>0</v>
      </c>
      <c r="AR46" s="56" t="str">
        <f t="shared" si="10"/>
        <v/>
      </c>
      <c r="AS46" s="58" t="str">
        <f>IFERROR(
   'Identitas Siswa'!E45 &amp; " " &amp; LOWER($AT$3) &amp; " " &amp; VLOOKUP(AP46, TP!$O$5:$P$24, 2, 0) &amp; ".",
"")</f>
        <v/>
      </c>
      <c r="AT46" s="58" t="str">
        <f>IFERROR(
   'Identitas Siswa'!E45 &amp; " " &amp; LOWER($AT$4) &amp; " " &amp; VLOOKUP(AR46, TP!$O$5:$P$24, 2, 0) &amp; ".",
"")</f>
        <v/>
      </c>
      <c r="AU46" s="15"/>
      <c r="AW46" s="29">
        <f t="shared" si="11"/>
        <v>0</v>
      </c>
      <c r="AX46" s="29">
        <f t="shared" si="0"/>
        <v>0</v>
      </c>
      <c r="AY46" s="29">
        <f t="shared" si="1"/>
        <v>0</v>
      </c>
      <c r="AZ46" s="54"/>
      <c r="BA46" s="29">
        <f t="shared" si="2"/>
        <v>0</v>
      </c>
      <c r="BE46" s="48"/>
      <c r="BF46" s="48"/>
    </row>
    <row r="47" spans="1:58" customFormat="1" hidden="1" x14ac:dyDescent="0.25">
      <c r="A47" s="56">
        <f>'Identitas Siswa'!A46</f>
        <v>39</v>
      </c>
      <c r="B47" s="62" t="str">
        <f>IF('Identitas Siswa'!D46=0,"",'Identitas Siswa'!D46)</f>
        <v/>
      </c>
      <c r="C47" s="160"/>
      <c r="D47" s="160"/>
      <c r="E47" s="160"/>
      <c r="F47" s="160"/>
      <c r="G47" s="160"/>
      <c r="H47" s="160"/>
      <c r="I47" s="160"/>
      <c r="J47" s="160"/>
      <c r="K47" s="160"/>
      <c r="L47" s="160"/>
      <c r="M47" s="160"/>
      <c r="N47" s="160"/>
      <c r="O47" s="160"/>
      <c r="P47" s="160"/>
      <c r="Q47" s="160"/>
      <c r="R47" s="160"/>
      <c r="S47" s="160"/>
      <c r="T47" s="160"/>
      <c r="U47" s="160"/>
      <c r="V47" s="160"/>
      <c r="W47" s="160"/>
      <c r="X47" s="160"/>
      <c r="Y47" s="160"/>
      <c r="Z47" s="160"/>
      <c r="AA47" s="160"/>
      <c r="AB47" s="160"/>
      <c r="AC47" s="160"/>
      <c r="AD47" s="160"/>
      <c r="AE47" s="160"/>
      <c r="AF47" s="160"/>
      <c r="AG47" s="160"/>
      <c r="AH47" s="160"/>
      <c r="AI47" s="160"/>
      <c r="AJ47" s="160"/>
      <c r="AK47" s="57">
        <f t="shared" si="3"/>
        <v>0</v>
      </c>
      <c r="AL47" s="57">
        <f t="shared" si="4"/>
        <v>0</v>
      </c>
      <c r="AM47" s="57">
        <f t="shared" si="5"/>
        <v>0</v>
      </c>
      <c r="AN47" s="57" t="str">
        <f t="shared" si="6"/>
        <v/>
      </c>
      <c r="AO47" s="56">
        <f t="shared" si="7"/>
        <v>0</v>
      </c>
      <c r="AP47" s="56" t="str">
        <f t="shared" si="8"/>
        <v/>
      </c>
      <c r="AQ47" s="56">
        <f t="shared" si="9"/>
        <v>0</v>
      </c>
      <c r="AR47" s="56" t="str">
        <f t="shared" si="10"/>
        <v/>
      </c>
      <c r="AS47" s="58" t="str">
        <f>IFERROR(
   'Identitas Siswa'!E46 &amp; " " &amp; LOWER($AT$3) &amp; " " &amp; VLOOKUP(AP47, TP!$O$5:$P$24, 2, 0) &amp; ".",
"")</f>
        <v/>
      </c>
      <c r="AT47" s="58" t="str">
        <f>IFERROR(
   'Identitas Siswa'!E46 &amp; " " &amp; LOWER($AT$4) &amp; " " &amp; VLOOKUP(AR47, TP!$O$5:$P$24, 2, 0) &amp; ".",
"")</f>
        <v/>
      </c>
      <c r="AU47" s="15"/>
      <c r="AW47" s="29">
        <f t="shared" si="11"/>
        <v>0</v>
      </c>
      <c r="AX47" s="29">
        <f t="shared" si="0"/>
        <v>0</v>
      </c>
      <c r="AY47" s="29">
        <f t="shared" si="1"/>
        <v>0</v>
      </c>
      <c r="AZ47" s="54"/>
      <c r="BA47" s="29">
        <f t="shared" si="2"/>
        <v>0</v>
      </c>
      <c r="BE47" s="48"/>
      <c r="BF47" s="48"/>
    </row>
    <row r="48" spans="1:58" customFormat="1" hidden="1" x14ac:dyDescent="0.25">
      <c r="A48" s="56">
        <f>'Identitas Siswa'!A47</f>
        <v>40</v>
      </c>
      <c r="B48" s="62" t="str">
        <f>IF('Identitas Siswa'!D47=0,"",'Identitas Siswa'!D47)</f>
        <v/>
      </c>
      <c r="C48" s="160"/>
      <c r="D48" s="160"/>
      <c r="E48" s="160"/>
      <c r="F48" s="160"/>
      <c r="G48" s="160"/>
      <c r="H48" s="160"/>
      <c r="I48" s="160"/>
      <c r="J48" s="160"/>
      <c r="K48" s="160"/>
      <c r="L48" s="160"/>
      <c r="M48" s="160"/>
      <c r="N48" s="160"/>
      <c r="O48" s="160"/>
      <c r="P48" s="160"/>
      <c r="Q48" s="160"/>
      <c r="R48" s="160"/>
      <c r="S48" s="160"/>
      <c r="T48" s="160"/>
      <c r="U48" s="160"/>
      <c r="V48" s="160"/>
      <c r="W48" s="160"/>
      <c r="X48" s="160"/>
      <c r="Y48" s="160"/>
      <c r="Z48" s="160"/>
      <c r="AA48" s="160"/>
      <c r="AB48" s="160"/>
      <c r="AC48" s="160"/>
      <c r="AD48" s="160"/>
      <c r="AE48" s="160"/>
      <c r="AF48" s="160"/>
      <c r="AG48" s="160"/>
      <c r="AH48" s="160"/>
      <c r="AI48" s="160"/>
      <c r="AJ48" s="160"/>
      <c r="AK48" s="57">
        <f t="shared" si="3"/>
        <v>0</v>
      </c>
      <c r="AL48" s="57">
        <f t="shared" si="4"/>
        <v>0</v>
      </c>
      <c r="AM48" s="57">
        <f t="shared" si="5"/>
        <v>0</v>
      </c>
      <c r="AN48" s="57" t="str">
        <f t="shared" si="6"/>
        <v/>
      </c>
      <c r="AO48" s="56">
        <f t="shared" si="7"/>
        <v>0</v>
      </c>
      <c r="AP48" s="56" t="str">
        <f t="shared" si="8"/>
        <v/>
      </c>
      <c r="AQ48" s="56">
        <f t="shared" si="9"/>
        <v>0</v>
      </c>
      <c r="AR48" s="56" t="str">
        <f t="shared" si="10"/>
        <v/>
      </c>
      <c r="AS48" s="58" t="str">
        <f>IFERROR(
   'Identitas Siswa'!E47 &amp; " " &amp; LOWER($AT$3) &amp; " " &amp; VLOOKUP(AP48, TP!$O$5:$P$24, 2, 0) &amp; ".",
"")</f>
        <v/>
      </c>
      <c r="AT48" s="58" t="str">
        <f>IFERROR(
   'Identitas Siswa'!E47 &amp; " " &amp; LOWER($AT$4) &amp; " " &amp; VLOOKUP(AR48, TP!$O$5:$P$24, 2, 0) &amp; ".",
"")</f>
        <v/>
      </c>
      <c r="AU48" s="15"/>
      <c r="AW48" s="29">
        <f t="shared" si="11"/>
        <v>0</v>
      </c>
      <c r="AX48" s="29">
        <f t="shared" si="0"/>
        <v>0</v>
      </c>
      <c r="AY48" s="29">
        <f t="shared" si="1"/>
        <v>0</v>
      </c>
      <c r="AZ48" s="54"/>
      <c r="BA48" s="29">
        <f t="shared" si="2"/>
        <v>0</v>
      </c>
      <c r="BE48" s="48"/>
      <c r="BF48" s="48"/>
    </row>
    <row r="49" spans="1:58" customFormat="1" hidden="1" x14ac:dyDescent="0.25">
      <c r="A49" s="56">
        <f>'Identitas Siswa'!A48</f>
        <v>41</v>
      </c>
      <c r="B49" s="62" t="str">
        <f>IF('Identitas Siswa'!D48=0,"",'Identitas Siswa'!D48)</f>
        <v/>
      </c>
      <c r="C49" s="160"/>
      <c r="D49" s="160"/>
      <c r="E49" s="160"/>
      <c r="F49" s="160"/>
      <c r="G49" s="160"/>
      <c r="H49" s="160"/>
      <c r="I49" s="160"/>
      <c r="J49" s="160"/>
      <c r="K49" s="160"/>
      <c r="L49" s="160"/>
      <c r="M49" s="160"/>
      <c r="N49" s="160"/>
      <c r="O49" s="160"/>
      <c r="P49" s="160"/>
      <c r="Q49" s="160"/>
      <c r="R49" s="160"/>
      <c r="S49" s="160"/>
      <c r="T49" s="160"/>
      <c r="U49" s="160"/>
      <c r="V49" s="160"/>
      <c r="W49" s="160"/>
      <c r="X49" s="160"/>
      <c r="Y49" s="160"/>
      <c r="Z49" s="160"/>
      <c r="AA49" s="160"/>
      <c r="AB49" s="160"/>
      <c r="AC49" s="160"/>
      <c r="AD49" s="160"/>
      <c r="AE49" s="160"/>
      <c r="AF49" s="160"/>
      <c r="AG49" s="160"/>
      <c r="AH49" s="160"/>
      <c r="AI49" s="160"/>
      <c r="AJ49" s="160"/>
      <c r="AK49" s="57">
        <f t="shared" si="3"/>
        <v>0</v>
      </c>
      <c r="AL49" s="57">
        <f t="shared" si="4"/>
        <v>0</v>
      </c>
      <c r="AM49" s="57">
        <f t="shared" si="5"/>
        <v>0</v>
      </c>
      <c r="AN49" s="57" t="str">
        <f t="shared" si="6"/>
        <v/>
      </c>
      <c r="AO49" s="56">
        <f t="shared" si="7"/>
        <v>0</v>
      </c>
      <c r="AP49" s="56" t="str">
        <f t="shared" si="8"/>
        <v/>
      </c>
      <c r="AQ49" s="56">
        <f t="shared" si="9"/>
        <v>0</v>
      </c>
      <c r="AR49" s="56" t="str">
        <f t="shared" si="10"/>
        <v/>
      </c>
      <c r="AS49" s="58" t="str">
        <f>IFERROR(
   'Identitas Siswa'!E48 &amp; " " &amp; LOWER($AT$3) &amp; " " &amp; VLOOKUP(AP49, TP!$O$5:$P$24, 2, 0) &amp; ".",
"")</f>
        <v/>
      </c>
      <c r="AT49" s="58" t="str">
        <f>IFERROR(
   'Identitas Siswa'!E48 &amp; " " &amp; LOWER($AT$4) &amp; " " &amp; VLOOKUP(AR49, TP!$O$5:$P$24, 2, 0) &amp; ".",
"")</f>
        <v/>
      </c>
      <c r="AU49" s="15"/>
      <c r="AW49" s="29">
        <f t="shared" si="11"/>
        <v>0</v>
      </c>
      <c r="AX49" s="29">
        <f t="shared" si="0"/>
        <v>0</v>
      </c>
      <c r="AY49" s="29">
        <f t="shared" si="1"/>
        <v>0</v>
      </c>
      <c r="AZ49" s="54"/>
      <c r="BA49" s="29">
        <f t="shared" si="2"/>
        <v>0</v>
      </c>
      <c r="BE49" s="48"/>
      <c r="BF49" s="48"/>
    </row>
    <row r="50" spans="1:58" customFormat="1" hidden="1" x14ac:dyDescent="0.25">
      <c r="A50" s="56">
        <f>'Identitas Siswa'!A49</f>
        <v>42</v>
      </c>
      <c r="B50" s="62" t="str">
        <f>IF('Identitas Siswa'!D49=0,"",'Identitas Siswa'!D49)</f>
        <v/>
      </c>
      <c r="C50" s="160"/>
      <c r="D50" s="160"/>
      <c r="E50" s="160"/>
      <c r="F50" s="160"/>
      <c r="G50" s="160"/>
      <c r="H50" s="160"/>
      <c r="I50" s="160"/>
      <c r="J50" s="160"/>
      <c r="K50" s="160"/>
      <c r="L50" s="160"/>
      <c r="M50" s="160"/>
      <c r="N50" s="160"/>
      <c r="O50" s="160"/>
      <c r="P50" s="160"/>
      <c r="Q50" s="160"/>
      <c r="R50" s="160"/>
      <c r="S50" s="160"/>
      <c r="T50" s="160"/>
      <c r="U50" s="160"/>
      <c r="V50" s="160"/>
      <c r="W50" s="160"/>
      <c r="X50" s="160"/>
      <c r="Y50" s="160"/>
      <c r="Z50" s="160"/>
      <c r="AA50" s="160"/>
      <c r="AB50" s="160"/>
      <c r="AC50" s="160"/>
      <c r="AD50" s="160"/>
      <c r="AE50" s="160"/>
      <c r="AF50" s="160"/>
      <c r="AG50" s="160"/>
      <c r="AH50" s="160"/>
      <c r="AI50" s="160"/>
      <c r="AJ50" s="160"/>
      <c r="AK50" s="57">
        <f t="shared" si="3"/>
        <v>0</v>
      </c>
      <c r="AL50" s="57">
        <f t="shared" si="4"/>
        <v>0</v>
      </c>
      <c r="AM50" s="57">
        <f t="shared" si="5"/>
        <v>0</v>
      </c>
      <c r="AN50" s="57" t="str">
        <f t="shared" si="6"/>
        <v/>
      </c>
      <c r="AO50" s="56">
        <f t="shared" si="7"/>
        <v>0</v>
      </c>
      <c r="AP50" s="56" t="str">
        <f t="shared" si="8"/>
        <v/>
      </c>
      <c r="AQ50" s="56">
        <f t="shared" si="9"/>
        <v>0</v>
      </c>
      <c r="AR50" s="56" t="str">
        <f t="shared" si="10"/>
        <v/>
      </c>
      <c r="AS50" s="58" t="str">
        <f>IFERROR(
   'Identitas Siswa'!E49 &amp; " " &amp; LOWER($AT$3) &amp; " " &amp; VLOOKUP(AP50, TP!$O$5:$P$24, 2, 0) &amp; ".",
"")</f>
        <v/>
      </c>
      <c r="AT50" s="58" t="str">
        <f>IFERROR(
   'Identitas Siswa'!E49 &amp; " " &amp; LOWER($AT$4) &amp; " " &amp; VLOOKUP(AR50, TP!$O$5:$P$24, 2, 0) &amp; ".",
"")</f>
        <v/>
      </c>
      <c r="AU50" s="15"/>
      <c r="AW50" s="29">
        <f t="shared" si="11"/>
        <v>0</v>
      </c>
      <c r="AX50" s="29">
        <f t="shared" si="0"/>
        <v>0</v>
      </c>
      <c r="AY50" s="29">
        <f t="shared" si="1"/>
        <v>0</v>
      </c>
      <c r="AZ50" s="54"/>
      <c r="BA50" s="29">
        <f t="shared" si="2"/>
        <v>0</v>
      </c>
      <c r="BE50" s="48"/>
      <c r="BF50" s="48"/>
    </row>
    <row r="51" spans="1:58" customFormat="1" hidden="1" x14ac:dyDescent="0.25">
      <c r="A51" s="56">
        <f>'Identitas Siswa'!A50</f>
        <v>43</v>
      </c>
      <c r="B51" s="62" t="str">
        <f>IF('Identitas Siswa'!D50=0,"",'Identitas Siswa'!D50)</f>
        <v/>
      </c>
      <c r="C51" s="160"/>
      <c r="D51" s="160"/>
      <c r="E51" s="160"/>
      <c r="F51" s="160"/>
      <c r="G51" s="160"/>
      <c r="H51" s="160"/>
      <c r="I51" s="160"/>
      <c r="J51" s="160"/>
      <c r="K51" s="160"/>
      <c r="L51" s="160"/>
      <c r="M51" s="160"/>
      <c r="N51" s="160"/>
      <c r="O51" s="160"/>
      <c r="P51" s="160"/>
      <c r="Q51" s="160"/>
      <c r="R51" s="160"/>
      <c r="S51" s="160"/>
      <c r="T51" s="160"/>
      <c r="U51" s="160"/>
      <c r="V51" s="160"/>
      <c r="W51" s="160"/>
      <c r="X51" s="160"/>
      <c r="Y51" s="160"/>
      <c r="Z51" s="160"/>
      <c r="AA51" s="160"/>
      <c r="AB51" s="160"/>
      <c r="AC51" s="160"/>
      <c r="AD51" s="160"/>
      <c r="AE51" s="160"/>
      <c r="AF51" s="160"/>
      <c r="AG51" s="160"/>
      <c r="AH51" s="160"/>
      <c r="AI51" s="160"/>
      <c r="AJ51" s="160"/>
      <c r="AK51" s="57">
        <f t="shared" si="3"/>
        <v>0</v>
      </c>
      <c r="AL51" s="57">
        <f t="shared" si="4"/>
        <v>0</v>
      </c>
      <c r="AM51" s="57">
        <f t="shared" si="5"/>
        <v>0</v>
      </c>
      <c r="AN51" s="57" t="str">
        <f t="shared" si="6"/>
        <v/>
      </c>
      <c r="AO51" s="56">
        <f t="shared" si="7"/>
        <v>0</v>
      </c>
      <c r="AP51" s="56" t="str">
        <f t="shared" si="8"/>
        <v/>
      </c>
      <c r="AQ51" s="56">
        <f t="shared" si="9"/>
        <v>0</v>
      </c>
      <c r="AR51" s="56" t="str">
        <f t="shared" si="10"/>
        <v/>
      </c>
      <c r="AS51" s="58" t="str">
        <f>IFERROR(
   'Identitas Siswa'!E50 &amp; " " &amp; LOWER($AT$3) &amp; " " &amp; VLOOKUP(AP51, TP!$O$5:$P$24, 2, 0) &amp; ".",
"")</f>
        <v/>
      </c>
      <c r="AT51" s="58" t="str">
        <f>IFERROR(
   'Identitas Siswa'!E50 &amp; " " &amp; LOWER($AT$4) &amp; " " &amp; VLOOKUP(AR51, TP!$O$5:$P$24, 2, 0) &amp; ".",
"")</f>
        <v/>
      </c>
      <c r="AU51" s="15"/>
      <c r="AW51" s="29">
        <f t="shared" si="11"/>
        <v>0</v>
      </c>
      <c r="AX51" s="29">
        <f t="shared" si="0"/>
        <v>0</v>
      </c>
      <c r="AY51" s="29">
        <f t="shared" si="1"/>
        <v>0</v>
      </c>
      <c r="AZ51" s="54"/>
      <c r="BA51" s="29">
        <f t="shared" si="2"/>
        <v>0</v>
      </c>
      <c r="BE51" s="48"/>
      <c r="BF51" s="48"/>
    </row>
    <row r="52" spans="1:58" customFormat="1" hidden="1" x14ac:dyDescent="0.25">
      <c r="A52" s="56">
        <f>'Identitas Siswa'!A51</f>
        <v>44</v>
      </c>
      <c r="B52" s="62" t="str">
        <f>IF('Identitas Siswa'!D51=0,"",'Identitas Siswa'!D51)</f>
        <v/>
      </c>
      <c r="C52" s="160"/>
      <c r="D52" s="160"/>
      <c r="E52" s="160"/>
      <c r="F52" s="160"/>
      <c r="G52" s="160"/>
      <c r="H52" s="160"/>
      <c r="I52" s="160"/>
      <c r="J52" s="160"/>
      <c r="K52" s="160"/>
      <c r="L52" s="160"/>
      <c r="M52" s="160"/>
      <c r="N52" s="160"/>
      <c r="O52" s="160"/>
      <c r="P52" s="160"/>
      <c r="Q52" s="160"/>
      <c r="R52" s="160"/>
      <c r="S52" s="160"/>
      <c r="T52" s="160"/>
      <c r="U52" s="160"/>
      <c r="V52" s="160"/>
      <c r="W52" s="160"/>
      <c r="X52" s="160"/>
      <c r="Y52" s="160"/>
      <c r="Z52" s="160"/>
      <c r="AA52" s="160"/>
      <c r="AB52" s="160"/>
      <c r="AC52" s="160"/>
      <c r="AD52" s="160"/>
      <c r="AE52" s="160"/>
      <c r="AF52" s="160"/>
      <c r="AG52" s="160"/>
      <c r="AH52" s="160"/>
      <c r="AI52" s="160"/>
      <c r="AJ52" s="160"/>
      <c r="AK52" s="57">
        <f t="shared" si="3"/>
        <v>0</v>
      </c>
      <c r="AL52" s="57">
        <f t="shared" si="4"/>
        <v>0</v>
      </c>
      <c r="AM52" s="57">
        <f t="shared" si="5"/>
        <v>0</v>
      </c>
      <c r="AN52" s="57" t="str">
        <f t="shared" si="6"/>
        <v/>
      </c>
      <c r="AO52" s="56">
        <f t="shared" si="7"/>
        <v>0</v>
      </c>
      <c r="AP52" s="56" t="str">
        <f t="shared" si="8"/>
        <v/>
      </c>
      <c r="AQ52" s="56">
        <f t="shared" si="9"/>
        <v>0</v>
      </c>
      <c r="AR52" s="56" t="str">
        <f t="shared" si="10"/>
        <v/>
      </c>
      <c r="AS52" s="58" t="str">
        <f>IFERROR(
   'Identitas Siswa'!E51 &amp; " " &amp; LOWER($AT$3) &amp; " " &amp; VLOOKUP(AP52, TP!$O$5:$P$24, 2, 0) &amp; ".",
"")</f>
        <v/>
      </c>
      <c r="AT52" s="58" t="str">
        <f>IFERROR(
   'Identitas Siswa'!E51 &amp; " " &amp; LOWER($AT$4) &amp; " " &amp; VLOOKUP(AR52, TP!$O$5:$P$24, 2, 0) &amp; ".",
"")</f>
        <v/>
      </c>
      <c r="AU52" s="15"/>
      <c r="AW52" s="29">
        <f t="shared" si="11"/>
        <v>0</v>
      </c>
      <c r="AX52" s="29">
        <f t="shared" si="0"/>
        <v>0</v>
      </c>
      <c r="AY52" s="29">
        <f t="shared" si="1"/>
        <v>0</v>
      </c>
      <c r="AZ52" s="54"/>
      <c r="BA52" s="29">
        <f t="shared" si="2"/>
        <v>0</v>
      </c>
      <c r="BE52" s="48"/>
      <c r="BF52" s="48"/>
    </row>
    <row r="53" spans="1:58" customFormat="1" hidden="1" x14ac:dyDescent="0.25">
      <c r="A53" s="56">
        <f>'Identitas Siswa'!A52</f>
        <v>45</v>
      </c>
      <c r="B53" s="62" t="str">
        <f>IF('Identitas Siswa'!D52=0,"",'Identitas Siswa'!D52)</f>
        <v/>
      </c>
      <c r="C53" s="160"/>
      <c r="D53" s="160"/>
      <c r="E53" s="160"/>
      <c r="F53" s="160"/>
      <c r="G53" s="160"/>
      <c r="H53" s="160"/>
      <c r="I53" s="160"/>
      <c r="J53" s="160"/>
      <c r="K53" s="160"/>
      <c r="L53" s="160"/>
      <c r="M53" s="160"/>
      <c r="N53" s="160"/>
      <c r="O53" s="160"/>
      <c r="P53" s="160"/>
      <c r="Q53" s="160"/>
      <c r="R53" s="160"/>
      <c r="S53" s="160"/>
      <c r="T53" s="160"/>
      <c r="U53" s="160"/>
      <c r="V53" s="160"/>
      <c r="W53" s="160"/>
      <c r="X53" s="160"/>
      <c r="Y53" s="160"/>
      <c r="Z53" s="160"/>
      <c r="AA53" s="160"/>
      <c r="AB53" s="160"/>
      <c r="AC53" s="160"/>
      <c r="AD53" s="160"/>
      <c r="AE53" s="160"/>
      <c r="AF53" s="160"/>
      <c r="AG53" s="160"/>
      <c r="AH53" s="160"/>
      <c r="AI53" s="160"/>
      <c r="AJ53" s="160"/>
      <c r="AK53" s="57">
        <f t="shared" si="3"/>
        <v>0</v>
      </c>
      <c r="AL53" s="57">
        <f t="shared" si="4"/>
        <v>0</v>
      </c>
      <c r="AM53" s="57">
        <f t="shared" si="5"/>
        <v>0</v>
      </c>
      <c r="AN53" s="57" t="str">
        <f t="shared" si="6"/>
        <v/>
      </c>
      <c r="AO53" s="56">
        <f t="shared" si="7"/>
        <v>0</v>
      </c>
      <c r="AP53" s="56" t="str">
        <f t="shared" si="8"/>
        <v/>
      </c>
      <c r="AQ53" s="56">
        <f t="shared" si="9"/>
        <v>0</v>
      </c>
      <c r="AR53" s="56" t="str">
        <f t="shared" si="10"/>
        <v/>
      </c>
      <c r="AS53" s="58" t="str">
        <f>IFERROR(
   'Identitas Siswa'!E52 &amp; " " &amp; LOWER($AT$3) &amp; " " &amp; VLOOKUP(AP53, TP!$O$5:$P$24, 2, 0) &amp; ".",
"")</f>
        <v/>
      </c>
      <c r="AT53" s="58" t="str">
        <f>IFERROR(
   'Identitas Siswa'!E52 &amp; " " &amp; LOWER($AT$4) &amp; " " &amp; VLOOKUP(AR53, TP!$O$5:$P$24, 2, 0) &amp; ".",
"")</f>
        <v/>
      </c>
      <c r="AU53" s="15"/>
      <c r="AW53" s="29">
        <f t="shared" si="11"/>
        <v>0</v>
      </c>
      <c r="AX53" s="29">
        <f t="shared" si="0"/>
        <v>0</v>
      </c>
      <c r="AY53" s="29">
        <f t="shared" si="1"/>
        <v>0</v>
      </c>
      <c r="AZ53" s="54"/>
      <c r="BA53" s="29">
        <f t="shared" si="2"/>
        <v>0</v>
      </c>
      <c r="BE53" s="48"/>
      <c r="BF53" s="48"/>
    </row>
    <row r="54" spans="1:58" customFormat="1" hidden="1" x14ac:dyDescent="0.25">
      <c r="A54" s="56">
        <f>'Identitas Siswa'!A53</f>
        <v>46</v>
      </c>
      <c r="B54" s="62" t="str">
        <f>IF('Identitas Siswa'!D53=0,"",'Identitas Siswa'!D53)</f>
        <v/>
      </c>
      <c r="C54" s="160"/>
      <c r="D54" s="160"/>
      <c r="E54" s="160"/>
      <c r="F54" s="160"/>
      <c r="G54" s="160"/>
      <c r="H54" s="160"/>
      <c r="I54" s="160"/>
      <c r="J54" s="160"/>
      <c r="K54" s="160"/>
      <c r="L54" s="160"/>
      <c r="M54" s="160"/>
      <c r="N54" s="160"/>
      <c r="O54" s="160"/>
      <c r="P54" s="160"/>
      <c r="Q54" s="160"/>
      <c r="R54" s="160"/>
      <c r="S54" s="160"/>
      <c r="T54" s="160"/>
      <c r="U54" s="160"/>
      <c r="V54" s="160"/>
      <c r="W54" s="160"/>
      <c r="X54" s="160"/>
      <c r="Y54" s="160"/>
      <c r="Z54" s="160"/>
      <c r="AA54" s="160"/>
      <c r="AB54" s="160"/>
      <c r="AC54" s="160"/>
      <c r="AD54" s="160"/>
      <c r="AE54" s="160"/>
      <c r="AF54" s="160"/>
      <c r="AG54" s="160"/>
      <c r="AH54" s="160"/>
      <c r="AI54" s="160"/>
      <c r="AJ54" s="160"/>
      <c r="AK54" s="57">
        <f t="shared" si="3"/>
        <v>0</v>
      </c>
      <c r="AL54" s="57">
        <f t="shared" si="4"/>
        <v>0</v>
      </c>
      <c r="AM54" s="57">
        <f t="shared" si="5"/>
        <v>0</v>
      </c>
      <c r="AN54" s="57" t="str">
        <f t="shared" si="6"/>
        <v/>
      </c>
      <c r="AO54" s="56">
        <f t="shared" si="7"/>
        <v>0</v>
      </c>
      <c r="AP54" s="56" t="str">
        <f t="shared" si="8"/>
        <v/>
      </c>
      <c r="AQ54" s="56">
        <f t="shared" si="9"/>
        <v>0</v>
      </c>
      <c r="AR54" s="56" t="str">
        <f t="shared" si="10"/>
        <v/>
      </c>
      <c r="AS54" s="58" t="str">
        <f>IFERROR(
   'Identitas Siswa'!E53 &amp; " " &amp; LOWER($AT$3) &amp; " " &amp; VLOOKUP(AP54, TP!$O$5:$P$24, 2, 0) &amp; ".",
"")</f>
        <v/>
      </c>
      <c r="AT54" s="58" t="str">
        <f>IFERROR(
   'Identitas Siswa'!E53 &amp; " " &amp; LOWER($AT$4) &amp; " " &amp; VLOOKUP(AR54, TP!$O$5:$P$24, 2, 0) &amp; ".",
"")</f>
        <v/>
      </c>
      <c r="AU54" s="15"/>
      <c r="AW54" s="29">
        <f t="shared" si="11"/>
        <v>0</v>
      </c>
      <c r="AX54" s="29">
        <f t="shared" si="0"/>
        <v>0</v>
      </c>
      <c r="AY54" s="29">
        <f t="shared" si="1"/>
        <v>0</v>
      </c>
      <c r="AZ54" s="54"/>
      <c r="BA54" s="29">
        <f t="shared" si="2"/>
        <v>0</v>
      </c>
      <c r="BE54" s="48"/>
      <c r="BF54" s="48"/>
    </row>
    <row r="55" spans="1:58" customFormat="1" hidden="1" x14ac:dyDescent="0.25">
      <c r="A55" s="56">
        <f>'Identitas Siswa'!A54</f>
        <v>47</v>
      </c>
      <c r="B55" s="62" t="str">
        <f>IF('Identitas Siswa'!D54=0,"",'Identitas Siswa'!D54)</f>
        <v/>
      </c>
      <c r="C55" s="160"/>
      <c r="D55" s="160"/>
      <c r="E55" s="160"/>
      <c r="F55" s="160"/>
      <c r="G55" s="160"/>
      <c r="H55" s="160"/>
      <c r="I55" s="160"/>
      <c r="J55" s="160"/>
      <c r="K55" s="160"/>
      <c r="L55" s="160"/>
      <c r="M55" s="160"/>
      <c r="N55" s="160"/>
      <c r="O55" s="160"/>
      <c r="P55" s="160"/>
      <c r="Q55" s="160"/>
      <c r="R55" s="160"/>
      <c r="S55" s="160"/>
      <c r="T55" s="160"/>
      <c r="U55" s="160"/>
      <c r="V55" s="160"/>
      <c r="W55" s="160"/>
      <c r="X55" s="160"/>
      <c r="Y55" s="160"/>
      <c r="Z55" s="160"/>
      <c r="AA55" s="160"/>
      <c r="AB55" s="160"/>
      <c r="AC55" s="160"/>
      <c r="AD55" s="160"/>
      <c r="AE55" s="160"/>
      <c r="AF55" s="160"/>
      <c r="AG55" s="160"/>
      <c r="AH55" s="160"/>
      <c r="AI55" s="160"/>
      <c r="AJ55" s="160"/>
      <c r="AK55" s="57">
        <f t="shared" si="3"/>
        <v>0</v>
      </c>
      <c r="AL55" s="57">
        <f t="shared" si="4"/>
        <v>0</v>
      </c>
      <c r="AM55" s="57">
        <f t="shared" si="5"/>
        <v>0</v>
      </c>
      <c r="AN55" s="57" t="str">
        <f t="shared" si="6"/>
        <v/>
      </c>
      <c r="AO55" s="56">
        <f t="shared" si="7"/>
        <v>0</v>
      </c>
      <c r="AP55" s="56" t="str">
        <f t="shared" si="8"/>
        <v/>
      </c>
      <c r="AQ55" s="56">
        <f t="shared" si="9"/>
        <v>0</v>
      </c>
      <c r="AR55" s="56" t="str">
        <f t="shared" si="10"/>
        <v/>
      </c>
      <c r="AS55" s="58" t="str">
        <f>IFERROR(
   'Identitas Siswa'!E54 &amp; " " &amp; LOWER($AT$3) &amp; " " &amp; VLOOKUP(AP55, TP!$O$5:$P$24, 2, 0) &amp; ".",
"")</f>
        <v/>
      </c>
      <c r="AT55" s="58" t="str">
        <f>IFERROR(
   'Identitas Siswa'!E54 &amp; " " &amp; LOWER($AT$4) &amp; " " &amp; VLOOKUP(AR55, TP!$O$5:$P$24, 2, 0) &amp; ".",
"")</f>
        <v/>
      </c>
      <c r="AU55" s="15"/>
      <c r="AW55" s="29">
        <f t="shared" si="11"/>
        <v>0</v>
      </c>
      <c r="AX55" s="29">
        <f t="shared" si="0"/>
        <v>0</v>
      </c>
      <c r="AY55" s="29">
        <f t="shared" si="1"/>
        <v>0</v>
      </c>
      <c r="AZ55" s="54"/>
      <c r="BA55" s="29">
        <f t="shared" si="2"/>
        <v>0</v>
      </c>
      <c r="BE55" s="48"/>
      <c r="BF55" s="48"/>
    </row>
    <row r="56" spans="1:58" customFormat="1" hidden="1" x14ac:dyDescent="0.25">
      <c r="A56" s="56">
        <f>'Identitas Siswa'!A55</f>
        <v>48</v>
      </c>
      <c r="B56" s="62" t="str">
        <f>IF('Identitas Siswa'!D55=0,"",'Identitas Siswa'!D55)</f>
        <v/>
      </c>
      <c r="C56" s="160"/>
      <c r="D56" s="160"/>
      <c r="E56" s="160"/>
      <c r="F56" s="160"/>
      <c r="G56" s="160"/>
      <c r="H56" s="160"/>
      <c r="I56" s="160"/>
      <c r="J56" s="160"/>
      <c r="K56" s="160"/>
      <c r="L56" s="160"/>
      <c r="M56" s="160"/>
      <c r="N56" s="160"/>
      <c r="O56" s="160"/>
      <c r="P56" s="160"/>
      <c r="Q56" s="160"/>
      <c r="R56" s="160"/>
      <c r="S56" s="160"/>
      <c r="T56" s="160"/>
      <c r="U56" s="160"/>
      <c r="V56" s="160"/>
      <c r="W56" s="160"/>
      <c r="X56" s="160"/>
      <c r="Y56" s="160"/>
      <c r="Z56" s="160"/>
      <c r="AA56" s="160"/>
      <c r="AB56" s="160"/>
      <c r="AC56" s="160"/>
      <c r="AD56" s="160"/>
      <c r="AE56" s="160"/>
      <c r="AF56" s="160"/>
      <c r="AG56" s="160"/>
      <c r="AH56" s="160"/>
      <c r="AI56" s="160"/>
      <c r="AJ56" s="160"/>
      <c r="AK56" s="57">
        <f t="shared" si="3"/>
        <v>0</v>
      </c>
      <c r="AL56" s="57">
        <f t="shared" si="4"/>
        <v>0</v>
      </c>
      <c r="AM56" s="57">
        <f t="shared" si="5"/>
        <v>0</v>
      </c>
      <c r="AN56" s="57" t="str">
        <f t="shared" si="6"/>
        <v/>
      </c>
      <c r="AO56" s="56">
        <f t="shared" si="7"/>
        <v>0</v>
      </c>
      <c r="AP56" s="56" t="str">
        <f t="shared" si="8"/>
        <v/>
      </c>
      <c r="AQ56" s="56">
        <f t="shared" si="9"/>
        <v>0</v>
      </c>
      <c r="AR56" s="56" t="str">
        <f t="shared" si="10"/>
        <v/>
      </c>
      <c r="AS56" s="58" t="str">
        <f>IFERROR(
   'Identitas Siswa'!E55 &amp; " " &amp; LOWER($AT$3) &amp; " " &amp; VLOOKUP(AP56, TP!$O$5:$P$24, 2, 0) &amp; ".",
"")</f>
        <v/>
      </c>
      <c r="AT56" s="58" t="str">
        <f>IFERROR(
   'Identitas Siswa'!E55 &amp; " " &amp; LOWER($AT$4) &amp; " " &amp; VLOOKUP(AR56, TP!$O$5:$P$24, 2, 0) &amp; ".",
"")</f>
        <v/>
      </c>
      <c r="AU56" s="15"/>
      <c r="AW56" s="29">
        <f t="shared" si="11"/>
        <v>0</v>
      </c>
      <c r="AX56" s="29">
        <f t="shared" si="0"/>
        <v>0</v>
      </c>
      <c r="AY56" s="29">
        <f t="shared" si="1"/>
        <v>0</v>
      </c>
      <c r="AZ56" s="54"/>
      <c r="BA56" s="29">
        <f t="shared" si="2"/>
        <v>0</v>
      </c>
      <c r="BE56" s="48"/>
      <c r="BF56" s="48"/>
    </row>
    <row r="57" spans="1:58" customFormat="1" hidden="1" x14ac:dyDescent="0.25">
      <c r="A57" s="56">
        <f>'Identitas Siswa'!A56</f>
        <v>49</v>
      </c>
      <c r="B57" s="62" t="str">
        <f>IF('Identitas Siswa'!D56=0,"",'Identitas Siswa'!D56)</f>
        <v/>
      </c>
      <c r="C57" s="160"/>
      <c r="D57" s="160"/>
      <c r="E57" s="160"/>
      <c r="F57" s="160"/>
      <c r="G57" s="160"/>
      <c r="H57" s="160"/>
      <c r="I57" s="160"/>
      <c r="J57" s="160"/>
      <c r="K57" s="160"/>
      <c r="L57" s="160"/>
      <c r="M57" s="160"/>
      <c r="N57" s="160"/>
      <c r="O57" s="160"/>
      <c r="P57" s="160"/>
      <c r="Q57" s="160"/>
      <c r="R57" s="160"/>
      <c r="S57" s="160"/>
      <c r="T57" s="160"/>
      <c r="U57" s="160"/>
      <c r="V57" s="160"/>
      <c r="W57" s="160"/>
      <c r="X57" s="160"/>
      <c r="Y57" s="160"/>
      <c r="Z57" s="160"/>
      <c r="AA57" s="160"/>
      <c r="AB57" s="160"/>
      <c r="AC57" s="160"/>
      <c r="AD57" s="160"/>
      <c r="AE57" s="160"/>
      <c r="AF57" s="160"/>
      <c r="AG57" s="160"/>
      <c r="AH57" s="160"/>
      <c r="AI57" s="160"/>
      <c r="AJ57" s="160"/>
      <c r="AK57" s="57">
        <f t="shared" si="3"/>
        <v>0</v>
      </c>
      <c r="AL57" s="57">
        <f t="shared" si="4"/>
        <v>0</v>
      </c>
      <c r="AM57" s="57">
        <f t="shared" si="5"/>
        <v>0</v>
      </c>
      <c r="AN57" s="57" t="str">
        <f t="shared" si="6"/>
        <v/>
      </c>
      <c r="AO57" s="56">
        <f t="shared" si="7"/>
        <v>0</v>
      </c>
      <c r="AP57" s="56" t="str">
        <f t="shared" si="8"/>
        <v/>
      </c>
      <c r="AQ57" s="56">
        <f t="shared" si="9"/>
        <v>0</v>
      </c>
      <c r="AR57" s="56" t="str">
        <f t="shared" si="10"/>
        <v/>
      </c>
      <c r="AS57" s="58" t="str">
        <f>IFERROR(
   'Identitas Siswa'!E56 &amp; " " &amp; LOWER($AT$3) &amp; " " &amp; VLOOKUP(AP57, TP!$O$5:$P$24, 2, 0) &amp; ".",
"")</f>
        <v/>
      </c>
      <c r="AT57" s="58" t="str">
        <f>IFERROR(
   'Identitas Siswa'!E56 &amp; " " &amp; LOWER($AT$4) &amp; " " &amp; VLOOKUP(AR57, TP!$O$5:$P$24, 2, 0) &amp; ".",
"")</f>
        <v/>
      </c>
      <c r="AU57" s="15"/>
      <c r="AW57" s="29">
        <f t="shared" si="11"/>
        <v>0</v>
      </c>
      <c r="AX57" s="29">
        <f t="shared" si="0"/>
        <v>0</v>
      </c>
      <c r="AY57" s="29">
        <f t="shared" si="1"/>
        <v>0</v>
      </c>
      <c r="AZ57" s="54"/>
      <c r="BA57" s="29">
        <f t="shared" si="2"/>
        <v>0</v>
      </c>
      <c r="BE57" s="48"/>
      <c r="BF57" s="48"/>
    </row>
    <row r="58" spans="1:58" customFormat="1" hidden="1" x14ac:dyDescent="0.25">
      <c r="A58" s="56">
        <f>'Identitas Siswa'!A57</f>
        <v>50</v>
      </c>
      <c r="B58" s="62" t="str">
        <f>IF('Identitas Siswa'!D57=0,"",'Identitas Siswa'!D57)</f>
        <v/>
      </c>
      <c r="C58" s="160"/>
      <c r="D58" s="160"/>
      <c r="E58" s="160"/>
      <c r="F58" s="160"/>
      <c r="G58" s="160"/>
      <c r="H58" s="160"/>
      <c r="I58" s="160"/>
      <c r="J58" s="160"/>
      <c r="K58" s="160"/>
      <c r="L58" s="160"/>
      <c r="M58" s="160"/>
      <c r="N58" s="160"/>
      <c r="O58" s="160"/>
      <c r="P58" s="160"/>
      <c r="Q58" s="160"/>
      <c r="R58" s="160"/>
      <c r="S58" s="160"/>
      <c r="T58" s="160"/>
      <c r="U58" s="160"/>
      <c r="V58" s="160"/>
      <c r="W58" s="160"/>
      <c r="X58" s="160"/>
      <c r="Y58" s="160"/>
      <c r="Z58" s="160"/>
      <c r="AA58" s="160"/>
      <c r="AB58" s="160"/>
      <c r="AC58" s="160"/>
      <c r="AD58" s="160"/>
      <c r="AE58" s="160"/>
      <c r="AF58" s="160"/>
      <c r="AG58" s="160"/>
      <c r="AH58" s="160"/>
      <c r="AI58" s="160"/>
      <c r="AJ58" s="160"/>
      <c r="AK58" s="57">
        <f t="shared" si="3"/>
        <v>0</v>
      </c>
      <c r="AL58" s="57">
        <f t="shared" si="4"/>
        <v>0</v>
      </c>
      <c r="AM58" s="57">
        <f t="shared" si="5"/>
        <v>0</v>
      </c>
      <c r="AN58" s="57" t="str">
        <f t="shared" si="6"/>
        <v/>
      </c>
      <c r="AO58" s="56">
        <f t="shared" si="7"/>
        <v>0</v>
      </c>
      <c r="AP58" s="56" t="str">
        <f t="shared" si="8"/>
        <v/>
      </c>
      <c r="AQ58" s="56">
        <f t="shared" si="9"/>
        <v>0</v>
      </c>
      <c r="AR58" s="56" t="str">
        <f t="shared" si="10"/>
        <v/>
      </c>
      <c r="AS58" s="58" t="str">
        <f>IFERROR(
   'Identitas Siswa'!E57 &amp; " " &amp; LOWER($AT$3) &amp; " " &amp; VLOOKUP(AP58, TP!$O$5:$P$24, 2, 0) &amp; ".",
"")</f>
        <v/>
      </c>
      <c r="AT58" s="58" t="str">
        <f>IFERROR(
   'Identitas Siswa'!E57 &amp; " " &amp; LOWER($AT$4) &amp; " " &amp; VLOOKUP(AR58, TP!$O$5:$P$24, 2, 0) &amp; ".",
"")</f>
        <v/>
      </c>
      <c r="AU58" s="15"/>
      <c r="AW58" s="29">
        <f t="shared" si="11"/>
        <v>0</v>
      </c>
      <c r="AX58" s="29">
        <f t="shared" si="0"/>
        <v>0</v>
      </c>
      <c r="AY58" s="29">
        <f t="shared" si="1"/>
        <v>0</v>
      </c>
      <c r="AZ58" s="54"/>
      <c r="BA58" s="29">
        <f t="shared" si="2"/>
        <v>0</v>
      </c>
      <c r="BE58" s="48"/>
      <c r="BF58" s="48"/>
    </row>
    <row r="59" spans="1:58" customFormat="1" hidden="1" x14ac:dyDescent="0.25">
      <c r="A59" s="56">
        <f>'Identitas Siswa'!A58</f>
        <v>51</v>
      </c>
      <c r="B59" s="62" t="str">
        <f>IF('Identitas Siswa'!D58=0,"",'Identitas Siswa'!D58)</f>
        <v/>
      </c>
      <c r="C59" s="160"/>
      <c r="D59" s="160"/>
      <c r="E59" s="160"/>
      <c r="F59" s="160"/>
      <c r="G59" s="160"/>
      <c r="H59" s="160"/>
      <c r="I59" s="160"/>
      <c r="J59" s="160"/>
      <c r="K59" s="160"/>
      <c r="L59" s="160"/>
      <c r="M59" s="160"/>
      <c r="N59" s="160"/>
      <c r="O59" s="160"/>
      <c r="P59" s="160"/>
      <c r="Q59" s="160"/>
      <c r="R59" s="160"/>
      <c r="S59" s="160"/>
      <c r="T59" s="160"/>
      <c r="U59" s="160"/>
      <c r="V59" s="160"/>
      <c r="W59" s="160"/>
      <c r="X59" s="160"/>
      <c r="Y59" s="160"/>
      <c r="Z59" s="160"/>
      <c r="AA59" s="160"/>
      <c r="AB59" s="160"/>
      <c r="AC59" s="160"/>
      <c r="AD59" s="160"/>
      <c r="AE59" s="160"/>
      <c r="AF59" s="160"/>
      <c r="AG59" s="160"/>
      <c r="AH59" s="160"/>
      <c r="AI59" s="160"/>
      <c r="AJ59" s="160"/>
      <c r="AK59" s="57">
        <f t="shared" si="3"/>
        <v>0</v>
      </c>
      <c r="AL59" s="57">
        <f t="shared" si="4"/>
        <v>0</v>
      </c>
      <c r="AM59" s="57">
        <f t="shared" si="5"/>
        <v>0</v>
      </c>
      <c r="AN59" s="57" t="str">
        <f t="shared" si="6"/>
        <v/>
      </c>
      <c r="AO59" s="56">
        <f t="shared" si="7"/>
        <v>0</v>
      </c>
      <c r="AP59" s="56" t="str">
        <f t="shared" si="8"/>
        <v/>
      </c>
      <c r="AQ59" s="56">
        <f t="shared" si="9"/>
        <v>0</v>
      </c>
      <c r="AR59" s="56" t="str">
        <f t="shared" si="10"/>
        <v/>
      </c>
      <c r="AS59" s="58" t="str">
        <f>IFERROR(
   'Identitas Siswa'!E58 &amp; " " &amp; LOWER($AT$3) &amp; " " &amp; VLOOKUP(AP59, TP!$O$5:$P$24, 2, 0) &amp; ".",
"")</f>
        <v/>
      </c>
      <c r="AT59" s="58" t="str">
        <f>IFERROR(
   'Identitas Siswa'!E58 &amp; " " &amp; LOWER($AT$4) &amp; " " &amp; VLOOKUP(AR59, TP!$O$5:$P$24, 2, 0) &amp; ".",
"")</f>
        <v/>
      </c>
      <c r="AU59" s="15"/>
      <c r="AW59" s="29">
        <f t="shared" si="11"/>
        <v>0</v>
      </c>
      <c r="AX59" s="29">
        <f t="shared" si="0"/>
        <v>0</v>
      </c>
      <c r="AY59" s="29">
        <f t="shared" si="1"/>
        <v>0</v>
      </c>
      <c r="AZ59" s="54"/>
      <c r="BA59" s="29">
        <f t="shared" si="2"/>
        <v>0</v>
      </c>
      <c r="BE59" s="48"/>
      <c r="BF59" s="48"/>
    </row>
    <row r="60" spans="1:58" customFormat="1" hidden="1" x14ac:dyDescent="0.25">
      <c r="A60" s="56">
        <f>'Identitas Siswa'!A59</f>
        <v>52</v>
      </c>
      <c r="B60" s="62" t="str">
        <f>IF('Identitas Siswa'!D59=0,"",'Identitas Siswa'!D59)</f>
        <v/>
      </c>
      <c r="C60" s="160"/>
      <c r="D60" s="160"/>
      <c r="E60" s="160"/>
      <c r="F60" s="160"/>
      <c r="G60" s="160"/>
      <c r="H60" s="160"/>
      <c r="I60" s="160"/>
      <c r="J60" s="160"/>
      <c r="K60" s="160"/>
      <c r="L60" s="160"/>
      <c r="M60" s="160"/>
      <c r="N60" s="160"/>
      <c r="O60" s="160"/>
      <c r="P60" s="160"/>
      <c r="Q60" s="160"/>
      <c r="R60" s="160"/>
      <c r="S60" s="160"/>
      <c r="T60" s="160"/>
      <c r="U60" s="160"/>
      <c r="V60" s="160"/>
      <c r="W60" s="160"/>
      <c r="X60" s="160"/>
      <c r="Y60" s="160"/>
      <c r="Z60" s="160"/>
      <c r="AA60" s="160"/>
      <c r="AB60" s="160"/>
      <c r="AC60" s="160"/>
      <c r="AD60" s="160"/>
      <c r="AE60" s="160"/>
      <c r="AF60" s="160"/>
      <c r="AG60" s="160"/>
      <c r="AH60" s="160"/>
      <c r="AI60" s="160"/>
      <c r="AJ60" s="160"/>
      <c r="AK60" s="57">
        <f t="shared" si="3"/>
        <v>0</v>
      </c>
      <c r="AL60" s="57">
        <f t="shared" si="4"/>
        <v>0</v>
      </c>
      <c r="AM60" s="57">
        <f t="shared" si="5"/>
        <v>0</v>
      </c>
      <c r="AN60" s="57" t="str">
        <f t="shared" si="6"/>
        <v/>
      </c>
      <c r="AO60" s="56">
        <f t="shared" si="7"/>
        <v>0</v>
      </c>
      <c r="AP60" s="56" t="str">
        <f t="shared" si="8"/>
        <v/>
      </c>
      <c r="AQ60" s="56">
        <f t="shared" si="9"/>
        <v>0</v>
      </c>
      <c r="AR60" s="56" t="str">
        <f t="shared" si="10"/>
        <v/>
      </c>
      <c r="AS60" s="58" t="str">
        <f>IFERROR(
   'Identitas Siswa'!E59 &amp; " " &amp; LOWER($AT$3) &amp; " " &amp; VLOOKUP(AP60, TP!$O$5:$P$24, 2, 0) &amp; ".",
"")</f>
        <v/>
      </c>
      <c r="AT60" s="58" t="str">
        <f>IFERROR(
   'Identitas Siswa'!E59 &amp; " " &amp; LOWER($AT$4) &amp; " " &amp; VLOOKUP(AR60, TP!$O$5:$P$24, 2, 0) &amp; ".",
"")</f>
        <v/>
      </c>
      <c r="AU60" s="15"/>
      <c r="AW60" s="29">
        <f t="shared" si="11"/>
        <v>0</v>
      </c>
      <c r="AX60" s="29">
        <f t="shared" si="0"/>
        <v>0</v>
      </c>
      <c r="AY60" s="29">
        <f t="shared" si="1"/>
        <v>0</v>
      </c>
      <c r="AZ60" s="54"/>
      <c r="BA60" s="29">
        <f t="shared" si="2"/>
        <v>0</v>
      </c>
      <c r="BE60" s="48"/>
      <c r="BF60" s="48"/>
    </row>
    <row r="61" spans="1:58" customFormat="1" hidden="1" x14ac:dyDescent="0.25">
      <c r="A61" s="56">
        <f>'Identitas Siswa'!A60</f>
        <v>53</v>
      </c>
      <c r="B61" s="62" t="str">
        <f>IF('Identitas Siswa'!D60=0,"",'Identitas Siswa'!D60)</f>
        <v/>
      </c>
      <c r="C61" s="160"/>
      <c r="D61" s="160"/>
      <c r="E61" s="160"/>
      <c r="F61" s="160"/>
      <c r="G61" s="160"/>
      <c r="H61" s="160"/>
      <c r="I61" s="160"/>
      <c r="J61" s="160"/>
      <c r="K61" s="160"/>
      <c r="L61" s="160"/>
      <c r="M61" s="160"/>
      <c r="N61" s="160"/>
      <c r="O61" s="160"/>
      <c r="P61" s="160"/>
      <c r="Q61" s="160"/>
      <c r="R61" s="160"/>
      <c r="S61" s="160"/>
      <c r="T61" s="160"/>
      <c r="U61" s="160"/>
      <c r="V61" s="160"/>
      <c r="W61" s="160"/>
      <c r="X61" s="160"/>
      <c r="Y61" s="160"/>
      <c r="Z61" s="160"/>
      <c r="AA61" s="160"/>
      <c r="AB61" s="160"/>
      <c r="AC61" s="160"/>
      <c r="AD61" s="160"/>
      <c r="AE61" s="160"/>
      <c r="AF61" s="160"/>
      <c r="AG61" s="160"/>
      <c r="AH61" s="160"/>
      <c r="AI61" s="160"/>
      <c r="AJ61" s="160"/>
      <c r="AK61" s="57">
        <f t="shared" si="3"/>
        <v>0</v>
      </c>
      <c r="AL61" s="57">
        <f t="shared" si="4"/>
        <v>0</v>
      </c>
      <c r="AM61" s="57">
        <f t="shared" si="5"/>
        <v>0</v>
      </c>
      <c r="AN61" s="57" t="str">
        <f t="shared" si="6"/>
        <v/>
      </c>
      <c r="AO61" s="56">
        <f t="shared" si="7"/>
        <v>0</v>
      </c>
      <c r="AP61" s="56" t="str">
        <f t="shared" si="8"/>
        <v/>
      </c>
      <c r="AQ61" s="56">
        <f t="shared" si="9"/>
        <v>0</v>
      </c>
      <c r="AR61" s="56" t="str">
        <f t="shared" si="10"/>
        <v/>
      </c>
      <c r="AS61" s="58" t="str">
        <f>IFERROR(
   'Identitas Siswa'!E60 &amp; " " &amp; LOWER($AT$3) &amp; " " &amp; VLOOKUP(AP61, TP!$O$5:$P$24, 2, 0) &amp; ".",
"")</f>
        <v/>
      </c>
      <c r="AT61" s="58" t="str">
        <f>IFERROR(
   'Identitas Siswa'!E60 &amp; " " &amp; LOWER($AT$4) &amp; " " &amp; VLOOKUP(AR61, TP!$O$5:$P$24, 2, 0) &amp; ".",
"")</f>
        <v/>
      </c>
      <c r="AU61" s="15"/>
      <c r="AW61" s="29">
        <f t="shared" si="11"/>
        <v>0</v>
      </c>
      <c r="AX61" s="29">
        <f t="shared" si="0"/>
        <v>0</v>
      </c>
      <c r="AY61" s="29">
        <f t="shared" si="1"/>
        <v>0</v>
      </c>
      <c r="AZ61" s="54"/>
      <c r="BA61" s="29">
        <f t="shared" si="2"/>
        <v>0</v>
      </c>
      <c r="BE61" s="48"/>
      <c r="BF61" s="48"/>
    </row>
    <row r="62" spans="1:58" customFormat="1" hidden="1" x14ac:dyDescent="0.25">
      <c r="A62" s="56">
        <f>'Identitas Siswa'!A61</f>
        <v>54</v>
      </c>
      <c r="B62" s="62" t="str">
        <f>IF('Identitas Siswa'!D61=0,"",'Identitas Siswa'!D61)</f>
        <v/>
      </c>
      <c r="C62" s="160"/>
      <c r="D62" s="160"/>
      <c r="E62" s="160"/>
      <c r="F62" s="160"/>
      <c r="G62" s="160"/>
      <c r="H62" s="160"/>
      <c r="I62" s="160"/>
      <c r="J62" s="160"/>
      <c r="K62" s="160"/>
      <c r="L62" s="160"/>
      <c r="M62" s="160"/>
      <c r="N62" s="160"/>
      <c r="O62" s="160"/>
      <c r="P62" s="160"/>
      <c r="Q62" s="160"/>
      <c r="R62" s="160"/>
      <c r="S62" s="160"/>
      <c r="T62" s="160"/>
      <c r="U62" s="160"/>
      <c r="V62" s="160"/>
      <c r="W62" s="160"/>
      <c r="X62" s="160"/>
      <c r="Y62" s="160"/>
      <c r="Z62" s="160"/>
      <c r="AA62" s="160"/>
      <c r="AB62" s="160"/>
      <c r="AC62" s="160"/>
      <c r="AD62" s="160"/>
      <c r="AE62" s="160"/>
      <c r="AF62" s="160"/>
      <c r="AG62" s="160"/>
      <c r="AH62" s="160"/>
      <c r="AI62" s="160"/>
      <c r="AJ62" s="160"/>
      <c r="AK62" s="57">
        <f t="shared" si="3"/>
        <v>0</v>
      </c>
      <c r="AL62" s="57">
        <f t="shared" si="4"/>
        <v>0</v>
      </c>
      <c r="AM62" s="57">
        <f t="shared" si="5"/>
        <v>0</v>
      </c>
      <c r="AN62" s="57" t="str">
        <f t="shared" si="6"/>
        <v/>
      </c>
      <c r="AO62" s="56">
        <f t="shared" si="7"/>
        <v>0</v>
      </c>
      <c r="AP62" s="56" t="str">
        <f t="shared" si="8"/>
        <v/>
      </c>
      <c r="AQ62" s="56">
        <f t="shared" si="9"/>
        <v>0</v>
      </c>
      <c r="AR62" s="56" t="str">
        <f t="shared" si="10"/>
        <v/>
      </c>
      <c r="AS62" s="58" t="str">
        <f>IFERROR(
   'Identitas Siswa'!E61 &amp; " " &amp; LOWER($AT$3) &amp; " " &amp; VLOOKUP(AP62, TP!$O$5:$P$24, 2, 0) &amp; ".",
"")</f>
        <v/>
      </c>
      <c r="AT62" s="58" t="str">
        <f>IFERROR(
   'Identitas Siswa'!E61 &amp; " " &amp; LOWER($AT$4) &amp; " " &amp; VLOOKUP(AR62, TP!$O$5:$P$24, 2, 0) &amp; ".",
"")</f>
        <v/>
      </c>
      <c r="AU62" s="15"/>
      <c r="AW62" s="29">
        <f t="shared" si="11"/>
        <v>0</v>
      </c>
      <c r="AX62" s="29">
        <f t="shared" si="0"/>
        <v>0</v>
      </c>
      <c r="AY62" s="29">
        <f t="shared" si="1"/>
        <v>0</v>
      </c>
      <c r="AZ62" s="54"/>
      <c r="BA62" s="29">
        <f t="shared" si="2"/>
        <v>0</v>
      </c>
      <c r="BE62" s="48"/>
      <c r="BF62" s="48"/>
    </row>
    <row r="63" spans="1:58" customFormat="1" hidden="1" x14ac:dyDescent="0.25">
      <c r="A63" s="56">
        <f>'Identitas Siswa'!A62</f>
        <v>55</v>
      </c>
      <c r="B63" s="62" t="str">
        <f>IF('Identitas Siswa'!D62=0,"",'Identitas Siswa'!D62)</f>
        <v/>
      </c>
      <c r="C63" s="160"/>
      <c r="D63" s="160"/>
      <c r="E63" s="160"/>
      <c r="F63" s="160"/>
      <c r="G63" s="160"/>
      <c r="H63" s="160"/>
      <c r="I63" s="160"/>
      <c r="J63" s="160"/>
      <c r="K63" s="160"/>
      <c r="L63" s="160"/>
      <c r="M63" s="160"/>
      <c r="N63" s="160"/>
      <c r="O63" s="160"/>
      <c r="P63" s="160"/>
      <c r="Q63" s="160"/>
      <c r="R63" s="160"/>
      <c r="S63" s="160"/>
      <c r="T63" s="160"/>
      <c r="U63" s="160"/>
      <c r="V63" s="160"/>
      <c r="W63" s="160"/>
      <c r="X63" s="160"/>
      <c r="Y63" s="160"/>
      <c r="Z63" s="160"/>
      <c r="AA63" s="160"/>
      <c r="AB63" s="160"/>
      <c r="AC63" s="160"/>
      <c r="AD63" s="160"/>
      <c r="AE63" s="160"/>
      <c r="AF63" s="160"/>
      <c r="AG63" s="160"/>
      <c r="AH63" s="160"/>
      <c r="AI63" s="160"/>
      <c r="AJ63" s="160"/>
      <c r="AK63" s="57">
        <f t="shared" si="3"/>
        <v>0</v>
      </c>
      <c r="AL63" s="57">
        <f t="shared" si="4"/>
        <v>0</v>
      </c>
      <c r="AM63" s="57">
        <f t="shared" si="5"/>
        <v>0</v>
      </c>
      <c r="AN63" s="57" t="str">
        <f t="shared" si="6"/>
        <v/>
      </c>
      <c r="AO63" s="56">
        <f t="shared" si="7"/>
        <v>0</v>
      </c>
      <c r="AP63" s="56" t="str">
        <f t="shared" si="8"/>
        <v/>
      </c>
      <c r="AQ63" s="56">
        <f t="shared" si="9"/>
        <v>0</v>
      </c>
      <c r="AR63" s="56" t="str">
        <f t="shared" si="10"/>
        <v/>
      </c>
      <c r="AS63" s="58" t="str">
        <f>IFERROR(
   'Identitas Siswa'!E62 &amp; " " &amp; LOWER($AT$3) &amp; " " &amp; VLOOKUP(AP63, TP!$O$5:$P$24, 2, 0) &amp; ".",
"")</f>
        <v/>
      </c>
      <c r="AT63" s="58" t="str">
        <f>IFERROR(
   'Identitas Siswa'!E62 &amp; " " &amp; LOWER($AT$4) &amp; " " &amp; VLOOKUP(AR63, TP!$O$5:$P$24, 2, 0) &amp; ".",
"")</f>
        <v/>
      </c>
      <c r="AU63" s="15"/>
      <c r="AW63" s="29">
        <f t="shared" si="11"/>
        <v>0</v>
      </c>
      <c r="AX63" s="29">
        <f t="shared" si="0"/>
        <v>0</v>
      </c>
      <c r="AY63" s="29">
        <f t="shared" si="1"/>
        <v>0</v>
      </c>
      <c r="AZ63" s="54"/>
      <c r="BA63" s="29">
        <f t="shared" si="2"/>
        <v>0</v>
      </c>
      <c r="BE63" s="48"/>
      <c r="BF63" s="48"/>
    </row>
    <row r="64" spans="1:58" customFormat="1" hidden="1" x14ac:dyDescent="0.25">
      <c r="A64" s="56">
        <f>'Identitas Siswa'!A63</f>
        <v>56</v>
      </c>
      <c r="B64" s="62" t="str">
        <f>IF('Identitas Siswa'!D63=0,"",'Identitas Siswa'!D63)</f>
        <v/>
      </c>
      <c r="C64" s="160"/>
      <c r="D64" s="160"/>
      <c r="E64" s="160"/>
      <c r="F64" s="160"/>
      <c r="G64" s="160"/>
      <c r="H64" s="160"/>
      <c r="I64" s="160"/>
      <c r="J64" s="160"/>
      <c r="K64" s="160"/>
      <c r="L64" s="160"/>
      <c r="M64" s="160"/>
      <c r="N64" s="160"/>
      <c r="O64" s="160"/>
      <c r="P64" s="160"/>
      <c r="Q64" s="160"/>
      <c r="R64" s="160"/>
      <c r="S64" s="160"/>
      <c r="T64" s="160"/>
      <c r="U64" s="160"/>
      <c r="V64" s="160"/>
      <c r="W64" s="160"/>
      <c r="X64" s="160"/>
      <c r="Y64" s="160"/>
      <c r="Z64" s="160"/>
      <c r="AA64" s="160"/>
      <c r="AB64" s="160"/>
      <c r="AC64" s="160"/>
      <c r="AD64" s="160"/>
      <c r="AE64" s="160"/>
      <c r="AF64" s="160"/>
      <c r="AG64" s="160"/>
      <c r="AH64" s="160"/>
      <c r="AI64" s="160"/>
      <c r="AJ64" s="160"/>
      <c r="AK64" s="57">
        <f t="shared" si="3"/>
        <v>0</v>
      </c>
      <c r="AL64" s="57">
        <f t="shared" si="4"/>
        <v>0</v>
      </c>
      <c r="AM64" s="57">
        <f t="shared" si="5"/>
        <v>0</v>
      </c>
      <c r="AN64" s="57" t="str">
        <f t="shared" si="6"/>
        <v/>
      </c>
      <c r="AO64" s="56">
        <f t="shared" si="7"/>
        <v>0</v>
      </c>
      <c r="AP64" s="56" t="str">
        <f t="shared" si="8"/>
        <v/>
      </c>
      <c r="AQ64" s="56">
        <f t="shared" si="9"/>
        <v>0</v>
      </c>
      <c r="AR64" s="56" t="str">
        <f t="shared" si="10"/>
        <v/>
      </c>
      <c r="AS64" s="58" t="str">
        <f>IFERROR(
   'Identitas Siswa'!E63 &amp; " " &amp; LOWER($AT$3) &amp; " " &amp; VLOOKUP(AP64, TP!$O$5:$P$24, 2, 0) &amp; ".",
"")</f>
        <v/>
      </c>
      <c r="AT64" s="58" t="str">
        <f>IFERROR(
   'Identitas Siswa'!E63 &amp; " " &amp; LOWER($AT$4) &amp; " " &amp; VLOOKUP(AR64, TP!$O$5:$P$24, 2, 0) &amp; ".",
"")</f>
        <v/>
      </c>
      <c r="AU64" s="15"/>
      <c r="AW64" s="29">
        <f t="shared" si="11"/>
        <v>0</v>
      </c>
      <c r="AX64" s="29">
        <f t="shared" si="0"/>
        <v>0</v>
      </c>
      <c r="AY64" s="29">
        <f t="shared" si="1"/>
        <v>0</v>
      </c>
      <c r="AZ64" s="54"/>
      <c r="BA64" s="29">
        <f t="shared" si="2"/>
        <v>0</v>
      </c>
      <c r="BE64" s="48"/>
      <c r="BF64" s="48"/>
    </row>
    <row r="65" spans="1:58" customFormat="1" hidden="1" x14ac:dyDescent="0.25">
      <c r="A65" s="56">
        <f>'Identitas Siswa'!A64</f>
        <v>57</v>
      </c>
      <c r="B65" s="62" t="str">
        <f>IF('Identitas Siswa'!D64=0,"",'Identitas Siswa'!D64)</f>
        <v/>
      </c>
      <c r="C65" s="160"/>
      <c r="D65" s="160"/>
      <c r="E65" s="160"/>
      <c r="F65" s="160"/>
      <c r="G65" s="160"/>
      <c r="H65" s="160"/>
      <c r="I65" s="160"/>
      <c r="J65" s="160"/>
      <c r="K65" s="160"/>
      <c r="L65" s="160"/>
      <c r="M65" s="160"/>
      <c r="N65" s="160"/>
      <c r="O65" s="160"/>
      <c r="P65" s="160"/>
      <c r="Q65" s="160"/>
      <c r="R65" s="160"/>
      <c r="S65" s="160"/>
      <c r="T65" s="160"/>
      <c r="U65" s="160"/>
      <c r="V65" s="160"/>
      <c r="W65" s="160"/>
      <c r="X65" s="160"/>
      <c r="Y65" s="160"/>
      <c r="Z65" s="160"/>
      <c r="AA65" s="160"/>
      <c r="AB65" s="160"/>
      <c r="AC65" s="160"/>
      <c r="AD65" s="160"/>
      <c r="AE65" s="160"/>
      <c r="AF65" s="160"/>
      <c r="AG65" s="160"/>
      <c r="AH65" s="160"/>
      <c r="AI65" s="160"/>
      <c r="AJ65" s="160"/>
      <c r="AK65" s="57">
        <f t="shared" si="3"/>
        <v>0</v>
      </c>
      <c r="AL65" s="57">
        <f t="shared" si="4"/>
        <v>0</v>
      </c>
      <c r="AM65" s="57">
        <f t="shared" si="5"/>
        <v>0</v>
      </c>
      <c r="AN65" s="57" t="str">
        <f t="shared" si="6"/>
        <v/>
      </c>
      <c r="AO65" s="56">
        <f t="shared" si="7"/>
        <v>0</v>
      </c>
      <c r="AP65" s="56" t="str">
        <f t="shared" si="8"/>
        <v/>
      </c>
      <c r="AQ65" s="56">
        <f t="shared" si="9"/>
        <v>0</v>
      </c>
      <c r="AR65" s="56" t="str">
        <f t="shared" si="10"/>
        <v/>
      </c>
      <c r="AS65" s="58" t="str">
        <f>IFERROR(
   'Identitas Siswa'!E64 &amp; " " &amp; LOWER($AT$3) &amp; " " &amp; VLOOKUP(AP65, TP!$O$5:$P$24, 2, 0) &amp; ".",
"")</f>
        <v/>
      </c>
      <c r="AT65" s="58" t="str">
        <f>IFERROR(
   'Identitas Siswa'!E64 &amp; " " &amp; LOWER($AT$4) &amp; " " &amp; VLOOKUP(AR65, TP!$O$5:$P$24, 2, 0) &amp; ".",
"")</f>
        <v/>
      </c>
      <c r="AU65" s="15"/>
      <c r="AW65" s="29">
        <f t="shared" si="11"/>
        <v>0</v>
      </c>
      <c r="AX65" s="29">
        <f t="shared" si="0"/>
        <v>0</v>
      </c>
      <c r="AY65" s="29">
        <f t="shared" si="1"/>
        <v>0</v>
      </c>
      <c r="AZ65" s="54"/>
      <c r="BA65" s="29">
        <f t="shared" si="2"/>
        <v>0</v>
      </c>
      <c r="BE65" s="48"/>
      <c r="BF65" s="48"/>
    </row>
    <row r="66" spans="1:58" customFormat="1" hidden="1" x14ac:dyDescent="0.25">
      <c r="A66" s="56">
        <f>'Identitas Siswa'!A65</f>
        <v>58</v>
      </c>
      <c r="B66" s="62" t="str">
        <f>IF('Identitas Siswa'!D65=0,"",'Identitas Siswa'!D65)</f>
        <v/>
      </c>
      <c r="C66" s="160"/>
      <c r="D66" s="160"/>
      <c r="E66" s="160"/>
      <c r="F66" s="160"/>
      <c r="G66" s="160"/>
      <c r="H66" s="160"/>
      <c r="I66" s="160"/>
      <c r="J66" s="160"/>
      <c r="K66" s="160"/>
      <c r="L66" s="160"/>
      <c r="M66" s="160"/>
      <c r="N66" s="160"/>
      <c r="O66" s="160"/>
      <c r="P66" s="160"/>
      <c r="Q66" s="160"/>
      <c r="R66" s="160"/>
      <c r="S66" s="160"/>
      <c r="T66" s="160"/>
      <c r="U66" s="160"/>
      <c r="V66" s="160"/>
      <c r="W66" s="160"/>
      <c r="X66" s="160"/>
      <c r="Y66" s="160"/>
      <c r="Z66" s="160"/>
      <c r="AA66" s="160"/>
      <c r="AB66" s="160"/>
      <c r="AC66" s="160"/>
      <c r="AD66" s="160"/>
      <c r="AE66" s="160"/>
      <c r="AF66" s="160"/>
      <c r="AG66" s="160"/>
      <c r="AH66" s="160"/>
      <c r="AI66" s="160"/>
      <c r="AJ66" s="160"/>
      <c r="AK66" s="57">
        <f t="shared" si="3"/>
        <v>0</v>
      </c>
      <c r="AL66" s="57">
        <f t="shared" si="4"/>
        <v>0</v>
      </c>
      <c r="AM66" s="57">
        <f t="shared" si="5"/>
        <v>0</v>
      </c>
      <c r="AN66" s="57" t="str">
        <f t="shared" si="6"/>
        <v/>
      </c>
      <c r="AO66" s="56">
        <f t="shared" si="7"/>
        <v>0</v>
      </c>
      <c r="AP66" s="56" t="str">
        <f t="shared" si="8"/>
        <v/>
      </c>
      <c r="AQ66" s="56">
        <f t="shared" si="9"/>
        <v>0</v>
      </c>
      <c r="AR66" s="56" t="str">
        <f t="shared" si="10"/>
        <v/>
      </c>
      <c r="AS66" s="58" t="str">
        <f>IFERROR(
   'Identitas Siswa'!E65 &amp; " " &amp; LOWER($AT$3) &amp; " " &amp; VLOOKUP(AP66, TP!$O$5:$P$24, 2, 0) &amp; ".",
"")</f>
        <v/>
      </c>
      <c r="AT66" s="58" t="str">
        <f>IFERROR(
   'Identitas Siswa'!E65 &amp; " " &amp; LOWER($AT$4) &amp; " " &amp; VLOOKUP(AR66, TP!$O$5:$P$24, 2, 0) &amp; ".",
"")</f>
        <v/>
      </c>
      <c r="AU66" s="15"/>
      <c r="AW66" s="29">
        <f t="shared" si="11"/>
        <v>0</v>
      </c>
      <c r="AX66" s="29">
        <f t="shared" si="0"/>
        <v>0</v>
      </c>
      <c r="AY66" s="29">
        <f t="shared" si="1"/>
        <v>0</v>
      </c>
      <c r="AZ66" s="54"/>
      <c r="BA66" s="29">
        <f t="shared" si="2"/>
        <v>0</v>
      </c>
      <c r="BE66" s="48"/>
      <c r="BF66" s="48"/>
    </row>
    <row r="67" spans="1:58" customFormat="1" hidden="1" x14ac:dyDescent="0.25">
      <c r="A67" s="56">
        <f>'Identitas Siswa'!A66</f>
        <v>59</v>
      </c>
      <c r="B67" s="62" t="str">
        <f>IF('Identitas Siswa'!D66=0,"",'Identitas Siswa'!D66)</f>
        <v/>
      </c>
      <c r="C67" s="160"/>
      <c r="D67" s="160"/>
      <c r="E67" s="160"/>
      <c r="F67" s="160"/>
      <c r="G67" s="160"/>
      <c r="H67" s="160"/>
      <c r="I67" s="160"/>
      <c r="J67" s="160"/>
      <c r="K67" s="160"/>
      <c r="L67" s="160"/>
      <c r="M67" s="160"/>
      <c r="N67" s="160"/>
      <c r="O67" s="160"/>
      <c r="P67" s="160"/>
      <c r="Q67" s="160"/>
      <c r="R67" s="160"/>
      <c r="S67" s="160"/>
      <c r="T67" s="160"/>
      <c r="U67" s="160"/>
      <c r="V67" s="160"/>
      <c r="W67" s="160"/>
      <c r="X67" s="160"/>
      <c r="Y67" s="160"/>
      <c r="Z67" s="160"/>
      <c r="AA67" s="160"/>
      <c r="AB67" s="160"/>
      <c r="AC67" s="160"/>
      <c r="AD67" s="160"/>
      <c r="AE67" s="160"/>
      <c r="AF67" s="160"/>
      <c r="AG67" s="160"/>
      <c r="AH67" s="160"/>
      <c r="AI67" s="160"/>
      <c r="AJ67" s="160"/>
      <c r="AK67" s="57">
        <f t="shared" si="3"/>
        <v>0</v>
      </c>
      <c r="AL67" s="57">
        <f t="shared" si="4"/>
        <v>0</v>
      </c>
      <c r="AM67" s="57">
        <f t="shared" si="5"/>
        <v>0</v>
      </c>
      <c r="AN67" s="57" t="str">
        <f t="shared" si="6"/>
        <v/>
      </c>
      <c r="AO67" s="56">
        <f t="shared" si="7"/>
        <v>0</v>
      </c>
      <c r="AP67" s="56" t="str">
        <f t="shared" si="8"/>
        <v/>
      </c>
      <c r="AQ67" s="56">
        <f t="shared" si="9"/>
        <v>0</v>
      </c>
      <c r="AR67" s="56" t="str">
        <f t="shared" si="10"/>
        <v/>
      </c>
      <c r="AS67" s="58" t="str">
        <f>IFERROR(
   'Identitas Siswa'!E66 &amp; " " &amp; LOWER($AT$3) &amp; " " &amp; VLOOKUP(AP67, TP!$O$5:$P$24, 2, 0) &amp; ".",
"")</f>
        <v/>
      </c>
      <c r="AT67" s="58" t="str">
        <f>IFERROR(
   'Identitas Siswa'!E66 &amp; " " &amp; LOWER($AT$4) &amp; " " &amp; VLOOKUP(AR67, TP!$O$5:$P$24, 2, 0) &amp; ".",
"")</f>
        <v/>
      </c>
      <c r="AU67" s="15"/>
      <c r="AW67" s="29">
        <f t="shared" si="11"/>
        <v>0</v>
      </c>
      <c r="AX67" s="29">
        <f t="shared" si="0"/>
        <v>0</v>
      </c>
      <c r="AY67" s="29">
        <f t="shared" si="1"/>
        <v>0</v>
      </c>
      <c r="AZ67" s="54"/>
      <c r="BA67" s="29">
        <f t="shared" si="2"/>
        <v>0</v>
      </c>
      <c r="BE67" s="48"/>
      <c r="BF67" s="48"/>
    </row>
    <row r="68" spans="1:58" customFormat="1" hidden="1" x14ac:dyDescent="0.25">
      <c r="A68" s="56">
        <f>'Identitas Siswa'!A67</f>
        <v>60</v>
      </c>
      <c r="B68" s="62" t="str">
        <f>IF('Identitas Siswa'!D67=0,"",'Identitas Siswa'!D67)</f>
        <v/>
      </c>
      <c r="C68" s="160"/>
      <c r="D68" s="160"/>
      <c r="E68" s="160"/>
      <c r="F68" s="160"/>
      <c r="G68" s="160"/>
      <c r="H68" s="160"/>
      <c r="I68" s="160"/>
      <c r="J68" s="160"/>
      <c r="K68" s="160"/>
      <c r="L68" s="160"/>
      <c r="M68" s="160"/>
      <c r="N68" s="160"/>
      <c r="O68" s="160"/>
      <c r="P68" s="160"/>
      <c r="Q68" s="160"/>
      <c r="R68" s="160"/>
      <c r="S68" s="160"/>
      <c r="T68" s="160"/>
      <c r="U68" s="160"/>
      <c r="V68" s="160"/>
      <c r="W68" s="160"/>
      <c r="X68" s="160"/>
      <c r="Y68" s="160"/>
      <c r="Z68" s="160"/>
      <c r="AA68" s="160"/>
      <c r="AB68" s="160"/>
      <c r="AC68" s="160"/>
      <c r="AD68" s="160"/>
      <c r="AE68" s="160"/>
      <c r="AF68" s="160"/>
      <c r="AG68" s="160"/>
      <c r="AH68" s="160"/>
      <c r="AI68" s="160"/>
      <c r="AJ68" s="160"/>
      <c r="AK68" s="57">
        <f t="shared" si="3"/>
        <v>0</v>
      </c>
      <c r="AL68" s="57">
        <f t="shared" si="4"/>
        <v>0</v>
      </c>
      <c r="AM68" s="57">
        <f t="shared" si="5"/>
        <v>0</v>
      </c>
      <c r="AN68" s="57" t="str">
        <f t="shared" si="6"/>
        <v/>
      </c>
      <c r="AO68" s="56">
        <f t="shared" si="7"/>
        <v>0</v>
      </c>
      <c r="AP68" s="56" t="str">
        <f t="shared" si="8"/>
        <v/>
      </c>
      <c r="AQ68" s="56">
        <f t="shared" si="9"/>
        <v>0</v>
      </c>
      <c r="AR68" s="56" t="str">
        <f t="shared" si="10"/>
        <v/>
      </c>
      <c r="AS68" s="58" t="str">
        <f>IFERROR(
   'Identitas Siswa'!E67 &amp; " " &amp; LOWER($AT$3) &amp; " " &amp; VLOOKUP(AP68, TP!$O$5:$P$24, 2, 0) &amp; ".",
"")</f>
        <v/>
      </c>
      <c r="AT68" s="58" t="str">
        <f>IFERROR(
   'Identitas Siswa'!E67 &amp; " " &amp; LOWER($AT$4) &amp; " " &amp; VLOOKUP(AR68, TP!$O$5:$P$24, 2, 0) &amp; ".",
"")</f>
        <v/>
      </c>
      <c r="AU68" s="15"/>
      <c r="AW68" s="29">
        <f t="shared" si="11"/>
        <v>0</v>
      </c>
      <c r="AX68" s="29">
        <f t="shared" si="0"/>
        <v>0</v>
      </c>
      <c r="AY68" s="29">
        <f t="shared" si="1"/>
        <v>0</v>
      </c>
      <c r="AZ68" s="54"/>
      <c r="BA68" s="29">
        <f t="shared" si="2"/>
        <v>0</v>
      </c>
      <c r="BE68" s="48"/>
      <c r="BF68" s="48"/>
    </row>
    <row r="69" spans="1:58" x14ac:dyDescent="0.25"/>
    <row r="70" spans="1:58" x14ac:dyDescent="0.25"/>
  </sheetData>
  <sheetProtection sheet="1" objects="1" scenarios="1"/>
  <mergeCells count="13">
    <mergeCell ref="AO7:AP7"/>
    <mergeCell ref="AQ7:AR7"/>
    <mergeCell ref="AS7:AT7"/>
    <mergeCell ref="AT1:AT2"/>
    <mergeCell ref="A7:A8"/>
    <mergeCell ref="B7:B8"/>
    <mergeCell ref="C7:V7"/>
    <mergeCell ref="W7:AH7"/>
    <mergeCell ref="AI7:AJ7"/>
    <mergeCell ref="AK7:AK8"/>
    <mergeCell ref="AL7:AL8"/>
    <mergeCell ref="AM7:AM8"/>
    <mergeCell ref="AN7:AN8"/>
  </mergeCells>
  <conditionalFormatting sqref="C9:C68">
    <cfRule type="expression" dxfId="447" priority="32">
      <formula>$C$8=""</formula>
    </cfRule>
  </conditionalFormatting>
  <conditionalFormatting sqref="D9:D68">
    <cfRule type="expression" dxfId="446" priority="31">
      <formula>$D$8=""</formula>
    </cfRule>
  </conditionalFormatting>
  <conditionalFormatting sqref="E9:E68">
    <cfRule type="expression" dxfId="445" priority="30">
      <formula>$E$8=""</formula>
    </cfRule>
  </conditionalFormatting>
  <conditionalFormatting sqref="F9:F68">
    <cfRule type="expression" dxfId="444" priority="29">
      <formula>$F$8=""</formula>
    </cfRule>
  </conditionalFormatting>
  <conditionalFormatting sqref="G9:G68">
    <cfRule type="expression" dxfId="443" priority="28">
      <formula>$G$8=""</formula>
    </cfRule>
  </conditionalFormatting>
  <conditionalFormatting sqref="H9:H68">
    <cfRule type="expression" dxfId="442" priority="27">
      <formula>$H$8=""</formula>
    </cfRule>
  </conditionalFormatting>
  <conditionalFormatting sqref="I9:I68">
    <cfRule type="expression" dxfId="441" priority="26">
      <formula>$I$8=""</formula>
    </cfRule>
  </conditionalFormatting>
  <conditionalFormatting sqref="J9:J68">
    <cfRule type="expression" dxfId="440" priority="25">
      <formula>$J$8=""</formula>
    </cfRule>
  </conditionalFormatting>
  <conditionalFormatting sqref="K9:K68">
    <cfRule type="expression" dxfId="439" priority="24">
      <formula>$K$8=""</formula>
    </cfRule>
  </conditionalFormatting>
  <conditionalFormatting sqref="L9:L68">
    <cfRule type="expression" dxfId="438" priority="23">
      <formula>$L$8=""</formula>
    </cfRule>
  </conditionalFormatting>
  <conditionalFormatting sqref="M9:M68">
    <cfRule type="expression" dxfId="437" priority="22">
      <formula>$M$8=""</formula>
    </cfRule>
  </conditionalFormatting>
  <conditionalFormatting sqref="N9:N68">
    <cfRule type="expression" dxfId="436" priority="21">
      <formula>$N$8=""</formula>
    </cfRule>
  </conditionalFormatting>
  <conditionalFormatting sqref="O9:O68">
    <cfRule type="expression" dxfId="435" priority="20">
      <formula>$O$8=""</formula>
    </cfRule>
  </conditionalFormatting>
  <conditionalFormatting sqref="P9:P68">
    <cfRule type="expression" dxfId="434" priority="19">
      <formula>$P$8=""</formula>
    </cfRule>
  </conditionalFormatting>
  <conditionalFormatting sqref="Q9:Q68">
    <cfRule type="expression" dxfId="433" priority="18">
      <formula>$Q$8=""</formula>
    </cfRule>
  </conditionalFormatting>
  <conditionalFormatting sqref="R9:R68">
    <cfRule type="expression" dxfId="432" priority="17">
      <formula>$R$8=""</formula>
    </cfRule>
  </conditionalFormatting>
  <conditionalFormatting sqref="S9:S68">
    <cfRule type="expression" dxfId="431" priority="16">
      <formula>$S$8=""</formula>
    </cfRule>
  </conditionalFormatting>
  <conditionalFormatting sqref="T9:T68">
    <cfRule type="expression" dxfId="430" priority="15">
      <formula>$T$8=""</formula>
    </cfRule>
  </conditionalFormatting>
  <conditionalFormatting sqref="U9:U68">
    <cfRule type="expression" dxfId="429" priority="14">
      <formula>$U$8=""</formula>
    </cfRule>
  </conditionalFormatting>
  <conditionalFormatting sqref="V9:V68">
    <cfRule type="expression" dxfId="428" priority="13">
      <formula>$V$8=""</formula>
    </cfRule>
  </conditionalFormatting>
  <conditionalFormatting sqref="W9:W68">
    <cfRule type="expression" dxfId="427" priority="12">
      <formula>$W$8=""</formula>
    </cfRule>
  </conditionalFormatting>
  <conditionalFormatting sqref="X9:X68">
    <cfRule type="expression" dxfId="426" priority="11">
      <formula>$X$8=""</formula>
    </cfRule>
  </conditionalFormatting>
  <conditionalFormatting sqref="Y9:Y68">
    <cfRule type="expression" dxfId="425" priority="10">
      <formula>$Y$8=""</formula>
    </cfRule>
  </conditionalFormatting>
  <conditionalFormatting sqref="Z9:Z68">
    <cfRule type="expression" dxfId="424" priority="9">
      <formula>$Z$8=""</formula>
    </cfRule>
  </conditionalFormatting>
  <conditionalFormatting sqref="AA9:AA68">
    <cfRule type="expression" dxfId="423" priority="8">
      <formula>$AA$8=""</formula>
    </cfRule>
  </conditionalFormatting>
  <conditionalFormatting sqref="AB9:AB68">
    <cfRule type="expression" dxfId="422" priority="7">
      <formula>$AB$8=""</formula>
    </cfRule>
  </conditionalFormatting>
  <conditionalFormatting sqref="AC9:AC68">
    <cfRule type="expression" dxfId="421" priority="6">
      <formula>$AC$8=""</formula>
    </cfRule>
  </conditionalFormatting>
  <conditionalFormatting sqref="AD9:AD68">
    <cfRule type="expression" dxfId="420" priority="5">
      <formula>$AD$8=""</formula>
    </cfRule>
  </conditionalFormatting>
  <conditionalFormatting sqref="AE9:AE68">
    <cfRule type="expression" dxfId="419" priority="4">
      <formula>$AE$8=""</formula>
    </cfRule>
  </conditionalFormatting>
  <conditionalFormatting sqref="AF9:AF68">
    <cfRule type="expression" dxfId="418" priority="3">
      <formula>$AF$8=""</formula>
    </cfRule>
  </conditionalFormatting>
  <conditionalFormatting sqref="AG9:AG68">
    <cfRule type="expression" dxfId="417" priority="2">
      <formula>$AG$8=""</formula>
    </cfRule>
  </conditionalFormatting>
  <conditionalFormatting sqref="AH9:AH68">
    <cfRule type="expression" dxfId="416" priority="1">
      <formula>$AH$8=""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5841" r:id="rId3" name="CommandButton1">
          <controlPr defaultSize="0" autoLine="0" r:id="rId4">
            <anchor moveWithCells="1">
              <from>
                <xdr:col>1</xdr:col>
                <xdr:colOff>9525</xdr:colOff>
                <xdr:row>1</xdr:row>
                <xdr:rowOff>38100</xdr:rowOff>
              </from>
              <to>
                <xdr:col>1</xdr:col>
                <xdr:colOff>1733550</xdr:colOff>
                <xdr:row>4</xdr:row>
                <xdr:rowOff>133350</xdr:rowOff>
              </to>
            </anchor>
          </controlPr>
        </control>
      </mc:Choice>
      <mc:Fallback>
        <control shapeId="35841" r:id="rId3" name="CommandButton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62913D-6B26-44A1-BC0B-5BCBF208203A}">
  <sheetPr codeName="Sheet9"/>
  <dimension ref="A1:BH70"/>
  <sheetViews>
    <sheetView showGridLines="0" showRowColHeaders="0" zoomScale="85" zoomScaleNormal="85" workbookViewId="0">
      <pane xSplit="2" ySplit="8" topLeftCell="C9" activePane="bottomRight" state="frozen"/>
      <selection pane="topRight" activeCell="C1" sqref="C1"/>
      <selection pane="bottomLeft" activeCell="A9" sqref="A9"/>
      <selection pane="bottomRight"/>
    </sheetView>
  </sheetViews>
  <sheetFormatPr defaultColWidth="0" defaultRowHeight="15" customHeight="1" zeroHeight="1" x14ac:dyDescent="0.25"/>
  <cols>
    <col min="1" max="1" width="3.28515625" style="15" customWidth="1"/>
    <col min="2" max="2" width="36.42578125" style="15" customWidth="1"/>
    <col min="3" max="36" width="9.140625" style="15" customWidth="1"/>
    <col min="37" max="38" width="11.85546875" style="15" customWidth="1"/>
    <col min="39" max="39" width="10.7109375" style="15" customWidth="1"/>
    <col min="40" max="40" width="11.5703125" style="15" customWidth="1"/>
    <col min="41" max="41" width="5.140625" style="15" hidden="1" customWidth="1"/>
    <col min="42" max="42" width="4.85546875" style="15" hidden="1" customWidth="1"/>
    <col min="43" max="43" width="5.140625" style="15" hidden="1" customWidth="1"/>
    <col min="44" max="44" width="4.85546875" style="15" hidden="1" customWidth="1"/>
    <col min="45" max="45" width="48.42578125" style="15" customWidth="1"/>
    <col min="46" max="46" width="49.140625" style="15" customWidth="1"/>
    <col min="47" max="47" width="9.140625" style="15" customWidth="1"/>
    <col min="48" max="52" width="9.140625" style="15" hidden="1" customWidth="1"/>
    <col min="53" max="53" width="12.42578125" style="15" hidden="1" customWidth="1"/>
    <col min="54" max="56" width="9.140625" style="15" hidden="1" customWidth="1"/>
    <col min="57" max="57" width="38" style="15" hidden="1" customWidth="1"/>
    <col min="58" max="58" width="34.85546875" style="15" hidden="1" customWidth="1"/>
    <col min="59" max="59" width="45" style="15" hidden="1" customWidth="1"/>
    <col min="60" max="60" width="40.28515625" style="15" hidden="1" customWidth="1"/>
    <col min="61" max="16384" width="9.140625" style="15" hidden="1"/>
  </cols>
  <sheetData>
    <row r="1" spans="1:58" x14ac:dyDescent="0.25">
      <c r="AT1" s="284" t="s">
        <v>354</v>
      </c>
    </row>
    <row r="2" spans="1:58" x14ac:dyDescent="0.25">
      <c r="AT2" s="285"/>
    </row>
    <row r="3" spans="1:58" x14ac:dyDescent="0.25">
      <c r="AS3" s="61" t="s">
        <v>347</v>
      </c>
      <c r="AT3" s="161" t="s">
        <v>343</v>
      </c>
    </row>
    <row r="4" spans="1:58" ht="15.75" thickBot="1" x14ac:dyDescent="0.3">
      <c r="AS4" s="61" t="s">
        <v>348</v>
      </c>
      <c r="AT4" s="162" t="s">
        <v>344</v>
      </c>
      <c r="AZ4" s="15" t="str">
        <f>AW8</f>
        <v>S. TP</v>
      </c>
      <c r="BA4" s="15" t="str">
        <f>AX8</f>
        <v>S. LM</v>
      </c>
      <c r="BB4" s="15" t="str">
        <f>AY8</f>
        <v>S. AS</v>
      </c>
    </row>
    <row r="5" spans="1:58" x14ac:dyDescent="0.25">
      <c r="AZ5" s="15">
        <f>'MAPEL &amp; BOBOT'!H5</f>
        <v>1</v>
      </c>
      <c r="BA5" s="15">
        <f>'MAPEL &amp; BOBOT'!H6</f>
        <v>1</v>
      </c>
      <c r="BB5" s="15">
        <f>'MAPEL &amp; BOBOT'!H7</f>
        <v>2</v>
      </c>
      <c r="BC5" s="15">
        <f>SUM(AZ5:BB5)</f>
        <v>4</v>
      </c>
    </row>
    <row r="6" spans="1:58" x14ac:dyDescent="0.25"/>
    <row r="7" spans="1:58" customFormat="1" ht="45" customHeight="1" x14ac:dyDescent="0.25">
      <c r="A7" s="283" t="s">
        <v>53</v>
      </c>
      <c r="B7" s="286" t="s">
        <v>353</v>
      </c>
      <c r="C7" s="287" t="str">
        <f>'MAPEL &amp; BOBOT'!F5</f>
        <v>SUMATIF TUJUAN PEMBELAJARAN</v>
      </c>
      <c r="D7" s="287"/>
      <c r="E7" s="287"/>
      <c r="F7" s="287"/>
      <c r="G7" s="287"/>
      <c r="H7" s="287"/>
      <c r="I7" s="287"/>
      <c r="J7" s="287"/>
      <c r="K7" s="287"/>
      <c r="L7" s="287"/>
      <c r="M7" s="287"/>
      <c r="N7" s="287"/>
      <c r="O7" s="287"/>
      <c r="P7" s="287"/>
      <c r="Q7" s="287"/>
      <c r="R7" s="287"/>
      <c r="S7" s="287"/>
      <c r="T7" s="287"/>
      <c r="U7" s="287"/>
      <c r="V7" s="287"/>
      <c r="W7" s="287" t="str">
        <f>'MAPEL &amp; BOBOT'!F6</f>
        <v>SUMATIF LINGKUP MATERI</v>
      </c>
      <c r="X7" s="287"/>
      <c r="Y7" s="287"/>
      <c r="Z7" s="287"/>
      <c r="AA7" s="287"/>
      <c r="AB7" s="287"/>
      <c r="AC7" s="287"/>
      <c r="AD7" s="287"/>
      <c r="AE7" s="287"/>
      <c r="AF7" s="287"/>
      <c r="AG7" s="287"/>
      <c r="AH7" s="287"/>
      <c r="AI7" s="288" t="str">
        <f>'MAPEL &amp; BOBOT'!F7</f>
        <v>SUMATIF AKHIR SEMESTER</v>
      </c>
      <c r="AJ7" s="288"/>
      <c r="AK7" s="289" t="str">
        <f>"NA "&amp;C7</f>
        <v>NA SUMATIF TUJUAN PEMBELAJARAN</v>
      </c>
      <c r="AL7" s="289" t="str">
        <f>"NA "&amp;W7</f>
        <v>NA SUMATIF LINGKUP MATERI</v>
      </c>
      <c r="AM7" s="289" t="str">
        <f>"NA "&amp;AI7</f>
        <v>NA SUMATIF AKHIR SEMESTER</v>
      </c>
      <c r="AN7" s="289" t="s">
        <v>346</v>
      </c>
      <c r="AO7" s="282" t="s">
        <v>349</v>
      </c>
      <c r="AP7" s="282"/>
      <c r="AQ7" s="282" t="s">
        <v>350</v>
      </c>
      <c r="AR7" s="282"/>
      <c r="AS7" s="283" t="s">
        <v>340</v>
      </c>
      <c r="AT7" s="283"/>
      <c r="AU7" s="15"/>
    </row>
    <row r="8" spans="1:58" customFormat="1" ht="71.25" customHeight="1" x14ac:dyDescent="0.25">
      <c r="A8" s="283"/>
      <c r="B8" s="286"/>
      <c r="C8" s="49" t="str" cm="1">
        <f t="array" ref="C8:V8">IF(TRANSPOSE(TP!G5:G24)="", "", TRANSPOSE(TP!G5:G24))</f>
        <v>TP 1</v>
      </c>
      <c r="D8" s="49" t="str">
        <v>TP 2</v>
      </c>
      <c r="E8" s="49" t="str">
        <v>TP 3</v>
      </c>
      <c r="F8" s="49" t="str">
        <v>TP 4</v>
      </c>
      <c r="G8" s="49" t="str">
        <v>TP 5</v>
      </c>
      <c r="H8" s="49" t="str">
        <v>TP 6</v>
      </c>
      <c r="I8" s="49" t="str">
        <v>TP 7</v>
      </c>
      <c r="J8" s="49" t="str">
        <v>TP 8</v>
      </c>
      <c r="K8" s="49" t="str">
        <v>TP 9</v>
      </c>
      <c r="L8" s="49" t="str">
        <v>TP 10</v>
      </c>
      <c r="M8" s="49" t="str">
        <v>TP 11</v>
      </c>
      <c r="N8" s="49" t="str">
        <v>TP 12</v>
      </c>
      <c r="O8" s="49" t="str">
        <v>TP 13</v>
      </c>
      <c r="P8" s="49" t="str">
        <v>TP 14</v>
      </c>
      <c r="Q8" s="49" t="str">
        <v>TP 15</v>
      </c>
      <c r="R8" s="49" t="str">
        <v>TP 16</v>
      </c>
      <c r="S8" s="49" t="str">
        <v>TP 17</v>
      </c>
      <c r="T8" s="49" t="str">
        <v>TP 18</v>
      </c>
      <c r="U8" s="49" t="str">
        <v>TP 19</v>
      </c>
      <c r="V8" s="49" t="str">
        <v>TP 20</v>
      </c>
      <c r="W8" s="55" t="str" cm="1">
        <f t="array" ref="W8:AH8">IF(TRANSPOSE(TP!R5:R16)="", "", TRANSPOSE(TP!R5:R16))</f>
        <v>Bilangan Desimal dan Bilangan Bulat</v>
      </c>
      <c r="X8" s="55" t="str">
        <v>Pengukuran per Kuantitas Unit</v>
      </c>
      <c r="Y8" s="79" t="str">
        <v>Perkalian Bilangan Desimal</v>
      </c>
      <c r="Z8" s="79" t="str">
        <v>Kekongruenan dan Sudut dari Bangun Datar</v>
      </c>
      <c r="AA8" s="79" t="str">
        <v>Pembagian Bilangan Desimal</v>
      </c>
      <c r="AB8" s="79" t="str">
        <v>Volume</v>
      </c>
      <c r="AC8" s="79" t="str">
        <v>Kelipatan dan Faktor</v>
      </c>
      <c r="AD8" s="79" t="str">
        <v>Pecahan</v>
      </c>
      <c r="AE8" s="79" t="str">
        <v/>
      </c>
      <c r="AF8" s="79" t="str">
        <v/>
      </c>
      <c r="AG8" s="79" t="str">
        <v/>
      </c>
      <c r="AH8" s="79" t="str">
        <v/>
      </c>
      <c r="AI8" s="52" t="s">
        <v>338</v>
      </c>
      <c r="AJ8" s="52" t="s">
        <v>339</v>
      </c>
      <c r="AK8" s="290"/>
      <c r="AL8" s="290"/>
      <c r="AM8" s="290"/>
      <c r="AN8" s="290"/>
      <c r="AO8" s="53" t="s">
        <v>351</v>
      </c>
      <c r="AP8" s="53" t="s">
        <v>352</v>
      </c>
      <c r="AQ8" s="53" t="s">
        <v>351</v>
      </c>
      <c r="AR8" s="53" t="s">
        <v>352</v>
      </c>
      <c r="AS8" s="49" t="s">
        <v>341</v>
      </c>
      <c r="AT8" s="49" t="s">
        <v>342</v>
      </c>
      <c r="AU8" s="15"/>
      <c r="AW8" s="29" t="str">
        <f>'MAPEL &amp; BOBOT'!G5</f>
        <v>S. TP</v>
      </c>
      <c r="AX8" s="29" t="str">
        <f>'MAPEL &amp; BOBOT'!G6</f>
        <v>S. LM</v>
      </c>
      <c r="AY8" s="29" t="str">
        <f>'MAPEL &amp; BOBOT'!G7</f>
        <v>S. AS</v>
      </c>
      <c r="AZ8" s="54"/>
      <c r="BA8" s="29" t="s">
        <v>345</v>
      </c>
    </row>
    <row r="9" spans="1:58" customFormat="1" ht="42" customHeight="1" x14ac:dyDescent="0.25">
      <c r="A9" s="56">
        <f>'Identitas Siswa'!A8</f>
        <v>1</v>
      </c>
      <c r="B9" s="62" t="str">
        <f>IF('Identitas Siswa'!D8=0,"",'Identitas Siswa'!D8)</f>
        <v>Siswa 01</v>
      </c>
      <c r="C9" s="160">
        <v>90</v>
      </c>
      <c r="D9" s="160">
        <v>90</v>
      </c>
      <c r="E9" s="160">
        <v>90</v>
      </c>
      <c r="F9" s="160">
        <v>90</v>
      </c>
      <c r="G9" s="160">
        <v>90</v>
      </c>
      <c r="H9" s="160">
        <v>90</v>
      </c>
      <c r="I9" s="160">
        <v>90</v>
      </c>
      <c r="J9" s="160">
        <v>90</v>
      </c>
      <c r="K9" s="160">
        <v>90</v>
      </c>
      <c r="L9" s="160">
        <v>90</v>
      </c>
      <c r="M9" s="160"/>
      <c r="N9" s="160"/>
      <c r="O9" s="160"/>
      <c r="P9" s="160"/>
      <c r="Q9" s="160"/>
      <c r="R9" s="160"/>
      <c r="S9" s="160"/>
      <c r="T9" s="160"/>
      <c r="U9" s="160"/>
      <c r="V9" s="160"/>
      <c r="W9" s="160">
        <v>90</v>
      </c>
      <c r="X9" s="160">
        <v>90</v>
      </c>
      <c r="Y9" s="160"/>
      <c r="Z9" s="160"/>
      <c r="AA9" s="160"/>
      <c r="AB9" s="160"/>
      <c r="AC9" s="160"/>
      <c r="AD9" s="160"/>
      <c r="AE9" s="160"/>
      <c r="AF9" s="160"/>
      <c r="AG9" s="160"/>
      <c r="AH9" s="160"/>
      <c r="AI9" s="160">
        <v>90</v>
      </c>
      <c r="AJ9" s="160">
        <v>90</v>
      </c>
      <c r="AK9" s="57">
        <f>IFERROR(AVERAGE(C9:V9),0)</f>
        <v>90</v>
      </c>
      <c r="AL9" s="57">
        <f>IFERROR(AVERAGE(W9:AH9),0)</f>
        <v>90</v>
      </c>
      <c r="AM9" s="57">
        <f>IFERROR(AVERAGE(AI9:AJ9),0)</f>
        <v>90</v>
      </c>
      <c r="AN9" s="57">
        <f>IFERROR(ROUND(IFERROR(SUM($AW9:$AY9)/$BA9,""),0),"")</f>
        <v>90</v>
      </c>
      <c r="AO9" s="56">
        <f>MAX(C9:V9)</f>
        <v>90</v>
      </c>
      <c r="AP9" s="56" t="str">
        <f>IFERROR(INDEX(C$8:V$8, MATCH(AO9, C9:V9, 0)), "")</f>
        <v>TP 1</v>
      </c>
      <c r="AQ9" s="56">
        <f>MIN(C9:V9)</f>
        <v>90</v>
      </c>
      <c r="AR9" s="56" t="str">
        <f>IFERROR(INDEX(C$8:V$8, MATCH(AQ9, C9:V9, 0)), "")</f>
        <v>TP 1</v>
      </c>
      <c r="AS9" s="58" t="str">
        <f>IFERROR(
   'Identitas Siswa'!E8 &amp; " " &amp; LOWER($AT$3) &amp; " " &amp; VLOOKUP(AP9, TP!$S$5:$T$24, 2, 0) &amp; ".",
"")</f>
        <v>Si A menunjukkan penguasaan dalam memperdalam pemahaman tentang bilangan bulat dan desimal melalui nilai tempat.</v>
      </c>
      <c r="AT9" s="58" t="str">
        <f>IFERROR(
   'Identitas Siswa'!E8 &amp; " " &amp; LOWER($AT$4) &amp; " " &amp; VLOOKUP(AR9, TP!$S$5:$T$24, 2, 0) &amp; ".",
"")</f>
        <v>Si A perlu bimbingan dalam memperdalam pemahaman tentang bilangan bulat dan desimal melalui nilai tempat.</v>
      </c>
      <c r="AU9" s="15"/>
      <c r="AW9" s="29">
        <f>IFERROR(AK9*$AZ$5,0)</f>
        <v>90</v>
      </c>
      <c r="AX9" s="29">
        <f>IFERROR(AL9*$BA$5,0)</f>
        <v>90</v>
      </c>
      <c r="AY9" s="29">
        <f>IFERROR(AM9*$BB$5,0)</f>
        <v>180</v>
      </c>
      <c r="AZ9" s="54"/>
      <c r="BA9" s="29">
        <f>SUM(SUM(AK9&gt;0)*$AZ$5,SUM(AL9&gt;0)*$BA$5,SUM(AM9&gt;0)*$BB$5)</f>
        <v>4</v>
      </c>
    </row>
    <row r="10" spans="1:58" customFormat="1" ht="36" x14ac:dyDescent="0.25">
      <c r="A10" s="56">
        <f>'Identitas Siswa'!A9</f>
        <v>2</v>
      </c>
      <c r="B10" s="62" t="str">
        <f>IF('Identitas Siswa'!D9=0,"",'Identitas Siswa'!D9)</f>
        <v>Siswa 02</v>
      </c>
      <c r="C10" s="160">
        <v>80</v>
      </c>
      <c r="D10" s="160">
        <v>80</v>
      </c>
      <c r="E10" s="160"/>
      <c r="F10" s="160"/>
      <c r="G10" s="160"/>
      <c r="H10" s="160"/>
      <c r="I10" s="160"/>
      <c r="J10" s="160">
        <v>80</v>
      </c>
      <c r="K10" s="160">
        <v>80</v>
      </c>
      <c r="L10" s="160">
        <v>80</v>
      </c>
      <c r="M10" s="160"/>
      <c r="N10" s="160"/>
      <c r="O10" s="160"/>
      <c r="P10" s="160"/>
      <c r="Q10" s="160"/>
      <c r="R10" s="160"/>
      <c r="S10" s="160"/>
      <c r="T10" s="160"/>
      <c r="U10" s="160"/>
      <c r="V10" s="160"/>
      <c r="W10" s="160">
        <v>80</v>
      </c>
      <c r="X10" s="160">
        <v>80</v>
      </c>
      <c r="Y10" s="160"/>
      <c r="Z10" s="160"/>
      <c r="AA10" s="160"/>
      <c r="AB10" s="160"/>
      <c r="AC10" s="160"/>
      <c r="AD10" s="160"/>
      <c r="AE10" s="160"/>
      <c r="AF10" s="160"/>
      <c r="AG10" s="160"/>
      <c r="AH10" s="160"/>
      <c r="AI10" s="160">
        <v>80</v>
      </c>
      <c r="AJ10" s="160">
        <v>80</v>
      </c>
      <c r="AK10" s="57">
        <f>IFERROR(AVERAGE(C10:V10),0)</f>
        <v>80</v>
      </c>
      <c r="AL10" s="57">
        <f>IFERROR(AVERAGE(W10:AH10),0)</f>
        <v>80</v>
      </c>
      <c r="AM10" s="57">
        <f>IFERROR(AVERAGE(AI10:AJ10),0)</f>
        <v>80</v>
      </c>
      <c r="AN10" s="57">
        <f>IFERROR(ROUND(IFERROR(SUM($AW10:$AY10)/$BA10,""),0),"")</f>
        <v>80</v>
      </c>
      <c r="AO10" s="56">
        <f>MAX(C10:V10)</f>
        <v>80</v>
      </c>
      <c r="AP10" s="56" t="str">
        <f>IFERROR(INDEX(C$8:V$8, MATCH(AO10, C10:V10, 0)), "")</f>
        <v>TP 1</v>
      </c>
      <c r="AQ10" s="56">
        <f>MIN(C10:V10)</f>
        <v>80</v>
      </c>
      <c r="AR10" s="56" t="str">
        <f>IFERROR(INDEX(C$8:V$8, MATCH(AQ10, C10:V10, 0)), "")</f>
        <v>TP 1</v>
      </c>
      <c r="AS10" s="58" t="str">
        <f>IFERROR(
   'Identitas Siswa'!E9 &amp; " " &amp; LOWER($AT$3) &amp; " " &amp; VLOOKUP(AP10, TP!$S$5:$T$24, 2, 0) &amp; ".",
"")</f>
        <v>Si B menunjukkan penguasaan dalam memperdalam pemahaman tentang bilangan bulat dan desimal melalui nilai tempat.</v>
      </c>
      <c r="AT10" s="58" t="str">
        <f>IFERROR(
   'Identitas Siswa'!E9 &amp; " " &amp; LOWER($AT$4) &amp; " " &amp; VLOOKUP(AR10, TP!$S$5:$T$24, 2, 0) &amp; ".",
"")</f>
        <v>Si B perlu bimbingan dalam memperdalam pemahaman tentang bilangan bulat dan desimal melalui nilai tempat.</v>
      </c>
      <c r="AU10" s="15"/>
      <c r="AW10" s="29">
        <f>IFERROR(AK10*$AZ$5,0)</f>
        <v>80</v>
      </c>
      <c r="AX10" s="29">
        <f t="shared" ref="AX10:AX68" si="0">IFERROR(AL10*$BA$5,0)</f>
        <v>80</v>
      </c>
      <c r="AY10" s="29">
        <f t="shared" ref="AY10:AY68" si="1">IFERROR(AM10*$BB$5,0)</f>
        <v>160</v>
      </c>
      <c r="AZ10" s="54"/>
      <c r="BA10" s="29">
        <f t="shared" ref="BA10:BA68" si="2">SUM(SUM(AK10&gt;0)*$AZ$5,SUM(AL10&gt;0)*$BA$5,SUM(AM10&gt;0)*$BB$5)</f>
        <v>4</v>
      </c>
      <c r="BE10" s="48"/>
      <c r="BF10" s="48"/>
    </row>
    <row r="11" spans="1:58" customFormat="1" hidden="1" x14ac:dyDescent="0.25">
      <c r="A11" s="56">
        <f>'Identitas Siswa'!A10</f>
        <v>3</v>
      </c>
      <c r="B11" s="62" t="str">
        <f>IF('Identitas Siswa'!D10=0,"",'Identitas Siswa'!D10)</f>
        <v/>
      </c>
      <c r="C11" s="160"/>
      <c r="D11" s="160"/>
      <c r="E11" s="160"/>
      <c r="F11" s="160"/>
      <c r="G11" s="160"/>
      <c r="H11" s="160"/>
      <c r="I11" s="160"/>
      <c r="J11" s="160"/>
      <c r="K11" s="160"/>
      <c r="L11" s="160"/>
      <c r="M11" s="160"/>
      <c r="N11" s="160"/>
      <c r="O11" s="160"/>
      <c r="P11" s="160"/>
      <c r="Q11" s="160"/>
      <c r="R11" s="160"/>
      <c r="S11" s="160"/>
      <c r="T11" s="160"/>
      <c r="U11" s="160"/>
      <c r="V11" s="160"/>
      <c r="W11" s="160"/>
      <c r="X11" s="160"/>
      <c r="Y11" s="160"/>
      <c r="Z11" s="160"/>
      <c r="AA11" s="160"/>
      <c r="AB11" s="160"/>
      <c r="AC11" s="160"/>
      <c r="AD11" s="160"/>
      <c r="AE11" s="160"/>
      <c r="AF11" s="160"/>
      <c r="AG11" s="160"/>
      <c r="AH11" s="160"/>
      <c r="AI11" s="160"/>
      <c r="AJ11" s="160"/>
      <c r="AK11" s="57">
        <f t="shared" ref="AK11:AK68" si="3">IFERROR(AVERAGE(C11:V11),0)</f>
        <v>0</v>
      </c>
      <c r="AL11" s="57">
        <f t="shared" ref="AL11:AL68" si="4">IFERROR(AVERAGE(W11:AH11),0)</f>
        <v>0</v>
      </c>
      <c r="AM11" s="57">
        <f t="shared" ref="AM11:AM68" si="5">IFERROR(AVERAGE(AI11:AJ11),0)</f>
        <v>0</v>
      </c>
      <c r="AN11" s="57" t="str">
        <f t="shared" ref="AN11:AN68" si="6">IFERROR(ROUND(IFERROR(SUM($AW11:$AY11)/$BA11,""),0),"")</f>
        <v/>
      </c>
      <c r="AO11" s="56">
        <f t="shared" ref="AO11:AO68" si="7">MAX(C11:V11)</f>
        <v>0</v>
      </c>
      <c r="AP11" s="56" t="str">
        <f t="shared" ref="AP11:AP68" si="8">IFERROR(INDEX(C$8:V$8, MATCH(AO11, C11:V11, 0)), "")</f>
        <v/>
      </c>
      <c r="AQ11" s="56">
        <f t="shared" ref="AQ11:AQ68" si="9">MIN(C11:V11)</f>
        <v>0</v>
      </c>
      <c r="AR11" s="56" t="str">
        <f t="shared" ref="AR11:AR68" si="10">IFERROR(INDEX(C$8:V$8, MATCH(AQ11, C11:V11, 0)), "")</f>
        <v/>
      </c>
      <c r="AS11" s="58" t="str">
        <f>IFERROR(
   'Identitas Siswa'!E10 &amp; " " &amp; LOWER($AT$3) &amp; " " &amp; VLOOKUP(AP11, TP!$S$5:$T$24, 2, 0) &amp; ".",
"")</f>
        <v/>
      </c>
      <c r="AT11" s="58" t="str">
        <f>IFERROR(
   'Identitas Siswa'!E10 &amp; " " &amp; LOWER($AT$4) &amp; " " &amp; VLOOKUP(AR11, TP!$S$5:$T$24, 2, 0) &amp; ".",
"")</f>
        <v/>
      </c>
      <c r="AU11" s="15"/>
      <c r="AW11" s="29">
        <f t="shared" ref="AW11:AW68" si="11">IFERROR(AK11*$AZ$5,0)</f>
        <v>0</v>
      </c>
      <c r="AX11" s="29">
        <f t="shared" si="0"/>
        <v>0</v>
      </c>
      <c r="AY11" s="29">
        <f t="shared" si="1"/>
        <v>0</v>
      </c>
      <c r="AZ11" s="54"/>
      <c r="BA11" s="29">
        <f t="shared" si="2"/>
        <v>0</v>
      </c>
      <c r="BE11" s="48"/>
      <c r="BF11" s="48"/>
    </row>
    <row r="12" spans="1:58" customFormat="1" hidden="1" x14ac:dyDescent="0.25">
      <c r="A12" s="56">
        <f>'Identitas Siswa'!A11</f>
        <v>4</v>
      </c>
      <c r="B12" s="62" t="str">
        <f>IF('Identitas Siswa'!D11=0,"",'Identitas Siswa'!D11)</f>
        <v/>
      </c>
      <c r="C12" s="160"/>
      <c r="D12" s="160"/>
      <c r="E12" s="160"/>
      <c r="F12" s="160"/>
      <c r="G12" s="160"/>
      <c r="H12" s="160"/>
      <c r="I12" s="160"/>
      <c r="J12" s="160"/>
      <c r="K12" s="160"/>
      <c r="L12" s="160"/>
      <c r="M12" s="160"/>
      <c r="N12" s="160"/>
      <c r="O12" s="160"/>
      <c r="P12" s="160"/>
      <c r="Q12" s="160"/>
      <c r="R12" s="160"/>
      <c r="S12" s="160"/>
      <c r="T12" s="160"/>
      <c r="U12" s="160"/>
      <c r="V12" s="160"/>
      <c r="W12" s="160"/>
      <c r="X12" s="160"/>
      <c r="Y12" s="160"/>
      <c r="Z12" s="160"/>
      <c r="AA12" s="160"/>
      <c r="AB12" s="160"/>
      <c r="AC12" s="160"/>
      <c r="AD12" s="160"/>
      <c r="AE12" s="160"/>
      <c r="AF12" s="160"/>
      <c r="AG12" s="160"/>
      <c r="AH12" s="160"/>
      <c r="AI12" s="160"/>
      <c r="AJ12" s="160"/>
      <c r="AK12" s="57">
        <f t="shared" si="3"/>
        <v>0</v>
      </c>
      <c r="AL12" s="57">
        <f t="shared" si="4"/>
        <v>0</v>
      </c>
      <c r="AM12" s="57">
        <f t="shared" si="5"/>
        <v>0</v>
      </c>
      <c r="AN12" s="57" t="str">
        <f t="shared" si="6"/>
        <v/>
      </c>
      <c r="AO12" s="56">
        <f t="shared" si="7"/>
        <v>0</v>
      </c>
      <c r="AP12" s="56" t="str">
        <f t="shared" si="8"/>
        <v/>
      </c>
      <c r="AQ12" s="56">
        <f t="shared" si="9"/>
        <v>0</v>
      </c>
      <c r="AR12" s="56" t="str">
        <f t="shared" si="10"/>
        <v/>
      </c>
      <c r="AS12" s="58" t="str">
        <f>IFERROR(
   'Identitas Siswa'!E11 &amp; " " &amp; LOWER($AT$3) &amp; " " &amp; VLOOKUP(AP12, TP!$S$5:$T$24, 2, 0) &amp; ".",
"")</f>
        <v/>
      </c>
      <c r="AT12" s="58" t="str">
        <f>IFERROR(
   'Identitas Siswa'!E11 &amp; " " &amp; LOWER($AT$4) &amp; " " &amp; VLOOKUP(AR12, TP!$S$5:$T$24, 2, 0) &amp; ".",
"")</f>
        <v/>
      </c>
      <c r="AU12" s="15"/>
      <c r="AW12" s="29">
        <f t="shared" si="11"/>
        <v>0</v>
      </c>
      <c r="AX12" s="29">
        <f t="shared" si="0"/>
        <v>0</v>
      </c>
      <c r="AY12" s="29">
        <f t="shared" si="1"/>
        <v>0</v>
      </c>
      <c r="AZ12" s="54"/>
      <c r="BA12" s="29">
        <f t="shared" si="2"/>
        <v>0</v>
      </c>
      <c r="BE12" s="48"/>
      <c r="BF12" s="48"/>
    </row>
    <row r="13" spans="1:58" customFormat="1" hidden="1" x14ac:dyDescent="0.25">
      <c r="A13" s="56">
        <f>'Identitas Siswa'!A12</f>
        <v>5</v>
      </c>
      <c r="B13" s="62" t="str">
        <f>IF('Identitas Siswa'!D12=0,"",'Identitas Siswa'!D12)</f>
        <v/>
      </c>
      <c r="C13" s="160"/>
      <c r="D13" s="160"/>
      <c r="E13" s="160"/>
      <c r="F13" s="160"/>
      <c r="G13" s="160"/>
      <c r="H13" s="160"/>
      <c r="I13" s="160"/>
      <c r="J13" s="160"/>
      <c r="K13" s="160"/>
      <c r="L13" s="160"/>
      <c r="M13" s="160"/>
      <c r="N13" s="160"/>
      <c r="O13" s="160"/>
      <c r="P13" s="160"/>
      <c r="Q13" s="160"/>
      <c r="R13" s="160"/>
      <c r="S13" s="160"/>
      <c r="T13" s="160"/>
      <c r="U13" s="160"/>
      <c r="V13" s="160"/>
      <c r="W13" s="160"/>
      <c r="X13" s="160"/>
      <c r="Y13" s="160"/>
      <c r="Z13" s="160"/>
      <c r="AA13" s="160"/>
      <c r="AB13" s="160"/>
      <c r="AC13" s="160"/>
      <c r="AD13" s="160"/>
      <c r="AE13" s="160"/>
      <c r="AF13" s="160"/>
      <c r="AG13" s="160"/>
      <c r="AH13" s="160"/>
      <c r="AI13" s="160"/>
      <c r="AJ13" s="160"/>
      <c r="AK13" s="57">
        <f t="shared" si="3"/>
        <v>0</v>
      </c>
      <c r="AL13" s="57">
        <f t="shared" si="4"/>
        <v>0</v>
      </c>
      <c r="AM13" s="57">
        <f t="shared" si="5"/>
        <v>0</v>
      </c>
      <c r="AN13" s="57" t="str">
        <f t="shared" si="6"/>
        <v/>
      </c>
      <c r="AO13" s="56">
        <f t="shared" si="7"/>
        <v>0</v>
      </c>
      <c r="AP13" s="56" t="str">
        <f t="shared" si="8"/>
        <v/>
      </c>
      <c r="AQ13" s="56">
        <f t="shared" si="9"/>
        <v>0</v>
      </c>
      <c r="AR13" s="56" t="str">
        <f t="shared" si="10"/>
        <v/>
      </c>
      <c r="AS13" s="58" t="str">
        <f>IFERROR(
   'Identitas Siswa'!E12 &amp; " " &amp; LOWER($AT$3) &amp; " " &amp; VLOOKUP(AP13, TP!$S$5:$T$24, 2, 0) &amp; ".",
"")</f>
        <v/>
      </c>
      <c r="AT13" s="58" t="str">
        <f>IFERROR(
   'Identitas Siswa'!E12 &amp; " " &amp; LOWER($AT$4) &amp; " " &amp; VLOOKUP(AR13, TP!$S$5:$T$24, 2, 0) &amp; ".",
"")</f>
        <v/>
      </c>
      <c r="AU13" s="15"/>
      <c r="AW13" s="29">
        <f t="shared" si="11"/>
        <v>0</v>
      </c>
      <c r="AX13" s="29">
        <f t="shared" si="0"/>
        <v>0</v>
      </c>
      <c r="AY13" s="29">
        <f t="shared" si="1"/>
        <v>0</v>
      </c>
      <c r="AZ13" s="54"/>
      <c r="BA13" s="29">
        <f t="shared" si="2"/>
        <v>0</v>
      </c>
      <c r="BE13" s="48"/>
      <c r="BF13" s="48"/>
    </row>
    <row r="14" spans="1:58" customFormat="1" hidden="1" x14ac:dyDescent="0.25">
      <c r="A14" s="56">
        <f>'Identitas Siswa'!A13</f>
        <v>6</v>
      </c>
      <c r="B14" s="62" t="str">
        <f>IF('Identitas Siswa'!D13=0,"",'Identitas Siswa'!D13)</f>
        <v/>
      </c>
      <c r="C14" s="160"/>
      <c r="D14" s="160"/>
      <c r="E14" s="160"/>
      <c r="F14" s="160"/>
      <c r="G14" s="160"/>
      <c r="H14" s="160"/>
      <c r="I14" s="160"/>
      <c r="J14" s="160"/>
      <c r="K14" s="160"/>
      <c r="L14" s="160"/>
      <c r="M14" s="160"/>
      <c r="N14" s="160"/>
      <c r="O14" s="160"/>
      <c r="P14" s="160"/>
      <c r="Q14" s="160"/>
      <c r="R14" s="160"/>
      <c r="S14" s="160"/>
      <c r="T14" s="160"/>
      <c r="U14" s="160"/>
      <c r="V14" s="160"/>
      <c r="W14" s="160"/>
      <c r="X14" s="160"/>
      <c r="Y14" s="160"/>
      <c r="Z14" s="160"/>
      <c r="AA14" s="160"/>
      <c r="AB14" s="160"/>
      <c r="AC14" s="160"/>
      <c r="AD14" s="160"/>
      <c r="AE14" s="160"/>
      <c r="AF14" s="160"/>
      <c r="AG14" s="160"/>
      <c r="AH14" s="160"/>
      <c r="AI14" s="160"/>
      <c r="AJ14" s="160"/>
      <c r="AK14" s="57">
        <f t="shared" si="3"/>
        <v>0</v>
      </c>
      <c r="AL14" s="57">
        <f t="shared" si="4"/>
        <v>0</v>
      </c>
      <c r="AM14" s="57">
        <f t="shared" si="5"/>
        <v>0</v>
      </c>
      <c r="AN14" s="57" t="str">
        <f t="shared" si="6"/>
        <v/>
      </c>
      <c r="AO14" s="56">
        <f t="shared" si="7"/>
        <v>0</v>
      </c>
      <c r="AP14" s="56" t="str">
        <f t="shared" si="8"/>
        <v/>
      </c>
      <c r="AQ14" s="56">
        <f t="shared" si="9"/>
        <v>0</v>
      </c>
      <c r="AR14" s="56" t="str">
        <f t="shared" si="10"/>
        <v/>
      </c>
      <c r="AS14" s="58" t="str">
        <f>IFERROR(
   'Identitas Siswa'!E13 &amp; " " &amp; LOWER($AT$3) &amp; " " &amp; VLOOKUP(AP14, TP!$S$5:$T$24, 2, 0) &amp; ".",
"")</f>
        <v/>
      </c>
      <c r="AT14" s="58" t="str">
        <f>IFERROR(
   'Identitas Siswa'!E13 &amp; " " &amp; LOWER($AT$4) &amp; " " &amp; VLOOKUP(AR14, TP!$S$5:$T$24, 2, 0) &amp; ".",
"")</f>
        <v/>
      </c>
      <c r="AU14" s="15"/>
      <c r="AW14" s="29">
        <f t="shared" si="11"/>
        <v>0</v>
      </c>
      <c r="AX14" s="29">
        <f t="shared" si="0"/>
        <v>0</v>
      </c>
      <c r="AY14" s="29">
        <f t="shared" si="1"/>
        <v>0</v>
      </c>
      <c r="AZ14" s="54"/>
      <c r="BA14" s="29">
        <f t="shared" si="2"/>
        <v>0</v>
      </c>
      <c r="BE14" s="48"/>
      <c r="BF14" s="48"/>
    </row>
    <row r="15" spans="1:58" customFormat="1" hidden="1" x14ac:dyDescent="0.25">
      <c r="A15" s="56">
        <f>'Identitas Siswa'!A14</f>
        <v>7</v>
      </c>
      <c r="B15" s="62" t="str">
        <f>IF('Identitas Siswa'!D14=0,"",'Identitas Siswa'!D14)</f>
        <v/>
      </c>
      <c r="C15" s="160"/>
      <c r="D15" s="160"/>
      <c r="E15" s="160"/>
      <c r="F15" s="160"/>
      <c r="G15" s="160"/>
      <c r="H15" s="160"/>
      <c r="I15" s="160"/>
      <c r="J15" s="160"/>
      <c r="K15" s="160"/>
      <c r="L15" s="160"/>
      <c r="M15" s="160"/>
      <c r="N15" s="160"/>
      <c r="O15" s="160"/>
      <c r="P15" s="160"/>
      <c r="Q15" s="160"/>
      <c r="R15" s="160"/>
      <c r="S15" s="160"/>
      <c r="T15" s="160"/>
      <c r="U15" s="160"/>
      <c r="V15" s="160"/>
      <c r="W15" s="160"/>
      <c r="X15" s="160"/>
      <c r="Y15" s="160"/>
      <c r="Z15" s="160"/>
      <c r="AA15" s="160"/>
      <c r="AB15" s="160"/>
      <c r="AC15" s="160"/>
      <c r="AD15" s="160"/>
      <c r="AE15" s="160"/>
      <c r="AF15" s="160"/>
      <c r="AG15" s="160"/>
      <c r="AH15" s="160"/>
      <c r="AI15" s="160"/>
      <c r="AJ15" s="160"/>
      <c r="AK15" s="57">
        <f t="shared" si="3"/>
        <v>0</v>
      </c>
      <c r="AL15" s="57">
        <f t="shared" si="4"/>
        <v>0</v>
      </c>
      <c r="AM15" s="57">
        <f t="shared" si="5"/>
        <v>0</v>
      </c>
      <c r="AN15" s="57" t="str">
        <f t="shared" si="6"/>
        <v/>
      </c>
      <c r="AO15" s="56">
        <f t="shared" si="7"/>
        <v>0</v>
      </c>
      <c r="AP15" s="56" t="str">
        <f t="shared" si="8"/>
        <v/>
      </c>
      <c r="AQ15" s="56">
        <f t="shared" si="9"/>
        <v>0</v>
      </c>
      <c r="AR15" s="56" t="str">
        <f t="shared" si="10"/>
        <v/>
      </c>
      <c r="AS15" s="58" t="str">
        <f>IFERROR(
   'Identitas Siswa'!E14 &amp; " " &amp; LOWER($AT$3) &amp; " " &amp; VLOOKUP(AP15, TP!$S$5:$T$24, 2, 0) &amp; ".",
"")</f>
        <v/>
      </c>
      <c r="AT15" s="58" t="str">
        <f>IFERROR(
   'Identitas Siswa'!E14 &amp; " " &amp; LOWER($AT$4) &amp; " " &amp; VLOOKUP(AR15, TP!$S$5:$T$24, 2, 0) &amp; ".",
"")</f>
        <v/>
      </c>
      <c r="AU15" s="15"/>
      <c r="AW15" s="29">
        <f t="shared" si="11"/>
        <v>0</v>
      </c>
      <c r="AX15" s="29">
        <f t="shared" si="0"/>
        <v>0</v>
      </c>
      <c r="AY15" s="29">
        <f t="shared" si="1"/>
        <v>0</v>
      </c>
      <c r="AZ15" s="54"/>
      <c r="BA15" s="29">
        <f t="shared" si="2"/>
        <v>0</v>
      </c>
      <c r="BE15" s="48"/>
      <c r="BF15" s="48"/>
    </row>
    <row r="16" spans="1:58" customFormat="1" hidden="1" x14ac:dyDescent="0.25">
      <c r="A16" s="56">
        <f>'Identitas Siswa'!A15</f>
        <v>8</v>
      </c>
      <c r="B16" s="62" t="str">
        <f>IF('Identitas Siswa'!D15=0,"",'Identitas Siswa'!D15)</f>
        <v/>
      </c>
      <c r="C16" s="160"/>
      <c r="D16" s="160"/>
      <c r="E16" s="160"/>
      <c r="F16" s="160"/>
      <c r="G16" s="160"/>
      <c r="H16" s="160"/>
      <c r="I16" s="160"/>
      <c r="J16" s="160"/>
      <c r="K16" s="160"/>
      <c r="L16" s="160"/>
      <c r="M16" s="160"/>
      <c r="N16" s="160"/>
      <c r="O16" s="160"/>
      <c r="P16" s="160"/>
      <c r="Q16" s="160"/>
      <c r="R16" s="160"/>
      <c r="S16" s="160"/>
      <c r="T16" s="160"/>
      <c r="U16" s="160"/>
      <c r="V16" s="160"/>
      <c r="W16" s="160"/>
      <c r="X16" s="160"/>
      <c r="Y16" s="160"/>
      <c r="Z16" s="160"/>
      <c r="AA16" s="160"/>
      <c r="AB16" s="160"/>
      <c r="AC16" s="160"/>
      <c r="AD16" s="160"/>
      <c r="AE16" s="160"/>
      <c r="AF16" s="160"/>
      <c r="AG16" s="160"/>
      <c r="AH16" s="160"/>
      <c r="AI16" s="160"/>
      <c r="AJ16" s="160"/>
      <c r="AK16" s="57">
        <f t="shared" si="3"/>
        <v>0</v>
      </c>
      <c r="AL16" s="57">
        <f t="shared" si="4"/>
        <v>0</v>
      </c>
      <c r="AM16" s="57">
        <f t="shared" si="5"/>
        <v>0</v>
      </c>
      <c r="AN16" s="57" t="str">
        <f t="shared" si="6"/>
        <v/>
      </c>
      <c r="AO16" s="56">
        <f t="shared" si="7"/>
        <v>0</v>
      </c>
      <c r="AP16" s="56" t="str">
        <f t="shared" si="8"/>
        <v/>
      </c>
      <c r="AQ16" s="56">
        <f t="shared" si="9"/>
        <v>0</v>
      </c>
      <c r="AR16" s="56" t="str">
        <f t="shared" si="10"/>
        <v/>
      </c>
      <c r="AS16" s="58" t="str">
        <f>IFERROR(
   'Identitas Siswa'!E15 &amp; " " &amp; LOWER($AT$3) &amp; " " &amp; VLOOKUP(AP16, TP!$S$5:$T$24, 2, 0) &amp; ".",
"")</f>
        <v/>
      </c>
      <c r="AT16" s="58" t="str">
        <f>IFERROR(
   'Identitas Siswa'!E15 &amp; " " &amp; LOWER($AT$4) &amp; " " &amp; VLOOKUP(AR16, TP!$S$5:$T$24, 2, 0) &amp; ".",
"")</f>
        <v/>
      </c>
      <c r="AU16" s="15"/>
      <c r="AW16" s="29">
        <f t="shared" si="11"/>
        <v>0</v>
      </c>
      <c r="AX16" s="29">
        <f t="shared" si="0"/>
        <v>0</v>
      </c>
      <c r="AY16" s="29">
        <f t="shared" si="1"/>
        <v>0</v>
      </c>
      <c r="AZ16" s="54"/>
      <c r="BA16" s="29">
        <f t="shared" si="2"/>
        <v>0</v>
      </c>
      <c r="BE16" s="48"/>
      <c r="BF16" s="48"/>
    </row>
    <row r="17" spans="1:58" customFormat="1" hidden="1" x14ac:dyDescent="0.25">
      <c r="A17" s="56">
        <f>'Identitas Siswa'!A16</f>
        <v>9</v>
      </c>
      <c r="B17" s="62" t="str">
        <f>IF('Identitas Siswa'!D16=0,"",'Identitas Siswa'!D16)</f>
        <v/>
      </c>
      <c r="C17" s="160"/>
      <c r="D17" s="160"/>
      <c r="E17" s="160"/>
      <c r="F17" s="160"/>
      <c r="G17" s="160"/>
      <c r="H17" s="160"/>
      <c r="I17" s="160"/>
      <c r="J17" s="160"/>
      <c r="K17" s="160"/>
      <c r="L17" s="160"/>
      <c r="M17" s="160"/>
      <c r="N17" s="160"/>
      <c r="O17" s="160"/>
      <c r="P17" s="160"/>
      <c r="Q17" s="160"/>
      <c r="R17" s="160"/>
      <c r="S17" s="160"/>
      <c r="T17" s="160"/>
      <c r="U17" s="160"/>
      <c r="V17" s="160"/>
      <c r="W17" s="160"/>
      <c r="X17" s="160"/>
      <c r="Y17" s="160"/>
      <c r="Z17" s="160"/>
      <c r="AA17" s="160"/>
      <c r="AB17" s="160"/>
      <c r="AC17" s="160"/>
      <c r="AD17" s="160"/>
      <c r="AE17" s="160"/>
      <c r="AF17" s="160"/>
      <c r="AG17" s="160"/>
      <c r="AH17" s="160"/>
      <c r="AI17" s="160"/>
      <c r="AJ17" s="160"/>
      <c r="AK17" s="57">
        <f t="shared" si="3"/>
        <v>0</v>
      </c>
      <c r="AL17" s="57">
        <f t="shared" si="4"/>
        <v>0</v>
      </c>
      <c r="AM17" s="57">
        <f t="shared" si="5"/>
        <v>0</v>
      </c>
      <c r="AN17" s="57" t="str">
        <f t="shared" si="6"/>
        <v/>
      </c>
      <c r="AO17" s="56">
        <f t="shared" si="7"/>
        <v>0</v>
      </c>
      <c r="AP17" s="56" t="str">
        <f t="shared" si="8"/>
        <v/>
      </c>
      <c r="AQ17" s="56">
        <f t="shared" si="9"/>
        <v>0</v>
      </c>
      <c r="AR17" s="56" t="str">
        <f t="shared" si="10"/>
        <v/>
      </c>
      <c r="AS17" s="58" t="str">
        <f>IFERROR(
   'Identitas Siswa'!E16 &amp; " " &amp; LOWER($AT$3) &amp; " " &amp; VLOOKUP(AP17, TP!$S$5:$T$24, 2, 0) &amp; ".",
"")</f>
        <v/>
      </c>
      <c r="AT17" s="58" t="str">
        <f>IFERROR(
   'Identitas Siswa'!E16 &amp; " " &amp; LOWER($AT$4) &amp; " " &amp; VLOOKUP(AR17, TP!$S$5:$T$24, 2, 0) &amp; ".",
"")</f>
        <v/>
      </c>
      <c r="AU17" s="15"/>
      <c r="AW17" s="29">
        <f t="shared" si="11"/>
        <v>0</v>
      </c>
      <c r="AX17" s="29">
        <f t="shared" si="0"/>
        <v>0</v>
      </c>
      <c r="AY17" s="29">
        <f t="shared" si="1"/>
        <v>0</v>
      </c>
      <c r="AZ17" s="54"/>
      <c r="BA17" s="29">
        <f t="shared" si="2"/>
        <v>0</v>
      </c>
      <c r="BE17" s="48"/>
      <c r="BF17" s="48"/>
    </row>
    <row r="18" spans="1:58" customFormat="1" hidden="1" x14ac:dyDescent="0.25">
      <c r="A18" s="56">
        <f>'Identitas Siswa'!A17</f>
        <v>10</v>
      </c>
      <c r="B18" s="62" t="str">
        <f>IF('Identitas Siswa'!D17=0,"",'Identitas Siswa'!D17)</f>
        <v/>
      </c>
      <c r="C18" s="160"/>
      <c r="D18" s="160"/>
      <c r="E18" s="160"/>
      <c r="F18" s="160"/>
      <c r="G18" s="160"/>
      <c r="H18" s="160"/>
      <c r="I18" s="160"/>
      <c r="J18" s="160"/>
      <c r="K18" s="160"/>
      <c r="L18" s="160"/>
      <c r="M18" s="160"/>
      <c r="N18" s="160"/>
      <c r="O18" s="160"/>
      <c r="P18" s="160"/>
      <c r="Q18" s="160"/>
      <c r="R18" s="160"/>
      <c r="S18" s="160"/>
      <c r="T18" s="160"/>
      <c r="U18" s="160"/>
      <c r="V18" s="160"/>
      <c r="W18" s="160"/>
      <c r="X18" s="160"/>
      <c r="Y18" s="160"/>
      <c r="Z18" s="160"/>
      <c r="AA18" s="160"/>
      <c r="AB18" s="160"/>
      <c r="AC18" s="160"/>
      <c r="AD18" s="160"/>
      <c r="AE18" s="160"/>
      <c r="AF18" s="160"/>
      <c r="AG18" s="160"/>
      <c r="AH18" s="160"/>
      <c r="AI18" s="160"/>
      <c r="AJ18" s="160"/>
      <c r="AK18" s="57">
        <f t="shared" si="3"/>
        <v>0</v>
      </c>
      <c r="AL18" s="57">
        <f t="shared" si="4"/>
        <v>0</v>
      </c>
      <c r="AM18" s="57">
        <f t="shared" si="5"/>
        <v>0</v>
      </c>
      <c r="AN18" s="57" t="str">
        <f t="shared" si="6"/>
        <v/>
      </c>
      <c r="AO18" s="56">
        <f t="shared" si="7"/>
        <v>0</v>
      </c>
      <c r="AP18" s="56" t="str">
        <f t="shared" si="8"/>
        <v/>
      </c>
      <c r="AQ18" s="56">
        <f t="shared" si="9"/>
        <v>0</v>
      </c>
      <c r="AR18" s="56" t="str">
        <f t="shared" si="10"/>
        <v/>
      </c>
      <c r="AS18" s="58" t="str">
        <f>IFERROR(
   'Identitas Siswa'!E17 &amp; " " &amp; LOWER($AT$3) &amp; " " &amp; VLOOKUP(AP18, TP!$S$5:$T$24, 2, 0) &amp; ".",
"")</f>
        <v/>
      </c>
      <c r="AT18" s="58" t="str">
        <f>IFERROR(
   'Identitas Siswa'!E17 &amp; " " &amp; LOWER($AT$4) &amp; " " &amp; VLOOKUP(AR18, TP!$S$5:$T$24, 2, 0) &amp; ".",
"")</f>
        <v/>
      </c>
      <c r="AU18" s="15"/>
      <c r="AW18" s="29">
        <f t="shared" si="11"/>
        <v>0</v>
      </c>
      <c r="AX18" s="29">
        <f t="shared" si="0"/>
        <v>0</v>
      </c>
      <c r="AY18" s="29">
        <f t="shared" si="1"/>
        <v>0</v>
      </c>
      <c r="AZ18" s="54"/>
      <c r="BA18" s="29">
        <f t="shared" si="2"/>
        <v>0</v>
      </c>
      <c r="BE18" s="48"/>
      <c r="BF18" s="48"/>
    </row>
    <row r="19" spans="1:58" customFormat="1" hidden="1" x14ac:dyDescent="0.25">
      <c r="A19" s="56">
        <f>'Identitas Siswa'!A18</f>
        <v>11</v>
      </c>
      <c r="B19" s="62" t="str">
        <f>IF('Identitas Siswa'!D18=0,"",'Identitas Siswa'!D18)</f>
        <v/>
      </c>
      <c r="C19" s="160"/>
      <c r="D19" s="160"/>
      <c r="E19" s="160"/>
      <c r="F19" s="160"/>
      <c r="G19" s="160"/>
      <c r="H19" s="160"/>
      <c r="I19" s="160"/>
      <c r="J19" s="160"/>
      <c r="K19" s="160"/>
      <c r="L19" s="160"/>
      <c r="M19" s="160"/>
      <c r="N19" s="160"/>
      <c r="O19" s="160"/>
      <c r="P19" s="160"/>
      <c r="Q19" s="160"/>
      <c r="R19" s="160"/>
      <c r="S19" s="160"/>
      <c r="T19" s="160"/>
      <c r="U19" s="160"/>
      <c r="V19" s="160"/>
      <c r="W19" s="160"/>
      <c r="X19" s="160"/>
      <c r="Y19" s="160"/>
      <c r="Z19" s="160"/>
      <c r="AA19" s="160"/>
      <c r="AB19" s="160"/>
      <c r="AC19" s="160"/>
      <c r="AD19" s="160"/>
      <c r="AE19" s="160"/>
      <c r="AF19" s="160"/>
      <c r="AG19" s="160"/>
      <c r="AH19" s="160"/>
      <c r="AI19" s="160"/>
      <c r="AJ19" s="160"/>
      <c r="AK19" s="57">
        <f t="shared" si="3"/>
        <v>0</v>
      </c>
      <c r="AL19" s="57">
        <f t="shared" si="4"/>
        <v>0</v>
      </c>
      <c r="AM19" s="57">
        <f t="shared" si="5"/>
        <v>0</v>
      </c>
      <c r="AN19" s="57" t="str">
        <f t="shared" si="6"/>
        <v/>
      </c>
      <c r="AO19" s="56">
        <f t="shared" si="7"/>
        <v>0</v>
      </c>
      <c r="AP19" s="56" t="str">
        <f t="shared" si="8"/>
        <v/>
      </c>
      <c r="AQ19" s="56">
        <f t="shared" si="9"/>
        <v>0</v>
      </c>
      <c r="AR19" s="56" t="str">
        <f t="shared" si="10"/>
        <v/>
      </c>
      <c r="AS19" s="58" t="str">
        <f>IFERROR(
   'Identitas Siswa'!E18 &amp; " " &amp; LOWER($AT$3) &amp; " " &amp; VLOOKUP(AP19, TP!$S$5:$T$24, 2, 0) &amp; ".",
"")</f>
        <v/>
      </c>
      <c r="AT19" s="58" t="str">
        <f>IFERROR(
   'Identitas Siswa'!E18 &amp; " " &amp; LOWER($AT$4) &amp; " " &amp; VLOOKUP(AR19, TP!$S$5:$T$24, 2, 0) &amp; ".",
"")</f>
        <v/>
      </c>
      <c r="AU19" s="15"/>
      <c r="AW19" s="29">
        <f t="shared" si="11"/>
        <v>0</v>
      </c>
      <c r="AX19" s="29">
        <f t="shared" si="0"/>
        <v>0</v>
      </c>
      <c r="AY19" s="29">
        <f t="shared" si="1"/>
        <v>0</v>
      </c>
      <c r="AZ19" s="54"/>
      <c r="BA19" s="29">
        <f t="shared" si="2"/>
        <v>0</v>
      </c>
      <c r="BE19" s="48"/>
      <c r="BF19" s="48"/>
    </row>
    <row r="20" spans="1:58" customFormat="1" hidden="1" x14ac:dyDescent="0.25">
      <c r="A20" s="56">
        <f>'Identitas Siswa'!A19</f>
        <v>12</v>
      </c>
      <c r="B20" s="62" t="str">
        <f>IF('Identitas Siswa'!D19=0,"",'Identitas Siswa'!D19)</f>
        <v/>
      </c>
      <c r="C20" s="160"/>
      <c r="D20" s="160"/>
      <c r="E20" s="160"/>
      <c r="F20" s="160"/>
      <c r="G20" s="160"/>
      <c r="H20" s="160"/>
      <c r="I20" s="160"/>
      <c r="J20" s="160"/>
      <c r="K20" s="160"/>
      <c r="L20" s="160"/>
      <c r="M20" s="160"/>
      <c r="N20" s="160"/>
      <c r="O20" s="160"/>
      <c r="P20" s="160"/>
      <c r="Q20" s="160"/>
      <c r="R20" s="160"/>
      <c r="S20" s="160"/>
      <c r="T20" s="160"/>
      <c r="U20" s="160"/>
      <c r="V20" s="160"/>
      <c r="W20" s="160"/>
      <c r="X20" s="160"/>
      <c r="Y20" s="160"/>
      <c r="Z20" s="160"/>
      <c r="AA20" s="160"/>
      <c r="AB20" s="160"/>
      <c r="AC20" s="160"/>
      <c r="AD20" s="160"/>
      <c r="AE20" s="160"/>
      <c r="AF20" s="160"/>
      <c r="AG20" s="160"/>
      <c r="AH20" s="160"/>
      <c r="AI20" s="160"/>
      <c r="AJ20" s="160"/>
      <c r="AK20" s="57">
        <f t="shared" si="3"/>
        <v>0</v>
      </c>
      <c r="AL20" s="57">
        <f t="shared" si="4"/>
        <v>0</v>
      </c>
      <c r="AM20" s="57">
        <f t="shared" si="5"/>
        <v>0</v>
      </c>
      <c r="AN20" s="57" t="str">
        <f t="shared" si="6"/>
        <v/>
      </c>
      <c r="AO20" s="56">
        <f t="shared" si="7"/>
        <v>0</v>
      </c>
      <c r="AP20" s="56" t="str">
        <f t="shared" si="8"/>
        <v/>
      </c>
      <c r="AQ20" s="56">
        <f t="shared" si="9"/>
        <v>0</v>
      </c>
      <c r="AR20" s="56" t="str">
        <f t="shared" si="10"/>
        <v/>
      </c>
      <c r="AS20" s="58" t="str">
        <f>IFERROR(
   'Identitas Siswa'!E19 &amp; " " &amp; LOWER($AT$3) &amp; " " &amp; VLOOKUP(AP20, TP!$S$5:$T$24, 2, 0) &amp; ".",
"")</f>
        <v/>
      </c>
      <c r="AT20" s="58" t="str">
        <f>IFERROR(
   'Identitas Siswa'!E19 &amp; " " &amp; LOWER($AT$4) &amp; " " &amp; VLOOKUP(AR20, TP!$S$5:$T$24, 2, 0) &amp; ".",
"")</f>
        <v/>
      </c>
      <c r="AU20" s="15"/>
      <c r="AW20" s="29">
        <f t="shared" si="11"/>
        <v>0</v>
      </c>
      <c r="AX20" s="29">
        <f t="shared" si="0"/>
        <v>0</v>
      </c>
      <c r="AY20" s="29">
        <f t="shared" si="1"/>
        <v>0</v>
      </c>
      <c r="AZ20" s="54"/>
      <c r="BA20" s="29">
        <f t="shared" si="2"/>
        <v>0</v>
      </c>
      <c r="BE20" s="48"/>
      <c r="BF20" s="48"/>
    </row>
    <row r="21" spans="1:58" customFormat="1" hidden="1" x14ac:dyDescent="0.25">
      <c r="A21" s="56">
        <f>'Identitas Siswa'!A20</f>
        <v>13</v>
      </c>
      <c r="B21" s="62" t="str">
        <f>IF('Identitas Siswa'!D20=0,"",'Identitas Siswa'!D20)</f>
        <v/>
      </c>
      <c r="C21" s="160"/>
      <c r="D21" s="160"/>
      <c r="E21" s="160"/>
      <c r="F21" s="160"/>
      <c r="G21" s="160"/>
      <c r="H21" s="160"/>
      <c r="I21" s="160"/>
      <c r="J21" s="160"/>
      <c r="K21" s="160"/>
      <c r="L21" s="160"/>
      <c r="M21" s="160"/>
      <c r="N21" s="160"/>
      <c r="O21" s="160"/>
      <c r="P21" s="160"/>
      <c r="Q21" s="160"/>
      <c r="R21" s="160"/>
      <c r="S21" s="160"/>
      <c r="T21" s="160"/>
      <c r="U21" s="160"/>
      <c r="V21" s="160"/>
      <c r="W21" s="160"/>
      <c r="X21" s="160"/>
      <c r="Y21" s="160"/>
      <c r="Z21" s="160"/>
      <c r="AA21" s="160"/>
      <c r="AB21" s="160"/>
      <c r="AC21" s="160"/>
      <c r="AD21" s="160"/>
      <c r="AE21" s="160"/>
      <c r="AF21" s="160"/>
      <c r="AG21" s="160"/>
      <c r="AH21" s="160"/>
      <c r="AI21" s="160"/>
      <c r="AJ21" s="160"/>
      <c r="AK21" s="57">
        <f t="shared" si="3"/>
        <v>0</v>
      </c>
      <c r="AL21" s="57">
        <f t="shared" si="4"/>
        <v>0</v>
      </c>
      <c r="AM21" s="57">
        <f t="shared" si="5"/>
        <v>0</v>
      </c>
      <c r="AN21" s="57" t="str">
        <f t="shared" si="6"/>
        <v/>
      </c>
      <c r="AO21" s="56">
        <f t="shared" si="7"/>
        <v>0</v>
      </c>
      <c r="AP21" s="56" t="str">
        <f t="shared" si="8"/>
        <v/>
      </c>
      <c r="AQ21" s="56">
        <f t="shared" si="9"/>
        <v>0</v>
      </c>
      <c r="AR21" s="56" t="str">
        <f t="shared" si="10"/>
        <v/>
      </c>
      <c r="AS21" s="58" t="str">
        <f>IFERROR(
   'Identitas Siswa'!E20 &amp; " " &amp; LOWER($AT$3) &amp; " " &amp; VLOOKUP(AP21, TP!$S$5:$T$24, 2, 0) &amp; ".",
"")</f>
        <v/>
      </c>
      <c r="AT21" s="58" t="str">
        <f>IFERROR(
   'Identitas Siswa'!E20 &amp; " " &amp; LOWER($AT$4) &amp; " " &amp; VLOOKUP(AR21, TP!$S$5:$T$24, 2, 0) &amp; ".",
"")</f>
        <v/>
      </c>
      <c r="AU21" s="15"/>
      <c r="AW21" s="29">
        <f t="shared" si="11"/>
        <v>0</v>
      </c>
      <c r="AX21" s="29">
        <f t="shared" si="0"/>
        <v>0</v>
      </c>
      <c r="AY21" s="29">
        <f t="shared" si="1"/>
        <v>0</v>
      </c>
      <c r="AZ21" s="54"/>
      <c r="BA21" s="29">
        <f t="shared" si="2"/>
        <v>0</v>
      </c>
      <c r="BE21" s="48"/>
      <c r="BF21" s="48"/>
    </row>
    <row r="22" spans="1:58" customFormat="1" hidden="1" x14ac:dyDescent="0.25">
      <c r="A22" s="56">
        <f>'Identitas Siswa'!A21</f>
        <v>14</v>
      </c>
      <c r="B22" s="62" t="str">
        <f>IF('Identitas Siswa'!D21=0,"",'Identitas Siswa'!D21)</f>
        <v/>
      </c>
      <c r="C22" s="160"/>
      <c r="D22" s="160"/>
      <c r="E22" s="160"/>
      <c r="F22" s="160"/>
      <c r="G22" s="160"/>
      <c r="H22" s="160"/>
      <c r="I22" s="160"/>
      <c r="J22" s="160"/>
      <c r="K22" s="160"/>
      <c r="L22" s="160"/>
      <c r="M22" s="160"/>
      <c r="N22" s="160"/>
      <c r="O22" s="160"/>
      <c r="P22" s="160"/>
      <c r="Q22" s="160"/>
      <c r="R22" s="160"/>
      <c r="S22" s="160"/>
      <c r="T22" s="160"/>
      <c r="U22" s="160"/>
      <c r="V22" s="160"/>
      <c r="W22" s="160"/>
      <c r="X22" s="160"/>
      <c r="Y22" s="160"/>
      <c r="Z22" s="160"/>
      <c r="AA22" s="160"/>
      <c r="AB22" s="160"/>
      <c r="AC22" s="160"/>
      <c r="AD22" s="160"/>
      <c r="AE22" s="160"/>
      <c r="AF22" s="160"/>
      <c r="AG22" s="160"/>
      <c r="AH22" s="160"/>
      <c r="AI22" s="160"/>
      <c r="AJ22" s="160"/>
      <c r="AK22" s="57">
        <f t="shared" si="3"/>
        <v>0</v>
      </c>
      <c r="AL22" s="57">
        <f t="shared" si="4"/>
        <v>0</v>
      </c>
      <c r="AM22" s="57">
        <f t="shared" si="5"/>
        <v>0</v>
      </c>
      <c r="AN22" s="57" t="str">
        <f t="shared" si="6"/>
        <v/>
      </c>
      <c r="AO22" s="56">
        <f t="shared" si="7"/>
        <v>0</v>
      </c>
      <c r="AP22" s="56" t="str">
        <f t="shared" si="8"/>
        <v/>
      </c>
      <c r="AQ22" s="56">
        <f t="shared" si="9"/>
        <v>0</v>
      </c>
      <c r="AR22" s="56" t="str">
        <f t="shared" si="10"/>
        <v/>
      </c>
      <c r="AS22" s="58" t="str">
        <f>IFERROR(
   'Identitas Siswa'!E21 &amp; " " &amp; LOWER($AT$3) &amp; " " &amp; VLOOKUP(AP22, TP!$S$5:$T$24, 2, 0) &amp; ".",
"")</f>
        <v/>
      </c>
      <c r="AT22" s="58" t="str">
        <f>IFERROR(
   'Identitas Siswa'!E21 &amp; " " &amp; LOWER($AT$4) &amp; " " &amp; VLOOKUP(AR22, TP!$S$5:$T$24, 2, 0) &amp; ".",
"")</f>
        <v/>
      </c>
      <c r="AU22" s="15"/>
      <c r="AW22" s="29">
        <f t="shared" si="11"/>
        <v>0</v>
      </c>
      <c r="AX22" s="29">
        <f t="shared" si="0"/>
        <v>0</v>
      </c>
      <c r="AY22" s="29">
        <f t="shared" si="1"/>
        <v>0</v>
      </c>
      <c r="AZ22" s="54"/>
      <c r="BA22" s="29">
        <f t="shared" si="2"/>
        <v>0</v>
      </c>
      <c r="BE22" s="48"/>
      <c r="BF22" s="48"/>
    </row>
    <row r="23" spans="1:58" customFormat="1" hidden="1" x14ac:dyDescent="0.25">
      <c r="A23" s="56">
        <f>'Identitas Siswa'!A22</f>
        <v>15</v>
      </c>
      <c r="B23" s="62" t="str">
        <f>IF('Identitas Siswa'!D22=0,"",'Identitas Siswa'!D22)</f>
        <v/>
      </c>
      <c r="C23" s="160"/>
      <c r="D23" s="160"/>
      <c r="E23" s="160"/>
      <c r="F23" s="160"/>
      <c r="G23" s="160"/>
      <c r="H23" s="160"/>
      <c r="I23" s="160"/>
      <c r="J23" s="160"/>
      <c r="K23" s="160"/>
      <c r="L23" s="160"/>
      <c r="M23" s="160"/>
      <c r="N23" s="160"/>
      <c r="O23" s="160"/>
      <c r="P23" s="160"/>
      <c r="Q23" s="160"/>
      <c r="R23" s="160"/>
      <c r="S23" s="160"/>
      <c r="T23" s="160"/>
      <c r="U23" s="160"/>
      <c r="V23" s="160"/>
      <c r="W23" s="160"/>
      <c r="X23" s="160"/>
      <c r="Y23" s="160"/>
      <c r="Z23" s="160"/>
      <c r="AA23" s="160"/>
      <c r="AB23" s="160"/>
      <c r="AC23" s="160"/>
      <c r="AD23" s="160"/>
      <c r="AE23" s="160"/>
      <c r="AF23" s="160"/>
      <c r="AG23" s="160"/>
      <c r="AH23" s="160"/>
      <c r="AI23" s="160"/>
      <c r="AJ23" s="160"/>
      <c r="AK23" s="57">
        <f t="shared" si="3"/>
        <v>0</v>
      </c>
      <c r="AL23" s="57">
        <f t="shared" si="4"/>
        <v>0</v>
      </c>
      <c r="AM23" s="57">
        <f t="shared" si="5"/>
        <v>0</v>
      </c>
      <c r="AN23" s="57" t="str">
        <f t="shared" si="6"/>
        <v/>
      </c>
      <c r="AO23" s="56">
        <f t="shared" si="7"/>
        <v>0</v>
      </c>
      <c r="AP23" s="56" t="str">
        <f t="shared" si="8"/>
        <v/>
      </c>
      <c r="AQ23" s="56">
        <f t="shared" si="9"/>
        <v>0</v>
      </c>
      <c r="AR23" s="56" t="str">
        <f t="shared" si="10"/>
        <v/>
      </c>
      <c r="AS23" s="58" t="str">
        <f>IFERROR(
   'Identitas Siswa'!E22 &amp; " " &amp; LOWER($AT$3) &amp; " " &amp; VLOOKUP(AP23, TP!$S$5:$T$24, 2, 0) &amp; ".",
"")</f>
        <v/>
      </c>
      <c r="AT23" s="58" t="str">
        <f>IFERROR(
   'Identitas Siswa'!E22 &amp; " " &amp; LOWER($AT$4) &amp; " " &amp; VLOOKUP(AR23, TP!$S$5:$T$24, 2, 0) &amp; ".",
"")</f>
        <v/>
      </c>
      <c r="AU23" s="15"/>
      <c r="AW23" s="29">
        <f t="shared" si="11"/>
        <v>0</v>
      </c>
      <c r="AX23" s="29">
        <f t="shared" si="0"/>
        <v>0</v>
      </c>
      <c r="AY23" s="29">
        <f t="shared" si="1"/>
        <v>0</v>
      </c>
      <c r="AZ23" s="54"/>
      <c r="BA23" s="29">
        <f t="shared" si="2"/>
        <v>0</v>
      </c>
      <c r="BE23" s="48"/>
      <c r="BF23" s="48"/>
    </row>
    <row r="24" spans="1:58" customFormat="1" hidden="1" x14ac:dyDescent="0.25">
      <c r="A24" s="56">
        <f>'Identitas Siswa'!A23</f>
        <v>16</v>
      </c>
      <c r="B24" s="62" t="str">
        <f>IF('Identitas Siswa'!D23=0,"",'Identitas Siswa'!D23)</f>
        <v/>
      </c>
      <c r="C24" s="160"/>
      <c r="D24" s="160"/>
      <c r="E24" s="160"/>
      <c r="F24" s="160"/>
      <c r="G24" s="160"/>
      <c r="H24" s="160"/>
      <c r="I24" s="160"/>
      <c r="J24" s="160"/>
      <c r="K24" s="160"/>
      <c r="L24" s="160"/>
      <c r="M24" s="160"/>
      <c r="N24" s="160"/>
      <c r="O24" s="160"/>
      <c r="P24" s="160"/>
      <c r="Q24" s="160"/>
      <c r="R24" s="160"/>
      <c r="S24" s="160"/>
      <c r="T24" s="160"/>
      <c r="U24" s="160"/>
      <c r="V24" s="160"/>
      <c r="W24" s="160"/>
      <c r="X24" s="160"/>
      <c r="Y24" s="160"/>
      <c r="Z24" s="160"/>
      <c r="AA24" s="160"/>
      <c r="AB24" s="160"/>
      <c r="AC24" s="160"/>
      <c r="AD24" s="160"/>
      <c r="AE24" s="160"/>
      <c r="AF24" s="160"/>
      <c r="AG24" s="160"/>
      <c r="AH24" s="160"/>
      <c r="AI24" s="160"/>
      <c r="AJ24" s="160"/>
      <c r="AK24" s="57">
        <f t="shared" si="3"/>
        <v>0</v>
      </c>
      <c r="AL24" s="57">
        <f t="shared" si="4"/>
        <v>0</v>
      </c>
      <c r="AM24" s="57">
        <f t="shared" si="5"/>
        <v>0</v>
      </c>
      <c r="AN24" s="57" t="str">
        <f t="shared" si="6"/>
        <v/>
      </c>
      <c r="AO24" s="56">
        <f t="shared" si="7"/>
        <v>0</v>
      </c>
      <c r="AP24" s="56" t="str">
        <f t="shared" si="8"/>
        <v/>
      </c>
      <c r="AQ24" s="56">
        <f t="shared" si="9"/>
        <v>0</v>
      </c>
      <c r="AR24" s="56" t="str">
        <f t="shared" si="10"/>
        <v/>
      </c>
      <c r="AS24" s="58" t="str">
        <f>IFERROR(
   'Identitas Siswa'!E23 &amp; " " &amp; LOWER($AT$3) &amp; " " &amp; VLOOKUP(AP24, TP!$S$5:$T$24, 2, 0) &amp; ".",
"")</f>
        <v/>
      </c>
      <c r="AT24" s="58" t="str">
        <f>IFERROR(
   'Identitas Siswa'!E23 &amp; " " &amp; LOWER($AT$4) &amp; " " &amp; VLOOKUP(AR24, TP!$S$5:$T$24, 2, 0) &amp; ".",
"")</f>
        <v/>
      </c>
      <c r="AU24" s="15"/>
      <c r="AW24" s="29">
        <f t="shared" si="11"/>
        <v>0</v>
      </c>
      <c r="AX24" s="29">
        <f t="shared" si="0"/>
        <v>0</v>
      </c>
      <c r="AY24" s="29">
        <f t="shared" si="1"/>
        <v>0</v>
      </c>
      <c r="AZ24" s="54"/>
      <c r="BA24" s="29">
        <f t="shared" si="2"/>
        <v>0</v>
      </c>
      <c r="BE24" s="48"/>
      <c r="BF24" s="48"/>
    </row>
    <row r="25" spans="1:58" customFormat="1" hidden="1" x14ac:dyDescent="0.25">
      <c r="A25" s="56">
        <f>'Identitas Siswa'!A24</f>
        <v>17</v>
      </c>
      <c r="B25" s="62" t="str">
        <f>IF('Identitas Siswa'!D24=0,"",'Identitas Siswa'!D24)</f>
        <v/>
      </c>
      <c r="C25" s="160"/>
      <c r="D25" s="160"/>
      <c r="E25" s="160"/>
      <c r="F25" s="160"/>
      <c r="G25" s="160"/>
      <c r="H25" s="160"/>
      <c r="I25" s="160"/>
      <c r="J25" s="160"/>
      <c r="K25" s="160"/>
      <c r="L25" s="160"/>
      <c r="M25" s="160"/>
      <c r="N25" s="160"/>
      <c r="O25" s="160"/>
      <c r="P25" s="160"/>
      <c r="Q25" s="160"/>
      <c r="R25" s="160"/>
      <c r="S25" s="160"/>
      <c r="T25" s="160"/>
      <c r="U25" s="160"/>
      <c r="V25" s="160"/>
      <c r="W25" s="160"/>
      <c r="X25" s="160"/>
      <c r="Y25" s="160"/>
      <c r="Z25" s="160"/>
      <c r="AA25" s="160"/>
      <c r="AB25" s="160"/>
      <c r="AC25" s="160"/>
      <c r="AD25" s="160"/>
      <c r="AE25" s="160"/>
      <c r="AF25" s="160"/>
      <c r="AG25" s="160"/>
      <c r="AH25" s="160"/>
      <c r="AI25" s="160"/>
      <c r="AJ25" s="160"/>
      <c r="AK25" s="57">
        <f t="shared" si="3"/>
        <v>0</v>
      </c>
      <c r="AL25" s="57">
        <f t="shared" si="4"/>
        <v>0</v>
      </c>
      <c r="AM25" s="57">
        <f t="shared" si="5"/>
        <v>0</v>
      </c>
      <c r="AN25" s="57" t="str">
        <f t="shared" si="6"/>
        <v/>
      </c>
      <c r="AO25" s="56">
        <f t="shared" si="7"/>
        <v>0</v>
      </c>
      <c r="AP25" s="56" t="str">
        <f t="shared" si="8"/>
        <v/>
      </c>
      <c r="AQ25" s="56">
        <f t="shared" si="9"/>
        <v>0</v>
      </c>
      <c r="AR25" s="56" t="str">
        <f t="shared" si="10"/>
        <v/>
      </c>
      <c r="AS25" s="58" t="str">
        <f>IFERROR(
   'Identitas Siswa'!E24 &amp; " " &amp; LOWER($AT$3) &amp; " " &amp; VLOOKUP(AP25, TP!$S$5:$T$24, 2, 0) &amp; ".",
"")</f>
        <v/>
      </c>
      <c r="AT25" s="58" t="str">
        <f>IFERROR(
   'Identitas Siswa'!E24 &amp; " " &amp; LOWER($AT$4) &amp; " " &amp; VLOOKUP(AR25, TP!$S$5:$T$24, 2, 0) &amp; ".",
"")</f>
        <v/>
      </c>
      <c r="AU25" s="15"/>
      <c r="AW25" s="29">
        <f t="shared" si="11"/>
        <v>0</v>
      </c>
      <c r="AX25" s="29">
        <f t="shared" si="0"/>
        <v>0</v>
      </c>
      <c r="AY25" s="29">
        <f t="shared" si="1"/>
        <v>0</v>
      </c>
      <c r="AZ25" s="54"/>
      <c r="BA25" s="29">
        <f t="shared" si="2"/>
        <v>0</v>
      </c>
      <c r="BE25" s="48"/>
      <c r="BF25" s="48"/>
    </row>
    <row r="26" spans="1:58" customFormat="1" hidden="1" x14ac:dyDescent="0.25">
      <c r="A26" s="56">
        <f>'Identitas Siswa'!A25</f>
        <v>18</v>
      </c>
      <c r="B26" s="62" t="str">
        <f>IF('Identitas Siswa'!D25=0,"",'Identitas Siswa'!D25)</f>
        <v/>
      </c>
      <c r="C26" s="160"/>
      <c r="D26" s="160"/>
      <c r="E26" s="160"/>
      <c r="F26" s="160"/>
      <c r="G26" s="160"/>
      <c r="H26" s="160"/>
      <c r="I26" s="160"/>
      <c r="J26" s="160"/>
      <c r="K26" s="160"/>
      <c r="L26" s="160"/>
      <c r="M26" s="160"/>
      <c r="N26" s="160"/>
      <c r="O26" s="160"/>
      <c r="P26" s="160"/>
      <c r="Q26" s="160"/>
      <c r="R26" s="160"/>
      <c r="S26" s="160"/>
      <c r="T26" s="160"/>
      <c r="U26" s="160"/>
      <c r="V26" s="160"/>
      <c r="W26" s="160"/>
      <c r="X26" s="160"/>
      <c r="Y26" s="160"/>
      <c r="Z26" s="160"/>
      <c r="AA26" s="160"/>
      <c r="AB26" s="160"/>
      <c r="AC26" s="160"/>
      <c r="AD26" s="160"/>
      <c r="AE26" s="160"/>
      <c r="AF26" s="160"/>
      <c r="AG26" s="160"/>
      <c r="AH26" s="160"/>
      <c r="AI26" s="160"/>
      <c r="AJ26" s="160"/>
      <c r="AK26" s="57">
        <f t="shared" si="3"/>
        <v>0</v>
      </c>
      <c r="AL26" s="57">
        <f t="shared" si="4"/>
        <v>0</v>
      </c>
      <c r="AM26" s="57">
        <f t="shared" si="5"/>
        <v>0</v>
      </c>
      <c r="AN26" s="57" t="str">
        <f t="shared" si="6"/>
        <v/>
      </c>
      <c r="AO26" s="56">
        <f t="shared" si="7"/>
        <v>0</v>
      </c>
      <c r="AP26" s="56" t="str">
        <f t="shared" si="8"/>
        <v/>
      </c>
      <c r="AQ26" s="56">
        <f t="shared" si="9"/>
        <v>0</v>
      </c>
      <c r="AR26" s="56" t="str">
        <f t="shared" si="10"/>
        <v/>
      </c>
      <c r="AS26" s="58" t="str">
        <f>IFERROR(
   'Identitas Siswa'!E25 &amp; " " &amp; LOWER($AT$3) &amp; " " &amp; VLOOKUP(AP26, TP!$S$5:$T$24, 2, 0) &amp; ".",
"")</f>
        <v/>
      </c>
      <c r="AT26" s="58" t="str">
        <f>IFERROR(
   'Identitas Siswa'!E25 &amp; " " &amp; LOWER($AT$4) &amp; " " &amp; VLOOKUP(AR26, TP!$S$5:$T$24, 2, 0) &amp; ".",
"")</f>
        <v/>
      </c>
      <c r="AU26" s="15"/>
      <c r="AW26" s="29">
        <f t="shared" si="11"/>
        <v>0</v>
      </c>
      <c r="AX26" s="29">
        <f t="shared" si="0"/>
        <v>0</v>
      </c>
      <c r="AY26" s="29">
        <f t="shared" si="1"/>
        <v>0</v>
      </c>
      <c r="AZ26" s="54"/>
      <c r="BA26" s="29">
        <f t="shared" si="2"/>
        <v>0</v>
      </c>
      <c r="BE26" s="48"/>
      <c r="BF26" s="48"/>
    </row>
    <row r="27" spans="1:58" customFormat="1" hidden="1" x14ac:dyDescent="0.25">
      <c r="A27" s="56">
        <f>'Identitas Siswa'!A26</f>
        <v>19</v>
      </c>
      <c r="B27" s="62" t="str">
        <f>IF('Identitas Siswa'!D26=0,"",'Identitas Siswa'!D26)</f>
        <v/>
      </c>
      <c r="C27" s="160"/>
      <c r="D27" s="160"/>
      <c r="E27" s="160"/>
      <c r="F27" s="160"/>
      <c r="G27" s="160"/>
      <c r="H27" s="160"/>
      <c r="I27" s="160"/>
      <c r="J27" s="160"/>
      <c r="K27" s="160"/>
      <c r="L27" s="160"/>
      <c r="M27" s="160"/>
      <c r="N27" s="160"/>
      <c r="O27" s="160"/>
      <c r="P27" s="160"/>
      <c r="Q27" s="160"/>
      <c r="R27" s="160"/>
      <c r="S27" s="160"/>
      <c r="T27" s="160"/>
      <c r="U27" s="160"/>
      <c r="V27" s="160"/>
      <c r="W27" s="160"/>
      <c r="X27" s="160"/>
      <c r="Y27" s="160"/>
      <c r="Z27" s="160"/>
      <c r="AA27" s="160"/>
      <c r="AB27" s="160"/>
      <c r="AC27" s="160"/>
      <c r="AD27" s="160"/>
      <c r="AE27" s="160"/>
      <c r="AF27" s="160"/>
      <c r="AG27" s="160"/>
      <c r="AH27" s="160"/>
      <c r="AI27" s="160"/>
      <c r="AJ27" s="160"/>
      <c r="AK27" s="57">
        <f t="shared" si="3"/>
        <v>0</v>
      </c>
      <c r="AL27" s="57">
        <f t="shared" si="4"/>
        <v>0</v>
      </c>
      <c r="AM27" s="57">
        <f t="shared" si="5"/>
        <v>0</v>
      </c>
      <c r="AN27" s="57" t="str">
        <f t="shared" si="6"/>
        <v/>
      </c>
      <c r="AO27" s="56">
        <f t="shared" si="7"/>
        <v>0</v>
      </c>
      <c r="AP27" s="56" t="str">
        <f t="shared" si="8"/>
        <v/>
      </c>
      <c r="AQ27" s="56">
        <f t="shared" si="9"/>
        <v>0</v>
      </c>
      <c r="AR27" s="56" t="str">
        <f t="shared" si="10"/>
        <v/>
      </c>
      <c r="AS27" s="58" t="str">
        <f>IFERROR(
   'Identitas Siswa'!E26 &amp; " " &amp; LOWER($AT$3) &amp; " " &amp; VLOOKUP(AP27, TP!$S$5:$T$24, 2, 0) &amp; ".",
"")</f>
        <v/>
      </c>
      <c r="AT27" s="58" t="str">
        <f>IFERROR(
   'Identitas Siswa'!E26 &amp; " " &amp; LOWER($AT$4) &amp; " " &amp; VLOOKUP(AR27, TP!$S$5:$T$24, 2, 0) &amp; ".",
"")</f>
        <v/>
      </c>
      <c r="AU27" s="15"/>
      <c r="AW27" s="29">
        <f t="shared" si="11"/>
        <v>0</v>
      </c>
      <c r="AX27" s="29">
        <f t="shared" si="0"/>
        <v>0</v>
      </c>
      <c r="AY27" s="29">
        <f t="shared" si="1"/>
        <v>0</v>
      </c>
      <c r="AZ27" s="54"/>
      <c r="BA27" s="29">
        <f t="shared" si="2"/>
        <v>0</v>
      </c>
      <c r="BE27" s="48"/>
      <c r="BF27" s="48"/>
    </row>
    <row r="28" spans="1:58" customFormat="1" hidden="1" x14ac:dyDescent="0.25">
      <c r="A28" s="56">
        <f>'Identitas Siswa'!A27</f>
        <v>20</v>
      </c>
      <c r="B28" s="62" t="str">
        <f>IF('Identitas Siswa'!D27=0,"",'Identitas Siswa'!D27)</f>
        <v/>
      </c>
      <c r="C28" s="160"/>
      <c r="D28" s="160"/>
      <c r="E28" s="160"/>
      <c r="F28" s="160"/>
      <c r="G28" s="160"/>
      <c r="H28" s="160"/>
      <c r="I28" s="160"/>
      <c r="J28" s="160"/>
      <c r="K28" s="160"/>
      <c r="L28" s="160"/>
      <c r="M28" s="160"/>
      <c r="N28" s="160"/>
      <c r="O28" s="160"/>
      <c r="P28" s="160"/>
      <c r="Q28" s="160"/>
      <c r="R28" s="160"/>
      <c r="S28" s="160"/>
      <c r="T28" s="160"/>
      <c r="U28" s="160"/>
      <c r="V28" s="160"/>
      <c r="W28" s="160"/>
      <c r="X28" s="160"/>
      <c r="Y28" s="160"/>
      <c r="Z28" s="160"/>
      <c r="AA28" s="160"/>
      <c r="AB28" s="160"/>
      <c r="AC28" s="160"/>
      <c r="AD28" s="160"/>
      <c r="AE28" s="160"/>
      <c r="AF28" s="160"/>
      <c r="AG28" s="160"/>
      <c r="AH28" s="160"/>
      <c r="AI28" s="160"/>
      <c r="AJ28" s="160"/>
      <c r="AK28" s="57">
        <f t="shared" si="3"/>
        <v>0</v>
      </c>
      <c r="AL28" s="57">
        <f t="shared" si="4"/>
        <v>0</v>
      </c>
      <c r="AM28" s="57">
        <f t="shared" si="5"/>
        <v>0</v>
      </c>
      <c r="AN28" s="57" t="str">
        <f t="shared" si="6"/>
        <v/>
      </c>
      <c r="AO28" s="56">
        <f t="shared" si="7"/>
        <v>0</v>
      </c>
      <c r="AP28" s="56" t="str">
        <f t="shared" si="8"/>
        <v/>
      </c>
      <c r="AQ28" s="56">
        <f t="shared" si="9"/>
        <v>0</v>
      </c>
      <c r="AR28" s="56" t="str">
        <f t="shared" si="10"/>
        <v/>
      </c>
      <c r="AS28" s="58" t="str">
        <f>IFERROR(
   'Identitas Siswa'!E27 &amp; " " &amp; LOWER($AT$3) &amp; " " &amp; VLOOKUP(AP28, TP!$S$5:$T$24, 2, 0) &amp; ".",
"")</f>
        <v/>
      </c>
      <c r="AT28" s="58" t="str">
        <f>IFERROR(
   'Identitas Siswa'!E27 &amp; " " &amp; LOWER($AT$4) &amp; " " &amp; VLOOKUP(AR28, TP!$S$5:$T$24, 2, 0) &amp; ".",
"")</f>
        <v/>
      </c>
      <c r="AU28" s="15"/>
      <c r="AW28" s="29">
        <f t="shared" si="11"/>
        <v>0</v>
      </c>
      <c r="AX28" s="29">
        <f t="shared" si="0"/>
        <v>0</v>
      </c>
      <c r="AY28" s="29">
        <f t="shared" si="1"/>
        <v>0</v>
      </c>
      <c r="AZ28" s="54"/>
      <c r="BA28" s="29">
        <f t="shared" si="2"/>
        <v>0</v>
      </c>
      <c r="BE28" s="48"/>
      <c r="BF28" s="48"/>
    </row>
    <row r="29" spans="1:58" customFormat="1" hidden="1" x14ac:dyDescent="0.25">
      <c r="A29" s="56">
        <f>'Identitas Siswa'!A28</f>
        <v>21</v>
      </c>
      <c r="B29" s="62" t="str">
        <f>IF('Identitas Siswa'!D28=0,"",'Identitas Siswa'!D28)</f>
        <v/>
      </c>
      <c r="C29" s="160"/>
      <c r="D29" s="160"/>
      <c r="E29" s="160"/>
      <c r="F29" s="160"/>
      <c r="G29" s="160"/>
      <c r="H29" s="160"/>
      <c r="I29" s="160"/>
      <c r="J29" s="160"/>
      <c r="K29" s="160"/>
      <c r="L29" s="160"/>
      <c r="M29" s="160"/>
      <c r="N29" s="160"/>
      <c r="O29" s="160"/>
      <c r="P29" s="160"/>
      <c r="Q29" s="160"/>
      <c r="R29" s="160"/>
      <c r="S29" s="160"/>
      <c r="T29" s="160"/>
      <c r="U29" s="160"/>
      <c r="V29" s="160"/>
      <c r="W29" s="160"/>
      <c r="X29" s="160"/>
      <c r="Y29" s="160"/>
      <c r="Z29" s="160"/>
      <c r="AA29" s="160"/>
      <c r="AB29" s="160"/>
      <c r="AC29" s="160"/>
      <c r="AD29" s="160"/>
      <c r="AE29" s="160"/>
      <c r="AF29" s="160"/>
      <c r="AG29" s="160"/>
      <c r="AH29" s="160"/>
      <c r="AI29" s="160"/>
      <c r="AJ29" s="160"/>
      <c r="AK29" s="57">
        <f t="shared" si="3"/>
        <v>0</v>
      </c>
      <c r="AL29" s="57">
        <f t="shared" si="4"/>
        <v>0</v>
      </c>
      <c r="AM29" s="57">
        <f t="shared" si="5"/>
        <v>0</v>
      </c>
      <c r="AN29" s="57" t="str">
        <f t="shared" si="6"/>
        <v/>
      </c>
      <c r="AO29" s="56">
        <f t="shared" si="7"/>
        <v>0</v>
      </c>
      <c r="AP29" s="56" t="str">
        <f t="shared" si="8"/>
        <v/>
      </c>
      <c r="AQ29" s="56">
        <f t="shared" si="9"/>
        <v>0</v>
      </c>
      <c r="AR29" s="56" t="str">
        <f t="shared" si="10"/>
        <v/>
      </c>
      <c r="AS29" s="58" t="str">
        <f>IFERROR(
   'Identitas Siswa'!E28 &amp; " " &amp; LOWER($AT$3) &amp; " " &amp; VLOOKUP(AP29, TP!$S$5:$T$24, 2, 0) &amp; ".",
"")</f>
        <v/>
      </c>
      <c r="AT29" s="58" t="str">
        <f>IFERROR(
   'Identitas Siswa'!E28 &amp; " " &amp; LOWER($AT$4) &amp; " " &amp; VLOOKUP(AR29, TP!$S$5:$T$24, 2, 0) &amp; ".",
"")</f>
        <v/>
      </c>
      <c r="AU29" s="15"/>
      <c r="AW29" s="29">
        <f t="shared" si="11"/>
        <v>0</v>
      </c>
      <c r="AX29" s="29">
        <f t="shared" si="0"/>
        <v>0</v>
      </c>
      <c r="AY29" s="29">
        <f t="shared" si="1"/>
        <v>0</v>
      </c>
      <c r="AZ29" s="54"/>
      <c r="BA29" s="29">
        <f t="shared" si="2"/>
        <v>0</v>
      </c>
      <c r="BE29" s="48"/>
      <c r="BF29" s="48"/>
    </row>
    <row r="30" spans="1:58" customFormat="1" hidden="1" x14ac:dyDescent="0.25">
      <c r="A30" s="56">
        <f>'Identitas Siswa'!A29</f>
        <v>22</v>
      </c>
      <c r="B30" s="62" t="str">
        <f>IF('Identitas Siswa'!D29=0,"",'Identitas Siswa'!D29)</f>
        <v/>
      </c>
      <c r="C30" s="160"/>
      <c r="D30" s="160"/>
      <c r="E30" s="160"/>
      <c r="F30" s="160"/>
      <c r="G30" s="160"/>
      <c r="H30" s="160"/>
      <c r="I30" s="160"/>
      <c r="J30" s="160"/>
      <c r="K30" s="160"/>
      <c r="L30" s="160"/>
      <c r="M30" s="160"/>
      <c r="N30" s="160"/>
      <c r="O30" s="160"/>
      <c r="P30" s="160"/>
      <c r="Q30" s="160"/>
      <c r="R30" s="160"/>
      <c r="S30" s="160"/>
      <c r="T30" s="160"/>
      <c r="U30" s="160"/>
      <c r="V30" s="160"/>
      <c r="W30" s="160"/>
      <c r="X30" s="160"/>
      <c r="Y30" s="160"/>
      <c r="Z30" s="160"/>
      <c r="AA30" s="160"/>
      <c r="AB30" s="160"/>
      <c r="AC30" s="160"/>
      <c r="AD30" s="160"/>
      <c r="AE30" s="160"/>
      <c r="AF30" s="160"/>
      <c r="AG30" s="160"/>
      <c r="AH30" s="160"/>
      <c r="AI30" s="160"/>
      <c r="AJ30" s="160"/>
      <c r="AK30" s="57">
        <f t="shared" si="3"/>
        <v>0</v>
      </c>
      <c r="AL30" s="57">
        <f t="shared" si="4"/>
        <v>0</v>
      </c>
      <c r="AM30" s="57">
        <f t="shared" si="5"/>
        <v>0</v>
      </c>
      <c r="AN30" s="57" t="str">
        <f t="shared" si="6"/>
        <v/>
      </c>
      <c r="AO30" s="56">
        <f t="shared" si="7"/>
        <v>0</v>
      </c>
      <c r="AP30" s="56" t="str">
        <f t="shared" si="8"/>
        <v/>
      </c>
      <c r="AQ30" s="56">
        <f t="shared" si="9"/>
        <v>0</v>
      </c>
      <c r="AR30" s="56" t="str">
        <f t="shared" si="10"/>
        <v/>
      </c>
      <c r="AS30" s="58" t="str">
        <f>IFERROR(
   'Identitas Siswa'!E29 &amp; " " &amp; LOWER($AT$3) &amp; " " &amp; VLOOKUP(AP30, TP!$S$5:$T$24, 2, 0) &amp; ".",
"")</f>
        <v/>
      </c>
      <c r="AT30" s="58" t="str">
        <f>IFERROR(
   'Identitas Siswa'!E29 &amp; " " &amp; LOWER($AT$4) &amp; " " &amp; VLOOKUP(AR30, TP!$S$5:$T$24, 2, 0) &amp; ".",
"")</f>
        <v/>
      </c>
      <c r="AU30" s="15"/>
      <c r="AW30" s="29">
        <f t="shared" si="11"/>
        <v>0</v>
      </c>
      <c r="AX30" s="29">
        <f t="shared" si="0"/>
        <v>0</v>
      </c>
      <c r="AY30" s="29">
        <f t="shared" si="1"/>
        <v>0</v>
      </c>
      <c r="AZ30" s="54"/>
      <c r="BA30" s="29">
        <f t="shared" si="2"/>
        <v>0</v>
      </c>
      <c r="BE30" s="48"/>
      <c r="BF30" s="48"/>
    </row>
    <row r="31" spans="1:58" customFormat="1" hidden="1" x14ac:dyDescent="0.25">
      <c r="A31" s="56">
        <f>'Identitas Siswa'!A30</f>
        <v>23</v>
      </c>
      <c r="B31" s="62" t="str">
        <f>IF('Identitas Siswa'!D30=0,"",'Identitas Siswa'!D30)</f>
        <v/>
      </c>
      <c r="C31" s="160"/>
      <c r="D31" s="160"/>
      <c r="E31" s="160"/>
      <c r="F31" s="160"/>
      <c r="G31" s="160"/>
      <c r="H31" s="160"/>
      <c r="I31" s="160"/>
      <c r="J31" s="160"/>
      <c r="K31" s="160"/>
      <c r="L31" s="160"/>
      <c r="M31" s="160"/>
      <c r="N31" s="160"/>
      <c r="O31" s="160"/>
      <c r="P31" s="160"/>
      <c r="Q31" s="160"/>
      <c r="R31" s="160"/>
      <c r="S31" s="160"/>
      <c r="T31" s="160"/>
      <c r="U31" s="160"/>
      <c r="V31" s="160"/>
      <c r="W31" s="160"/>
      <c r="X31" s="160"/>
      <c r="Y31" s="160"/>
      <c r="Z31" s="160"/>
      <c r="AA31" s="160"/>
      <c r="AB31" s="160"/>
      <c r="AC31" s="160"/>
      <c r="AD31" s="160"/>
      <c r="AE31" s="160"/>
      <c r="AF31" s="160"/>
      <c r="AG31" s="160"/>
      <c r="AH31" s="160"/>
      <c r="AI31" s="160"/>
      <c r="AJ31" s="160"/>
      <c r="AK31" s="57">
        <f t="shared" si="3"/>
        <v>0</v>
      </c>
      <c r="AL31" s="57">
        <f t="shared" si="4"/>
        <v>0</v>
      </c>
      <c r="AM31" s="57">
        <f t="shared" si="5"/>
        <v>0</v>
      </c>
      <c r="AN31" s="57" t="str">
        <f t="shared" si="6"/>
        <v/>
      </c>
      <c r="AO31" s="56">
        <f t="shared" si="7"/>
        <v>0</v>
      </c>
      <c r="AP31" s="56" t="str">
        <f t="shared" si="8"/>
        <v/>
      </c>
      <c r="AQ31" s="56">
        <f t="shared" si="9"/>
        <v>0</v>
      </c>
      <c r="AR31" s="56" t="str">
        <f t="shared" si="10"/>
        <v/>
      </c>
      <c r="AS31" s="58" t="str">
        <f>IFERROR(
   'Identitas Siswa'!E30 &amp; " " &amp; LOWER($AT$3) &amp; " " &amp; VLOOKUP(AP31, TP!$S$5:$T$24, 2, 0) &amp; ".",
"")</f>
        <v/>
      </c>
      <c r="AT31" s="58" t="str">
        <f>IFERROR(
   'Identitas Siswa'!E30 &amp; " " &amp; LOWER($AT$4) &amp; " " &amp; VLOOKUP(AR31, TP!$S$5:$T$24, 2, 0) &amp; ".",
"")</f>
        <v/>
      </c>
      <c r="AU31" s="15"/>
      <c r="AW31" s="29">
        <f t="shared" si="11"/>
        <v>0</v>
      </c>
      <c r="AX31" s="29">
        <f t="shared" si="0"/>
        <v>0</v>
      </c>
      <c r="AY31" s="29">
        <f t="shared" si="1"/>
        <v>0</v>
      </c>
      <c r="AZ31" s="54"/>
      <c r="BA31" s="29">
        <f t="shared" si="2"/>
        <v>0</v>
      </c>
      <c r="BE31" s="48"/>
      <c r="BF31" s="48"/>
    </row>
    <row r="32" spans="1:58" customFormat="1" hidden="1" x14ac:dyDescent="0.25">
      <c r="A32" s="56">
        <f>'Identitas Siswa'!A31</f>
        <v>24</v>
      </c>
      <c r="B32" s="62" t="str">
        <f>IF('Identitas Siswa'!D31=0,"",'Identitas Siswa'!D31)</f>
        <v/>
      </c>
      <c r="C32" s="160"/>
      <c r="D32" s="160"/>
      <c r="E32" s="160"/>
      <c r="F32" s="160"/>
      <c r="G32" s="160"/>
      <c r="H32" s="160"/>
      <c r="I32" s="160"/>
      <c r="J32" s="160"/>
      <c r="K32" s="160"/>
      <c r="L32" s="160"/>
      <c r="M32" s="160"/>
      <c r="N32" s="160"/>
      <c r="O32" s="160"/>
      <c r="P32" s="160"/>
      <c r="Q32" s="160"/>
      <c r="R32" s="160"/>
      <c r="S32" s="160"/>
      <c r="T32" s="160"/>
      <c r="U32" s="160"/>
      <c r="V32" s="160"/>
      <c r="W32" s="160"/>
      <c r="X32" s="160"/>
      <c r="Y32" s="160"/>
      <c r="Z32" s="160"/>
      <c r="AA32" s="160"/>
      <c r="AB32" s="160"/>
      <c r="AC32" s="160"/>
      <c r="AD32" s="160"/>
      <c r="AE32" s="160"/>
      <c r="AF32" s="160"/>
      <c r="AG32" s="160"/>
      <c r="AH32" s="160"/>
      <c r="AI32" s="160"/>
      <c r="AJ32" s="160"/>
      <c r="AK32" s="57">
        <f t="shared" si="3"/>
        <v>0</v>
      </c>
      <c r="AL32" s="57">
        <f t="shared" si="4"/>
        <v>0</v>
      </c>
      <c r="AM32" s="57">
        <f t="shared" si="5"/>
        <v>0</v>
      </c>
      <c r="AN32" s="57" t="str">
        <f t="shared" si="6"/>
        <v/>
      </c>
      <c r="AO32" s="56">
        <f t="shared" si="7"/>
        <v>0</v>
      </c>
      <c r="AP32" s="56" t="str">
        <f t="shared" si="8"/>
        <v/>
      </c>
      <c r="AQ32" s="56">
        <f t="shared" si="9"/>
        <v>0</v>
      </c>
      <c r="AR32" s="56" t="str">
        <f t="shared" si="10"/>
        <v/>
      </c>
      <c r="AS32" s="58" t="str">
        <f>IFERROR(
   'Identitas Siswa'!E31 &amp; " " &amp; LOWER($AT$3) &amp; " " &amp; VLOOKUP(AP32, TP!$S$5:$T$24, 2, 0) &amp; ".",
"")</f>
        <v/>
      </c>
      <c r="AT32" s="58" t="str">
        <f>IFERROR(
   'Identitas Siswa'!E31 &amp; " " &amp; LOWER($AT$4) &amp; " " &amp; VLOOKUP(AR32, TP!$S$5:$T$24, 2, 0) &amp; ".",
"")</f>
        <v/>
      </c>
      <c r="AU32" s="15"/>
      <c r="AW32" s="29">
        <f t="shared" si="11"/>
        <v>0</v>
      </c>
      <c r="AX32" s="29">
        <f t="shared" si="0"/>
        <v>0</v>
      </c>
      <c r="AY32" s="29">
        <f t="shared" si="1"/>
        <v>0</v>
      </c>
      <c r="AZ32" s="54"/>
      <c r="BA32" s="29">
        <f t="shared" si="2"/>
        <v>0</v>
      </c>
      <c r="BE32" s="48"/>
      <c r="BF32" s="48"/>
    </row>
    <row r="33" spans="1:58" customFormat="1" hidden="1" x14ac:dyDescent="0.25">
      <c r="A33" s="56">
        <f>'Identitas Siswa'!A32</f>
        <v>25</v>
      </c>
      <c r="B33" s="62" t="str">
        <f>IF('Identitas Siswa'!D32=0,"",'Identitas Siswa'!D32)</f>
        <v/>
      </c>
      <c r="C33" s="160"/>
      <c r="D33" s="160"/>
      <c r="E33" s="160"/>
      <c r="F33" s="160"/>
      <c r="G33" s="160"/>
      <c r="H33" s="160"/>
      <c r="I33" s="160"/>
      <c r="J33" s="160"/>
      <c r="K33" s="160"/>
      <c r="L33" s="160"/>
      <c r="M33" s="160"/>
      <c r="N33" s="160"/>
      <c r="O33" s="160"/>
      <c r="P33" s="160"/>
      <c r="Q33" s="160"/>
      <c r="R33" s="160"/>
      <c r="S33" s="160"/>
      <c r="T33" s="160"/>
      <c r="U33" s="160"/>
      <c r="V33" s="160"/>
      <c r="W33" s="160"/>
      <c r="X33" s="160"/>
      <c r="Y33" s="160"/>
      <c r="Z33" s="160"/>
      <c r="AA33" s="160"/>
      <c r="AB33" s="160"/>
      <c r="AC33" s="160"/>
      <c r="AD33" s="160"/>
      <c r="AE33" s="160"/>
      <c r="AF33" s="160"/>
      <c r="AG33" s="160"/>
      <c r="AH33" s="160"/>
      <c r="AI33" s="160"/>
      <c r="AJ33" s="160"/>
      <c r="AK33" s="57">
        <f t="shared" si="3"/>
        <v>0</v>
      </c>
      <c r="AL33" s="57">
        <f t="shared" si="4"/>
        <v>0</v>
      </c>
      <c r="AM33" s="57">
        <f t="shared" si="5"/>
        <v>0</v>
      </c>
      <c r="AN33" s="57" t="str">
        <f t="shared" si="6"/>
        <v/>
      </c>
      <c r="AO33" s="56">
        <f t="shared" si="7"/>
        <v>0</v>
      </c>
      <c r="AP33" s="56" t="str">
        <f t="shared" si="8"/>
        <v/>
      </c>
      <c r="AQ33" s="56">
        <f t="shared" si="9"/>
        <v>0</v>
      </c>
      <c r="AR33" s="56" t="str">
        <f t="shared" si="10"/>
        <v/>
      </c>
      <c r="AS33" s="58" t="str">
        <f>IFERROR(
   'Identitas Siswa'!E32 &amp; " " &amp; LOWER($AT$3) &amp; " " &amp; VLOOKUP(AP33, TP!$S$5:$T$24, 2, 0) &amp; ".",
"")</f>
        <v/>
      </c>
      <c r="AT33" s="58" t="str">
        <f>IFERROR(
   'Identitas Siswa'!E32 &amp; " " &amp; LOWER($AT$4) &amp; " " &amp; VLOOKUP(AR33, TP!$S$5:$T$24, 2, 0) &amp; ".",
"")</f>
        <v/>
      </c>
      <c r="AU33" s="15"/>
      <c r="AW33" s="29">
        <f t="shared" si="11"/>
        <v>0</v>
      </c>
      <c r="AX33" s="29">
        <f t="shared" si="0"/>
        <v>0</v>
      </c>
      <c r="AY33" s="29">
        <f t="shared" si="1"/>
        <v>0</v>
      </c>
      <c r="AZ33" s="54"/>
      <c r="BA33" s="29">
        <f t="shared" si="2"/>
        <v>0</v>
      </c>
      <c r="BE33" s="48"/>
      <c r="BF33" s="48"/>
    </row>
    <row r="34" spans="1:58" customFormat="1" hidden="1" x14ac:dyDescent="0.25">
      <c r="A34" s="56">
        <f>'Identitas Siswa'!A33</f>
        <v>26</v>
      </c>
      <c r="B34" s="62" t="str">
        <f>IF('Identitas Siswa'!D33=0,"",'Identitas Siswa'!D33)</f>
        <v/>
      </c>
      <c r="C34" s="160"/>
      <c r="D34" s="160"/>
      <c r="E34" s="160"/>
      <c r="F34" s="160"/>
      <c r="G34" s="160"/>
      <c r="H34" s="160"/>
      <c r="I34" s="160"/>
      <c r="J34" s="160"/>
      <c r="K34" s="160"/>
      <c r="L34" s="160"/>
      <c r="M34" s="160"/>
      <c r="N34" s="160"/>
      <c r="O34" s="160"/>
      <c r="P34" s="160"/>
      <c r="Q34" s="160"/>
      <c r="R34" s="160"/>
      <c r="S34" s="160"/>
      <c r="T34" s="160"/>
      <c r="U34" s="160"/>
      <c r="V34" s="160"/>
      <c r="W34" s="160"/>
      <c r="X34" s="160"/>
      <c r="Y34" s="160"/>
      <c r="Z34" s="160"/>
      <c r="AA34" s="160"/>
      <c r="AB34" s="160"/>
      <c r="AC34" s="160"/>
      <c r="AD34" s="160"/>
      <c r="AE34" s="160"/>
      <c r="AF34" s="160"/>
      <c r="AG34" s="160"/>
      <c r="AH34" s="160"/>
      <c r="AI34" s="160"/>
      <c r="AJ34" s="160"/>
      <c r="AK34" s="57">
        <f t="shared" si="3"/>
        <v>0</v>
      </c>
      <c r="AL34" s="57">
        <f t="shared" si="4"/>
        <v>0</v>
      </c>
      <c r="AM34" s="57">
        <f t="shared" si="5"/>
        <v>0</v>
      </c>
      <c r="AN34" s="57" t="str">
        <f t="shared" si="6"/>
        <v/>
      </c>
      <c r="AO34" s="56">
        <f t="shared" si="7"/>
        <v>0</v>
      </c>
      <c r="AP34" s="56" t="str">
        <f t="shared" si="8"/>
        <v/>
      </c>
      <c r="AQ34" s="56">
        <f t="shared" si="9"/>
        <v>0</v>
      </c>
      <c r="AR34" s="56" t="str">
        <f t="shared" si="10"/>
        <v/>
      </c>
      <c r="AS34" s="58" t="str">
        <f>IFERROR(
   'Identitas Siswa'!E33 &amp; " " &amp; LOWER($AT$3) &amp; " " &amp; VLOOKUP(AP34, TP!$S$5:$T$24, 2, 0) &amp; ".",
"")</f>
        <v/>
      </c>
      <c r="AT34" s="58" t="str">
        <f>IFERROR(
   'Identitas Siswa'!E33 &amp; " " &amp; LOWER($AT$4) &amp; " " &amp; VLOOKUP(AR34, TP!$S$5:$T$24, 2, 0) &amp; ".",
"")</f>
        <v/>
      </c>
      <c r="AU34" s="15"/>
      <c r="AW34" s="29">
        <f t="shared" si="11"/>
        <v>0</v>
      </c>
      <c r="AX34" s="29">
        <f t="shared" si="0"/>
        <v>0</v>
      </c>
      <c r="AY34" s="29">
        <f t="shared" si="1"/>
        <v>0</v>
      </c>
      <c r="AZ34" s="54"/>
      <c r="BA34" s="29">
        <f t="shared" si="2"/>
        <v>0</v>
      </c>
      <c r="BE34" s="48"/>
      <c r="BF34" s="48"/>
    </row>
    <row r="35" spans="1:58" customFormat="1" hidden="1" x14ac:dyDescent="0.25">
      <c r="A35" s="56">
        <f>'Identitas Siswa'!A34</f>
        <v>27</v>
      </c>
      <c r="B35" s="62" t="str">
        <f>IF('Identitas Siswa'!D34=0,"",'Identitas Siswa'!D34)</f>
        <v/>
      </c>
      <c r="C35" s="160"/>
      <c r="D35" s="160"/>
      <c r="E35" s="160"/>
      <c r="F35" s="160"/>
      <c r="G35" s="160"/>
      <c r="H35" s="160"/>
      <c r="I35" s="160"/>
      <c r="J35" s="160"/>
      <c r="K35" s="160"/>
      <c r="L35" s="160"/>
      <c r="M35" s="160"/>
      <c r="N35" s="160"/>
      <c r="O35" s="160"/>
      <c r="P35" s="160"/>
      <c r="Q35" s="160"/>
      <c r="R35" s="160"/>
      <c r="S35" s="160"/>
      <c r="T35" s="160"/>
      <c r="U35" s="160"/>
      <c r="V35" s="160"/>
      <c r="W35" s="160"/>
      <c r="X35" s="160"/>
      <c r="Y35" s="160"/>
      <c r="Z35" s="160"/>
      <c r="AA35" s="160"/>
      <c r="AB35" s="160"/>
      <c r="AC35" s="160"/>
      <c r="AD35" s="160"/>
      <c r="AE35" s="160"/>
      <c r="AF35" s="160"/>
      <c r="AG35" s="160"/>
      <c r="AH35" s="160"/>
      <c r="AI35" s="160"/>
      <c r="AJ35" s="160"/>
      <c r="AK35" s="57">
        <f t="shared" si="3"/>
        <v>0</v>
      </c>
      <c r="AL35" s="57">
        <f t="shared" si="4"/>
        <v>0</v>
      </c>
      <c r="AM35" s="57">
        <f t="shared" si="5"/>
        <v>0</v>
      </c>
      <c r="AN35" s="57" t="str">
        <f t="shared" si="6"/>
        <v/>
      </c>
      <c r="AO35" s="56">
        <f t="shared" si="7"/>
        <v>0</v>
      </c>
      <c r="AP35" s="56" t="str">
        <f t="shared" si="8"/>
        <v/>
      </c>
      <c r="AQ35" s="56">
        <f t="shared" si="9"/>
        <v>0</v>
      </c>
      <c r="AR35" s="56" t="str">
        <f t="shared" si="10"/>
        <v/>
      </c>
      <c r="AS35" s="58" t="str">
        <f>IFERROR(
   'Identitas Siswa'!E34 &amp; " " &amp; LOWER($AT$3) &amp; " " &amp; VLOOKUP(AP35, TP!$S$5:$T$24, 2, 0) &amp; ".",
"")</f>
        <v/>
      </c>
      <c r="AT35" s="58" t="str">
        <f>IFERROR(
   'Identitas Siswa'!E34 &amp; " " &amp; LOWER($AT$4) &amp; " " &amp; VLOOKUP(AR35, TP!$S$5:$T$24, 2, 0) &amp; ".",
"")</f>
        <v/>
      </c>
      <c r="AU35" s="15"/>
      <c r="AW35" s="29">
        <f t="shared" si="11"/>
        <v>0</v>
      </c>
      <c r="AX35" s="29">
        <f t="shared" si="0"/>
        <v>0</v>
      </c>
      <c r="AY35" s="29">
        <f t="shared" si="1"/>
        <v>0</v>
      </c>
      <c r="AZ35" s="54"/>
      <c r="BA35" s="29">
        <f t="shared" si="2"/>
        <v>0</v>
      </c>
      <c r="BE35" s="48"/>
      <c r="BF35" s="48"/>
    </row>
    <row r="36" spans="1:58" customFormat="1" hidden="1" x14ac:dyDescent="0.25">
      <c r="A36" s="56">
        <f>'Identitas Siswa'!A35</f>
        <v>28</v>
      </c>
      <c r="B36" s="62" t="str">
        <f>IF('Identitas Siswa'!D35=0,"",'Identitas Siswa'!D35)</f>
        <v/>
      </c>
      <c r="C36" s="160"/>
      <c r="D36" s="160"/>
      <c r="E36" s="160"/>
      <c r="F36" s="160"/>
      <c r="G36" s="160"/>
      <c r="H36" s="160"/>
      <c r="I36" s="160"/>
      <c r="J36" s="160"/>
      <c r="K36" s="160"/>
      <c r="L36" s="160"/>
      <c r="M36" s="160"/>
      <c r="N36" s="160"/>
      <c r="O36" s="160"/>
      <c r="P36" s="160"/>
      <c r="Q36" s="160"/>
      <c r="R36" s="160"/>
      <c r="S36" s="160"/>
      <c r="T36" s="160"/>
      <c r="U36" s="160"/>
      <c r="V36" s="160"/>
      <c r="W36" s="160"/>
      <c r="X36" s="160"/>
      <c r="Y36" s="160"/>
      <c r="Z36" s="160"/>
      <c r="AA36" s="160"/>
      <c r="AB36" s="160"/>
      <c r="AC36" s="160"/>
      <c r="AD36" s="160"/>
      <c r="AE36" s="160"/>
      <c r="AF36" s="160"/>
      <c r="AG36" s="160"/>
      <c r="AH36" s="160"/>
      <c r="AI36" s="160"/>
      <c r="AJ36" s="160"/>
      <c r="AK36" s="57">
        <f t="shared" si="3"/>
        <v>0</v>
      </c>
      <c r="AL36" s="57">
        <f t="shared" si="4"/>
        <v>0</v>
      </c>
      <c r="AM36" s="57">
        <f t="shared" si="5"/>
        <v>0</v>
      </c>
      <c r="AN36" s="57" t="str">
        <f t="shared" si="6"/>
        <v/>
      </c>
      <c r="AO36" s="56">
        <f t="shared" si="7"/>
        <v>0</v>
      </c>
      <c r="AP36" s="56" t="str">
        <f t="shared" si="8"/>
        <v/>
      </c>
      <c r="AQ36" s="56">
        <f t="shared" si="9"/>
        <v>0</v>
      </c>
      <c r="AR36" s="56" t="str">
        <f t="shared" si="10"/>
        <v/>
      </c>
      <c r="AS36" s="58" t="str">
        <f>IFERROR(
   'Identitas Siswa'!E35 &amp; " " &amp; LOWER($AT$3) &amp; " " &amp; VLOOKUP(AP36, TP!$S$5:$T$24, 2, 0) &amp; ".",
"")</f>
        <v/>
      </c>
      <c r="AT36" s="58" t="str">
        <f>IFERROR(
   'Identitas Siswa'!E35 &amp; " " &amp; LOWER($AT$4) &amp; " " &amp; VLOOKUP(AR36, TP!$S$5:$T$24, 2, 0) &amp; ".",
"")</f>
        <v/>
      </c>
      <c r="AU36" s="15"/>
      <c r="AW36" s="29">
        <f t="shared" si="11"/>
        <v>0</v>
      </c>
      <c r="AX36" s="29">
        <f t="shared" si="0"/>
        <v>0</v>
      </c>
      <c r="AY36" s="29">
        <f t="shared" si="1"/>
        <v>0</v>
      </c>
      <c r="AZ36" s="54"/>
      <c r="BA36" s="29">
        <f t="shared" si="2"/>
        <v>0</v>
      </c>
      <c r="BE36" s="48"/>
      <c r="BF36" s="48"/>
    </row>
    <row r="37" spans="1:58" customFormat="1" hidden="1" x14ac:dyDescent="0.25">
      <c r="A37" s="56">
        <f>'Identitas Siswa'!A36</f>
        <v>29</v>
      </c>
      <c r="B37" s="62" t="str">
        <f>IF('Identitas Siswa'!D36=0,"",'Identitas Siswa'!D36)</f>
        <v/>
      </c>
      <c r="C37" s="160"/>
      <c r="D37" s="160"/>
      <c r="E37" s="160"/>
      <c r="F37" s="160"/>
      <c r="G37" s="160"/>
      <c r="H37" s="160"/>
      <c r="I37" s="160"/>
      <c r="J37" s="160"/>
      <c r="K37" s="160"/>
      <c r="L37" s="160"/>
      <c r="M37" s="160"/>
      <c r="N37" s="160"/>
      <c r="O37" s="160"/>
      <c r="P37" s="160"/>
      <c r="Q37" s="160"/>
      <c r="R37" s="160"/>
      <c r="S37" s="160"/>
      <c r="T37" s="160"/>
      <c r="U37" s="160"/>
      <c r="V37" s="160"/>
      <c r="W37" s="160"/>
      <c r="X37" s="160"/>
      <c r="Y37" s="160"/>
      <c r="Z37" s="160"/>
      <c r="AA37" s="160"/>
      <c r="AB37" s="160"/>
      <c r="AC37" s="160"/>
      <c r="AD37" s="160"/>
      <c r="AE37" s="160"/>
      <c r="AF37" s="160"/>
      <c r="AG37" s="160"/>
      <c r="AH37" s="160"/>
      <c r="AI37" s="160"/>
      <c r="AJ37" s="160"/>
      <c r="AK37" s="57">
        <f t="shared" si="3"/>
        <v>0</v>
      </c>
      <c r="AL37" s="57">
        <f t="shared" si="4"/>
        <v>0</v>
      </c>
      <c r="AM37" s="57">
        <f t="shared" si="5"/>
        <v>0</v>
      </c>
      <c r="AN37" s="57" t="str">
        <f t="shared" si="6"/>
        <v/>
      </c>
      <c r="AO37" s="56">
        <f t="shared" si="7"/>
        <v>0</v>
      </c>
      <c r="AP37" s="56" t="str">
        <f t="shared" si="8"/>
        <v/>
      </c>
      <c r="AQ37" s="56">
        <f t="shared" si="9"/>
        <v>0</v>
      </c>
      <c r="AR37" s="56" t="str">
        <f t="shared" si="10"/>
        <v/>
      </c>
      <c r="AS37" s="58" t="str">
        <f>IFERROR(
   'Identitas Siswa'!E36 &amp; " " &amp; LOWER($AT$3) &amp; " " &amp; VLOOKUP(AP37, TP!$S$5:$T$24, 2, 0) &amp; ".",
"")</f>
        <v/>
      </c>
      <c r="AT37" s="58" t="str">
        <f>IFERROR(
   'Identitas Siswa'!E36 &amp; " " &amp; LOWER($AT$4) &amp; " " &amp; VLOOKUP(AR37, TP!$S$5:$T$24, 2, 0) &amp; ".",
"")</f>
        <v/>
      </c>
      <c r="AU37" s="15"/>
      <c r="AW37" s="29">
        <f t="shared" si="11"/>
        <v>0</v>
      </c>
      <c r="AX37" s="29">
        <f t="shared" si="0"/>
        <v>0</v>
      </c>
      <c r="AY37" s="29">
        <f t="shared" si="1"/>
        <v>0</v>
      </c>
      <c r="AZ37" s="54"/>
      <c r="BA37" s="29">
        <f t="shared" si="2"/>
        <v>0</v>
      </c>
      <c r="BE37" s="48"/>
      <c r="BF37" s="48"/>
    </row>
    <row r="38" spans="1:58" customFormat="1" hidden="1" x14ac:dyDescent="0.25">
      <c r="A38" s="56">
        <f>'Identitas Siswa'!A37</f>
        <v>30</v>
      </c>
      <c r="B38" s="62" t="str">
        <f>IF('Identitas Siswa'!D37=0,"",'Identitas Siswa'!D37)</f>
        <v/>
      </c>
      <c r="C38" s="160"/>
      <c r="D38" s="160"/>
      <c r="E38" s="160"/>
      <c r="F38" s="160"/>
      <c r="G38" s="160"/>
      <c r="H38" s="160"/>
      <c r="I38" s="160"/>
      <c r="J38" s="160"/>
      <c r="K38" s="160"/>
      <c r="L38" s="160"/>
      <c r="M38" s="160"/>
      <c r="N38" s="160"/>
      <c r="O38" s="160"/>
      <c r="P38" s="160"/>
      <c r="Q38" s="160"/>
      <c r="R38" s="160"/>
      <c r="S38" s="160"/>
      <c r="T38" s="160"/>
      <c r="U38" s="160"/>
      <c r="V38" s="160"/>
      <c r="W38" s="160"/>
      <c r="X38" s="160"/>
      <c r="Y38" s="160"/>
      <c r="Z38" s="160"/>
      <c r="AA38" s="160"/>
      <c r="AB38" s="160"/>
      <c r="AC38" s="160"/>
      <c r="AD38" s="160"/>
      <c r="AE38" s="160"/>
      <c r="AF38" s="160"/>
      <c r="AG38" s="160"/>
      <c r="AH38" s="160"/>
      <c r="AI38" s="160"/>
      <c r="AJ38" s="160"/>
      <c r="AK38" s="57">
        <f t="shared" si="3"/>
        <v>0</v>
      </c>
      <c r="AL38" s="57">
        <f t="shared" si="4"/>
        <v>0</v>
      </c>
      <c r="AM38" s="57">
        <f t="shared" si="5"/>
        <v>0</v>
      </c>
      <c r="AN38" s="57" t="str">
        <f t="shared" si="6"/>
        <v/>
      </c>
      <c r="AO38" s="56">
        <f t="shared" si="7"/>
        <v>0</v>
      </c>
      <c r="AP38" s="56" t="str">
        <f t="shared" si="8"/>
        <v/>
      </c>
      <c r="AQ38" s="56">
        <f t="shared" si="9"/>
        <v>0</v>
      </c>
      <c r="AR38" s="56" t="str">
        <f t="shared" si="10"/>
        <v/>
      </c>
      <c r="AS38" s="58" t="str">
        <f>IFERROR(
   'Identitas Siswa'!E37 &amp; " " &amp; LOWER($AT$3) &amp; " " &amp; VLOOKUP(AP38, TP!$S$5:$T$24, 2, 0) &amp; ".",
"")</f>
        <v/>
      </c>
      <c r="AT38" s="58" t="str">
        <f>IFERROR(
   'Identitas Siswa'!E37 &amp; " " &amp; LOWER($AT$4) &amp; " " &amp; VLOOKUP(AR38, TP!$S$5:$T$24, 2, 0) &amp; ".",
"")</f>
        <v/>
      </c>
      <c r="AU38" s="15"/>
      <c r="AW38" s="29">
        <f t="shared" si="11"/>
        <v>0</v>
      </c>
      <c r="AX38" s="29">
        <f t="shared" si="0"/>
        <v>0</v>
      </c>
      <c r="AY38" s="29">
        <f t="shared" si="1"/>
        <v>0</v>
      </c>
      <c r="AZ38" s="54"/>
      <c r="BA38" s="29">
        <f t="shared" si="2"/>
        <v>0</v>
      </c>
      <c r="BE38" s="48"/>
      <c r="BF38" s="48"/>
    </row>
    <row r="39" spans="1:58" customFormat="1" hidden="1" x14ac:dyDescent="0.25">
      <c r="A39" s="56">
        <f>'Identitas Siswa'!A38</f>
        <v>31</v>
      </c>
      <c r="B39" s="62" t="str">
        <f>IF('Identitas Siswa'!D38=0,"",'Identitas Siswa'!D38)</f>
        <v/>
      </c>
      <c r="C39" s="160"/>
      <c r="D39" s="160"/>
      <c r="E39" s="160"/>
      <c r="F39" s="160"/>
      <c r="G39" s="160"/>
      <c r="H39" s="160"/>
      <c r="I39" s="160"/>
      <c r="J39" s="160"/>
      <c r="K39" s="160"/>
      <c r="L39" s="160"/>
      <c r="M39" s="160"/>
      <c r="N39" s="160"/>
      <c r="O39" s="160"/>
      <c r="P39" s="160"/>
      <c r="Q39" s="160"/>
      <c r="R39" s="160"/>
      <c r="S39" s="160"/>
      <c r="T39" s="160"/>
      <c r="U39" s="160"/>
      <c r="V39" s="160"/>
      <c r="W39" s="160"/>
      <c r="X39" s="160"/>
      <c r="Y39" s="160"/>
      <c r="Z39" s="160"/>
      <c r="AA39" s="160"/>
      <c r="AB39" s="160"/>
      <c r="AC39" s="160"/>
      <c r="AD39" s="160"/>
      <c r="AE39" s="160"/>
      <c r="AF39" s="160"/>
      <c r="AG39" s="160"/>
      <c r="AH39" s="160"/>
      <c r="AI39" s="160"/>
      <c r="AJ39" s="160"/>
      <c r="AK39" s="57">
        <f t="shared" si="3"/>
        <v>0</v>
      </c>
      <c r="AL39" s="57">
        <f t="shared" si="4"/>
        <v>0</v>
      </c>
      <c r="AM39" s="57">
        <f t="shared" si="5"/>
        <v>0</v>
      </c>
      <c r="AN39" s="57" t="str">
        <f t="shared" si="6"/>
        <v/>
      </c>
      <c r="AO39" s="56">
        <f t="shared" si="7"/>
        <v>0</v>
      </c>
      <c r="AP39" s="56" t="str">
        <f t="shared" si="8"/>
        <v/>
      </c>
      <c r="AQ39" s="56">
        <f t="shared" si="9"/>
        <v>0</v>
      </c>
      <c r="AR39" s="56" t="str">
        <f t="shared" si="10"/>
        <v/>
      </c>
      <c r="AS39" s="58" t="str">
        <f>IFERROR(
   'Identitas Siswa'!E38 &amp; " " &amp; LOWER($AT$3) &amp; " " &amp; VLOOKUP(AP39, TP!$S$5:$T$24, 2, 0) &amp; ".",
"")</f>
        <v/>
      </c>
      <c r="AT39" s="58" t="str">
        <f>IFERROR(
   'Identitas Siswa'!E38 &amp; " " &amp; LOWER($AT$4) &amp; " " &amp; VLOOKUP(AR39, TP!$S$5:$T$24, 2, 0) &amp; ".",
"")</f>
        <v/>
      </c>
      <c r="AU39" s="15"/>
      <c r="AW39" s="29">
        <f t="shared" si="11"/>
        <v>0</v>
      </c>
      <c r="AX39" s="29">
        <f t="shared" si="0"/>
        <v>0</v>
      </c>
      <c r="AY39" s="29">
        <f t="shared" si="1"/>
        <v>0</v>
      </c>
      <c r="AZ39" s="54"/>
      <c r="BA39" s="29">
        <f t="shared" si="2"/>
        <v>0</v>
      </c>
      <c r="BE39" s="48"/>
      <c r="BF39" s="48"/>
    </row>
    <row r="40" spans="1:58" customFormat="1" hidden="1" x14ac:dyDescent="0.25">
      <c r="A40" s="56">
        <f>'Identitas Siswa'!A39</f>
        <v>32</v>
      </c>
      <c r="B40" s="62" t="str">
        <f>IF('Identitas Siswa'!D39=0,"",'Identitas Siswa'!D39)</f>
        <v/>
      </c>
      <c r="C40" s="160"/>
      <c r="D40" s="160"/>
      <c r="E40" s="160"/>
      <c r="F40" s="160"/>
      <c r="G40" s="160"/>
      <c r="H40" s="160"/>
      <c r="I40" s="160"/>
      <c r="J40" s="160"/>
      <c r="K40" s="160"/>
      <c r="L40" s="160"/>
      <c r="M40" s="160"/>
      <c r="N40" s="160"/>
      <c r="O40" s="160"/>
      <c r="P40" s="160"/>
      <c r="Q40" s="160"/>
      <c r="R40" s="160"/>
      <c r="S40" s="160"/>
      <c r="T40" s="160"/>
      <c r="U40" s="160"/>
      <c r="V40" s="160"/>
      <c r="W40" s="160"/>
      <c r="X40" s="160"/>
      <c r="Y40" s="160"/>
      <c r="Z40" s="160"/>
      <c r="AA40" s="160"/>
      <c r="AB40" s="160"/>
      <c r="AC40" s="160"/>
      <c r="AD40" s="160"/>
      <c r="AE40" s="160"/>
      <c r="AF40" s="160"/>
      <c r="AG40" s="160"/>
      <c r="AH40" s="160"/>
      <c r="AI40" s="160"/>
      <c r="AJ40" s="160"/>
      <c r="AK40" s="57">
        <f t="shared" si="3"/>
        <v>0</v>
      </c>
      <c r="AL40" s="57">
        <f t="shared" si="4"/>
        <v>0</v>
      </c>
      <c r="AM40" s="57">
        <f t="shared" si="5"/>
        <v>0</v>
      </c>
      <c r="AN40" s="57" t="str">
        <f t="shared" si="6"/>
        <v/>
      </c>
      <c r="AO40" s="56">
        <f t="shared" si="7"/>
        <v>0</v>
      </c>
      <c r="AP40" s="56" t="str">
        <f t="shared" si="8"/>
        <v/>
      </c>
      <c r="AQ40" s="56">
        <f t="shared" si="9"/>
        <v>0</v>
      </c>
      <c r="AR40" s="56" t="str">
        <f t="shared" si="10"/>
        <v/>
      </c>
      <c r="AS40" s="58" t="str">
        <f>IFERROR(
   'Identitas Siswa'!E39 &amp; " " &amp; LOWER($AT$3) &amp; " " &amp; VLOOKUP(AP40, TP!$S$5:$T$24, 2, 0) &amp; ".",
"")</f>
        <v/>
      </c>
      <c r="AT40" s="58" t="str">
        <f>IFERROR(
   'Identitas Siswa'!E39 &amp; " " &amp; LOWER($AT$4) &amp; " " &amp; VLOOKUP(AR40, TP!$S$5:$T$24, 2, 0) &amp; ".",
"")</f>
        <v/>
      </c>
      <c r="AU40" s="15"/>
      <c r="AW40" s="29">
        <f t="shared" si="11"/>
        <v>0</v>
      </c>
      <c r="AX40" s="29">
        <f t="shared" si="0"/>
        <v>0</v>
      </c>
      <c r="AY40" s="29">
        <f t="shared" si="1"/>
        <v>0</v>
      </c>
      <c r="AZ40" s="54"/>
      <c r="BA40" s="29">
        <f t="shared" si="2"/>
        <v>0</v>
      </c>
      <c r="BE40" s="48"/>
      <c r="BF40" s="48"/>
    </row>
    <row r="41" spans="1:58" customFormat="1" hidden="1" x14ac:dyDescent="0.25">
      <c r="A41" s="56">
        <f>'Identitas Siswa'!A40</f>
        <v>33</v>
      </c>
      <c r="B41" s="62" t="str">
        <f>IF('Identitas Siswa'!D40=0,"",'Identitas Siswa'!D40)</f>
        <v/>
      </c>
      <c r="C41" s="160"/>
      <c r="D41" s="160"/>
      <c r="E41" s="160"/>
      <c r="F41" s="160"/>
      <c r="G41" s="160"/>
      <c r="H41" s="160"/>
      <c r="I41" s="160"/>
      <c r="J41" s="160"/>
      <c r="K41" s="160"/>
      <c r="L41" s="160"/>
      <c r="M41" s="160"/>
      <c r="N41" s="160"/>
      <c r="O41" s="160"/>
      <c r="P41" s="160"/>
      <c r="Q41" s="160"/>
      <c r="R41" s="160"/>
      <c r="S41" s="160"/>
      <c r="T41" s="160"/>
      <c r="U41" s="160"/>
      <c r="V41" s="160"/>
      <c r="W41" s="160"/>
      <c r="X41" s="160"/>
      <c r="Y41" s="160"/>
      <c r="Z41" s="160"/>
      <c r="AA41" s="160"/>
      <c r="AB41" s="160"/>
      <c r="AC41" s="160"/>
      <c r="AD41" s="160"/>
      <c r="AE41" s="160"/>
      <c r="AF41" s="160"/>
      <c r="AG41" s="160"/>
      <c r="AH41" s="160"/>
      <c r="AI41" s="160"/>
      <c r="AJ41" s="160"/>
      <c r="AK41" s="57">
        <f t="shared" si="3"/>
        <v>0</v>
      </c>
      <c r="AL41" s="57">
        <f t="shared" si="4"/>
        <v>0</v>
      </c>
      <c r="AM41" s="57">
        <f t="shared" si="5"/>
        <v>0</v>
      </c>
      <c r="AN41" s="57" t="str">
        <f t="shared" si="6"/>
        <v/>
      </c>
      <c r="AO41" s="56">
        <f t="shared" si="7"/>
        <v>0</v>
      </c>
      <c r="AP41" s="56" t="str">
        <f t="shared" si="8"/>
        <v/>
      </c>
      <c r="AQ41" s="56">
        <f t="shared" si="9"/>
        <v>0</v>
      </c>
      <c r="AR41" s="56" t="str">
        <f t="shared" si="10"/>
        <v/>
      </c>
      <c r="AS41" s="58" t="str">
        <f>IFERROR(
   'Identitas Siswa'!E40 &amp; " " &amp; LOWER($AT$3) &amp; " " &amp; VLOOKUP(AP41, TP!$S$5:$T$24, 2, 0) &amp; ".",
"")</f>
        <v/>
      </c>
      <c r="AT41" s="58" t="str">
        <f>IFERROR(
   'Identitas Siswa'!E40 &amp; " " &amp; LOWER($AT$4) &amp; " " &amp; VLOOKUP(AR41, TP!$S$5:$T$24, 2, 0) &amp; ".",
"")</f>
        <v/>
      </c>
      <c r="AU41" s="15"/>
      <c r="AW41" s="29">
        <f t="shared" si="11"/>
        <v>0</v>
      </c>
      <c r="AX41" s="29">
        <f t="shared" si="0"/>
        <v>0</v>
      </c>
      <c r="AY41" s="29">
        <f t="shared" si="1"/>
        <v>0</v>
      </c>
      <c r="AZ41" s="54"/>
      <c r="BA41" s="29">
        <f t="shared" si="2"/>
        <v>0</v>
      </c>
      <c r="BE41" s="48"/>
      <c r="BF41" s="48"/>
    </row>
    <row r="42" spans="1:58" customFormat="1" hidden="1" x14ac:dyDescent="0.25">
      <c r="A42" s="56">
        <f>'Identitas Siswa'!A41</f>
        <v>34</v>
      </c>
      <c r="B42" s="62" t="str">
        <f>IF('Identitas Siswa'!D41=0,"",'Identitas Siswa'!D41)</f>
        <v/>
      </c>
      <c r="C42" s="160"/>
      <c r="D42" s="160"/>
      <c r="E42" s="160"/>
      <c r="F42" s="160"/>
      <c r="G42" s="160"/>
      <c r="H42" s="160"/>
      <c r="I42" s="160"/>
      <c r="J42" s="160"/>
      <c r="K42" s="160"/>
      <c r="L42" s="160"/>
      <c r="M42" s="160"/>
      <c r="N42" s="160"/>
      <c r="O42" s="160"/>
      <c r="P42" s="160"/>
      <c r="Q42" s="160"/>
      <c r="R42" s="160"/>
      <c r="S42" s="160"/>
      <c r="T42" s="160"/>
      <c r="U42" s="160"/>
      <c r="V42" s="160"/>
      <c r="W42" s="160"/>
      <c r="X42" s="160"/>
      <c r="Y42" s="160"/>
      <c r="Z42" s="160"/>
      <c r="AA42" s="160"/>
      <c r="AB42" s="160"/>
      <c r="AC42" s="160"/>
      <c r="AD42" s="160"/>
      <c r="AE42" s="160"/>
      <c r="AF42" s="160"/>
      <c r="AG42" s="160"/>
      <c r="AH42" s="160"/>
      <c r="AI42" s="160"/>
      <c r="AJ42" s="160"/>
      <c r="AK42" s="57">
        <f t="shared" si="3"/>
        <v>0</v>
      </c>
      <c r="AL42" s="57">
        <f t="shared" si="4"/>
        <v>0</v>
      </c>
      <c r="AM42" s="57">
        <f t="shared" si="5"/>
        <v>0</v>
      </c>
      <c r="AN42" s="57" t="str">
        <f t="shared" si="6"/>
        <v/>
      </c>
      <c r="AO42" s="56">
        <f t="shared" si="7"/>
        <v>0</v>
      </c>
      <c r="AP42" s="56" t="str">
        <f t="shared" si="8"/>
        <v/>
      </c>
      <c r="AQ42" s="56">
        <f t="shared" si="9"/>
        <v>0</v>
      </c>
      <c r="AR42" s="56" t="str">
        <f t="shared" si="10"/>
        <v/>
      </c>
      <c r="AS42" s="58" t="str">
        <f>IFERROR(
   'Identitas Siswa'!E41 &amp; " " &amp; LOWER($AT$3) &amp; " " &amp; VLOOKUP(AP42, TP!$S$5:$T$24, 2, 0) &amp; ".",
"")</f>
        <v/>
      </c>
      <c r="AT42" s="58" t="str">
        <f>IFERROR(
   'Identitas Siswa'!E41 &amp; " " &amp; LOWER($AT$4) &amp; " " &amp; VLOOKUP(AR42, TP!$S$5:$T$24, 2, 0) &amp; ".",
"")</f>
        <v/>
      </c>
      <c r="AU42" s="15"/>
      <c r="AW42" s="29">
        <f t="shared" si="11"/>
        <v>0</v>
      </c>
      <c r="AX42" s="29">
        <f t="shared" si="0"/>
        <v>0</v>
      </c>
      <c r="AY42" s="29">
        <f t="shared" si="1"/>
        <v>0</v>
      </c>
      <c r="AZ42" s="54"/>
      <c r="BA42" s="29">
        <f t="shared" si="2"/>
        <v>0</v>
      </c>
      <c r="BE42" s="48"/>
      <c r="BF42" s="48"/>
    </row>
    <row r="43" spans="1:58" customFormat="1" hidden="1" x14ac:dyDescent="0.25">
      <c r="A43" s="56">
        <f>'Identitas Siswa'!A42</f>
        <v>35</v>
      </c>
      <c r="B43" s="62" t="str">
        <f>IF('Identitas Siswa'!D42=0,"",'Identitas Siswa'!D42)</f>
        <v/>
      </c>
      <c r="C43" s="160"/>
      <c r="D43" s="160"/>
      <c r="E43" s="160"/>
      <c r="F43" s="160"/>
      <c r="G43" s="160"/>
      <c r="H43" s="160"/>
      <c r="I43" s="160"/>
      <c r="J43" s="160"/>
      <c r="K43" s="160"/>
      <c r="L43" s="160"/>
      <c r="M43" s="160"/>
      <c r="N43" s="160"/>
      <c r="O43" s="160"/>
      <c r="P43" s="160"/>
      <c r="Q43" s="160"/>
      <c r="R43" s="160"/>
      <c r="S43" s="160"/>
      <c r="T43" s="160"/>
      <c r="U43" s="160"/>
      <c r="V43" s="160"/>
      <c r="W43" s="160"/>
      <c r="X43" s="160"/>
      <c r="Y43" s="160"/>
      <c r="Z43" s="160"/>
      <c r="AA43" s="160"/>
      <c r="AB43" s="160"/>
      <c r="AC43" s="160"/>
      <c r="AD43" s="160"/>
      <c r="AE43" s="160"/>
      <c r="AF43" s="160"/>
      <c r="AG43" s="160"/>
      <c r="AH43" s="160"/>
      <c r="AI43" s="160"/>
      <c r="AJ43" s="160"/>
      <c r="AK43" s="57">
        <f t="shared" si="3"/>
        <v>0</v>
      </c>
      <c r="AL43" s="57">
        <f t="shared" si="4"/>
        <v>0</v>
      </c>
      <c r="AM43" s="57">
        <f t="shared" si="5"/>
        <v>0</v>
      </c>
      <c r="AN43" s="57" t="str">
        <f t="shared" si="6"/>
        <v/>
      </c>
      <c r="AO43" s="56">
        <f t="shared" si="7"/>
        <v>0</v>
      </c>
      <c r="AP43" s="56" t="str">
        <f t="shared" si="8"/>
        <v/>
      </c>
      <c r="AQ43" s="56">
        <f t="shared" si="9"/>
        <v>0</v>
      </c>
      <c r="AR43" s="56" t="str">
        <f t="shared" si="10"/>
        <v/>
      </c>
      <c r="AS43" s="58" t="str">
        <f>IFERROR(
   'Identitas Siswa'!E42 &amp; " " &amp; LOWER($AT$3) &amp; " " &amp; VLOOKUP(AP43, TP!$S$5:$T$24, 2, 0) &amp; ".",
"")</f>
        <v/>
      </c>
      <c r="AT43" s="58" t="str">
        <f>IFERROR(
   'Identitas Siswa'!E42 &amp; " " &amp; LOWER($AT$4) &amp; " " &amp; VLOOKUP(AR43, TP!$S$5:$T$24, 2, 0) &amp; ".",
"")</f>
        <v/>
      </c>
      <c r="AU43" s="15"/>
      <c r="AW43" s="29">
        <f t="shared" si="11"/>
        <v>0</v>
      </c>
      <c r="AX43" s="29">
        <f t="shared" si="0"/>
        <v>0</v>
      </c>
      <c r="AY43" s="29">
        <f t="shared" si="1"/>
        <v>0</v>
      </c>
      <c r="AZ43" s="54"/>
      <c r="BA43" s="29">
        <f t="shared" si="2"/>
        <v>0</v>
      </c>
      <c r="BE43" s="48"/>
      <c r="BF43" s="48"/>
    </row>
    <row r="44" spans="1:58" customFormat="1" hidden="1" x14ac:dyDescent="0.25">
      <c r="A44" s="56">
        <f>'Identitas Siswa'!A43</f>
        <v>36</v>
      </c>
      <c r="B44" s="62" t="str">
        <f>IF('Identitas Siswa'!D43=0,"",'Identitas Siswa'!D43)</f>
        <v/>
      </c>
      <c r="C44" s="160"/>
      <c r="D44" s="160"/>
      <c r="E44" s="160"/>
      <c r="F44" s="160"/>
      <c r="G44" s="160"/>
      <c r="H44" s="160"/>
      <c r="I44" s="160"/>
      <c r="J44" s="160"/>
      <c r="K44" s="160"/>
      <c r="L44" s="160"/>
      <c r="M44" s="160"/>
      <c r="N44" s="160"/>
      <c r="O44" s="160"/>
      <c r="P44" s="160"/>
      <c r="Q44" s="160"/>
      <c r="R44" s="160"/>
      <c r="S44" s="160"/>
      <c r="T44" s="160"/>
      <c r="U44" s="160"/>
      <c r="V44" s="160"/>
      <c r="W44" s="160"/>
      <c r="X44" s="160"/>
      <c r="Y44" s="160"/>
      <c r="Z44" s="160"/>
      <c r="AA44" s="160"/>
      <c r="AB44" s="160"/>
      <c r="AC44" s="160"/>
      <c r="AD44" s="160"/>
      <c r="AE44" s="160"/>
      <c r="AF44" s="160"/>
      <c r="AG44" s="160"/>
      <c r="AH44" s="160"/>
      <c r="AI44" s="160"/>
      <c r="AJ44" s="160"/>
      <c r="AK44" s="57">
        <f t="shared" si="3"/>
        <v>0</v>
      </c>
      <c r="AL44" s="57">
        <f t="shared" si="4"/>
        <v>0</v>
      </c>
      <c r="AM44" s="57">
        <f t="shared" si="5"/>
        <v>0</v>
      </c>
      <c r="AN44" s="57" t="str">
        <f t="shared" si="6"/>
        <v/>
      </c>
      <c r="AO44" s="56">
        <f t="shared" si="7"/>
        <v>0</v>
      </c>
      <c r="AP44" s="56" t="str">
        <f t="shared" si="8"/>
        <v/>
      </c>
      <c r="AQ44" s="56">
        <f t="shared" si="9"/>
        <v>0</v>
      </c>
      <c r="AR44" s="56" t="str">
        <f t="shared" si="10"/>
        <v/>
      </c>
      <c r="AS44" s="58" t="str">
        <f>IFERROR(
   'Identitas Siswa'!E43 &amp; " " &amp; LOWER($AT$3) &amp; " " &amp; VLOOKUP(AP44, TP!$S$5:$T$24, 2, 0) &amp; ".",
"")</f>
        <v/>
      </c>
      <c r="AT44" s="58" t="str">
        <f>IFERROR(
   'Identitas Siswa'!E43 &amp; " " &amp; LOWER($AT$4) &amp; " " &amp; VLOOKUP(AR44, TP!$S$5:$T$24, 2, 0) &amp; ".",
"")</f>
        <v/>
      </c>
      <c r="AU44" s="15"/>
      <c r="AW44" s="29">
        <f t="shared" si="11"/>
        <v>0</v>
      </c>
      <c r="AX44" s="29">
        <f t="shared" si="0"/>
        <v>0</v>
      </c>
      <c r="AY44" s="29">
        <f t="shared" si="1"/>
        <v>0</v>
      </c>
      <c r="AZ44" s="54"/>
      <c r="BA44" s="29">
        <f t="shared" si="2"/>
        <v>0</v>
      </c>
      <c r="BE44" s="48"/>
      <c r="BF44" s="48"/>
    </row>
    <row r="45" spans="1:58" customFormat="1" hidden="1" x14ac:dyDescent="0.25">
      <c r="A45" s="56">
        <f>'Identitas Siswa'!A44</f>
        <v>37</v>
      </c>
      <c r="B45" s="62" t="str">
        <f>IF('Identitas Siswa'!D44=0,"",'Identitas Siswa'!D44)</f>
        <v/>
      </c>
      <c r="C45" s="160"/>
      <c r="D45" s="160"/>
      <c r="E45" s="160"/>
      <c r="F45" s="160"/>
      <c r="G45" s="160"/>
      <c r="H45" s="160"/>
      <c r="I45" s="160"/>
      <c r="J45" s="160"/>
      <c r="K45" s="160"/>
      <c r="L45" s="160"/>
      <c r="M45" s="160"/>
      <c r="N45" s="160"/>
      <c r="O45" s="160"/>
      <c r="P45" s="160"/>
      <c r="Q45" s="160"/>
      <c r="R45" s="160"/>
      <c r="S45" s="160"/>
      <c r="T45" s="160"/>
      <c r="U45" s="160"/>
      <c r="V45" s="160"/>
      <c r="W45" s="160"/>
      <c r="X45" s="160"/>
      <c r="Y45" s="160"/>
      <c r="Z45" s="160"/>
      <c r="AA45" s="160"/>
      <c r="AB45" s="160"/>
      <c r="AC45" s="160"/>
      <c r="AD45" s="160"/>
      <c r="AE45" s="160"/>
      <c r="AF45" s="160"/>
      <c r="AG45" s="160"/>
      <c r="AH45" s="160"/>
      <c r="AI45" s="160"/>
      <c r="AJ45" s="160"/>
      <c r="AK45" s="57">
        <f t="shared" si="3"/>
        <v>0</v>
      </c>
      <c r="AL45" s="57">
        <f t="shared" si="4"/>
        <v>0</v>
      </c>
      <c r="AM45" s="57">
        <f t="shared" si="5"/>
        <v>0</v>
      </c>
      <c r="AN45" s="57" t="str">
        <f t="shared" si="6"/>
        <v/>
      </c>
      <c r="AO45" s="56">
        <f t="shared" si="7"/>
        <v>0</v>
      </c>
      <c r="AP45" s="56" t="str">
        <f t="shared" si="8"/>
        <v/>
      </c>
      <c r="AQ45" s="56">
        <f t="shared" si="9"/>
        <v>0</v>
      </c>
      <c r="AR45" s="56" t="str">
        <f t="shared" si="10"/>
        <v/>
      </c>
      <c r="AS45" s="58" t="str">
        <f>IFERROR(
   'Identitas Siswa'!E44 &amp; " " &amp; LOWER($AT$3) &amp; " " &amp; VLOOKUP(AP45, TP!$S$5:$T$24, 2, 0) &amp; ".",
"")</f>
        <v/>
      </c>
      <c r="AT45" s="58" t="str">
        <f>IFERROR(
   'Identitas Siswa'!E44 &amp; " " &amp; LOWER($AT$4) &amp; " " &amp; VLOOKUP(AR45, TP!$S$5:$T$24, 2, 0) &amp; ".",
"")</f>
        <v/>
      </c>
      <c r="AU45" s="15"/>
      <c r="AW45" s="29">
        <f t="shared" si="11"/>
        <v>0</v>
      </c>
      <c r="AX45" s="29">
        <f t="shared" si="0"/>
        <v>0</v>
      </c>
      <c r="AY45" s="29">
        <f t="shared" si="1"/>
        <v>0</v>
      </c>
      <c r="AZ45" s="54"/>
      <c r="BA45" s="29">
        <f t="shared" si="2"/>
        <v>0</v>
      </c>
      <c r="BE45" s="48"/>
      <c r="BF45" s="48"/>
    </row>
    <row r="46" spans="1:58" customFormat="1" hidden="1" x14ac:dyDescent="0.25">
      <c r="A46" s="56">
        <f>'Identitas Siswa'!A45</f>
        <v>38</v>
      </c>
      <c r="B46" s="62" t="str">
        <f>IF('Identitas Siswa'!D45=0,"",'Identitas Siswa'!D45)</f>
        <v/>
      </c>
      <c r="C46" s="160"/>
      <c r="D46" s="160"/>
      <c r="E46" s="160"/>
      <c r="F46" s="160"/>
      <c r="G46" s="160"/>
      <c r="H46" s="160"/>
      <c r="I46" s="160"/>
      <c r="J46" s="160"/>
      <c r="K46" s="160"/>
      <c r="L46" s="160"/>
      <c r="M46" s="160"/>
      <c r="N46" s="160"/>
      <c r="O46" s="160"/>
      <c r="P46" s="160"/>
      <c r="Q46" s="160"/>
      <c r="R46" s="160"/>
      <c r="S46" s="160"/>
      <c r="T46" s="160"/>
      <c r="U46" s="160"/>
      <c r="V46" s="160"/>
      <c r="W46" s="160"/>
      <c r="X46" s="160"/>
      <c r="Y46" s="160"/>
      <c r="Z46" s="160"/>
      <c r="AA46" s="160"/>
      <c r="AB46" s="160"/>
      <c r="AC46" s="160"/>
      <c r="AD46" s="160"/>
      <c r="AE46" s="160"/>
      <c r="AF46" s="160"/>
      <c r="AG46" s="160"/>
      <c r="AH46" s="160"/>
      <c r="AI46" s="160"/>
      <c r="AJ46" s="160"/>
      <c r="AK46" s="57">
        <f t="shared" si="3"/>
        <v>0</v>
      </c>
      <c r="AL46" s="57">
        <f t="shared" si="4"/>
        <v>0</v>
      </c>
      <c r="AM46" s="57">
        <f t="shared" si="5"/>
        <v>0</v>
      </c>
      <c r="AN46" s="57" t="str">
        <f t="shared" si="6"/>
        <v/>
      </c>
      <c r="AO46" s="56">
        <f t="shared" si="7"/>
        <v>0</v>
      </c>
      <c r="AP46" s="56" t="str">
        <f t="shared" si="8"/>
        <v/>
      </c>
      <c r="AQ46" s="56">
        <f t="shared" si="9"/>
        <v>0</v>
      </c>
      <c r="AR46" s="56" t="str">
        <f t="shared" si="10"/>
        <v/>
      </c>
      <c r="AS46" s="58" t="str">
        <f>IFERROR(
   'Identitas Siswa'!E45 &amp; " " &amp; LOWER($AT$3) &amp; " " &amp; VLOOKUP(AP46, TP!$S$5:$T$24, 2, 0) &amp; ".",
"")</f>
        <v/>
      </c>
      <c r="AT46" s="58" t="str">
        <f>IFERROR(
   'Identitas Siswa'!E45 &amp; " " &amp; LOWER($AT$4) &amp; " " &amp; VLOOKUP(AR46, TP!$S$5:$T$24, 2, 0) &amp; ".",
"")</f>
        <v/>
      </c>
      <c r="AU46" s="15"/>
      <c r="AW46" s="29">
        <f t="shared" si="11"/>
        <v>0</v>
      </c>
      <c r="AX46" s="29">
        <f t="shared" si="0"/>
        <v>0</v>
      </c>
      <c r="AY46" s="29">
        <f t="shared" si="1"/>
        <v>0</v>
      </c>
      <c r="AZ46" s="54"/>
      <c r="BA46" s="29">
        <f t="shared" si="2"/>
        <v>0</v>
      </c>
      <c r="BE46" s="48"/>
      <c r="BF46" s="48"/>
    </row>
    <row r="47" spans="1:58" customFormat="1" hidden="1" x14ac:dyDescent="0.25">
      <c r="A47" s="56">
        <f>'Identitas Siswa'!A46</f>
        <v>39</v>
      </c>
      <c r="B47" s="62" t="str">
        <f>IF('Identitas Siswa'!D46=0,"",'Identitas Siswa'!D46)</f>
        <v/>
      </c>
      <c r="C47" s="160"/>
      <c r="D47" s="160"/>
      <c r="E47" s="160"/>
      <c r="F47" s="160"/>
      <c r="G47" s="160"/>
      <c r="H47" s="160"/>
      <c r="I47" s="160"/>
      <c r="J47" s="160"/>
      <c r="K47" s="160"/>
      <c r="L47" s="160"/>
      <c r="M47" s="160"/>
      <c r="N47" s="160"/>
      <c r="O47" s="160"/>
      <c r="P47" s="160"/>
      <c r="Q47" s="160"/>
      <c r="R47" s="160"/>
      <c r="S47" s="160"/>
      <c r="T47" s="160"/>
      <c r="U47" s="160"/>
      <c r="V47" s="160"/>
      <c r="W47" s="160"/>
      <c r="X47" s="160"/>
      <c r="Y47" s="160"/>
      <c r="Z47" s="160"/>
      <c r="AA47" s="160"/>
      <c r="AB47" s="160"/>
      <c r="AC47" s="160"/>
      <c r="AD47" s="160"/>
      <c r="AE47" s="160"/>
      <c r="AF47" s="160"/>
      <c r="AG47" s="160"/>
      <c r="AH47" s="160"/>
      <c r="AI47" s="160"/>
      <c r="AJ47" s="160"/>
      <c r="AK47" s="57">
        <f t="shared" si="3"/>
        <v>0</v>
      </c>
      <c r="AL47" s="57">
        <f t="shared" si="4"/>
        <v>0</v>
      </c>
      <c r="AM47" s="57">
        <f t="shared" si="5"/>
        <v>0</v>
      </c>
      <c r="AN47" s="57" t="str">
        <f t="shared" si="6"/>
        <v/>
      </c>
      <c r="AO47" s="56">
        <f t="shared" si="7"/>
        <v>0</v>
      </c>
      <c r="AP47" s="56" t="str">
        <f t="shared" si="8"/>
        <v/>
      </c>
      <c r="AQ47" s="56">
        <f t="shared" si="9"/>
        <v>0</v>
      </c>
      <c r="AR47" s="56" t="str">
        <f t="shared" si="10"/>
        <v/>
      </c>
      <c r="AS47" s="58" t="str">
        <f>IFERROR(
   'Identitas Siswa'!E46 &amp; " " &amp; LOWER($AT$3) &amp; " " &amp; VLOOKUP(AP47, TP!$S$5:$T$24, 2, 0) &amp; ".",
"")</f>
        <v/>
      </c>
      <c r="AT47" s="58" t="str">
        <f>IFERROR(
   'Identitas Siswa'!E46 &amp; " " &amp; LOWER($AT$4) &amp; " " &amp; VLOOKUP(AR47, TP!$S$5:$T$24, 2, 0) &amp; ".",
"")</f>
        <v/>
      </c>
      <c r="AU47" s="15"/>
      <c r="AW47" s="29">
        <f t="shared" si="11"/>
        <v>0</v>
      </c>
      <c r="AX47" s="29">
        <f t="shared" si="0"/>
        <v>0</v>
      </c>
      <c r="AY47" s="29">
        <f t="shared" si="1"/>
        <v>0</v>
      </c>
      <c r="AZ47" s="54"/>
      <c r="BA47" s="29">
        <f t="shared" si="2"/>
        <v>0</v>
      </c>
      <c r="BE47" s="48"/>
      <c r="BF47" s="48"/>
    </row>
    <row r="48" spans="1:58" customFormat="1" hidden="1" x14ac:dyDescent="0.25">
      <c r="A48" s="56">
        <f>'Identitas Siswa'!A47</f>
        <v>40</v>
      </c>
      <c r="B48" s="62" t="str">
        <f>IF('Identitas Siswa'!D47=0,"",'Identitas Siswa'!D47)</f>
        <v/>
      </c>
      <c r="C48" s="160"/>
      <c r="D48" s="160"/>
      <c r="E48" s="160"/>
      <c r="F48" s="160"/>
      <c r="G48" s="160"/>
      <c r="H48" s="160"/>
      <c r="I48" s="160"/>
      <c r="J48" s="160"/>
      <c r="K48" s="160"/>
      <c r="L48" s="160"/>
      <c r="M48" s="160"/>
      <c r="N48" s="160"/>
      <c r="O48" s="160"/>
      <c r="P48" s="160"/>
      <c r="Q48" s="160"/>
      <c r="R48" s="160"/>
      <c r="S48" s="160"/>
      <c r="T48" s="160"/>
      <c r="U48" s="160"/>
      <c r="V48" s="160"/>
      <c r="W48" s="160"/>
      <c r="X48" s="160"/>
      <c r="Y48" s="160"/>
      <c r="Z48" s="160"/>
      <c r="AA48" s="160"/>
      <c r="AB48" s="160"/>
      <c r="AC48" s="160"/>
      <c r="AD48" s="160"/>
      <c r="AE48" s="160"/>
      <c r="AF48" s="160"/>
      <c r="AG48" s="160"/>
      <c r="AH48" s="160"/>
      <c r="AI48" s="160"/>
      <c r="AJ48" s="160"/>
      <c r="AK48" s="57">
        <f t="shared" si="3"/>
        <v>0</v>
      </c>
      <c r="AL48" s="57">
        <f t="shared" si="4"/>
        <v>0</v>
      </c>
      <c r="AM48" s="57">
        <f t="shared" si="5"/>
        <v>0</v>
      </c>
      <c r="AN48" s="57" t="str">
        <f t="shared" si="6"/>
        <v/>
      </c>
      <c r="AO48" s="56">
        <f t="shared" si="7"/>
        <v>0</v>
      </c>
      <c r="AP48" s="56" t="str">
        <f t="shared" si="8"/>
        <v/>
      </c>
      <c r="AQ48" s="56">
        <f t="shared" si="9"/>
        <v>0</v>
      </c>
      <c r="AR48" s="56" t="str">
        <f t="shared" si="10"/>
        <v/>
      </c>
      <c r="AS48" s="58" t="str">
        <f>IFERROR(
   'Identitas Siswa'!E47 &amp; " " &amp; LOWER($AT$3) &amp; " " &amp; VLOOKUP(AP48, TP!$S$5:$T$24, 2, 0) &amp; ".",
"")</f>
        <v/>
      </c>
      <c r="AT48" s="58" t="str">
        <f>IFERROR(
   'Identitas Siswa'!E47 &amp; " " &amp; LOWER($AT$4) &amp; " " &amp; VLOOKUP(AR48, TP!$S$5:$T$24, 2, 0) &amp; ".",
"")</f>
        <v/>
      </c>
      <c r="AU48" s="15"/>
      <c r="AW48" s="29">
        <f t="shared" si="11"/>
        <v>0</v>
      </c>
      <c r="AX48" s="29">
        <f t="shared" si="0"/>
        <v>0</v>
      </c>
      <c r="AY48" s="29">
        <f t="shared" si="1"/>
        <v>0</v>
      </c>
      <c r="AZ48" s="54"/>
      <c r="BA48" s="29">
        <f t="shared" si="2"/>
        <v>0</v>
      </c>
      <c r="BE48" s="48"/>
      <c r="BF48" s="48"/>
    </row>
    <row r="49" spans="1:58" customFormat="1" hidden="1" x14ac:dyDescent="0.25">
      <c r="A49" s="56">
        <f>'Identitas Siswa'!A48</f>
        <v>41</v>
      </c>
      <c r="B49" s="62" t="str">
        <f>IF('Identitas Siswa'!D48=0,"",'Identitas Siswa'!D48)</f>
        <v/>
      </c>
      <c r="C49" s="160"/>
      <c r="D49" s="160"/>
      <c r="E49" s="160"/>
      <c r="F49" s="160"/>
      <c r="G49" s="160"/>
      <c r="H49" s="160"/>
      <c r="I49" s="160"/>
      <c r="J49" s="160"/>
      <c r="K49" s="160"/>
      <c r="L49" s="160"/>
      <c r="M49" s="160"/>
      <c r="N49" s="160"/>
      <c r="O49" s="160"/>
      <c r="P49" s="160"/>
      <c r="Q49" s="160"/>
      <c r="R49" s="160"/>
      <c r="S49" s="160"/>
      <c r="T49" s="160"/>
      <c r="U49" s="160"/>
      <c r="V49" s="160"/>
      <c r="W49" s="160"/>
      <c r="X49" s="160"/>
      <c r="Y49" s="160"/>
      <c r="Z49" s="160"/>
      <c r="AA49" s="160"/>
      <c r="AB49" s="160"/>
      <c r="AC49" s="160"/>
      <c r="AD49" s="160"/>
      <c r="AE49" s="160"/>
      <c r="AF49" s="160"/>
      <c r="AG49" s="160"/>
      <c r="AH49" s="160"/>
      <c r="AI49" s="160"/>
      <c r="AJ49" s="160"/>
      <c r="AK49" s="57">
        <f t="shared" si="3"/>
        <v>0</v>
      </c>
      <c r="AL49" s="57">
        <f t="shared" si="4"/>
        <v>0</v>
      </c>
      <c r="AM49" s="57">
        <f t="shared" si="5"/>
        <v>0</v>
      </c>
      <c r="AN49" s="57" t="str">
        <f t="shared" si="6"/>
        <v/>
      </c>
      <c r="AO49" s="56">
        <f t="shared" si="7"/>
        <v>0</v>
      </c>
      <c r="AP49" s="56" t="str">
        <f t="shared" si="8"/>
        <v/>
      </c>
      <c r="AQ49" s="56">
        <f t="shared" si="9"/>
        <v>0</v>
      </c>
      <c r="AR49" s="56" t="str">
        <f t="shared" si="10"/>
        <v/>
      </c>
      <c r="AS49" s="58" t="str">
        <f>IFERROR(
   'Identitas Siswa'!E48 &amp; " " &amp; LOWER($AT$3) &amp; " " &amp; VLOOKUP(AP49, TP!$S$5:$T$24, 2, 0) &amp; ".",
"")</f>
        <v/>
      </c>
      <c r="AT49" s="58" t="str">
        <f>IFERROR(
   'Identitas Siswa'!E48 &amp; " " &amp; LOWER($AT$4) &amp; " " &amp; VLOOKUP(AR49, TP!$S$5:$T$24, 2, 0) &amp; ".",
"")</f>
        <v/>
      </c>
      <c r="AU49" s="15"/>
      <c r="AW49" s="29">
        <f t="shared" si="11"/>
        <v>0</v>
      </c>
      <c r="AX49" s="29">
        <f t="shared" si="0"/>
        <v>0</v>
      </c>
      <c r="AY49" s="29">
        <f t="shared" si="1"/>
        <v>0</v>
      </c>
      <c r="AZ49" s="54"/>
      <c r="BA49" s="29">
        <f t="shared" si="2"/>
        <v>0</v>
      </c>
      <c r="BE49" s="48"/>
      <c r="BF49" s="48"/>
    </row>
    <row r="50" spans="1:58" customFormat="1" hidden="1" x14ac:dyDescent="0.25">
      <c r="A50" s="56">
        <f>'Identitas Siswa'!A49</f>
        <v>42</v>
      </c>
      <c r="B50" s="62" t="str">
        <f>IF('Identitas Siswa'!D49=0,"",'Identitas Siswa'!D49)</f>
        <v/>
      </c>
      <c r="C50" s="160"/>
      <c r="D50" s="160"/>
      <c r="E50" s="160"/>
      <c r="F50" s="160"/>
      <c r="G50" s="160"/>
      <c r="H50" s="160"/>
      <c r="I50" s="160"/>
      <c r="J50" s="160"/>
      <c r="K50" s="160"/>
      <c r="L50" s="160"/>
      <c r="M50" s="160"/>
      <c r="N50" s="160"/>
      <c r="O50" s="160"/>
      <c r="P50" s="160"/>
      <c r="Q50" s="160"/>
      <c r="R50" s="160"/>
      <c r="S50" s="160"/>
      <c r="T50" s="160"/>
      <c r="U50" s="160"/>
      <c r="V50" s="160"/>
      <c r="W50" s="160"/>
      <c r="X50" s="160"/>
      <c r="Y50" s="160"/>
      <c r="Z50" s="160"/>
      <c r="AA50" s="160"/>
      <c r="AB50" s="160"/>
      <c r="AC50" s="160"/>
      <c r="AD50" s="160"/>
      <c r="AE50" s="160"/>
      <c r="AF50" s="160"/>
      <c r="AG50" s="160"/>
      <c r="AH50" s="160"/>
      <c r="AI50" s="160"/>
      <c r="AJ50" s="160"/>
      <c r="AK50" s="57">
        <f t="shared" si="3"/>
        <v>0</v>
      </c>
      <c r="AL50" s="57">
        <f t="shared" si="4"/>
        <v>0</v>
      </c>
      <c r="AM50" s="57">
        <f t="shared" si="5"/>
        <v>0</v>
      </c>
      <c r="AN50" s="57" t="str">
        <f t="shared" si="6"/>
        <v/>
      </c>
      <c r="AO50" s="56">
        <f t="shared" si="7"/>
        <v>0</v>
      </c>
      <c r="AP50" s="56" t="str">
        <f t="shared" si="8"/>
        <v/>
      </c>
      <c r="AQ50" s="56">
        <f t="shared" si="9"/>
        <v>0</v>
      </c>
      <c r="AR50" s="56" t="str">
        <f t="shared" si="10"/>
        <v/>
      </c>
      <c r="AS50" s="58" t="str">
        <f>IFERROR(
   'Identitas Siswa'!E49 &amp; " " &amp; LOWER($AT$3) &amp; " " &amp; VLOOKUP(AP50, TP!$S$5:$T$24, 2, 0) &amp; ".",
"")</f>
        <v/>
      </c>
      <c r="AT50" s="58" t="str">
        <f>IFERROR(
   'Identitas Siswa'!E49 &amp; " " &amp; LOWER($AT$4) &amp; " " &amp; VLOOKUP(AR50, TP!$S$5:$T$24, 2, 0) &amp; ".",
"")</f>
        <v/>
      </c>
      <c r="AU50" s="15"/>
      <c r="AW50" s="29">
        <f t="shared" si="11"/>
        <v>0</v>
      </c>
      <c r="AX50" s="29">
        <f t="shared" si="0"/>
        <v>0</v>
      </c>
      <c r="AY50" s="29">
        <f t="shared" si="1"/>
        <v>0</v>
      </c>
      <c r="AZ50" s="54"/>
      <c r="BA50" s="29">
        <f t="shared" si="2"/>
        <v>0</v>
      </c>
      <c r="BE50" s="48"/>
      <c r="BF50" s="48"/>
    </row>
    <row r="51" spans="1:58" customFormat="1" hidden="1" x14ac:dyDescent="0.25">
      <c r="A51" s="56">
        <f>'Identitas Siswa'!A50</f>
        <v>43</v>
      </c>
      <c r="B51" s="62" t="str">
        <f>IF('Identitas Siswa'!D50=0,"",'Identitas Siswa'!D50)</f>
        <v/>
      </c>
      <c r="C51" s="160"/>
      <c r="D51" s="160"/>
      <c r="E51" s="160"/>
      <c r="F51" s="160"/>
      <c r="G51" s="160"/>
      <c r="H51" s="160"/>
      <c r="I51" s="160"/>
      <c r="J51" s="160"/>
      <c r="K51" s="160"/>
      <c r="L51" s="160"/>
      <c r="M51" s="160"/>
      <c r="N51" s="160"/>
      <c r="O51" s="160"/>
      <c r="P51" s="160"/>
      <c r="Q51" s="160"/>
      <c r="R51" s="160"/>
      <c r="S51" s="160"/>
      <c r="T51" s="160"/>
      <c r="U51" s="160"/>
      <c r="V51" s="160"/>
      <c r="W51" s="160"/>
      <c r="X51" s="160"/>
      <c r="Y51" s="160"/>
      <c r="Z51" s="160"/>
      <c r="AA51" s="160"/>
      <c r="AB51" s="160"/>
      <c r="AC51" s="160"/>
      <c r="AD51" s="160"/>
      <c r="AE51" s="160"/>
      <c r="AF51" s="160"/>
      <c r="AG51" s="160"/>
      <c r="AH51" s="160"/>
      <c r="AI51" s="160"/>
      <c r="AJ51" s="160"/>
      <c r="AK51" s="57">
        <f t="shared" si="3"/>
        <v>0</v>
      </c>
      <c r="AL51" s="57">
        <f t="shared" si="4"/>
        <v>0</v>
      </c>
      <c r="AM51" s="57">
        <f t="shared" si="5"/>
        <v>0</v>
      </c>
      <c r="AN51" s="57" t="str">
        <f t="shared" si="6"/>
        <v/>
      </c>
      <c r="AO51" s="56">
        <f t="shared" si="7"/>
        <v>0</v>
      </c>
      <c r="AP51" s="56" t="str">
        <f t="shared" si="8"/>
        <v/>
      </c>
      <c r="AQ51" s="56">
        <f t="shared" si="9"/>
        <v>0</v>
      </c>
      <c r="AR51" s="56" t="str">
        <f t="shared" si="10"/>
        <v/>
      </c>
      <c r="AS51" s="58" t="str">
        <f>IFERROR(
   'Identitas Siswa'!E50 &amp; " " &amp; LOWER($AT$3) &amp; " " &amp; VLOOKUP(AP51, TP!$S$5:$T$24, 2, 0) &amp; ".",
"")</f>
        <v/>
      </c>
      <c r="AT51" s="58" t="str">
        <f>IFERROR(
   'Identitas Siswa'!E50 &amp; " " &amp; LOWER($AT$4) &amp; " " &amp; VLOOKUP(AR51, TP!$S$5:$T$24, 2, 0) &amp; ".",
"")</f>
        <v/>
      </c>
      <c r="AU51" s="15"/>
      <c r="AW51" s="29">
        <f t="shared" si="11"/>
        <v>0</v>
      </c>
      <c r="AX51" s="29">
        <f t="shared" si="0"/>
        <v>0</v>
      </c>
      <c r="AY51" s="29">
        <f t="shared" si="1"/>
        <v>0</v>
      </c>
      <c r="AZ51" s="54"/>
      <c r="BA51" s="29">
        <f t="shared" si="2"/>
        <v>0</v>
      </c>
      <c r="BE51" s="48"/>
      <c r="BF51" s="48"/>
    </row>
    <row r="52" spans="1:58" customFormat="1" hidden="1" x14ac:dyDescent="0.25">
      <c r="A52" s="56">
        <f>'Identitas Siswa'!A51</f>
        <v>44</v>
      </c>
      <c r="B52" s="62" t="str">
        <f>IF('Identitas Siswa'!D51=0,"",'Identitas Siswa'!D51)</f>
        <v/>
      </c>
      <c r="C52" s="160"/>
      <c r="D52" s="160"/>
      <c r="E52" s="160"/>
      <c r="F52" s="160"/>
      <c r="G52" s="160"/>
      <c r="H52" s="160"/>
      <c r="I52" s="160"/>
      <c r="J52" s="160"/>
      <c r="K52" s="160"/>
      <c r="L52" s="160"/>
      <c r="M52" s="160"/>
      <c r="N52" s="160"/>
      <c r="O52" s="160"/>
      <c r="P52" s="160"/>
      <c r="Q52" s="160"/>
      <c r="R52" s="160"/>
      <c r="S52" s="160"/>
      <c r="T52" s="160"/>
      <c r="U52" s="160"/>
      <c r="V52" s="160"/>
      <c r="W52" s="160"/>
      <c r="X52" s="160"/>
      <c r="Y52" s="160"/>
      <c r="Z52" s="160"/>
      <c r="AA52" s="160"/>
      <c r="AB52" s="160"/>
      <c r="AC52" s="160"/>
      <c r="AD52" s="160"/>
      <c r="AE52" s="160"/>
      <c r="AF52" s="160"/>
      <c r="AG52" s="160"/>
      <c r="AH52" s="160"/>
      <c r="AI52" s="160"/>
      <c r="AJ52" s="160"/>
      <c r="AK52" s="57">
        <f t="shared" si="3"/>
        <v>0</v>
      </c>
      <c r="AL52" s="57">
        <f t="shared" si="4"/>
        <v>0</v>
      </c>
      <c r="AM52" s="57">
        <f t="shared" si="5"/>
        <v>0</v>
      </c>
      <c r="AN52" s="57" t="str">
        <f t="shared" si="6"/>
        <v/>
      </c>
      <c r="AO52" s="56">
        <f t="shared" si="7"/>
        <v>0</v>
      </c>
      <c r="AP52" s="56" t="str">
        <f t="shared" si="8"/>
        <v/>
      </c>
      <c r="AQ52" s="56">
        <f t="shared" si="9"/>
        <v>0</v>
      </c>
      <c r="AR52" s="56" t="str">
        <f t="shared" si="10"/>
        <v/>
      </c>
      <c r="AS52" s="58" t="str">
        <f>IFERROR(
   'Identitas Siswa'!E51 &amp; " " &amp; LOWER($AT$3) &amp; " " &amp; VLOOKUP(AP52, TP!$S$5:$T$24, 2, 0) &amp; ".",
"")</f>
        <v/>
      </c>
      <c r="AT52" s="58" t="str">
        <f>IFERROR(
   'Identitas Siswa'!E51 &amp; " " &amp; LOWER($AT$4) &amp; " " &amp; VLOOKUP(AR52, TP!$S$5:$T$24, 2, 0) &amp; ".",
"")</f>
        <v/>
      </c>
      <c r="AU52" s="15"/>
      <c r="AW52" s="29">
        <f t="shared" si="11"/>
        <v>0</v>
      </c>
      <c r="AX52" s="29">
        <f t="shared" si="0"/>
        <v>0</v>
      </c>
      <c r="AY52" s="29">
        <f t="shared" si="1"/>
        <v>0</v>
      </c>
      <c r="AZ52" s="54"/>
      <c r="BA52" s="29">
        <f t="shared" si="2"/>
        <v>0</v>
      </c>
      <c r="BE52" s="48"/>
      <c r="BF52" s="48"/>
    </row>
    <row r="53" spans="1:58" customFormat="1" hidden="1" x14ac:dyDescent="0.25">
      <c r="A53" s="56">
        <f>'Identitas Siswa'!A52</f>
        <v>45</v>
      </c>
      <c r="B53" s="62" t="str">
        <f>IF('Identitas Siswa'!D52=0,"",'Identitas Siswa'!D52)</f>
        <v/>
      </c>
      <c r="C53" s="160"/>
      <c r="D53" s="160"/>
      <c r="E53" s="160"/>
      <c r="F53" s="160"/>
      <c r="G53" s="160"/>
      <c r="H53" s="160"/>
      <c r="I53" s="160"/>
      <c r="J53" s="160"/>
      <c r="K53" s="160"/>
      <c r="L53" s="160"/>
      <c r="M53" s="160"/>
      <c r="N53" s="160"/>
      <c r="O53" s="160"/>
      <c r="P53" s="160"/>
      <c r="Q53" s="160"/>
      <c r="R53" s="160"/>
      <c r="S53" s="160"/>
      <c r="T53" s="160"/>
      <c r="U53" s="160"/>
      <c r="V53" s="160"/>
      <c r="W53" s="160"/>
      <c r="X53" s="160"/>
      <c r="Y53" s="160"/>
      <c r="Z53" s="160"/>
      <c r="AA53" s="160"/>
      <c r="AB53" s="160"/>
      <c r="AC53" s="160"/>
      <c r="AD53" s="160"/>
      <c r="AE53" s="160"/>
      <c r="AF53" s="160"/>
      <c r="AG53" s="160"/>
      <c r="AH53" s="160"/>
      <c r="AI53" s="160"/>
      <c r="AJ53" s="160"/>
      <c r="AK53" s="57">
        <f t="shared" si="3"/>
        <v>0</v>
      </c>
      <c r="AL53" s="57">
        <f t="shared" si="4"/>
        <v>0</v>
      </c>
      <c r="AM53" s="57">
        <f t="shared" si="5"/>
        <v>0</v>
      </c>
      <c r="AN53" s="57" t="str">
        <f t="shared" si="6"/>
        <v/>
      </c>
      <c r="AO53" s="56">
        <f t="shared" si="7"/>
        <v>0</v>
      </c>
      <c r="AP53" s="56" t="str">
        <f t="shared" si="8"/>
        <v/>
      </c>
      <c r="AQ53" s="56">
        <f t="shared" si="9"/>
        <v>0</v>
      </c>
      <c r="AR53" s="56" t="str">
        <f t="shared" si="10"/>
        <v/>
      </c>
      <c r="AS53" s="58" t="str">
        <f>IFERROR(
   'Identitas Siswa'!E52 &amp; " " &amp; LOWER($AT$3) &amp; " " &amp; VLOOKUP(AP53, TP!$S$5:$T$24, 2, 0) &amp; ".",
"")</f>
        <v/>
      </c>
      <c r="AT53" s="58" t="str">
        <f>IFERROR(
   'Identitas Siswa'!E52 &amp; " " &amp; LOWER($AT$4) &amp; " " &amp; VLOOKUP(AR53, TP!$S$5:$T$24, 2, 0) &amp; ".",
"")</f>
        <v/>
      </c>
      <c r="AU53" s="15"/>
      <c r="AW53" s="29">
        <f t="shared" si="11"/>
        <v>0</v>
      </c>
      <c r="AX53" s="29">
        <f t="shared" si="0"/>
        <v>0</v>
      </c>
      <c r="AY53" s="29">
        <f t="shared" si="1"/>
        <v>0</v>
      </c>
      <c r="AZ53" s="54"/>
      <c r="BA53" s="29">
        <f t="shared" si="2"/>
        <v>0</v>
      </c>
      <c r="BE53" s="48"/>
      <c r="BF53" s="48"/>
    </row>
    <row r="54" spans="1:58" customFormat="1" hidden="1" x14ac:dyDescent="0.25">
      <c r="A54" s="56">
        <f>'Identitas Siswa'!A53</f>
        <v>46</v>
      </c>
      <c r="B54" s="62" t="str">
        <f>IF('Identitas Siswa'!D53=0,"",'Identitas Siswa'!D53)</f>
        <v/>
      </c>
      <c r="C54" s="160"/>
      <c r="D54" s="160"/>
      <c r="E54" s="160"/>
      <c r="F54" s="160"/>
      <c r="G54" s="160"/>
      <c r="H54" s="160"/>
      <c r="I54" s="160"/>
      <c r="J54" s="160"/>
      <c r="K54" s="160"/>
      <c r="L54" s="160"/>
      <c r="M54" s="160"/>
      <c r="N54" s="160"/>
      <c r="O54" s="160"/>
      <c r="P54" s="160"/>
      <c r="Q54" s="160"/>
      <c r="R54" s="160"/>
      <c r="S54" s="160"/>
      <c r="T54" s="160"/>
      <c r="U54" s="160"/>
      <c r="V54" s="160"/>
      <c r="W54" s="160"/>
      <c r="X54" s="160"/>
      <c r="Y54" s="160"/>
      <c r="Z54" s="160"/>
      <c r="AA54" s="160"/>
      <c r="AB54" s="160"/>
      <c r="AC54" s="160"/>
      <c r="AD54" s="160"/>
      <c r="AE54" s="160"/>
      <c r="AF54" s="160"/>
      <c r="AG54" s="160"/>
      <c r="AH54" s="160"/>
      <c r="AI54" s="160"/>
      <c r="AJ54" s="160"/>
      <c r="AK54" s="57">
        <f t="shared" si="3"/>
        <v>0</v>
      </c>
      <c r="AL54" s="57">
        <f t="shared" si="4"/>
        <v>0</v>
      </c>
      <c r="AM54" s="57">
        <f t="shared" si="5"/>
        <v>0</v>
      </c>
      <c r="AN54" s="57" t="str">
        <f t="shared" si="6"/>
        <v/>
      </c>
      <c r="AO54" s="56">
        <f t="shared" si="7"/>
        <v>0</v>
      </c>
      <c r="AP54" s="56" t="str">
        <f t="shared" si="8"/>
        <v/>
      </c>
      <c r="AQ54" s="56">
        <f t="shared" si="9"/>
        <v>0</v>
      </c>
      <c r="AR54" s="56" t="str">
        <f t="shared" si="10"/>
        <v/>
      </c>
      <c r="AS54" s="58" t="str">
        <f>IFERROR(
   'Identitas Siswa'!E53 &amp; " " &amp; LOWER($AT$3) &amp; " " &amp; VLOOKUP(AP54, TP!$S$5:$T$24, 2, 0) &amp; ".",
"")</f>
        <v/>
      </c>
      <c r="AT54" s="58" t="str">
        <f>IFERROR(
   'Identitas Siswa'!E53 &amp; " " &amp; LOWER($AT$4) &amp; " " &amp; VLOOKUP(AR54, TP!$S$5:$T$24, 2, 0) &amp; ".",
"")</f>
        <v/>
      </c>
      <c r="AU54" s="15"/>
      <c r="AW54" s="29">
        <f t="shared" si="11"/>
        <v>0</v>
      </c>
      <c r="AX54" s="29">
        <f t="shared" si="0"/>
        <v>0</v>
      </c>
      <c r="AY54" s="29">
        <f t="shared" si="1"/>
        <v>0</v>
      </c>
      <c r="AZ54" s="54"/>
      <c r="BA54" s="29">
        <f t="shared" si="2"/>
        <v>0</v>
      </c>
      <c r="BE54" s="48"/>
      <c r="BF54" s="48"/>
    </row>
    <row r="55" spans="1:58" customFormat="1" hidden="1" x14ac:dyDescent="0.25">
      <c r="A55" s="56">
        <f>'Identitas Siswa'!A54</f>
        <v>47</v>
      </c>
      <c r="B55" s="62" t="str">
        <f>IF('Identitas Siswa'!D54=0,"",'Identitas Siswa'!D54)</f>
        <v/>
      </c>
      <c r="C55" s="160"/>
      <c r="D55" s="160"/>
      <c r="E55" s="160"/>
      <c r="F55" s="160"/>
      <c r="G55" s="160"/>
      <c r="H55" s="160"/>
      <c r="I55" s="160"/>
      <c r="J55" s="160"/>
      <c r="K55" s="160"/>
      <c r="L55" s="160"/>
      <c r="M55" s="160"/>
      <c r="N55" s="160"/>
      <c r="O55" s="160"/>
      <c r="P55" s="160"/>
      <c r="Q55" s="160"/>
      <c r="R55" s="160"/>
      <c r="S55" s="160"/>
      <c r="T55" s="160"/>
      <c r="U55" s="160"/>
      <c r="V55" s="160"/>
      <c r="W55" s="160"/>
      <c r="X55" s="160"/>
      <c r="Y55" s="160"/>
      <c r="Z55" s="160"/>
      <c r="AA55" s="160"/>
      <c r="AB55" s="160"/>
      <c r="AC55" s="160"/>
      <c r="AD55" s="160"/>
      <c r="AE55" s="160"/>
      <c r="AF55" s="160"/>
      <c r="AG55" s="160"/>
      <c r="AH55" s="160"/>
      <c r="AI55" s="160"/>
      <c r="AJ55" s="160"/>
      <c r="AK55" s="57">
        <f t="shared" si="3"/>
        <v>0</v>
      </c>
      <c r="AL55" s="57">
        <f t="shared" si="4"/>
        <v>0</v>
      </c>
      <c r="AM55" s="57">
        <f t="shared" si="5"/>
        <v>0</v>
      </c>
      <c r="AN55" s="57" t="str">
        <f t="shared" si="6"/>
        <v/>
      </c>
      <c r="AO55" s="56">
        <f t="shared" si="7"/>
        <v>0</v>
      </c>
      <c r="AP55" s="56" t="str">
        <f t="shared" si="8"/>
        <v/>
      </c>
      <c r="AQ55" s="56">
        <f t="shared" si="9"/>
        <v>0</v>
      </c>
      <c r="AR55" s="56" t="str">
        <f t="shared" si="10"/>
        <v/>
      </c>
      <c r="AS55" s="58" t="str">
        <f>IFERROR(
   'Identitas Siswa'!E54 &amp; " " &amp; LOWER($AT$3) &amp; " " &amp; VLOOKUP(AP55, TP!$S$5:$T$24, 2, 0) &amp; ".",
"")</f>
        <v/>
      </c>
      <c r="AT55" s="58" t="str">
        <f>IFERROR(
   'Identitas Siswa'!E54 &amp; " " &amp; LOWER($AT$4) &amp; " " &amp; VLOOKUP(AR55, TP!$S$5:$T$24, 2, 0) &amp; ".",
"")</f>
        <v/>
      </c>
      <c r="AU55" s="15"/>
      <c r="AW55" s="29">
        <f t="shared" si="11"/>
        <v>0</v>
      </c>
      <c r="AX55" s="29">
        <f t="shared" si="0"/>
        <v>0</v>
      </c>
      <c r="AY55" s="29">
        <f t="shared" si="1"/>
        <v>0</v>
      </c>
      <c r="AZ55" s="54"/>
      <c r="BA55" s="29">
        <f t="shared" si="2"/>
        <v>0</v>
      </c>
      <c r="BE55" s="48"/>
      <c r="BF55" s="48"/>
    </row>
    <row r="56" spans="1:58" customFormat="1" hidden="1" x14ac:dyDescent="0.25">
      <c r="A56" s="56">
        <f>'Identitas Siswa'!A55</f>
        <v>48</v>
      </c>
      <c r="B56" s="62" t="str">
        <f>IF('Identitas Siswa'!D55=0,"",'Identitas Siswa'!D55)</f>
        <v/>
      </c>
      <c r="C56" s="160"/>
      <c r="D56" s="160"/>
      <c r="E56" s="160"/>
      <c r="F56" s="160"/>
      <c r="G56" s="160"/>
      <c r="H56" s="160"/>
      <c r="I56" s="160"/>
      <c r="J56" s="160"/>
      <c r="K56" s="160"/>
      <c r="L56" s="160"/>
      <c r="M56" s="160"/>
      <c r="N56" s="160"/>
      <c r="O56" s="160"/>
      <c r="P56" s="160"/>
      <c r="Q56" s="160"/>
      <c r="R56" s="160"/>
      <c r="S56" s="160"/>
      <c r="T56" s="160"/>
      <c r="U56" s="160"/>
      <c r="V56" s="160"/>
      <c r="W56" s="160"/>
      <c r="X56" s="160"/>
      <c r="Y56" s="160"/>
      <c r="Z56" s="160"/>
      <c r="AA56" s="160"/>
      <c r="AB56" s="160"/>
      <c r="AC56" s="160"/>
      <c r="AD56" s="160"/>
      <c r="AE56" s="160"/>
      <c r="AF56" s="160"/>
      <c r="AG56" s="160"/>
      <c r="AH56" s="160"/>
      <c r="AI56" s="160"/>
      <c r="AJ56" s="160"/>
      <c r="AK56" s="57">
        <f t="shared" si="3"/>
        <v>0</v>
      </c>
      <c r="AL56" s="57">
        <f t="shared" si="4"/>
        <v>0</v>
      </c>
      <c r="AM56" s="57">
        <f t="shared" si="5"/>
        <v>0</v>
      </c>
      <c r="AN56" s="57" t="str">
        <f t="shared" si="6"/>
        <v/>
      </c>
      <c r="AO56" s="56">
        <f t="shared" si="7"/>
        <v>0</v>
      </c>
      <c r="AP56" s="56" t="str">
        <f t="shared" si="8"/>
        <v/>
      </c>
      <c r="AQ56" s="56">
        <f t="shared" si="9"/>
        <v>0</v>
      </c>
      <c r="AR56" s="56" t="str">
        <f t="shared" si="10"/>
        <v/>
      </c>
      <c r="AS56" s="58" t="str">
        <f>IFERROR(
   'Identitas Siswa'!E55 &amp; " " &amp; LOWER($AT$3) &amp; " " &amp; VLOOKUP(AP56, TP!$S$5:$T$24, 2, 0) &amp; ".",
"")</f>
        <v/>
      </c>
      <c r="AT56" s="58" t="str">
        <f>IFERROR(
   'Identitas Siswa'!E55 &amp; " " &amp; LOWER($AT$4) &amp; " " &amp; VLOOKUP(AR56, TP!$S$5:$T$24, 2, 0) &amp; ".",
"")</f>
        <v/>
      </c>
      <c r="AU56" s="15"/>
      <c r="AW56" s="29">
        <f t="shared" si="11"/>
        <v>0</v>
      </c>
      <c r="AX56" s="29">
        <f t="shared" si="0"/>
        <v>0</v>
      </c>
      <c r="AY56" s="29">
        <f t="shared" si="1"/>
        <v>0</v>
      </c>
      <c r="AZ56" s="54"/>
      <c r="BA56" s="29">
        <f t="shared" si="2"/>
        <v>0</v>
      </c>
      <c r="BE56" s="48"/>
      <c r="BF56" s="48"/>
    </row>
    <row r="57" spans="1:58" customFormat="1" hidden="1" x14ac:dyDescent="0.25">
      <c r="A57" s="56">
        <f>'Identitas Siswa'!A56</f>
        <v>49</v>
      </c>
      <c r="B57" s="62" t="str">
        <f>IF('Identitas Siswa'!D56=0,"",'Identitas Siswa'!D56)</f>
        <v/>
      </c>
      <c r="C57" s="160"/>
      <c r="D57" s="160"/>
      <c r="E57" s="160"/>
      <c r="F57" s="160"/>
      <c r="G57" s="160"/>
      <c r="H57" s="160"/>
      <c r="I57" s="160"/>
      <c r="J57" s="160"/>
      <c r="K57" s="160"/>
      <c r="L57" s="160"/>
      <c r="M57" s="160"/>
      <c r="N57" s="160"/>
      <c r="O57" s="160"/>
      <c r="P57" s="160"/>
      <c r="Q57" s="160"/>
      <c r="R57" s="160"/>
      <c r="S57" s="160"/>
      <c r="T57" s="160"/>
      <c r="U57" s="160"/>
      <c r="V57" s="160"/>
      <c r="W57" s="160"/>
      <c r="X57" s="160"/>
      <c r="Y57" s="160"/>
      <c r="Z57" s="160"/>
      <c r="AA57" s="160"/>
      <c r="AB57" s="160"/>
      <c r="AC57" s="160"/>
      <c r="AD57" s="160"/>
      <c r="AE57" s="160"/>
      <c r="AF57" s="160"/>
      <c r="AG57" s="160"/>
      <c r="AH57" s="160"/>
      <c r="AI57" s="160"/>
      <c r="AJ57" s="160"/>
      <c r="AK57" s="57">
        <f t="shared" si="3"/>
        <v>0</v>
      </c>
      <c r="AL57" s="57">
        <f t="shared" si="4"/>
        <v>0</v>
      </c>
      <c r="AM57" s="57">
        <f t="shared" si="5"/>
        <v>0</v>
      </c>
      <c r="AN57" s="57" t="str">
        <f t="shared" si="6"/>
        <v/>
      </c>
      <c r="AO57" s="56">
        <f t="shared" si="7"/>
        <v>0</v>
      </c>
      <c r="AP57" s="56" t="str">
        <f t="shared" si="8"/>
        <v/>
      </c>
      <c r="AQ57" s="56">
        <f t="shared" si="9"/>
        <v>0</v>
      </c>
      <c r="AR57" s="56" t="str">
        <f t="shared" si="10"/>
        <v/>
      </c>
      <c r="AS57" s="58" t="str">
        <f>IFERROR(
   'Identitas Siswa'!E56 &amp; " " &amp; LOWER($AT$3) &amp; " " &amp; VLOOKUP(AP57, TP!$S$5:$T$24, 2, 0) &amp; ".",
"")</f>
        <v/>
      </c>
      <c r="AT57" s="58" t="str">
        <f>IFERROR(
   'Identitas Siswa'!E56 &amp; " " &amp; LOWER($AT$4) &amp; " " &amp; VLOOKUP(AR57, TP!$S$5:$T$24, 2, 0) &amp; ".",
"")</f>
        <v/>
      </c>
      <c r="AU57" s="15"/>
      <c r="AW57" s="29">
        <f t="shared" si="11"/>
        <v>0</v>
      </c>
      <c r="AX57" s="29">
        <f t="shared" si="0"/>
        <v>0</v>
      </c>
      <c r="AY57" s="29">
        <f t="shared" si="1"/>
        <v>0</v>
      </c>
      <c r="AZ57" s="54"/>
      <c r="BA57" s="29">
        <f t="shared" si="2"/>
        <v>0</v>
      </c>
      <c r="BE57" s="48"/>
      <c r="BF57" s="48"/>
    </row>
    <row r="58" spans="1:58" customFormat="1" hidden="1" x14ac:dyDescent="0.25">
      <c r="A58" s="56">
        <f>'Identitas Siswa'!A57</f>
        <v>50</v>
      </c>
      <c r="B58" s="62" t="str">
        <f>IF('Identitas Siswa'!D57=0,"",'Identitas Siswa'!D57)</f>
        <v/>
      </c>
      <c r="C58" s="160"/>
      <c r="D58" s="160"/>
      <c r="E58" s="160"/>
      <c r="F58" s="160"/>
      <c r="G58" s="160"/>
      <c r="H58" s="160"/>
      <c r="I58" s="160"/>
      <c r="J58" s="160"/>
      <c r="K58" s="160"/>
      <c r="L58" s="160"/>
      <c r="M58" s="160"/>
      <c r="N58" s="160"/>
      <c r="O58" s="160"/>
      <c r="P58" s="160"/>
      <c r="Q58" s="160"/>
      <c r="R58" s="160"/>
      <c r="S58" s="160"/>
      <c r="T58" s="160"/>
      <c r="U58" s="160"/>
      <c r="V58" s="160"/>
      <c r="W58" s="160"/>
      <c r="X58" s="160"/>
      <c r="Y58" s="160"/>
      <c r="Z58" s="160"/>
      <c r="AA58" s="160"/>
      <c r="AB58" s="160"/>
      <c r="AC58" s="160"/>
      <c r="AD58" s="160"/>
      <c r="AE58" s="160"/>
      <c r="AF58" s="160"/>
      <c r="AG58" s="160"/>
      <c r="AH58" s="160"/>
      <c r="AI58" s="160"/>
      <c r="AJ58" s="160"/>
      <c r="AK58" s="57">
        <f t="shared" si="3"/>
        <v>0</v>
      </c>
      <c r="AL58" s="57">
        <f t="shared" si="4"/>
        <v>0</v>
      </c>
      <c r="AM58" s="57">
        <f t="shared" si="5"/>
        <v>0</v>
      </c>
      <c r="AN58" s="57" t="str">
        <f t="shared" si="6"/>
        <v/>
      </c>
      <c r="AO58" s="56">
        <f t="shared" si="7"/>
        <v>0</v>
      </c>
      <c r="AP58" s="56" t="str">
        <f t="shared" si="8"/>
        <v/>
      </c>
      <c r="AQ58" s="56">
        <f t="shared" si="9"/>
        <v>0</v>
      </c>
      <c r="AR58" s="56" t="str">
        <f t="shared" si="10"/>
        <v/>
      </c>
      <c r="AS58" s="58" t="str">
        <f>IFERROR(
   'Identitas Siswa'!E57 &amp; " " &amp; LOWER($AT$3) &amp; " " &amp; VLOOKUP(AP58, TP!$S$5:$T$24, 2, 0) &amp; ".",
"")</f>
        <v/>
      </c>
      <c r="AT58" s="58" t="str">
        <f>IFERROR(
   'Identitas Siswa'!E57 &amp; " " &amp; LOWER($AT$4) &amp; " " &amp; VLOOKUP(AR58, TP!$S$5:$T$24, 2, 0) &amp; ".",
"")</f>
        <v/>
      </c>
      <c r="AU58" s="15"/>
      <c r="AW58" s="29">
        <f t="shared" si="11"/>
        <v>0</v>
      </c>
      <c r="AX58" s="29">
        <f t="shared" si="0"/>
        <v>0</v>
      </c>
      <c r="AY58" s="29">
        <f t="shared" si="1"/>
        <v>0</v>
      </c>
      <c r="AZ58" s="54"/>
      <c r="BA58" s="29">
        <f t="shared" si="2"/>
        <v>0</v>
      </c>
      <c r="BE58" s="48"/>
      <c r="BF58" s="48"/>
    </row>
    <row r="59" spans="1:58" customFormat="1" hidden="1" x14ac:dyDescent="0.25">
      <c r="A59" s="56">
        <f>'Identitas Siswa'!A58</f>
        <v>51</v>
      </c>
      <c r="B59" s="62" t="str">
        <f>IF('Identitas Siswa'!D58=0,"",'Identitas Siswa'!D58)</f>
        <v/>
      </c>
      <c r="C59" s="160"/>
      <c r="D59" s="160"/>
      <c r="E59" s="160"/>
      <c r="F59" s="160"/>
      <c r="G59" s="160"/>
      <c r="H59" s="160"/>
      <c r="I59" s="160"/>
      <c r="J59" s="160"/>
      <c r="K59" s="160"/>
      <c r="L59" s="160"/>
      <c r="M59" s="160"/>
      <c r="N59" s="160"/>
      <c r="O59" s="160"/>
      <c r="P59" s="160"/>
      <c r="Q59" s="160"/>
      <c r="R59" s="160"/>
      <c r="S59" s="160"/>
      <c r="T59" s="160"/>
      <c r="U59" s="160"/>
      <c r="V59" s="160"/>
      <c r="W59" s="160"/>
      <c r="X59" s="160"/>
      <c r="Y59" s="160"/>
      <c r="Z59" s="160"/>
      <c r="AA59" s="160"/>
      <c r="AB59" s="160"/>
      <c r="AC59" s="160"/>
      <c r="AD59" s="160"/>
      <c r="AE59" s="160"/>
      <c r="AF59" s="160"/>
      <c r="AG59" s="160"/>
      <c r="AH59" s="160"/>
      <c r="AI59" s="160"/>
      <c r="AJ59" s="160"/>
      <c r="AK59" s="57">
        <f t="shared" si="3"/>
        <v>0</v>
      </c>
      <c r="AL59" s="57">
        <f t="shared" si="4"/>
        <v>0</v>
      </c>
      <c r="AM59" s="57">
        <f t="shared" si="5"/>
        <v>0</v>
      </c>
      <c r="AN59" s="57" t="str">
        <f t="shared" si="6"/>
        <v/>
      </c>
      <c r="AO59" s="56">
        <f t="shared" si="7"/>
        <v>0</v>
      </c>
      <c r="AP59" s="56" t="str">
        <f t="shared" si="8"/>
        <v/>
      </c>
      <c r="AQ59" s="56">
        <f t="shared" si="9"/>
        <v>0</v>
      </c>
      <c r="AR59" s="56" t="str">
        <f t="shared" si="10"/>
        <v/>
      </c>
      <c r="AS59" s="58" t="str">
        <f>IFERROR(
   'Identitas Siswa'!E58 &amp; " " &amp; LOWER($AT$3) &amp; " " &amp; VLOOKUP(AP59, TP!$S$5:$T$24, 2, 0) &amp; ".",
"")</f>
        <v/>
      </c>
      <c r="AT59" s="58" t="str">
        <f>IFERROR(
   'Identitas Siswa'!E58 &amp; " " &amp; LOWER($AT$4) &amp; " " &amp; VLOOKUP(AR59, TP!$S$5:$T$24, 2, 0) &amp; ".",
"")</f>
        <v/>
      </c>
      <c r="AU59" s="15"/>
      <c r="AW59" s="29">
        <f t="shared" si="11"/>
        <v>0</v>
      </c>
      <c r="AX59" s="29">
        <f t="shared" si="0"/>
        <v>0</v>
      </c>
      <c r="AY59" s="29">
        <f t="shared" si="1"/>
        <v>0</v>
      </c>
      <c r="AZ59" s="54"/>
      <c r="BA59" s="29">
        <f t="shared" si="2"/>
        <v>0</v>
      </c>
      <c r="BE59" s="48"/>
      <c r="BF59" s="48"/>
    </row>
    <row r="60" spans="1:58" customFormat="1" hidden="1" x14ac:dyDescent="0.25">
      <c r="A60" s="56">
        <f>'Identitas Siswa'!A59</f>
        <v>52</v>
      </c>
      <c r="B60" s="62" t="str">
        <f>IF('Identitas Siswa'!D59=0,"",'Identitas Siswa'!D59)</f>
        <v/>
      </c>
      <c r="C60" s="160"/>
      <c r="D60" s="160"/>
      <c r="E60" s="160"/>
      <c r="F60" s="160"/>
      <c r="G60" s="160"/>
      <c r="H60" s="160"/>
      <c r="I60" s="160"/>
      <c r="J60" s="160"/>
      <c r="K60" s="160"/>
      <c r="L60" s="160"/>
      <c r="M60" s="160"/>
      <c r="N60" s="160"/>
      <c r="O60" s="160"/>
      <c r="P60" s="160"/>
      <c r="Q60" s="160"/>
      <c r="R60" s="160"/>
      <c r="S60" s="160"/>
      <c r="T60" s="160"/>
      <c r="U60" s="160"/>
      <c r="V60" s="160"/>
      <c r="W60" s="160"/>
      <c r="X60" s="160"/>
      <c r="Y60" s="160"/>
      <c r="Z60" s="160"/>
      <c r="AA60" s="160"/>
      <c r="AB60" s="160"/>
      <c r="AC60" s="160"/>
      <c r="AD60" s="160"/>
      <c r="AE60" s="160"/>
      <c r="AF60" s="160"/>
      <c r="AG60" s="160"/>
      <c r="AH60" s="160"/>
      <c r="AI60" s="160"/>
      <c r="AJ60" s="160"/>
      <c r="AK60" s="57">
        <f t="shared" si="3"/>
        <v>0</v>
      </c>
      <c r="AL60" s="57">
        <f t="shared" si="4"/>
        <v>0</v>
      </c>
      <c r="AM60" s="57">
        <f t="shared" si="5"/>
        <v>0</v>
      </c>
      <c r="AN60" s="57" t="str">
        <f t="shared" si="6"/>
        <v/>
      </c>
      <c r="AO60" s="56">
        <f t="shared" si="7"/>
        <v>0</v>
      </c>
      <c r="AP60" s="56" t="str">
        <f t="shared" si="8"/>
        <v/>
      </c>
      <c r="AQ60" s="56">
        <f t="shared" si="9"/>
        <v>0</v>
      </c>
      <c r="AR60" s="56" t="str">
        <f t="shared" si="10"/>
        <v/>
      </c>
      <c r="AS60" s="58" t="str">
        <f>IFERROR(
   'Identitas Siswa'!E59 &amp; " " &amp; LOWER($AT$3) &amp; " " &amp; VLOOKUP(AP60, TP!$S$5:$T$24, 2, 0) &amp; ".",
"")</f>
        <v/>
      </c>
      <c r="AT60" s="58" t="str">
        <f>IFERROR(
   'Identitas Siswa'!E59 &amp; " " &amp; LOWER($AT$4) &amp; " " &amp; VLOOKUP(AR60, TP!$S$5:$T$24, 2, 0) &amp; ".",
"")</f>
        <v/>
      </c>
      <c r="AU60" s="15"/>
      <c r="AW60" s="29">
        <f t="shared" si="11"/>
        <v>0</v>
      </c>
      <c r="AX60" s="29">
        <f t="shared" si="0"/>
        <v>0</v>
      </c>
      <c r="AY60" s="29">
        <f t="shared" si="1"/>
        <v>0</v>
      </c>
      <c r="AZ60" s="54"/>
      <c r="BA60" s="29">
        <f t="shared" si="2"/>
        <v>0</v>
      </c>
      <c r="BE60" s="48"/>
      <c r="BF60" s="48"/>
    </row>
    <row r="61" spans="1:58" customFormat="1" hidden="1" x14ac:dyDescent="0.25">
      <c r="A61" s="56">
        <f>'Identitas Siswa'!A60</f>
        <v>53</v>
      </c>
      <c r="B61" s="62" t="str">
        <f>IF('Identitas Siswa'!D60=0,"",'Identitas Siswa'!D60)</f>
        <v/>
      </c>
      <c r="C61" s="160"/>
      <c r="D61" s="160"/>
      <c r="E61" s="160"/>
      <c r="F61" s="160"/>
      <c r="G61" s="160"/>
      <c r="H61" s="160"/>
      <c r="I61" s="160"/>
      <c r="J61" s="160"/>
      <c r="K61" s="160"/>
      <c r="L61" s="160"/>
      <c r="M61" s="160"/>
      <c r="N61" s="160"/>
      <c r="O61" s="160"/>
      <c r="P61" s="160"/>
      <c r="Q61" s="160"/>
      <c r="R61" s="160"/>
      <c r="S61" s="160"/>
      <c r="T61" s="160"/>
      <c r="U61" s="160"/>
      <c r="V61" s="160"/>
      <c r="W61" s="160"/>
      <c r="X61" s="160"/>
      <c r="Y61" s="160"/>
      <c r="Z61" s="160"/>
      <c r="AA61" s="160"/>
      <c r="AB61" s="160"/>
      <c r="AC61" s="160"/>
      <c r="AD61" s="160"/>
      <c r="AE61" s="160"/>
      <c r="AF61" s="160"/>
      <c r="AG61" s="160"/>
      <c r="AH61" s="160"/>
      <c r="AI61" s="160"/>
      <c r="AJ61" s="160"/>
      <c r="AK61" s="57">
        <f t="shared" si="3"/>
        <v>0</v>
      </c>
      <c r="AL61" s="57">
        <f t="shared" si="4"/>
        <v>0</v>
      </c>
      <c r="AM61" s="57">
        <f t="shared" si="5"/>
        <v>0</v>
      </c>
      <c r="AN61" s="57" t="str">
        <f t="shared" si="6"/>
        <v/>
      </c>
      <c r="AO61" s="56">
        <f t="shared" si="7"/>
        <v>0</v>
      </c>
      <c r="AP61" s="56" t="str">
        <f t="shared" si="8"/>
        <v/>
      </c>
      <c r="AQ61" s="56">
        <f t="shared" si="9"/>
        <v>0</v>
      </c>
      <c r="AR61" s="56" t="str">
        <f t="shared" si="10"/>
        <v/>
      </c>
      <c r="AS61" s="58" t="str">
        <f>IFERROR(
   'Identitas Siswa'!E60 &amp; " " &amp; LOWER($AT$3) &amp; " " &amp; VLOOKUP(AP61, TP!$S$5:$T$24, 2, 0) &amp; ".",
"")</f>
        <v/>
      </c>
      <c r="AT61" s="58" t="str">
        <f>IFERROR(
   'Identitas Siswa'!E60 &amp; " " &amp; LOWER($AT$4) &amp; " " &amp; VLOOKUP(AR61, TP!$S$5:$T$24, 2, 0) &amp; ".",
"")</f>
        <v/>
      </c>
      <c r="AU61" s="15"/>
      <c r="AW61" s="29">
        <f t="shared" si="11"/>
        <v>0</v>
      </c>
      <c r="AX61" s="29">
        <f t="shared" si="0"/>
        <v>0</v>
      </c>
      <c r="AY61" s="29">
        <f t="shared" si="1"/>
        <v>0</v>
      </c>
      <c r="AZ61" s="54"/>
      <c r="BA61" s="29">
        <f t="shared" si="2"/>
        <v>0</v>
      </c>
      <c r="BE61" s="48"/>
      <c r="BF61" s="48"/>
    </row>
    <row r="62" spans="1:58" customFormat="1" hidden="1" x14ac:dyDescent="0.25">
      <c r="A62" s="56">
        <f>'Identitas Siswa'!A61</f>
        <v>54</v>
      </c>
      <c r="B62" s="62" t="str">
        <f>IF('Identitas Siswa'!D61=0,"",'Identitas Siswa'!D61)</f>
        <v/>
      </c>
      <c r="C62" s="160"/>
      <c r="D62" s="160"/>
      <c r="E62" s="160"/>
      <c r="F62" s="160"/>
      <c r="G62" s="160"/>
      <c r="H62" s="160"/>
      <c r="I62" s="160"/>
      <c r="J62" s="160"/>
      <c r="K62" s="160"/>
      <c r="L62" s="160"/>
      <c r="M62" s="160"/>
      <c r="N62" s="160"/>
      <c r="O62" s="160"/>
      <c r="P62" s="160"/>
      <c r="Q62" s="160"/>
      <c r="R62" s="160"/>
      <c r="S62" s="160"/>
      <c r="T62" s="160"/>
      <c r="U62" s="160"/>
      <c r="V62" s="160"/>
      <c r="W62" s="160"/>
      <c r="X62" s="160"/>
      <c r="Y62" s="160"/>
      <c r="Z62" s="160"/>
      <c r="AA62" s="160"/>
      <c r="AB62" s="160"/>
      <c r="AC62" s="160"/>
      <c r="AD62" s="160"/>
      <c r="AE62" s="160"/>
      <c r="AF62" s="160"/>
      <c r="AG62" s="160"/>
      <c r="AH62" s="160"/>
      <c r="AI62" s="160"/>
      <c r="AJ62" s="160"/>
      <c r="AK62" s="57">
        <f t="shared" si="3"/>
        <v>0</v>
      </c>
      <c r="AL62" s="57">
        <f t="shared" si="4"/>
        <v>0</v>
      </c>
      <c r="AM62" s="57">
        <f t="shared" si="5"/>
        <v>0</v>
      </c>
      <c r="AN62" s="57" t="str">
        <f t="shared" si="6"/>
        <v/>
      </c>
      <c r="AO62" s="56">
        <f t="shared" si="7"/>
        <v>0</v>
      </c>
      <c r="AP62" s="56" t="str">
        <f t="shared" si="8"/>
        <v/>
      </c>
      <c r="AQ62" s="56">
        <f t="shared" si="9"/>
        <v>0</v>
      </c>
      <c r="AR62" s="56" t="str">
        <f t="shared" si="10"/>
        <v/>
      </c>
      <c r="AS62" s="58" t="str">
        <f>IFERROR(
   'Identitas Siswa'!E61 &amp; " " &amp; LOWER($AT$3) &amp; " " &amp; VLOOKUP(AP62, TP!$S$5:$T$24, 2, 0) &amp; ".",
"")</f>
        <v/>
      </c>
      <c r="AT62" s="58" t="str">
        <f>IFERROR(
   'Identitas Siswa'!E61 &amp; " " &amp; LOWER($AT$4) &amp; " " &amp; VLOOKUP(AR62, TP!$S$5:$T$24, 2, 0) &amp; ".",
"")</f>
        <v/>
      </c>
      <c r="AU62" s="15"/>
      <c r="AW62" s="29">
        <f t="shared" si="11"/>
        <v>0</v>
      </c>
      <c r="AX62" s="29">
        <f t="shared" si="0"/>
        <v>0</v>
      </c>
      <c r="AY62" s="29">
        <f t="shared" si="1"/>
        <v>0</v>
      </c>
      <c r="AZ62" s="54"/>
      <c r="BA62" s="29">
        <f t="shared" si="2"/>
        <v>0</v>
      </c>
      <c r="BE62" s="48"/>
      <c r="BF62" s="48"/>
    </row>
    <row r="63" spans="1:58" customFormat="1" hidden="1" x14ac:dyDescent="0.25">
      <c r="A63" s="56">
        <f>'Identitas Siswa'!A62</f>
        <v>55</v>
      </c>
      <c r="B63" s="62" t="str">
        <f>IF('Identitas Siswa'!D62=0,"",'Identitas Siswa'!D62)</f>
        <v/>
      </c>
      <c r="C63" s="160"/>
      <c r="D63" s="160"/>
      <c r="E63" s="160"/>
      <c r="F63" s="160"/>
      <c r="G63" s="160"/>
      <c r="H63" s="160"/>
      <c r="I63" s="160"/>
      <c r="J63" s="160"/>
      <c r="K63" s="160"/>
      <c r="L63" s="160"/>
      <c r="M63" s="160"/>
      <c r="N63" s="160"/>
      <c r="O63" s="160"/>
      <c r="P63" s="160"/>
      <c r="Q63" s="160"/>
      <c r="R63" s="160"/>
      <c r="S63" s="160"/>
      <c r="T63" s="160"/>
      <c r="U63" s="160"/>
      <c r="V63" s="160"/>
      <c r="W63" s="160"/>
      <c r="X63" s="160"/>
      <c r="Y63" s="160"/>
      <c r="Z63" s="160"/>
      <c r="AA63" s="160"/>
      <c r="AB63" s="160"/>
      <c r="AC63" s="160"/>
      <c r="AD63" s="160"/>
      <c r="AE63" s="160"/>
      <c r="AF63" s="160"/>
      <c r="AG63" s="160"/>
      <c r="AH63" s="160"/>
      <c r="AI63" s="160"/>
      <c r="AJ63" s="160"/>
      <c r="AK63" s="57">
        <f t="shared" si="3"/>
        <v>0</v>
      </c>
      <c r="AL63" s="57">
        <f t="shared" si="4"/>
        <v>0</v>
      </c>
      <c r="AM63" s="57">
        <f t="shared" si="5"/>
        <v>0</v>
      </c>
      <c r="AN63" s="57" t="str">
        <f t="shared" si="6"/>
        <v/>
      </c>
      <c r="AO63" s="56">
        <f t="shared" si="7"/>
        <v>0</v>
      </c>
      <c r="AP63" s="56" t="str">
        <f t="shared" si="8"/>
        <v/>
      </c>
      <c r="AQ63" s="56">
        <f t="shared" si="9"/>
        <v>0</v>
      </c>
      <c r="AR63" s="56" t="str">
        <f t="shared" si="10"/>
        <v/>
      </c>
      <c r="AS63" s="58" t="str">
        <f>IFERROR(
   'Identitas Siswa'!E62 &amp; " " &amp; LOWER($AT$3) &amp; " " &amp; VLOOKUP(AP63, TP!$S$5:$T$24, 2, 0) &amp; ".",
"")</f>
        <v/>
      </c>
      <c r="AT63" s="58" t="str">
        <f>IFERROR(
   'Identitas Siswa'!E62 &amp; " " &amp; LOWER($AT$4) &amp; " " &amp; VLOOKUP(AR63, TP!$S$5:$T$24, 2, 0) &amp; ".",
"")</f>
        <v/>
      </c>
      <c r="AU63" s="15"/>
      <c r="AW63" s="29">
        <f t="shared" si="11"/>
        <v>0</v>
      </c>
      <c r="AX63" s="29">
        <f t="shared" si="0"/>
        <v>0</v>
      </c>
      <c r="AY63" s="29">
        <f t="shared" si="1"/>
        <v>0</v>
      </c>
      <c r="AZ63" s="54"/>
      <c r="BA63" s="29">
        <f t="shared" si="2"/>
        <v>0</v>
      </c>
      <c r="BE63" s="48"/>
      <c r="BF63" s="48"/>
    </row>
    <row r="64" spans="1:58" customFormat="1" hidden="1" x14ac:dyDescent="0.25">
      <c r="A64" s="56">
        <f>'Identitas Siswa'!A63</f>
        <v>56</v>
      </c>
      <c r="B64" s="62" t="str">
        <f>IF('Identitas Siswa'!D63=0,"",'Identitas Siswa'!D63)</f>
        <v/>
      </c>
      <c r="C64" s="160"/>
      <c r="D64" s="160"/>
      <c r="E64" s="160"/>
      <c r="F64" s="160"/>
      <c r="G64" s="160"/>
      <c r="H64" s="160"/>
      <c r="I64" s="160"/>
      <c r="J64" s="160"/>
      <c r="K64" s="160"/>
      <c r="L64" s="160"/>
      <c r="M64" s="160"/>
      <c r="N64" s="160"/>
      <c r="O64" s="160"/>
      <c r="P64" s="160"/>
      <c r="Q64" s="160"/>
      <c r="R64" s="160"/>
      <c r="S64" s="160"/>
      <c r="T64" s="160"/>
      <c r="U64" s="160"/>
      <c r="V64" s="160"/>
      <c r="W64" s="160"/>
      <c r="X64" s="160"/>
      <c r="Y64" s="160"/>
      <c r="Z64" s="160"/>
      <c r="AA64" s="160"/>
      <c r="AB64" s="160"/>
      <c r="AC64" s="160"/>
      <c r="AD64" s="160"/>
      <c r="AE64" s="160"/>
      <c r="AF64" s="160"/>
      <c r="AG64" s="160"/>
      <c r="AH64" s="160"/>
      <c r="AI64" s="160"/>
      <c r="AJ64" s="160"/>
      <c r="AK64" s="57">
        <f t="shared" si="3"/>
        <v>0</v>
      </c>
      <c r="AL64" s="57">
        <f t="shared" si="4"/>
        <v>0</v>
      </c>
      <c r="AM64" s="57">
        <f t="shared" si="5"/>
        <v>0</v>
      </c>
      <c r="AN64" s="57" t="str">
        <f t="shared" si="6"/>
        <v/>
      </c>
      <c r="AO64" s="56">
        <f t="shared" si="7"/>
        <v>0</v>
      </c>
      <c r="AP64" s="56" t="str">
        <f t="shared" si="8"/>
        <v/>
      </c>
      <c r="AQ64" s="56">
        <f t="shared" si="9"/>
        <v>0</v>
      </c>
      <c r="AR64" s="56" t="str">
        <f t="shared" si="10"/>
        <v/>
      </c>
      <c r="AS64" s="58" t="str">
        <f>IFERROR(
   'Identitas Siswa'!E63 &amp; " " &amp; LOWER($AT$3) &amp; " " &amp; VLOOKUP(AP64, TP!$S$5:$T$24, 2, 0) &amp; ".",
"")</f>
        <v/>
      </c>
      <c r="AT64" s="58" t="str">
        <f>IFERROR(
   'Identitas Siswa'!E63 &amp; " " &amp; LOWER($AT$4) &amp; " " &amp; VLOOKUP(AR64, TP!$S$5:$T$24, 2, 0) &amp; ".",
"")</f>
        <v/>
      </c>
      <c r="AU64" s="15"/>
      <c r="AW64" s="29">
        <f t="shared" si="11"/>
        <v>0</v>
      </c>
      <c r="AX64" s="29">
        <f t="shared" si="0"/>
        <v>0</v>
      </c>
      <c r="AY64" s="29">
        <f t="shared" si="1"/>
        <v>0</v>
      </c>
      <c r="AZ64" s="54"/>
      <c r="BA64" s="29">
        <f t="shared" si="2"/>
        <v>0</v>
      </c>
      <c r="BE64" s="48"/>
      <c r="BF64" s="48"/>
    </row>
    <row r="65" spans="1:58" customFormat="1" hidden="1" x14ac:dyDescent="0.25">
      <c r="A65" s="56">
        <f>'Identitas Siswa'!A64</f>
        <v>57</v>
      </c>
      <c r="B65" s="62" t="str">
        <f>IF('Identitas Siswa'!D64=0,"",'Identitas Siswa'!D64)</f>
        <v/>
      </c>
      <c r="C65" s="160"/>
      <c r="D65" s="160"/>
      <c r="E65" s="160"/>
      <c r="F65" s="160"/>
      <c r="G65" s="160"/>
      <c r="H65" s="160"/>
      <c r="I65" s="160"/>
      <c r="J65" s="160"/>
      <c r="K65" s="160"/>
      <c r="L65" s="160"/>
      <c r="M65" s="160"/>
      <c r="N65" s="160"/>
      <c r="O65" s="160"/>
      <c r="P65" s="160"/>
      <c r="Q65" s="160"/>
      <c r="R65" s="160"/>
      <c r="S65" s="160"/>
      <c r="T65" s="160"/>
      <c r="U65" s="160"/>
      <c r="V65" s="160"/>
      <c r="W65" s="160"/>
      <c r="X65" s="160"/>
      <c r="Y65" s="160"/>
      <c r="Z65" s="160"/>
      <c r="AA65" s="160"/>
      <c r="AB65" s="160"/>
      <c r="AC65" s="160"/>
      <c r="AD65" s="160"/>
      <c r="AE65" s="160"/>
      <c r="AF65" s="160"/>
      <c r="AG65" s="160"/>
      <c r="AH65" s="160"/>
      <c r="AI65" s="160"/>
      <c r="AJ65" s="160"/>
      <c r="AK65" s="57">
        <f t="shared" si="3"/>
        <v>0</v>
      </c>
      <c r="AL65" s="57">
        <f t="shared" si="4"/>
        <v>0</v>
      </c>
      <c r="AM65" s="57">
        <f t="shared" si="5"/>
        <v>0</v>
      </c>
      <c r="AN65" s="57" t="str">
        <f t="shared" si="6"/>
        <v/>
      </c>
      <c r="AO65" s="56">
        <f t="shared" si="7"/>
        <v>0</v>
      </c>
      <c r="AP65" s="56" t="str">
        <f t="shared" si="8"/>
        <v/>
      </c>
      <c r="AQ65" s="56">
        <f t="shared" si="9"/>
        <v>0</v>
      </c>
      <c r="AR65" s="56" t="str">
        <f t="shared" si="10"/>
        <v/>
      </c>
      <c r="AS65" s="58" t="str">
        <f>IFERROR(
   'Identitas Siswa'!E64 &amp; " " &amp; LOWER($AT$3) &amp; " " &amp; VLOOKUP(AP65, TP!$S$5:$T$24, 2, 0) &amp; ".",
"")</f>
        <v/>
      </c>
      <c r="AT65" s="58" t="str">
        <f>IFERROR(
   'Identitas Siswa'!E64 &amp; " " &amp; LOWER($AT$4) &amp; " " &amp; VLOOKUP(AR65, TP!$S$5:$T$24, 2, 0) &amp; ".",
"")</f>
        <v/>
      </c>
      <c r="AU65" s="15"/>
      <c r="AW65" s="29">
        <f t="shared" si="11"/>
        <v>0</v>
      </c>
      <c r="AX65" s="29">
        <f t="shared" si="0"/>
        <v>0</v>
      </c>
      <c r="AY65" s="29">
        <f t="shared" si="1"/>
        <v>0</v>
      </c>
      <c r="AZ65" s="54"/>
      <c r="BA65" s="29">
        <f t="shared" si="2"/>
        <v>0</v>
      </c>
      <c r="BE65" s="48"/>
      <c r="BF65" s="48"/>
    </row>
    <row r="66" spans="1:58" customFormat="1" hidden="1" x14ac:dyDescent="0.25">
      <c r="A66" s="56">
        <f>'Identitas Siswa'!A65</f>
        <v>58</v>
      </c>
      <c r="B66" s="62" t="str">
        <f>IF('Identitas Siswa'!D65=0,"",'Identitas Siswa'!D65)</f>
        <v/>
      </c>
      <c r="C66" s="160"/>
      <c r="D66" s="160"/>
      <c r="E66" s="160"/>
      <c r="F66" s="160"/>
      <c r="G66" s="160"/>
      <c r="H66" s="160"/>
      <c r="I66" s="160"/>
      <c r="J66" s="160"/>
      <c r="K66" s="160"/>
      <c r="L66" s="160"/>
      <c r="M66" s="160"/>
      <c r="N66" s="160"/>
      <c r="O66" s="160"/>
      <c r="P66" s="160"/>
      <c r="Q66" s="160"/>
      <c r="R66" s="160"/>
      <c r="S66" s="160"/>
      <c r="T66" s="160"/>
      <c r="U66" s="160"/>
      <c r="V66" s="160"/>
      <c r="W66" s="160"/>
      <c r="X66" s="160"/>
      <c r="Y66" s="160"/>
      <c r="Z66" s="160"/>
      <c r="AA66" s="160"/>
      <c r="AB66" s="160"/>
      <c r="AC66" s="160"/>
      <c r="AD66" s="160"/>
      <c r="AE66" s="160"/>
      <c r="AF66" s="160"/>
      <c r="AG66" s="160"/>
      <c r="AH66" s="160"/>
      <c r="AI66" s="160"/>
      <c r="AJ66" s="160"/>
      <c r="AK66" s="57">
        <f t="shared" si="3"/>
        <v>0</v>
      </c>
      <c r="AL66" s="57">
        <f t="shared" si="4"/>
        <v>0</v>
      </c>
      <c r="AM66" s="57">
        <f t="shared" si="5"/>
        <v>0</v>
      </c>
      <c r="AN66" s="57" t="str">
        <f t="shared" si="6"/>
        <v/>
      </c>
      <c r="AO66" s="56">
        <f t="shared" si="7"/>
        <v>0</v>
      </c>
      <c r="AP66" s="56" t="str">
        <f t="shared" si="8"/>
        <v/>
      </c>
      <c r="AQ66" s="56">
        <f t="shared" si="9"/>
        <v>0</v>
      </c>
      <c r="AR66" s="56" t="str">
        <f t="shared" si="10"/>
        <v/>
      </c>
      <c r="AS66" s="58" t="str">
        <f>IFERROR(
   'Identitas Siswa'!E65 &amp; " " &amp; LOWER($AT$3) &amp; " " &amp; VLOOKUP(AP66, TP!$S$5:$T$24, 2, 0) &amp; ".",
"")</f>
        <v/>
      </c>
      <c r="AT66" s="58" t="str">
        <f>IFERROR(
   'Identitas Siswa'!E65 &amp; " " &amp; LOWER($AT$4) &amp; " " &amp; VLOOKUP(AR66, TP!$S$5:$T$24, 2, 0) &amp; ".",
"")</f>
        <v/>
      </c>
      <c r="AU66" s="15"/>
      <c r="AW66" s="29">
        <f t="shared" si="11"/>
        <v>0</v>
      </c>
      <c r="AX66" s="29">
        <f t="shared" si="0"/>
        <v>0</v>
      </c>
      <c r="AY66" s="29">
        <f t="shared" si="1"/>
        <v>0</v>
      </c>
      <c r="AZ66" s="54"/>
      <c r="BA66" s="29">
        <f t="shared" si="2"/>
        <v>0</v>
      </c>
      <c r="BE66" s="48"/>
      <c r="BF66" s="48"/>
    </row>
    <row r="67" spans="1:58" customFormat="1" hidden="1" x14ac:dyDescent="0.25">
      <c r="A67" s="56">
        <f>'Identitas Siswa'!A66</f>
        <v>59</v>
      </c>
      <c r="B67" s="62" t="str">
        <f>IF('Identitas Siswa'!D66=0,"",'Identitas Siswa'!D66)</f>
        <v/>
      </c>
      <c r="C67" s="160"/>
      <c r="D67" s="160"/>
      <c r="E67" s="160"/>
      <c r="F67" s="160"/>
      <c r="G67" s="160"/>
      <c r="H67" s="160"/>
      <c r="I67" s="160"/>
      <c r="J67" s="160"/>
      <c r="K67" s="160"/>
      <c r="L67" s="160"/>
      <c r="M67" s="160"/>
      <c r="N67" s="160"/>
      <c r="O67" s="160"/>
      <c r="P67" s="160"/>
      <c r="Q67" s="160"/>
      <c r="R67" s="160"/>
      <c r="S67" s="160"/>
      <c r="T67" s="160"/>
      <c r="U67" s="160"/>
      <c r="V67" s="160"/>
      <c r="W67" s="160"/>
      <c r="X67" s="160"/>
      <c r="Y67" s="160"/>
      <c r="Z67" s="160"/>
      <c r="AA67" s="160"/>
      <c r="AB67" s="160"/>
      <c r="AC67" s="160"/>
      <c r="AD67" s="160"/>
      <c r="AE67" s="160"/>
      <c r="AF67" s="160"/>
      <c r="AG67" s="160"/>
      <c r="AH67" s="160"/>
      <c r="AI67" s="160"/>
      <c r="AJ67" s="160"/>
      <c r="AK67" s="57">
        <f t="shared" si="3"/>
        <v>0</v>
      </c>
      <c r="AL67" s="57">
        <f t="shared" si="4"/>
        <v>0</v>
      </c>
      <c r="AM67" s="57">
        <f t="shared" si="5"/>
        <v>0</v>
      </c>
      <c r="AN67" s="57" t="str">
        <f t="shared" si="6"/>
        <v/>
      </c>
      <c r="AO67" s="56">
        <f t="shared" si="7"/>
        <v>0</v>
      </c>
      <c r="AP67" s="56" t="str">
        <f t="shared" si="8"/>
        <v/>
      </c>
      <c r="AQ67" s="56">
        <f t="shared" si="9"/>
        <v>0</v>
      </c>
      <c r="AR67" s="56" t="str">
        <f t="shared" si="10"/>
        <v/>
      </c>
      <c r="AS67" s="58" t="str">
        <f>IFERROR(
   'Identitas Siswa'!E66 &amp; " " &amp; LOWER($AT$3) &amp; " " &amp; VLOOKUP(AP67, TP!$S$5:$T$24, 2, 0) &amp; ".",
"")</f>
        <v/>
      </c>
      <c r="AT67" s="58" t="str">
        <f>IFERROR(
   'Identitas Siswa'!E66 &amp; " " &amp; LOWER($AT$4) &amp; " " &amp; VLOOKUP(AR67, TP!$S$5:$T$24, 2, 0) &amp; ".",
"")</f>
        <v/>
      </c>
      <c r="AU67" s="15"/>
      <c r="AW67" s="29">
        <f t="shared" si="11"/>
        <v>0</v>
      </c>
      <c r="AX67" s="29">
        <f t="shared" si="0"/>
        <v>0</v>
      </c>
      <c r="AY67" s="29">
        <f t="shared" si="1"/>
        <v>0</v>
      </c>
      <c r="AZ67" s="54"/>
      <c r="BA67" s="29">
        <f t="shared" si="2"/>
        <v>0</v>
      </c>
      <c r="BE67" s="48"/>
      <c r="BF67" s="48"/>
    </row>
    <row r="68" spans="1:58" customFormat="1" hidden="1" x14ac:dyDescent="0.25">
      <c r="A68" s="56">
        <f>'Identitas Siswa'!A67</f>
        <v>60</v>
      </c>
      <c r="B68" s="62" t="str">
        <f>IF('Identitas Siswa'!D67=0,"",'Identitas Siswa'!D67)</f>
        <v/>
      </c>
      <c r="C68" s="160"/>
      <c r="D68" s="160"/>
      <c r="E68" s="160"/>
      <c r="F68" s="160"/>
      <c r="G68" s="160"/>
      <c r="H68" s="160"/>
      <c r="I68" s="160"/>
      <c r="J68" s="160"/>
      <c r="K68" s="160"/>
      <c r="L68" s="160"/>
      <c r="M68" s="160"/>
      <c r="N68" s="160"/>
      <c r="O68" s="160"/>
      <c r="P68" s="160"/>
      <c r="Q68" s="160"/>
      <c r="R68" s="160"/>
      <c r="S68" s="160"/>
      <c r="T68" s="160"/>
      <c r="U68" s="160"/>
      <c r="V68" s="160"/>
      <c r="W68" s="160"/>
      <c r="X68" s="160"/>
      <c r="Y68" s="160"/>
      <c r="Z68" s="160"/>
      <c r="AA68" s="160"/>
      <c r="AB68" s="160"/>
      <c r="AC68" s="160"/>
      <c r="AD68" s="160"/>
      <c r="AE68" s="160"/>
      <c r="AF68" s="160"/>
      <c r="AG68" s="160"/>
      <c r="AH68" s="160"/>
      <c r="AI68" s="160"/>
      <c r="AJ68" s="160"/>
      <c r="AK68" s="57">
        <f t="shared" si="3"/>
        <v>0</v>
      </c>
      <c r="AL68" s="57">
        <f t="shared" si="4"/>
        <v>0</v>
      </c>
      <c r="AM68" s="57">
        <f t="shared" si="5"/>
        <v>0</v>
      </c>
      <c r="AN68" s="57" t="str">
        <f t="shared" si="6"/>
        <v/>
      </c>
      <c r="AO68" s="56">
        <f t="shared" si="7"/>
        <v>0</v>
      </c>
      <c r="AP68" s="56" t="str">
        <f t="shared" si="8"/>
        <v/>
      </c>
      <c r="AQ68" s="56">
        <f t="shared" si="9"/>
        <v>0</v>
      </c>
      <c r="AR68" s="56" t="str">
        <f t="shared" si="10"/>
        <v/>
      </c>
      <c r="AS68" s="58" t="str">
        <f>IFERROR(
   'Identitas Siswa'!E67 &amp; " " &amp; LOWER($AT$3) &amp; " " &amp; VLOOKUP(AP68, TP!$S$5:$T$24, 2, 0) &amp; ".",
"")</f>
        <v/>
      </c>
      <c r="AT68" s="58" t="str">
        <f>IFERROR(
   'Identitas Siswa'!E67 &amp; " " &amp; LOWER($AT$4) &amp; " " &amp; VLOOKUP(AR68, TP!$S$5:$T$24, 2, 0) &amp; ".",
"")</f>
        <v/>
      </c>
      <c r="AU68" s="15"/>
      <c r="AW68" s="29">
        <f t="shared" si="11"/>
        <v>0</v>
      </c>
      <c r="AX68" s="29">
        <f t="shared" si="0"/>
        <v>0</v>
      </c>
      <c r="AY68" s="29">
        <f t="shared" si="1"/>
        <v>0</v>
      </c>
      <c r="AZ68" s="54"/>
      <c r="BA68" s="29">
        <f t="shared" si="2"/>
        <v>0</v>
      </c>
      <c r="BE68" s="48"/>
      <c r="BF68" s="48"/>
    </row>
    <row r="69" spans="1:58" x14ac:dyDescent="0.25"/>
    <row r="70" spans="1:58" x14ac:dyDescent="0.25"/>
  </sheetData>
  <sheetProtection sheet="1" objects="1" scenarios="1"/>
  <mergeCells count="13">
    <mergeCell ref="AO7:AP7"/>
    <mergeCell ref="AQ7:AR7"/>
    <mergeCell ref="AS7:AT7"/>
    <mergeCell ref="AT1:AT2"/>
    <mergeCell ref="A7:A8"/>
    <mergeCell ref="B7:B8"/>
    <mergeCell ref="C7:V7"/>
    <mergeCell ref="W7:AH7"/>
    <mergeCell ref="AI7:AJ7"/>
    <mergeCell ref="AK7:AK8"/>
    <mergeCell ref="AL7:AL8"/>
    <mergeCell ref="AM7:AM8"/>
    <mergeCell ref="AN7:AN8"/>
  </mergeCells>
  <conditionalFormatting sqref="C9:C68">
    <cfRule type="expression" dxfId="415" priority="32">
      <formula>$C$8=""</formula>
    </cfRule>
  </conditionalFormatting>
  <conditionalFormatting sqref="D9:D68">
    <cfRule type="expression" dxfId="414" priority="31">
      <formula>$D$8=""</formula>
    </cfRule>
  </conditionalFormatting>
  <conditionalFormatting sqref="E9:E68">
    <cfRule type="expression" dxfId="413" priority="30">
      <formula>$E$8=""</formula>
    </cfRule>
  </conditionalFormatting>
  <conditionalFormatting sqref="F9:F68">
    <cfRule type="expression" dxfId="412" priority="29">
      <formula>$F$8=""</formula>
    </cfRule>
  </conditionalFormatting>
  <conditionalFormatting sqref="G9:G68">
    <cfRule type="expression" dxfId="411" priority="28">
      <formula>$G$8=""</formula>
    </cfRule>
  </conditionalFormatting>
  <conditionalFormatting sqref="H9:H68">
    <cfRule type="expression" dxfId="410" priority="27">
      <formula>$H$8=""</formula>
    </cfRule>
  </conditionalFormatting>
  <conditionalFormatting sqref="I9:I68">
    <cfRule type="expression" dxfId="409" priority="26">
      <formula>$I$8=""</formula>
    </cfRule>
  </conditionalFormatting>
  <conditionalFormatting sqref="J9:J68">
    <cfRule type="expression" dxfId="408" priority="25">
      <formula>$J$8=""</formula>
    </cfRule>
  </conditionalFormatting>
  <conditionalFormatting sqref="K9:K68">
    <cfRule type="expression" dxfId="407" priority="24">
      <formula>$K$8=""</formula>
    </cfRule>
  </conditionalFormatting>
  <conditionalFormatting sqref="L9:L68">
    <cfRule type="expression" dxfId="406" priority="23">
      <formula>$L$8=""</formula>
    </cfRule>
  </conditionalFormatting>
  <conditionalFormatting sqref="M9:M68">
    <cfRule type="expression" dxfId="405" priority="22">
      <formula>$M$8=""</formula>
    </cfRule>
  </conditionalFormatting>
  <conditionalFormatting sqref="N9:N68">
    <cfRule type="expression" dxfId="404" priority="21">
      <formula>$N$8=""</formula>
    </cfRule>
  </conditionalFormatting>
  <conditionalFormatting sqref="O9:O68">
    <cfRule type="expression" dxfId="403" priority="20">
      <formula>$O$8=""</formula>
    </cfRule>
  </conditionalFormatting>
  <conditionalFormatting sqref="P9:P68">
    <cfRule type="expression" dxfId="402" priority="19">
      <formula>$P$8=""</formula>
    </cfRule>
  </conditionalFormatting>
  <conditionalFormatting sqref="Q9:Q68">
    <cfRule type="expression" dxfId="401" priority="18">
      <formula>$Q$8=""</formula>
    </cfRule>
  </conditionalFormatting>
  <conditionalFormatting sqref="R9:R68">
    <cfRule type="expression" dxfId="400" priority="17">
      <formula>$R$8=""</formula>
    </cfRule>
  </conditionalFormatting>
  <conditionalFormatting sqref="S9:S68">
    <cfRule type="expression" dxfId="399" priority="16">
      <formula>$S$8=""</formula>
    </cfRule>
  </conditionalFormatting>
  <conditionalFormatting sqref="T9:T68">
    <cfRule type="expression" dxfId="398" priority="15">
      <formula>$T$8=""</formula>
    </cfRule>
  </conditionalFormatting>
  <conditionalFormatting sqref="U9:U68">
    <cfRule type="expression" dxfId="397" priority="14">
      <formula>$U$8=""</formula>
    </cfRule>
  </conditionalFormatting>
  <conditionalFormatting sqref="V9:V68">
    <cfRule type="expression" dxfId="396" priority="13">
      <formula>$V$8=""</formula>
    </cfRule>
  </conditionalFormatting>
  <conditionalFormatting sqref="W9:W68">
    <cfRule type="expression" dxfId="395" priority="12">
      <formula>$W$8=""</formula>
    </cfRule>
  </conditionalFormatting>
  <conditionalFormatting sqref="X9:X68">
    <cfRule type="expression" dxfId="394" priority="11">
      <formula>$X$8=""</formula>
    </cfRule>
  </conditionalFormatting>
  <conditionalFormatting sqref="Y9:Y68">
    <cfRule type="expression" dxfId="393" priority="10">
      <formula>$Y$8=""</formula>
    </cfRule>
  </conditionalFormatting>
  <conditionalFormatting sqref="Z9:Z68">
    <cfRule type="expression" dxfId="392" priority="9">
      <formula>$Z$8=""</formula>
    </cfRule>
  </conditionalFormatting>
  <conditionalFormatting sqref="AA9:AA68">
    <cfRule type="expression" dxfId="391" priority="8">
      <formula>$AA$8=""</formula>
    </cfRule>
  </conditionalFormatting>
  <conditionalFormatting sqref="AB9:AB68">
    <cfRule type="expression" dxfId="390" priority="7">
      <formula>$AB$8=""</formula>
    </cfRule>
  </conditionalFormatting>
  <conditionalFormatting sqref="AC9:AC68">
    <cfRule type="expression" dxfId="389" priority="6">
      <formula>$AC$8=""</formula>
    </cfRule>
  </conditionalFormatting>
  <conditionalFormatting sqref="AD9:AD68">
    <cfRule type="expression" dxfId="388" priority="5">
      <formula>$AD$8=""</formula>
    </cfRule>
  </conditionalFormatting>
  <conditionalFormatting sqref="AE9:AE68">
    <cfRule type="expression" dxfId="387" priority="4">
      <formula>$AE$8=""</formula>
    </cfRule>
  </conditionalFormatting>
  <conditionalFormatting sqref="AF9:AF68">
    <cfRule type="expression" dxfId="386" priority="3">
      <formula>$AF$8=""</formula>
    </cfRule>
  </conditionalFormatting>
  <conditionalFormatting sqref="AG9:AG68">
    <cfRule type="expression" dxfId="385" priority="2">
      <formula>$AG$8=""</formula>
    </cfRule>
  </conditionalFormatting>
  <conditionalFormatting sqref="AH9:AH68">
    <cfRule type="expression" dxfId="384" priority="1">
      <formula>$AH$8=""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6865" r:id="rId3" name="CommandButton1">
          <controlPr defaultSize="0" autoLine="0" r:id="rId4">
            <anchor moveWithCells="1">
              <from>
                <xdr:col>1</xdr:col>
                <xdr:colOff>9525</xdr:colOff>
                <xdr:row>1</xdr:row>
                <xdr:rowOff>38100</xdr:rowOff>
              </from>
              <to>
                <xdr:col>1</xdr:col>
                <xdr:colOff>1733550</xdr:colOff>
                <xdr:row>4</xdr:row>
                <xdr:rowOff>133350</xdr:rowOff>
              </to>
            </anchor>
          </controlPr>
        </control>
      </mc:Choice>
      <mc:Fallback>
        <control shapeId="36865" r:id="rId3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0BA89-16E5-42A8-845A-79B6D9FBDC5C}">
  <sheetPr codeName="Sheet10"/>
  <dimension ref="A1:BH70"/>
  <sheetViews>
    <sheetView showGridLines="0" showRowColHeaders="0" zoomScale="40" zoomScaleNormal="40" workbookViewId="0">
      <pane xSplit="2" ySplit="8" topLeftCell="C9" activePane="bottomRight" state="frozen"/>
      <selection pane="topRight" activeCell="C1" sqref="C1"/>
      <selection pane="bottomLeft" activeCell="A9" sqref="A9"/>
      <selection pane="bottomRight"/>
    </sheetView>
  </sheetViews>
  <sheetFormatPr defaultColWidth="0" defaultRowHeight="15" customHeight="1" zeroHeight="1" x14ac:dyDescent="0.25"/>
  <cols>
    <col min="1" max="1" width="3.28515625" style="15" customWidth="1"/>
    <col min="2" max="2" width="36.42578125" style="15" customWidth="1"/>
    <col min="3" max="36" width="9.140625" style="15" customWidth="1"/>
    <col min="37" max="38" width="11.85546875" style="15" customWidth="1"/>
    <col min="39" max="39" width="10.7109375" style="15" customWidth="1"/>
    <col min="40" max="40" width="11.5703125" style="15" customWidth="1"/>
    <col min="41" max="41" width="5.140625" style="15" hidden="1" customWidth="1"/>
    <col min="42" max="42" width="4.85546875" style="15" hidden="1" customWidth="1"/>
    <col min="43" max="43" width="5.140625" style="15" hidden="1" customWidth="1"/>
    <col min="44" max="44" width="4.85546875" style="15" hidden="1" customWidth="1"/>
    <col min="45" max="45" width="48.42578125" style="15" customWidth="1"/>
    <col min="46" max="46" width="49.140625" style="15" customWidth="1"/>
    <col min="47" max="47" width="9.140625" style="15" customWidth="1"/>
    <col min="48" max="52" width="9.140625" style="15" hidden="1" customWidth="1"/>
    <col min="53" max="53" width="12.42578125" style="15" hidden="1" customWidth="1"/>
    <col min="54" max="56" width="9.140625" style="15" hidden="1" customWidth="1"/>
    <col min="57" max="57" width="38" style="15" hidden="1" customWidth="1"/>
    <col min="58" max="58" width="34.85546875" style="15" hidden="1" customWidth="1"/>
    <col min="59" max="59" width="45" style="15" hidden="1" customWidth="1"/>
    <col min="60" max="60" width="40.28515625" style="15" hidden="1" customWidth="1"/>
    <col min="61" max="16384" width="9.140625" style="15" hidden="1"/>
  </cols>
  <sheetData>
    <row r="1" spans="1:58" x14ac:dyDescent="0.25">
      <c r="AT1" s="284" t="s">
        <v>354</v>
      </c>
    </row>
    <row r="2" spans="1:58" x14ac:dyDescent="0.25">
      <c r="AT2" s="285"/>
    </row>
    <row r="3" spans="1:58" x14ac:dyDescent="0.25">
      <c r="AS3" s="61" t="s">
        <v>347</v>
      </c>
      <c r="AT3" s="161" t="s">
        <v>343</v>
      </c>
    </row>
    <row r="4" spans="1:58" ht="15.75" thickBot="1" x14ac:dyDescent="0.3">
      <c r="AS4" s="61" t="s">
        <v>348</v>
      </c>
      <c r="AT4" s="162" t="s">
        <v>344</v>
      </c>
      <c r="AZ4" s="15" t="str">
        <f>AW8</f>
        <v>S. TP</v>
      </c>
      <c r="BA4" s="15" t="str">
        <f>AX8</f>
        <v>S. LM</v>
      </c>
      <c r="BB4" s="15" t="str">
        <f>AY8</f>
        <v>S. AS</v>
      </c>
    </row>
    <row r="5" spans="1:58" x14ac:dyDescent="0.25">
      <c r="AZ5" s="15">
        <f>'MAPEL &amp; BOBOT'!H5</f>
        <v>1</v>
      </c>
      <c r="BA5" s="15">
        <f>'MAPEL &amp; BOBOT'!H6</f>
        <v>1</v>
      </c>
      <c r="BB5" s="15">
        <f>'MAPEL &amp; BOBOT'!H7</f>
        <v>2</v>
      </c>
      <c r="BC5" s="15">
        <f>SUM(AZ5:BB5)</f>
        <v>4</v>
      </c>
    </row>
    <row r="6" spans="1:58" x14ac:dyDescent="0.25"/>
    <row r="7" spans="1:58" customFormat="1" ht="45" customHeight="1" x14ac:dyDescent="0.25">
      <c r="A7" s="283" t="s">
        <v>53</v>
      </c>
      <c r="B7" s="286" t="s">
        <v>353</v>
      </c>
      <c r="C7" s="287" t="str">
        <f>'MAPEL &amp; BOBOT'!F5</f>
        <v>SUMATIF TUJUAN PEMBELAJARAN</v>
      </c>
      <c r="D7" s="287"/>
      <c r="E7" s="287"/>
      <c r="F7" s="287"/>
      <c r="G7" s="287"/>
      <c r="H7" s="287"/>
      <c r="I7" s="287"/>
      <c r="J7" s="287"/>
      <c r="K7" s="287"/>
      <c r="L7" s="287"/>
      <c r="M7" s="287"/>
      <c r="N7" s="287"/>
      <c r="O7" s="287"/>
      <c r="P7" s="287"/>
      <c r="Q7" s="287"/>
      <c r="R7" s="287"/>
      <c r="S7" s="287"/>
      <c r="T7" s="287"/>
      <c r="U7" s="287"/>
      <c r="V7" s="287"/>
      <c r="W7" s="287" t="str">
        <f>'MAPEL &amp; BOBOT'!F6</f>
        <v>SUMATIF LINGKUP MATERI</v>
      </c>
      <c r="X7" s="287"/>
      <c r="Y7" s="287"/>
      <c r="Z7" s="287"/>
      <c r="AA7" s="287"/>
      <c r="AB7" s="287"/>
      <c r="AC7" s="287"/>
      <c r="AD7" s="287"/>
      <c r="AE7" s="287"/>
      <c r="AF7" s="287"/>
      <c r="AG7" s="287"/>
      <c r="AH7" s="287"/>
      <c r="AI7" s="288" t="str">
        <f>'MAPEL &amp; BOBOT'!F7</f>
        <v>SUMATIF AKHIR SEMESTER</v>
      </c>
      <c r="AJ7" s="288"/>
      <c r="AK7" s="289" t="str">
        <f>"NA "&amp;C7</f>
        <v>NA SUMATIF TUJUAN PEMBELAJARAN</v>
      </c>
      <c r="AL7" s="289" t="str">
        <f>"NA "&amp;W7</f>
        <v>NA SUMATIF LINGKUP MATERI</v>
      </c>
      <c r="AM7" s="289" t="str">
        <f>"NA "&amp;AI7</f>
        <v>NA SUMATIF AKHIR SEMESTER</v>
      </c>
      <c r="AN7" s="289" t="s">
        <v>346</v>
      </c>
      <c r="AO7" s="282" t="s">
        <v>349</v>
      </c>
      <c r="AP7" s="282"/>
      <c r="AQ7" s="282" t="s">
        <v>350</v>
      </c>
      <c r="AR7" s="282"/>
      <c r="AS7" s="283" t="s">
        <v>340</v>
      </c>
      <c r="AT7" s="283"/>
      <c r="AU7" s="15"/>
    </row>
    <row r="8" spans="1:58" customFormat="1" ht="71.25" customHeight="1" x14ac:dyDescent="0.25">
      <c r="A8" s="283"/>
      <c r="B8" s="286"/>
      <c r="C8" s="49" t="str" cm="1">
        <f t="array" ref="C8:V8">IF(TRANSPOSE(TP!W5:W24)="", "", TRANSPOSE(TP!W5:W24))</f>
        <v>TP 1</v>
      </c>
      <c r="D8" s="49" t="str">
        <v>TP 2</v>
      </c>
      <c r="E8" s="49" t="str">
        <v>TP 3</v>
      </c>
      <c r="F8" s="49" t="str">
        <v>TP 4</v>
      </c>
      <c r="G8" s="49" t="str">
        <v>TP 5</v>
      </c>
      <c r="H8" s="49" t="str">
        <v>TP 6</v>
      </c>
      <c r="I8" s="49" t="str">
        <v>TP 7</v>
      </c>
      <c r="J8" s="49" t="str">
        <v>TP 8</v>
      </c>
      <c r="K8" s="49" t="str">
        <v>TP 9</v>
      </c>
      <c r="L8" s="49" t="str">
        <v>TP 10</v>
      </c>
      <c r="M8" s="49" t="str">
        <v>TP 11</v>
      </c>
      <c r="N8" s="49" t="str">
        <v/>
      </c>
      <c r="O8" s="49" t="str">
        <v/>
      </c>
      <c r="P8" s="49" t="str">
        <v/>
      </c>
      <c r="Q8" s="49" t="str">
        <v/>
      </c>
      <c r="R8" s="49" t="str">
        <v/>
      </c>
      <c r="S8" s="49" t="str">
        <v/>
      </c>
      <c r="T8" s="49" t="str">
        <v/>
      </c>
      <c r="U8" s="49" t="str">
        <v/>
      </c>
      <c r="V8" s="49" t="str">
        <v/>
      </c>
      <c r="W8" s="50" t="str" cm="1">
        <f t="array" ref="W8:AH8">IF(TRANSPOSE(TP!V5:V16)="", "", TRANSPOSE(TP!V5:V16))</f>
        <v>Melihat karena Cahaya, Mendengar karena Bunyi</v>
      </c>
      <c r="X8" s="50" t="str">
        <v>Harmoni dalam Ekosistem</v>
      </c>
      <c r="Y8" s="51" t="str">
        <v>Magnet, Listrik,  dan Teknologi untuk kehidupan</v>
      </c>
      <c r="Z8" s="51" t="str">
        <v>Mari Berkenalan dengan Bumi Kita</v>
      </c>
      <c r="AA8" s="51" t="str">
        <v/>
      </c>
      <c r="AB8" s="51" t="str">
        <v/>
      </c>
      <c r="AC8" s="51" t="str">
        <v/>
      </c>
      <c r="AD8" s="51" t="str">
        <v/>
      </c>
      <c r="AE8" s="51" t="str">
        <v/>
      </c>
      <c r="AF8" s="51" t="str">
        <v/>
      </c>
      <c r="AG8" s="51" t="str">
        <v/>
      </c>
      <c r="AH8" s="51" t="str">
        <v/>
      </c>
      <c r="AI8" s="52" t="s">
        <v>338</v>
      </c>
      <c r="AJ8" s="52" t="s">
        <v>339</v>
      </c>
      <c r="AK8" s="290"/>
      <c r="AL8" s="290"/>
      <c r="AM8" s="290"/>
      <c r="AN8" s="290"/>
      <c r="AO8" s="53" t="s">
        <v>351</v>
      </c>
      <c r="AP8" s="53" t="s">
        <v>352</v>
      </c>
      <c r="AQ8" s="53" t="s">
        <v>351</v>
      </c>
      <c r="AR8" s="53" t="s">
        <v>352</v>
      </c>
      <c r="AS8" s="49" t="s">
        <v>341</v>
      </c>
      <c r="AT8" s="49" t="s">
        <v>342</v>
      </c>
      <c r="AU8" s="15"/>
      <c r="AW8" s="29" t="str">
        <f>'MAPEL &amp; BOBOT'!G5</f>
        <v>S. TP</v>
      </c>
      <c r="AX8" s="29" t="str">
        <f>'MAPEL &amp; BOBOT'!G6</f>
        <v>S. LM</v>
      </c>
      <c r="AY8" s="29" t="str">
        <f>'MAPEL &amp; BOBOT'!G7</f>
        <v>S. AS</v>
      </c>
      <c r="AZ8" s="54"/>
      <c r="BA8" s="29" t="s">
        <v>345</v>
      </c>
    </row>
    <row r="9" spans="1:58" customFormat="1" ht="42" customHeight="1" x14ac:dyDescent="0.25">
      <c r="A9" s="56">
        <f>'Identitas Siswa'!A8</f>
        <v>1</v>
      </c>
      <c r="B9" s="62" t="str">
        <f>IF('Identitas Siswa'!D8=0,"",'Identitas Siswa'!D8)</f>
        <v>Siswa 01</v>
      </c>
      <c r="C9" s="160"/>
      <c r="D9" s="160"/>
      <c r="E9" s="160"/>
      <c r="F9" s="160"/>
      <c r="G9" s="160"/>
      <c r="H9" s="160"/>
      <c r="I9" s="160"/>
      <c r="J9" s="160"/>
      <c r="K9" s="160">
        <v>90</v>
      </c>
      <c r="L9" s="160"/>
      <c r="M9" s="160"/>
      <c r="N9" s="160"/>
      <c r="O9" s="160"/>
      <c r="P9" s="160"/>
      <c r="Q9" s="160"/>
      <c r="R9" s="160"/>
      <c r="S9" s="160"/>
      <c r="T9" s="160"/>
      <c r="U9" s="160"/>
      <c r="V9" s="160"/>
      <c r="W9" s="160">
        <v>90</v>
      </c>
      <c r="X9" s="160">
        <v>90</v>
      </c>
      <c r="Y9" s="160">
        <v>90</v>
      </c>
      <c r="Z9" s="160">
        <v>90</v>
      </c>
      <c r="AA9" s="160"/>
      <c r="AB9" s="160"/>
      <c r="AC9" s="160"/>
      <c r="AD9" s="160"/>
      <c r="AE9" s="160"/>
      <c r="AF9" s="160"/>
      <c r="AG9" s="160"/>
      <c r="AH9" s="160"/>
      <c r="AI9" s="160">
        <v>90</v>
      </c>
      <c r="AJ9" s="160">
        <v>90</v>
      </c>
      <c r="AK9" s="57">
        <f>IFERROR(AVERAGE(C9:V9),0)</f>
        <v>90</v>
      </c>
      <c r="AL9" s="57">
        <f>IFERROR(AVERAGE(W9:AH9),0)</f>
        <v>90</v>
      </c>
      <c r="AM9" s="57">
        <f>IFERROR(AVERAGE(AI9:AJ9),0)</f>
        <v>90</v>
      </c>
      <c r="AN9" s="57">
        <f>IFERROR(ROUND(IFERROR(SUM($AW9:$AY9)/$BA9,""),0),"")</f>
        <v>90</v>
      </c>
      <c r="AO9" s="56">
        <f>MAX(C9:V9)</f>
        <v>90</v>
      </c>
      <c r="AP9" s="56" t="str">
        <f>IFERROR(INDEX(C$8:V$8, MATCH(AO9, C9:V9, 0)), "")</f>
        <v>TP 9</v>
      </c>
      <c r="AQ9" s="56">
        <f>MIN(C9:V9)</f>
        <v>90</v>
      </c>
      <c r="AR9" s="56" t="str">
        <f>IFERROR(INDEX(C$8:V$8, MATCH(AQ9, C9:V9, 0)), "")</f>
        <v>TP 9</v>
      </c>
      <c r="AS9" s="58" t="str">
        <f>IFERROR(
   'Identitas Siswa'!E8 &amp; " " &amp; LOWER($AT$3) &amp; " " &amp; VLOOKUP(AP9, TP!$W$5:$X$24, 2, 0) &amp; ".",
"")</f>
        <v>Si A menunjukkan penguasaan dalam mengetahui struktur lapisan Bumi (litosfer, hidrosfer, dan atmosfer) dan kenampakan alam.</v>
      </c>
      <c r="AT9" s="58" t="str">
        <f>IFERROR(
   'Identitas Siswa'!E8 &amp; " " &amp; LOWER($AT$4) &amp; " " &amp; VLOOKUP(AR9, TP!$W$5:$X$24, 2, 0) &amp; ".",
"")</f>
        <v>Si A perlu bimbingan dalam mengetahui struktur lapisan Bumi (litosfer, hidrosfer, dan atmosfer) dan kenampakan alam.</v>
      </c>
      <c r="AU9" s="15"/>
      <c r="AW9" s="29">
        <f>IFERROR(AK9*$AZ$5,0)</f>
        <v>90</v>
      </c>
      <c r="AX9" s="29">
        <f>IFERROR(AL9*$BA$5,0)</f>
        <v>90</v>
      </c>
      <c r="AY9" s="29">
        <f>IFERROR(AM9*$BB$5,0)</f>
        <v>180</v>
      </c>
      <c r="AZ9" s="54"/>
      <c r="BA9" s="29">
        <f>SUM(SUM(AK9&gt;0)*$AZ$5,SUM(AL9&gt;0)*$BA$5,SUM(AM9&gt;0)*$BB$5)</f>
        <v>4</v>
      </c>
    </row>
    <row r="10" spans="1:58" customFormat="1" ht="24" x14ac:dyDescent="0.25">
      <c r="A10" s="56">
        <f>'Identitas Siswa'!A9</f>
        <v>2</v>
      </c>
      <c r="B10" s="62" t="str">
        <f>IF('Identitas Siswa'!D9=0,"",'Identitas Siswa'!D9)</f>
        <v>Siswa 02</v>
      </c>
      <c r="C10" s="160">
        <v>80</v>
      </c>
      <c r="D10" s="160">
        <v>80</v>
      </c>
      <c r="E10" s="160">
        <v>80</v>
      </c>
      <c r="F10" s="160">
        <v>80</v>
      </c>
      <c r="G10" s="160">
        <v>80</v>
      </c>
      <c r="H10" s="160">
        <v>80</v>
      </c>
      <c r="I10" s="160">
        <v>80</v>
      </c>
      <c r="J10" s="160">
        <v>80</v>
      </c>
      <c r="K10" s="160">
        <v>80</v>
      </c>
      <c r="L10" s="160">
        <v>80</v>
      </c>
      <c r="M10" s="160"/>
      <c r="N10" s="160"/>
      <c r="O10" s="160"/>
      <c r="P10" s="160"/>
      <c r="Q10" s="160"/>
      <c r="R10" s="160"/>
      <c r="S10" s="160"/>
      <c r="T10" s="160"/>
      <c r="U10" s="160"/>
      <c r="V10" s="160"/>
      <c r="W10" s="160">
        <v>80</v>
      </c>
      <c r="X10" s="160">
        <v>80</v>
      </c>
      <c r="Y10" s="160"/>
      <c r="Z10" s="160"/>
      <c r="AA10" s="160"/>
      <c r="AB10" s="160"/>
      <c r="AC10" s="160"/>
      <c r="AD10" s="160"/>
      <c r="AE10" s="160"/>
      <c r="AF10" s="160"/>
      <c r="AG10" s="160"/>
      <c r="AH10" s="160"/>
      <c r="AI10" s="160">
        <v>80</v>
      </c>
      <c r="AJ10" s="160">
        <v>80</v>
      </c>
      <c r="AK10" s="57">
        <f>IFERROR(AVERAGE(C10:V10),0)</f>
        <v>80</v>
      </c>
      <c r="AL10" s="57">
        <f>IFERROR(AVERAGE(W10:AH10),0)</f>
        <v>80</v>
      </c>
      <c r="AM10" s="57">
        <f>IFERROR(AVERAGE(AI10:AJ10),0)</f>
        <v>80</v>
      </c>
      <c r="AN10" s="57">
        <f>IFERROR(ROUND(IFERROR(SUM($AW10:$AY10)/$BA10,""),0),"")</f>
        <v>80</v>
      </c>
      <c r="AO10" s="56">
        <f>MAX(C10:V10)</f>
        <v>80</v>
      </c>
      <c r="AP10" s="56" t="str">
        <f>IFERROR(INDEX(C$8:V$8, MATCH(AO10, C10:V10, 0)), "")</f>
        <v>TP 1</v>
      </c>
      <c r="AQ10" s="56">
        <f>MIN(C10:V10)</f>
        <v>80</v>
      </c>
      <c r="AR10" s="56" t="str">
        <f>IFERROR(INDEX(C$8:V$8, MATCH(AQ10, C10:V10, 0)), "")</f>
        <v>TP 1</v>
      </c>
      <c r="AS10" s="58" t="str">
        <f>IFERROR(
   'Identitas Siswa'!E9 &amp; " " &amp; LOWER($AT$3) &amp; " " &amp; VLOOKUP(AP10, TP!$W$5:$X$24, 2, 0) &amp; ".",
"")</f>
        <v>Si B menunjukkan penguasaan dalam menjelaskan sifat-sifat bunyi dan cahaya melalui percobaan sederhana.</v>
      </c>
      <c r="AT10" s="58" t="str">
        <f>IFERROR(
   'Identitas Siswa'!E9 &amp; " " &amp; LOWER($AT$4) &amp; " " &amp; VLOOKUP(AR10, TP!$W$5:$X$24, 2, 0) &amp; ".",
"")</f>
        <v>Si B perlu bimbingan dalam menjelaskan sifat-sifat bunyi dan cahaya melalui percobaan sederhana.</v>
      </c>
      <c r="AU10" s="15"/>
      <c r="AW10" s="29">
        <f>IFERROR(AK10*$AZ$5,0)</f>
        <v>80</v>
      </c>
      <c r="AX10" s="29">
        <f t="shared" ref="AX10:AX68" si="0">IFERROR(AL10*$BA$5,0)</f>
        <v>80</v>
      </c>
      <c r="AY10" s="29">
        <f t="shared" ref="AY10:AY68" si="1">IFERROR(AM10*$BB$5,0)</f>
        <v>160</v>
      </c>
      <c r="AZ10" s="54"/>
      <c r="BA10" s="29">
        <f t="shared" ref="BA10:BA68" si="2">SUM(SUM(AK10&gt;0)*$AZ$5,SUM(AL10&gt;0)*$BA$5,SUM(AM10&gt;0)*$BB$5)</f>
        <v>4</v>
      </c>
      <c r="BE10" s="48"/>
      <c r="BF10" s="48"/>
    </row>
    <row r="11" spans="1:58" customFormat="1" hidden="1" x14ac:dyDescent="0.25">
      <c r="A11" s="56">
        <f>'Identitas Siswa'!A10</f>
        <v>3</v>
      </c>
      <c r="B11" s="62" t="str">
        <f>IF('Identitas Siswa'!D10=0,"",'Identitas Siswa'!D10)</f>
        <v/>
      </c>
      <c r="C11" s="160"/>
      <c r="D11" s="160"/>
      <c r="E11" s="160"/>
      <c r="F11" s="160"/>
      <c r="G11" s="160"/>
      <c r="H11" s="160"/>
      <c r="I11" s="160"/>
      <c r="J11" s="160"/>
      <c r="K11" s="160"/>
      <c r="L11" s="160"/>
      <c r="M11" s="160"/>
      <c r="N11" s="160"/>
      <c r="O11" s="160"/>
      <c r="P11" s="160"/>
      <c r="Q11" s="160"/>
      <c r="R11" s="160"/>
      <c r="S11" s="160"/>
      <c r="T11" s="160"/>
      <c r="U11" s="160"/>
      <c r="V11" s="160"/>
      <c r="W11" s="160"/>
      <c r="X11" s="160"/>
      <c r="Y11" s="160"/>
      <c r="Z11" s="160"/>
      <c r="AA11" s="160"/>
      <c r="AB11" s="160"/>
      <c r="AC11" s="160"/>
      <c r="AD11" s="160"/>
      <c r="AE11" s="160"/>
      <c r="AF11" s="160"/>
      <c r="AG11" s="160"/>
      <c r="AH11" s="160"/>
      <c r="AI11" s="160"/>
      <c r="AJ11" s="160"/>
      <c r="AK11" s="57">
        <f t="shared" ref="AK11:AK68" si="3">IFERROR(AVERAGE(C11:V11),0)</f>
        <v>0</v>
      </c>
      <c r="AL11" s="57">
        <f t="shared" ref="AL11:AL68" si="4">IFERROR(AVERAGE(W11:AH11),0)</f>
        <v>0</v>
      </c>
      <c r="AM11" s="57">
        <f t="shared" ref="AM11:AM68" si="5">IFERROR(AVERAGE(AI11:AJ11),0)</f>
        <v>0</v>
      </c>
      <c r="AN11" s="57" t="str">
        <f t="shared" ref="AN11:AN68" si="6">IFERROR(ROUND(IFERROR(SUM($AW11:$AY11)/$BA11,""),0),"")</f>
        <v/>
      </c>
      <c r="AO11" s="56">
        <f t="shared" ref="AO11:AO68" si="7">MAX(C11:V11)</f>
        <v>0</v>
      </c>
      <c r="AP11" s="56" t="str">
        <f t="shared" ref="AP11:AP68" si="8">IFERROR(INDEX(C$8:V$8, MATCH(AO11, C11:V11, 0)), "")</f>
        <v/>
      </c>
      <c r="AQ11" s="56">
        <f t="shared" ref="AQ11:AQ68" si="9">MIN(C11:V11)</f>
        <v>0</v>
      </c>
      <c r="AR11" s="56" t="str">
        <f t="shared" ref="AR11:AR68" si="10">IFERROR(INDEX(C$8:V$8, MATCH(AQ11, C11:V11, 0)), "")</f>
        <v/>
      </c>
      <c r="AS11" s="58" t="str">
        <f>IFERROR(
   'Identitas Siswa'!E10 &amp; " " &amp; LOWER($AT$3) &amp; " " &amp; VLOOKUP(AP11, TP!$W$5:$X$24, 2, 0) &amp; ".",
"")</f>
        <v/>
      </c>
      <c r="AT11" s="58" t="str">
        <f>IFERROR(
   'Identitas Siswa'!E10 &amp; " " &amp; LOWER($AT$4) &amp; " " &amp; VLOOKUP(AR11, TP!$W$5:$X$24, 2, 0) &amp; ".",
"")</f>
        <v/>
      </c>
      <c r="AU11" s="15"/>
      <c r="AW11" s="29">
        <f t="shared" ref="AW11:AW68" si="11">IFERROR(AK11*$AZ$5,0)</f>
        <v>0</v>
      </c>
      <c r="AX11" s="29">
        <f t="shared" si="0"/>
        <v>0</v>
      </c>
      <c r="AY11" s="29">
        <f t="shared" si="1"/>
        <v>0</v>
      </c>
      <c r="AZ11" s="54"/>
      <c r="BA11" s="29">
        <f t="shared" si="2"/>
        <v>0</v>
      </c>
      <c r="BE11" s="48"/>
      <c r="BF11" s="48"/>
    </row>
    <row r="12" spans="1:58" customFormat="1" hidden="1" x14ac:dyDescent="0.25">
      <c r="A12" s="56">
        <f>'Identitas Siswa'!A11</f>
        <v>4</v>
      </c>
      <c r="B12" s="62" t="str">
        <f>IF('Identitas Siswa'!D11=0,"",'Identitas Siswa'!D11)</f>
        <v/>
      </c>
      <c r="C12" s="160"/>
      <c r="D12" s="160"/>
      <c r="E12" s="160"/>
      <c r="F12" s="160"/>
      <c r="G12" s="160"/>
      <c r="H12" s="160"/>
      <c r="I12" s="160"/>
      <c r="J12" s="160"/>
      <c r="K12" s="160"/>
      <c r="L12" s="160"/>
      <c r="M12" s="160"/>
      <c r="N12" s="160"/>
      <c r="O12" s="160"/>
      <c r="P12" s="160"/>
      <c r="Q12" s="160"/>
      <c r="R12" s="160"/>
      <c r="S12" s="160"/>
      <c r="T12" s="160"/>
      <c r="U12" s="160"/>
      <c r="V12" s="160"/>
      <c r="W12" s="160"/>
      <c r="X12" s="160"/>
      <c r="Y12" s="160"/>
      <c r="Z12" s="160"/>
      <c r="AA12" s="160"/>
      <c r="AB12" s="160"/>
      <c r="AC12" s="160"/>
      <c r="AD12" s="160"/>
      <c r="AE12" s="160"/>
      <c r="AF12" s="160"/>
      <c r="AG12" s="160"/>
      <c r="AH12" s="160"/>
      <c r="AI12" s="160"/>
      <c r="AJ12" s="160"/>
      <c r="AK12" s="57">
        <f t="shared" si="3"/>
        <v>0</v>
      </c>
      <c r="AL12" s="57">
        <f t="shared" si="4"/>
        <v>0</v>
      </c>
      <c r="AM12" s="57">
        <f t="shared" si="5"/>
        <v>0</v>
      </c>
      <c r="AN12" s="57" t="str">
        <f t="shared" si="6"/>
        <v/>
      </c>
      <c r="AO12" s="56">
        <f t="shared" si="7"/>
        <v>0</v>
      </c>
      <c r="AP12" s="56" t="str">
        <f t="shared" si="8"/>
        <v/>
      </c>
      <c r="AQ12" s="56">
        <f t="shared" si="9"/>
        <v>0</v>
      </c>
      <c r="AR12" s="56" t="str">
        <f t="shared" si="10"/>
        <v/>
      </c>
      <c r="AS12" s="58" t="str">
        <f>IFERROR(
   'Identitas Siswa'!E11 &amp; " " &amp; LOWER($AT$3) &amp; " " &amp; VLOOKUP(AP12, TP!$W$5:$X$24, 2, 0) &amp; ".",
"")</f>
        <v/>
      </c>
      <c r="AT12" s="58" t="str">
        <f>IFERROR(
   'Identitas Siswa'!E11 &amp; " " &amp; LOWER($AT$4) &amp; " " &amp; VLOOKUP(AR12, TP!$W$5:$X$24, 2, 0) &amp; ".",
"")</f>
        <v/>
      </c>
      <c r="AU12" s="15"/>
      <c r="AW12" s="29">
        <f t="shared" si="11"/>
        <v>0</v>
      </c>
      <c r="AX12" s="29">
        <f t="shared" si="0"/>
        <v>0</v>
      </c>
      <c r="AY12" s="29">
        <f t="shared" si="1"/>
        <v>0</v>
      </c>
      <c r="AZ12" s="54"/>
      <c r="BA12" s="29">
        <f t="shared" si="2"/>
        <v>0</v>
      </c>
      <c r="BE12" s="48"/>
      <c r="BF12" s="48"/>
    </row>
    <row r="13" spans="1:58" customFormat="1" hidden="1" x14ac:dyDescent="0.25">
      <c r="A13" s="56">
        <f>'Identitas Siswa'!A12</f>
        <v>5</v>
      </c>
      <c r="B13" s="62" t="str">
        <f>IF('Identitas Siswa'!D12=0,"",'Identitas Siswa'!D12)</f>
        <v/>
      </c>
      <c r="C13" s="160"/>
      <c r="D13" s="160"/>
      <c r="E13" s="160"/>
      <c r="F13" s="160"/>
      <c r="G13" s="160"/>
      <c r="H13" s="160"/>
      <c r="I13" s="160"/>
      <c r="J13" s="160"/>
      <c r="K13" s="160"/>
      <c r="L13" s="160"/>
      <c r="M13" s="160"/>
      <c r="N13" s="160"/>
      <c r="O13" s="160"/>
      <c r="P13" s="160"/>
      <c r="Q13" s="160"/>
      <c r="R13" s="160"/>
      <c r="S13" s="160"/>
      <c r="T13" s="160"/>
      <c r="U13" s="160"/>
      <c r="V13" s="160"/>
      <c r="W13" s="160"/>
      <c r="X13" s="160"/>
      <c r="Y13" s="160"/>
      <c r="Z13" s="160"/>
      <c r="AA13" s="160"/>
      <c r="AB13" s="160"/>
      <c r="AC13" s="160"/>
      <c r="AD13" s="160"/>
      <c r="AE13" s="160"/>
      <c r="AF13" s="160"/>
      <c r="AG13" s="160"/>
      <c r="AH13" s="160"/>
      <c r="AI13" s="160"/>
      <c r="AJ13" s="160"/>
      <c r="AK13" s="57">
        <f t="shared" si="3"/>
        <v>0</v>
      </c>
      <c r="AL13" s="57">
        <f t="shared" si="4"/>
        <v>0</v>
      </c>
      <c r="AM13" s="57">
        <f t="shared" si="5"/>
        <v>0</v>
      </c>
      <c r="AN13" s="57" t="str">
        <f t="shared" si="6"/>
        <v/>
      </c>
      <c r="AO13" s="56">
        <f t="shared" si="7"/>
        <v>0</v>
      </c>
      <c r="AP13" s="56" t="str">
        <f t="shared" si="8"/>
        <v/>
      </c>
      <c r="AQ13" s="56">
        <f t="shared" si="9"/>
        <v>0</v>
      </c>
      <c r="AR13" s="56" t="str">
        <f t="shared" si="10"/>
        <v/>
      </c>
      <c r="AS13" s="58" t="str">
        <f>IFERROR(
   'Identitas Siswa'!E12 &amp; " " &amp; LOWER($AT$3) &amp; " " &amp; VLOOKUP(AP13, TP!$W$5:$X$24, 2, 0) &amp; ".",
"")</f>
        <v/>
      </c>
      <c r="AT13" s="58" t="str">
        <f>IFERROR(
   'Identitas Siswa'!E12 &amp; " " &amp; LOWER($AT$4) &amp; " " &amp; VLOOKUP(AR13, TP!$W$5:$X$24, 2, 0) &amp; ".",
"")</f>
        <v/>
      </c>
      <c r="AU13" s="15"/>
      <c r="AW13" s="29">
        <f t="shared" si="11"/>
        <v>0</v>
      </c>
      <c r="AX13" s="29">
        <f t="shared" si="0"/>
        <v>0</v>
      </c>
      <c r="AY13" s="29">
        <f t="shared" si="1"/>
        <v>0</v>
      </c>
      <c r="AZ13" s="54"/>
      <c r="BA13" s="29">
        <f t="shared" si="2"/>
        <v>0</v>
      </c>
      <c r="BE13" s="48"/>
      <c r="BF13" s="48"/>
    </row>
    <row r="14" spans="1:58" customFormat="1" hidden="1" x14ac:dyDescent="0.25">
      <c r="A14" s="56">
        <f>'Identitas Siswa'!A13</f>
        <v>6</v>
      </c>
      <c r="B14" s="62" t="str">
        <f>IF('Identitas Siswa'!D13=0,"",'Identitas Siswa'!D13)</f>
        <v/>
      </c>
      <c r="C14" s="160"/>
      <c r="D14" s="160"/>
      <c r="E14" s="160"/>
      <c r="F14" s="160"/>
      <c r="G14" s="160"/>
      <c r="H14" s="160"/>
      <c r="I14" s="160"/>
      <c r="J14" s="160"/>
      <c r="K14" s="160"/>
      <c r="L14" s="160"/>
      <c r="M14" s="160"/>
      <c r="N14" s="160"/>
      <c r="O14" s="160"/>
      <c r="P14" s="160"/>
      <c r="Q14" s="160"/>
      <c r="R14" s="160"/>
      <c r="S14" s="160"/>
      <c r="T14" s="160"/>
      <c r="U14" s="160"/>
      <c r="V14" s="160"/>
      <c r="W14" s="160"/>
      <c r="X14" s="160"/>
      <c r="Y14" s="160"/>
      <c r="Z14" s="160"/>
      <c r="AA14" s="160"/>
      <c r="AB14" s="160"/>
      <c r="AC14" s="160"/>
      <c r="AD14" s="160"/>
      <c r="AE14" s="160"/>
      <c r="AF14" s="160"/>
      <c r="AG14" s="160"/>
      <c r="AH14" s="160"/>
      <c r="AI14" s="160"/>
      <c r="AJ14" s="160"/>
      <c r="AK14" s="57">
        <f t="shared" si="3"/>
        <v>0</v>
      </c>
      <c r="AL14" s="57">
        <f t="shared" si="4"/>
        <v>0</v>
      </c>
      <c r="AM14" s="57">
        <f t="shared" si="5"/>
        <v>0</v>
      </c>
      <c r="AN14" s="57" t="str">
        <f t="shared" si="6"/>
        <v/>
      </c>
      <c r="AO14" s="56">
        <f t="shared" si="7"/>
        <v>0</v>
      </c>
      <c r="AP14" s="56" t="str">
        <f t="shared" si="8"/>
        <v/>
      </c>
      <c r="AQ14" s="56">
        <f t="shared" si="9"/>
        <v>0</v>
      </c>
      <c r="AR14" s="56" t="str">
        <f t="shared" si="10"/>
        <v/>
      </c>
      <c r="AS14" s="58" t="str">
        <f>IFERROR(
   'Identitas Siswa'!E13 &amp; " " &amp; LOWER($AT$3) &amp; " " &amp; VLOOKUP(AP14, TP!$W$5:$X$24, 2, 0) &amp; ".",
"")</f>
        <v/>
      </c>
      <c r="AT14" s="58" t="str">
        <f>IFERROR(
   'Identitas Siswa'!E13 &amp; " " &amp; LOWER($AT$4) &amp; " " &amp; VLOOKUP(AR14, TP!$W$5:$X$24, 2, 0) &amp; ".",
"")</f>
        <v/>
      </c>
      <c r="AU14" s="15"/>
      <c r="AW14" s="29">
        <f t="shared" si="11"/>
        <v>0</v>
      </c>
      <c r="AX14" s="29">
        <f t="shared" si="0"/>
        <v>0</v>
      </c>
      <c r="AY14" s="29">
        <f t="shared" si="1"/>
        <v>0</v>
      </c>
      <c r="AZ14" s="54"/>
      <c r="BA14" s="29">
        <f t="shared" si="2"/>
        <v>0</v>
      </c>
      <c r="BE14" s="48"/>
      <c r="BF14" s="48"/>
    </row>
    <row r="15" spans="1:58" customFormat="1" hidden="1" x14ac:dyDescent="0.25">
      <c r="A15" s="56">
        <f>'Identitas Siswa'!A14</f>
        <v>7</v>
      </c>
      <c r="B15" s="62" t="str">
        <f>IF('Identitas Siswa'!D14=0,"",'Identitas Siswa'!D14)</f>
        <v/>
      </c>
      <c r="C15" s="160"/>
      <c r="D15" s="160"/>
      <c r="E15" s="160"/>
      <c r="F15" s="160"/>
      <c r="G15" s="160"/>
      <c r="H15" s="160"/>
      <c r="I15" s="160"/>
      <c r="J15" s="160"/>
      <c r="K15" s="160"/>
      <c r="L15" s="160"/>
      <c r="M15" s="160"/>
      <c r="N15" s="160"/>
      <c r="O15" s="160"/>
      <c r="P15" s="160"/>
      <c r="Q15" s="160"/>
      <c r="R15" s="160"/>
      <c r="S15" s="160"/>
      <c r="T15" s="160"/>
      <c r="U15" s="160"/>
      <c r="V15" s="160"/>
      <c r="W15" s="160"/>
      <c r="X15" s="160"/>
      <c r="Y15" s="160"/>
      <c r="Z15" s="160"/>
      <c r="AA15" s="160"/>
      <c r="AB15" s="160"/>
      <c r="AC15" s="160"/>
      <c r="AD15" s="160"/>
      <c r="AE15" s="160"/>
      <c r="AF15" s="160"/>
      <c r="AG15" s="160"/>
      <c r="AH15" s="160"/>
      <c r="AI15" s="160"/>
      <c r="AJ15" s="160"/>
      <c r="AK15" s="57">
        <f t="shared" si="3"/>
        <v>0</v>
      </c>
      <c r="AL15" s="57">
        <f t="shared" si="4"/>
        <v>0</v>
      </c>
      <c r="AM15" s="57">
        <f t="shared" si="5"/>
        <v>0</v>
      </c>
      <c r="AN15" s="57" t="str">
        <f t="shared" si="6"/>
        <v/>
      </c>
      <c r="AO15" s="56">
        <f t="shared" si="7"/>
        <v>0</v>
      </c>
      <c r="AP15" s="56" t="str">
        <f t="shared" si="8"/>
        <v/>
      </c>
      <c r="AQ15" s="56">
        <f t="shared" si="9"/>
        <v>0</v>
      </c>
      <c r="AR15" s="56" t="str">
        <f t="shared" si="10"/>
        <v/>
      </c>
      <c r="AS15" s="58" t="str">
        <f>IFERROR(
   'Identitas Siswa'!E14 &amp; " " &amp; LOWER($AT$3) &amp; " " &amp; VLOOKUP(AP15, TP!$W$5:$X$24, 2, 0) &amp; ".",
"")</f>
        <v/>
      </c>
      <c r="AT15" s="58" t="str">
        <f>IFERROR(
   'Identitas Siswa'!E14 &amp; " " &amp; LOWER($AT$4) &amp; " " &amp; VLOOKUP(AR15, TP!$W$5:$X$24, 2, 0) &amp; ".",
"")</f>
        <v/>
      </c>
      <c r="AU15" s="15"/>
      <c r="AW15" s="29">
        <f t="shared" si="11"/>
        <v>0</v>
      </c>
      <c r="AX15" s="29">
        <f t="shared" si="0"/>
        <v>0</v>
      </c>
      <c r="AY15" s="29">
        <f t="shared" si="1"/>
        <v>0</v>
      </c>
      <c r="AZ15" s="54"/>
      <c r="BA15" s="29">
        <f t="shared" si="2"/>
        <v>0</v>
      </c>
      <c r="BE15" s="48"/>
      <c r="BF15" s="48"/>
    </row>
    <row r="16" spans="1:58" customFormat="1" hidden="1" x14ac:dyDescent="0.25">
      <c r="A16" s="56">
        <f>'Identitas Siswa'!A15</f>
        <v>8</v>
      </c>
      <c r="B16" s="62" t="str">
        <f>IF('Identitas Siswa'!D15=0,"",'Identitas Siswa'!D15)</f>
        <v/>
      </c>
      <c r="C16" s="160"/>
      <c r="D16" s="160"/>
      <c r="E16" s="160"/>
      <c r="F16" s="160"/>
      <c r="G16" s="160"/>
      <c r="H16" s="160"/>
      <c r="I16" s="160"/>
      <c r="J16" s="160"/>
      <c r="K16" s="160"/>
      <c r="L16" s="160"/>
      <c r="M16" s="160"/>
      <c r="N16" s="160"/>
      <c r="O16" s="160"/>
      <c r="P16" s="160"/>
      <c r="Q16" s="160"/>
      <c r="R16" s="160"/>
      <c r="S16" s="160"/>
      <c r="T16" s="160"/>
      <c r="U16" s="160"/>
      <c r="V16" s="160"/>
      <c r="W16" s="160"/>
      <c r="X16" s="160"/>
      <c r="Y16" s="160"/>
      <c r="Z16" s="160"/>
      <c r="AA16" s="160"/>
      <c r="AB16" s="160"/>
      <c r="AC16" s="160"/>
      <c r="AD16" s="160"/>
      <c r="AE16" s="160"/>
      <c r="AF16" s="160"/>
      <c r="AG16" s="160"/>
      <c r="AH16" s="160"/>
      <c r="AI16" s="160"/>
      <c r="AJ16" s="160"/>
      <c r="AK16" s="57">
        <f t="shared" si="3"/>
        <v>0</v>
      </c>
      <c r="AL16" s="57">
        <f t="shared" si="4"/>
        <v>0</v>
      </c>
      <c r="AM16" s="57">
        <f t="shared" si="5"/>
        <v>0</v>
      </c>
      <c r="AN16" s="57" t="str">
        <f t="shared" si="6"/>
        <v/>
      </c>
      <c r="AO16" s="56">
        <f t="shared" si="7"/>
        <v>0</v>
      </c>
      <c r="AP16" s="56" t="str">
        <f t="shared" si="8"/>
        <v/>
      </c>
      <c r="AQ16" s="56">
        <f t="shared" si="9"/>
        <v>0</v>
      </c>
      <c r="AR16" s="56" t="str">
        <f t="shared" si="10"/>
        <v/>
      </c>
      <c r="AS16" s="58" t="str">
        <f>IFERROR(
   'Identitas Siswa'!E15 &amp; " " &amp; LOWER($AT$3) &amp; " " &amp; VLOOKUP(AP16, TP!$W$5:$X$24, 2, 0) &amp; ".",
"")</f>
        <v/>
      </c>
      <c r="AT16" s="58" t="str">
        <f>IFERROR(
   'Identitas Siswa'!E15 &amp; " " &amp; LOWER($AT$4) &amp; " " &amp; VLOOKUP(AR16, TP!$W$5:$X$24, 2, 0) &amp; ".",
"")</f>
        <v/>
      </c>
      <c r="AU16" s="15"/>
      <c r="AW16" s="29">
        <f t="shared" si="11"/>
        <v>0</v>
      </c>
      <c r="AX16" s="29">
        <f t="shared" si="0"/>
        <v>0</v>
      </c>
      <c r="AY16" s="29">
        <f t="shared" si="1"/>
        <v>0</v>
      </c>
      <c r="AZ16" s="54"/>
      <c r="BA16" s="29">
        <f t="shared" si="2"/>
        <v>0</v>
      </c>
      <c r="BE16" s="48"/>
      <c r="BF16" s="48"/>
    </row>
    <row r="17" spans="1:58" customFormat="1" hidden="1" x14ac:dyDescent="0.25">
      <c r="A17" s="56">
        <f>'Identitas Siswa'!A16</f>
        <v>9</v>
      </c>
      <c r="B17" s="62" t="str">
        <f>IF('Identitas Siswa'!D16=0,"",'Identitas Siswa'!D16)</f>
        <v/>
      </c>
      <c r="C17" s="160"/>
      <c r="D17" s="160"/>
      <c r="E17" s="160"/>
      <c r="F17" s="160"/>
      <c r="G17" s="160"/>
      <c r="H17" s="160"/>
      <c r="I17" s="160"/>
      <c r="J17" s="160"/>
      <c r="K17" s="160"/>
      <c r="L17" s="160"/>
      <c r="M17" s="160"/>
      <c r="N17" s="160"/>
      <c r="O17" s="160"/>
      <c r="P17" s="160"/>
      <c r="Q17" s="160"/>
      <c r="R17" s="160"/>
      <c r="S17" s="160"/>
      <c r="T17" s="160"/>
      <c r="U17" s="160"/>
      <c r="V17" s="160"/>
      <c r="W17" s="160"/>
      <c r="X17" s="160"/>
      <c r="Y17" s="160"/>
      <c r="Z17" s="160"/>
      <c r="AA17" s="160"/>
      <c r="AB17" s="160"/>
      <c r="AC17" s="160"/>
      <c r="AD17" s="160"/>
      <c r="AE17" s="160"/>
      <c r="AF17" s="160"/>
      <c r="AG17" s="160"/>
      <c r="AH17" s="160"/>
      <c r="AI17" s="160"/>
      <c r="AJ17" s="160"/>
      <c r="AK17" s="57">
        <f t="shared" si="3"/>
        <v>0</v>
      </c>
      <c r="AL17" s="57">
        <f t="shared" si="4"/>
        <v>0</v>
      </c>
      <c r="AM17" s="57">
        <f t="shared" si="5"/>
        <v>0</v>
      </c>
      <c r="AN17" s="57" t="str">
        <f t="shared" si="6"/>
        <v/>
      </c>
      <c r="AO17" s="56">
        <f t="shared" si="7"/>
        <v>0</v>
      </c>
      <c r="AP17" s="56" t="str">
        <f t="shared" si="8"/>
        <v/>
      </c>
      <c r="AQ17" s="56">
        <f t="shared" si="9"/>
        <v>0</v>
      </c>
      <c r="AR17" s="56" t="str">
        <f t="shared" si="10"/>
        <v/>
      </c>
      <c r="AS17" s="58" t="str">
        <f>IFERROR(
   'Identitas Siswa'!E16 &amp; " " &amp; LOWER($AT$3) &amp; " " &amp; VLOOKUP(AP17, TP!$W$5:$X$24, 2, 0) &amp; ".",
"")</f>
        <v/>
      </c>
      <c r="AT17" s="58" t="str">
        <f>IFERROR(
   'Identitas Siswa'!E16 &amp; " " &amp; LOWER($AT$4) &amp; " " &amp; VLOOKUP(AR17, TP!$W$5:$X$24, 2, 0) &amp; ".",
"")</f>
        <v/>
      </c>
      <c r="AU17" s="15"/>
      <c r="AW17" s="29">
        <f t="shared" si="11"/>
        <v>0</v>
      </c>
      <c r="AX17" s="29">
        <f t="shared" si="0"/>
        <v>0</v>
      </c>
      <c r="AY17" s="29">
        <f t="shared" si="1"/>
        <v>0</v>
      </c>
      <c r="AZ17" s="54"/>
      <c r="BA17" s="29">
        <f t="shared" si="2"/>
        <v>0</v>
      </c>
      <c r="BE17" s="48"/>
      <c r="BF17" s="48"/>
    </row>
    <row r="18" spans="1:58" customFormat="1" hidden="1" x14ac:dyDescent="0.25">
      <c r="A18" s="56">
        <f>'Identitas Siswa'!A17</f>
        <v>10</v>
      </c>
      <c r="B18" s="62" t="str">
        <f>IF('Identitas Siswa'!D17=0,"",'Identitas Siswa'!D17)</f>
        <v/>
      </c>
      <c r="C18" s="160"/>
      <c r="D18" s="160"/>
      <c r="E18" s="160"/>
      <c r="F18" s="160"/>
      <c r="G18" s="160"/>
      <c r="H18" s="160"/>
      <c r="I18" s="160"/>
      <c r="J18" s="160"/>
      <c r="K18" s="160"/>
      <c r="L18" s="160"/>
      <c r="M18" s="160"/>
      <c r="N18" s="160"/>
      <c r="O18" s="160"/>
      <c r="P18" s="160"/>
      <c r="Q18" s="160"/>
      <c r="R18" s="160"/>
      <c r="S18" s="160"/>
      <c r="T18" s="160"/>
      <c r="U18" s="160"/>
      <c r="V18" s="160"/>
      <c r="W18" s="160"/>
      <c r="X18" s="160"/>
      <c r="Y18" s="160"/>
      <c r="Z18" s="160"/>
      <c r="AA18" s="160"/>
      <c r="AB18" s="160"/>
      <c r="AC18" s="160"/>
      <c r="AD18" s="160"/>
      <c r="AE18" s="160"/>
      <c r="AF18" s="160"/>
      <c r="AG18" s="160"/>
      <c r="AH18" s="160"/>
      <c r="AI18" s="160"/>
      <c r="AJ18" s="160"/>
      <c r="AK18" s="57">
        <f t="shared" si="3"/>
        <v>0</v>
      </c>
      <c r="AL18" s="57">
        <f t="shared" si="4"/>
        <v>0</v>
      </c>
      <c r="AM18" s="57">
        <f t="shared" si="5"/>
        <v>0</v>
      </c>
      <c r="AN18" s="57" t="str">
        <f t="shared" si="6"/>
        <v/>
      </c>
      <c r="AO18" s="56">
        <f t="shared" si="7"/>
        <v>0</v>
      </c>
      <c r="AP18" s="56" t="str">
        <f t="shared" si="8"/>
        <v/>
      </c>
      <c r="AQ18" s="56">
        <f t="shared" si="9"/>
        <v>0</v>
      </c>
      <c r="AR18" s="56" t="str">
        <f t="shared" si="10"/>
        <v/>
      </c>
      <c r="AS18" s="58" t="str">
        <f>IFERROR(
   'Identitas Siswa'!E17 &amp; " " &amp; LOWER($AT$3) &amp; " " &amp; VLOOKUP(AP18, TP!$W$5:$X$24, 2, 0) &amp; ".",
"")</f>
        <v/>
      </c>
      <c r="AT18" s="58" t="str">
        <f>IFERROR(
   'Identitas Siswa'!E17 &amp; " " &amp; LOWER($AT$4) &amp; " " &amp; VLOOKUP(AR18, TP!$W$5:$X$24, 2, 0) &amp; ".",
"")</f>
        <v/>
      </c>
      <c r="AU18" s="15"/>
      <c r="AW18" s="29">
        <f t="shared" si="11"/>
        <v>0</v>
      </c>
      <c r="AX18" s="29">
        <f t="shared" si="0"/>
        <v>0</v>
      </c>
      <c r="AY18" s="29">
        <f t="shared" si="1"/>
        <v>0</v>
      </c>
      <c r="AZ18" s="54"/>
      <c r="BA18" s="29">
        <f t="shared" si="2"/>
        <v>0</v>
      </c>
      <c r="BE18" s="48"/>
      <c r="BF18" s="48"/>
    </row>
    <row r="19" spans="1:58" customFormat="1" hidden="1" x14ac:dyDescent="0.25">
      <c r="A19" s="56">
        <f>'Identitas Siswa'!A18</f>
        <v>11</v>
      </c>
      <c r="B19" s="62" t="str">
        <f>IF('Identitas Siswa'!D18=0,"",'Identitas Siswa'!D18)</f>
        <v/>
      </c>
      <c r="C19" s="160"/>
      <c r="D19" s="160"/>
      <c r="E19" s="160"/>
      <c r="F19" s="160"/>
      <c r="G19" s="160"/>
      <c r="H19" s="160"/>
      <c r="I19" s="160"/>
      <c r="J19" s="160"/>
      <c r="K19" s="160"/>
      <c r="L19" s="160"/>
      <c r="M19" s="160"/>
      <c r="N19" s="160"/>
      <c r="O19" s="160"/>
      <c r="P19" s="160"/>
      <c r="Q19" s="160"/>
      <c r="R19" s="160"/>
      <c r="S19" s="160"/>
      <c r="T19" s="160"/>
      <c r="U19" s="160"/>
      <c r="V19" s="160"/>
      <c r="W19" s="160"/>
      <c r="X19" s="160"/>
      <c r="Y19" s="160"/>
      <c r="Z19" s="160"/>
      <c r="AA19" s="160"/>
      <c r="AB19" s="160"/>
      <c r="AC19" s="160"/>
      <c r="AD19" s="160"/>
      <c r="AE19" s="160"/>
      <c r="AF19" s="160"/>
      <c r="AG19" s="160"/>
      <c r="AH19" s="160"/>
      <c r="AI19" s="160"/>
      <c r="AJ19" s="160"/>
      <c r="AK19" s="57">
        <f t="shared" si="3"/>
        <v>0</v>
      </c>
      <c r="AL19" s="57">
        <f t="shared" si="4"/>
        <v>0</v>
      </c>
      <c r="AM19" s="57">
        <f t="shared" si="5"/>
        <v>0</v>
      </c>
      <c r="AN19" s="57" t="str">
        <f t="shared" si="6"/>
        <v/>
      </c>
      <c r="AO19" s="56">
        <f t="shared" si="7"/>
        <v>0</v>
      </c>
      <c r="AP19" s="56" t="str">
        <f t="shared" si="8"/>
        <v/>
      </c>
      <c r="AQ19" s="56">
        <f t="shared" si="9"/>
        <v>0</v>
      </c>
      <c r="AR19" s="56" t="str">
        <f t="shared" si="10"/>
        <v/>
      </c>
      <c r="AS19" s="58" t="str">
        <f>IFERROR(
   'Identitas Siswa'!E18 &amp; " " &amp; LOWER($AT$3) &amp; " " &amp; VLOOKUP(AP19, TP!$W$5:$X$24, 2, 0) &amp; ".",
"")</f>
        <v/>
      </c>
      <c r="AT19" s="58" t="str">
        <f>IFERROR(
   'Identitas Siswa'!E18 &amp; " " &amp; LOWER($AT$4) &amp; " " &amp; VLOOKUP(AR19, TP!$W$5:$X$24, 2, 0) &amp; ".",
"")</f>
        <v/>
      </c>
      <c r="AU19" s="15"/>
      <c r="AW19" s="29">
        <f t="shared" si="11"/>
        <v>0</v>
      </c>
      <c r="AX19" s="29">
        <f t="shared" si="0"/>
        <v>0</v>
      </c>
      <c r="AY19" s="29">
        <f t="shared" si="1"/>
        <v>0</v>
      </c>
      <c r="AZ19" s="54"/>
      <c r="BA19" s="29">
        <f t="shared" si="2"/>
        <v>0</v>
      </c>
      <c r="BE19" s="48"/>
      <c r="BF19" s="48"/>
    </row>
    <row r="20" spans="1:58" customFormat="1" hidden="1" x14ac:dyDescent="0.25">
      <c r="A20" s="56">
        <f>'Identitas Siswa'!A19</f>
        <v>12</v>
      </c>
      <c r="B20" s="62" t="str">
        <f>IF('Identitas Siswa'!D19=0,"",'Identitas Siswa'!D19)</f>
        <v/>
      </c>
      <c r="C20" s="160"/>
      <c r="D20" s="160"/>
      <c r="E20" s="160"/>
      <c r="F20" s="160"/>
      <c r="G20" s="160"/>
      <c r="H20" s="160"/>
      <c r="I20" s="160"/>
      <c r="J20" s="160"/>
      <c r="K20" s="160"/>
      <c r="L20" s="160"/>
      <c r="M20" s="160"/>
      <c r="N20" s="160"/>
      <c r="O20" s="160"/>
      <c r="P20" s="160"/>
      <c r="Q20" s="160"/>
      <c r="R20" s="160"/>
      <c r="S20" s="160"/>
      <c r="T20" s="160"/>
      <c r="U20" s="160"/>
      <c r="V20" s="160"/>
      <c r="W20" s="160"/>
      <c r="X20" s="160"/>
      <c r="Y20" s="160"/>
      <c r="Z20" s="160"/>
      <c r="AA20" s="160"/>
      <c r="AB20" s="160"/>
      <c r="AC20" s="160"/>
      <c r="AD20" s="160"/>
      <c r="AE20" s="160"/>
      <c r="AF20" s="160"/>
      <c r="AG20" s="160"/>
      <c r="AH20" s="160"/>
      <c r="AI20" s="160"/>
      <c r="AJ20" s="160"/>
      <c r="AK20" s="57">
        <f t="shared" si="3"/>
        <v>0</v>
      </c>
      <c r="AL20" s="57">
        <f t="shared" si="4"/>
        <v>0</v>
      </c>
      <c r="AM20" s="57">
        <f t="shared" si="5"/>
        <v>0</v>
      </c>
      <c r="AN20" s="57" t="str">
        <f t="shared" si="6"/>
        <v/>
      </c>
      <c r="AO20" s="56">
        <f t="shared" si="7"/>
        <v>0</v>
      </c>
      <c r="AP20" s="56" t="str">
        <f t="shared" si="8"/>
        <v/>
      </c>
      <c r="AQ20" s="56">
        <f t="shared" si="9"/>
        <v>0</v>
      </c>
      <c r="AR20" s="56" t="str">
        <f t="shared" si="10"/>
        <v/>
      </c>
      <c r="AS20" s="58" t="str">
        <f>IFERROR(
   'Identitas Siswa'!E19 &amp; " " &amp; LOWER($AT$3) &amp; " " &amp; VLOOKUP(AP20, TP!$W$5:$X$24, 2, 0) &amp; ".",
"")</f>
        <v/>
      </c>
      <c r="AT20" s="58" t="str">
        <f>IFERROR(
   'Identitas Siswa'!E19 &amp; " " &amp; LOWER($AT$4) &amp; " " &amp; VLOOKUP(AR20, TP!$W$5:$X$24, 2, 0) &amp; ".",
"")</f>
        <v/>
      </c>
      <c r="AU20" s="15"/>
      <c r="AW20" s="29">
        <f t="shared" si="11"/>
        <v>0</v>
      </c>
      <c r="AX20" s="29">
        <f t="shared" si="0"/>
        <v>0</v>
      </c>
      <c r="AY20" s="29">
        <f t="shared" si="1"/>
        <v>0</v>
      </c>
      <c r="AZ20" s="54"/>
      <c r="BA20" s="29">
        <f t="shared" si="2"/>
        <v>0</v>
      </c>
      <c r="BE20" s="48"/>
      <c r="BF20" s="48"/>
    </row>
    <row r="21" spans="1:58" customFormat="1" hidden="1" x14ac:dyDescent="0.25">
      <c r="A21" s="56">
        <f>'Identitas Siswa'!A20</f>
        <v>13</v>
      </c>
      <c r="B21" s="62" t="str">
        <f>IF('Identitas Siswa'!D20=0,"",'Identitas Siswa'!D20)</f>
        <v/>
      </c>
      <c r="C21" s="160"/>
      <c r="D21" s="160"/>
      <c r="E21" s="160"/>
      <c r="F21" s="160"/>
      <c r="G21" s="160"/>
      <c r="H21" s="160"/>
      <c r="I21" s="160"/>
      <c r="J21" s="160"/>
      <c r="K21" s="160"/>
      <c r="L21" s="160"/>
      <c r="M21" s="160"/>
      <c r="N21" s="160"/>
      <c r="O21" s="160"/>
      <c r="P21" s="160"/>
      <c r="Q21" s="160"/>
      <c r="R21" s="160"/>
      <c r="S21" s="160"/>
      <c r="T21" s="160"/>
      <c r="U21" s="160"/>
      <c r="V21" s="160"/>
      <c r="W21" s="160"/>
      <c r="X21" s="160"/>
      <c r="Y21" s="160"/>
      <c r="Z21" s="160"/>
      <c r="AA21" s="160"/>
      <c r="AB21" s="160"/>
      <c r="AC21" s="160"/>
      <c r="AD21" s="160"/>
      <c r="AE21" s="160"/>
      <c r="AF21" s="160"/>
      <c r="AG21" s="160"/>
      <c r="AH21" s="160"/>
      <c r="AI21" s="160"/>
      <c r="AJ21" s="160"/>
      <c r="AK21" s="57">
        <f t="shared" si="3"/>
        <v>0</v>
      </c>
      <c r="AL21" s="57">
        <f t="shared" si="4"/>
        <v>0</v>
      </c>
      <c r="AM21" s="57">
        <f t="shared" si="5"/>
        <v>0</v>
      </c>
      <c r="AN21" s="57" t="str">
        <f t="shared" si="6"/>
        <v/>
      </c>
      <c r="AO21" s="56">
        <f t="shared" si="7"/>
        <v>0</v>
      </c>
      <c r="AP21" s="56" t="str">
        <f t="shared" si="8"/>
        <v/>
      </c>
      <c r="AQ21" s="56">
        <f t="shared" si="9"/>
        <v>0</v>
      </c>
      <c r="AR21" s="56" t="str">
        <f t="shared" si="10"/>
        <v/>
      </c>
      <c r="AS21" s="58" t="str">
        <f>IFERROR(
   'Identitas Siswa'!E20 &amp; " " &amp; LOWER($AT$3) &amp; " " &amp; VLOOKUP(AP21, TP!$W$5:$X$24, 2, 0) &amp; ".",
"")</f>
        <v/>
      </c>
      <c r="AT21" s="58" t="str">
        <f>IFERROR(
   'Identitas Siswa'!E20 &amp; " " &amp; LOWER($AT$4) &amp; " " &amp; VLOOKUP(AR21, TP!$W$5:$X$24, 2, 0) &amp; ".",
"")</f>
        <v/>
      </c>
      <c r="AU21" s="15"/>
      <c r="AW21" s="29">
        <f t="shared" si="11"/>
        <v>0</v>
      </c>
      <c r="AX21" s="29">
        <f t="shared" si="0"/>
        <v>0</v>
      </c>
      <c r="AY21" s="29">
        <f t="shared" si="1"/>
        <v>0</v>
      </c>
      <c r="AZ21" s="54"/>
      <c r="BA21" s="29">
        <f t="shared" si="2"/>
        <v>0</v>
      </c>
      <c r="BE21" s="48"/>
      <c r="BF21" s="48"/>
    </row>
    <row r="22" spans="1:58" customFormat="1" hidden="1" x14ac:dyDescent="0.25">
      <c r="A22" s="56">
        <f>'Identitas Siswa'!A21</f>
        <v>14</v>
      </c>
      <c r="B22" s="62" t="str">
        <f>IF('Identitas Siswa'!D21=0,"",'Identitas Siswa'!D21)</f>
        <v/>
      </c>
      <c r="C22" s="160"/>
      <c r="D22" s="160"/>
      <c r="E22" s="160"/>
      <c r="F22" s="160"/>
      <c r="G22" s="160"/>
      <c r="H22" s="160"/>
      <c r="I22" s="160"/>
      <c r="J22" s="160"/>
      <c r="K22" s="160"/>
      <c r="L22" s="160"/>
      <c r="M22" s="160"/>
      <c r="N22" s="160"/>
      <c r="O22" s="160"/>
      <c r="P22" s="160"/>
      <c r="Q22" s="160"/>
      <c r="R22" s="160"/>
      <c r="S22" s="160"/>
      <c r="T22" s="160"/>
      <c r="U22" s="160"/>
      <c r="V22" s="160"/>
      <c r="W22" s="160"/>
      <c r="X22" s="160"/>
      <c r="Y22" s="160"/>
      <c r="Z22" s="160"/>
      <c r="AA22" s="160"/>
      <c r="AB22" s="160"/>
      <c r="AC22" s="160"/>
      <c r="AD22" s="160"/>
      <c r="AE22" s="160"/>
      <c r="AF22" s="160"/>
      <c r="AG22" s="160"/>
      <c r="AH22" s="160"/>
      <c r="AI22" s="160"/>
      <c r="AJ22" s="160"/>
      <c r="AK22" s="57">
        <f t="shared" si="3"/>
        <v>0</v>
      </c>
      <c r="AL22" s="57">
        <f t="shared" si="4"/>
        <v>0</v>
      </c>
      <c r="AM22" s="57">
        <f t="shared" si="5"/>
        <v>0</v>
      </c>
      <c r="AN22" s="57" t="str">
        <f t="shared" si="6"/>
        <v/>
      </c>
      <c r="AO22" s="56">
        <f t="shared" si="7"/>
        <v>0</v>
      </c>
      <c r="AP22" s="56" t="str">
        <f t="shared" si="8"/>
        <v/>
      </c>
      <c r="AQ22" s="56">
        <f t="shared" si="9"/>
        <v>0</v>
      </c>
      <c r="AR22" s="56" t="str">
        <f t="shared" si="10"/>
        <v/>
      </c>
      <c r="AS22" s="58" t="str">
        <f>IFERROR(
   'Identitas Siswa'!E21 &amp; " " &amp; LOWER($AT$3) &amp; " " &amp; VLOOKUP(AP22, TP!$W$5:$X$24, 2, 0) &amp; ".",
"")</f>
        <v/>
      </c>
      <c r="AT22" s="58" t="str">
        <f>IFERROR(
   'Identitas Siswa'!E21 &amp; " " &amp; LOWER($AT$4) &amp; " " &amp; VLOOKUP(AR22, TP!$W$5:$X$24, 2, 0) &amp; ".",
"")</f>
        <v/>
      </c>
      <c r="AU22" s="15"/>
      <c r="AW22" s="29">
        <f t="shared" si="11"/>
        <v>0</v>
      </c>
      <c r="AX22" s="29">
        <f t="shared" si="0"/>
        <v>0</v>
      </c>
      <c r="AY22" s="29">
        <f t="shared" si="1"/>
        <v>0</v>
      </c>
      <c r="AZ22" s="54"/>
      <c r="BA22" s="29">
        <f t="shared" si="2"/>
        <v>0</v>
      </c>
      <c r="BE22" s="48"/>
      <c r="BF22" s="48"/>
    </row>
    <row r="23" spans="1:58" customFormat="1" hidden="1" x14ac:dyDescent="0.25">
      <c r="A23" s="56">
        <f>'Identitas Siswa'!A22</f>
        <v>15</v>
      </c>
      <c r="B23" s="62" t="str">
        <f>IF('Identitas Siswa'!D22=0,"",'Identitas Siswa'!D22)</f>
        <v/>
      </c>
      <c r="C23" s="160"/>
      <c r="D23" s="160"/>
      <c r="E23" s="160"/>
      <c r="F23" s="160"/>
      <c r="G23" s="160"/>
      <c r="H23" s="160"/>
      <c r="I23" s="160"/>
      <c r="J23" s="160"/>
      <c r="K23" s="160"/>
      <c r="L23" s="160"/>
      <c r="M23" s="160"/>
      <c r="N23" s="160"/>
      <c r="O23" s="160"/>
      <c r="P23" s="160"/>
      <c r="Q23" s="160"/>
      <c r="R23" s="160"/>
      <c r="S23" s="160"/>
      <c r="T23" s="160"/>
      <c r="U23" s="160"/>
      <c r="V23" s="160"/>
      <c r="W23" s="160"/>
      <c r="X23" s="160"/>
      <c r="Y23" s="160"/>
      <c r="Z23" s="160"/>
      <c r="AA23" s="160"/>
      <c r="AB23" s="160"/>
      <c r="AC23" s="160"/>
      <c r="AD23" s="160"/>
      <c r="AE23" s="160"/>
      <c r="AF23" s="160"/>
      <c r="AG23" s="160"/>
      <c r="AH23" s="160"/>
      <c r="AI23" s="160"/>
      <c r="AJ23" s="160"/>
      <c r="AK23" s="57">
        <f t="shared" si="3"/>
        <v>0</v>
      </c>
      <c r="AL23" s="57">
        <f t="shared" si="4"/>
        <v>0</v>
      </c>
      <c r="AM23" s="57">
        <f t="shared" si="5"/>
        <v>0</v>
      </c>
      <c r="AN23" s="57" t="str">
        <f t="shared" si="6"/>
        <v/>
      </c>
      <c r="AO23" s="56">
        <f t="shared" si="7"/>
        <v>0</v>
      </c>
      <c r="AP23" s="56" t="str">
        <f t="shared" si="8"/>
        <v/>
      </c>
      <c r="AQ23" s="56">
        <f t="shared" si="9"/>
        <v>0</v>
      </c>
      <c r="AR23" s="56" t="str">
        <f t="shared" si="10"/>
        <v/>
      </c>
      <c r="AS23" s="58" t="str">
        <f>IFERROR(
   'Identitas Siswa'!E22 &amp; " " &amp; LOWER($AT$3) &amp; " " &amp; VLOOKUP(AP23, TP!$W$5:$X$24, 2, 0) &amp; ".",
"")</f>
        <v/>
      </c>
      <c r="AT23" s="58" t="str">
        <f>IFERROR(
   'Identitas Siswa'!E22 &amp; " " &amp; LOWER($AT$4) &amp; " " &amp; VLOOKUP(AR23, TP!$W$5:$X$24, 2, 0) &amp; ".",
"")</f>
        <v/>
      </c>
      <c r="AU23" s="15"/>
      <c r="AW23" s="29">
        <f t="shared" si="11"/>
        <v>0</v>
      </c>
      <c r="AX23" s="29">
        <f t="shared" si="0"/>
        <v>0</v>
      </c>
      <c r="AY23" s="29">
        <f t="shared" si="1"/>
        <v>0</v>
      </c>
      <c r="AZ23" s="54"/>
      <c r="BA23" s="29">
        <f t="shared" si="2"/>
        <v>0</v>
      </c>
      <c r="BE23" s="48"/>
      <c r="BF23" s="48"/>
    </row>
    <row r="24" spans="1:58" customFormat="1" hidden="1" x14ac:dyDescent="0.25">
      <c r="A24" s="56">
        <f>'Identitas Siswa'!A23</f>
        <v>16</v>
      </c>
      <c r="B24" s="62" t="str">
        <f>IF('Identitas Siswa'!D23=0,"",'Identitas Siswa'!D23)</f>
        <v/>
      </c>
      <c r="C24" s="160"/>
      <c r="D24" s="160"/>
      <c r="E24" s="160"/>
      <c r="F24" s="160"/>
      <c r="G24" s="160"/>
      <c r="H24" s="160"/>
      <c r="I24" s="160"/>
      <c r="J24" s="160"/>
      <c r="K24" s="160"/>
      <c r="L24" s="160"/>
      <c r="M24" s="160"/>
      <c r="N24" s="160"/>
      <c r="O24" s="160"/>
      <c r="P24" s="160"/>
      <c r="Q24" s="160"/>
      <c r="R24" s="160"/>
      <c r="S24" s="160"/>
      <c r="T24" s="160"/>
      <c r="U24" s="160"/>
      <c r="V24" s="160"/>
      <c r="W24" s="160"/>
      <c r="X24" s="160"/>
      <c r="Y24" s="160"/>
      <c r="Z24" s="160"/>
      <c r="AA24" s="160"/>
      <c r="AB24" s="160"/>
      <c r="AC24" s="160"/>
      <c r="AD24" s="160"/>
      <c r="AE24" s="160"/>
      <c r="AF24" s="160"/>
      <c r="AG24" s="160"/>
      <c r="AH24" s="160"/>
      <c r="AI24" s="160"/>
      <c r="AJ24" s="160"/>
      <c r="AK24" s="57">
        <f t="shared" si="3"/>
        <v>0</v>
      </c>
      <c r="AL24" s="57">
        <f t="shared" si="4"/>
        <v>0</v>
      </c>
      <c r="AM24" s="57">
        <f t="shared" si="5"/>
        <v>0</v>
      </c>
      <c r="AN24" s="57" t="str">
        <f t="shared" si="6"/>
        <v/>
      </c>
      <c r="AO24" s="56">
        <f t="shared" si="7"/>
        <v>0</v>
      </c>
      <c r="AP24" s="56" t="str">
        <f t="shared" si="8"/>
        <v/>
      </c>
      <c r="AQ24" s="56">
        <f t="shared" si="9"/>
        <v>0</v>
      </c>
      <c r="AR24" s="56" t="str">
        <f t="shared" si="10"/>
        <v/>
      </c>
      <c r="AS24" s="58" t="str">
        <f>IFERROR(
   'Identitas Siswa'!E23 &amp; " " &amp; LOWER($AT$3) &amp; " " &amp; VLOOKUP(AP24, TP!$W$5:$X$24, 2, 0) &amp; ".",
"")</f>
        <v/>
      </c>
      <c r="AT24" s="58" t="str">
        <f>IFERROR(
   'Identitas Siswa'!E23 &amp; " " &amp; LOWER($AT$4) &amp; " " &amp; VLOOKUP(AR24, TP!$W$5:$X$24, 2, 0) &amp; ".",
"")</f>
        <v/>
      </c>
      <c r="AU24" s="15"/>
      <c r="AW24" s="29">
        <f t="shared" si="11"/>
        <v>0</v>
      </c>
      <c r="AX24" s="29">
        <f t="shared" si="0"/>
        <v>0</v>
      </c>
      <c r="AY24" s="29">
        <f t="shared" si="1"/>
        <v>0</v>
      </c>
      <c r="AZ24" s="54"/>
      <c r="BA24" s="29">
        <f t="shared" si="2"/>
        <v>0</v>
      </c>
      <c r="BE24" s="48"/>
      <c r="BF24" s="48"/>
    </row>
    <row r="25" spans="1:58" customFormat="1" hidden="1" x14ac:dyDescent="0.25">
      <c r="A25" s="56">
        <f>'Identitas Siswa'!A24</f>
        <v>17</v>
      </c>
      <c r="B25" s="62" t="str">
        <f>IF('Identitas Siswa'!D24=0,"",'Identitas Siswa'!D24)</f>
        <v/>
      </c>
      <c r="C25" s="160"/>
      <c r="D25" s="160"/>
      <c r="E25" s="160"/>
      <c r="F25" s="160"/>
      <c r="G25" s="160"/>
      <c r="H25" s="160"/>
      <c r="I25" s="160"/>
      <c r="J25" s="160"/>
      <c r="K25" s="160"/>
      <c r="L25" s="160"/>
      <c r="M25" s="160"/>
      <c r="N25" s="160"/>
      <c r="O25" s="160"/>
      <c r="P25" s="160"/>
      <c r="Q25" s="160"/>
      <c r="R25" s="160"/>
      <c r="S25" s="160"/>
      <c r="T25" s="160"/>
      <c r="U25" s="160"/>
      <c r="V25" s="160"/>
      <c r="W25" s="160"/>
      <c r="X25" s="160"/>
      <c r="Y25" s="160"/>
      <c r="Z25" s="160"/>
      <c r="AA25" s="160"/>
      <c r="AB25" s="160"/>
      <c r="AC25" s="160"/>
      <c r="AD25" s="160"/>
      <c r="AE25" s="160"/>
      <c r="AF25" s="160"/>
      <c r="AG25" s="160"/>
      <c r="AH25" s="160"/>
      <c r="AI25" s="160"/>
      <c r="AJ25" s="160"/>
      <c r="AK25" s="57">
        <f t="shared" si="3"/>
        <v>0</v>
      </c>
      <c r="AL25" s="57">
        <f t="shared" si="4"/>
        <v>0</v>
      </c>
      <c r="AM25" s="57">
        <f t="shared" si="5"/>
        <v>0</v>
      </c>
      <c r="AN25" s="57" t="str">
        <f t="shared" si="6"/>
        <v/>
      </c>
      <c r="AO25" s="56">
        <f t="shared" si="7"/>
        <v>0</v>
      </c>
      <c r="AP25" s="56" t="str">
        <f t="shared" si="8"/>
        <v/>
      </c>
      <c r="AQ25" s="56">
        <f t="shared" si="9"/>
        <v>0</v>
      </c>
      <c r="AR25" s="56" t="str">
        <f t="shared" si="10"/>
        <v/>
      </c>
      <c r="AS25" s="58" t="str">
        <f>IFERROR(
   'Identitas Siswa'!E24 &amp; " " &amp; LOWER($AT$3) &amp; " " &amp; VLOOKUP(AP25, TP!$W$5:$X$24, 2, 0) &amp; ".",
"")</f>
        <v/>
      </c>
      <c r="AT25" s="58" t="str">
        <f>IFERROR(
   'Identitas Siswa'!E24 &amp; " " &amp; LOWER($AT$4) &amp; " " &amp; VLOOKUP(AR25, TP!$W$5:$X$24, 2, 0) &amp; ".",
"")</f>
        <v/>
      </c>
      <c r="AU25" s="15"/>
      <c r="AW25" s="29">
        <f t="shared" si="11"/>
        <v>0</v>
      </c>
      <c r="AX25" s="29">
        <f t="shared" si="0"/>
        <v>0</v>
      </c>
      <c r="AY25" s="29">
        <f t="shared" si="1"/>
        <v>0</v>
      </c>
      <c r="AZ25" s="54"/>
      <c r="BA25" s="29">
        <f t="shared" si="2"/>
        <v>0</v>
      </c>
      <c r="BE25" s="48"/>
      <c r="BF25" s="48"/>
    </row>
    <row r="26" spans="1:58" customFormat="1" hidden="1" x14ac:dyDescent="0.25">
      <c r="A26" s="56">
        <f>'Identitas Siswa'!A25</f>
        <v>18</v>
      </c>
      <c r="B26" s="62" t="str">
        <f>IF('Identitas Siswa'!D25=0,"",'Identitas Siswa'!D25)</f>
        <v/>
      </c>
      <c r="C26" s="160"/>
      <c r="D26" s="160"/>
      <c r="E26" s="160"/>
      <c r="F26" s="160"/>
      <c r="G26" s="160"/>
      <c r="H26" s="160"/>
      <c r="I26" s="160"/>
      <c r="J26" s="160"/>
      <c r="K26" s="160"/>
      <c r="L26" s="160"/>
      <c r="M26" s="160"/>
      <c r="N26" s="160"/>
      <c r="O26" s="160"/>
      <c r="P26" s="160"/>
      <c r="Q26" s="160"/>
      <c r="R26" s="160"/>
      <c r="S26" s="160"/>
      <c r="T26" s="160"/>
      <c r="U26" s="160"/>
      <c r="V26" s="160"/>
      <c r="W26" s="160"/>
      <c r="X26" s="160"/>
      <c r="Y26" s="160"/>
      <c r="Z26" s="160"/>
      <c r="AA26" s="160"/>
      <c r="AB26" s="160"/>
      <c r="AC26" s="160"/>
      <c r="AD26" s="160"/>
      <c r="AE26" s="160"/>
      <c r="AF26" s="160"/>
      <c r="AG26" s="160"/>
      <c r="AH26" s="160"/>
      <c r="AI26" s="160"/>
      <c r="AJ26" s="160"/>
      <c r="AK26" s="57">
        <f t="shared" si="3"/>
        <v>0</v>
      </c>
      <c r="AL26" s="57">
        <f t="shared" si="4"/>
        <v>0</v>
      </c>
      <c r="AM26" s="57">
        <f t="shared" si="5"/>
        <v>0</v>
      </c>
      <c r="AN26" s="57" t="str">
        <f t="shared" si="6"/>
        <v/>
      </c>
      <c r="AO26" s="56">
        <f t="shared" si="7"/>
        <v>0</v>
      </c>
      <c r="AP26" s="56" t="str">
        <f t="shared" si="8"/>
        <v/>
      </c>
      <c r="AQ26" s="56">
        <f t="shared" si="9"/>
        <v>0</v>
      </c>
      <c r="AR26" s="56" t="str">
        <f t="shared" si="10"/>
        <v/>
      </c>
      <c r="AS26" s="58" t="str">
        <f>IFERROR(
   'Identitas Siswa'!E25 &amp; " " &amp; LOWER($AT$3) &amp; " " &amp; VLOOKUP(AP26, TP!$W$5:$X$24, 2, 0) &amp; ".",
"")</f>
        <v/>
      </c>
      <c r="AT26" s="58" t="str">
        <f>IFERROR(
   'Identitas Siswa'!E25 &amp; " " &amp; LOWER($AT$4) &amp; " " &amp; VLOOKUP(AR26, TP!$W$5:$X$24, 2, 0) &amp; ".",
"")</f>
        <v/>
      </c>
      <c r="AU26" s="15"/>
      <c r="AW26" s="29">
        <f t="shared" si="11"/>
        <v>0</v>
      </c>
      <c r="AX26" s="29">
        <f t="shared" si="0"/>
        <v>0</v>
      </c>
      <c r="AY26" s="29">
        <f t="shared" si="1"/>
        <v>0</v>
      </c>
      <c r="AZ26" s="54"/>
      <c r="BA26" s="29">
        <f t="shared" si="2"/>
        <v>0</v>
      </c>
      <c r="BE26" s="48"/>
      <c r="BF26" s="48"/>
    </row>
    <row r="27" spans="1:58" customFormat="1" hidden="1" x14ac:dyDescent="0.25">
      <c r="A27" s="56">
        <f>'Identitas Siswa'!A26</f>
        <v>19</v>
      </c>
      <c r="B27" s="62" t="str">
        <f>IF('Identitas Siswa'!D26=0,"",'Identitas Siswa'!D26)</f>
        <v/>
      </c>
      <c r="C27" s="160"/>
      <c r="D27" s="160"/>
      <c r="E27" s="160"/>
      <c r="F27" s="160"/>
      <c r="G27" s="160"/>
      <c r="H27" s="160"/>
      <c r="I27" s="160"/>
      <c r="J27" s="160"/>
      <c r="K27" s="160"/>
      <c r="L27" s="160"/>
      <c r="M27" s="160"/>
      <c r="N27" s="160"/>
      <c r="O27" s="160"/>
      <c r="P27" s="160"/>
      <c r="Q27" s="160"/>
      <c r="R27" s="160"/>
      <c r="S27" s="160"/>
      <c r="T27" s="160"/>
      <c r="U27" s="160"/>
      <c r="V27" s="160"/>
      <c r="W27" s="160"/>
      <c r="X27" s="160"/>
      <c r="Y27" s="160"/>
      <c r="Z27" s="160"/>
      <c r="AA27" s="160"/>
      <c r="AB27" s="160"/>
      <c r="AC27" s="160"/>
      <c r="AD27" s="160"/>
      <c r="AE27" s="160"/>
      <c r="AF27" s="160"/>
      <c r="AG27" s="160"/>
      <c r="AH27" s="160"/>
      <c r="AI27" s="160"/>
      <c r="AJ27" s="160"/>
      <c r="AK27" s="57">
        <f t="shared" si="3"/>
        <v>0</v>
      </c>
      <c r="AL27" s="57">
        <f t="shared" si="4"/>
        <v>0</v>
      </c>
      <c r="AM27" s="57">
        <f t="shared" si="5"/>
        <v>0</v>
      </c>
      <c r="AN27" s="57" t="str">
        <f t="shared" si="6"/>
        <v/>
      </c>
      <c r="AO27" s="56">
        <f t="shared" si="7"/>
        <v>0</v>
      </c>
      <c r="AP27" s="56" t="str">
        <f t="shared" si="8"/>
        <v/>
      </c>
      <c r="AQ27" s="56">
        <f t="shared" si="9"/>
        <v>0</v>
      </c>
      <c r="AR27" s="56" t="str">
        <f t="shared" si="10"/>
        <v/>
      </c>
      <c r="AS27" s="58" t="str">
        <f>IFERROR(
   'Identitas Siswa'!E26 &amp; " " &amp; LOWER($AT$3) &amp; " " &amp; VLOOKUP(AP27, TP!$W$5:$X$24, 2, 0) &amp; ".",
"")</f>
        <v/>
      </c>
      <c r="AT27" s="58" t="str">
        <f>IFERROR(
   'Identitas Siswa'!E26 &amp; " " &amp; LOWER($AT$4) &amp; " " &amp; VLOOKUP(AR27, TP!$W$5:$X$24, 2, 0) &amp; ".",
"")</f>
        <v/>
      </c>
      <c r="AU27" s="15"/>
      <c r="AW27" s="29">
        <f t="shared" si="11"/>
        <v>0</v>
      </c>
      <c r="AX27" s="29">
        <f t="shared" si="0"/>
        <v>0</v>
      </c>
      <c r="AY27" s="29">
        <f t="shared" si="1"/>
        <v>0</v>
      </c>
      <c r="AZ27" s="54"/>
      <c r="BA27" s="29">
        <f t="shared" si="2"/>
        <v>0</v>
      </c>
      <c r="BE27" s="48"/>
      <c r="BF27" s="48"/>
    </row>
    <row r="28" spans="1:58" customFormat="1" hidden="1" x14ac:dyDescent="0.25">
      <c r="A28" s="56">
        <f>'Identitas Siswa'!A27</f>
        <v>20</v>
      </c>
      <c r="B28" s="62" t="str">
        <f>IF('Identitas Siswa'!D27=0,"",'Identitas Siswa'!D27)</f>
        <v/>
      </c>
      <c r="C28" s="160"/>
      <c r="D28" s="160"/>
      <c r="E28" s="160"/>
      <c r="F28" s="160"/>
      <c r="G28" s="160"/>
      <c r="H28" s="160"/>
      <c r="I28" s="160"/>
      <c r="J28" s="160"/>
      <c r="K28" s="160"/>
      <c r="L28" s="160"/>
      <c r="M28" s="160"/>
      <c r="N28" s="160"/>
      <c r="O28" s="160"/>
      <c r="P28" s="160"/>
      <c r="Q28" s="160"/>
      <c r="R28" s="160"/>
      <c r="S28" s="160"/>
      <c r="T28" s="160"/>
      <c r="U28" s="160"/>
      <c r="V28" s="160"/>
      <c r="W28" s="160"/>
      <c r="X28" s="160"/>
      <c r="Y28" s="160"/>
      <c r="Z28" s="160"/>
      <c r="AA28" s="160"/>
      <c r="AB28" s="160"/>
      <c r="AC28" s="160"/>
      <c r="AD28" s="160"/>
      <c r="AE28" s="160"/>
      <c r="AF28" s="160"/>
      <c r="AG28" s="160"/>
      <c r="AH28" s="160"/>
      <c r="AI28" s="160"/>
      <c r="AJ28" s="160"/>
      <c r="AK28" s="57">
        <f t="shared" si="3"/>
        <v>0</v>
      </c>
      <c r="AL28" s="57">
        <f t="shared" si="4"/>
        <v>0</v>
      </c>
      <c r="AM28" s="57">
        <f t="shared" si="5"/>
        <v>0</v>
      </c>
      <c r="AN28" s="57" t="str">
        <f t="shared" si="6"/>
        <v/>
      </c>
      <c r="AO28" s="56">
        <f t="shared" si="7"/>
        <v>0</v>
      </c>
      <c r="AP28" s="56" t="str">
        <f t="shared" si="8"/>
        <v/>
      </c>
      <c r="AQ28" s="56">
        <f t="shared" si="9"/>
        <v>0</v>
      </c>
      <c r="AR28" s="56" t="str">
        <f t="shared" si="10"/>
        <v/>
      </c>
      <c r="AS28" s="58" t="str">
        <f>IFERROR(
   'Identitas Siswa'!E27 &amp; " " &amp; LOWER($AT$3) &amp; " " &amp; VLOOKUP(AP28, TP!$W$5:$X$24, 2, 0) &amp; ".",
"")</f>
        <v/>
      </c>
      <c r="AT28" s="58" t="str">
        <f>IFERROR(
   'Identitas Siswa'!E27 &amp; " " &amp; LOWER($AT$4) &amp; " " &amp; VLOOKUP(AR28, TP!$W$5:$X$24, 2, 0) &amp; ".",
"")</f>
        <v/>
      </c>
      <c r="AU28" s="15"/>
      <c r="AW28" s="29">
        <f t="shared" si="11"/>
        <v>0</v>
      </c>
      <c r="AX28" s="29">
        <f t="shared" si="0"/>
        <v>0</v>
      </c>
      <c r="AY28" s="29">
        <f t="shared" si="1"/>
        <v>0</v>
      </c>
      <c r="AZ28" s="54"/>
      <c r="BA28" s="29">
        <f t="shared" si="2"/>
        <v>0</v>
      </c>
      <c r="BE28" s="48"/>
      <c r="BF28" s="48"/>
    </row>
    <row r="29" spans="1:58" customFormat="1" hidden="1" x14ac:dyDescent="0.25">
      <c r="A29" s="56">
        <f>'Identitas Siswa'!A28</f>
        <v>21</v>
      </c>
      <c r="B29" s="62" t="str">
        <f>IF('Identitas Siswa'!D28=0,"",'Identitas Siswa'!D28)</f>
        <v/>
      </c>
      <c r="C29" s="160"/>
      <c r="D29" s="160"/>
      <c r="E29" s="160"/>
      <c r="F29" s="160"/>
      <c r="G29" s="160"/>
      <c r="H29" s="160"/>
      <c r="I29" s="160"/>
      <c r="J29" s="160"/>
      <c r="K29" s="160"/>
      <c r="L29" s="160"/>
      <c r="M29" s="160"/>
      <c r="N29" s="160"/>
      <c r="O29" s="160"/>
      <c r="P29" s="160"/>
      <c r="Q29" s="160"/>
      <c r="R29" s="160"/>
      <c r="S29" s="160"/>
      <c r="T29" s="160"/>
      <c r="U29" s="160"/>
      <c r="V29" s="160"/>
      <c r="W29" s="160"/>
      <c r="X29" s="160"/>
      <c r="Y29" s="160"/>
      <c r="Z29" s="160"/>
      <c r="AA29" s="160"/>
      <c r="AB29" s="160"/>
      <c r="AC29" s="160"/>
      <c r="AD29" s="160"/>
      <c r="AE29" s="160"/>
      <c r="AF29" s="160"/>
      <c r="AG29" s="160"/>
      <c r="AH29" s="160"/>
      <c r="AI29" s="160"/>
      <c r="AJ29" s="160"/>
      <c r="AK29" s="57">
        <f t="shared" si="3"/>
        <v>0</v>
      </c>
      <c r="AL29" s="57">
        <f t="shared" si="4"/>
        <v>0</v>
      </c>
      <c r="AM29" s="57">
        <f t="shared" si="5"/>
        <v>0</v>
      </c>
      <c r="AN29" s="57" t="str">
        <f t="shared" si="6"/>
        <v/>
      </c>
      <c r="AO29" s="56">
        <f t="shared" si="7"/>
        <v>0</v>
      </c>
      <c r="AP29" s="56" t="str">
        <f t="shared" si="8"/>
        <v/>
      </c>
      <c r="AQ29" s="56">
        <f t="shared" si="9"/>
        <v>0</v>
      </c>
      <c r="AR29" s="56" t="str">
        <f t="shared" si="10"/>
        <v/>
      </c>
      <c r="AS29" s="58" t="str">
        <f>IFERROR(
   'Identitas Siswa'!E28 &amp; " " &amp; LOWER($AT$3) &amp; " " &amp; VLOOKUP(AP29, TP!$W$5:$X$24, 2, 0) &amp; ".",
"")</f>
        <v/>
      </c>
      <c r="AT29" s="58" t="str">
        <f>IFERROR(
   'Identitas Siswa'!E28 &amp; " " &amp; LOWER($AT$4) &amp; " " &amp; VLOOKUP(AR29, TP!$W$5:$X$24, 2, 0) &amp; ".",
"")</f>
        <v/>
      </c>
      <c r="AU29" s="15"/>
      <c r="AW29" s="29">
        <f t="shared" si="11"/>
        <v>0</v>
      </c>
      <c r="AX29" s="29">
        <f t="shared" si="0"/>
        <v>0</v>
      </c>
      <c r="AY29" s="29">
        <f t="shared" si="1"/>
        <v>0</v>
      </c>
      <c r="AZ29" s="54"/>
      <c r="BA29" s="29">
        <f t="shared" si="2"/>
        <v>0</v>
      </c>
      <c r="BE29" s="48"/>
      <c r="BF29" s="48"/>
    </row>
    <row r="30" spans="1:58" customFormat="1" hidden="1" x14ac:dyDescent="0.25">
      <c r="A30" s="56">
        <f>'Identitas Siswa'!A29</f>
        <v>22</v>
      </c>
      <c r="B30" s="62" t="str">
        <f>IF('Identitas Siswa'!D29=0,"",'Identitas Siswa'!D29)</f>
        <v/>
      </c>
      <c r="C30" s="160"/>
      <c r="D30" s="160"/>
      <c r="E30" s="160"/>
      <c r="F30" s="160"/>
      <c r="G30" s="160"/>
      <c r="H30" s="160"/>
      <c r="I30" s="160"/>
      <c r="J30" s="160"/>
      <c r="K30" s="160"/>
      <c r="L30" s="160"/>
      <c r="M30" s="160"/>
      <c r="N30" s="160"/>
      <c r="O30" s="160"/>
      <c r="P30" s="160"/>
      <c r="Q30" s="160"/>
      <c r="R30" s="160"/>
      <c r="S30" s="160"/>
      <c r="T30" s="160"/>
      <c r="U30" s="160"/>
      <c r="V30" s="160"/>
      <c r="W30" s="160"/>
      <c r="X30" s="160"/>
      <c r="Y30" s="160"/>
      <c r="Z30" s="160"/>
      <c r="AA30" s="160"/>
      <c r="AB30" s="160"/>
      <c r="AC30" s="160"/>
      <c r="AD30" s="160"/>
      <c r="AE30" s="160"/>
      <c r="AF30" s="160"/>
      <c r="AG30" s="160"/>
      <c r="AH30" s="160"/>
      <c r="AI30" s="160"/>
      <c r="AJ30" s="160"/>
      <c r="AK30" s="57">
        <f t="shared" si="3"/>
        <v>0</v>
      </c>
      <c r="AL30" s="57">
        <f t="shared" si="4"/>
        <v>0</v>
      </c>
      <c r="AM30" s="57">
        <f t="shared" si="5"/>
        <v>0</v>
      </c>
      <c r="AN30" s="57" t="str">
        <f t="shared" si="6"/>
        <v/>
      </c>
      <c r="AO30" s="56">
        <f t="shared" si="7"/>
        <v>0</v>
      </c>
      <c r="AP30" s="56" t="str">
        <f t="shared" si="8"/>
        <v/>
      </c>
      <c r="AQ30" s="56">
        <f t="shared" si="9"/>
        <v>0</v>
      </c>
      <c r="AR30" s="56" t="str">
        <f t="shared" si="10"/>
        <v/>
      </c>
      <c r="AS30" s="58" t="str">
        <f>IFERROR(
   'Identitas Siswa'!E29 &amp; " " &amp; LOWER($AT$3) &amp; " " &amp; VLOOKUP(AP30, TP!$W$5:$X$24, 2, 0) &amp; ".",
"")</f>
        <v/>
      </c>
      <c r="AT30" s="58" t="str">
        <f>IFERROR(
   'Identitas Siswa'!E29 &amp; " " &amp; LOWER($AT$4) &amp; " " &amp; VLOOKUP(AR30, TP!$W$5:$X$24, 2, 0) &amp; ".",
"")</f>
        <v/>
      </c>
      <c r="AU30" s="15"/>
      <c r="AW30" s="29">
        <f t="shared" si="11"/>
        <v>0</v>
      </c>
      <c r="AX30" s="29">
        <f t="shared" si="0"/>
        <v>0</v>
      </c>
      <c r="AY30" s="29">
        <f t="shared" si="1"/>
        <v>0</v>
      </c>
      <c r="AZ30" s="54"/>
      <c r="BA30" s="29">
        <f t="shared" si="2"/>
        <v>0</v>
      </c>
      <c r="BE30" s="48"/>
      <c r="BF30" s="48"/>
    </row>
    <row r="31" spans="1:58" customFormat="1" hidden="1" x14ac:dyDescent="0.25">
      <c r="A31" s="56">
        <f>'Identitas Siswa'!A30</f>
        <v>23</v>
      </c>
      <c r="B31" s="62" t="str">
        <f>IF('Identitas Siswa'!D30=0,"",'Identitas Siswa'!D30)</f>
        <v/>
      </c>
      <c r="C31" s="160"/>
      <c r="D31" s="160"/>
      <c r="E31" s="160"/>
      <c r="F31" s="160"/>
      <c r="G31" s="160"/>
      <c r="H31" s="160"/>
      <c r="I31" s="160"/>
      <c r="J31" s="160"/>
      <c r="K31" s="160"/>
      <c r="L31" s="160"/>
      <c r="M31" s="160"/>
      <c r="N31" s="160"/>
      <c r="O31" s="160"/>
      <c r="P31" s="160"/>
      <c r="Q31" s="160"/>
      <c r="R31" s="160"/>
      <c r="S31" s="160"/>
      <c r="T31" s="160"/>
      <c r="U31" s="160"/>
      <c r="V31" s="160"/>
      <c r="W31" s="160"/>
      <c r="X31" s="160"/>
      <c r="Y31" s="160"/>
      <c r="Z31" s="160"/>
      <c r="AA31" s="160"/>
      <c r="AB31" s="160"/>
      <c r="AC31" s="160"/>
      <c r="AD31" s="160"/>
      <c r="AE31" s="160"/>
      <c r="AF31" s="160"/>
      <c r="AG31" s="160"/>
      <c r="AH31" s="160"/>
      <c r="AI31" s="160"/>
      <c r="AJ31" s="160"/>
      <c r="AK31" s="57">
        <f t="shared" si="3"/>
        <v>0</v>
      </c>
      <c r="AL31" s="57">
        <f t="shared" si="4"/>
        <v>0</v>
      </c>
      <c r="AM31" s="57">
        <f t="shared" si="5"/>
        <v>0</v>
      </c>
      <c r="AN31" s="57" t="str">
        <f t="shared" si="6"/>
        <v/>
      </c>
      <c r="AO31" s="56">
        <f t="shared" si="7"/>
        <v>0</v>
      </c>
      <c r="AP31" s="56" t="str">
        <f t="shared" si="8"/>
        <v/>
      </c>
      <c r="AQ31" s="56">
        <f t="shared" si="9"/>
        <v>0</v>
      </c>
      <c r="AR31" s="56" t="str">
        <f t="shared" si="10"/>
        <v/>
      </c>
      <c r="AS31" s="58" t="str">
        <f>IFERROR(
   'Identitas Siswa'!E30 &amp; " " &amp; LOWER($AT$3) &amp; " " &amp; VLOOKUP(AP31, TP!$W$5:$X$24, 2, 0) &amp; ".",
"")</f>
        <v/>
      </c>
      <c r="AT31" s="58" t="str">
        <f>IFERROR(
   'Identitas Siswa'!E30 &amp; " " &amp; LOWER($AT$4) &amp; " " &amp; VLOOKUP(AR31, TP!$W$5:$X$24, 2, 0) &amp; ".",
"")</f>
        <v/>
      </c>
      <c r="AU31" s="15"/>
      <c r="AW31" s="29">
        <f t="shared" si="11"/>
        <v>0</v>
      </c>
      <c r="AX31" s="29">
        <f t="shared" si="0"/>
        <v>0</v>
      </c>
      <c r="AY31" s="29">
        <f t="shared" si="1"/>
        <v>0</v>
      </c>
      <c r="AZ31" s="54"/>
      <c r="BA31" s="29">
        <f t="shared" si="2"/>
        <v>0</v>
      </c>
      <c r="BE31" s="48"/>
      <c r="BF31" s="48"/>
    </row>
    <row r="32" spans="1:58" customFormat="1" hidden="1" x14ac:dyDescent="0.25">
      <c r="A32" s="56">
        <f>'Identitas Siswa'!A31</f>
        <v>24</v>
      </c>
      <c r="B32" s="62" t="str">
        <f>IF('Identitas Siswa'!D31=0,"",'Identitas Siswa'!D31)</f>
        <v/>
      </c>
      <c r="C32" s="160"/>
      <c r="D32" s="160"/>
      <c r="E32" s="160"/>
      <c r="F32" s="160"/>
      <c r="G32" s="160"/>
      <c r="H32" s="160"/>
      <c r="I32" s="160"/>
      <c r="J32" s="160"/>
      <c r="K32" s="160"/>
      <c r="L32" s="160"/>
      <c r="M32" s="160"/>
      <c r="N32" s="160"/>
      <c r="O32" s="160"/>
      <c r="P32" s="160"/>
      <c r="Q32" s="160"/>
      <c r="R32" s="160"/>
      <c r="S32" s="160"/>
      <c r="T32" s="160"/>
      <c r="U32" s="160"/>
      <c r="V32" s="160"/>
      <c r="W32" s="160"/>
      <c r="X32" s="160"/>
      <c r="Y32" s="160"/>
      <c r="Z32" s="160"/>
      <c r="AA32" s="160"/>
      <c r="AB32" s="160"/>
      <c r="AC32" s="160"/>
      <c r="AD32" s="160"/>
      <c r="AE32" s="160"/>
      <c r="AF32" s="160"/>
      <c r="AG32" s="160"/>
      <c r="AH32" s="160"/>
      <c r="AI32" s="160"/>
      <c r="AJ32" s="160"/>
      <c r="AK32" s="57">
        <f t="shared" si="3"/>
        <v>0</v>
      </c>
      <c r="AL32" s="57">
        <f t="shared" si="4"/>
        <v>0</v>
      </c>
      <c r="AM32" s="57">
        <f t="shared" si="5"/>
        <v>0</v>
      </c>
      <c r="AN32" s="57" t="str">
        <f t="shared" si="6"/>
        <v/>
      </c>
      <c r="AO32" s="56">
        <f t="shared" si="7"/>
        <v>0</v>
      </c>
      <c r="AP32" s="56" t="str">
        <f t="shared" si="8"/>
        <v/>
      </c>
      <c r="AQ32" s="56">
        <f t="shared" si="9"/>
        <v>0</v>
      </c>
      <c r="AR32" s="56" t="str">
        <f t="shared" si="10"/>
        <v/>
      </c>
      <c r="AS32" s="58" t="str">
        <f>IFERROR(
   'Identitas Siswa'!E31 &amp; " " &amp; LOWER($AT$3) &amp; " " &amp; VLOOKUP(AP32, TP!$W$5:$X$24, 2, 0) &amp; ".",
"")</f>
        <v/>
      </c>
      <c r="AT32" s="58" t="str">
        <f>IFERROR(
   'Identitas Siswa'!E31 &amp; " " &amp; LOWER($AT$4) &amp; " " &amp; VLOOKUP(AR32, TP!$W$5:$X$24, 2, 0) &amp; ".",
"")</f>
        <v/>
      </c>
      <c r="AU32" s="15"/>
      <c r="AW32" s="29">
        <f t="shared" si="11"/>
        <v>0</v>
      </c>
      <c r="AX32" s="29">
        <f t="shared" si="0"/>
        <v>0</v>
      </c>
      <c r="AY32" s="29">
        <f t="shared" si="1"/>
        <v>0</v>
      </c>
      <c r="AZ32" s="54"/>
      <c r="BA32" s="29">
        <f t="shared" si="2"/>
        <v>0</v>
      </c>
      <c r="BE32" s="48"/>
      <c r="BF32" s="48"/>
    </row>
    <row r="33" spans="1:58" customFormat="1" hidden="1" x14ac:dyDescent="0.25">
      <c r="A33" s="56">
        <f>'Identitas Siswa'!A32</f>
        <v>25</v>
      </c>
      <c r="B33" s="62" t="str">
        <f>IF('Identitas Siswa'!D32=0,"",'Identitas Siswa'!D32)</f>
        <v/>
      </c>
      <c r="C33" s="160"/>
      <c r="D33" s="160"/>
      <c r="E33" s="160"/>
      <c r="F33" s="160"/>
      <c r="G33" s="160"/>
      <c r="H33" s="160"/>
      <c r="I33" s="160"/>
      <c r="J33" s="160"/>
      <c r="K33" s="160"/>
      <c r="L33" s="160"/>
      <c r="M33" s="160"/>
      <c r="N33" s="160"/>
      <c r="O33" s="160"/>
      <c r="P33" s="160"/>
      <c r="Q33" s="160"/>
      <c r="R33" s="160"/>
      <c r="S33" s="160"/>
      <c r="T33" s="160"/>
      <c r="U33" s="160"/>
      <c r="V33" s="160"/>
      <c r="W33" s="160"/>
      <c r="X33" s="160"/>
      <c r="Y33" s="160"/>
      <c r="Z33" s="160"/>
      <c r="AA33" s="160"/>
      <c r="AB33" s="160"/>
      <c r="AC33" s="160"/>
      <c r="AD33" s="160"/>
      <c r="AE33" s="160"/>
      <c r="AF33" s="160"/>
      <c r="AG33" s="160"/>
      <c r="AH33" s="160"/>
      <c r="AI33" s="160"/>
      <c r="AJ33" s="160"/>
      <c r="AK33" s="57">
        <f t="shared" si="3"/>
        <v>0</v>
      </c>
      <c r="AL33" s="57">
        <f t="shared" si="4"/>
        <v>0</v>
      </c>
      <c r="AM33" s="57">
        <f t="shared" si="5"/>
        <v>0</v>
      </c>
      <c r="AN33" s="57" t="str">
        <f t="shared" si="6"/>
        <v/>
      </c>
      <c r="AO33" s="56">
        <f t="shared" si="7"/>
        <v>0</v>
      </c>
      <c r="AP33" s="56" t="str">
        <f t="shared" si="8"/>
        <v/>
      </c>
      <c r="AQ33" s="56">
        <f t="shared" si="9"/>
        <v>0</v>
      </c>
      <c r="AR33" s="56" t="str">
        <f t="shared" si="10"/>
        <v/>
      </c>
      <c r="AS33" s="58" t="str">
        <f>IFERROR(
   'Identitas Siswa'!E32 &amp; " " &amp; LOWER($AT$3) &amp; " " &amp; VLOOKUP(AP33, TP!$W$5:$X$24, 2, 0) &amp; ".",
"")</f>
        <v/>
      </c>
      <c r="AT33" s="58" t="str">
        <f>IFERROR(
   'Identitas Siswa'!E32 &amp; " " &amp; LOWER($AT$4) &amp; " " &amp; VLOOKUP(AR33, TP!$W$5:$X$24, 2, 0) &amp; ".",
"")</f>
        <v/>
      </c>
      <c r="AU33" s="15"/>
      <c r="AW33" s="29">
        <f t="shared" si="11"/>
        <v>0</v>
      </c>
      <c r="AX33" s="29">
        <f t="shared" si="0"/>
        <v>0</v>
      </c>
      <c r="AY33" s="29">
        <f t="shared" si="1"/>
        <v>0</v>
      </c>
      <c r="AZ33" s="54"/>
      <c r="BA33" s="29">
        <f t="shared" si="2"/>
        <v>0</v>
      </c>
      <c r="BE33" s="48"/>
      <c r="BF33" s="48"/>
    </row>
    <row r="34" spans="1:58" customFormat="1" hidden="1" x14ac:dyDescent="0.25">
      <c r="A34" s="56">
        <f>'Identitas Siswa'!A33</f>
        <v>26</v>
      </c>
      <c r="B34" s="62" t="str">
        <f>IF('Identitas Siswa'!D33=0,"",'Identitas Siswa'!D33)</f>
        <v/>
      </c>
      <c r="C34" s="160"/>
      <c r="D34" s="160"/>
      <c r="E34" s="160"/>
      <c r="F34" s="160"/>
      <c r="G34" s="160"/>
      <c r="H34" s="160"/>
      <c r="I34" s="160"/>
      <c r="J34" s="160"/>
      <c r="K34" s="160"/>
      <c r="L34" s="160"/>
      <c r="M34" s="160"/>
      <c r="N34" s="160"/>
      <c r="O34" s="160"/>
      <c r="P34" s="160"/>
      <c r="Q34" s="160"/>
      <c r="R34" s="160"/>
      <c r="S34" s="160"/>
      <c r="T34" s="160"/>
      <c r="U34" s="160"/>
      <c r="V34" s="160"/>
      <c r="W34" s="160"/>
      <c r="X34" s="160"/>
      <c r="Y34" s="160"/>
      <c r="Z34" s="160"/>
      <c r="AA34" s="160"/>
      <c r="AB34" s="160"/>
      <c r="AC34" s="160"/>
      <c r="AD34" s="160"/>
      <c r="AE34" s="160"/>
      <c r="AF34" s="160"/>
      <c r="AG34" s="160"/>
      <c r="AH34" s="160"/>
      <c r="AI34" s="160"/>
      <c r="AJ34" s="160"/>
      <c r="AK34" s="57">
        <f t="shared" si="3"/>
        <v>0</v>
      </c>
      <c r="AL34" s="57">
        <f t="shared" si="4"/>
        <v>0</v>
      </c>
      <c r="AM34" s="57">
        <f t="shared" si="5"/>
        <v>0</v>
      </c>
      <c r="AN34" s="57" t="str">
        <f t="shared" si="6"/>
        <v/>
      </c>
      <c r="AO34" s="56">
        <f t="shared" si="7"/>
        <v>0</v>
      </c>
      <c r="AP34" s="56" t="str">
        <f t="shared" si="8"/>
        <v/>
      </c>
      <c r="AQ34" s="56">
        <f t="shared" si="9"/>
        <v>0</v>
      </c>
      <c r="AR34" s="56" t="str">
        <f t="shared" si="10"/>
        <v/>
      </c>
      <c r="AS34" s="58" t="str">
        <f>IFERROR(
   'Identitas Siswa'!E33 &amp; " " &amp; LOWER($AT$3) &amp; " " &amp; VLOOKUP(AP34, TP!$W$5:$X$24, 2, 0) &amp; ".",
"")</f>
        <v/>
      </c>
      <c r="AT34" s="58" t="str">
        <f>IFERROR(
   'Identitas Siswa'!E33 &amp; " " &amp; LOWER($AT$4) &amp; " " &amp; VLOOKUP(AR34, TP!$W$5:$X$24, 2, 0) &amp; ".",
"")</f>
        <v/>
      </c>
      <c r="AU34" s="15"/>
      <c r="AW34" s="29">
        <f t="shared" si="11"/>
        <v>0</v>
      </c>
      <c r="AX34" s="29">
        <f t="shared" si="0"/>
        <v>0</v>
      </c>
      <c r="AY34" s="29">
        <f t="shared" si="1"/>
        <v>0</v>
      </c>
      <c r="AZ34" s="54"/>
      <c r="BA34" s="29">
        <f t="shared" si="2"/>
        <v>0</v>
      </c>
      <c r="BE34" s="48"/>
      <c r="BF34" s="48"/>
    </row>
    <row r="35" spans="1:58" customFormat="1" hidden="1" x14ac:dyDescent="0.25">
      <c r="A35" s="56">
        <f>'Identitas Siswa'!A34</f>
        <v>27</v>
      </c>
      <c r="B35" s="62" t="str">
        <f>IF('Identitas Siswa'!D34=0,"",'Identitas Siswa'!D34)</f>
        <v/>
      </c>
      <c r="C35" s="160"/>
      <c r="D35" s="160"/>
      <c r="E35" s="160"/>
      <c r="F35" s="160"/>
      <c r="G35" s="160"/>
      <c r="H35" s="160"/>
      <c r="I35" s="160"/>
      <c r="J35" s="160"/>
      <c r="K35" s="160"/>
      <c r="L35" s="160"/>
      <c r="M35" s="160"/>
      <c r="N35" s="160"/>
      <c r="O35" s="160"/>
      <c r="P35" s="160"/>
      <c r="Q35" s="160"/>
      <c r="R35" s="160"/>
      <c r="S35" s="160"/>
      <c r="T35" s="160"/>
      <c r="U35" s="160"/>
      <c r="V35" s="160"/>
      <c r="W35" s="160"/>
      <c r="X35" s="160"/>
      <c r="Y35" s="160"/>
      <c r="Z35" s="160"/>
      <c r="AA35" s="160"/>
      <c r="AB35" s="160"/>
      <c r="AC35" s="160"/>
      <c r="AD35" s="160"/>
      <c r="AE35" s="160"/>
      <c r="AF35" s="160"/>
      <c r="AG35" s="160"/>
      <c r="AH35" s="160"/>
      <c r="AI35" s="160"/>
      <c r="AJ35" s="160"/>
      <c r="AK35" s="57">
        <f t="shared" si="3"/>
        <v>0</v>
      </c>
      <c r="AL35" s="57">
        <f t="shared" si="4"/>
        <v>0</v>
      </c>
      <c r="AM35" s="57">
        <f t="shared" si="5"/>
        <v>0</v>
      </c>
      <c r="AN35" s="57" t="str">
        <f t="shared" si="6"/>
        <v/>
      </c>
      <c r="AO35" s="56">
        <f t="shared" si="7"/>
        <v>0</v>
      </c>
      <c r="AP35" s="56" t="str">
        <f t="shared" si="8"/>
        <v/>
      </c>
      <c r="AQ35" s="56">
        <f t="shared" si="9"/>
        <v>0</v>
      </c>
      <c r="AR35" s="56" t="str">
        <f t="shared" si="10"/>
        <v/>
      </c>
      <c r="AS35" s="58" t="str">
        <f>IFERROR(
   'Identitas Siswa'!E34 &amp; " " &amp; LOWER($AT$3) &amp; " " &amp; VLOOKUP(AP35, TP!$W$5:$X$24, 2, 0) &amp; ".",
"")</f>
        <v/>
      </c>
      <c r="AT35" s="58" t="str">
        <f>IFERROR(
   'Identitas Siswa'!E34 &amp; " " &amp; LOWER($AT$4) &amp; " " &amp; VLOOKUP(AR35, TP!$W$5:$X$24, 2, 0) &amp; ".",
"")</f>
        <v/>
      </c>
      <c r="AU35" s="15"/>
      <c r="AW35" s="29">
        <f t="shared" si="11"/>
        <v>0</v>
      </c>
      <c r="AX35" s="29">
        <f t="shared" si="0"/>
        <v>0</v>
      </c>
      <c r="AY35" s="29">
        <f t="shared" si="1"/>
        <v>0</v>
      </c>
      <c r="AZ35" s="54"/>
      <c r="BA35" s="29">
        <f t="shared" si="2"/>
        <v>0</v>
      </c>
      <c r="BE35" s="48"/>
      <c r="BF35" s="48"/>
    </row>
    <row r="36" spans="1:58" customFormat="1" hidden="1" x14ac:dyDescent="0.25">
      <c r="A36" s="56">
        <f>'Identitas Siswa'!A35</f>
        <v>28</v>
      </c>
      <c r="B36" s="62" t="str">
        <f>IF('Identitas Siswa'!D35=0,"",'Identitas Siswa'!D35)</f>
        <v/>
      </c>
      <c r="C36" s="160"/>
      <c r="D36" s="160"/>
      <c r="E36" s="160"/>
      <c r="F36" s="160"/>
      <c r="G36" s="160"/>
      <c r="H36" s="160"/>
      <c r="I36" s="160"/>
      <c r="J36" s="160"/>
      <c r="K36" s="160"/>
      <c r="L36" s="160"/>
      <c r="M36" s="160"/>
      <c r="N36" s="160"/>
      <c r="O36" s="160"/>
      <c r="P36" s="160"/>
      <c r="Q36" s="160"/>
      <c r="R36" s="160"/>
      <c r="S36" s="160"/>
      <c r="T36" s="160"/>
      <c r="U36" s="160"/>
      <c r="V36" s="160"/>
      <c r="W36" s="160"/>
      <c r="X36" s="160"/>
      <c r="Y36" s="160"/>
      <c r="Z36" s="160"/>
      <c r="AA36" s="160"/>
      <c r="AB36" s="160"/>
      <c r="AC36" s="160"/>
      <c r="AD36" s="160"/>
      <c r="AE36" s="160"/>
      <c r="AF36" s="160"/>
      <c r="AG36" s="160"/>
      <c r="AH36" s="160"/>
      <c r="AI36" s="160"/>
      <c r="AJ36" s="160"/>
      <c r="AK36" s="57">
        <f t="shared" si="3"/>
        <v>0</v>
      </c>
      <c r="AL36" s="57">
        <f t="shared" si="4"/>
        <v>0</v>
      </c>
      <c r="AM36" s="57">
        <f t="shared" si="5"/>
        <v>0</v>
      </c>
      <c r="AN36" s="57" t="str">
        <f t="shared" si="6"/>
        <v/>
      </c>
      <c r="AO36" s="56">
        <f t="shared" si="7"/>
        <v>0</v>
      </c>
      <c r="AP36" s="56" t="str">
        <f t="shared" si="8"/>
        <v/>
      </c>
      <c r="AQ36" s="56">
        <f t="shared" si="9"/>
        <v>0</v>
      </c>
      <c r="AR36" s="56" t="str">
        <f t="shared" si="10"/>
        <v/>
      </c>
      <c r="AS36" s="58" t="str">
        <f>IFERROR(
   'Identitas Siswa'!E35 &amp; " " &amp; LOWER($AT$3) &amp; " " &amp; VLOOKUP(AP36, TP!$W$5:$X$24, 2, 0) &amp; ".",
"")</f>
        <v/>
      </c>
      <c r="AT36" s="58" t="str">
        <f>IFERROR(
   'Identitas Siswa'!E35 &amp; " " &amp; LOWER($AT$4) &amp; " " &amp; VLOOKUP(AR36, TP!$W$5:$X$24, 2, 0) &amp; ".",
"")</f>
        <v/>
      </c>
      <c r="AU36" s="15"/>
      <c r="AW36" s="29">
        <f t="shared" si="11"/>
        <v>0</v>
      </c>
      <c r="AX36" s="29">
        <f t="shared" si="0"/>
        <v>0</v>
      </c>
      <c r="AY36" s="29">
        <f t="shared" si="1"/>
        <v>0</v>
      </c>
      <c r="AZ36" s="54"/>
      <c r="BA36" s="29">
        <f t="shared" si="2"/>
        <v>0</v>
      </c>
      <c r="BE36" s="48"/>
      <c r="BF36" s="48"/>
    </row>
    <row r="37" spans="1:58" customFormat="1" hidden="1" x14ac:dyDescent="0.25">
      <c r="A37" s="56">
        <f>'Identitas Siswa'!A36</f>
        <v>29</v>
      </c>
      <c r="B37" s="62" t="str">
        <f>IF('Identitas Siswa'!D36=0,"",'Identitas Siswa'!D36)</f>
        <v/>
      </c>
      <c r="C37" s="160"/>
      <c r="D37" s="160"/>
      <c r="E37" s="160"/>
      <c r="F37" s="160"/>
      <c r="G37" s="160"/>
      <c r="H37" s="160"/>
      <c r="I37" s="160"/>
      <c r="J37" s="160"/>
      <c r="K37" s="160"/>
      <c r="L37" s="160"/>
      <c r="M37" s="160"/>
      <c r="N37" s="160"/>
      <c r="O37" s="160"/>
      <c r="P37" s="160"/>
      <c r="Q37" s="160"/>
      <c r="R37" s="160"/>
      <c r="S37" s="160"/>
      <c r="T37" s="160"/>
      <c r="U37" s="160"/>
      <c r="V37" s="160"/>
      <c r="W37" s="160"/>
      <c r="X37" s="160"/>
      <c r="Y37" s="160"/>
      <c r="Z37" s="160"/>
      <c r="AA37" s="160"/>
      <c r="AB37" s="160"/>
      <c r="AC37" s="160"/>
      <c r="AD37" s="160"/>
      <c r="AE37" s="160"/>
      <c r="AF37" s="160"/>
      <c r="AG37" s="160"/>
      <c r="AH37" s="160"/>
      <c r="AI37" s="160"/>
      <c r="AJ37" s="160"/>
      <c r="AK37" s="57">
        <f t="shared" si="3"/>
        <v>0</v>
      </c>
      <c r="AL37" s="57">
        <f t="shared" si="4"/>
        <v>0</v>
      </c>
      <c r="AM37" s="57">
        <f t="shared" si="5"/>
        <v>0</v>
      </c>
      <c r="AN37" s="57" t="str">
        <f t="shared" si="6"/>
        <v/>
      </c>
      <c r="AO37" s="56">
        <f t="shared" si="7"/>
        <v>0</v>
      </c>
      <c r="AP37" s="56" t="str">
        <f t="shared" si="8"/>
        <v/>
      </c>
      <c r="AQ37" s="56">
        <f t="shared" si="9"/>
        <v>0</v>
      </c>
      <c r="AR37" s="56" t="str">
        <f t="shared" si="10"/>
        <v/>
      </c>
      <c r="AS37" s="58" t="str">
        <f>IFERROR(
   'Identitas Siswa'!E36 &amp; " " &amp; LOWER($AT$3) &amp; " " &amp; VLOOKUP(AP37, TP!$W$5:$X$24, 2, 0) &amp; ".",
"")</f>
        <v/>
      </c>
      <c r="AT37" s="58" t="str">
        <f>IFERROR(
   'Identitas Siswa'!E36 &amp; " " &amp; LOWER($AT$4) &amp; " " &amp; VLOOKUP(AR37, TP!$W$5:$X$24, 2, 0) &amp; ".",
"")</f>
        <v/>
      </c>
      <c r="AU37" s="15"/>
      <c r="AW37" s="29">
        <f t="shared" si="11"/>
        <v>0</v>
      </c>
      <c r="AX37" s="29">
        <f t="shared" si="0"/>
        <v>0</v>
      </c>
      <c r="AY37" s="29">
        <f t="shared" si="1"/>
        <v>0</v>
      </c>
      <c r="AZ37" s="54"/>
      <c r="BA37" s="29">
        <f t="shared" si="2"/>
        <v>0</v>
      </c>
      <c r="BE37" s="48"/>
      <c r="BF37" s="48"/>
    </row>
    <row r="38" spans="1:58" customFormat="1" hidden="1" x14ac:dyDescent="0.25">
      <c r="A38" s="56">
        <f>'Identitas Siswa'!A37</f>
        <v>30</v>
      </c>
      <c r="B38" s="62" t="str">
        <f>IF('Identitas Siswa'!D37=0,"",'Identitas Siswa'!D37)</f>
        <v/>
      </c>
      <c r="C38" s="160"/>
      <c r="D38" s="160"/>
      <c r="E38" s="160"/>
      <c r="F38" s="160"/>
      <c r="G38" s="160"/>
      <c r="H38" s="160"/>
      <c r="I38" s="160"/>
      <c r="J38" s="160"/>
      <c r="K38" s="160"/>
      <c r="L38" s="160"/>
      <c r="M38" s="160"/>
      <c r="N38" s="160"/>
      <c r="O38" s="160"/>
      <c r="P38" s="160"/>
      <c r="Q38" s="160"/>
      <c r="R38" s="160"/>
      <c r="S38" s="160"/>
      <c r="T38" s="160"/>
      <c r="U38" s="160"/>
      <c r="V38" s="160"/>
      <c r="W38" s="160"/>
      <c r="X38" s="160"/>
      <c r="Y38" s="160"/>
      <c r="Z38" s="160"/>
      <c r="AA38" s="160"/>
      <c r="AB38" s="160"/>
      <c r="AC38" s="160"/>
      <c r="AD38" s="160"/>
      <c r="AE38" s="160"/>
      <c r="AF38" s="160"/>
      <c r="AG38" s="160"/>
      <c r="AH38" s="160"/>
      <c r="AI38" s="160"/>
      <c r="AJ38" s="160"/>
      <c r="AK38" s="57">
        <f t="shared" si="3"/>
        <v>0</v>
      </c>
      <c r="AL38" s="57">
        <f t="shared" si="4"/>
        <v>0</v>
      </c>
      <c r="AM38" s="57">
        <f t="shared" si="5"/>
        <v>0</v>
      </c>
      <c r="AN38" s="57" t="str">
        <f t="shared" si="6"/>
        <v/>
      </c>
      <c r="AO38" s="56">
        <f t="shared" si="7"/>
        <v>0</v>
      </c>
      <c r="AP38" s="56" t="str">
        <f t="shared" si="8"/>
        <v/>
      </c>
      <c r="AQ38" s="56">
        <f t="shared" si="9"/>
        <v>0</v>
      </c>
      <c r="AR38" s="56" t="str">
        <f t="shared" si="10"/>
        <v/>
      </c>
      <c r="AS38" s="58" t="str">
        <f>IFERROR(
   'Identitas Siswa'!E37 &amp; " " &amp; LOWER($AT$3) &amp; " " &amp; VLOOKUP(AP38, TP!$W$5:$X$24, 2, 0) &amp; ".",
"")</f>
        <v/>
      </c>
      <c r="AT38" s="58" t="str">
        <f>IFERROR(
   'Identitas Siswa'!E37 &amp; " " &amp; LOWER($AT$4) &amp; " " &amp; VLOOKUP(AR38, TP!$W$5:$X$24, 2, 0) &amp; ".",
"")</f>
        <v/>
      </c>
      <c r="AU38" s="15"/>
      <c r="AW38" s="29">
        <f t="shared" si="11"/>
        <v>0</v>
      </c>
      <c r="AX38" s="29">
        <f t="shared" si="0"/>
        <v>0</v>
      </c>
      <c r="AY38" s="29">
        <f t="shared" si="1"/>
        <v>0</v>
      </c>
      <c r="AZ38" s="54"/>
      <c r="BA38" s="29">
        <f t="shared" si="2"/>
        <v>0</v>
      </c>
      <c r="BE38" s="48"/>
      <c r="BF38" s="48"/>
    </row>
    <row r="39" spans="1:58" customFormat="1" hidden="1" x14ac:dyDescent="0.25">
      <c r="A39" s="56">
        <f>'Identitas Siswa'!A38</f>
        <v>31</v>
      </c>
      <c r="B39" s="62" t="str">
        <f>IF('Identitas Siswa'!D38=0,"",'Identitas Siswa'!D38)</f>
        <v/>
      </c>
      <c r="C39" s="160"/>
      <c r="D39" s="160"/>
      <c r="E39" s="160"/>
      <c r="F39" s="160"/>
      <c r="G39" s="160"/>
      <c r="H39" s="160"/>
      <c r="I39" s="160"/>
      <c r="J39" s="160"/>
      <c r="K39" s="160"/>
      <c r="L39" s="160"/>
      <c r="M39" s="160"/>
      <c r="N39" s="160"/>
      <c r="O39" s="160"/>
      <c r="P39" s="160"/>
      <c r="Q39" s="160"/>
      <c r="R39" s="160"/>
      <c r="S39" s="160"/>
      <c r="T39" s="160"/>
      <c r="U39" s="160"/>
      <c r="V39" s="160"/>
      <c r="W39" s="160"/>
      <c r="X39" s="160"/>
      <c r="Y39" s="160"/>
      <c r="Z39" s="160"/>
      <c r="AA39" s="160"/>
      <c r="AB39" s="160"/>
      <c r="AC39" s="160"/>
      <c r="AD39" s="160"/>
      <c r="AE39" s="160"/>
      <c r="AF39" s="160"/>
      <c r="AG39" s="160"/>
      <c r="AH39" s="160"/>
      <c r="AI39" s="160"/>
      <c r="AJ39" s="160"/>
      <c r="AK39" s="57">
        <f t="shared" si="3"/>
        <v>0</v>
      </c>
      <c r="AL39" s="57">
        <f t="shared" si="4"/>
        <v>0</v>
      </c>
      <c r="AM39" s="57">
        <f t="shared" si="5"/>
        <v>0</v>
      </c>
      <c r="AN39" s="57" t="str">
        <f t="shared" si="6"/>
        <v/>
      </c>
      <c r="AO39" s="56">
        <f t="shared" si="7"/>
        <v>0</v>
      </c>
      <c r="AP39" s="56" t="str">
        <f t="shared" si="8"/>
        <v/>
      </c>
      <c r="AQ39" s="56">
        <f t="shared" si="9"/>
        <v>0</v>
      </c>
      <c r="AR39" s="56" t="str">
        <f t="shared" si="10"/>
        <v/>
      </c>
      <c r="AS39" s="58" t="str">
        <f>IFERROR(
   'Identitas Siswa'!E38 &amp; " " &amp; LOWER($AT$3) &amp; " " &amp; VLOOKUP(AP39, TP!$W$5:$X$24, 2, 0) &amp; ".",
"")</f>
        <v/>
      </c>
      <c r="AT39" s="58" t="str">
        <f>IFERROR(
   'Identitas Siswa'!E38 &amp; " " &amp; LOWER($AT$4) &amp; " " &amp; VLOOKUP(AR39, TP!$W$5:$X$24, 2, 0) &amp; ".",
"")</f>
        <v/>
      </c>
      <c r="AU39" s="15"/>
      <c r="AW39" s="29">
        <f t="shared" si="11"/>
        <v>0</v>
      </c>
      <c r="AX39" s="29">
        <f t="shared" si="0"/>
        <v>0</v>
      </c>
      <c r="AY39" s="29">
        <f t="shared" si="1"/>
        <v>0</v>
      </c>
      <c r="AZ39" s="54"/>
      <c r="BA39" s="29">
        <f t="shared" si="2"/>
        <v>0</v>
      </c>
      <c r="BE39" s="48"/>
      <c r="BF39" s="48"/>
    </row>
    <row r="40" spans="1:58" customFormat="1" hidden="1" x14ac:dyDescent="0.25">
      <c r="A40" s="56">
        <f>'Identitas Siswa'!A39</f>
        <v>32</v>
      </c>
      <c r="B40" s="62" t="str">
        <f>IF('Identitas Siswa'!D39=0,"",'Identitas Siswa'!D39)</f>
        <v/>
      </c>
      <c r="C40" s="160"/>
      <c r="D40" s="160"/>
      <c r="E40" s="160"/>
      <c r="F40" s="160"/>
      <c r="G40" s="160"/>
      <c r="H40" s="160"/>
      <c r="I40" s="160"/>
      <c r="J40" s="160"/>
      <c r="K40" s="160"/>
      <c r="L40" s="160"/>
      <c r="M40" s="160"/>
      <c r="N40" s="160"/>
      <c r="O40" s="160"/>
      <c r="P40" s="160"/>
      <c r="Q40" s="160"/>
      <c r="R40" s="160"/>
      <c r="S40" s="160"/>
      <c r="T40" s="160"/>
      <c r="U40" s="160"/>
      <c r="V40" s="160"/>
      <c r="W40" s="160"/>
      <c r="X40" s="160"/>
      <c r="Y40" s="160"/>
      <c r="Z40" s="160"/>
      <c r="AA40" s="160"/>
      <c r="AB40" s="160"/>
      <c r="AC40" s="160"/>
      <c r="AD40" s="160"/>
      <c r="AE40" s="160"/>
      <c r="AF40" s="160"/>
      <c r="AG40" s="160"/>
      <c r="AH40" s="160"/>
      <c r="AI40" s="160"/>
      <c r="AJ40" s="160"/>
      <c r="AK40" s="57">
        <f t="shared" si="3"/>
        <v>0</v>
      </c>
      <c r="AL40" s="57">
        <f t="shared" si="4"/>
        <v>0</v>
      </c>
      <c r="AM40" s="57">
        <f t="shared" si="5"/>
        <v>0</v>
      </c>
      <c r="AN40" s="57" t="str">
        <f t="shared" si="6"/>
        <v/>
      </c>
      <c r="AO40" s="56">
        <f t="shared" si="7"/>
        <v>0</v>
      </c>
      <c r="AP40" s="56" t="str">
        <f t="shared" si="8"/>
        <v/>
      </c>
      <c r="AQ40" s="56">
        <f t="shared" si="9"/>
        <v>0</v>
      </c>
      <c r="AR40" s="56" t="str">
        <f t="shared" si="10"/>
        <v/>
      </c>
      <c r="AS40" s="58" t="str">
        <f>IFERROR(
   'Identitas Siswa'!E39 &amp; " " &amp; LOWER($AT$3) &amp; " " &amp; VLOOKUP(AP40, TP!$W$5:$X$24, 2, 0) &amp; ".",
"")</f>
        <v/>
      </c>
      <c r="AT40" s="58" t="str">
        <f>IFERROR(
   'Identitas Siswa'!E39 &amp; " " &amp; LOWER($AT$4) &amp; " " &amp; VLOOKUP(AR40, TP!$W$5:$X$24, 2, 0) &amp; ".",
"")</f>
        <v/>
      </c>
      <c r="AU40" s="15"/>
      <c r="AW40" s="29">
        <f t="shared" si="11"/>
        <v>0</v>
      </c>
      <c r="AX40" s="29">
        <f t="shared" si="0"/>
        <v>0</v>
      </c>
      <c r="AY40" s="29">
        <f t="shared" si="1"/>
        <v>0</v>
      </c>
      <c r="AZ40" s="54"/>
      <c r="BA40" s="29">
        <f t="shared" si="2"/>
        <v>0</v>
      </c>
      <c r="BE40" s="48"/>
      <c r="BF40" s="48"/>
    </row>
    <row r="41" spans="1:58" customFormat="1" hidden="1" x14ac:dyDescent="0.25">
      <c r="A41" s="56">
        <f>'Identitas Siswa'!A40</f>
        <v>33</v>
      </c>
      <c r="B41" s="62" t="str">
        <f>IF('Identitas Siswa'!D40=0,"",'Identitas Siswa'!D40)</f>
        <v/>
      </c>
      <c r="C41" s="160"/>
      <c r="D41" s="160"/>
      <c r="E41" s="160"/>
      <c r="F41" s="160"/>
      <c r="G41" s="160"/>
      <c r="H41" s="160"/>
      <c r="I41" s="160"/>
      <c r="J41" s="160"/>
      <c r="K41" s="160"/>
      <c r="L41" s="160"/>
      <c r="M41" s="160"/>
      <c r="N41" s="160"/>
      <c r="O41" s="160"/>
      <c r="P41" s="160"/>
      <c r="Q41" s="160"/>
      <c r="R41" s="160"/>
      <c r="S41" s="160"/>
      <c r="T41" s="160"/>
      <c r="U41" s="160"/>
      <c r="V41" s="160"/>
      <c r="W41" s="160"/>
      <c r="X41" s="160"/>
      <c r="Y41" s="160"/>
      <c r="Z41" s="160"/>
      <c r="AA41" s="160"/>
      <c r="AB41" s="160"/>
      <c r="AC41" s="160"/>
      <c r="AD41" s="160"/>
      <c r="AE41" s="160"/>
      <c r="AF41" s="160"/>
      <c r="AG41" s="160"/>
      <c r="AH41" s="160"/>
      <c r="AI41" s="160"/>
      <c r="AJ41" s="160"/>
      <c r="AK41" s="57">
        <f t="shared" si="3"/>
        <v>0</v>
      </c>
      <c r="AL41" s="57">
        <f t="shared" si="4"/>
        <v>0</v>
      </c>
      <c r="AM41" s="57">
        <f t="shared" si="5"/>
        <v>0</v>
      </c>
      <c r="AN41" s="57" t="str">
        <f t="shared" si="6"/>
        <v/>
      </c>
      <c r="AO41" s="56">
        <f t="shared" si="7"/>
        <v>0</v>
      </c>
      <c r="AP41" s="56" t="str">
        <f t="shared" si="8"/>
        <v/>
      </c>
      <c r="AQ41" s="56">
        <f t="shared" si="9"/>
        <v>0</v>
      </c>
      <c r="AR41" s="56" t="str">
        <f t="shared" si="10"/>
        <v/>
      </c>
      <c r="AS41" s="58" t="str">
        <f>IFERROR(
   'Identitas Siswa'!E40 &amp; " " &amp; LOWER($AT$3) &amp; " " &amp; VLOOKUP(AP41, TP!$W$5:$X$24, 2, 0) &amp; ".",
"")</f>
        <v/>
      </c>
      <c r="AT41" s="58" t="str">
        <f>IFERROR(
   'Identitas Siswa'!E40 &amp; " " &amp; LOWER($AT$4) &amp; " " &amp; VLOOKUP(AR41, TP!$W$5:$X$24, 2, 0) &amp; ".",
"")</f>
        <v/>
      </c>
      <c r="AU41" s="15"/>
      <c r="AW41" s="29">
        <f t="shared" si="11"/>
        <v>0</v>
      </c>
      <c r="AX41" s="29">
        <f t="shared" si="0"/>
        <v>0</v>
      </c>
      <c r="AY41" s="29">
        <f t="shared" si="1"/>
        <v>0</v>
      </c>
      <c r="AZ41" s="54"/>
      <c r="BA41" s="29">
        <f t="shared" si="2"/>
        <v>0</v>
      </c>
      <c r="BE41" s="48"/>
      <c r="BF41" s="48"/>
    </row>
    <row r="42" spans="1:58" customFormat="1" hidden="1" x14ac:dyDescent="0.25">
      <c r="A42" s="56">
        <f>'Identitas Siswa'!A41</f>
        <v>34</v>
      </c>
      <c r="B42" s="62" t="str">
        <f>IF('Identitas Siswa'!D41=0,"",'Identitas Siswa'!D41)</f>
        <v/>
      </c>
      <c r="C42" s="160"/>
      <c r="D42" s="160"/>
      <c r="E42" s="160"/>
      <c r="F42" s="160"/>
      <c r="G42" s="160"/>
      <c r="H42" s="160"/>
      <c r="I42" s="160"/>
      <c r="J42" s="160"/>
      <c r="K42" s="160"/>
      <c r="L42" s="160"/>
      <c r="M42" s="160"/>
      <c r="N42" s="160"/>
      <c r="O42" s="160"/>
      <c r="P42" s="160"/>
      <c r="Q42" s="160"/>
      <c r="R42" s="160"/>
      <c r="S42" s="160"/>
      <c r="T42" s="160"/>
      <c r="U42" s="160"/>
      <c r="V42" s="160"/>
      <c r="W42" s="160"/>
      <c r="X42" s="160"/>
      <c r="Y42" s="160"/>
      <c r="Z42" s="160"/>
      <c r="AA42" s="160"/>
      <c r="AB42" s="160"/>
      <c r="AC42" s="160"/>
      <c r="AD42" s="160"/>
      <c r="AE42" s="160"/>
      <c r="AF42" s="160"/>
      <c r="AG42" s="160"/>
      <c r="AH42" s="160"/>
      <c r="AI42" s="160"/>
      <c r="AJ42" s="160"/>
      <c r="AK42" s="57">
        <f t="shared" si="3"/>
        <v>0</v>
      </c>
      <c r="AL42" s="57">
        <f t="shared" si="4"/>
        <v>0</v>
      </c>
      <c r="AM42" s="57">
        <f t="shared" si="5"/>
        <v>0</v>
      </c>
      <c r="AN42" s="57" t="str">
        <f t="shared" si="6"/>
        <v/>
      </c>
      <c r="AO42" s="56">
        <f t="shared" si="7"/>
        <v>0</v>
      </c>
      <c r="AP42" s="56" t="str">
        <f t="shared" si="8"/>
        <v/>
      </c>
      <c r="AQ42" s="56">
        <f t="shared" si="9"/>
        <v>0</v>
      </c>
      <c r="AR42" s="56" t="str">
        <f t="shared" si="10"/>
        <v/>
      </c>
      <c r="AS42" s="58" t="str">
        <f>IFERROR(
   'Identitas Siswa'!E41 &amp; " " &amp; LOWER($AT$3) &amp; " " &amp; VLOOKUP(AP42, TP!$W$5:$X$24, 2, 0) &amp; ".",
"")</f>
        <v/>
      </c>
      <c r="AT42" s="58" t="str">
        <f>IFERROR(
   'Identitas Siswa'!E41 &amp; " " &amp; LOWER($AT$4) &amp; " " &amp; VLOOKUP(AR42, TP!$W$5:$X$24, 2, 0) &amp; ".",
"")</f>
        <v/>
      </c>
      <c r="AU42" s="15"/>
      <c r="AW42" s="29">
        <f t="shared" si="11"/>
        <v>0</v>
      </c>
      <c r="AX42" s="29">
        <f t="shared" si="0"/>
        <v>0</v>
      </c>
      <c r="AY42" s="29">
        <f t="shared" si="1"/>
        <v>0</v>
      </c>
      <c r="AZ42" s="54"/>
      <c r="BA42" s="29">
        <f t="shared" si="2"/>
        <v>0</v>
      </c>
      <c r="BE42" s="48"/>
      <c r="BF42" s="48"/>
    </row>
    <row r="43" spans="1:58" customFormat="1" hidden="1" x14ac:dyDescent="0.25">
      <c r="A43" s="56">
        <f>'Identitas Siswa'!A42</f>
        <v>35</v>
      </c>
      <c r="B43" s="62" t="str">
        <f>IF('Identitas Siswa'!D42=0,"",'Identitas Siswa'!D42)</f>
        <v/>
      </c>
      <c r="C43" s="160"/>
      <c r="D43" s="160"/>
      <c r="E43" s="160"/>
      <c r="F43" s="160"/>
      <c r="G43" s="160"/>
      <c r="H43" s="160"/>
      <c r="I43" s="160"/>
      <c r="J43" s="160"/>
      <c r="K43" s="160"/>
      <c r="L43" s="160"/>
      <c r="M43" s="160"/>
      <c r="N43" s="160"/>
      <c r="O43" s="160"/>
      <c r="P43" s="160"/>
      <c r="Q43" s="160"/>
      <c r="R43" s="160"/>
      <c r="S43" s="160"/>
      <c r="T43" s="160"/>
      <c r="U43" s="160"/>
      <c r="V43" s="160"/>
      <c r="W43" s="160"/>
      <c r="X43" s="160"/>
      <c r="Y43" s="160"/>
      <c r="Z43" s="160"/>
      <c r="AA43" s="160"/>
      <c r="AB43" s="160"/>
      <c r="AC43" s="160"/>
      <c r="AD43" s="160"/>
      <c r="AE43" s="160"/>
      <c r="AF43" s="160"/>
      <c r="AG43" s="160"/>
      <c r="AH43" s="160"/>
      <c r="AI43" s="160"/>
      <c r="AJ43" s="160"/>
      <c r="AK43" s="57">
        <f t="shared" si="3"/>
        <v>0</v>
      </c>
      <c r="AL43" s="57">
        <f t="shared" si="4"/>
        <v>0</v>
      </c>
      <c r="AM43" s="57">
        <f t="shared" si="5"/>
        <v>0</v>
      </c>
      <c r="AN43" s="57" t="str">
        <f t="shared" si="6"/>
        <v/>
      </c>
      <c r="AO43" s="56">
        <f t="shared" si="7"/>
        <v>0</v>
      </c>
      <c r="AP43" s="56" t="str">
        <f t="shared" si="8"/>
        <v/>
      </c>
      <c r="AQ43" s="56">
        <f t="shared" si="9"/>
        <v>0</v>
      </c>
      <c r="AR43" s="56" t="str">
        <f t="shared" si="10"/>
        <v/>
      </c>
      <c r="AS43" s="58" t="str">
        <f>IFERROR(
   'Identitas Siswa'!E42 &amp; " " &amp; LOWER($AT$3) &amp; " " &amp; VLOOKUP(AP43, TP!$W$5:$X$24, 2, 0) &amp; ".",
"")</f>
        <v/>
      </c>
      <c r="AT43" s="58" t="str">
        <f>IFERROR(
   'Identitas Siswa'!E42 &amp; " " &amp; LOWER($AT$4) &amp; " " &amp; VLOOKUP(AR43, TP!$W$5:$X$24, 2, 0) &amp; ".",
"")</f>
        <v/>
      </c>
      <c r="AU43" s="15"/>
      <c r="AW43" s="29">
        <f t="shared" si="11"/>
        <v>0</v>
      </c>
      <c r="AX43" s="29">
        <f t="shared" si="0"/>
        <v>0</v>
      </c>
      <c r="AY43" s="29">
        <f t="shared" si="1"/>
        <v>0</v>
      </c>
      <c r="AZ43" s="54"/>
      <c r="BA43" s="29">
        <f t="shared" si="2"/>
        <v>0</v>
      </c>
      <c r="BE43" s="48"/>
      <c r="BF43" s="48"/>
    </row>
    <row r="44" spans="1:58" customFormat="1" hidden="1" x14ac:dyDescent="0.25">
      <c r="A44" s="56">
        <f>'Identitas Siswa'!A43</f>
        <v>36</v>
      </c>
      <c r="B44" s="62" t="str">
        <f>IF('Identitas Siswa'!D43=0,"",'Identitas Siswa'!D43)</f>
        <v/>
      </c>
      <c r="C44" s="160"/>
      <c r="D44" s="160"/>
      <c r="E44" s="160"/>
      <c r="F44" s="160"/>
      <c r="G44" s="160"/>
      <c r="H44" s="160"/>
      <c r="I44" s="160"/>
      <c r="J44" s="160"/>
      <c r="K44" s="160"/>
      <c r="L44" s="160"/>
      <c r="M44" s="160"/>
      <c r="N44" s="160"/>
      <c r="O44" s="160"/>
      <c r="P44" s="160"/>
      <c r="Q44" s="160"/>
      <c r="R44" s="160"/>
      <c r="S44" s="160"/>
      <c r="T44" s="160"/>
      <c r="U44" s="160"/>
      <c r="V44" s="160"/>
      <c r="W44" s="160"/>
      <c r="X44" s="160"/>
      <c r="Y44" s="160"/>
      <c r="Z44" s="160"/>
      <c r="AA44" s="160"/>
      <c r="AB44" s="160"/>
      <c r="AC44" s="160"/>
      <c r="AD44" s="160"/>
      <c r="AE44" s="160"/>
      <c r="AF44" s="160"/>
      <c r="AG44" s="160"/>
      <c r="AH44" s="160"/>
      <c r="AI44" s="160"/>
      <c r="AJ44" s="160"/>
      <c r="AK44" s="57">
        <f t="shared" si="3"/>
        <v>0</v>
      </c>
      <c r="AL44" s="57">
        <f t="shared" si="4"/>
        <v>0</v>
      </c>
      <c r="AM44" s="57">
        <f t="shared" si="5"/>
        <v>0</v>
      </c>
      <c r="AN44" s="57" t="str">
        <f t="shared" si="6"/>
        <v/>
      </c>
      <c r="AO44" s="56">
        <f t="shared" si="7"/>
        <v>0</v>
      </c>
      <c r="AP44" s="56" t="str">
        <f t="shared" si="8"/>
        <v/>
      </c>
      <c r="AQ44" s="56">
        <f t="shared" si="9"/>
        <v>0</v>
      </c>
      <c r="AR44" s="56" t="str">
        <f t="shared" si="10"/>
        <v/>
      </c>
      <c r="AS44" s="58" t="str">
        <f>IFERROR(
   'Identitas Siswa'!E43 &amp; " " &amp; LOWER($AT$3) &amp; " " &amp; VLOOKUP(AP44, TP!$W$5:$X$24, 2, 0) &amp; ".",
"")</f>
        <v/>
      </c>
      <c r="AT44" s="58" t="str">
        <f>IFERROR(
   'Identitas Siswa'!E43 &amp; " " &amp; LOWER($AT$4) &amp; " " &amp; VLOOKUP(AR44, TP!$W$5:$X$24, 2, 0) &amp; ".",
"")</f>
        <v/>
      </c>
      <c r="AU44" s="15"/>
      <c r="AW44" s="29">
        <f t="shared" si="11"/>
        <v>0</v>
      </c>
      <c r="AX44" s="29">
        <f t="shared" si="0"/>
        <v>0</v>
      </c>
      <c r="AY44" s="29">
        <f t="shared" si="1"/>
        <v>0</v>
      </c>
      <c r="AZ44" s="54"/>
      <c r="BA44" s="29">
        <f t="shared" si="2"/>
        <v>0</v>
      </c>
      <c r="BE44" s="48"/>
      <c r="BF44" s="48"/>
    </row>
    <row r="45" spans="1:58" customFormat="1" hidden="1" x14ac:dyDescent="0.25">
      <c r="A45" s="56">
        <f>'Identitas Siswa'!A44</f>
        <v>37</v>
      </c>
      <c r="B45" s="62" t="str">
        <f>IF('Identitas Siswa'!D44=0,"",'Identitas Siswa'!D44)</f>
        <v/>
      </c>
      <c r="C45" s="160"/>
      <c r="D45" s="160"/>
      <c r="E45" s="160"/>
      <c r="F45" s="160"/>
      <c r="G45" s="160"/>
      <c r="H45" s="160"/>
      <c r="I45" s="160"/>
      <c r="J45" s="160"/>
      <c r="K45" s="160"/>
      <c r="L45" s="160"/>
      <c r="M45" s="160"/>
      <c r="N45" s="160"/>
      <c r="O45" s="160"/>
      <c r="P45" s="160"/>
      <c r="Q45" s="160"/>
      <c r="R45" s="160"/>
      <c r="S45" s="160"/>
      <c r="T45" s="160"/>
      <c r="U45" s="160"/>
      <c r="V45" s="160"/>
      <c r="W45" s="160"/>
      <c r="X45" s="160"/>
      <c r="Y45" s="160"/>
      <c r="Z45" s="160"/>
      <c r="AA45" s="160"/>
      <c r="AB45" s="160"/>
      <c r="AC45" s="160"/>
      <c r="AD45" s="160"/>
      <c r="AE45" s="160"/>
      <c r="AF45" s="160"/>
      <c r="AG45" s="160"/>
      <c r="AH45" s="160"/>
      <c r="AI45" s="160"/>
      <c r="AJ45" s="160"/>
      <c r="AK45" s="57">
        <f t="shared" si="3"/>
        <v>0</v>
      </c>
      <c r="AL45" s="57">
        <f t="shared" si="4"/>
        <v>0</v>
      </c>
      <c r="AM45" s="57">
        <f t="shared" si="5"/>
        <v>0</v>
      </c>
      <c r="AN45" s="57" t="str">
        <f t="shared" si="6"/>
        <v/>
      </c>
      <c r="AO45" s="56">
        <f t="shared" si="7"/>
        <v>0</v>
      </c>
      <c r="AP45" s="56" t="str">
        <f t="shared" si="8"/>
        <v/>
      </c>
      <c r="AQ45" s="56">
        <f t="shared" si="9"/>
        <v>0</v>
      </c>
      <c r="AR45" s="56" t="str">
        <f t="shared" si="10"/>
        <v/>
      </c>
      <c r="AS45" s="58" t="str">
        <f>IFERROR(
   'Identitas Siswa'!E44 &amp; " " &amp; LOWER($AT$3) &amp; " " &amp; VLOOKUP(AP45, TP!$W$5:$X$24, 2, 0) &amp; ".",
"")</f>
        <v/>
      </c>
      <c r="AT45" s="58" t="str">
        <f>IFERROR(
   'Identitas Siswa'!E44 &amp; " " &amp; LOWER($AT$4) &amp; " " &amp; VLOOKUP(AR45, TP!$W$5:$X$24, 2, 0) &amp; ".",
"")</f>
        <v/>
      </c>
      <c r="AU45" s="15"/>
      <c r="AW45" s="29">
        <f t="shared" si="11"/>
        <v>0</v>
      </c>
      <c r="AX45" s="29">
        <f t="shared" si="0"/>
        <v>0</v>
      </c>
      <c r="AY45" s="29">
        <f t="shared" si="1"/>
        <v>0</v>
      </c>
      <c r="AZ45" s="54"/>
      <c r="BA45" s="29">
        <f t="shared" si="2"/>
        <v>0</v>
      </c>
      <c r="BE45" s="48"/>
      <c r="BF45" s="48"/>
    </row>
    <row r="46" spans="1:58" customFormat="1" hidden="1" x14ac:dyDescent="0.25">
      <c r="A46" s="56">
        <f>'Identitas Siswa'!A45</f>
        <v>38</v>
      </c>
      <c r="B46" s="62" t="str">
        <f>IF('Identitas Siswa'!D45=0,"",'Identitas Siswa'!D45)</f>
        <v/>
      </c>
      <c r="C46" s="160"/>
      <c r="D46" s="160"/>
      <c r="E46" s="160"/>
      <c r="F46" s="160"/>
      <c r="G46" s="160"/>
      <c r="H46" s="160"/>
      <c r="I46" s="160"/>
      <c r="J46" s="160"/>
      <c r="K46" s="160"/>
      <c r="L46" s="160"/>
      <c r="M46" s="160"/>
      <c r="N46" s="160"/>
      <c r="O46" s="160"/>
      <c r="P46" s="160"/>
      <c r="Q46" s="160"/>
      <c r="R46" s="160"/>
      <c r="S46" s="160"/>
      <c r="T46" s="160"/>
      <c r="U46" s="160"/>
      <c r="V46" s="160"/>
      <c r="W46" s="160"/>
      <c r="X46" s="160"/>
      <c r="Y46" s="160"/>
      <c r="Z46" s="160"/>
      <c r="AA46" s="160"/>
      <c r="AB46" s="160"/>
      <c r="AC46" s="160"/>
      <c r="AD46" s="160"/>
      <c r="AE46" s="160"/>
      <c r="AF46" s="160"/>
      <c r="AG46" s="160"/>
      <c r="AH46" s="160"/>
      <c r="AI46" s="160"/>
      <c r="AJ46" s="160"/>
      <c r="AK46" s="57">
        <f t="shared" si="3"/>
        <v>0</v>
      </c>
      <c r="AL46" s="57">
        <f t="shared" si="4"/>
        <v>0</v>
      </c>
      <c r="AM46" s="57">
        <f t="shared" si="5"/>
        <v>0</v>
      </c>
      <c r="AN46" s="57" t="str">
        <f t="shared" si="6"/>
        <v/>
      </c>
      <c r="AO46" s="56">
        <f t="shared" si="7"/>
        <v>0</v>
      </c>
      <c r="AP46" s="56" t="str">
        <f t="shared" si="8"/>
        <v/>
      </c>
      <c r="AQ46" s="56">
        <f t="shared" si="9"/>
        <v>0</v>
      </c>
      <c r="AR46" s="56" t="str">
        <f t="shared" si="10"/>
        <v/>
      </c>
      <c r="AS46" s="58" t="str">
        <f>IFERROR(
   'Identitas Siswa'!E45 &amp; " " &amp; LOWER($AT$3) &amp; " " &amp; VLOOKUP(AP46, TP!$W$5:$X$24, 2, 0) &amp; ".",
"")</f>
        <v/>
      </c>
      <c r="AT46" s="58" t="str">
        <f>IFERROR(
   'Identitas Siswa'!E45 &amp; " " &amp; LOWER($AT$4) &amp; " " &amp; VLOOKUP(AR46, TP!$W$5:$X$24, 2, 0) &amp; ".",
"")</f>
        <v/>
      </c>
      <c r="AU46" s="15"/>
      <c r="AW46" s="29">
        <f t="shared" si="11"/>
        <v>0</v>
      </c>
      <c r="AX46" s="29">
        <f t="shared" si="0"/>
        <v>0</v>
      </c>
      <c r="AY46" s="29">
        <f t="shared" si="1"/>
        <v>0</v>
      </c>
      <c r="AZ46" s="54"/>
      <c r="BA46" s="29">
        <f t="shared" si="2"/>
        <v>0</v>
      </c>
      <c r="BE46" s="48"/>
      <c r="BF46" s="48"/>
    </row>
    <row r="47" spans="1:58" customFormat="1" hidden="1" x14ac:dyDescent="0.25">
      <c r="A47" s="56">
        <f>'Identitas Siswa'!A46</f>
        <v>39</v>
      </c>
      <c r="B47" s="62" t="str">
        <f>IF('Identitas Siswa'!D46=0,"",'Identitas Siswa'!D46)</f>
        <v/>
      </c>
      <c r="C47" s="160"/>
      <c r="D47" s="160"/>
      <c r="E47" s="160"/>
      <c r="F47" s="160"/>
      <c r="G47" s="160"/>
      <c r="H47" s="160"/>
      <c r="I47" s="160"/>
      <c r="J47" s="160"/>
      <c r="K47" s="160"/>
      <c r="L47" s="160"/>
      <c r="M47" s="160"/>
      <c r="N47" s="160"/>
      <c r="O47" s="160"/>
      <c r="P47" s="160"/>
      <c r="Q47" s="160"/>
      <c r="R47" s="160"/>
      <c r="S47" s="160"/>
      <c r="T47" s="160"/>
      <c r="U47" s="160"/>
      <c r="V47" s="160"/>
      <c r="W47" s="160"/>
      <c r="X47" s="160"/>
      <c r="Y47" s="160"/>
      <c r="Z47" s="160"/>
      <c r="AA47" s="160"/>
      <c r="AB47" s="160"/>
      <c r="AC47" s="160"/>
      <c r="AD47" s="160"/>
      <c r="AE47" s="160"/>
      <c r="AF47" s="160"/>
      <c r="AG47" s="160"/>
      <c r="AH47" s="160"/>
      <c r="AI47" s="160"/>
      <c r="AJ47" s="160"/>
      <c r="AK47" s="57">
        <f t="shared" si="3"/>
        <v>0</v>
      </c>
      <c r="AL47" s="57">
        <f t="shared" si="4"/>
        <v>0</v>
      </c>
      <c r="AM47" s="57">
        <f t="shared" si="5"/>
        <v>0</v>
      </c>
      <c r="AN47" s="57" t="str">
        <f t="shared" si="6"/>
        <v/>
      </c>
      <c r="AO47" s="56">
        <f t="shared" si="7"/>
        <v>0</v>
      </c>
      <c r="AP47" s="56" t="str">
        <f t="shared" si="8"/>
        <v/>
      </c>
      <c r="AQ47" s="56">
        <f t="shared" si="9"/>
        <v>0</v>
      </c>
      <c r="AR47" s="56" t="str">
        <f t="shared" si="10"/>
        <v/>
      </c>
      <c r="AS47" s="58" t="str">
        <f>IFERROR(
   'Identitas Siswa'!E46 &amp; " " &amp; LOWER($AT$3) &amp; " " &amp; VLOOKUP(AP47, TP!$W$5:$X$24, 2, 0) &amp; ".",
"")</f>
        <v/>
      </c>
      <c r="AT47" s="58" t="str">
        <f>IFERROR(
   'Identitas Siswa'!E46 &amp; " " &amp; LOWER($AT$4) &amp; " " &amp; VLOOKUP(AR47, TP!$W$5:$X$24, 2, 0) &amp; ".",
"")</f>
        <v/>
      </c>
      <c r="AU47" s="15"/>
      <c r="AW47" s="29">
        <f t="shared" si="11"/>
        <v>0</v>
      </c>
      <c r="AX47" s="29">
        <f t="shared" si="0"/>
        <v>0</v>
      </c>
      <c r="AY47" s="29">
        <f t="shared" si="1"/>
        <v>0</v>
      </c>
      <c r="AZ47" s="54"/>
      <c r="BA47" s="29">
        <f t="shared" si="2"/>
        <v>0</v>
      </c>
      <c r="BE47" s="48"/>
      <c r="BF47" s="48"/>
    </row>
    <row r="48" spans="1:58" customFormat="1" hidden="1" x14ac:dyDescent="0.25">
      <c r="A48" s="56">
        <f>'Identitas Siswa'!A47</f>
        <v>40</v>
      </c>
      <c r="B48" s="62" t="str">
        <f>IF('Identitas Siswa'!D47=0,"",'Identitas Siswa'!D47)</f>
        <v/>
      </c>
      <c r="C48" s="160"/>
      <c r="D48" s="160"/>
      <c r="E48" s="160"/>
      <c r="F48" s="160"/>
      <c r="G48" s="160"/>
      <c r="H48" s="160"/>
      <c r="I48" s="160"/>
      <c r="J48" s="160"/>
      <c r="K48" s="160"/>
      <c r="L48" s="160"/>
      <c r="M48" s="160"/>
      <c r="N48" s="160"/>
      <c r="O48" s="160"/>
      <c r="P48" s="160"/>
      <c r="Q48" s="160"/>
      <c r="R48" s="160"/>
      <c r="S48" s="160"/>
      <c r="T48" s="160"/>
      <c r="U48" s="160"/>
      <c r="V48" s="160"/>
      <c r="W48" s="160"/>
      <c r="X48" s="160"/>
      <c r="Y48" s="160"/>
      <c r="Z48" s="160"/>
      <c r="AA48" s="160"/>
      <c r="AB48" s="160"/>
      <c r="AC48" s="160"/>
      <c r="AD48" s="160"/>
      <c r="AE48" s="160"/>
      <c r="AF48" s="160"/>
      <c r="AG48" s="160"/>
      <c r="AH48" s="160"/>
      <c r="AI48" s="160"/>
      <c r="AJ48" s="160"/>
      <c r="AK48" s="57">
        <f t="shared" si="3"/>
        <v>0</v>
      </c>
      <c r="AL48" s="57">
        <f t="shared" si="4"/>
        <v>0</v>
      </c>
      <c r="AM48" s="57">
        <f t="shared" si="5"/>
        <v>0</v>
      </c>
      <c r="AN48" s="57" t="str">
        <f t="shared" si="6"/>
        <v/>
      </c>
      <c r="AO48" s="56">
        <f t="shared" si="7"/>
        <v>0</v>
      </c>
      <c r="AP48" s="56" t="str">
        <f t="shared" si="8"/>
        <v/>
      </c>
      <c r="AQ48" s="56">
        <f t="shared" si="9"/>
        <v>0</v>
      </c>
      <c r="AR48" s="56" t="str">
        <f t="shared" si="10"/>
        <v/>
      </c>
      <c r="AS48" s="58" t="str">
        <f>IFERROR(
   'Identitas Siswa'!E47 &amp; " " &amp; LOWER($AT$3) &amp; " " &amp; VLOOKUP(AP48, TP!$W$5:$X$24, 2, 0) &amp; ".",
"")</f>
        <v/>
      </c>
      <c r="AT48" s="58" t="str">
        <f>IFERROR(
   'Identitas Siswa'!E47 &amp; " " &amp; LOWER($AT$4) &amp; " " &amp; VLOOKUP(AR48, TP!$W$5:$X$24, 2, 0) &amp; ".",
"")</f>
        <v/>
      </c>
      <c r="AU48" s="15"/>
      <c r="AW48" s="29">
        <f t="shared" si="11"/>
        <v>0</v>
      </c>
      <c r="AX48" s="29">
        <f t="shared" si="0"/>
        <v>0</v>
      </c>
      <c r="AY48" s="29">
        <f t="shared" si="1"/>
        <v>0</v>
      </c>
      <c r="AZ48" s="54"/>
      <c r="BA48" s="29">
        <f t="shared" si="2"/>
        <v>0</v>
      </c>
      <c r="BE48" s="48"/>
      <c r="BF48" s="48"/>
    </row>
    <row r="49" spans="1:58" customFormat="1" hidden="1" x14ac:dyDescent="0.25">
      <c r="A49" s="56">
        <f>'Identitas Siswa'!A48</f>
        <v>41</v>
      </c>
      <c r="B49" s="62" t="str">
        <f>IF('Identitas Siswa'!D48=0,"",'Identitas Siswa'!D48)</f>
        <v/>
      </c>
      <c r="C49" s="160"/>
      <c r="D49" s="160"/>
      <c r="E49" s="160"/>
      <c r="F49" s="160"/>
      <c r="G49" s="160"/>
      <c r="H49" s="160"/>
      <c r="I49" s="160"/>
      <c r="J49" s="160"/>
      <c r="K49" s="160"/>
      <c r="L49" s="160"/>
      <c r="M49" s="160"/>
      <c r="N49" s="160"/>
      <c r="O49" s="160"/>
      <c r="P49" s="160"/>
      <c r="Q49" s="160"/>
      <c r="R49" s="160"/>
      <c r="S49" s="160"/>
      <c r="T49" s="160"/>
      <c r="U49" s="160"/>
      <c r="V49" s="160"/>
      <c r="W49" s="160"/>
      <c r="X49" s="160"/>
      <c r="Y49" s="160"/>
      <c r="Z49" s="160"/>
      <c r="AA49" s="160"/>
      <c r="AB49" s="160"/>
      <c r="AC49" s="160"/>
      <c r="AD49" s="160"/>
      <c r="AE49" s="160"/>
      <c r="AF49" s="160"/>
      <c r="AG49" s="160"/>
      <c r="AH49" s="160"/>
      <c r="AI49" s="160"/>
      <c r="AJ49" s="160"/>
      <c r="AK49" s="57">
        <f t="shared" si="3"/>
        <v>0</v>
      </c>
      <c r="AL49" s="57">
        <f t="shared" si="4"/>
        <v>0</v>
      </c>
      <c r="AM49" s="57">
        <f t="shared" si="5"/>
        <v>0</v>
      </c>
      <c r="AN49" s="57" t="str">
        <f t="shared" si="6"/>
        <v/>
      </c>
      <c r="AO49" s="56">
        <f t="shared" si="7"/>
        <v>0</v>
      </c>
      <c r="AP49" s="56" t="str">
        <f t="shared" si="8"/>
        <v/>
      </c>
      <c r="AQ49" s="56">
        <f t="shared" si="9"/>
        <v>0</v>
      </c>
      <c r="AR49" s="56" t="str">
        <f t="shared" si="10"/>
        <v/>
      </c>
      <c r="AS49" s="58" t="str">
        <f>IFERROR(
   'Identitas Siswa'!E48 &amp; " " &amp; LOWER($AT$3) &amp; " " &amp; VLOOKUP(AP49, TP!$W$5:$X$24, 2, 0) &amp; ".",
"")</f>
        <v/>
      </c>
      <c r="AT49" s="58" t="str">
        <f>IFERROR(
   'Identitas Siswa'!E48 &amp; " " &amp; LOWER($AT$4) &amp; " " &amp; VLOOKUP(AR49, TP!$W$5:$X$24, 2, 0) &amp; ".",
"")</f>
        <v/>
      </c>
      <c r="AU49" s="15"/>
      <c r="AW49" s="29">
        <f t="shared" si="11"/>
        <v>0</v>
      </c>
      <c r="AX49" s="29">
        <f t="shared" si="0"/>
        <v>0</v>
      </c>
      <c r="AY49" s="29">
        <f t="shared" si="1"/>
        <v>0</v>
      </c>
      <c r="AZ49" s="54"/>
      <c r="BA49" s="29">
        <f t="shared" si="2"/>
        <v>0</v>
      </c>
      <c r="BE49" s="48"/>
      <c r="BF49" s="48"/>
    </row>
    <row r="50" spans="1:58" customFormat="1" hidden="1" x14ac:dyDescent="0.25">
      <c r="A50" s="56">
        <f>'Identitas Siswa'!A49</f>
        <v>42</v>
      </c>
      <c r="B50" s="62" t="str">
        <f>IF('Identitas Siswa'!D49=0,"",'Identitas Siswa'!D49)</f>
        <v/>
      </c>
      <c r="C50" s="160"/>
      <c r="D50" s="160"/>
      <c r="E50" s="160"/>
      <c r="F50" s="160"/>
      <c r="G50" s="160"/>
      <c r="H50" s="160"/>
      <c r="I50" s="160"/>
      <c r="J50" s="160"/>
      <c r="K50" s="160"/>
      <c r="L50" s="160"/>
      <c r="M50" s="160"/>
      <c r="N50" s="160"/>
      <c r="O50" s="160"/>
      <c r="P50" s="160"/>
      <c r="Q50" s="160"/>
      <c r="R50" s="160"/>
      <c r="S50" s="160"/>
      <c r="T50" s="160"/>
      <c r="U50" s="160"/>
      <c r="V50" s="160"/>
      <c r="W50" s="160"/>
      <c r="X50" s="160"/>
      <c r="Y50" s="160"/>
      <c r="Z50" s="160"/>
      <c r="AA50" s="160"/>
      <c r="AB50" s="160"/>
      <c r="AC50" s="160"/>
      <c r="AD50" s="160"/>
      <c r="AE50" s="160"/>
      <c r="AF50" s="160"/>
      <c r="AG50" s="160"/>
      <c r="AH50" s="160"/>
      <c r="AI50" s="160"/>
      <c r="AJ50" s="160"/>
      <c r="AK50" s="57">
        <f t="shared" si="3"/>
        <v>0</v>
      </c>
      <c r="AL50" s="57">
        <f t="shared" si="4"/>
        <v>0</v>
      </c>
      <c r="AM50" s="57">
        <f t="shared" si="5"/>
        <v>0</v>
      </c>
      <c r="AN50" s="57" t="str">
        <f t="shared" si="6"/>
        <v/>
      </c>
      <c r="AO50" s="56">
        <f t="shared" si="7"/>
        <v>0</v>
      </c>
      <c r="AP50" s="56" t="str">
        <f t="shared" si="8"/>
        <v/>
      </c>
      <c r="AQ50" s="56">
        <f t="shared" si="9"/>
        <v>0</v>
      </c>
      <c r="AR50" s="56" t="str">
        <f t="shared" si="10"/>
        <v/>
      </c>
      <c r="AS50" s="58" t="str">
        <f>IFERROR(
   'Identitas Siswa'!E49 &amp; " " &amp; LOWER($AT$3) &amp; " " &amp; VLOOKUP(AP50, TP!$W$5:$X$24, 2, 0) &amp; ".",
"")</f>
        <v/>
      </c>
      <c r="AT50" s="58" t="str">
        <f>IFERROR(
   'Identitas Siswa'!E49 &amp; " " &amp; LOWER($AT$4) &amp; " " &amp; VLOOKUP(AR50, TP!$W$5:$X$24, 2, 0) &amp; ".",
"")</f>
        <v/>
      </c>
      <c r="AU50" s="15"/>
      <c r="AW50" s="29">
        <f t="shared" si="11"/>
        <v>0</v>
      </c>
      <c r="AX50" s="29">
        <f t="shared" si="0"/>
        <v>0</v>
      </c>
      <c r="AY50" s="29">
        <f t="shared" si="1"/>
        <v>0</v>
      </c>
      <c r="AZ50" s="54"/>
      <c r="BA50" s="29">
        <f t="shared" si="2"/>
        <v>0</v>
      </c>
      <c r="BE50" s="48"/>
      <c r="BF50" s="48"/>
    </row>
    <row r="51" spans="1:58" customFormat="1" hidden="1" x14ac:dyDescent="0.25">
      <c r="A51" s="56">
        <f>'Identitas Siswa'!A50</f>
        <v>43</v>
      </c>
      <c r="B51" s="62" t="str">
        <f>IF('Identitas Siswa'!D50=0,"",'Identitas Siswa'!D50)</f>
        <v/>
      </c>
      <c r="C51" s="160"/>
      <c r="D51" s="160"/>
      <c r="E51" s="160"/>
      <c r="F51" s="160"/>
      <c r="G51" s="160"/>
      <c r="H51" s="160"/>
      <c r="I51" s="160"/>
      <c r="J51" s="160"/>
      <c r="K51" s="160"/>
      <c r="L51" s="160"/>
      <c r="M51" s="160"/>
      <c r="N51" s="160"/>
      <c r="O51" s="160"/>
      <c r="P51" s="160"/>
      <c r="Q51" s="160"/>
      <c r="R51" s="160"/>
      <c r="S51" s="160"/>
      <c r="T51" s="160"/>
      <c r="U51" s="160"/>
      <c r="V51" s="160"/>
      <c r="W51" s="160"/>
      <c r="X51" s="160"/>
      <c r="Y51" s="160"/>
      <c r="Z51" s="160"/>
      <c r="AA51" s="160"/>
      <c r="AB51" s="160"/>
      <c r="AC51" s="160"/>
      <c r="AD51" s="160"/>
      <c r="AE51" s="160"/>
      <c r="AF51" s="160"/>
      <c r="AG51" s="160"/>
      <c r="AH51" s="160"/>
      <c r="AI51" s="160"/>
      <c r="AJ51" s="160"/>
      <c r="AK51" s="57">
        <f t="shared" si="3"/>
        <v>0</v>
      </c>
      <c r="AL51" s="57">
        <f t="shared" si="4"/>
        <v>0</v>
      </c>
      <c r="AM51" s="57">
        <f t="shared" si="5"/>
        <v>0</v>
      </c>
      <c r="AN51" s="57" t="str">
        <f t="shared" si="6"/>
        <v/>
      </c>
      <c r="AO51" s="56">
        <f t="shared" si="7"/>
        <v>0</v>
      </c>
      <c r="AP51" s="56" t="str">
        <f t="shared" si="8"/>
        <v/>
      </c>
      <c r="AQ51" s="56">
        <f t="shared" si="9"/>
        <v>0</v>
      </c>
      <c r="AR51" s="56" t="str">
        <f t="shared" si="10"/>
        <v/>
      </c>
      <c r="AS51" s="58" t="str">
        <f>IFERROR(
   'Identitas Siswa'!E50 &amp; " " &amp; LOWER($AT$3) &amp; " " &amp; VLOOKUP(AP51, TP!$W$5:$X$24, 2, 0) &amp; ".",
"")</f>
        <v/>
      </c>
      <c r="AT51" s="58" t="str">
        <f>IFERROR(
   'Identitas Siswa'!E50 &amp; " " &amp; LOWER($AT$4) &amp; " " &amp; VLOOKUP(AR51, TP!$W$5:$X$24, 2, 0) &amp; ".",
"")</f>
        <v/>
      </c>
      <c r="AU51" s="15"/>
      <c r="AW51" s="29">
        <f t="shared" si="11"/>
        <v>0</v>
      </c>
      <c r="AX51" s="29">
        <f t="shared" si="0"/>
        <v>0</v>
      </c>
      <c r="AY51" s="29">
        <f t="shared" si="1"/>
        <v>0</v>
      </c>
      <c r="AZ51" s="54"/>
      <c r="BA51" s="29">
        <f t="shared" si="2"/>
        <v>0</v>
      </c>
      <c r="BE51" s="48"/>
      <c r="BF51" s="48"/>
    </row>
    <row r="52" spans="1:58" customFormat="1" hidden="1" x14ac:dyDescent="0.25">
      <c r="A52" s="56">
        <f>'Identitas Siswa'!A51</f>
        <v>44</v>
      </c>
      <c r="B52" s="62" t="str">
        <f>IF('Identitas Siswa'!D51=0,"",'Identitas Siswa'!D51)</f>
        <v/>
      </c>
      <c r="C52" s="160"/>
      <c r="D52" s="160"/>
      <c r="E52" s="160"/>
      <c r="F52" s="160"/>
      <c r="G52" s="160"/>
      <c r="H52" s="160"/>
      <c r="I52" s="160"/>
      <c r="J52" s="160"/>
      <c r="K52" s="160"/>
      <c r="L52" s="160"/>
      <c r="M52" s="160"/>
      <c r="N52" s="160"/>
      <c r="O52" s="160"/>
      <c r="P52" s="160"/>
      <c r="Q52" s="160"/>
      <c r="R52" s="160"/>
      <c r="S52" s="160"/>
      <c r="T52" s="160"/>
      <c r="U52" s="160"/>
      <c r="V52" s="160"/>
      <c r="W52" s="160"/>
      <c r="X52" s="160"/>
      <c r="Y52" s="160"/>
      <c r="Z52" s="160"/>
      <c r="AA52" s="160"/>
      <c r="AB52" s="160"/>
      <c r="AC52" s="160"/>
      <c r="AD52" s="160"/>
      <c r="AE52" s="160"/>
      <c r="AF52" s="160"/>
      <c r="AG52" s="160"/>
      <c r="AH52" s="160"/>
      <c r="AI52" s="160"/>
      <c r="AJ52" s="160"/>
      <c r="AK52" s="57">
        <f t="shared" si="3"/>
        <v>0</v>
      </c>
      <c r="AL52" s="57">
        <f t="shared" si="4"/>
        <v>0</v>
      </c>
      <c r="AM52" s="57">
        <f t="shared" si="5"/>
        <v>0</v>
      </c>
      <c r="AN52" s="57" t="str">
        <f t="shared" si="6"/>
        <v/>
      </c>
      <c r="AO52" s="56">
        <f t="shared" si="7"/>
        <v>0</v>
      </c>
      <c r="AP52" s="56" t="str">
        <f t="shared" si="8"/>
        <v/>
      </c>
      <c r="AQ52" s="56">
        <f t="shared" si="9"/>
        <v>0</v>
      </c>
      <c r="AR52" s="56" t="str">
        <f t="shared" si="10"/>
        <v/>
      </c>
      <c r="AS52" s="58" t="str">
        <f>IFERROR(
   'Identitas Siswa'!E51 &amp; " " &amp; LOWER($AT$3) &amp; " " &amp; VLOOKUP(AP52, TP!$W$5:$X$24, 2, 0) &amp; ".",
"")</f>
        <v/>
      </c>
      <c r="AT52" s="58" t="str">
        <f>IFERROR(
   'Identitas Siswa'!E51 &amp; " " &amp; LOWER($AT$4) &amp; " " &amp; VLOOKUP(AR52, TP!$W$5:$X$24, 2, 0) &amp; ".",
"")</f>
        <v/>
      </c>
      <c r="AU52" s="15"/>
      <c r="AW52" s="29">
        <f t="shared" si="11"/>
        <v>0</v>
      </c>
      <c r="AX52" s="29">
        <f t="shared" si="0"/>
        <v>0</v>
      </c>
      <c r="AY52" s="29">
        <f t="shared" si="1"/>
        <v>0</v>
      </c>
      <c r="AZ52" s="54"/>
      <c r="BA52" s="29">
        <f t="shared" si="2"/>
        <v>0</v>
      </c>
      <c r="BE52" s="48"/>
      <c r="BF52" s="48"/>
    </row>
    <row r="53" spans="1:58" customFormat="1" hidden="1" x14ac:dyDescent="0.25">
      <c r="A53" s="56">
        <f>'Identitas Siswa'!A52</f>
        <v>45</v>
      </c>
      <c r="B53" s="62" t="str">
        <f>IF('Identitas Siswa'!D52=0,"",'Identitas Siswa'!D52)</f>
        <v/>
      </c>
      <c r="C53" s="160"/>
      <c r="D53" s="160"/>
      <c r="E53" s="160"/>
      <c r="F53" s="160"/>
      <c r="G53" s="160"/>
      <c r="H53" s="160"/>
      <c r="I53" s="160"/>
      <c r="J53" s="160"/>
      <c r="K53" s="160"/>
      <c r="L53" s="160"/>
      <c r="M53" s="160"/>
      <c r="N53" s="160"/>
      <c r="O53" s="160"/>
      <c r="P53" s="160"/>
      <c r="Q53" s="160"/>
      <c r="R53" s="160"/>
      <c r="S53" s="160"/>
      <c r="T53" s="160"/>
      <c r="U53" s="160"/>
      <c r="V53" s="160"/>
      <c r="W53" s="160"/>
      <c r="X53" s="160"/>
      <c r="Y53" s="160"/>
      <c r="Z53" s="160"/>
      <c r="AA53" s="160"/>
      <c r="AB53" s="160"/>
      <c r="AC53" s="160"/>
      <c r="AD53" s="160"/>
      <c r="AE53" s="160"/>
      <c r="AF53" s="160"/>
      <c r="AG53" s="160"/>
      <c r="AH53" s="160"/>
      <c r="AI53" s="160"/>
      <c r="AJ53" s="160"/>
      <c r="AK53" s="57">
        <f t="shared" si="3"/>
        <v>0</v>
      </c>
      <c r="AL53" s="57">
        <f t="shared" si="4"/>
        <v>0</v>
      </c>
      <c r="AM53" s="57">
        <f t="shared" si="5"/>
        <v>0</v>
      </c>
      <c r="AN53" s="57" t="str">
        <f t="shared" si="6"/>
        <v/>
      </c>
      <c r="AO53" s="56">
        <f t="shared" si="7"/>
        <v>0</v>
      </c>
      <c r="AP53" s="56" t="str">
        <f t="shared" si="8"/>
        <v/>
      </c>
      <c r="AQ53" s="56">
        <f t="shared" si="9"/>
        <v>0</v>
      </c>
      <c r="AR53" s="56" t="str">
        <f t="shared" si="10"/>
        <v/>
      </c>
      <c r="AS53" s="58" t="str">
        <f>IFERROR(
   'Identitas Siswa'!E52 &amp; " " &amp; LOWER($AT$3) &amp; " " &amp; VLOOKUP(AP53, TP!$W$5:$X$24, 2, 0) &amp; ".",
"")</f>
        <v/>
      </c>
      <c r="AT53" s="58" t="str">
        <f>IFERROR(
   'Identitas Siswa'!E52 &amp; " " &amp; LOWER($AT$4) &amp; " " &amp; VLOOKUP(AR53, TP!$W$5:$X$24, 2, 0) &amp; ".",
"")</f>
        <v/>
      </c>
      <c r="AU53" s="15"/>
      <c r="AW53" s="29">
        <f t="shared" si="11"/>
        <v>0</v>
      </c>
      <c r="AX53" s="29">
        <f t="shared" si="0"/>
        <v>0</v>
      </c>
      <c r="AY53" s="29">
        <f t="shared" si="1"/>
        <v>0</v>
      </c>
      <c r="AZ53" s="54"/>
      <c r="BA53" s="29">
        <f t="shared" si="2"/>
        <v>0</v>
      </c>
      <c r="BE53" s="48"/>
      <c r="BF53" s="48"/>
    </row>
    <row r="54" spans="1:58" customFormat="1" hidden="1" x14ac:dyDescent="0.25">
      <c r="A54" s="56">
        <f>'Identitas Siswa'!A53</f>
        <v>46</v>
      </c>
      <c r="B54" s="62" t="str">
        <f>IF('Identitas Siswa'!D53=0,"",'Identitas Siswa'!D53)</f>
        <v/>
      </c>
      <c r="C54" s="160"/>
      <c r="D54" s="160"/>
      <c r="E54" s="160"/>
      <c r="F54" s="160"/>
      <c r="G54" s="160"/>
      <c r="H54" s="160"/>
      <c r="I54" s="160"/>
      <c r="J54" s="160"/>
      <c r="K54" s="160"/>
      <c r="L54" s="160"/>
      <c r="M54" s="160"/>
      <c r="N54" s="160"/>
      <c r="O54" s="160"/>
      <c r="P54" s="160"/>
      <c r="Q54" s="160"/>
      <c r="R54" s="160"/>
      <c r="S54" s="160"/>
      <c r="T54" s="160"/>
      <c r="U54" s="160"/>
      <c r="V54" s="160"/>
      <c r="W54" s="160"/>
      <c r="X54" s="160"/>
      <c r="Y54" s="160"/>
      <c r="Z54" s="160"/>
      <c r="AA54" s="160"/>
      <c r="AB54" s="160"/>
      <c r="AC54" s="160"/>
      <c r="AD54" s="160"/>
      <c r="AE54" s="160"/>
      <c r="AF54" s="160"/>
      <c r="AG54" s="160"/>
      <c r="AH54" s="160"/>
      <c r="AI54" s="160"/>
      <c r="AJ54" s="160"/>
      <c r="AK54" s="57">
        <f t="shared" si="3"/>
        <v>0</v>
      </c>
      <c r="AL54" s="57">
        <f t="shared" si="4"/>
        <v>0</v>
      </c>
      <c r="AM54" s="57">
        <f t="shared" si="5"/>
        <v>0</v>
      </c>
      <c r="AN54" s="57" t="str">
        <f t="shared" si="6"/>
        <v/>
      </c>
      <c r="AO54" s="56">
        <f t="shared" si="7"/>
        <v>0</v>
      </c>
      <c r="AP54" s="56" t="str">
        <f t="shared" si="8"/>
        <v/>
      </c>
      <c r="AQ54" s="56">
        <f t="shared" si="9"/>
        <v>0</v>
      </c>
      <c r="AR54" s="56" t="str">
        <f t="shared" si="10"/>
        <v/>
      </c>
      <c r="AS54" s="58" t="str">
        <f>IFERROR(
   'Identitas Siswa'!E53 &amp; " " &amp; LOWER($AT$3) &amp; " " &amp; VLOOKUP(AP54, TP!$W$5:$X$24, 2, 0) &amp; ".",
"")</f>
        <v/>
      </c>
      <c r="AT54" s="58" t="str">
        <f>IFERROR(
   'Identitas Siswa'!E53 &amp; " " &amp; LOWER($AT$4) &amp; " " &amp; VLOOKUP(AR54, TP!$W$5:$X$24, 2, 0) &amp; ".",
"")</f>
        <v/>
      </c>
      <c r="AU54" s="15"/>
      <c r="AW54" s="29">
        <f t="shared" si="11"/>
        <v>0</v>
      </c>
      <c r="AX54" s="29">
        <f t="shared" si="0"/>
        <v>0</v>
      </c>
      <c r="AY54" s="29">
        <f t="shared" si="1"/>
        <v>0</v>
      </c>
      <c r="AZ54" s="54"/>
      <c r="BA54" s="29">
        <f t="shared" si="2"/>
        <v>0</v>
      </c>
      <c r="BE54" s="48"/>
      <c r="BF54" s="48"/>
    </row>
    <row r="55" spans="1:58" customFormat="1" hidden="1" x14ac:dyDescent="0.25">
      <c r="A55" s="56">
        <f>'Identitas Siswa'!A54</f>
        <v>47</v>
      </c>
      <c r="B55" s="62" t="str">
        <f>IF('Identitas Siswa'!D54=0,"",'Identitas Siswa'!D54)</f>
        <v/>
      </c>
      <c r="C55" s="160"/>
      <c r="D55" s="160"/>
      <c r="E55" s="160"/>
      <c r="F55" s="160"/>
      <c r="G55" s="160"/>
      <c r="H55" s="160"/>
      <c r="I55" s="160"/>
      <c r="J55" s="160"/>
      <c r="K55" s="160"/>
      <c r="L55" s="160"/>
      <c r="M55" s="160"/>
      <c r="N55" s="160"/>
      <c r="O55" s="160"/>
      <c r="P55" s="160"/>
      <c r="Q55" s="160"/>
      <c r="R55" s="160"/>
      <c r="S55" s="160"/>
      <c r="T55" s="160"/>
      <c r="U55" s="160"/>
      <c r="V55" s="160"/>
      <c r="W55" s="160"/>
      <c r="X55" s="160"/>
      <c r="Y55" s="160"/>
      <c r="Z55" s="160"/>
      <c r="AA55" s="160"/>
      <c r="AB55" s="160"/>
      <c r="AC55" s="160"/>
      <c r="AD55" s="160"/>
      <c r="AE55" s="160"/>
      <c r="AF55" s="160"/>
      <c r="AG55" s="160"/>
      <c r="AH55" s="160"/>
      <c r="AI55" s="160"/>
      <c r="AJ55" s="160"/>
      <c r="AK55" s="57">
        <f t="shared" si="3"/>
        <v>0</v>
      </c>
      <c r="AL55" s="57">
        <f t="shared" si="4"/>
        <v>0</v>
      </c>
      <c r="AM55" s="57">
        <f t="shared" si="5"/>
        <v>0</v>
      </c>
      <c r="AN55" s="57" t="str">
        <f t="shared" si="6"/>
        <v/>
      </c>
      <c r="AO55" s="56">
        <f t="shared" si="7"/>
        <v>0</v>
      </c>
      <c r="AP55" s="56" t="str">
        <f t="shared" si="8"/>
        <v/>
      </c>
      <c r="AQ55" s="56">
        <f t="shared" si="9"/>
        <v>0</v>
      </c>
      <c r="AR55" s="56" t="str">
        <f t="shared" si="10"/>
        <v/>
      </c>
      <c r="AS55" s="58" t="str">
        <f>IFERROR(
   'Identitas Siswa'!E54 &amp; " " &amp; LOWER($AT$3) &amp; " " &amp; VLOOKUP(AP55, TP!$W$5:$X$24, 2, 0) &amp; ".",
"")</f>
        <v/>
      </c>
      <c r="AT55" s="58" t="str">
        <f>IFERROR(
   'Identitas Siswa'!E54 &amp; " " &amp; LOWER($AT$4) &amp; " " &amp; VLOOKUP(AR55, TP!$W$5:$X$24, 2, 0) &amp; ".",
"")</f>
        <v/>
      </c>
      <c r="AU55" s="15"/>
      <c r="AW55" s="29">
        <f t="shared" si="11"/>
        <v>0</v>
      </c>
      <c r="AX55" s="29">
        <f t="shared" si="0"/>
        <v>0</v>
      </c>
      <c r="AY55" s="29">
        <f t="shared" si="1"/>
        <v>0</v>
      </c>
      <c r="AZ55" s="54"/>
      <c r="BA55" s="29">
        <f t="shared" si="2"/>
        <v>0</v>
      </c>
      <c r="BE55" s="48"/>
      <c r="BF55" s="48"/>
    </row>
    <row r="56" spans="1:58" customFormat="1" hidden="1" x14ac:dyDescent="0.25">
      <c r="A56" s="56">
        <f>'Identitas Siswa'!A55</f>
        <v>48</v>
      </c>
      <c r="B56" s="62" t="str">
        <f>IF('Identitas Siswa'!D55=0,"",'Identitas Siswa'!D55)</f>
        <v/>
      </c>
      <c r="C56" s="160"/>
      <c r="D56" s="160"/>
      <c r="E56" s="160"/>
      <c r="F56" s="160"/>
      <c r="G56" s="160"/>
      <c r="H56" s="160"/>
      <c r="I56" s="160"/>
      <c r="J56" s="160"/>
      <c r="K56" s="160"/>
      <c r="L56" s="160"/>
      <c r="M56" s="160"/>
      <c r="N56" s="160"/>
      <c r="O56" s="160"/>
      <c r="P56" s="160"/>
      <c r="Q56" s="160"/>
      <c r="R56" s="160"/>
      <c r="S56" s="160"/>
      <c r="T56" s="160"/>
      <c r="U56" s="160"/>
      <c r="V56" s="160"/>
      <c r="W56" s="160"/>
      <c r="X56" s="160"/>
      <c r="Y56" s="160"/>
      <c r="Z56" s="160"/>
      <c r="AA56" s="160"/>
      <c r="AB56" s="160"/>
      <c r="AC56" s="160"/>
      <c r="AD56" s="160"/>
      <c r="AE56" s="160"/>
      <c r="AF56" s="160"/>
      <c r="AG56" s="160"/>
      <c r="AH56" s="160"/>
      <c r="AI56" s="160"/>
      <c r="AJ56" s="160"/>
      <c r="AK56" s="57">
        <f t="shared" si="3"/>
        <v>0</v>
      </c>
      <c r="AL56" s="57">
        <f t="shared" si="4"/>
        <v>0</v>
      </c>
      <c r="AM56" s="57">
        <f t="shared" si="5"/>
        <v>0</v>
      </c>
      <c r="AN56" s="57" t="str">
        <f t="shared" si="6"/>
        <v/>
      </c>
      <c r="AO56" s="56">
        <f t="shared" si="7"/>
        <v>0</v>
      </c>
      <c r="AP56" s="56" t="str">
        <f t="shared" si="8"/>
        <v/>
      </c>
      <c r="AQ56" s="56">
        <f t="shared" si="9"/>
        <v>0</v>
      </c>
      <c r="AR56" s="56" t="str">
        <f t="shared" si="10"/>
        <v/>
      </c>
      <c r="AS56" s="58" t="str">
        <f>IFERROR(
   'Identitas Siswa'!E55 &amp; " " &amp; LOWER($AT$3) &amp; " " &amp; VLOOKUP(AP56, TP!$W$5:$X$24, 2, 0) &amp; ".",
"")</f>
        <v/>
      </c>
      <c r="AT56" s="58" t="str">
        <f>IFERROR(
   'Identitas Siswa'!E55 &amp; " " &amp; LOWER($AT$4) &amp; " " &amp; VLOOKUP(AR56, TP!$W$5:$X$24, 2, 0) &amp; ".",
"")</f>
        <v/>
      </c>
      <c r="AU56" s="15"/>
      <c r="AW56" s="29">
        <f t="shared" si="11"/>
        <v>0</v>
      </c>
      <c r="AX56" s="29">
        <f t="shared" si="0"/>
        <v>0</v>
      </c>
      <c r="AY56" s="29">
        <f t="shared" si="1"/>
        <v>0</v>
      </c>
      <c r="AZ56" s="54"/>
      <c r="BA56" s="29">
        <f t="shared" si="2"/>
        <v>0</v>
      </c>
      <c r="BE56" s="48"/>
      <c r="BF56" s="48"/>
    </row>
    <row r="57" spans="1:58" customFormat="1" hidden="1" x14ac:dyDescent="0.25">
      <c r="A57" s="56">
        <f>'Identitas Siswa'!A56</f>
        <v>49</v>
      </c>
      <c r="B57" s="62" t="str">
        <f>IF('Identitas Siswa'!D56=0,"",'Identitas Siswa'!D56)</f>
        <v/>
      </c>
      <c r="C57" s="160"/>
      <c r="D57" s="160"/>
      <c r="E57" s="160"/>
      <c r="F57" s="160"/>
      <c r="G57" s="160"/>
      <c r="H57" s="160"/>
      <c r="I57" s="160"/>
      <c r="J57" s="160"/>
      <c r="K57" s="160"/>
      <c r="L57" s="160"/>
      <c r="M57" s="160"/>
      <c r="N57" s="160"/>
      <c r="O57" s="160"/>
      <c r="P57" s="160"/>
      <c r="Q57" s="160"/>
      <c r="R57" s="160"/>
      <c r="S57" s="160"/>
      <c r="T57" s="160"/>
      <c r="U57" s="160"/>
      <c r="V57" s="160"/>
      <c r="W57" s="160"/>
      <c r="X57" s="160"/>
      <c r="Y57" s="160"/>
      <c r="Z57" s="160"/>
      <c r="AA57" s="160"/>
      <c r="AB57" s="160"/>
      <c r="AC57" s="160"/>
      <c r="AD57" s="160"/>
      <c r="AE57" s="160"/>
      <c r="AF57" s="160"/>
      <c r="AG57" s="160"/>
      <c r="AH57" s="160"/>
      <c r="AI57" s="160"/>
      <c r="AJ57" s="160"/>
      <c r="AK57" s="57">
        <f t="shared" si="3"/>
        <v>0</v>
      </c>
      <c r="AL57" s="57">
        <f t="shared" si="4"/>
        <v>0</v>
      </c>
      <c r="AM57" s="57">
        <f t="shared" si="5"/>
        <v>0</v>
      </c>
      <c r="AN57" s="57" t="str">
        <f t="shared" si="6"/>
        <v/>
      </c>
      <c r="AO57" s="56">
        <f t="shared" si="7"/>
        <v>0</v>
      </c>
      <c r="AP57" s="56" t="str">
        <f t="shared" si="8"/>
        <v/>
      </c>
      <c r="AQ57" s="56">
        <f t="shared" si="9"/>
        <v>0</v>
      </c>
      <c r="AR57" s="56" t="str">
        <f t="shared" si="10"/>
        <v/>
      </c>
      <c r="AS57" s="58" t="str">
        <f>IFERROR(
   'Identitas Siswa'!E56 &amp; " " &amp; LOWER($AT$3) &amp; " " &amp; VLOOKUP(AP57, TP!$W$5:$X$24, 2, 0) &amp; ".",
"")</f>
        <v/>
      </c>
      <c r="AT57" s="58" t="str">
        <f>IFERROR(
   'Identitas Siswa'!E56 &amp; " " &amp; LOWER($AT$4) &amp; " " &amp; VLOOKUP(AR57, TP!$W$5:$X$24, 2, 0) &amp; ".",
"")</f>
        <v/>
      </c>
      <c r="AU57" s="15"/>
      <c r="AW57" s="29">
        <f t="shared" si="11"/>
        <v>0</v>
      </c>
      <c r="AX57" s="29">
        <f t="shared" si="0"/>
        <v>0</v>
      </c>
      <c r="AY57" s="29">
        <f t="shared" si="1"/>
        <v>0</v>
      </c>
      <c r="AZ57" s="54"/>
      <c r="BA57" s="29">
        <f t="shared" si="2"/>
        <v>0</v>
      </c>
      <c r="BE57" s="48"/>
      <c r="BF57" s="48"/>
    </row>
    <row r="58" spans="1:58" customFormat="1" hidden="1" x14ac:dyDescent="0.25">
      <c r="A58" s="56">
        <f>'Identitas Siswa'!A57</f>
        <v>50</v>
      </c>
      <c r="B58" s="62" t="str">
        <f>IF('Identitas Siswa'!D57=0,"",'Identitas Siswa'!D57)</f>
        <v/>
      </c>
      <c r="C58" s="160"/>
      <c r="D58" s="160"/>
      <c r="E58" s="160"/>
      <c r="F58" s="160"/>
      <c r="G58" s="160"/>
      <c r="H58" s="160"/>
      <c r="I58" s="160"/>
      <c r="J58" s="160"/>
      <c r="K58" s="160"/>
      <c r="L58" s="160"/>
      <c r="M58" s="160"/>
      <c r="N58" s="160"/>
      <c r="O58" s="160"/>
      <c r="P58" s="160"/>
      <c r="Q58" s="160"/>
      <c r="R58" s="160"/>
      <c r="S58" s="160"/>
      <c r="T58" s="160"/>
      <c r="U58" s="160"/>
      <c r="V58" s="160"/>
      <c r="W58" s="160"/>
      <c r="X58" s="160"/>
      <c r="Y58" s="160"/>
      <c r="Z58" s="160"/>
      <c r="AA58" s="160"/>
      <c r="AB58" s="160"/>
      <c r="AC58" s="160"/>
      <c r="AD58" s="160"/>
      <c r="AE58" s="160"/>
      <c r="AF58" s="160"/>
      <c r="AG58" s="160"/>
      <c r="AH58" s="160"/>
      <c r="AI58" s="160"/>
      <c r="AJ58" s="160"/>
      <c r="AK58" s="57">
        <f t="shared" si="3"/>
        <v>0</v>
      </c>
      <c r="AL58" s="57">
        <f t="shared" si="4"/>
        <v>0</v>
      </c>
      <c r="AM58" s="57">
        <f t="shared" si="5"/>
        <v>0</v>
      </c>
      <c r="AN58" s="57" t="str">
        <f t="shared" si="6"/>
        <v/>
      </c>
      <c r="AO58" s="56">
        <f t="shared" si="7"/>
        <v>0</v>
      </c>
      <c r="AP58" s="56" t="str">
        <f t="shared" si="8"/>
        <v/>
      </c>
      <c r="AQ58" s="56">
        <f t="shared" si="9"/>
        <v>0</v>
      </c>
      <c r="AR58" s="56" t="str">
        <f t="shared" si="10"/>
        <v/>
      </c>
      <c r="AS58" s="58" t="str">
        <f>IFERROR(
   'Identitas Siswa'!E57 &amp; " " &amp; LOWER($AT$3) &amp; " " &amp; VLOOKUP(AP58, TP!$W$5:$X$24, 2, 0) &amp; ".",
"")</f>
        <v/>
      </c>
      <c r="AT58" s="58" t="str">
        <f>IFERROR(
   'Identitas Siswa'!E57 &amp; " " &amp; LOWER($AT$4) &amp; " " &amp; VLOOKUP(AR58, TP!$W$5:$X$24, 2, 0) &amp; ".",
"")</f>
        <v/>
      </c>
      <c r="AU58" s="15"/>
      <c r="AW58" s="29">
        <f t="shared" si="11"/>
        <v>0</v>
      </c>
      <c r="AX58" s="29">
        <f t="shared" si="0"/>
        <v>0</v>
      </c>
      <c r="AY58" s="29">
        <f t="shared" si="1"/>
        <v>0</v>
      </c>
      <c r="AZ58" s="54"/>
      <c r="BA58" s="29">
        <f t="shared" si="2"/>
        <v>0</v>
      </c>
      <c r="BE58" s="48"/>
      <c r="BF58" s="48"/>
    </row>
    <row r="59" spans="1:58" customFormat="1" hidden="1" x14ac:dyDescent="0.25">
      <c r="A59" s="56">
        <f>'Identitas Siswa'!A58</f>
        <v>51</v>
      </c>
      <c r="B59" s="62" t="str">
        <f>IF('Identitas Siswa'!D58=0,"",'Identitas Siswa'!D58)</f>
        <v/>
      </c>
      <c r="C59" s="160"/>
      <c r="D59" s="160"/>
      <c r="E59" s="160"/>
      <c r="F59" s="160"/>
      <c r="G59" s="160"/>
      <c r="H59" s="160"/>
      <c r="I59" s="160"/>
      <c r="J59" s="160"/>
      <c r="K59" s="160"/>
      <c r="L59" s="160"/>
      <c r="M59" s="160"/>
      <c r="N59" s="160"/>
      <c r="O59" s="160"/>
      <c r="P59" s="160"/>
      <c r="Q59" s="160"/>
      <c r="R59" s="160"/>
      <c r="S59" s="160"/>
      <c r="T59" s="160"/>
      <c r="U59" s="160"/>
      <c r="V59" s="160"/>
      <c r="W59" s="160"/>
      <c r="X59" s="160"/>
      <c r="Y59" s="160"/>
      <c r="Z59" s="160"/>
      <c r="AA59" s="160"/>
      <c r="AB59" s="160"/>
      <c r="AC59" s="160"/>
      <c r="AD59" s="160"/>
      <c r="AE59" s="160"/>
      <c r="AF59" s="160"/>
      <c r="AG59" s="160"/>
      <c r="AH59" s="160"/>
      <c r="AI59" s="160"/>
      <c r="AJ59" s="160"/>
      <c r="AK59" s="57">
        <f t="shared" si="3"/>
        <v>0</v>
      </c>
      <c r="AL59" s="57">
        <f t="shared" si="4"/>
        <v>0</v>
      </c>
      <c r="AM59" s="57">
        <f t="shared" si="5"/>
        <v>0</v>
      </c>
      <c r="AN59" s="57" t="str">
        <f t="shared" si="6"/>
        <v/>
      </c>
      <c r="AO59" s="56">
        <f t="shared" si="7"/>
        <v>0</v>
      </c>
      <c r="AP59" s="56" t="str">
        <f t="shared" si="8"/>
        <v/>
      </c>
      <c r="AQ59" s="56">
        <f t="shared" si="9"/>
        <v>0</v>
      </c>
      <c r="AR59" s="56" t="str">
        <f t="shared" si="10"/>
        <v/>
      </c>
      <c r="AS59" s="58" t="str">
        <f>IFERROR(
   'Identitas Siswa'!E58 &amp; " " &amp; LOWER($AT$3) &amp; " " &amp; VLOOKUP(AP59, TP!$W$5:$X$24, 2, 0) &amp; ".",
"")</f>
        <v/>
      </c>
      <c r="AT59" s="58" t="str">
        <f>IFERROR(
   'Identitas Siswa'!E58 &amp; " " &amp; LOWER($AT$4) &amp; " " &amp; VLOOKUP(AR59, TP!$W$5:$X$24, 2, 0) &amp; ".",
"")</f>
        <v/>
      </c>
      <c r="AU59" s="15"/>
      <c r="AW59" s="29">
        <f t="shared" si="11"/>
        <v>0</v>
      </c>
      <c r="AX59" s="29">
        <f t="shared" si="0"/>
        <v>0</v>
      </c>
      <c r="AY59" s="29">
        <f t="shared" si="1"/>
        <v>0</v>
      </c>
      <c r="AZ59" s="54"/>
      <c r="BA59" s="29">
        <f t="shared" si="2"/>
        <v>0</v>
      </c>
      <c r="BE59" s="48"/>
      <c r="BF59" s="48"/>
    </row>
    <row r="60" spans="1:58" customFormat="1" hidden="1" x14ac:dyDescent="0.25">
      <c r="A60" s="56">
        <f>'Identitas Siswa'!A59</f>
        <v>52</v>
      </c>
      <c r="B60" s="62" t="str">
        <f>IF('Identitas Siswa'!D59=0,"",'Identitas Siswa'!D59)</f>
        <v/>
      </c>
      <c r="C60" s="160"/>
      <c r="D60" s="160"/>
      <c r="E60" s="160"/>
      <c r="F60" s="160"/>
      <c r="G60" s="160"/>
      <c r="H60" s="160"/>
      <c r="I60" s="160"/>
      <c r="J60" s="160"/>
      <c r="K60" s="160"/>
      <c r="L60" s="160"/>
      <c r="M60" s="160"/>
      <c r="N60" s="160"/>
      <c r="O60" s="160"/>
      <c r="P60" s="160"/>
      <c r="Q60" s="160"/>
      <c r="R60" s="160"/>
      <c r="S60" s="160"/>
      <c r="T60" s="160"/>
      <c r="U60" s="160"/>
      <c r="V60" s="160"/>
      <c r="W60" s="160"/>
      <c r="X60" s="160"/>
      <c r="Y60" s="160"/>
      <c r="Z60" s="160"/>
      <c r="AA60" s="160"/>
      <c r="AB60" s="160"/>
      <c r="AC60" s="160"/>
      <c r="AD60" s="160"/>
      <c r="AE60" s="160"/>
      <c r="AF60" s="160"/>
      <c r="AG60" s="160"/>
      <c r="AH60" s="160"/>
      <c r="AI60" s="160"/>
      <c r="AJ60" s="160"/>
      <c r="AK60" s="57">
        <f t="shared" si="3"/>
        <v>0</v>
      </c>
      <c r="AL60" s="57">
        <f t="shared" si="4"/>
        <v>0</v>
      </c>
      <c r="AM60" s="57">
        <f t="shared" si="5"/>
        <v>0</v>
      </c>
      <c r="AN60" s="57" t="str">
        <f t="shared" si="6"/>
        <v/>
      </c>
      <c r="AO60" s="56">
        <f t="shared" si="7"/>
        <v>0</v>
      </c>
      <c r="AP60" s="56" t="str">
        <f t="shared" si="8"/>
        <v/>
      </c>
      <c r="AQ60" s="56">
        <f t="shared" si="9"/>
        <v>0</v>
      </c>
      <c r="AR60" s="56" t="str">
        <f t="shared" si="10"/>
        <v/>
      </c>
      <c r="AS60" s="58" t="str">
        <f>IFERROR(
   'Identitas Siswa'!E59 &amp; " " &amp; LOWER($AT$3) &amp; " " &amp; VLOOKUP(AP60, TP!$W$5:$X$24, 2, 0) &amp; ".",
"")</f>
        <v/>
      </c>
      <c r="AT60" s="58" t="str">
        <f>IFERROR(
   'Identitas Siswa'!E59 &amp; " " &amp; LOWER($AT$4) &amp; " " &amp; VLOOKUP(AR60, TP!$W$5:$X$24, 2, 0) &amp; ".",
"")</f>
        <v/>
      </c>
      <c r="AU60" s="15"/>
      <c r="AW60" s="29">
        <f t="shared" si="11"/>
        <v>0</v>
      </c>
      <c r="AX60" s="29">
        <f t="shared" si="0"/>
        <v>0</v>
      </c>
      <c r="AY60" s="29">
        <f t="shared" si="1"/>
        <v>0</v>
      </c>
      <c r="AZ60" s="54"/>
      <c r="BA60" s="29">
        <f t="shared" si="2"/>
        <v>0</v>
      </c>
      <c r="BE60" s="48"/>
      <c r="BF60" s="48"/>
    </row>
    <row r="61" spans="1:58" customFormat="1" hidden="1" x14ac:dyDescent="0.25">
      <c r="A61" s="56">
        <f>'Identitas Siswa'!A60</f>
        <v>53</v>
      </c>
      <c r="B61" s="62" t="str">
        <f>IF('Identitas Siswa'!D60=0,"",'Identitas Siswa'!D60)</f>
        <v/>
      </c>
      <c r="C61" s="160"/>
      <c r="D61" s="160"/>
      <c r="E61" s="160"/>
      <c r="F61" s="160"/>
      <c r="G61" s="160"/>
      <c r="H61" s="160"/>
      <c r="I61" s="160"/>
      <c r="J61" s="160"/>
      <c r="K61" s="160"/>
      <c r="L61" s="160"/>
      <c r="M61" s="160"/>
      <c r="N61" s="160"/>
      <c r="O61" s="160"/>
      <c r="P61" s="160"/>
      <c r="Q61" s="160"/>
      <c r="R61" s="160"/>
      <c r="S61" s="160"/>
      <c r="T61" s="160"/>
      <c r="U61" s="160"/>
      <c r="V61" s="160"/>
      <c r="W61" s="160"/>
      <c r="X61" s="160"/>
      <c r="Y61" s="160"/>
      <c r="Z61" s="160"/>
      <c r="AA61" s="160"/>
      <c r="AB61" s="160"/>
      <c r="AC61" s="160"/>
      <c r="AD61" s="160"/>
      <c r="AE61" s="160"/>
      <c r="AF61" s="160"/>
      <c r="AG61" s="160"/>
      <c r="AH61" s="160"/>
      <c r="AI61" s="160"/>
      <c r="AJ61" s="160"/>
      <c r="AK61" s="57">
        <f t="shared" si="3"/>
        <v>0</v>
      </c>
      <c r="AL61" s="57">
        <f t="shared" si="4"/>
        <v>0</v>
      </c>
      <c r="AM61" s="57">
        <f t="shared" si="5"/>
        <v>0</v>
      </c>
      <c r="AN61" s="57" t="str">
        <f t="shared" si="6"/>
        <v/>
      </c>
      <c r="AO61" s="56">
        <f t="shared" si="7"/>
        <v>0</v>
      </c>
      <c r="AP61" s="56" t="str">
        <f t="shared" si="8"/>
        <v/>
      </c>
      <c r="AQ61" s="56">
        <f t="shared" si="9"/>
        <v>0</v>
      </c>
      <c r="AR61" s="56" t="str">
        <f t="shared" si="10"/>
        <v/>
      </c>
      <c r="AS61" s="58" t="str">
        <f>IFERROR(
   'Identitas Siswa'!E60 &amp; " " &amp; LOWER($AT$3) &amp; " " &amp; VLOOKUP(AP61, TP!$W$5:$X$24, 2, 0) &amp; ".",
"")</f>
        <v/>
      </c>
      <c r="AT61" s="58" t="str">
        <f>IFERROR(
   'Identitas Siswa'!E60 &amp; " " &amp; LOWER($AT$4) &amp; " " &amp; VLOOKUP(AR61, TP!$W$5:$X$24, 2, 0) &amp; ".",
"")</f>
        <v/>
      </c>
      <c r="AU61" s="15"/>
      <c r="AW61" s="29">
        <f t="shared" si="11"/>
        <v>0</v>
      </c>
      <c r="AX61" s="29">
        <f t="shared" si="0"/>
        <v>0</v>
      </c>
      <c r="AY61" s="29">
        <f t="shared" si="1"/>
        <v>0</v>
      </c>
      <c r="AZ61" s="54"/>
      <c r="BA61" s="29">
        <f t="shared" si="2"/>
        <v>0</v>
      </c>
      <c r="BE61" s="48"/>
      <c r="BF61" s="48"/>
    </row>
    <row r="62" spans="1:58" customFormat="1" hidden="1" x14ac:dyDescent="0.25">
      <c r="A62" s="56">
        <f>'Identitas Siswa'!A61</f>
        <v>54</v>
      </c>
      <c r="B62" s="62" t="str">
        <f>IF('Identitas Siswa'!D61=0,"",'Identitas Siswa'!D61)</f>
        <v/>
      </c>
      <c r="C62" s="160"/>
      <c r="D62" s="160"/>
      <c r="E62" s="160"/>
      <c r="F62" s="160"/>
      <c r="G62" s="160"/>
      <c r="H62" s="160"/>
      <c r="I62" s="160"/>
      <c r="J62" s="160"/>
      <c r="K62" s="160"/>
      <c r="L62" s="160"/>
      <c r="M62" s="160"/>
      <c r="N62" s="160"/>
      <c r="O62" s="160"/>
      <c r="P62" s="160"/>
      <c r="Q62" s="160"/>
      <c r="R62" s="160"/>
      <c r="S62" s="160"/>
      <c r="T62" s="160"/>
      <c r="U62" s="160"/>
      <c r="V62" s="160"/>
      <c r="W62" s="160"/>
      <c r="X62" s="160"/>
      <c r="Y62" s="160"/>
      <c r="Z62" s="160"/>
      <c r="AA62" s="160"/>
      <c r="AB62" s="160"/>
      <c r="AC62" s="160"/>
      <c r="AD62" s="160"/>
      <c r="AE62" s="160"/>
      <c r="AF62" s="160"/>
      <c r="AG62" s="160"/>
      <c r="AH62" s="160"/>
      <c r="AI62" s="160"/>
      <c r="AJ62" s="160"/>
      <c r="AK62" s="57">
        <f t="shared" si="3"/>
        <v>0</v>
      </c>
      <c r="AL62" s="57">
        <f t="shared" si="4"/>
        <v>0</v>
      </c>
      <c r="AM62" s="57">
        <f t="shared" si="5"/>
        <v>0</v>
      </c>
      <c r="AN62" s="57" t="str">
        <f t="shared" si="6"/>
        <v/>
      </c>
      <c r="AO62" s="56">
        <f t="shared" si="7"/>
        <v>0</v>
      </c>
      <c r="AP62" s="56" t="str">
        <f t="shared" si="8"/>
        <v/>
      </c>
      <c r="AQ62" s="56">
        <f t="shared" si="9"/>
        <v>0</v>
      </c>
      <c r="AR62" s="56" t="str">
        <f t="shared" si="10"/>
        <v/>
      </c>
      <c r="AS62" s="58" t="str">
        <f>IFERROR(
   'Identitas Siswa'!E61 &amp; " " &amp; LOWER($AT$3) &amp; " " &amp; VLOOKUP(AP62, TP!$W$5:$X$24, 2, 0) &amp; ".",
"")</f>
        <v/>
      </c>
      <c r="AT62" s="58" t="str">
        <f>IFERROR(
   'Identitas Siswa'!E61 &amp; " " &amp; LOWER($AT$4) &amp; " " &amp; VLOOKUP(AR62, TP!$W$5:$X$24, 2, 0) &amp; ".",
"")</f>
        <v/>
      </c>
      <c r="AU62" s="15"/>
      <c r="AW62" s="29">
        <f t="shared" si="11"/>
        <v>0</v>
      </c>
      <c r="AX62" s="29">
        <f t="shared" si="0"/>
        <v>0</v>
      </c>
      <c r="AY62" s="29">
        <f t="shared" si="1"/>
        <v>0</v>
      </c>
      <c r="AZ62" s="54"/>
      <c r="BA62" s="29">
        <f t="shared" si="2"/>
        <v>0</v>
      </c>
      <c r="BE62" s="48"/>
      <c r="BF62" s="48"/>
    </row>
    <row r="63" spans="1:58" customFormat="1" hidden="1" x14ac:dyDescent="0.25">
      <c r="A63" s="56">
        <f>'Identitas Siswa'!A62</f>
        <v>55</v>
      </c>
      <c r="B63" s="62" t="str">
        <f>IF('Identitas Siswa'!D62=0,"",'Identitas Siswa'!D62)</f>
        <v/>
      </c>
      <c r="C63" s="160"/>
      <c r="D63" s="160"/>
      <c r="E63" s="160"/>
      <c r="F63" s="160"/>
      <c r="G63" s="160"/>
      <c r="H63" s="160"/>
      <c r="I63" s="160"/>
      <c r="J63" s="160"/>
      <c r="K63" s="160"/>
      <c r="L63" s="160"/>
      <c r="M63" s="160"/>
      <c r="N63" s="160"/>
      <c r="O63" s="160"/>
      <c r="P63" s="160"/>
      <c r="Q63" s="160"/>
      <c r="R63" s="160"/>
      <c r="S63" s="160"/>
      <c r="T63" s="160"/>
      <c r="U63" s="160"/>
      <c r="V63" s="160"/>
      <c r="W63" s="160"/>
      <c r="X63" s="160"/>
      <c r="Y63" s="160"/>
      <c r="Z63" s="160"/>
      <c r="AA63" s="160"/>
      <c r="AB63" s="160"/>
      <c r="AC63" s="160"/>
      <c r="AD63" s="160"/>
      <c r="AE63" s="160"/>
      <c r="AF63" s="160"/>
      <c r="AG63" s="160"/>
      <c r="AH63" s="160"/>
      <c r="AI63" s="160"/>
      <c r="AJ63" s="160"/>
      <c r="AK63" s="57">
        <f t="shared" si="3"/>
        <v>0</v>
      </c>
      <c r="AL63" s="57">
        <f t="shared" si="4"/>
        <v>0</v>
      </c>
      <c r="AM63" s="57">
        <f t="shared" si="5"/>
        <v>0</v>
      </c>
      <c r="AN63" s="57" t="str">
        <f t="shared" si="6"/>
        <v/>
      </c>
      <c r="AO63" s="56">
        <f t="shared" si="7"/>
        <v>0</v>
      </c>
      <c r="AP63" s="56" t="str">
        <f t="shared" si="8"/>
        <v/>
      </c>
      <c r="AQ63" s="56">
        <f t="shared" si="9"/>
        <v>0</v>
      </c>
      <c r="AR63" s="56" t="str">
        <f t="shared" si="10"/>
        <v/>
      </c>
      <c r="AS63" s="58" t="str">
        <f>IFERROR(
   'Identitas Siswa'!E62 &amp; " " &amp; LOWER($AT$3) &amp; " " &amp; VLOOKUP(AP63, TP!$W$5:$X$24, 2, 0) &amp; ".",
"")</f>
        <v/>
      </c>
      <c r="AT63" s="58" t="str">
        <f>IFERROR(
   'Identitas Siswa'!E62 &amp; " " &amp; LOWER($AT$4) &amp; " " &amp; VLOOKUP(AR63, TP!$W$5:$X$24, 2, 0) &amp; ".",
"")</f>
        <v/>
      </c>
      <c r="AU63" s="15"/>
      <c r="AW63" s="29">
        <f t="shared" si="11"/>
        <v>0</v>
      </c>
      <c r="AX63" s="29">
        <f t="shared" si="0"/>
        <v>0</v>
      </c>
      <c r="AY63" s="29">
        <f t="shared" si="1"/>
        <v>0</v>
      </c>
      <c r="AZ63" s="54"/>
      <c r="BA63" s="29">
        <f t="shared" si="2"/>
        <v>0</v>
      </c>
      <c r="BE63" s="48"/>
      <c r="BF63" s="48"/>
    </row>
    <row r="64" spans="1:58" customFormat="1" hidden="1" x14ac:dyDescent="0.25">
      <c r="A64" s="56">
        <f>'Identitas Siswa'!A63</f>
        <v>56</v>
      </c>
      <c r="B64" s="62" t="str">
        <f>IF('Identitas Siswa'!D63=0,"",'Identitas Siswa'!D63)</f>
        <v/>
      </c>
      <c r="C64" s="160"/>
      <c r="D64" s="160"/>
      <c r="E64" s="160"/>
      <c r="F64" s="160"/>
      <c r="G64" s="160"/>
      <c r="H64" s="160"/>
      <c r="I64" s="160"/>
      <c r="J64" s="160"/>
      <c r="K64" s="160"/>
      <c r="L64" s="160"/>
      <c r="M64" s="160"/>
      <c r="N64" s="160"/>
      <c r="O64" s="160"/>
      <c r="P64" s="160"/>
      <c r="Q64" s="160"/>
      <c r="R64" s="160"/>
      <c r="S64" s="160"/>
      <c r="T64" s="160"/>
      <c r="U64" s="160"/>
      <c r="V64" s="160"/>
      <c r="W64" s="160"/>
      <c r="X64" s="160"/>
      <c r="Y64" s="160"/>
      <c r="Z64" s="160"/>
      <c r="AA64" s="160"/>
      <c r="AB64" s="160"/>
      <c r="AC64" s="160"/>
      <c r="AD64" s="160"/>
      <c r="AE64" s="160"/>
      <c r="AF64" s="160"/>
      <c r="AG64" s="160"/>
      <c r="AH64" s="160"/>
      <c r="AI64" s="160"/>
      <c r="AJ64" s="160"/>
      <c r="AK64" s="57">
        <f t="shared" si="3"/>
        <v>0</v>
      </c>
      <c r="AL64" s="57">
        <f t="shared" si="4"/>
        <v>0</v>
      </c>
      <c r="AM64" s="57">
        <f t="shared" si="5"/>
        <v>0</v>
      </c>
      <c r="AN64" s="57" t="str">
        <f t="shared" si="6"/>
        <v/>
      </c>
      <c r="AO64" s="56">
        <f t="shared" si="7"/>
        <v>0</v>
      </c>
      <c r="AP64" s="56" t="str">
        <f t="shared" si="8"/>
        <v/>
      </c>
      <c r="AQ64" s="56">
        <f t="shared" si="9"/>
        <v>0</v>
      </c>
      <c r="AR64" s="56" t="str">
        <f t="shared" si="10"/>
        <v/>
      </c>
      <c r="AS64" s="58" t="str">
        <f>IFERROR(
   'Identitas Siswa'!E63 &amp; " " &amp; LOWER($AT$3) &amp; " " &amp; VLOOKUP(AP64, TP!$W$5:$X$24, 2, 0) &amp; ".",
"")</f>
        <v/>
      </c>
      <c r="AT64" s="58" t="str">
        <f>IFERROR(
   'Identitas Siswa'!E63 &amp; " " &amp; LOWER($AT$4) &amp; " " &amp; VLOOKUP(AR64, TP!$W$5:$X$24, 2, 0) &amp; ".",
"")</f>
        <v/>
      </c>
      <c r="AU64" s="15"/>
      <c r="AW64" s="29">
        <f t="shared" si="11"/>
        <v>0</v>
      </c>
      <c r="AX64" s="29">
        <f t="shared" si="0"/>
        <v>0</v>
      </c>
      <c r="AY64" s="29">
        <f t="shared" si="1"/>
        <v>0</v>
      </c>
      <c r="AZ64" s="54"/>
      <c r="BA64" s="29">
        <f t="shared" si="2"/>
        <v>0</v>
      </c>
      <c r="BE64" s="48"/>
      <c r="BF64" s="48"/>
    </row>
    <row r="65" spans="1:58" customFormat="1" hidden="1" x14ac:dyDescent="0.25">
      <c r="A65" s="56">
        <f>'Identitas Siswa'!A64</f>
        <v>57</v>
      </c>
      <c r="B65" s="62" t="str">
        <f>IF('Identitas Siswa'!D64=0,"",'Identitas Siswa'!D64)</f>
        <v/>
      </c>
      <c r="C65" s="160"/>
      <c r="D65" s="160"/>
      <c r="E65" s="160"/>
      <c r="F65" s="160"/>
      <c r="G65" s="160"/>
      <c r="H65" s="160"/>
      <c r="I65" s="160"/>
      <c r="J65" s="160"/>
      <c r="K65" s="160"/>
      <c r="L65" s="160"/>
      <c r="M65" s="160"/>
      <c r="N65" s="160"/>
      <c r="O65" s="160"/>
      <c r="P65" s="160"/>
      <c r="Q65" s="160"/>
      <c r="R65" s="160"/>
      <c r="S65" s="160"/>
      <c r="T65" s="160"/>
      <c r="U65" s="160"/>
      <c r="V65" s="160"/>
      <c r="W65" s="160"/>
      <c r="X65" s="160"/>
      <c r="Y65" s="160"/>
      <c r="Z65" s="160"/>
      <c r="AA65" s="160"/>
      <c r="AB65" s="160"/>
      <c r="AC65" s="160"/>
      <c r="AD65" s="160"/>
      <c r="AE65" s="160"/>
      <c r="AF65" s="160"/>
      <c r="AG65" s="160"/>
      <c r="AH65" s="160"/>
      <c r="AI65" s="160"/>
      <c r="AJ65" s="160"/>
      <c r="AK65" s="57">
        <f t="shared" si="3"/>
        <v>0</v>
      </c>
      <c r="AL65" s="57">
        <f t="shared" si="4"/>
        <v>0</v>
      </c>
      <c r="AM65" s="57">
        <f t="shared" si="5"/>
        <v>0</v>
      </c>
      <c r="AN65" s="57" t="str">
        <f t="shared" si="6"/>
        <v/>
      </c>
      <c r="AO65" s="56">
        <f t="shared" si="7"/>
        <v>0</v>
      </c>
      <c r="AP65" s="56" t="str">
        <f t="shared" si="8"/>
        <v/>
      </c>
      <c r="AQ65" s="56">
        <f t="shared" si="9"/>
        <v>0</v>
      </c>
      <c r="AR65" s="56" t="str">
        <f t="shared" si="10"/>
        <v/>
      </c>
      <c r="AS65" s="58" t="str">
        <f>IFERROR(
   'Identitas Siswa'!E64 &amp; " " &amp; LOWER($AT$3) &amp; " " &amp; VLOOKUP(AP65, TP!$W$5:$X$24, 2, 0) &amp; ".",
"")</f>
        <v/>
      </c>
      <c r="AT65" s="58" t="str">
        <f>IFERROR(
   'Identitas Siswa'!E64 &amp; " " &amp; LOWER($AT$4) &amp; " " &amp; VLOOKUP(AR65, TP!$W$5:$X$24, 2, 0) &amp; ".",
"")</f>
        <v/>
      </c>
      <c r="AU65" s="15"/>
      <c r="AW65" s="29">
        <f t="shared" si="11"/>
        <v>0</v>
      </c>
      <c r="AX65" s="29">
        <f t="shared" si="0"/>
        <v>0</v>
      </c>
      <c r="AY65" s="29">
        <f t="shared" si="1"/>
        <v>0</v>
      </c>
      <c r="AZ65" s="54"/>
      <c r="BA65" s="29">
        <f t="shared" si="2"/>
        <v>0</v>
      </c>
      <c r="BE65" s="48"/>
      <c r="BF65" s="48"/>
    </row>
    <row r="66" spans="1:58" customFormat="1" hidden="1" x14ac:dyDescent="0.25">
      <c r="A66" s="56">
        <f>'Identitas Siswa'!A65</f>
        <v>58</v>
      </c>
      <c r="B66" s="62" t="str">
        <f>IF('Identitas Siswa'!D65=0,"",'Identitas Siswa'!D65)</f>
        <v/>
      </c>
      <c r="C66" s="160"/>
      <c r="D66" s="160"/>
      <c r="E66" s="160"/>
      <c r="F66" s="160"/>
      <c r="G66" s="160"/>
      <c r="H66" s="160"/>
      <c r="I66" s="160"/>
      <c r="J66" s="160"/>
      <c r="K66" s="160"/>
      <c r="L66" s="160"/>
      <c r="M66" s="160"/>
      <c r="N66" s="160"/>
      <c r="O66" s="160"/>
      <c r="P66" s="160"/>
      <c r="Q66" s="160"/>
      <c r="R66" s="160"/>
      <c r="S66" s="160"/>
      <c r="T66" s="160"/>
      <c r="U66" s="160"/>
      <c r="V66" s="160"/>
      <c r="W66" s="160"/>
      <c r="X66" s="160"/>
      <c r="Y66" s="160"/>
      <c r="Z66" s="160"/>
      <c r="AA66" s="160"/>
      <c r="AB66" s="160"/>
      <c r="AC66" s="160"/>
      <c r="AD66" s="160"/>
      <c r="AE66" s="160"/>
      <c r="AF66" s="160"/>
      <c r="AG66" s="160"/>
      <c r="AH66" s="160"/>
      <c r="AI66" s="160"/>
      <c r="AJ66" s="160"/>
      <c r="AK66" s="57">
        <f t="shared" si="3"/>
        <v>0</v>
      </c>
      <c r="AL66" s="57">
        <f t="shared" si="4"/>
        <v>0</v>
      </c>
      <c r="AM66" s="57">
        <f t="shared" si="5"/>
        <v>0</v>
      </c>
      <c r="AN66" s="57" t="str">
        <f t="shared" si="6"/>
        <v/>
      </c>
      <c r="AO66" s="56">
        <f t="shared" si="7"/>
        <v>0</v>
      </c>
      <c r="AP66" s="56" t="str">
        <f t="shared" si="8"/>
        <v/>
      </c>
      <c r="AQ66" s="56">
        <f t="shared" si="9"/>
        <v>0</v>
      </c>
      <c r="AR66" s="56" t="str">
        <f t="shared" si="10"/>
        <v/>
      </c>
      <c r="AS66" s="58" t="str">
        <f>IFERROR(
   'Identitas Siswa'!E65 &amp; " " &amp; LOWER($AT$3) &amp; " " &amp; VLOOKUP(AP66, TP!$W$5:$X$24, 2, 0) &amp; ".",
"")</f>
        <v/>
      </c>
      <c r="AT66" s="58" t="str">
        <f>IFERROR(
   'Identitas Siswa'!E65 &amp; " " &amp; LOWER($AT$4) &amp; " " &amp; VLOOKUP(AR66, TP!$W$5:$X$24, 2, 0) &amp; ".",
"")</f>
        <v/>
      </c>
      <c r="AU66" s="15"/>
      <c r="AW66" s="29">
        <f t="shared" si="11"/>
        <v>0</v>
      </c>
      <c r="AX66" s="29">
        <f t="shared" si="0"/>
        <v>0</v>
      </c>
      <c r="AY66" s="29">
        <f t="shared" si="1"/>
        <v>0</v>
      </c>
      <c r="AZ66" s="54"/>
      <c r="BA66" s="29">
        <f t="shared" si="2"/>
        <v>0</v>
      </c>
      <c r="BE66" s="48"/>
      <c r="BF66" s="48"/>
    </row>
    <row r="67" spans="1:58" customFormat="1" hidden="1" x14ac:dyDescent="0.25">
      <c r="A67" s="56">
        <f>'Identitas Siswa'!A66</f>
        <v>59</v>
      </c>
      <c r="B67" s="62" t="str">
        <f>IF('Identitas Siswa'!D66=0,"",'Identitas Siswa'!D66)</f>
        <v/>
      </c>
      <c r="C67" s="160"/>
      <c r="D67" s="160"/>
      <c r="E67" s="160"/>
      <c r="F67" s="160"/>
      <c r="G67" s="160"/>
      <c r="H67" s="160"/>
      <c r="I67" s="160"/>
      <c r="J67" s="160"/>
      <c r="K67" s="160"/>
      <c r="L67" s="160"/>
      <c r="M67" s="160"/>
      <c r="N67" s="160"/>
      <c r="O67" s="160"/>
      <c r="P67" s="160"/>
      <c r="Q67" s="160"/>
      <c r="R67" s="160"/>
      <c r="S67" s="160"/>
      <c r="T67" s="160"/>
      <c r="U67" s="160"/>
      <c r="V67" s="160"/>
      <c r="W67" s="160"/>
      <c r="X67" s="160"/>
      <c r="Y67" s="160"/>
      <c r="Z67" s="160"/>
      <c r="AA67" s="160"/>
      <c r="AB67" s="160"/>
      <c r="AC67" s="160"/>
      <c r="AD67" s="160"/>
      <c r="AE67" s="160"/>
      <c r="AF67" s="160"/>
      <c r="AG67" s="160"/>
      <c r="AH67" s="160"/>
      <c r="AI67" s="160"/>
      <c r="AJ67" s="160"/>
      <c r="AK67" s="57">
        <f t="shared" si="3"/>
        <v>0</v>
      </c>
      <c r="AL67" s="57">
        <f t="shared" si="4"/>
        <v>0</v>
      </c>
      <c r="AM67" s="57">
        <f t="shared" si="5"/>
        <v>0</v>
      </c>
      <c r="AN67" s="57" t="str">
        <f t="shared" si="6"/>
        <v/>
      </c>
      <c r="AO67" s="56">
        <f t="shared" si="7"/>
        <v>0</v>
      </c>
      <c r="AP67" s="56" t="str">
        <f t="shared" si="8"/>
        <v/>
      </c>
      <c r="AQ67" s="56">
        <f t="shared" si="9"/>
        <v>0</v>
      </c>
      <c r="AR67" s="56" t="str">
        <f t="shared" si="10"/>
        <v/>
      </c>
      <c r="AS67" s="58" t="str">
        <f>IFERROR(
   'Identitas Siswa'!E66 &amp; " " &amp; LOWER($AT$3) &amp; " " &amp; VLOOKUP(AP67, TP!$W$5:$X$24, 2, 0) &amp; ".",
"")</f>
        <v/>
      </c>
      <c r="AT67" s="58" t="str">
        <f>IFERROR(
   'Identitas Siswa'!E66 &amp; " " &amp; LOWER($AT$4) &amp; " " &amp; VLOOKUP(AR67, TP!$W$5:$X$24, 2, 0) &amp; ".",
"")</f>
        <v/>
      </c>
      <c r="AU67" s="15"/>
      <c r="AW67" s="29">
        <f t="shared" si="11"/>
        <v>0</v>
      </c>
      <c r="AX67" s="29">
        <f t="shared" si="0"/>
        <v>0</v>
      </c>
      <c r="AY67" s="29">
        <f t="shared" si="1"/>
        <v>0</v>
      </c>
      <c r="AZ67" s="54"/>
      <c r="BA67" s="29">
        <f t="shared" si="2"/>
        <v>0</v>
      </c>
      <c r="BE67" s="48"/>
      <c r="BF67" s="48"/>
    </row>
    <row r="68" spans="1:58" customFormat="1" hidden="1" x14ac:dyDescent="0.25">
      <c r="A68" s="56">
        <f>'Identitas Siswa'!A67</f>
        <v>60</v>
      </c>
      <c r="B68" s="62" t="str">
        <f>IF('Identitas Siswa'!D67=0,"",'Identitas Siswa'!D67)</f>
        <v/>
      </c>
      <c r="C68" s="160"/>
      <c r="D68" s="160"/>
      <c r="E68" s="160"/>
      <c r="F68" s="160"/>
      <c r="G68" s="160"/>
      <c r="H68" s="160"/>
      <c r="I68" s="160"/>
      <c r="J68" s="160"/>
      <c r="K68" s="160"/>
      <c r="L68" s="160"/>
      <c r="M68" s="160"/>
      <c r="N68" s="160"/>
      <c r="O68" s="160"/>
      <c r="P68" s="160"/>
      <c r="Q68" s="160"/>
      <c r="R68" s="160"/>
      <c r="S68" s="160"/>
      <c r="T68" s="160"/>
      <c r="U68" s="160"/>
      <c r="V68" s="160"/>
      <c r="W68" s="160"/>
      <c r="X68" s="160"/>
      <c r="Y68" s="160"/>
      <c r="Z68" s="160"/>
      <c r="AA68" s="160"/>
      <c r="AB68" s="160"/>
      <c r="AC68" s="160"/>
      <c r="AD68" s="160"/>
      <c r="AE68" s="160"/>
      <c r="AF68" s="160"/>
      <c r="AG68" s="160"/>
      <c r="AH68" s="160"/>
      <c r="AI68" s="160"/>
      <c r="AJ68" s="160"/>
      <c r="AK68" s="57">
        <f t="shared" si="3"/>
        <v>0</v>
      </c>
      <c r="AL68" s="57">
        <f t="shared" si="4"/>
        <v>0</v>
      </c>
      <c r="AM68" s="57">
        <f t="shared" si="5"/>
        <v>0</v>
      </c>
      <c r="AN68" s="57" t="str">
        <f t="shared" si="6"/>
        <v/>
      </c>
      <c r="AO68" s="56">
        <f t="shared" si="7"/>
        <v>0</v>
      </c>
      <c r="AP68" s="56" t="str">
        <f t="shared" si="8"/>
        <v/>
      </c>
      <c r="AQ68" s="56">
        <f t="shared" si="9"/>
        <v>0</v>
      </c>
      <c r="AR68" s="56" t="str">
        <f t="shared" si="10"/>
        <v/>
      </c>
      <c r="AS68" s="58" t="str">
        <f>IFERROR(
   'Identitas Siswa'!E67 &amp; " " &amp; LOWER($AT$3) &amp; " " &amp; VLOOKUP(AP68, TP!$W$5:$X$24, 2, 0) &amp; ".",
"")</f>
        <v/>
      </c>
      <c r="AT68" s="58" t="str">
        <f>IFERROR(
   'Identitas Siswa'!E67 &amp; " " &amp; LOWER($AT$4) &amp; " " &amp; VLOOKUP(AR68, TP!$W$5:$X$24, 2, 0) &amp; ".",
"")</f>
        <v/>
      </c>
      <c r="AU68" s="15"/>
      <c r="AW68" s="29">
        <f t="shared" si="11"/>
        <v>0</v>
      </c>
      <c r="AX68" s="29">
        <f t="shared" si="0"/>
        <v>0</v>
      </c>
      <c r="AY68" s="29">
        <f t="shared" si="1"/>
        <v>0</v>
      </c>
      <c r="AZ68" s="54"/>
      <c r="BA68" s="29">
        <f t="shared" si="2"/>
        <v>0</v>
      </c>
      <c r="BE68" s="48"/>
      <c r="BF68" s="48"/>
    </row>
    <row r="69" spans="1:58" x14ac:dyDescent="0.25"/>
    <row r="70" spans="1:58" x14ac:dyDescent="0.25"/>
  </sheetData>
  <sheetProtection sheet="1" objects="1" scenarios="1"/>
  <mergeCells count="13">
    <mergeCell ref="AO7:AP7"/>
    <mergeCell ref="AQ7:AR7"/>
    <mergeCell ref="AS7:AT7"/>
    <mergeCell ref="AT1:AT2"/>
    <mergeCell ref="A7:A8"/>
    <mergeCell ref="B7:B8"/>
    <mergeCell ref="C7:V7"/>
    <mergeCell ref="W7:AH7"/>
    <mergeCell ref="AI7:AJ7"/>
    <mergeCell ref="AK7:AK8"/>
    <mergeCell ref="AL7:AL8"/>
    <mergeCell ref="AM7:AM8"/>
    <mergeCell ref="AN7:AN8"/>
  </mergeCells>
  <conditionalFormatting sqref="C9:C68">
    <cfRule type="expression" dxfId="383" priority="32">
      <formula>$C$8=""</formula>
    </cfRule>
  </conditionalFormatting>
  <conditionalFormatting sqref="D9:D68">
    <cfRule type="expression" dxfId="382" priority="31">
      <formula>$D$8=""</formula>
    </cfRule>
  </conditionalFormatting>
  <conditionalFormatting sqref="E9:E68">
    <cfRule type="expression" dxfId="381" priority="30">
      <formula>$E$8=""</formula>
    </cfRule>
  </conditionalFormatting>
  <conditionalFormatting sqref="F9:F68">
    <cfRule type="expression" dxfId="380" priority="29">
      <formula>$F$8=""</formula>
    </cfRule>
  </conditionalFormatting>
  <conditionalFormatting sqref="G9:G68">
    <cfRule type="expression" dxfId="379" priority="28">
      <formula>$G$8=""</formula>
    </cfRule>
  </conditionalFormatting>
  <conditionalFormatting sqref="H9:H68">
    <cfRule type="expression" dxfId="378" priority="27">
      <formula>$H$8=""</formula>
    </cfRule>
  </conditionalFormatting>
  <conditionalFormatting sqref="I9:I68">
    <cfRule type="expression" dxfId="377" priority="26">
      <formula>$I$8=""</formula>
    </cfRule>
  </conditionalFormatting>
  <conditionalFormatting sqref="J9:J68">
    <cfRule type="expression" dxfId="376" priority="25">
      <formula>$J$8=""</formula>
    </cfRule>
  </conditionalFormatting>
  <conditionalFormatting sqref="K9:K68">
    <cfRule type="expression" dxfId="375" priority="24">
      <formula>$K$8=""</formula>
    </cfRule>
  </conditionalFormatting>
  <conditionalFormatting sqref="L9:L68">
    <cfRule type="expression" dxfId="374" priority="23">
      <formula>$L$8=""</formula>
    </cfRule>
  </conditionalFormatting>
  <conditionalFormatting sqref="M9:M68">
    <cfRule type="expression" dxfId="373" priority="22">
      <formula>$M$8=""</formula>
    </cfRule>
  </conditionalFormatting>
  <conditionalFormatting sqref="N9:N68">
    <cfRule type="expression" dxfId="372" priority="21">
      <formula>$N$8=""</formula>
    </cfRule>
  </conditionalFormatting>
  <conditionalFormatting sqref="O9:O68">
    <cfRule type="expression" dxfId="371" priority="20">
      <formula>$O$8=""</formula>
    </cfRule>
  </conditionalFormatting>
  <conditionalFormatting sqref="P9:P68">
    <cfRule type="expression" dxfId="370" priority="19">
      <formula>$P$8=""</formula>
    </cfRule>
  </conditionalFormatting>
  <conditionalFormatting sqref="Q9:Q68">
    <cfRule type="expression" dxfId="369" priority="18">
      <formula>$Q$8=""</formula>
    </cfRule>
  </conditionalFormatting>
  <conditionalFormatting sqref="R9:R68">
    <cfRule type="expression" dxfId="368" priority="17">
      <formula>$R$8=""</formula>
    </cfRule>
  </conditionalFormatting>
  <conditionalFormatting sqref="S9:S68">
    <cfRule type="expression" dxfId="367" priority="16">
      <formula>$S$8=""</formula>
    </cfRule>
  </conditionalFormatting>
  <conditionalFormatting sqref="T9:T68">
    <cfRule type="expression" dxfId="366" priority="15">
      <formula>$T$8=""</formula>
    </cfRule>
  </conditionalFormatting>
  <conditionalFormatting sqref="U9:U68">
    <cfRule type="expression" dxfId="365" priority="14">
      <formula>$U$8=""</formula>
    </cfRule>
  </conditionalFormatting>
  <conditionalFormatting sqref="V9:V68">
    <cfRule type="expression" dxfId="364" priority="13">
      <formula>$V$8=""</formula>
    </cfRule>
  </conditionalFormatting>
  <conditionalFormatting sqref="W9:W68">
    <cfRule type="expression" dxfId="363" priority="12">
      <formula>$W$8=""</formula>
    </cfRule>
  </conditionalFormatting>
  <conditionalFormatting sqref="X9:X68">
    <cfRule type="expression" dxfId="362" priority="11">
      <formula>$X$8=""</formula>
    </cfRule>
  </conditionalFormatting>
  <conditionalFormatting sqref="Y9:Y68">
    <cfRule type="expression" dxfId="361" priority="10">
      <formula>$Y$8=""</formula>
    </cfRule>
  </conditionalFormatting>
  <conditionalFormatting sqref="Z9:Z68">
    <cfRule type="expression" dxfId="360" priority="9">
      <formula>$Z$8=""</formula>
    </cfRule>
  </conditionalFormatting>
  <conditionalFormatting sqref="AA9:AA68">
    <cfRule type="expression" dxfId="359" priority="8">
      <formula>$AA$8=""</formula>
    </cfRule>
  </conditionalFormatting>
  <conditionalFormatting sqref="AB9:AB68">
    <cfRule type="expression" dxfId="358" priority="7">
      <formula>$AB$8=""</formula>
    </cfRule>
  </conditionalFormatting>
  <conditionalFormatting sqref="AC9:AC68">
    <cfRule type="expression" dxfId="357" priority="6">
      <formula>$AC$8=""</formula>
    </cfRule>
  </conditionalFormatting>
  <conditionalFormatting sqref="AD9:AD68">
    <cfRule type="expression" dxfId="356" priority="5">
      <formula>$AD$8=""</formula>
    </cfRule>
  </conditionalFormatting>
  <conditionalFormatting sqref="AE9:AE68">
    <cfRule type="expression" dxfId="355" priority="4">
      <formula>$AE$8=""</formula>
    </cfRule>
  </conditionalFormatting>
  <conditionalFormatting sqref="AF9:AF68">
    <cfRule type="expression" dxfId="354" priority="3">
      <formula>$AF$8=""</formula>
    </cfRule>
  </conditionalFormatting>
  <conditionalFormatting sqref="AG9:AG68">
    <cfRule type="expression" dxfId="353" priority="2">
      <formula>$AG$8=""</formula>
    </cfRule>
  </conditionalFormatting>
  <conditionalFormatting sqref="AH9:AH68">
    <cfRule type="expression" dxfId="352" priority="1">
      <formula>$AH$8=""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7889" r:id="rId3" name="CommandButton1">
          <controlPr defaultSize="0" autoLine="0" r:id="rId4">
            <anchor moveWithCells="1">
              <from>
                <xdr:col>1</xdr:col>
                <xdr:colOff>9525</xdr:colOff>
                <xdr:row>1</xdr:row>
                <xdr:rowOff>38100</xdr:rowOff>
              </from>
              <to>
                <xdr:col>1</xdr:col>
                <xdr:colOff>1733550</xdr:colOff>
                <xdr:row>4</xdr:row>
                <xdr:rowOff>133350</xdr:rowOff>
              </to>
            </anchor>
          </controlPr>
        </control>
      </mc:Choice>
      <mc:Fallback>
        <control shapeId="37889" r:id="rId3" name="CommandButton1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1B42D4-8D90-437E-8AC0-0634493CCD90}">
  <sheetPr codeName="Sheet11"/>
  <dimension ref="A1:BH70"/>
  <sheetViews>
    <sheetView showGridLines="0" showRowColHeaders="0" zoomScale="40" zoomScaleNormal="40" workbookViewId="0">
      <pane xSplit="2" ySplit="8" topLeftCell="C9" activePane="bottomRight" state="frozen"/>
      <selection pane="topRight" activeCell="C1" sqref="C1"/>
      <selection pane="bottomLeft" activeCell="A9" sqref="A9"/>
      <selection pane="bottomRight"/>
    </sheetView>
  </sheetViews>
  <sheetFormatPr defaultColWidth="0" defaultRowHeight="15" customHeight="1" zeroHeight="1" x14ac:dyDescent="0.25"/>
  <cols>
    <col min="1" max="1" width="3.28515625" style="15" customWidth="1"/>
    <col min="2" max="2" width="36.42578125" style="15" customWidth="1"/>
    <col min="3" max="36" width="9.140625" style="15" customWidth="1"/>
    <col min="37" max="38" width="11.85546875" style="15" customWidth="1"/>
    <col min="39" max="39" width="10.7109375" style="15" customWidth="1"/>
    <col min="40" max="40" width="11.5703125" style="15" customWidth="1"/>
    <col min="41" max="41" width="5.140625" style="15" hidden="1" customWidth="1"/>
    <col min="42" max="42" width="4.85546875" style="15" hidden="1" customWidth="1"/>
    <col min="43" max="43" width="5.140625" style="15" hidden="1" customWidth="1"/>
    <col min="44" max="44" width="4.85546875" style="15" hidden="1" customWidth="1"/>
    <col min="45" max="45" width="48.42578125" style="15" customWidth="1"/>
    <col min="46" max="46" width="49.140625" style="15" customWidth="1"/>
    <col min="47" max="47" width="9.140625" style="15" customWidth="1"/>
    <col min="48" max="52" width="9.140625" style="15" hidden="1" customWidth="1"/>
    <col min="53" max="53" width="12.42578125" style="15" hidden="1" customWidth="1"/>
    <col min="54" max="56" width="9.140625" style="15" hidden="1" customWidth="1"/>
    <col min="57" max="57" width="38" style="15" hidden="1" customWidth="1"/>
    <col min="58" max="58" width="34.85546875" style="15" hidden="1" customWidth="1"/>
    <col min="59" max="59" width="45" style="15" hidden="1" customWidth="1"/>
    <col min="60" max="60" width="40.28515625" style="15" hidden="1" customWidth="1"/>
    <col min="61" max="16384" width="9.140625" style="15" hidden="1"/>
  </cols>
  <sheetData>
    <row r="1" spans="1:58" x14ac:dyDescent="0.25">
      <c r="AT1" s="284" t="s">
        <v>354</v>
      </c>
    </row>
    <row r="2" spans="1:58" x14ac:dyDescent="0.25">
      <c r="AT2" s="285"/>
    </row>
    <row r="3" spans="1:58" x14ac:dyDescent="0.25">
      <c r="AS3" s="61" t="s">
        <v>347</v>
      </c>
      <c r="AT3" s="161" t="s">
        <v>343</v>
      </c>
    </row>
    <row r="4" spans="1:58" ht="15.75" thickBot="1" x14ac:dyDescent="0.3">
      <c r="AS4" s="61" t="s">
        <v>348</v>
      </c>
      <c r="AT4" s="162" t="s">
        <v>344</v>
      </c>
      <c r="AZ4" s="15" t="str">
        <f>AW8</f>
        <v>S. TP</v>
      </c>
      <c r="BA4" s="15" t="str">
        <f>AX8</f>
        <v>S. LM</v>
      </c>
      <c r="BB4" s="15" t="str">
        <f>AY8</f>
        <v>S. AS</v>
      </c>
    </row>
    <row r="5" spans="1:58" x14ac:dyDescent="0.25">
      <c r="AZ5" s="15">
        <f>'MAPEL &amp; BOBOT'!H5</f>
        <v>1</v>
      </c>
      <c r="BA5" s="15">
        <f>'MAPEL &amp; BOBOT'!H6</f>
        <v>1</v>
      </c>
      <c r="BB5" s="15">
        <f>'MAPEL &amp; BOBOT'!H7</f>
        <v>2</v>
      </c>
      <c r="BC5" s="15">
        <f>SUM(AZ5:BB5)</f>
        <v>4</v>
      </c>
    </row>
    <row r="6" spans="1:58" x14ac:dyDescent="0.25"/>
    <row r="7" spans="1:58" customFormat="1" ht="45" customHeight="1" x14ac:dyDescent="0.25">
      <c r="A7" s="283" t="s">
        <v>53</v>
      </c>
      <c r="B7" s="286" t="s">
        <v>353</v>
      </c>
      <c r="C7" s="287" t="str">
        <f>'MAPEL &amp; BOBOT'!F5</f>
        <v>SUMATIF TUJUAN PEMBELAJARAN</v>
      </c>
      <c r="D7" s="287"/>
      <c r="E7" s="287"/>
      <c r="F7" s="287"/>
      <c r="G7" s="287"/>
      <c r="H7" s="287"/>
      <c r="I7" s="287"/>
      <c r="J7" s="287"/>
      <c r="K7" s="287"/>
      <c r="L7" s="287"/>
      <c r="M7" s="287"/>
      <c r="N7" s="287"/>
      <c r="O7" s="287"/>
      <c r="P7" s="287"/>
      <c r="Q7" s="287"/>
      <c r="R7" s="287"/>
      <c r="S7" s="287"/>
      <c r="T7" s="287"/>
      <c r="U7" s="287"/>
      <c r="V7" s="287"/>
      <c r="W7" s="287" t="str">
        <f>'MAPEL &amp; BOBOT'!F6</f>
        <v>SUMATIF LINGKUP MATERI</v>
      </c>
      <c r="X7" s="287"/>
      <c r="Y7" s="287"/>
      <c r="Z7" s="287"/>
      <c r="AA7" s="287"/>
      <c r="AB7" s="287"/>
      <c r="AC7" s="287"/>
      <c r="AD7" s="287"/>
      <c r="AE7" s="287"/>
      <c r="AF7" s="287"/>
      <c r="AG7" s="287"/>
      <c r="AH7" s="287"/>
      <c r="AI7" s="288" t="str">
        <f>'MAPEL &amp; BOBOT'!F7</f>
        <v>SUMATIF AKHIR SEMESTER</v>
      </c>
      <c r="AJ7" s="288"/>
      <c r="AK7" s="289" t="str">
        <f>"NA "&amp;C7</f>
        <v>NA SUMATIF TUJUAN PEMBELAJARAN</v>
      </c>
      <c r="AL7" s="289" t="str">
        <f>"NA "&amp;W7</f>
        <v>NA SUMATIF LINGKUP MATERI</v>
      </c>
      <c r="AM7" s="289" t="str">
        <f>"NA "&amp;AI7</f>
        <v>NA SUMATIF AKHIR SEMESTER</v>
      </c>
      <c r="AN7" s="289" t="s">
        <v>346</v>
      </c>
      <c r="AO7" s="282" t="s">
        <v>349</v>
      </c>
      <c r="AP7" s="282"/>
      <c r="AQ7" s="282" t="s">
        <v>350</v>
      </c>
      <c r="AR7" s="282"/>
      <c r="AS7" s="283" t="s">
        <v>340</v>
      </c>
      <c r="AT7" s="283"/>
      <c r="AU7" s="15"/>
    </row>
    <row r="8" spans="1:58" customFormat="1" ht="71.25" customHeight="1" x14ac:dyDescent="0.25">
      <c r="A8" s="283"/>
      <c r="B8" s="286"/>
      <c r="C8" s="49" t="str" cm="1">
        <f t="array" ref="C8:V8">IF(TRANSPOSE(TP!AA5:AA24)="", "", TRANSPOSE(TP!AA5:AA24))</f>
        <v>TP 1</v>
      </c>
      <c r="D8" s="49" t="str">
        <v>TP 2</v>
      </c>
      <c r="E8" s="49" t="str">
        <v>TP 3</v>
      </c>
      <c r="F8" s="49" t="str">
        <v>TP 4</v>
      </c>
      <c r="G8" s="49" t="str">
        <v>TP 5</v>
      </c>
      <c r="H8" s="49" t="str">
        <v>TP 6</v>
      </c>
      <c r="I8" s="49" t="str">
        <v>TP 7</v>
      </c>
      <c r="J8" s="49" t="str">
        <v>TP 8</v>
      </c>
      <c r="K8" s="49" t="str">
        <v>TP 9</v>
      </c>
      <c r="L8" s="49" t="str">
        <v>TP 10</v>
      </c>
      <c r="M8" s="49" t="str">
        <v>TP 11</v>
      </c>
      <c r="N8" s="49" t="str">
        <v>TP 12</v>
      </c>
      <c r="O8" s="49" t="str">
        <v>TP 13</v>
      </c>
      <c r="P8" s="49" t="str">
        <v>TP 14</v>
      </c>
      <c r="Q8" s="49" t="str">
        <v/>
      </c>
      <c r="R8" s="49" t="str">
        <v/>
      </c>
      <c r="S8" s="49" t="str">
        <v/>
      </c>
      <c r="T8" s="49" t="str">
        <v/>
      </c>
      <c r="U8" s="49" t="str">
        <v/>
      </c>
      <c r="V8" s="49" t="str">
        <v/>
      </c>
      <c r="W8" s="50" t="str" cm="1">
        <f t="array" ref="W8:AH8">IF(TRANSPOSE(TP!Z5:Z16)="", "", TRANSPOSE(TP!Z5:Z16))</f>
        <v>Mengenal Jenis-Jenis  Suara Manusia,   Bunyi Alat Musik, dan  Bentuk Alat Musik</v>
      </c>
      <c r="X8" s="50" t="str">
        <v>Mengenal Notasi dan Tangga Nada</v>
      </c>
      <c r="Y8" s="51" t="str">
        <v>Ayo Bernyanyi</v>
      </c>
      <c r="Z8" s="51" t="str">
        <v/>
      </c>
      <c r="AA8" s="51" t="str">
        <v/>
      </c>
      <c r="AB8" s="51" t="str">
        <v/>
      </c>
      <c r="AC8" s="51" t="str">
        <v/>
      </c>
      <c r="AD8" s="51" t="str">
        <v/>
      </c>
      <c r="AE8" s="51" t="str">
        <v/>
      </c>
      <c r="AF8" s="51" t="str">
        <v/>
      </c>
      <c r="AG8" s="51" t="str">
        <v/>
      </c>
      <c r="AH8" s="51" t="str">
        <v/>
      </c>
      <c r="AI8" s="52" t="s">
        <v>338</v>
      </c>
      <c r="AJ8" s="52" t="s">
        <v>339</v>
      </c>
      <c r="AK8" s="290"/>
      <c r="AL8" s="290"/>
      <c r="AM8" s="290"/>
      <c r="AN8" s="290"/>
      <c r="AO8" s="53" t="s">
        <v>351</v>
      </c>
      <c r="AP8" s="53" t="s">
        <v>352</v>
      </c>
      <c r="AQ8" s="53" t="s">
        <v>351</v>
      </c>
      <c r="AR8" s="53" t="s">
        <v>352</v>
      </c>
      <c r="AS8" s="49" t="s">
        <v>341</v>
      </c>
      <c r="AT8" s="49" t="s">
        <v>342</v>
      </c>
      <c r="AU8" s="15"/>
      <c r="AW8" s="29" t="str">
        <f>'MAPEL &amp; BOBOT'!G5</f>
        <v>S. TP</v>
      </c>
      <c r="AX8" s="29" t="str">
        <f>'MAPEL &amp; BOBOT'!G6</f>
        <v>S. LM</v>
      </c>
      <c r="AY8" s="29" t="str">
        <f>'MAPEL &amp; BOBOT'!G7</f>
        <v>S. AS</v>
      </c>
      <c r="AZ8" s="54"/>
      <c r="BA8" s="29" t="s">
        <v>345</v>
      </c>
    </row>
    <row r="9" spans="1:58" customFormat="1" ht="42" customHeight="1" x14ac:dyDescent="0.25">
      <c r="A9" s="56">
        <f>'Identitas Siswa'!A8</f>
        <v>1</v>
      </c>
      <c r="B9" s="62" t="str">
        <f>IF('Identitas Siswa'!D8=0,"",'Identitas Siswa'!D8)</f>
        <v>Siswa 01</v>
      </c>
      <c r="C9" s="160">
        <v>90</v>
      </c>
      <c r="D9" s="160">
        <v>90</v>
      </c>
      <c r="E9" s="160">
        <v>90</v>
      </c>
      <c r="F9" s="160">
        <v>90</v>
      </c>
      <c r="G9" s="160">
        <v>90</v>
      </c>
      <c r="H9" s="160">
        <v>90</v>
      </c>
      <c r="I9" s="160">
        <v>90</v>
      </c>
      <c r="J9" s="160">
        <v>90</v>
      </c>
      <c r="K9" s="160">
        <v>90</v>
      </c>
      <c r="L9" s="160">
        <v>90</v>
      </c>
      <c r="M9" s="160"/>
      <c r="N9" s="160"/>
      <c r="O9" s="160"/>
      <c r="P9" s="160"/>
      <c r="Q9" s="160"/>
      <c r="R9" s="160"/>
      <c r="S9" s="160"/>
      <c r="T9" s="160"/>
      <c r="U9" s="160"/>
      <c r="V9" s="160"/>
      <c r="W9" s="160">
        <v>90</v>
      </c>
      <c r="X9" s="160">
        <v>90</v>
      </c>
      <c r="Y9" s="160"/>
      <c r="Z9" s="160"/>
      <c r="AA9" s="160"/>
      <c r="AB9" s="160"/>
      <c r="AC9" s="160"/>
      <c r="AD9" s="160"/>
      <c r="AE9" s="160"/>
      <c r="AF9" s="160"/>
      <c r="AG9" s="160"/>
      <c r="AH9" s="160"/>
      <c r="AI9" s="160">
        <v>90</v>
      </c>
      <c r="AJ9" s="160">
        <v>90</v>
      </c>
      <c r="AK9" s="57">
        <f>IFERROR(AVERAGE(C9:V9),0)</f>
        <v>90</v>
      </c>
      <c r="AL9" s="57">
        <f>IFERROR(AVERAGE(W9:AH9),0)</f>
        <v>90</v>
      </c>
      <c r="AM9" s="57">
        <f>IFERROR(AVERAGE(AI9:AJ9),0)</f>
        <v>90</v>
      </c>
      <c r="AN9" s="57">
        <f>IFERROR(ROUND(IFERROR(SUM($AW9:$AY9)/$BA9,""),0),"")</f>
        <v>90</v>
      </c>
      <c r="AO9" s="56">
        <f>MAX(C9:V9)</f>
        <v>90</v>
      </c>
      <c r="AP9" s="56" t="str">
        <f>IFERROR(INDEX(C$8:V$8, MATCH(AO9, C9:V9, 0)), "")</f>
        <v>TP 1</v>
      </c>
      <c r="AQ9" s="56">
        <f>MIN(C9:V9)</f>
        <v>90</v>
      </c>
      <c r="AR9" s="56" t="str">
        <f>IFERROR(INDEX(C$8:V$8, MATCH(AQ9, C9:V9, 0)), "")</f>
        <v>TP 1</v>
      </c>
      <c r="AS9" s="58" t="str">
        <f>IFERROR(
   'Identitas Siswa'!E8 &amp; " " &amp; LOWER($AT$3) &amp; " " &amp; VLOOKUP(AP9, TP!$AA$5:$AB$24, 2, 0) &amp; ".",
"")</f>
        <v>Si A menunjukkan penguasaan dalam mengenal dan membedakan jenis-jenis range pada suara manusia.</v>
      </c>
      <c r="AT9" s="58" t="str">
        <f>IFERROR(
   'Identitas Siswa'!E8 &amp; " " &amp; LOWER($AT$4) &amp; " " &amp; VLOOKUP(AR9, TP!$AA$5:$AB$24, 2, 0) &amp; ".",
"")</f>
        <v>Si A perlu bimbingan dalam mengenal dan membedakan jenis-jenis range pada suara manusia.</v>
      </c>
      <c r="AU9" s="15"/>
      <c r="AW9" s="29">
        <f>IFERROR(AK9*$AZ$5,0)</f>
        <v>90</v>
      </c>
      <c r="AX9" s="29">
        <f>IFERROR(AL9*$BA$5,0)</f>
        <v>90</v>
      </c>
      <c r="AY9" s="29">
        <f>IFERROR(AM9*$BB$5,0)</f>
        <v>180</v>
      </c>
      <c r="AZ9" s="54"/>
      <c r="BA9" s="29">
        <f>SUM(SUM(AK9&gt;0)*$AZ$5,SUM(AL9&gt;0)*$BA$5,SUM(AM9&gt;0)*$BB$5)</f>
        <v>4</v>
      </c>
    </row>
    <row r="10" spans="1:58" customFormat="1" ht="24" x14ac:dyDescent="0.25">
      <c r="A10" s="56">
        <f>'Identitas Siswa'!A9</f>
        <v>2</v>
      </c>
      <c r="B10" s="62" t="str">
        <f>IF('Identitas Siswa'!D9=0,"",'Identitas Siswa'!D9)</f>
        <v>Siswa 02</v>
      </c>
      <c r="C10" s="160">
        <v>80</v>
      </c>
      <c r="D10" s="160">
        <v>80</v>
      </c>
      <c r="E10" s="160">
        <v>80</v>
      </c>
      <c r="F10" s="160">
        <v>80</v>
      </c>
      <c r="G10" s="160">
        <v>80</v>
      </c>
      <c r="H10" s="160">
        <v>80</v>
      </c>
      <c r="I10" s="160">
        <v>80</v>
      </c>
      <c r="J10" s="160">
        <v>80</v>
      </c>
      <c r="K10" s="160">
        <v>80</v>
      </c>
      <c r="L10" s="160">
        <v>80</v>
      </c>
      <c r="M10" s="160"/>
      <c r="N10" s="160"/>
      <c r="O10" s="160"/>
      <c r="P10" s="160"/>
      <c r="Q10" s="160"/>
      <c r="R10" s="160"/>
      <c r="S10" s="160"/>
      <c r="T10" s="160"/>
      <c r="U10" s="160"/>
      <c r="V10" s="160"/>
      <c r="W10" s="160">
        <v>80</v>
      </c>
      <c r="X10" s="160">
        <v>80</v>
      </c>
      <c r="Y10" s="160"/>
      <c r="Z10" s="160"/>
      <c r="AA10" s="160"/>
      <c r="AB10" s="160"/>
      <c r="AC10" s="160"/>
      <c r="AD10" s="160"/>
      <c r="AE10" s="160"/>
      <c r="AF10" s="160"/>
      <c r="AG10" s="160"/>
      <c r="AH10" s="160"/>
      <c r="AI10" s="160">
        <v>80</v>
      </c>
      <c r="AJ10" s="160">
        <v>80</v>
      </c>
      <c r="AK10" s="57">
        <f>IFERROR(AVERAGE(C10:V10),0)</f>
        <v>80</v>
      </c>
      <c r="AL10" s="57">
        <f>IFERROR(AVERAGE(W10:AH10),0)</f>
        <v>80</v>
      </c>
      <c r="AM10" s="57">
        <f>IFERROR(AVERAGE(AI10:AJ10),0)</f>
        <v>80</v>
      </c>
      <c r="AN10" s="57">
        <f>IFERROR(ROUND(IFERROR(SUM($AW10:$AY10)/$BA10,""),0),"")</f>
        <v>80</v>
      </c>
      <c r="AO10" s="56">
        <f>MAX(C10:V10)</f>
        <v>80</v>
      </c>
      <c r="AP10" s="56" t="str">
        <f>IFERROR(INDEX(C$8:V$8, MATCH(AO10, C10:V10, 0)), "")</f>
        <v>TP 1</v>
      </c>
      <c r="AQ10" s="56">
        <f>MIN(C10:V10)</f>
        <v>80</v>
      </c>
      <c r="AR10" s="56" t="str">
        <f>IFERROR(INDEX(C$8:V$8, MATCH(AQ10, C10:V10, 0)), "")</f>
        <v>TP 1</v>
      </c>
      <c r="AS10" s="58" t="str">
        <f>IFERROR(
   'Identitas Siswa'!E9 &amp; " " &amp; LOWER($AT$3) &amp; " " &amp; VLOOKUP(AP10, TP!$AA$5:$AB$24, 2, 0) &amp; ".",
"")</f>
        <v>Si B menunjukkan penguasaan dalam mengenal dan membedakan jenis-jenis range pada suara manusia.</v>
      </c>
      <c r="AT10" s="58" t="str">
        <f>IFERROR(
   'Identitas Siswa'!E9 &amp; " " &amp; LOWER($AT$4) &amp; " " &amp; VLOOKUP(AR10, TP!$AA$5:$AB$24, 2, 0) &amp; ".",
"")</f>
        <v>Si B perlu bimbingan dalam mengenal dan membedakan jenis-jenis range pada suara manusia.</v>
      </c>
      <c r="AU10" s="15"/>
      <c r="AW10" s="29">
        <f>IFERROR(AK10*$AZ$5,0)</f>
        <v>80</v>
      </c>
      <c r="AX10" s="29">
        <f t="shared" ref="AX10:AX68" si="0">IFERROR(AL10*$BA$5,0)</f>
        <v>80</v>
      </c>
      <c r="AY10" s="29">
        <f t="shared" ref="AY10:AY68" si="1">IFERROR(AM10*$BB$5,0)</f>
        <v>160</v>
      </c>
      <c r="AZ10" s="54"/>
      <c r="BA10" s="29">
        <f t="shared" ref="BA10:BA68" si="2">SUM(SUM(AK10&gt;0)*$AZ$5,SUM(AL10&gt;0)*$BA$5,SUM(AM10&gt;0)*$BB$5)</f>
        <v>4</v>
      </c>
      <c r="BE10" s="48"/>
      <c r="BF10" s="48"/>
    </row>
    <row r="11" spans="1:58" customFormat="1" hidden="1" x14ac:dyDescent="0.25">
      <c r="A11" s="56">
        <f>'Identitas Siswa'!A10</f>
        <v>3</v>
      </c>
      <c r="B11" s="62" t="str">
        <f>IF('Identitas Siswa'!D10=0,"",'Identitas Siswa'!D10)</f>
        <v/>
      </c>
      <c r="C11" s="160"/>
      <c r="D11" s="160"/>
      <c r="E11" s="160"/>
      <c r="F11" s="160"/>
      <c r="G11" s="160"/>
      <c r="H11" s="160"/>
      <c r="I11" s="160"/>
      <c r="J11" s="160"/>
      <c r="K11" s="160"/>
      <c r="L11" s="160"/>
      <c r="M11" s="160"/>
      <c r="N11" s="160"/>
      <c r="O11" s="160"/>
      <c r="P11" s="160"/>
      <c r="Q11" s="160"/>
      <c r="R11" s="160"/>
      <c r="S11" s="160"/>
      <c r="T11" s="160"/>
      <c r="U11" s="160"/>
      <c r="V11" s="160"/>
      <c r="W11" s="160"/>
      <c r="X11" s="160"/>
      <c r="Y11" s="160"/>
      <c r="Z11" s="160"/>
      <c r="AA11" s="160"/>
      <c r="AB11" s="160"/>
      <c r="AC11" s="160"/>
      <c r="AD11" s="160"/>
      <c r="AE11" s="160"/>
      <c r="AF11" s="160"/>
      <c r="AG11" s="160"/>
      <c r="AH11" s="160"/>
      <c r="AI11" s="160"/>
      <c r="AJ11" s="160"/>
      <c r="AK11" s="57">
        <f t="shared" ref="AK11:AK68" si="3">IFERROR(AVERAGE(C11:V11),0)</f>
        <v>0</v>
      </c>
      <c r="AL11" s="57">
        <f t="shared" ref="AL11:AL68" si="4">IFERROR(AVERAGE(W11:AH11),0)</f>
        <v>0</v>
      </c>
      <c r="AM11" s="57">
        <f t="shared" ref="AM11:AM68" si="5">IFERROR(AVERAGE(AI11:AJ11),0)</f>
        <v>0</v>
      </c>
      <c r="AN11" s="57" t="str">
        <f t="shared" ref="AN11:AN68" si="6">IFERROR(ROUND(IFERROR(SUM($AW11:$AY11)/$BA11,""),0),"")</f>
        <v/>
      </c>
      <c r="AO11" s="56">
        <f t="shared" ref="AO11:AO68" si="7">MAX(C11:V11)</f>
        <v>0</v>
      </c>
      <c r="AP11" s="56" t="str">
        <f t="shared" ref="AP11:AP68" si="8">IFERROR(INDEX(C$8:V$8, MATCH(AO11, C11:V11, 0)), "")</f>
        <v/>
      </c>
      <c r="AQ11" s="56">
        <f t="shared" ref="AQ11:AQ68" si="9">MIN(C11:V11)</f>
        <v>0</v>
      </c>
      <c r="AR11" s="56" t="str">
        <f t="shared" ref="AR11:AR68" si="10">IFERROR(INDEX(C$8:V$8, MATCH(AQ11, C11:V11, 0)), "")</f>
        <v/>
      </c>
      <c r="AS11" s="58" t="str">
        <f>IFERROR(
   'Identitas Siswa'!E10 &amp; " " &amp; LOWER($AT$3) &amp; " " &amp; VLOOKUP(AP11, TP!$AA$5:$AB$24, 2, 0) &amp; ".",
"")</f>
        <v/>
      </c>
      <c r="AT11" s="58" t="str">
        <f>IFERROR(
   'Identitas Siswa'!E10 &amp; " " &amp; LOWER($AT$4) &amp; " " &amp; VLOOKUP(AR11, TP!$AA$5:$AB$24, 2, 0) &amp; ".",
"")</f>
        <v/>
      </c>
      <c r="AU11" s="15"/>
      <c r="AW11" s="29">
        <f t="shared" ref="AW11:AW68" si="11">IFERROR(AK11*$AZ$5,0)</f>
        <v>0</v>
      </c>
      <c r="AX11" s="29">
        <f t="shared" si="0"/>
        <v>0</v>
      </c>
      <c r="AY11" s="29">
        <f t="shared" si="1"/>
        <v>0</v>
      </c>
      <c r="AZ11" s="54"/>
      <c r="BA11" s="29">
        <f t="shared" si="2"/>
        <v>0</v>
      </c>
      <c r="BE11" s="48"/>
      <c r="BF11" s="48"/>
    </row>
    <row r="12" spans="1:58" customFormat="1" hidden="1" x14ac:dyDescent="0.25">
      <c r="A12" s="56">
        <f>'Identitas Siswa'!A11</f>
        <v>4</v>
      </c>
      <c r="B12" s="62" t="str">
        <f>IF('Identitas Siswa'!D11=0,"",'Identitas Siswa'!D11)</f>
        <v/>
      </c>
      <c r="C12" s="160"/>
      <c r="D12" s="160"/>
      <c r="E12" s="160"/>
      <c r="F12" s="160"/>
      <c r="G12" s="160"/>
      <c r="H12" s="160"/>
      <c r="I12" s="160"/>
      <c r="J12" s="160"/>
      <c r="K12" s="160"/>
      <c r="L12" s="160"/>
      <c r="M12" s="160"/>
      <c r="N12" s="160"/>
      <c r="O12" s="160"/>
      <c r="P12" s="160"/>
      <c r="Q12" s="160"/>
      <c r="R12" s="160"/>
      <c r="S12" s="160"/>
      <c r="T12" s="160"/>
      <c r="U12" s="160"/>
      <c r="V12" s="160"/>
      <c r="W12" s="160"/>
      <c r="X12" s="160"/>
      <c r="Y12" s="160"/>
      <c r="Z12" s="160"/>
      <c r="AA12" s="160"/>
      <c r="AB12" s="160"/>
      <c r="AC12" s="160"/>
      <c r="AD12" s="160"/>
      <c r="AE12" s="160"/>
      <c r="AF12" s="160"/>
      <c r="AG12" s="160"/>
      <c r="AH12" s="160"/>
      <c r="AI12" s="160"/>
      <c r="AJ12" s="160"/>
      <c r="AK12" s="57">
        <f t="shared" si="3"/>
        <v>0</v>
      </c>
      <c r="AL12" s="57">
        <f t="shared" si="4"/>
        <v>0</v>
      </c>
      <c r="AM12" s="57">
        <f t="shared" si="5"/>
        <v>0</v>
      </c>
      <c r="AN12" s="57" t="str">
        <f t="shared" si="6"/>
        <v/>
      </c>
      <c r="AO12" s="56">
        <f t="shared" si="7"/>
        <v>0</v>
      </c>
      <c r="AP12" s="56" t="str">
        <f t="shared" si="8"/>
        <v/>
      </c>
      <c r="AQ12" s="56">
        <f t="shared" si="9"/>
        <v>0</v>
      </c>
      <c r="AR12" s="56" t="str">
        <f t="shared" si="10"/>
        <v/>
      </c>
      <c r="AS12" s="58" t="str">
        <f>IFERROR(
   'Identitas Siswa'!E11 &amp; " " &amp; LOWER($AT$3) &amp; " " &amp; VLOOKUP(AP12, TP!$AA$5:$AB$24, 2, 0) &amp; ".",
"")</f>
        <v/>
      </c>
      <c r="AT12" s="58" t="str">
        <f>IFERROR(
   'Identitas Siswa'!E11 &amp; " " &amp; LOWER($AT$4) &amp; " " &amp; VLOOKUP(AR12, TP!$AA$5:$AB$24, 2, 0) &amp; ".",
"")</f>
        <v/>
      </c>
      <c r="AU12" s="15"/>
      <c r="AW12" s="29">
        <f t="shared" si="11"/>
        <v>0</v>
      </c>
      <c r="AX12" s="29">
        <f t="shared" si="0"/>
        <v>0</v>
      </c>
      <c r="AY12" s="29">
        <f t="shared" si="1"/>
        <v>0</v>
      </c>
      <c r="AZ12" s="54"/>
      <c r="BA12" s="29">
        <f t="shared" si="2"/>
        <v>0</v>
      </c>
      <c r="BE12" s="48"/>
      <c r="BF12" s="48"/>
    </row>
    <row r="13" spans="1:58" customFormat="1" hidden="1" x14ac:dyDescent="0.25">
      <c r="A13" s="56">
        <f>'Identitas Siswa'!A12</f>
        <v>5</v>
      </c>
      <c r="B13" s="62" t="str">
        <f>IF('Identitas Siswa'!D12=0,"",'Identitas Siswa'!D12)</f>
        <v/>
      </c>
      <c r="C13" s="160"/>
      <c r="D13" s="160"/>
      <c r="E13" s="160"/>
      <c r="F13" s="160"/>
      <c r="G13" s="160"/>
      <c r="H13" s="160"/>
      <c r="I13" s="160"/>
      <c r="J13" s="160"/>
      <c r="K13" s="160"/>
      <c r="L13" s="160"/>
      <c r="M13" s="160"/>
      <c r="N13" s="160"/>
      <c r="O13" s="160"/>
      <c r="P13" s="160"/>
      <c r="Q13" s="160"/>
      <c r="R13" s="160"/>
      <c r="S13" s="160"/>
      <c r="T13" s="160"/>
      <c r="U13" s="160"/>
      <c r="V13" s="160"/>
      <c r="W13" s="160"/>
      <c r="X13" s="160"/>
      <c r="Y13" s="160"/>
      <c r="Z13" s="160"/>
      <c r="AA13" s="160"/>
      <c r="AB13" s="160"/>
      <c r="AC13" s="160"/>
      <c r="AD13" s="160"/>
      <c r="AE13" s="160"/>
      <c r="AF13" s="160"/>
      <c r="AG13" s="160"/>
      <c r="AH13" s="160"/>
      <c r="AI13" s="160"/>
      <c r="AJ13" s="160"/>
      <c r="AK13" s="57">
        <f t="shared" si="3"/>
        <v>0</v>
      </c>
      <c r="AL13" s="57">
        <f t="shared" si="4"/>
        <v>0</v>
      </c>
      <c r="AM13" s="57">
        <f t="shared" si="5"/>
        <v>0</v>
      </c>
      <c r="AN13" s="57" t="str">
        <f t="shared" si="6"/>
        <v/>
      </c>
      <c r="AO13" s="56">
        <f t="shared" si="7"/>
        <v>0</v>
      </c>
      <c r="AP13" s="56" t="str">
        <f t="shared" si="8"/>
        <v/>
      </c>
      <c r="AQ13" s="56">
        <f t="shared" si="9"/>
        <v>0</v>
      </c>
      <c r="AR13" s="56" t="str">
        <f t="shared" si="10"/>
        <v/>
      </c>
      <c r="AS13" s="58" t="str">
        <f>IFERROR(
   'Identitas Siswa'!E12 &amp; " " &amp; LOWER($AT$3) &amp; " " &amp; VLOOKUP(AP13, TP!$AA$5:$AB$24, 2, 0) &amp; ".",
"")</f>
        <v/>
      </c>
      <c r="AT13" s="58" t="str">
        <f>IFERROR(
   'Identitas Siswa'!E12 &amp; " " &amp; LOWER($AT$4) &amp; " " &amp; VLOOKUP(AR13, TP!$AA$5:$AB$24, 2, 0) &amp; ".",
"")</f>
        <v/>
      </c>
      <c r="AU13" s="15"/>
      <c r="AW13" s="29">
        <f t="shared" si="11"/>
        <v>0</v>
      </c>
      <c r="AX13" s="29">
        <f t="shared" si="0"/>
        <v>0</v>
      </c>
      <c r="AY13" s="29">
        <f t="shared" si="1"/>
        <v>0</v>
      </c>
      <c r="AZ13" s="54"/>
      <c r="BA13" s="29">
        <f t="shared" si="2"/>
        <v>0</v>
      </c>
      <c r="BE13" s="48"/>
      <c r="BF13" s="48"/>
    </row>
    <row r="14" spans="1:58" customFormat="1" hidden="1" x14ac:dyDescent="0.25">
      <c r="A14" s="56">
        <f>'Identitas Siswa'!A13</f>
        <v>6</v>
      </c>
      <c r="B14" s="62" t="str">
        <f>IF('Identitas Siswa'!D13=0,"",'Identitas Siswa'!D13)</f>
        <v/>
      </c>
      <c r="C14" s="160"/>
      <c r="D14" s="160"/>
      <c r="E14" s="160"/>
      <c r="F14" s="160"/>
      <c r="G14" s="160"/>
      <c r="H14" s="160"/>
      <c r="I14" s="160"/>
      <c r="J14" s="160"/>
      <c r="K14" s="160"/>
      <c r="L14" s="160"/>
      <c r="M14" s="160"/>
      <c r="N14" s="160"/>
      <c r="O14" s="160"/>
      <c r="P14" s="160"/>
      <c r="Q14" s="160"/>
      <c r="R14" s="160"/>
      <c r="S14" s="160"/>
      <c r="T14" s="160"/>
      <c r="U14" s="160"/>
      <c r="V14" s="160"/>
      <c r="W14" s="160"/>
      <c r="X14" s="160"/>
      <c r="Y14" s="160"/>
      <c r="Z14" s="160"/>
      <c r="AA14" s="160"/>
      <c r="AB14" s="160"/>
      <c r="AC14" s="160"/>
      <c r="AD14" s="160"/>
      <c r="AE14" s="160"/>
      <c r="AF14" s="160"/>
      <c r="AG14" s="160"/>
      <c r="AH14" s="160"/>
      <c r="AI14" s="160"/>
      <c r="AJ14" s="160"/>
      <c r="AK14" s="57">
        <f t="shared" si="3"/>
        <v>0</v>
      </c>
      <c r="AL14" s="57">
        <f t="shared" si="4"/>
        <v>0</v>
      </c>
      <c r="AM14" s="57">
        <f t="shared" si="5"/>
        <v>0</v>
      </c>
      <c r="AN14" s="57" t="str">
        <f t="shared" si="6"/>
        <v/>
      </c>
      <c r="AO14" s="56">
        <f t="shared" si="7"/>
        <v>0</v>
      </c>
      <c r="AP14" s="56" t="str">
        <f t="shared" si="8"/>
        <v/>
      </c>
      <c r="AQ14" s="56">
        <f t="shared" si="9"/>
        <v>0</v>
      </c>
      <c r="AR14" s="56" t="str">
        <f t="shared" si="10"/>
        <v/>
      </c>
      <c r="AS14" s="58" t="str">
        <f>IFERROR(
   'Identitas Siswa'!E13 &amp; " " &amp; LOWER($AT$3) &amp; " " &amp; VLOOKUP(AP14, TP!$AA$5:$AB$24, 2, 0) &amp; ".",
"")</f>
        <v/>
      </c>
      <c r="AT14" s="58" t="str">
        <f>IFERROR(
   'Identitas Siswa'!E13 &amp; " " &amp; LOWER($AT$4) &amp; " " &amp; VLOOKUP(AR14, TP!$AA$5:$AB$24, 2, 0) &amp; ".",
"")</f>
        <v/>
      </c>
      <c r="AU14" s="15"/>
      <c r="AW14" s="29">
        <f t="shared" si="11"/>
        <v>0</v>
      </c>
      <c r="AX14" s="29">
        <f t="shared" si="0"/>
        <v>0</v>
      </c>
      <c r="AY14" s="29">
        <f t="shared" si="1"/>
        <v>0</v>
      </c>
      <c r="AZ14" s="54"/>
      <c r="BA14" s="29">
        <f t="shared" si="2"/>
        <v>0</v>
      </c>
      <c r="BE14" s="48"/>
      <c r="BF14" s="48"/>
    </row>
    <row r="15" spans="1:58" customFormat="1" hidden="1" x14ac:dyDescent="0.25">
      <c r="A15" s="56">
        <f>'Identitas Siswa'!A14</f>
        <v>7</v>
      </c>
      <c r="B15" s="62" t="str">
        <f>IF('Identitas Siswa'!D14=0,"",'Identitas Siswa'!D14)</f>
        <v/>
      </c>
      <c r="C15" s="160"/>
      <c r="D15" s="160"/>
      <c r="E15" s="160"/>
      <c r="F15" s="160"/>
      <c r="G15" s="160"/>
      <c r="H15" s="160"/>
      <c r="I15" s="160"/>
      <c r="J15" s="160"/>
      <c r="K15" s="160"/>
      <c r="L15" s="160"/>
      <c r="M15" s="160"/>
      <c r="N15" s="160"/>
      <c r="O15" s="160"/>
      <c r="P15" s="160"/>
      <c r="Q15" s="160"/>
      <c r="R15" s="160"/>
      <c r="S15" s="160"/>
      <c r="T15" s="160"/>
      <c r="U15" s="160"/>
      <c r="V15" s="160"/>
      <c r="W15" s="160"/>
      <c r="X15" s="160"/>
      <c r="Y15" s="160"/>
      <c r="Z15" s="160"/>
      <c r="AA15" s="160"/>
      <c r="AB15" s="160"/>
      <c r="AC15" s="160"/>
      <c r="AD15" s="160"/>
      <c r="AE15" s="160"/>
      <c r="AF15" s="160"/>
      <c r="AG15" s="160"/>
      <c r="AH15" s="160"/>
      <c r="AI15" s="160"/>
      <c r="AJ15" s="160"/>
      <c r="AK15" s="57">
        <f t="shared" si="3"/>
        <v>0</v>
      </c>
      <c r="AL15" s="57">
        <f t="shared" si="4"/>
        <v>0</v>
      </c>
      <c r="AM15" s="57">
        <f t="shared" si="5"/>
        <v>0</v>
      </c>
      <c r="AN15" s="57" t="str">
        <f t="shared" si="6"/>
        <v/>
      </c>
      <c r="AO15" s="56">
        <f t="shared" si="7"/>
        <v>0</v>
      </c>
      <c r="AP15" s="56" t="str">
        <f t="shared" si="8"/>
        <v/>
      </c>
      <c r="AQ15" s="56">
        <f t="shared" si="9"/>
        <v>0</v>
      </c>
      <c r="AR15" s="56" t="str">
        <f t="shared" si="10"/>
        <v/>
      </c>
      <c r="AS15" s="58" t="str">
        <f>IFERROR(
   'Identitas Siswa'!E14 &amp; " " &amp; LOWER($AT$3) &amp; " " &amp; VLOOKUP(AP15, TP!$AA$5:$AB$24, 2, 0) &amp; ".",
"")</f>
        <v/>
      </c>
      <c r="AT15" s="58" t="str">
        <f>IFERROR(
   'Identitas Siswa'!E14 &amp; " " &amp; LOWER($AT$4) &amp; " " &amp; VLOOKUP(AR15, TP!$AA$5:$AB$24, 2, 0) &amp; ".",
"")</f>
        <v/>
      </c>
      <c r="AU15" s="15"/>
      <c r="AW15" s="29">
        <f t="shared" si="11"/>
        <v>0</v>
      </c>
      <c r="AX15" s="29">
        <f t="shared" si="0"/>
        <v>0</v>
      </c>
      <c r="AY15" s="29">
        <f t="shared" si="1"/>
        <v>0</v>
      </c>
      <c r="AZ15" s="54"/>
      <c r="BA15" s="29">
        <f t="shared" si="2"/>
        <v>0</v>
      </c>
      <c r="BE15" s="48"/>
      <c r="BF15" s="48"/>
    </row>
    <row r="16" spans="1:58" customFormat="1" hidden="1" x14ac:dyDescent="0.25">
      <c r="A16" s="56">
        <f>'Identitas Siswa'!A15</f>
        <v>8</v>
      </c>
      <c r="B16" s="62" t="str">
        <f>IF('Identitas Siswa'!D15=0,"",'Identitas Siswa'!D15)</f>
        <v/>
      </c>
      <c r="C16" s="160"/>
      <c r="D16" s="160"/>
      <c r="E16" s="160"/>
      <c r="F16" s="160"/>
      <c r="G16" s="160"/>
      <c r="H16" s="160"/>
      <c r="I16" s="160"/>
      <c r="J16" s="160"/>
      <c r="K16" s="160"/>
      <c r="L16" s="160"/>
      <c r="M16" s="160"/>
      <c r="N16" s="160"/>
      <c r="O16" s="160"/>
      <c r="P16" s="160"/>
      <c r="Q16" s="160"/>
      <c r="R16" s="160"/>
      <c r="S16" s="160"/>
      <c r="T16" s="160"/>
      <c r="U16" s="160"/>
      <c r="V16" s="160"/>
      <c r="W16" s="160"/>
      <c r="X16" s="160"/>
      <c r="Y16" s="160"/>
      <c r="Z16" s="160"/>
      <c r="AA16" s="160"/>
      <c r="AB16" s="160"/>
      <c r="AC16" s="160"/>
      <c r="AD16" s="160"/>
      <c r="AE16" s="160"/>
      <c r="AF16" s="160"/>
      <c r="AG16" s="160"/>
      <c r="AH16" s="160"/>
      <c r="AI16" s="160"/>
      <c r="AJ16" s="160"/>
      <c r="AK16" s="57">
        <f t="shared" si="3"/>
        <v>0</v>
      </c>
      <c r="AL16" s="57">
        <f t="shared" si="4"/>
        <v>0</v>
      </c>
      <c r="AM16" s="57">
        <f t="shared" si="5"/>
        <v>0</v>
      </c>
      <c r="AN16" s="57" t="str">
        <f t="shared" si="6"/>
        <v/>
      </c>
      <c r="AO16" s="56">
        <f t="shared" si="7"/>
        <v>0</v>
      </c>
      <c r="AP16" s="56" t="str">
        <f t="shared" si="8"/>
        <v/>
      </c>
      <c r="AQ16" s="56">
        <f t="shared" si="9"/>
        <v>0</v>
      </c>
      <c r="AR16" s="56" t="str">
        <f t="shared" si="10"/>
        <v/>
      </c>
      <c r="AS16" s="58" t="str">
        <f>IFERROR(
   'Identitas Siswa'!E15 &amp; " " &amp; LOWER($AT$3) &amp; " " &amp; VLOOKUP(AP16, TP!$AA$5:$AB$24, 2, 0) &amp; ".",
"")</f>
        <v/>
      </c>
      <c r="AT16" s="58" t="str">
        <f>IFERROR(
   'Identitas Siswa'!E15 &amp; " " &amp; LOWER($AT$4) &amp; " " &amp; VLOOKUP(AR16, TP!$AA$5:$AB$24, 2, 0) &amp; ".",
"")</f>
        <v/>
      </c>
      <c r="AU16" s="15"/>
      <c r="AW16" s="29">
        <f t="shared" si="11"/>
        <v>0</v>
      </c>
      <c r="AX16" s="29">
        <f t="shared" si="0"/>
        <v>0</v>
      </c>
      <c r="AY16" s="29">
        <f t="shared" si="1"/>
        <v>0</v>
      </c>
      <c r="AZ16" s="54"/>
      <c r="BA16" s="29">
        <f t="shared" si="2"/>
        <v>0</v>
      </c>
      <c r="BE16" s="48"/>
      <c r="BF16" s="48"/>
    </row>
    <row r="17" spans="1:58" customFormat="1" hidden="1" x14ac:dyDescent="0.25">
      <c r="A17" s="56">
        <f>'Identitas Siswa'!A16</f>
        <v>9</v>
      </c>
      <c r="B17" s="62" t="str">
        <f>IF('Identitas Siswa'!D16=0,"",'Identitas Siswa'!D16)</f>
        <v/>
      </c>
      <c r="C17" s="160"/>
      <c r="D17" s="160"/>
      <c r="E17" s="160"/>
      <c r="F17" s="160"/>
      <c r="G17" s="160"/>
      <c r="H17" s="160"/>
      <c r="I17" s="160"/>
      <c r="J17" s="160"/>
      <c r="K17" s="160"/>
      <c r="L17" s="160"/>
      <c r="M17" s="160"/>
      <c r="N17" s="160"/>
      <c r="O17" s="160"/>
      <c r="P17" s="160"/>
      <c r="Q17" s="160"/>
      <c r="R17" s="160"/>
      <c r="S17" s="160"/>
      <c r="T17" s="160"/>
      <c r="U17" s="160"/>
      <c r="V17" s="160"/>
      <c r="W17" s="160"/>
      <c r="X17" s="160"/>
      <c r="Y17" s="160"/>
      <c r="Z17" s="160"/>
      <c r="AA17" s="160"/>
      <c r="AB17" s="160"/>
      <c r="AC17" s="160"/>
      <c r="AD17" s="160"/>
      <c r="AE17" s="160"/>
      <c r="AF17" s="160"/>
      <c r="AG17" s="160"/>
      <c r="AH17" s="160"/>
      <c r="AI17" s="160"/>
      <c r="AJ17" s="160"/>
      <c r="AK17" s="57">
        <f t="shared" si="3"/>
        <v>0</v>
      </c>
      <c r="AL17" s="57">
        <f t="shared" si="4"/>
        <v>0</v>
      </c>
      <c r="AM17" s="57">
        <f t="shared" si="5"/>
        <v>0</v>
      </c>
      <c r="AN17" s="57" t="str">
        <f t="shared" si="6"/>
        <v/>
      </c>
      <c r="AO17" s="56">
        <f t="shared" si="7"/>
        <v>0</v>
      </c>
      <c r="AP17" s="56" t="str">
        <f t="shared" si="8"/>
        <v/>
      </c>
      <c r="AQ17" s="56">
        <f t="shared" si="9"/>
        <v>0</v>
      </c>
      <c r="AR17" s="56" t="str">
        <f t="shared" si="10"/>
        <v/>
      </c>
      <c r="AS17" s="58" t="str">
        <f>IFERROR(
   'Identitas Siswa'!E16 &amp; " " &amp; LOWER($AT$3) &amp; " " &amp; VLOOKUP(AP17, TP!$AA$5:$AB$24, 2, 0) &amp; ".",
"")</f>
        <v/>
      </c>
      <c r="AT17" s="58" t="str">
        <f>IFERROR(
   'Identitas Siswa'!E16 &amp; " " &amp; LOWER($AT$4) &amp; " " &amp; VLOOKUP(AR17, TP!$AA$5:$AB$24, 2, 0) &amp; ".",
"")</f>
        <v/>
      </c>
      <c r="AU17" s="15"/>
      <c r="AW17" s="29">
        <f t="shared" si="11"/>
        <v>0</v>
      </c>
      <c r="AX17" s="29">
        <f t="shared" si="0"/>
        <v>0</v>
      </c>
      <c r="AY17" s="29">
        <f t="shared" si="1"/>
        <v>0</v>
      </c>
      <c r="AZ17" s="54"/>
      <c r="BA17" s="29">
        <f t="shared" si="2"/>
        <v>0</v>
      </c>
      <c r="BE17" s="48"/>
      <c r="BF17" s="48"/>
    </row>
    <row r="18" spans="1:58" customFormat="1" hidden="1" x14ac:dyDescent="0.25">
      <c r="A18" s="56">
        <f>'Identitas Siswa'!A17</f>
        <v>10</v>
      </c>
      <c r="B18" s="62" t="str">
        <f>IF('Identitas Siswa'!D17=0,"",'Identitas Siswa'!D17)</f>
        <v/>
      </c>
      <c r="C18" s="160"/>
      <c r="D18" s="160"/>
      <c r="E18" s="160"/>
      <c r="F18" s="160"/>
      <c r="G18" s="160"/>
      <c r="H18" s="160"/>
      <c r="I18" s="160"/>
      <c r="J18" s="160"/>
      <c r="K18" s="160"/>
      <c r="L18" s="160"/>
      <c r="M18" s="160"/>
      <c r="N18" s="160"/>
      <c r="O18" s="160"/>
      <c r="P18" s="160"/>
      <c r="Q18" s="160"/>
      <c r="R18" s="160"/>
      <c r="S18" s="160"/>
      <c r="T18" s="160"/>
      <c r="U18" s="160"/>
      <c r="V18" s="160"/>
      <c r="W18" s="160"/>
      <c r="X18" s="160"/>
      <c r="Y18" s="160"/>
      <c r="Z18" s="160"/>
      <c r="AA18" s="160"/>
      <c r="AB18" s="160"/>
      <c r="AC18" s="160"/>
      <c r="AD18" s="160"/>
      <c r="AE18" s="160"/>
      <c r="AF18" s="160"/>
      <c r="AG18" s="160"/>
      <c r="AH18" s="160"/>
      <c r="AI18" s="160"/>
      <c r="AJ18" s="160"/>
      <c r="AK18" s="57">
        <f t="shared" si="3"/>
        <v>0</v>
      </c>
      <c r="AL18" s="57">
        <f t="shared" si="4"/>
        <v>0</v>
      </c>
      <c r="AM18" s="57">
        <f t="shared" si="5"/>
        <v>0</v>
      </c>
      <c r="AN18" s="57" t="str">
        <f t="shared" si="6"/>
        <v/>
      </c>
      <c r="AO18" s="56">
        <f t="shared" si="7"/>
        <v>0</v>
      </c>
      <c r="AP18" s="56" t="str">
        <f t="shared" si="8"/>
        <v/>
      </c>
      <c r="AQ18" s="56">
        <f t="shared" si="9"/>
        <v>0</v>
      </c>
      <c r="AR18" s="56" t="str">
        <f t="shared" si="10"/>
        <v/>
      </c>
      <c r="AS18" s="58" t="str">
        <f>IFERROR(
   'Identitas Siswa'!E17 &amp; " " &amp; LOWER($AT$3) &amp; " " &amp; VLOOKUP(AP18, TP!$AA$5:$AB$24, 2, 0) &amp; ".",
"")</f>
        <v/>
      </c>
      <c r="AT18" s="58" t="str">
        <f>IFERROR(
   'Identitas Siswa'!E17 &amp; " " &amp; LOWER($AT$4) &amp; " " &amp; VLOOKUP(AR18, TP!$AA$5:$AB$24, 2, 0) &amp; ".",
"")</f>
        <v/>
      </c>
      <c r="AU18" s="15"/>
      <c r="AW18" s="29">
        <f t="shared" si="11"/>
        <v>0</v>
      </c>
      <c r="AX18" s="29">
        <f t="shared" si="0"/>
        <v>0</v>
      </c>
      <c r="AY18" s="29">
        <f t="shared" si="1"/>
        <v>0</v>
      </c>
      <c r="AZ18" s="54"/>
      <c r="BA18" s="29">
        <f t="shared" si="2"/>
        <v>0</v>
      </c>
      <c r="BE18" s="48"/>
      <c r="BF18" s="48"/>
    </row>
    <row r="19" spans="1:58" customFormat="1" hidden="1" x14ac:dyDescent="0.25">
      <c r="A19" s="56">
        <f>'Identitas Siswa'!A18</f>
        <v>11</v>
      </c>
      <c r="B19" s="62" t="str">
        <f>IF('Identitas Siswa'!D18=0,"",'Identitas Siswa'!D18)</f>
        <v/>
      </c>
      <c r="C19" s="160"/>
      <c r="D19" s="160"/>
      <c r="E19" s="160"/>
      <c r="F19" s="160"/>
      <c r="G19" s="160"/>
      <c r="H19" s="160"/>
      <c r="I19" s="160"/>
      <c r="J19" s="160"/>
      <c r="K19" s="160"/>
      <c r="L19" s="160"/>
      <c r="M19" s="160"/>
      <c r="N19" s="160"/>
      <c r="O19" s="160"/>
      <c r="P19" s="160"/>
      <c r="Q19" s="160"/>
      <c r="R19" s="160"/>
      <c r="S19" s="160"/>
      <c r="T19" s="160"/>
      <c r="U19" s="160"/>
      <c r="V19" s="160"/>
      <c r="W19" s="160"/>
      <c r="X19" s="160"/>
      <c r="Y19" s="160"/>
      <c r="Z19" s="160"/>
      <c r="AA19" s="160"/>
      <c r="AB19" s="160"/>
      <c r="AC19" s="160"/>
      <c r="AD19" s="160"/>
      <c r="AE19" s="160"/>
      <c r="AF19" s="160"/>
      <c r="AG19" s="160"/>
      <c r="AH19" s="160"/>
      <c r="AI19" s="160"/>
      <c r="AJ19" s="160"/>
      <c r="AK19" s="57">
        <f t="shared" si="3"/>
        <v>0</v>
      </c>
      <c r="AL19" s="57">
        <f t="shared" si="4"/>
        <v>0</v>
      </c>
      <c r="AM19" s="57">
        <f t="shared" si="5"/>
        <v>0</v>
      </c>
      <c r="AN19" s="57" t="str">
        <f t="shared" si="6"/>
        <v/>
      </c>
      <c r="AO19" s="56">
        <f t="shared" si="7"/>
        <v>0</v>
      </c>
      <c r="AP19" s="56" t="str">
        <f t="shared" si="8"/>
        <v/>
      </c>
      <c r="AQ19" s="56">
        <f t="shared" si="9"/>
        <v>0</v>
      </c>
      <c r="AR19" s="56" t="str">
        <f t="shared" si="10"/>
        <v/>
      </c>
      <c r="AS19" s="58" t="str">
        <f>IFERROR(
   'Identitas Siswa'!E18 &amp; " " &amp; LOWER($AT$3) &amp; " " &amp; VLOOKUP(AP19, TP!$AA$5:$AB$24, 2, 0) &amp; ".",
"")</f>
        <v/>
      </c>
      <c r="AT19" s="58" t="str">
        <f>IFERROR(
   'Identitas Siswa'!E18 &amp; " " &amp; LOWER($AT$4) &amp; " " &amp; VLOOKUP(AR19, TP!$AA$5:$AB$24, 2, 0) &amp; ".",
"")</f>
        <v/>
      </c>
      <c r="AU19" s="15"/>
      <c r="AW19" s="29">
        <f t="shared" si="11"/>
        <v>0</v>
      </c>
      <c r="AX19" s="29">
        <f t="shared" si="0"/>
        <v>0</v>
      </c>
      <c r="AY19" s="29">
        <f t="shared" si="1"/>
        <v>0</v>
      </c>
      <c r="AZ19" s="54"/>
      <c r="BA19" s="29">
        <f t="shared" si="2"/>
        <v>0</v>
      </c>
      <c r="BE19" s="48"/>
      <c r="BF19" s="48"/>
    </row>
    <row r="20" spans="1:58" customFormat="1" hidden="1" x14ac:dyDescent="0.25">
      <c r="A20" s="56">
        <f>'Identitas Siswa'!A19</f>
        <v>12</v>
      </c>
      <c r="B20" s="62" t="str">
        <f>IF('Identitas Siswa'!D19=0,"",'Identitas Siswa'!D19)</f>
        <v/>
      </c>
      <c r="C20" s="160"/>
      <c r="D20" s="160"/>
      <c r="E20" s="160"/>
      <c r="F20" s="160"/>
      <c r="G20" s="160"/>
      <c r="H20" s="160"/>
      <c r="I20" s="160"/>
      <c r="J20" s="160"/>
      <c r="K20" s="160"/>
      <c r="L20" s="160"/>
      <c r="M20" s="160"/>
      <c r="N20" s="160"/>
      <c r="O20" s="160"/>
      <c r="P20" s="160"/>
      <c r="Q20" s="160"/>
      <c r="R20" s="160"/>
      <c r="S20" s="160"/>
      <c r="T20" s="160"/>
      <c r="U20" s="160"/>
      <c r="V20" s="160"/>
      <c r="W20" s="160"/>
      <c r="X20" s="160"/>
      <c r="Y20" s="160"/>
      <c r="Z20" s="160"/>
      <c r="AA20" s="160"/>
      <c r="AB20" s="160"/>
      <c r="AC20" s="160"/>
      <c r="AD20" s="160"/>
      <c r="AE20" s="160"/>
      <c r="AF20" s="160"/>
      <c r="AG20" s="160"/>
      <c r="AH20" s="160"/>
      <c r="AI20" s="160"/>
      <c r="AJ20" s="160"/>
      <c r="AK20" s="57">
        <f t="shared" si="3"/>
        <v>0</v>
      </c>
      <c r="AL20" s="57">
        <f t="shared" si="4"/>
        <v>0</v>
      </c>
      <c r="AM20" s="57">
        <f t="shared" si="5"/>
        <v>0</v>
      </c>
      <c r="AN20" s="57" t="str">
        <f t="shared" si="6"/>
        <v/>
      </c>
      <c r="AO20" s="56">
        <f t="shared" si="7"/>
        <v>0</v>
      </c>
      <c r="AP20" s="56" t="str">
        <f t="shared" si="8"/>
        <v/>
      </c>
      <c r="AQ20" s="56">
        <f t="shared" si="9"/>
        <v>0</v>
      </c>
      <c r="AR20" s="56" t="str">
        <f t="shared" si="10"/>
        <v/>
      </c>
      <c r="AS20" s="58" t="str">
        <f>IFERROR(
   'Identitas Siswa'!E19 &amp; " " &amp; LOWER($AT$3) &amp; " " &amp; VLOOKUP(AP20, TP!$AA$5:$AB$24, 2, 0) &amp; ".",
"")</f>
        <v/>
      </c>
      <c r="AT20" s="58" t="str">
        <f>IFERROR(
   'Identitas Siswa'!E19 &amp; " " &amp; LOWER($AT$4) &amp; " " &amp; VLOOKUP(AR20, TP!$AA$5:$AB$24, 2, 0) &amp; ".",
"")</f>
        <v/>
      </c>
      <c r="AU20" s="15"/>
      <c r="AW20" s="29">
        <f t="shared" si="11"/>
        <v>0</v>
      </c>
      <c r="AX20" s="29">
        <f t="shared" si="0"/>
        <v>0</v>
      </c>
      <c r="AY20" s="29">
        <f t="shared" si="1"/>
        <v>0</v>
      </c>
      <c r="AZ20" s="54"/>
      <c r="BA20" s="29">
        <f t="shared" si="2"/>
        <v>0</v>
      </c>
      <c r="BE20" s="48"/>
      <c r="BF20" s="48"/>
    </row>
    <row r="21" spans="1:58" customFormat="1" hidden="1" x14ac:dyDescent="0.25">
      <c r="A21" s="56">
        <f>'Identitas Siswa'!A20</f>
        <v>13</v>
      </c>
      <c r="B21" s="62" t="str">
        <f>IF('Identitas Siswa'!D20=0,"",'Identitas Siswa'!D20)</f>
        <v/>
      </c>
      <c r="C21" s="160"/>
      <c r="D21" s="160"/>
      <c r="E21" s="160"/>
      <c r="F21" s="160"/>
      <c r="G21" s="160"/>
      <c r="H21" s="160"/>
      <c r="I21" s="160"/>
      <c r="J21" s="160"/>
      <c r="K21" s="160"/>
      <c r="L21" s="160"/>
      <c r="M21" s="160"/>
      <c r="N21" s="160"/>
      <c r="O21" s="160"/>
      <c r="P21" s="160"/>
      <c r="Q21" s="160"/>
      <c r="R21" s="160"/>
      <c r="S21" s="160"/>
      <c r="T21" s="160"/>
      <c r="U21" s="160"/>
      <c r="V21" s="160"/>
      <c r="W21" s="160"/>
      <c r="X21" s="160"/>
      <c r="Y21" s="160"/>
      <c r="Z21" s="160"/>
      <c r="AA21" s="160"/>
      <c r="AB21" s="160"/>
      <c r="AC21" s="160"/>
      <c r="AD21" s="160"/>
      <c r="AE21" s="160"/>
      <c r="AF21" s="160"/>
      <c r="AG21" s="160"/>
      <c r="AH21" s="160"/>
      <c r="AI21" s="160"/>
      <c r="AJ21" s="160"/>
      <c r="AK21" s="57">
        <f t="shared" si="3"/>
        <v>0</v>
      </c>
      <c r="AL21" s="57">
        <f t="shared" si="4"/>
        <v>0</v>
      </c>
      <c r="AM21" s="57">
        <f t="shared" si="5"/>
        <v>0</v>
      </c>
      <c r="AN21" s="57" t="str">
        <f t="shared" si="6"/>
        <v/>
      </c>
      <c r="AO21" s="56">
        <f t="shared" si="7"/>
        <v>0</v>
      </c>
      <c r="AP21" s="56" t="str">
        <f t="shared" si="8"/>
        <v/>
      </c>
      <c r="AQ21" s="56">
        <f t="shared" si="9"/>
        <v>0</v>
      </c>
      <c r="AR21" s="56" t="str">
        <f t="shared" si="10"/>
        <v/>
      </c>
      <c r="AS21" s="58" t="str">
        <f>IFERROR(
   'Identitas Siswa'!E20 &amp; " " &amp; LOWER($AT$3) &amp; " " &amp; VLOOKUP(AP21, TP!$AA$5:$AB$24, 2, 0) &amp; ".",
"")</f>
        <v/>
      </c>
      <c r="AT21" s="58" t="str">
        <f>IFERROR(
   'Identitas Siswa'!E20 &amp; " " &amp; LOWER($AT$4) &amp; " " &amp; VLOOKUP(AR21, TP!$AA$5:$AB$24, 2, 0) &amp; ".",
"")</f>
        <v/>
      </c>
      <c r="AU21" s="15"/>
      <c r="AW21" s="29">
        <f t="shared" si="11"/>
        <v>0</v>
      </c>
      <c r="AX21" s="29">
        <f t="shared" si="0"/>
        <v>0</v>
      </c>
      <c r="AY21" s="29">
        <f t="shared" si="1"/>
        <v>0</v>
      </c>
      <c r="AZ21" s="54"/>
      <c r="BA21" s="29">
        <f t="shared" si="2"/>
        <v>0</v>
      </c>
      <c r="BE21" s="48"/>
      <c r="BF21" s="48"/>
    </row>
    <row r="22" spans="1:58" customFormat="1" hidden="1" x14ac:dyDescent="0.25">
      <c r="A22" s="56">
        <f>'Identitas Siswa'!A21</f>
        <v>14</v>
      </c>
      <c r="B22" s="62" t="str">
        <f>IF('Identitas Siswa'!D21=0,"",'Identitas Siswa'!D21)</f>
        <v/>
      </c>
      <c r="C22" s="160"/>
      <c r="D22" s="160"/>
      <c r="E22" s="160"/>
      <c r="F22" s="160"/>
      <c r="G22" s="160"/>
      <c r="H22" s="160"/>
      <c r="I22" s="160"/>
      <c r="J22" s="160"/>
      <c r="K22" s="160"/>
      <c r="L22" s="160"/>
      <c r="M22" s="160"/>
      <c r="N22" s="160"/>
      <c r="O22" s="160"/>
      <c r="P22" s="160"/>
      <c r="Q22" s="160"/>
      <c r="R22" s="160"/>
      <c r="S22" s="160"/>
      <c r="T22" s="160"/>
      <c r="U22" s="160"/>
      <c r="V22" s="160"/>
      <c r="W22" s="160"/>
      <c r="X22" s="160"/>
      <c r="Y22" s="160"/>
      <c r="Z22" s="160"/>
      <c r="AA22" s="160"/>
      <c r="AB22" s="160"/>
      <c r="AC22" s="160"/>
      <c r="AD22" s="160"/>
      <c r="AE22" s="160"/>
      <c r="AF22" s="160"/>
      <c r="AG22" s="160"/>
      <c r="AH22" s="160"/>
      <c r="AI22" s="160"/>
      <c r="AJ22" s="160"/>
      <c r="AK22" s="57">
        <f t="shared" si="3"/>
        <v>0</v>
      </c>
      <c r="AL22" s="57">
        <f t="shared" si="4"/>
        <v>0</v>
      </c>
      <c r="AM22" s="57">
        <f t="shared" si="5"/>
        <v>0</v>
      </c>
      <c r="AN22" s="57" t="str">
        <f t="shared" si="6"/>
        <v/>
      </c>
      <c r="AO22" s="56">
        <f t="shared" si="7"/>
        <v>0</v>
      </c>
      <c r="AP22" s="56" t="str">
        <f t="shared" si="8"/>
        <v/>
      </c>
      <c r="AQ22" s="56">
        <f t="shared" si="9"/>
        <v>0</v>
      </c>
      <c r="AR22" s="56" t="str">
        <f t="shared" si="10"/>
        <v/>
      </c>
      <c r="AS22" s="58" t="str">
        <f>IFERROR(
   'Identitas Siswa'!E21 &amp; " " &amp; LOWER($AT$3) &amp; " " &amp; VLOOKUP(AP22, TP!$AA$5:$AB$24, 2, 0) &amp; ".",
"")</f>
        <v/>
      </c>
      <c r="AT22" s="58" t="str">
        <f>IFERROR(
   'Identitas Siswa'!E21 &amp; " " &amp; LOWER($AT$4) &amp; " " &amp; VLOOKUP(AR22, TP!$AA$5:$AB$24, 2, 0) &amp; ".",
"")</f>
        <v/>
      </c>
      <c r="AU22" s="15"/>
      <c r="AW22" s="29">
        <f t="shared" si="11"/>
        <v>0</v>
      </c>
      <c r="AX22" s="29">
        <f t="shared" si="0"/>
        <v>0</v>
      </c>
      <c r="AY22" s="29">
        <f t="shared" si="1"/>
        <v>0</v>
      </c>
      <c r="AZ22" s="54"/>
      <c r="BA22" s="29">
        <f t="shared" si="2"/>
        <v>0</v>
      </c>
      <c r="BE22" s="48"/>
      <c r="BF22" s="48"/>
    </row>
    <row r="23" spans="1:58" customFormat="1" hidden="1" x14ac:dyDescent="0.25">
      <c r="A23" s="56">
        <f>'Identitas Siswa'!A22</f>
        <v>15</v>
      </c>
      <c r="B23" s="62" t="str">
        <f>IF('Identitas Siswa'!D22=0,"",'Identitas Siswa'!D22)</f>
        <v/>
      </c>
      <c r="C23" s="160"/>
      <c r="D23" s="160"/>
      <c r="E23" s="160"/>
      <c r="F23" s="160"/>
      <c r="G23" s="160"/>
      <c r="H23" s="160"/>
      <c r="I23" s="160"/>
      <c r="J23" s="160"/>
      <c r="K23" s="160"/>
      <c r="L23" s="160"/>
      <c r="M23" s="160"/>
      <c r="N23" s="160"/>
      <c r="O23" s="160"/>
      <c r="P23" s="160"/>
      <c r="Q23" s="160"/>
      <c r="R23" s="160"/>
      <c r="S23" s="160"/>
      <c r="T23" s="160"/>
      <c r="U23" s="160"/>
      <c r="V23" s="160"/>
      <c r="W23" s="160"/>
      <c r="X23" s="160"/>
      <c r="Y23" s="160"/>
      <c r="Z23" s="160"/>
      <c r="AA23" s="160"/>
      <c r="AB23" s="160"/>
      <c r="AC23" s="160"/>
      <c r="AD23" s="160"/>
      <c r="AE23" s="160"/>
      <c r="AF23" s="160"/>
      <c r="AG23" s="160"/>
      <c r="AH23" s="160"/>
      <c r="AI23" s="160"/>
      <c r="AJ23" s="160"/>
      <c r="AK23" s="57">
        <f t="shared" si="3"/>
        <v>0</v>
      </c>
      <c r="AL23" s="57">
        <f t="shared" si="4"/>
        <v>0</v>
      </c>
      <c r="AM23" s="57">
        <f t="shared" si="5"/>
        <v>0</v>
      </c>
      <c r="AN23" s="57" t="str">
        <f t="shared" si="6"/>
        <v/>
      </c>
      <c r="AO23" s="56">
        <f t="shared" si="7"/>
        <v>0</v>
      </c>
      <c r="AP23" s="56" t="str">
        <f t="shared" si="8"/>
        <v/>
      </c>
      <c r="AQ23" s="56">
        <f t="shared" si="9"/>
        <v>0</v>
      </c>
      <c r="AR23" s="56" t="str">
        <f t="shared" si="10"/>
        <v/>
      </c>
      <c r="AS23" s="58" t="str">
        <f>IFERROR(
   'Identitas Siswa'!E22 &amp; " " &amp; LOWER($AT$3) &amp; " " &amp; VLOOKUP(AP23, TP!$AA$5:$AB$24, 2, 0) &amp; ".",
"")</f>
        <v/>
      </c>
      <c r="AT23" s="58" t="str">
        <f>IFERROR(
   'Identitas Siswa'!E22 &amp; " " &amp; LOWER($AT$4) &amp; " " &amp; VLOOKUP(AR23, TP!$AA$5:$AB$24, 2, 0) &amp; ".",
"")</f>
        <v/>
      </c>
      <c r="AU23" s="15"/>
      <c r="AW23" s="29">
        <f t="shared" si="11"/>
        <v>0</v>
      </c>
      <c r="AX23" s="29">
        <f t="shared" si="0"/>
        <v>0</v>
      </c>
      <c r="AY23" s="29">
        <f t="shared" si="1"/>
        <v>0</v>
      </c>
      <c r="AZ23" s="54"/>
      <c r="BA23" s="29">
        <f t="shared" si="2"/>
        <v>0</v>
      </c>
      <c r="BE23" s="48"/>
      <c r="BF23" s="48"/>
    </row>
    <row r="24" spans="1:58" customFormat="1" hidden="1" x14ac:dyDescent="0.25">
      <c r="A24" s="56">
        <f>'Identitas Siswa'!A23</f>
        <v>16</v>
      </c>
      <c r="B24" s="62" t="str">
        <f>IF('Identitas Siswa'!D23=0,"",'Identitas Siswa'!D23)</f>
        <v/>
      </c>
      <c r="C24" s="160"/>
      <c r="D24" s="160"/>
      <c r="E24" s="160"/>
      <c r="F24" s="160"/>
      <c r="G24" s="160"/>
      <c r="H24" s="160"/>
      <c r="I24" s="160"/>
      <c r="J24" s="160"/>
      <c r="K24" s="160"/>
      <c r="L24" s="160"/>
      <c r="M24" s="160"/>
      <c r="N24" s="160"/>
      <c r="O24" s="160"/>
      <c r="P24" s="160"/>
      <c r="Q24" s="160"/>
      <c r="R24" s="160"/>
      <c r="S24" s="160"/>
      <c r="T24" s="160"/>
      <c r="U24" s="160"/>
      <c r="V24" s="160"/>
      <c r="W24" s="160"/>
      <c r="X24" s="160"/>
      <c r="Y24" s="160"/>
      <c r="Z24" s="160"/>
      <c r="AA24" s="160"/>
      <c r="AB24" s="160"/>
      <c r="AC24" s="160"/>
      <c r="AD24" s="160"/>
      <c r="AE24" s="160"/>
      <c r="AF24" s="160"/>
      <c r="AG24" s="160"/>
      <c r="AH24" s="160"/>
      <c r="AI24" s="160"/>
      <c r="AJ24" s="160"/>
      <c r="AK24" s="57">
        <f t="shared" si="3"/>
        <v>0</v>
      </c>
      <c r="AL24" s="57">
        <f t="shared" si="4"/>
        <v>0</v>
      </c>
      <c r="AM24" s="57">
        <f t="shared" si="5"/>
        <v>0</v>
      </c>
      <c r="AN24" s="57" t="str">
        <f t="shared" si="6"/>
        <v/>
      </c>
      <c r="AO24" s="56">
        <f t="shared" si="7"/>
        <v>0</v>
      </c>
      <c r="AP24" s="56" t="str">
        <f t="shared" si="8"/>
        <v/>
      </c>
      <c r="AQ24" s="56">
        <f t="shared" si="9"/>
        <v>0</v>
      </c>
      <c r="AR24" s="56" t="str">
        <f t="shared" si="10"/>
        <v/>
      </c>
      <c r="AS24" s="58" t="str">
        <f>IFERROR(
   'Identitas Siswa'!E23 &amp; " " &amp; LOWER($AT$3) &amp; " " &amp; VLOOKUP(AP24, TP!$AA$5:$AB$24, 2, 0) &amp; ".",
"")</f>
        <v/>
      </c>
      <c r="AT24" s="58" t="str">
        <f>IFERROR(
   'Identitas Siswa'!E23 &amp; " " &amp; LOWER($AT$4) &amp; " " &amp; VLOOKUP(AR24, TP!$AA$5:$AB$24, 2, 0) &amp; ".",
"")</f>
        <v/>
      </c>
      <c r="AU24" s="15"/>
      <c r="AW24" s="29">
        <f t="shared" si="11"/>
        <v>0</v>
      </c>
      <c r="AX24" s="29">
        <f t="shared" si="0"/>
        <v>0</v>
      </c>
      <c r="AY24" s="29">
        <f t="shared" si="1"/>
        <v>0</v>
      </c>
      <c r="AZ24" s="54"/>
      <c r="BA24" s="29">
        <f t="shared" si="2"/>
        <v>0</v>
      </c>
      <c r="BE24" s="48"/>
      <c r="BF24" s="48"/>
    </row>
    <row r="25" spans="1:58" customFormat="1" hidden="1" x14ac:dyDescent="0.25">
      <c r="A25" s="56">
        <f>'Identitas Siswa'!A24</f>
        <v>17</v>
      </c>
      <c r="B25" s="62" t="str">
        <f>IF('Identitas Siswa'!D24=0,"",'Identitas Siswa'!D24)</f>
        <v/>
      </c>
      <c r="C25" s="160"/>
      <c r="D25" s="160"/>
      <c r="E25" s="160"/>
      <c r="F25" s="160"/>
      <c r="G25" s="160"/>
      <c r="H25" s="160"/>
      <c r="I25" s="160"/>
      <c r="J25" s="160"/>
      <c r="K25" s="160"/>
      <c r="L25" s="160"/>
      <c r="M25" s="160"/>
      <c r="N25" s="160"/>
      <c r="O25" s="160"/>
      <c r="P25" s="160"/>
      <c r="Q25" s="160"/>
      <c r="R25" s="160"/>
      <c r="S25" s="160"/>
      <c r="T25" s="160"/>
      <c r="U25" s="160"/>
      <c r="V25" s="160"/>
      <c r="W25" s="160"/>
      <c r="X25" s="160"/>
      <c r="Y25" s="160"/>
      <c r="Z25" s="160"/>
      <c r="AA25" s="160"/>
      <c r="AB25" s="160"/>
      <c r="AC25" s="160"/>
      <c r="AD25" s="160"/>
      <c r="AE25" s="160"/>
      <c r="AF25" s="160"/>
      <c r="AG25" s="160"/>
      <c r="AH25" s="160"/>
      <c r="AI25" s="160"/>
      <c r="AJ25" s="160"/>
      <c r="AK25" s="57">
        <f t="shared" si="3"/>
        <v>0</v>
      </c>
      <c r="AL25" s="57">
        <f t="shared" si="4"/>
        <v>0</v>
      </c>
      <c r="AM25" s="57">
        <f t="shared" si="5"/>
        <v>0</v>
      </c>
      <c r="AN25" s="57" t="str">
        <f t="shared" si="6"/>
        <v/>
      </c>
      <c r="AO25" s="56">
        <f t="shared" si="7"/>
        <v>0</v>
      </c>
      <c r="AP25" s="56" t="str">
        <f t="shared" si="8"/>
        <v/>
      </c>
      <c r="AQ25" s="56">
        <f t="shared" si="9"/>
        <v>0</v>
      </c>
      <c r="AR25" s="56" t="str">
        <f t="shared" si="10"/>
        <v/>
      </c>
      <c r="AS25" s="58" t="str">
        <f>IFERROR(
   'Identitas Siswa'!E24 &amp; " " &amp; LOWER($AT$3) &amp; " " &amp; VLOOKUP(AP25, TP!$AA$5:$AB$24, 2, 0) &amp; ".",
"")</f>
        <v/>
      </c>
      <c r="AT25" s="58" t="str">
        <f>IFERROR(
   'Identitas Siswa'!E24 &amp; " " &amp; LOWER($AT$4) &amp; " " &amp; VLOOKUP(AR25, TP!$AA$5:$AB$24, 2, 0) &amp; ".",
"")</f>
        <v/>
      </c>
      <c r="AU25" s="15"/>
      <c r="AW25" s="29">
        <f t="shared" si="11"/>
        <v>0</v>
      </c>
      <c r="AX25" s="29">
        <f t="shared" si="0"/>
        <v>0</v>
      </c>
      <c r="AY25" s="29">
        <f t="shared" si="1"/>
        <v>0</v>
      </c>
      <c r="AZ25" s="54"/>
      <c r="BA25" s="29">
        <f t="shared" si="2"/>
        <v>0</v>
      </c>
      <c r="BE25" s="48"/>
      <c r="BF25" s="48"/>
    </row>
    <row r="26" spans="1:58" customFormat="1" hidden="1" x14ac:dyDescent="0.25">
      <c r="A26" s="56">
        <f>'Identitas Siswa'!A25</f>
        <v>18</v>
      </c>
      <c r="B26" s="62" t="str">
        <f>IF('Identitas Siswa'!D25=0,"",'Identitas Siswa'!D25)</f>
        <v/>
      </c>
      <c r="C26" s="160"/>
      <c r="D26" s="160"/>
      <c r="E26" s="160"/>
      <c r="F26" s="160"/>
      <c r="G26" s="160"/>
      <c r="H26" s="160"/>
      <c r="I26" s="160"/>
      <c r="J26" s="160"/>
      <c r="K26" s="160"/>
      <c r="L26" s="160"/>
      <c r="M26" s="160"/>
      <c r="N26" s="160"/>
      <c r="O26" s="160"/>
      <c r="P26" s="160"/>
      <c r="Q26" s="160"/>
      <c r="R26" s="160"/>
      <c r="S26" s="160"/>
      <c r="T26" s="160"/>
      <c r="U26" s="160"/>
      <c r="V26" s="160"/>
      <c r="W26" s="160"/>
      <c r="X26" s="160"/>
      <c r="Y26" s="160"/>
      <c r="Z26" s="160"/>
      <c r="AA26" s="160"/>
      <c r="AB26" s="160"/>
      <c r="AC26" s="160"/>
      <c r="AD26" s="160"/>
      <c r="AE26" s="160"/>
      <c r="AF26" s="160"/>
      <c r="AG26" s="160"/>
      <c r="AH26" s="160"/>
      <c r="AI26" s="160"/>
      <c r="AJ26" s="160"/>
      <c r="AK26" s="57">
        <f t="shared" si="3"/>
        <v>0</v>
      </c>
      <c r="AL26" s="57">
        <f t="shared" si="4"/>
        <v>0</v>
      </c>
      <c r="AM26" s="57">
        <f t="shared" si="5"/>
        <v>0</v>
      </c>
      <c r="AN26" s="57" t="str">
        <f t="shared" si="6"/>
        <v/>
      </c>
      <c r="AO26" s="56">
        <f t="shared" si="7"/>
        <v>0</v>
      </c>
      <c r="AP26" s="56" t="str">
        <f t="shared" si="8"/>
        <v/>
      </c>
      <c r="AQ26" s="56">
        <f t="shared" si="9"/>
        <v>0</v>
      </c>
      <c r="AR26" s="56" t="str">
        <f t="shared" si="10"/>
        <v/>
      </c>
      <c r="AS26" s="58" t="str">
        <f>IFERROR(
   'Identitas Siswa'!E25 &amp; " " &amp; LOWER($AT$3) &amp; " " &amp; VLOOKUP(AP26, TP!$AA$5:$AB$24, 2, 0) &amp; ".",
"")</f>
        <v/>
      </c>
      <c r="AT26" s="58" t="str">
        <f>IFERROR(
   'Identitas Siswa'!E25 &amp; " " &amp; LOWER($AT$4) &amp; " " &amp; VLOOKUP(AR26, TP!$AA$5:$AB$24, 2, 0) &amp; ".",
"")</f>
        <v/>
      </c>
      <c r="AU26" s="15"/>
      <c r="AW26" s="29">
        <f t="shared" si="11"/>
        <v>0</v>
      </c>
      <c r="AX26" s="29">
        <f t="shared" si="0"/>
        <v>0</v>
      </c>
      <c r="AY26" s="29">
        <f t="shared" si="1"/>
        <v>0</v>
      </c>
      <c r="AZ26" s="54"/>
      <c r="BA26" s="29">
        <f t="shared" si="2"/>
        <v>0</v>
      </c>
      <c r="BE26" s="48"/>
      <c r="BF26" s="48"/>
    </row>
    <row r="27" spans="1:58" customFormat="1" hidden="1" x14ac:dyDescent="0.25">
      <c r="A27" s="56">
        <f>'Identitas Siswa'!A26</f>
        <v>19</v>
      </c>
      <c r="B27" s="62" t="str">
        <f>IF('Identitas Siswa'!D26=0,"",'Identitas Siswa'!D26)</f>
        <v/>
      </c>
      <c r="C27" s="160"/>
      <c r="D27" s="160"/>
      <c r="E27" s="160"/>
      <c r="F27" s="160"/>
      <c r="G27" s="160"/>
      <c r="H27" s="160"/>
      <c r="I27" s="160"/>
      <c r="J27" s="160"/>
      <c r="K27" s="160"/>
      <c r="L27" s="160"/>
      <c r="M27" s="160"/>
      <c r="N27" s="160"/>
      <c r="O27" s="160"/>
      <c r="P27" s="160"/>
      <c r="Q27" s="160"/>
      <c r="R27" s="160"/>
      <c r="S27" s="160"/>
      <c r="T27" s="160"/>
      <c r="U27" s="160"/>
      <c r="V27" s="160"/>
      <c r="W27" s="160"/>
      <c r="X27" s="160"/>
      <c r="Y27" s="160"/>
      <c r="Z27" s="160"/>
      <c r="AA27" s="160"/>
      <c r="AB27" s="160"/>
      <c r="AC27" s="160"/>
      <c r="AD27" s="160"/>
      <c r="AE27" s="160"/>
      <c r="AF27" s="160"/>
      <c r="AG27" s="160"/>
      <c r="AH27" s="160"/>
      <c r="AI27" s="160"/>
      <c r="AJ27" s="160"/>
      <c r="AK27" s="57">
        <f t="shared" si="3"/>
        <v>0</v>
      </c>
      <c r="AL27" s="57">
        <f t="shared" si="4"/>
        <v>0</v>
      </c>
      <c r="AM27" s="57">
        <f t="shared" si="5"/>
        <v>0</v>
      </c>
      <c r="AN27" s="57" t="str">
        <f t="shared" si="6"/>
        <v/>
      </c>
      <c r="AO27" s="56">
        <f t="shared" si="7"/>
        <v>0</v>
      </c>
      <c r="AP27" s="56" t="str">
        <f t="shared" si="8"/>
        <v/>
      </c>
      <c r="AQ27" s="56">
        <f t="shared" si="9"/>
        <v>0</v>
      </c>
      <c r="AR27" s="56" t="str">
        <f t="shared" si="10"/>
        <v/>
      </c>
      <c r="AS27" s="58" t="str">
        <f>IFERROR(
   'Identitas Siswa'!E26 &amp; " " &amp; LOWER($AT$3) &amp; " " &amp; VLOOKUP(AP27, TP!$AA$5:$AB$24, 2, 0) &amp; ".",
"")</f>
        <v/>
      </c>
      <c r="AT27" s="58" t="str">
        <f>IFERROR(
   'Identitas Siswa'!E26 &amp; " " &amp; LOWER($AT$4) &amp; " " &amp; VLOOKUP(AR27, TP!$AA$5:$AB$24, 2, 0) &amp; ".",
"")</f>
        <v/>
      </c>
      <c r="AU27" s="15"/>
      <c r="AW27" s="29">
        <f t="shared" si="11"/>
        <v>0</v>
      </c>
      <c r="AX27" s="29">
        <f t="shared" si="0"/>
        <v>0</v>
      </c>
      <c r="AY27" s="29">
        <f t="shared" si="1"/>
        <v>0</v>
      </c>
      <c r="AZ27" s="54"/>
      <c r="BA27" s="29">
        <f t="shared" si="2"/>
        <v>0</v>
      </c>
      <c r="BE27" s="48"/>
      <c r="BF27" s="48"/>
    </row>
    <row r="28" spans="1:58" customFormat="1" hidden="1" x14ac:dyDescent="0.25">
      <c r="A28" s="56">
        <f>'Identitas Siswa'!A27</f>
        <v>20</v>
      </c>
      <c r="B28" s="62" t="str">
        <f>IF('Identitas Siswa'!D27=0,"",'Identitas Siswa'!D27)</f>
        <v/>
      </c>
      <c r="C28" s="160"/>
      <c r="D28" s="160"/>
      <c r="E28" s="160"/>
      <c r="F28" s="160"/>
      <c r="G28" s="160"/>
      <c r="H28" s="160"/>
      <c r="I28" s="160"/>
      <c r="J28" s="160"/>
      <c r="K28" s="160"/>
      <c r="L28" s="160"/>
      <c r="M28" s="160"/>
      <c r="N28" s="160"/>
      <c r="O28" s="160"/>
      <c r="P28" s="160"/>
      <c r="Q28" s="160"/>
      <c r="R28" s="160"/>
      <c r="S28" s="160"/>
      <c r="T28" s="160"/>
      <c r="U28" s="160"/>
      <c r="V28" s="160"/>
      <c r="W28" s="160"/>
      <c r="X28" s="160"/>
      <c r="Y28" s="160"/>
      <c r="Z28" s="160"/>
      <c r="AA28" s="160"/>
      <c r="AB28" s="160"/>
      <c r="AC28" s="160"/>
      <c r="AD28" s="160"/>
      <c r="AE28" s="160"/>
      <c r="AF28" s="160"/>
      <c r="AG28" s="160"/>
      <c r="AH28" s="160"/>
      <c r="AI28" s="160"/>
      <c r="AJ28" s="160"/>
      <c r="AK28" s="57">
        <f t="shared" si="3"/>
        <v>0</v>
      </c>
      <c r="AL28" s="57">
        <f t="shared" si="4"/>
        <v>0</v>
      </c>
      <c r="AM28" s="57">
        <f t="shared" si="5"/>
        <v>0</v>
      </c>
      <c r="AN28" s="57" t="str">
        <f t="shared" si="6"/>
        <v/>
      </c>
      <c r="AO28" s="56">
        <f t="shared" si="7"/>
        <v>0</v>
      </c>
      <c r="AP28" s="56" t="str">
        <f t="shared" si="8"/>
        <v/>
      </c>
      <c r="AQ28" s="56">
        <f t="shared" si="9"/>
        <v>0</v>
      </c>
      <c r="AR28" s="56" t="str">
        <f t="shared" si="10"/>
        <v/>
      </c>
      <c r="AS28" s="58" t="str">
        <f>IFERROR(
   'Identitas Siswa'!E27 &amp; " " &amp; LOWER($AT$3) &amp; " " &amp; VLOOKUP(AP28, TP!$AA$5:$AB$24, 2, 0) &amp; ".",
"")</f>
        <v/>
      </c>
      <c r="AT28" s="58" t="str">
        <f>IFERROR(
   'Identitas Siswa'!E27 &amp; " " &amp; LOWER($AT$4) &amp; " " &amp; VLOOKUP(AR28, TP!$AA$5:$AB$24, 2, 0) &amp; ".",
"")</f>
        <v/>
      </c>
      <c r="AU28" s="15"/>
      <c r="AW28" s="29">
        <f t="shared" si="11"/>
        <v>0</v>
      </c>
      <c r="AX28" s="29">
        <f t="shared" si="0"/>
        <v>0</v>
      </c>
      <c r="AY28" s="29">
        <f t="shared" si="1"/>
        <v>0</v>
      </c>
      <c r="AZ28" s="54"/>
      <c r="BA28" s="29">
        <f t="shared" si="2"/>
        <v>0</v>
      </c>
      <c r="BE28" s="48"/>
      <c r="BF28" s="48"/>
    </row>
    <row r="29" spans="1:58" customFormat="1" hidden="1" x14ac:dyDescent="0.25">
      <c r="A29" s="56">
        <f>'Identitas Siswa'!A28</f>
        <v>21</v>
      </c>
      <c r="B29" s="62" t="str">
        <f>IF('Identitas Siswa'!D28=0,"",'Identitas Siswa'!D28)</f>
        <v/>
      </c>
      <c r="C29" s="160"/>
      <c r="D29" s="160"/>
      <c r="E29" s="160"/>
      <c r="F29" s="160"/>
      <c r="G29" s="160"/>
      <c r="H29" s="160"/>
      <c r="I29" s="160"/>
      <c r="J29" s="160"/>
      <c r="K29" s="160"/>
      <c r="L29" s="160"/>
      <c r="M29" s="160"/>
      <c r="N29" s="160"/>
      <c r="O29" s="160"/>
      <c r="P29" s="160"/>
      <c r="Q29" s="160"/>
      <c r="R29" s="160"/>
      <c r="S29" s="160"/>
      <c r="T29" s="160"/>
      <c r="U29" s="160"/>
      <c r="V29" s="160"/>
      <c r="W29" s="160"/>
      <c r="X29" s="160"/>
      <c r="Y29" s="160"/>
      <c r="Z29" s="160"/>
      <c r="AA29" s="160"/>
      <c r="AB29" s="160"/>
      <c r="AC29" s="160"/>
      <c r="AD29" s="160"/>
      <c r="AE29" s="160"/>
      <c r="AF29" s="160"/>
      <c r="AG29" s="160"/>
      <c r="AH29" s="160"/>
      <c r="AI29" s="160"/>
      <c r="AJ29" s="160"/>
      <c r="AK29" s="57">
        <f t="shared" si="3"/>
        <v>0</v>
      </c>
      <c r="AL29" s="57">
        <f t="shared" si="4"/>
        <v>0</v>
      </c>
      <c r="AM29" s="57">
        <f t="shared" si="5"/>
        <v>0</v>
      </c>
      <c r="AN29" s="57" t="str">
        <f t="shared" si="6"/>
        <v/>
      </c>
      <c r="AO29" s="56">
        <f t="shared" si="7"/>
        <v>0</v>
      </c>
      <c r="AP29" s="56" t="str">
        <f t="shared" si="8"/>
        <v/>
      </c>
      <c r="AQ29" s="56">
        <f t="shared" si="9"/>
        <v>0</v>
      </c>
      <c r="AR29" s="56" t="str">
        <f t="shared" si="10"/>
        <v/>
      </c>
      <c r="AS29" s="58" t="str">
        <f>IFERROR(
   'Identitas Siswa'!E28 &amp; " " &amp; LOWER($AT$3) &amp; " " &amp; VLOOKUP(AP29, TP!$AA$5:$AB$24, 2, 0) &amp; ".",
"")</f>
        <v/>
      </c>
      <c r="AT29" s="58" t="str">
        <f>IFERROR(
   'Identitas Siswa'!E28 &amp; " " &amp; LOWER($AT$4) &amp; " " &amp; VLOOKUP(AR29, TP!$AA$5:$AB$24, 2, 0) &amp; ".",
"")</f>
        <v/>
      </c>
      <c r="AU29" s="15"/>
      <c r="AW29" s="29">
        <f t="shared" si="11"/>
        <v>0</v>
      </c>
      <c r="AX29" s="29">
        <f t="shared" si="0"/>
        <v>0</v>
      </c>
      <c r="AY29" s="29">
        <f t="shared" si="1"/>
        <v>0</v>
      </c>
      <c r="AZ29" s="54"/>
      <c r="BA29" s="29">
        <f t="shared" si="2"/>
        <v>0</v>
      </c>
      <c r="BE29" s="48"/>
      <c r="BF29" s="48"/>
    </row>
    <row r="30" spans="1:58" customFormat="1" hidden="1" x14ac:dyDescent="0.25">
      <c r="A30" s="56">
        <f>'Identitas Siswa'!A29</f>
        <v>22</v>
      </c>
      <c r="B30" s="62" t="str">
        <f>IF('Identitas Siswa'!D29=0,"",'Identitas Siswa'!D29)</f>
        <v/>
      </c>
      <c r="C30" s="160"/>
      <c r="D30" s="160"/>
      <c r="E30" s="160"/>
      <c r="F30" s="160"/>
      <c r="G30" s="160"/>
      <c r="H30" s="160"/>
      <c r="I30" s="160"/>
      <c r="J30" s="160"/>
      <c r="K30" s="160"/>
      <c r="L30" s="160"/>
      <c r="M30" s="160"/>
      <c r="N30" s="160"/>
      <c r="O30" s="160"/>
      <c r="P30" s="160"/>
      <c r="Q30" s="160"/>
      <c r="R30" s="160"/>
      <c r="S30" s="160"/>
      <c r="T30" s="160"/>
      <c r="U30" s="160"/>
      <c r="V30" s="160"/>
      <c r="W30" s="160"/>
      <c r="X30" s="160"/>
      <c r="Y30" s="160"/>
      <c r="Z30" s="160"/>
      <c r="AA30" s="160"/>
      <c r="AB30" s="160"/>
      <c r="AC30" s="160"/>
      <c r="AD30" s="160"/>
      <c r="AE30" s="160"/>
      <c r="AF30" s="160"/>
      <c r="AG30" s="160"/>
      <c r="AH30" s="160"/>
      <c r="AI30" s="160"/>
      <c r="AJ30" s="160"/>
      <c r="AK30" s="57">
        <f t="shared" si="3"/>
        <v>0</v>
      </c>
      <c r="AL30" s="57">
        <f t="shared" si="4"/>
        <v>0</v>
      </c>
      <c r="AM30" s="57">
        <f t="shared" si="5"/>
        <v>0</v>
      </c>
      <c r="AN30" s="57" t="str">
        <f t="shared" si="6"/>
        <v/>
      </c>
      <c r="AO30" s="56">
        <f t="shared" si="7"/>
        <v>0</v>
      </c>
      <c r="AP30" s="56" t="str">
        <f t="shared" si="8"/>
        <v/>
      </c>
      <c r="AQ30" s="56">
        <f t="shared" si="9"/>
        <v>0</v>
      </c>
      <c r="AR30" s="56" t="str">
        <f t="shared" si="10"/>
        <v/>
      </c>
      <c r="AS30" s="58" t="str">
        <f>IFERROR(
   'Identitas Siswa'!E29 &amp; " " &amp; LOWER($AT$3) &amp; " " &amp; VLOOKUP(AP30, TP!$AA$5:$AB$24, 2, 0) &amp; ".",
"")</f>
        <v/>
      </c>
      <c r="AT30" s="58" t="str">
        <f>IFERROR(
   'Identitas Siswa'!E29 &amp; " " &amp; LOWER($AT$4) &amp; " " &amp; VLOOKUP(AR30, TP!$AA$5:$AB$24, 2, 0) &amp; ".",
"")</f>
        <v/>
      </c>
      <c r="AU30" s="15"/>
      <c r="AW30" s="29">
        <f t="shared" si="11"/>
        <v>0</v>
      </c>
      <c r="AX30" s="29">
        <f t="shared" si="0"/>
        <v>0</v>
      </c>
      <c r="AY30" s="29">
        <f t="shared" si="1"/>
        <v>0</v>
      </c>
      <c r="AZ30" s="54"/>
      <c r="BA30" s="29">
        <f t="shared" si="2"/>
        <v>0</v>
      </c>
      <c r="BE30" s="48"/>
      <c r="BF30" s="48"/>
    </row>
    <row r="31" spans="1:58" customFormat="1" hidden="1" x14ac:dyDescent="0.25">
      <c r="A31" s="56">
        <f>'Identitas Siswa'!A30</f>
        <v>23</v>
      </c>
      <c r="B31" s="62" t="str">
        <f>IF('Identitas Siswa'!D30=0,"",'Identitas Siswa'!D30)</f>
        <v/>
      </c>
      <c r="C31" s="160"/>
      <c r="D31" s="160"/>
      <c r="E31" s="160"/>
      <c r="F31" s="160"/>
      <c r="G31" s="160"/>
      <c r="H31" s="160"/>
      <c r="I31" s="160"/>
      <c r="J31" s="160"/>
      <c r="K31" s="160"/>
      <c r="L31" s="160"/>
      <c r="M31" s="160"/>
      <c r="N31" s="160"/>
      <c r="O31" s="160"/>
      <c r="P31" s="160"/>
      <c r="Q31" s="160"/>
      <c r="R31" s="160"/>
      <c r="S31" s="160"/>
      <c r="T31" s="160"/>
      <c r="U31" s="160"/>
      <c r="V31" s="160"/>
      <c r="W31" s="160"/>
      <c r="X31" s="160"/>
      <c r="Y31" s="160"/>
      <c r="Z31" s="160"/>
      <c r="AA31" s="160"/>
      <c r="AB31" s="160"/>
      <c r="AC31" s="160"/>
      <c r="AD31" s="160"/>
      <c r="AE31" s="160"/>
      <c r="AF31" s="160"/>
      <c r="AG31" s="160"/>
      <c r="AH31" s="160"/>
      <c r="AI31" s="160"/>
      <c r="AJ31" s="160"/>
      <c r="AK31" s="57">
        <f t="shared" si="3"/>
        <v>0</v>
      </c>
      <c r="AL31" s="57">
        <f t="shared" si="4"/>
        <v>0</v>
      </c>
      <c r="AM31" s="57">
        <f t="shared" si="5"/>
        <v>0</v>
      </c>
      <c r="AN31" s="57" t="str">
        <f t="shared" si="6"/>
        <v/>
      </c>
      <c r="AO31" s="56">
        <f t="shared" si="7"/>
        <v>0</v>
      </c>
      <c r="AP31" s="56" t="str">
        <f t="shared" si="8"/>
        <v/>
      </c>
      <c r="AQ31" s="56">
        <f t="shared" si="9"/>
        <v>0</v>
      </c>
      <c r="AR31" s="56" t="str">
        <f t="shared" si="10"/>
        <v/>
      </c>
      <c r="AS31" s="58" t="str">
        <f>IFERROR(
   'Identitas Siswa'!E30 &amp; " " &amp; LOWER($AT$3) &amp; " " &amp; VLOOKUP(AP31, TP!$AA$5:$AB$24, 2, 0) &amp; ".",
"")</f>
        <v/>
      </c>
      <c r="AT31" s="58" t="str">
        <f>IFERROR(
   'Identitas Siswa'!E30 &amp; " " &amp; LOWER($AT$4) &amp; " " &amp; VLOOKUP(AR31, TP!$AA$5:$AB$24, 2, 0) &amp; ".",
"")</f>
        <v/>
      </c>
      <c r="AU31" s="15"/>
      <c r="AW31" s="29">
        <f t="shared" si="11"/>
        <v>0</v>
      </c>
      <c r="AX31" s="29">
        <f t="shared" si="0"/>
        <v>0</v>
      </c>
      <c r="AY31" s="29">
        <f t="shared" si="1"/>
        <v>0</v>
      </c>
      <c r="AZ31" s="54"/>
      <c r="BA31" s="29">
        <f t="shared" si="2"/>
        <v>0</v>
      </c>
      <c r="BE31" s="48"/>
      <c r="BF31" s="48"/>
    </row>
    <row r="32" spans="1:58" customFormat="1" hidden="1" x14ac:dyDescent="0.25">
      <c r="A32" s="56">
        <f>'Identitas Siswa'!A31</f>
        <v>24</v>
      </c>
      <c r="B32" s="62" t="str">
        <f>IF('Identitas Siswa'!D31=0,"",'Identitas Siswa'!D31)</f>
        <v/>
      </c>
      <c r="C32" s="160"/>
      <c r="D32" s="160"/>
      <c r="E32" s="160"/>
      <c r="F32" s="160"/>
      <c r="G32" s="160"/>
      <c r="H32" s="160"/>
      <c r="I32" s="160"/>
      <c r="J32" s="160"/>
      <c r="K32" s="160"/>
      <c r="L32" s="160"/>
      <c r="M32" s="160"/>
      <c r="N32" s="160"/>
      <c r="O32" s="160"/>
      <c r="P32" s="160"/>
      <c r="Q32" s="160"/>
      <c r="R32" s="160"/>
      <c r="S32" s="160"/>
      <c r="T32" s="160"/>
      <c r="U32" s="160"/>
      <c r="V32" s="160"/>
      <c r="W32" s="160"/>
      <c r="X32" s="160"/>
      <c r="Y32" s="160"/>
      <c r="Z32" s="160"/>
      <c r="AA32" s="160"/>
      <c r="AB32" s="160"/>
      <c r="AC32" s="160"/>
      <c r="AD32" s="160"/>
      <c r="AE32" s="160"/>
      <c r="AF32" s="160"/>
      <c r="AG32" s="160"/>
      <c r="AH32" s="160"/>
      <c r="AI32" s="160"/>
      <c r="AJ32" s="160"/>
      <c r="AK32" s="57">
        <f t="shared" si="3"/>
        <v>0</v>
      </c>
      <c r="AL32" s="57">
        <f t="shared" si="4"/>
        <v>0</v>
      </c>
      <c r="AM32" s="57">
        <f t="shared" si="5"/>
        <v>0</v>
      </c>
      <c r="AN32" s="57" t="str">
        <f t="shared" si="6"/>
        <v/>
      </c>
      <c r="AO32" s="56">
        <f t="shared" si="7"/>
        <v>0</v>
      </c>
      <c r="AP32" s="56" t="str">
        <f t="shared" si="8"/>
        <v/>
      </c>
      <c r="AQ32" s="56">
        <f t="shared" si="9"/>
        <v>0</v>
      </c>
      <c r="AR32" s="56" t="str">
        <f t="shared" si="10"/>
        <v/>
      </c>
      <c r="AS32" s="58" t="str">
        <f>IFERROR(
   'Identitas Siswa'!E31 &amp; " " &amp; LOWER($AT$3) &amp; " " &amp; VLOOKUP(AP32, TP!$AA$5:$AB$24, 2, 0) &amp; ".",
"")</f>
        <v/>
      </c>
      <c r="AT32" s="58" t="str">
        <f>IFERROR(
   'Identitas Siswa'!E31 &amp; " " &amp; LOWER($AT$4) &amp; " " &amp; VLOOKUP(AR32, TP!$AA$5:$AB$24, 2, 0) &amp; ".",
"")</f>
        <v/>
      </c>
      <c r="AU32" s="15"/>
      <c r="AW32" s="29">
        <f t="shared" si="11"/>
        <v>0</v>
      </c>
      <c r="AX32" s="29">
        <f t="shared" si="0"/>
        <v>0</v>
      </c>
      <c r="AY32" s="29">
        <f t="shared" si="1"/>
        <v>0</v>
      </c>
      <c r="AZ32" s="54"/>
      <c r="BA32" s="29">
        <f t="shared" si="2"/>
        <v>0</v>
      </c>
      <c r="BE32" s="48"/>
      <c r="BF32" s="48"/>
    </row>
    <row r="33" spans="1:58" customFormat="1" hidden="1" x14ac:dyDescent="0.25">
      <c r="A33" s="56">
        <f>'Identitas Siswa'!A32</f>
        <v>25</v>
      </c>
      <c r="B33" s="62" t="str">
        <f>IF('Identitas Siswa'!D32=0,"",'Identitas Siswa'!D32)</f>
        <v/>
      </c>
      <c r="C33" s="160"/>
      <c r="D33" s="160"/>
      <c r="E33" s="160"/>
      <c r="F33" s="160"/>
      <c r="G33" s="160"/>
      <c r="H33" s="160"/>
      <c r="I33" s="160"/>
      <c r="J33" s="160"/>
      <c r="K33" s="160"/>
      <c r="L33" s="160"/>
      <c r="M33" s="160"/>
      <c r="N33" s="160"/>
      <c r="O33" s="160"/>
      <c r="P33" s="160"/>
      <c r="Q33" s="160"/>
      <c r="R33" s="160"/>
      <c r="S33" s="160"/>
      <c r="T33" s="160"/>
      <c r="U33" s="160"/>
      <c r="V33" s="160"/>
      <c r="W33" s="160"/>
      <c r="X33" s="160"/>
      <c r="Y33" s="160"/>
      <c r="Z33" s="160"/>
      <c r="AA33" s="160"/>
      <c r="AB33" s="160"/>
      <c r="AC33" s="160"/>
      <c r="AD33" s="160"/>
      <c r="AE33" s="160"/>
      <c r="AF33" s="160"/>
      <c r="AG33" s="160"/>
      <c r="AH33" s="160"/>
      <c r="AI33" s="160"/>
      <c r="AJ33" s="160"/>
      <c r="AK33" s="57">
        <f t="shared" si="3"/>
        <v>0</v>
      </c>
      <c r="AL33" s="57">
        <f t="shared" si="4"/>
        <v>0</v>
      </c>
      <c r="AM33" s="57">
        <f t="shared" si="5"/>
        <v>0</v>
      </c>
      <c r="AN33" s="57" t="str">
        <f t="shared" si="6"/>
        <v/>
      </c>
      <c r="AO33" s="56">
        <f t="shared" si="7"/>
        <v>0</v>
      </c>
      <c r="AP33" s="56" t="str">
        <f t="shared" si="8"/>
        <v/>
      </c>
      <c r="AQ33" s="56">
        <f t="shared" si="9"/>
        <v>0</v>
      </c>
      <c r="AR33" s="56" t="str">
        <f t="shared" si="10"/>
        <v/>
      </c>
      <c r="AS33" s="58" t="str">
        <f>IFERROR(
   'Identitas Siswa'!E32 &amp; " " &amp; LOWER($AT$3) &amp; " " &amp; VLOOKUP(AP33, TP!$AA$5:$AB$24, 2, 0) &amp; ".",
"")</f>
        <v/>
      </c>
      <c r="AT33" s="58" t="str">
        <f>IFERROR(
   'Identitas Siswa'!E32 &amp; " " &amp; LOWER($AT$4) &amp; " " &amp; VLOOKUP(AR33, TP!$AA$5:$AB$24, 2, 0) &amp; ".",
"")</f>
        <v/>
      </c>
      <c r="AU33" s="15"/>
      <c r="AW33" s="29">
        <f t="shared" si="11"/>
        <v>0</v>
      </c>
      <c r="AX33" s="29">
        <f t="shared" si="0"/>
        <v>0</v>
      </c>
      <c r="AY33" s="29">
        <f t="shared" si="1"/>
        <v>0</v>
      </c>
      <c r="AZ33" s="54"/>
      <c r="BA33" s="29">
        <f t="shared" si="2"/>
        <v>0</v>
      </c>
      <c r="BE33" s="48"/>
      <c r="BF33" s="48"/>
    </row>
    <row r="34" spans="1:58" customFormat="1" hidden="1" x14ac:dyDescent="0.25">
      <c r="A34" s="56">
        <f>'Identitas Siswa'!A33</f>
        <v>26</v>
      </c>
      <c r="B34" s="62" t="str">
        <f>IF('Identitas Siswa'!D33=0,"",'Identitas Siswa'!D33)</f>
        <v/>
      </c>
      <c r="C34" s="160"/>
      <c r="D34" s="160"/>
      <c r="E34" s="160"/>
      <c r="F34" s="160"/>
      <c r="G34" s="160"/>
      <c r="H34" s="160"/>
      <c r="I34" s="160"/>
      <c r="J34" s="160"/>
      <c r="K34" s="160"/>
      <c r="L34" s="160"/>
      <c r="M34" s="160"/>
      <c r="N34" s="160"/>
      <c r="O34" s="160"/>
      <c r="P34" s="160"/>
      <c r="Q34" s="160"/>
      <c r="R34" s="160"/>
      <c r="S34" s="160"/>
      <c r="T34" s="160"/>
      <c r="U34" s="160"/>
      <c r="V34" s="160"/>
      <c r="W34" s="160"/>
      <c r="X34" s="160"/>
      <c r="Y34" s="160"/>
      <c r="Z34" s="160"/>
      <c r="AA34" s="160"/>
      <c r="AB34" s="160"/>
      <c r="AC34" s="160"/>
      <c r="AD34" s="160"/>
      <c r="AE34" s="160"/>
      <c r="AF34" s="160"/>
      <c r="AG34" s="160"/>
      <c r="AH34" s="160"/>
      <c r="AI34" s="160"/>
      <c r="AJ34" s="160"/>
      <c r="AK34" s="57">
        <f t="shared" si="3"/>
        <v>0</v>
      </c>
      <c r="AL34" s="57">
        <f t="shared" si="4"/>
        <v>0</v>
      </c>
      <c r="AM34" s="57">
        <f t="shared" si="5"/>
        <v>0</v>
      </c>
      <c r="AN34" s="57" t="str">
        <f t="shared" si="6"/>
        <v/>
      </c>
      <c r="AO34" s="56">
        <f t="shared" si="7"/>
        <v>0</v>
      </c>
      <c r="AP34" s="56" t="str">
        <f t="shared" si="8"/>
        <v/>
      </c>
      <c r="AQ34" s="56">
        <f t="shared" si="9"/>
        <v>0</v>
      </c>
      <c r="AR34" s="56" t="str">
        <f t="shared" si="10"/>
        <v/>
      </c>
      <c r="AS34" s="58" t="str">
        <f>IFERROR(
   'Identitas Siswa'!E33 &amp; " " &amp; LOWER($AT$3) &amp; " " &amp; VLOOKUP(AP34, TP!$AA$5:$AB$24, 2, 0) &amp; ".",
"")</f>
        <v/>
      </c>
      <c r="AT34" s="58" t="str">
        <f>IFERROR(
   'Identitas Siswa'!E33 &amp; " " &amp; LOWER($AT$4) &amp; " " &amp; VLOOKUP(AR34, TP!$AA$5:$AB$24, 2, 0) &amp; ".",
"")</f>
        <v/>
      </c>
      <c r="AU34" s="15"/>
      <c r="AW34" s="29">
        <f t="shared" si="11"/>
        <v>0</v>
      </c>
      <c r="AX34" s="29">
        <f t="shared" si="0"/>
        <v>0</v>
      </c>
      <c r="AY34" s="29">
        <f t="shared" si="1"/>
        <v>0</v>
      </c>
      <c r="AZ34" s="54"/>
      <c r="BA34" s="29">
        <f t="shared" si="2"/>
        <v>0</v>
      </c>
      <c r="BE34" s="48"/>
      <c r="BF34" s="48"/>
    </row>
    <row r="35" spans="1:58" customFormat="1" hidden="1" x14ac:dyDescent="0.25">
      <c r="A35" s="56">
        <f>'Identitas Siswa'!A34</f>
        <v>27</v>
      </c>
      <c r="B35" s="62" t="str">
        <f>IF('Identitas Siswa'!D34=0,"",'Identitas Siswa'!D34)</f>
        <v/>
      </c>
      <c r="C35" s="160"/>
      <c r="D35" s="160"/>
      <c r="E35" s="160"/>
      <c r="F35" s="160"/>
      <c r="G35" s="160"/>
      <c r="H35" s="160"/>
      <c r="I35" s="160"/>
      <c r="J35" s="160"/>
      <c r="K35" s="160"/>
      <c r="L35" s="160"/>
      <c r="M35" s="160"/>
      <c r="N35" s="160"/>
      <c r="O35" s="160"/>
      <c r="P35" s="160"/>
      <c r="Q35" s="160"/>
      <c r="R35" s="160"/>
      <c r="S35" s="160"/>
      <c r="T35" s="160"/>
      <c r="U35" s="160"/>
      <c r="V35" s="160"/>
      <c r="W35" s="160"/>
      <c r="X35" s="160"/>
      <c r="Y35" s="160"/>
      <c r="Z35" s="160"/>
      <c r="AA35" s="160"/>
      <c r="AB35" s="160"/>
      <c r="AC35" s="160"/>
      <c r="AD35" s="160"/>
      <c r="AE35" s="160"/>
      <c r="AF35" s="160"/>
      <c r="AG35" s="160"/>
      <c r="AH35" s="160"/>
      <c r="AI35" s="160"/>
      <c r="AJ35" s="160"/>
      <c r="AK35" s="57">
        <f t="shared" si="3"/>
        <v>0</v>
      </c>
      <c r="AL35" s="57">
        <f t="shared" si="4"/>
        <v>0</v>
      </c>
      <c r="AM35" s="57">
        <f t="shared" si="5"/>
        <v>0</v>
      </c>
      <c r="AN35" s="57" t="str">
        <f t="shared" si="6"/>
        <v/>
      </c>
      <c r="AO35" s="56">
        <f t="shared" si="7"/>
        <v>0</v>
      </c>
      <c r="AP35" s="56" t="str">
        <f t="shared" si="8"/>
        <v/>
      </c>
      <c r="AQ35" s="56">
        <f t="shared" si="9"/>
        <v>0</v>
      </c>
      <c r="AR35" s="56" t="str">
        <f t="shared" si="10"/>
        <v/>
      </c>
      <c r="AS35" s="58" t="str">
        <f>IFERROR(
   'Identitas Siswa'!E34 &amp; " " &amp; LOWER($AT$3) &amp; " " &amp; VLOOKUP(AP35, TP!$AA$5:$AB$24, 2, 0) &amp; ".",
"")</f>
        <v/>
      </c>
      <c r="AT35" s="58" t="str">
        <f>IFERROR(
   'Identitas Siswa'!E34 &amp; " " &amp; LOWER($AT$4) &amp; " " &amp; VLOOKUP(AR35, TP!$AA$5:$AB$24, 2, 0) &amp; ".",
"")</f>
        <v/>
      </c>
      <c r="AU35" s="15"/>
      <c r="AW35" s="29">
        <f t="shared" si="11"/>
        <v>0</v>
      </c>
      <c r="AX35" s="29">
        <f t="shared" si="0"/>
        <v>0</v>
      </c>
      <c r="AY35" s="29">
        <f t="shared" si="1"/>
        <v>0</v>
      </c>
      <c r="AZ35" s="54"/>
      <c r="BA35" s="29">
        <f t="shared" si="2"/>
        <v>0</v>
      </c>
      <c r="BE35" s="48"/>
      <c r="BF35" s="48"/>
    </row>
    <row r="36" spans="1:58" customFormat="1" hidden="1" x14ac:dyDescent="0.25">
      <c r="A36" s="56">
        <f>'Identitas Siswa'!A35</f>
        <v>28</v>
      </c>
      <c r="B36" s="62" t="str">
        <f>IF('Identitas Siswa'!D35=0,"",'Identitas Siswa'!D35)</f>
        <v/>
      </c>
      <c r="C36" s="160"/>
      <c r="D36" s="160"/>
      <c r="E36" s="160"/>
      <c r="F36" s="160"/>
      <c r="G36" s="160"/>
      <c r="H36" s="160"/>
      <c r="I36" s="160"/>
      <c r="J36" s="160"/>
      <c r="K36" s="160"/>
      <c r="L36" s="160"/>
      <c r="M36" s="160"/>
      <c r="N36" s="160"/>
      <c r="O36" s="160"/>
      <c r="P36" s="160"/>
      <c r="Q36" s="160"/>
      <c r="R36" s="160"/>
      <c r="S36" s="160"/>
      <c r="T36" s="160"/>
      <c r="U36" s="160"/>
      <c r="V36" s="160"/>
      <c r="W36" s="160"/>
      <c r="X36" s="160"/>
      <c r="Y36" s="160"/>
      <c r="Z36" s="160"/>
      <c r="AA36" s="160"/>
      <c r="AB36" s="160"/>
      <c r="AC36" s="160"/>
      <c r="AD36" s="160"/>
      <c r="AE36" s="160"/>
      <c r="AF36" s="160"/>
      <c r="AG36" s="160"/>
      <c r="AH36" s="160"/>
      <c r="AI36" s="160"/>
      <c r="AJ36" s="160"/>
      <c r="AK36" s="57">
        <f t="shared" si="3"/>
        <v>0</v>
      </c>
      <c r="AL36" s="57">
        <f t="shared" si="4"/>
        <v>0</v>
      </c>
      <c r="AM36" s="57">
        <f t="shared" si="5"/>
        <v>0</v>
      </c>
      <c r="AN36" s="57" t="str">
        <f t="shared" si="6"/>
        <v/>
      </c>
      <c r="AO36" s="56">
        <f t="shared" si="7"/>
        <v>0</v>
      </c>
      <c r="AP36" s="56" t="str">
        <f t="shared" si="8"/>
        <v/>
      </c>
      <c r="AQ36" s="56">
        <f t="shared" si="9"/>
        <v>0</v>
      </c>
      <c r="AR36" s="56" t="str">
        <f t="shared" si="10"/>
        <v/>
      </c>
      <c r="AS36" s="58" t="str">
        <f>IFERROR(
   'Identitas Siswa'!E35 &amp; " " &amp; LOWER($AT$3) &amp; " " &amp; VLOOKUP(AP36, TP!$AA$5:$AB$24, 2, 0) &amp; ".",
"")</f>
        <v/>
      </c>
      <c r="AT36" s="58" t="str">
        <f>IFERROR(
   'Identitas Siswa'!E35 &amp; " " &amp; LOWER($AT$4) &amp; " " &amp; VLOOKUP(AR36, TP!$AA$5:$AB$24, 2, 0) &amp; ".",
"")</f>
        <v/>
      </c>
      <c r="AU36" s="15"/>
      <c r="AW36" s="29">
        <f t="shared" si="11"/>
        <v>0</v>
      </c>
      <c r="AX36" s="29">
        <f t="shared" si="0"/>
        <v>0</v>
      </c>
      <c r="AY36" s="29">
        <f t="shared" si="1"/>
        <v>0</v>
      </c>
      <c r="AZ36" s="54"/>
      <c r="BA36" s="29">
        <f t="shared" si="2"/>
        <v>0</v>
      </c>
      <c r="BE36" s="48"/>
      <c r="BF36" s="48"/>
    </row>
    <row r="37" spans="1:58" customFormat="1" hidden="1" x14ac:dyDescent="0.25">
      <c r="A37" s="56">
        <f>'Identitas Siswa'!A36</f>
        <v>29</v>
      </c>
      <c r="B37" s="62" t="str">
        <f>IF('Identitas Siswa'!D36=0,"",'Identitas Siswa'!D36)</f>
        <v/>
      </c>
      <c r="C37" s="160"/>
      <c r="D37" s="160"/>
      <c r="E37" s="160"/>
      <c r="F37" s="160"/>
      <c r="G37" s="160"/>
      <c r="H37" s="160"/>
      <c r="I37" s="160"/>
      <c r="J37" s="160"/>
      <c r="K37" s="160"/>
      <c r="L37" s="160"/>
      <c r="M37" s="160"/>
      <c r="N37" s="160"/>
      <c r="O37" s="160"/>
      <c r="P37" s="160"/>
      <c r="Q37" s="160"/>
      <c r="R37" s="160"/>
      <c r="S37" s="160"/>
      <c r="T37" s="160"/>
      <c r="U37" s="160"/>
      <c r="V37" s="160"/>
      <c r="W37" s="160"/>
      <c r="X37" s="160"/>
      <c r="Y37" s="160"/>
      <c r="Z37" s="160"/>
      <c r="AA37" s="160"/>
      <c r="AB37" s="160"/>
      <c r="AC37" s="160"/>
      <c r="AD37" s="160"/>
      <c r="AE37" s="160"/>
      <c r="AF37" s="160"/>
      <c r="AG37" s="160"/>
      <c r="AH37" s="160"/>
      <c r="AI37" s="160"/>
      <c r="AJ37" s="160"/>
      <c r="AK37" s="57">
        <f t="shared" si="3"/>
        <v>0</v>
      </c>
      <c r="AL37" s="57">
        <f t="shared" si="4"/>
        <v>0</v>
      </c>
      <c r="AM37" s="57">
        <f t="shared" si="5"/>
        <v>0</v>
      </c>
      <c r="AN37" s="57" t="str">
        <f t="shared" si="6"/>
        <v/>
      </c>
      <c r="AO37" s="56">
        <f t="shared" si="7"/>
        <v>0</v>
      </c>
      <c r="AP37" s="56" t="str">
        <f t="shared" si="8"/>
        <v/>
      </c>
      <c r="AQ37" s="56">
        <f t="shared" si="9"/>
        <v>0</v>
      </c>
      <c r="AR37" s="56" t="str">
        <f t="shared" si="10"/>
        <v/>
      </c>
      <c r="AS37" s="58" t="str">
        <f>IFERROR(
   'Identitas Siswa'!E36 &amp; " " &amp; LOWER($AT$3) &amp; " " &amp; VLOOKUP(AP37, TP!$AA$5:$AB$24, 2, 0) &amp; ".",
"")</f>
        <v/>
      </c>
      <c r="AT37" s="58" t="str">
        <f>IFERROR(
   'Identitas Siswa'!E36 &amp; " " &amp; LOWER($AT$4) &amp; " " &amp; VLOOKUP(AR37, TP!$AA$5:$AB$24, 2, 0) &amp; ".",
"")</f>
        <v/>
      </c>
      <c r="AU37" s="15"/>
      <c r="AW37" s="29">
        <f t="shared" si="11"/>
        <v>0</v>
      </c>
      <c r="AX37" s="29">
        <f t="shared" si="0"/>
        <v>0</v>
      </c>
      <c r="AY37" s="29">
        <f t="shared" si="1"/>
        <v>0</v>
      </c>
      <c r="AZ37" s="54"/>
      <c r="BA37" s="29">
        <f t="shared" si="2"/>
        <v>0</v>
      </c>
      <c r="BE37" s="48"/>
      <c r="BF37" s="48"/>
    </row>
    <row r="38" spans="1:58" customFormat="1" hidden="1" x14ac:dyDescent="0.25">
      <c r="A38" s="56">
        <f>'Identitas Siswa'!A37</f>
        <v>30</v>
      </c>
      <c r="B38" s="62" t="str">
        <f>IF('Identitas Siswa'!D37=0,"",'Identitas Siswa'!D37)</f>
        <v/>
      </c>
      <c r="C38" s="160"/>
      <c r="D38" s="160"/>
      <c r="E38" s="160"/>
      <c r="F38" s="160"/>
      <c r="G38" s="160"/>
      <c r="H38" s="160"/>
      <c r="I38" s="160"/>
      <c r="J38" s="160"/>
      <c r="K38" s="160"/>
      <c r="L38" s="160"/>
      <c r="M38" s="160"/>
      <c r="N38" s="160"/>
      <c r="O38" s="160"/>
      <c r="P38" s="160"/>
      <c r="Q38" s="160"/>
      <c r="R38" s="160"/>
      <c r="S38" s="160"/>
      <c r="T38" s="160"/>
      <c r="U38" s="160"/>
      <c r="V38" s="160"/>
      <c r="W38" s="160"/>
      <c r="X38" s="160"/>
      <c r="Y38" s="160"/>
      <c r="Z38" s="160"/>
      <c r="AA38" s="160"/>
      <c r="AB38" s="160"/>
      <c r="AC38" s="160"/>
      <c r="AD38" s="160"/>
      <c r="AE38" s="160"/>
      <c r="AF38" s="160"/>
      <c r="AG38" s="160"/>
      <c r="AH38" s="160"/>
      <c r="AI38" s="160"/>
      <c r="AJ38" s="160"/>
      <c r="AK38" s="57">
        <f t="shared" si="3"/>
        <v>0</v>
      </c>
      <c r="AL38" s="57">
        <f t="shared" si="4"/>
        <v>0</v>
      </c>
      <c r="AM38" s="57">
        <f t="shared" si="5"/>
        <v>0</v>
      </c>
      <c r="AN38" s="57" t="str">
        <f t="shared" si="6"/>
        <v/>
      </c>
      <c r="AO38" s="56">
        <f t="shared" si="7"/>
        <v>0</v>
      </c>
      <c r="AP38" s="56" t="str">
        <f t="shared" si="8"/>
        <v/>
      </c>
      <c r="AQ38" s="56">
        <f t="shared" si="9"/>
        <v>0</v>
      </c>
      <c r="AR38" s="56" t="str">
        <f t="shared" si="10"/>
        <v/>
      </c>
      <c r="AS38" s="58" t="str">
        <f>IFERROR(
   'Identitas Siswa'!E37 &amp; " " &amp; LOWER($AT$3) &amp; " " &amp; VLOOKUP(AP38, TP!$AA$5:$AB$24, 2, 0) &amp; ".",
"")</f>
        <v/>
      </c>
      <c r="AT38" s="58" t="str">
        <f>IFERROR(
   'Identitas Siswa'!E37 &amp; " " &amp; LOWER($AT$4) &amp; " " &amp; VLOOKUP(AR38, TP!$AA$5:$AB$24, 2, 0) &amp; ".",
"")</f>
        <v/>
      </c>
      <c r="AU38" s="15"/>
      <c r="AW38" s="29">
        <f t="shared" si="11"/>
        <v>0</v>
      </c>
      <c r="AX38" s="29">
        <f t="shared" si="0"/>
        <v>0</v>
      </c>
      <c r="AY38" s="29">
        <f t="shared" si="1"/>
        <v>0</v>
      </c>
      <c r="AZ38" s="54"/>
      <c r="BA38" s="29">
        <f t="shared" si="2"/>
        <v>0</v>
      </c>
      <c r="BE38" s="48"/>
      <c r="BF38" s="48"/>
    </row>
    <row r="39" spans="1:58" customFormat="1" hidden="1" x14ac:dyDescent="0.25">
      <c r="A39" s="56">
        <f>'Identitas Siswa'!A38</f>
        <v>31</v>
      </c>
      <c r="B39" s="62" t="str">
        <f>IF('Identitas Siswa'!D38=0,"",'Identitas Siswa'!D38)</f>
        <v/>
      </c>
      <c r="C39" s="160"/>
      <c r="D39" s="160"/>
      <c r="E39" s="160"/>
      <c r="F39" s="160"/>
      <c r="G39" s="160"/>
      <c r="H39" s="160"/>
      <c r="I39" s="160"/>
      <c r="J39" s="160"/>
      <c r="K39" s="160"/>
      <c r="L39" s="160"/>
      <c r="M39" s="160"/>
      <c r="N39" s="160"/>
      <c r="O39" s="160"/>
      <c r="P39" s="160"/>
      <c r="Q39" s="160"/>
      <c r="R39" s="160"/>
      <c r="S39" s="160"/>
      <c r="T39" s="160"/>
      <c r="U39" s="160"/>
      <c r="V39" s="160"/>
      <c r="W39" s="160"/>
      <c r="X39" s="160"/>
      <c r="Y39" s="160"/>
      <c r="Z39" s="160"/>
      <c r="AA39" s="160"/>
      <c r="AB39" s="160"/>
      <c r="AC39" s="160"/>
      <c r="AD39" s="160"/>
      <c r="AE39" s="160"/>
      <c r="AF39" s="160"/>
      <c r="AG39" s="160"/>
      <c r="AH39" s="160"/>
      <c r="AI39" s="160"/>
      <c r="AJ39" s="160"/>
      <c r="AK39" s="57">
        <f t="shared" si="3"/>
        <v>0</v>
      </c>
      <c r="AL39" s="57">
        <f t="shared" si="4"/>
        <v>0</v>
      </c>
      <c r="AM39" s="57">
        <f t="shared" si="5"/>
        <v>0</v>
      </c>
      <c r="AN39" s="57" t="str">
        <f t="shared" si="6"/>
        <v/>
      </c>
      <c r="AO39" s="56">
        <f t="shared" si="7"/>
        <v>0</v>
      </c>
      <c r="AP39" s="56" t="str">
        <f t="shared" si="8"/>
        <v/>
      </c>
      <c r="AQ39" s="56">
        <f t="shared" si="9"/>
        <v>0</v>
      </c>
      <c r="AR39" s="56" t="str">
        <f t="shared" si="10"/>
        <v/>
      </c>
      <c r="AS39" s="58" t="str">
        <f>IFERROR(
   'Identitas Siswa'!E38 &amp; " " &amp; LOWER($AT$3) &amp; " " &amp; VLOOKUP(AP39, TP!$AA$5:$AB$24, 2, 0) &amp; ".",
"")</f>
        <v/>
      </c>
      <c r="AT39" s="58" t="str">
        <f>IFERROR(
   'Identitas Siswa'!E38 &amp; " " &amp; LOWER($AT$4) &amp; " " &amp; VLOOKUP(AR39, TP!$AA$5:$AB$24, 2, 0) &amp; ".",
"")</f>
        <v/>
      </c>
      <c r="AU39" s="15"/>
      <c r="AW39" s="29">
        <f t="shared" si="11"/>
        <v>0</v>
      </c>
      <c r="AX39" s="29">
        <f t="shared" si="0"/>
        <v>0</v>
      </c>
      <c r="AY39" s="29">
        <f t="shared" si="1"/>
        <v>0</v>
      </c>
      <c r="AZ39" s="54"/>
      <c r="BA39" s="29">
        <f t="shared" si="2"/>
        <v>0</v>
      </c>
      <c r="BE39" s="48"/>
      <c r="BF39" s="48"/>
    </row>
    <row r="40" spans="1:58" customFormat="1" hidden="1" x14ac:dyDescent="0.25">
      <c r="A40" s="56">
        <f>'Identitas Siswa'!A39</f>
        <v>32</v>
      </c>
      <c r="B40" s="62" t="str">
        <f>IF('Identitas Siswa'!D39=0,"",'Identitas Siswa'!D39)</f>
        <v/>
      </c>
      <c r="C40" s="160"/>
      <c r="D40" s="160"/>
      <c r="E40" s="160"/>
      <c r="F40" s="160"/>
      <c r="G40" s="160"/>
      <c r="H40" s="160"/>
      <c r="I40" s="160"/>
      <c r="J40" s="160"/>
      <c r="K40" s="160"/>
      <c r="L40" s="160"/>
      <c r="M40" s="160"/>
      <c r="N40" s="160"/>
      <c r="O40" s="160"/>
      <c r="P40" s="160"/>
      <c r="Q40" s="160"/>
      <c r="R40" s="160"/>
      <c r="S40" s="160"/>
      <c r="T40" s="160"/>
      <c r="U40" s="160"/>
      <c r="V40" s="160"/>
      <c r="W40" s="160"/>
      <c r="X40" s="160"/>
      <c r="Y40" s="160"/>
      <c r="Z40" s="160"/>
      <c r="AA40" s="160"/>
      <c r="AB40" s="160"/>
      <c r="AC40" s="160"/>
      <c r="AD40" s="160"/>
      <c r="AE40" s="160"/>
      <c r="AF40" s="160"/>
      <c r="AG40" s="160"/>
      <c r="AH40" s="160"/>
      <c r="AI40" s="160"/>
      <c r="AJ40" s="160"/>
      <c r="AK40" s="57">
        <f t="shared" si="3"/>
        <v>0</v>
      </c>
      <c r="AL40" s="57">
        <f t="shared" si="4"/>
        <v>0</v>
      </c>
      <c r="AM40" s="57">
        <f t="shared" si="5"/>
        <v>0</v>
      </c>
      <c r="AN40" s="57" t="str">
        <f t="shared" si="6"/>
        <v/>
      </c>
      <c r="AO40" s="56">
        <f t="shared" si="7"/>
        <v>0</v>
      </c>
      <c r="AP40" s="56" t="str">
        <f t="shared" si="8"/>
        <v/>
      </c>
      <c r="AQ40" s="56">
        <f t="shared" si="9"/>
        <v>0</v>
      </c>
      <c r="AR40" s="56" t="str">
        <f t="shared" si="10"/>
        <v/>
      </c>
      <c r="AS40" s="58" t="str">
        <f>IFERROR(
   'Identitas Siswa'!E39 &amp; " " &amp; LOWER($AT$3) &amp; " " &amp; VLOOKUP(AP40, TP!$AA$5:$AB$24, 2, 0) &amp; ".",
"")</f>
        <v/>
      </c>
      <c r="AT40" s="58" t="str">
        <f>IFERROR(
   'Identitas Siswa'!E39 &amp; " " &amp; LOWER($AT$4) &amp; " " &amp; VLOOKUP(AR40, TP!$AA$5:$AB$24, 2, 0) &amp; ".",
"")</f>
        <v/>
      </c>
      <c r="AU40" s="15"/>
      <c r="AW40" s="29">
        <f t="shared" si="11"/>
        <v>0</v>
      </c>
      <c r="AX40" s="29">
        <f t="shared" si="0"/>
        <v>0</v>
      </c>
      <c r="AY40" s="29">
        <f t="shared" si="1"/>
        <v>0</v>
      </c>
      <c r="AZ40" s="54"/>
      <c r="BA40" s="29">
        <f t="shared" si="2"/>
        <v>0</v>
      </c>
      <c r="BE40" s="48"/>
      <c r="BF40" s="48"/>
    </row>
    <row r="41" spans="1:58" customFormat="1" hidden="1" x14ac:dyDescent="0.25">
      <c r="A41" s="56">
        <f>'Identitas Siswa'!A40</f>
        <v>33</v>
      </c>
      <c r="B41" s="62" t="str">
        <f>IF('Identitas Siswa'!D40=0,"",'Identitas Siswa'!D40)</f>
        <v/>
      </c>
      <c r="C41" s="160"/>
      <c r="D41" s="160"/>
      <c r="E41" s="160"/>
      <c r="F41" s="160"/>
      <c r="G41" s="160"/>
      <c r="H41" s="160"/>
      <c r="I41" s="160"/>
      <c r="J41" s="160"/>
      <c r="K41" s="160"/>
      <c r="L41" s="160"/>
      <c r="M41" s="160"/>
      <c r="N41" s="160"/>
      <c r="O41" s="160"/>
      <c r="P41" s="160"/>
      <c r="Q41" s="160"/>
      <c r="R41" s="160"/>
      <c r="S41" s="160"/>
      <c r="T41" s="160"/>
      <c r="U41" s="160"/>
      <c r="V41" s="160"/>
      <c r="W41" s="160"/>
      <c r="X41" s="160"/>
      <c r="Y41" s="160"/>
      <c r="Z41" s="160"/>
      <c r="AA41" s="160"/>
      <c r="AB41" s="160"/>
      <c r="AC41" s="160"/>
      <c r="AD41" s="160"/>
      <c r="AE41" s="160"/>
      <c r="AF41" s="160"/>
      <c r="AG41" s="160"/>
      <c r="AH41" s="160"/>
      <c r="AI41" s="160"/>
      <c r="AJ41" s="160"/>
      <c r="AK41" s="57">
        <f t="shared" si="3"/>
        <v>0</v>
      </c>
      <c r="AL41" s="57">
        <f t="shared" si="4"/>
        <v>0</v>
      </c>
      <c r="AM41" s="57">
        <f t="shared" si="5"/>
        <v>0</v>
      </c>
      <c r="AN41" s="57" t="str">
        <f t="shared" si="6"/>
        <v/>
      </c>
      <c r="AO41" s="56">
        <f t="shared" si="7"/>
        <v>0</v>
      </c>
      <c r="AP41" s="56" t="str">
        <f t="shared" si="8"/>
        <v/>
      </c>
      <c r="AQ41" s="56">
        <f t="shared" si="9"/>
        <v>0</v>
      </c>
      <c r="AR41" s="56" t="str">
        <f t="shared" si="10"/>
        <v/>
      </c>
      <c r="AS41" s="58" t="str">
        <f>IFERROR(
   'Identitas Siswa'!E40 &amp; " " &amp; LOWER($AT$3) &amp; " " &amp; VLOOKUP(AP41, TP!$AA$5:$AB$24, 2, 0) &amp; ".",
"")</f>
        <v/>
      </c>
      <c r="AT41" s="58" t="str">
        <f>IFERROR(
   'Identitas Siswa'!E40 &amp; " " &amp; LOWER($AT$4) &amp; " " &amp; VLOOKUP(AR41, TP!$AA$5:$AB$24, 2, 0) &amp; ".",
"")</f>
        <v/>
      </c>
      <c r="AU41" s="15"/>
      <c r="AW41" s="29">
        <f t="shared" si="11"/>
        <v>0</v>
      </c>
      <c r="AX41" s="29">
        <f t="shared" si="0"/>
        <v>0</v>
      </c>
      <c r="AY41" s="29">
        <f t="shared" si="1"/>
        <v>0</v>
      </c>
      <c r="AZ41" s="54"/>
      <c r="BA41" s="29">
        <f t="shared" si="2"/>
        <v>0</v>
      </c>
      <c r="BE41" s="48"/>
      <c r="BF41" s="48"/>
    </row>
    <row r="42" spans="1:58" customFormat="1" hidden="1" x14ac:dyDescent="0.25">
      <c r="A42" s="56">
        <f>'Identitas Siswa'!A41</f>
        <v>34</v>
      </c>
      <c r="B42" s="62" t="str">
        <f>IF('Identitas Siswa'!D41=0,"",'Identitas Siswa'!D41)</f>
        <v/>
      </c>
      <c r="C42" s="160"/>
      <c r="D42" s="160"/>
      <c r="E42" s="160"/>
      <c r="F42" s="160"/>
      <c r="G42" s="160"/>
      <c r="H42" s="160"/>
      <c r="I42" s="160"/>
      <c r="J42" s="160"/>
      <c r="K42" s="160"/>
      <c r="L42" s="160"/>
      <c r="M42" s="160"/>
      <c r="N42" s="160"/>
      <c r="O42" s="160"/>
      <c r="P42" s="160"/>
      <c r="Q42" s="160"/>
      <c r="R42" s="160"/>
      <c r="S42" s="160"/>
      <c r="T42" s="160"/>
      <c r="U42" s="160"/>
      <c r="V42" s="160"/>
      <c r="W42" s="160"/>
      <c r="X42" s="160"/>
      <c r="Y42" s="160"/>
      <c r="Z42" s="160"/>
      <c r="AA42" s="160"/>
      <c r="AB42" s="160"/>
      <c r="AC42" s="160"/>
      <c r="AD42" s="160"/>
      <c r="AE42" s="160"/>
      <c r="AF42" s="160"/>
      <c r="AG42" s="160"/>
      <c r="AH42" s="160"/>
      <c r="AI42" s="160"/>
      <c r="AJ42" s="160"/>
      <c r="AK42" s="57">
        <f t="shared" si="3"/>
        <v>0</v>
      </c>
      <c r="AL42" s="57">
        <f t="shared" si="4"/>
        <v>0</v>
      </c>
      <c r="AM42" s="57">
        <f t="shared" si="5"/>
        <v>0</v>
      </c>
      <c r="AN42" s="57" t="str">
        <f t="shared" si="6"/>
        <v/>
      </c>
      <c r="AO42" s="56">
        <f t="shared" si="7"/>
        <v>0</v>
      </c>
      <c r="AP42" s="56" t="str">
        <f t="shared" si="8"/>
        <v/>
      </c>
      <c r="AQ42" s="56">
        <f t="shared" si="9"/>
        <v>0</v>
      </c>
      <c r="AR42" s="56" t="str">
        <f t="shared" si="10"/>
        <v/>
      </c>
      <c r="AS42" s="58" t="str">
        <f>IFERROR(
   'Identitas Siswa'!E41 &amp; " " &amp; LOWER($AT$3) &amp; " " &amp; VLOOKUP(AP42, TP!$AA$5:$AB$24, 2, 0) &amp; ".",
"")</f>
        <v/>
      </c>
      <c r="AT42" s="58" t="str">
        <f>IFERROR(
   'Identitas Siswa'!E41 &amp; " " &amp; LOWER($AT$4) &amp; " " &amp; VLOOKUP(AR42, TP!$AA$5:$AB$24, 2, 0) &amp; ".",
"")</f>
        <v/>
      </c>
      <c r="AU42" s="15"/>
      <c r="AW42" s="29">
        <f t="shared" si="11"/>
        <v>0</v>
      </c>
      <c r="AX42" s="29">
        <f t="shared" si="0"/>
        <v>0</v>
      </c>
      <c r="AY42" s="29">
        <f t="shared" si="1"/>
        <v>0</v>
      </c>
      <c r="AZ42" s="54"/>
      <c r="BA42" s="29">
        <f t="shared" si="2"/>
        <v>0</v>
      </c>
      <c r="BE42" s="48"/>
      <c r="BF42" s="48"/>
    </row>
    <row r="43" spans="1:58" customFormat="1" hidden="1" x14ac:dyDescent="0.25">
      <c r="A43" s="56">
        <f>'Identitas Siswa'!A42</f>
        <v>35</v>
      </c>
      <c r="B43" s="62" t="str">
        <f>IF('Identitas Siswa'!D42=0,"",'Identitas Siswa'!D42)</f>
        <v/>
      </c>
      <c r="C43" s="160"/>
      <c r="D43" s="160"/>
      <c r="E43" s="160"/>
      <c r="F43" s="160"/>
      <c r="G43" s="160"/>
      <c r="H43" s="160"/>
      <c r="I43" s="160"/>
      <c r="J43" s="160"/>
      <c r="K43" s="160"/>
      <c r="L43" s="160"/>
      <c r="M43" s="160"/>
      <c r="N43" s="160"/>
      <c r="O43" s="160"/>
      <c r="P43" s="160"/>
      <c r="Q43" s="160"/>
      <c r="R43" s="160"/>
      <c r="S43" s="160"/>
      <c r="T43" s="160"/>
      <c r="U43" s="160"/>
      <c r="V43" s="160"/>
      <c r="W43" s="160"/>
      <c r="X43" s="160"/>
      <c r="Y43" s="160"/>
      <c r="Z43" s="160"/>
      <c r="AA43" s="160"/>
      <c r="AB43" s="160"/>
      <c r="AC43" s="160"/>
      <c r="AD43" s="160"/>
      <c r="AE43" s="160"/>
      <c r="AF43" s="160"/>
      <c r="AG43" s="160"/>
      <c r="AH43" s="160"/>
      <c r="AI43" s="160"/>
      <c r="AJ43" s="160"/>
      <c r="AK43" s="57">
        <f t="shared" si="3"/>
        <v>0</v>
      </c>
      <c r="AL43" s="57">
        <f t="shared" si="4"/>
        <v>0</v>
      </c>
      <c r="AM43" s="57">
        <f t="shared" si="5"/>
        <v>0</v>
      </c>
      <c r="AN43" s="57" t="str">
        <f t="shared" si="6"/>
        <v/>
      </c>
      <c r="AO43" s="56">
        <f t="shared" si="7"/>
        <v>0</v>
      </c>
      <c r="AP43" s="56" t="str">
        <f t="shared" si="8"/>
        <v/>
      </c>
      <c r="AQ43" s="56">
        <f t="shared" si="9"/>
        <v>0</v>
      </c>
      <c r="AR43" s="56" t="str">
        <f t="shared" si="10"/>
        <v/>
      </c>
      <c r="AS43" s="58" t="str">
        <f>IFERROR(
   'Identitas Siswa'!E42 &amp; " " &amp; LOWER($AT$3) &amp; " " &amp; VLOOKUP(AP43, TP!$AA$5:$AB$24, 2, 0) &amp; ".",
"")</f>
        <v/>
      </c>
      <c r="AT43" s="58" t="str">
        <f>IFERROR(
   'Identitas Siswa'!E42 &amp; " " &amp; LOWER($AT$4) &amp; " " &amp; VLOOKUP(AR43, TP!$AA$5:$AB$24, 2, 0) &amp; ".",
"")</f>
        <v/>
      </c>
      <c r="AU43" s="15"/>
      <c r="AW43" s="29">
        <f t="shared" si="11"/>
        <v>0</v>
      </c>
      <c r="AX43" s="29">
        <f t="shared" si="0"/>
        <v>0</v>
      </c>
      <c r="AY43" s="29">
        <f t="shared" si="1"/>
        <v>0</v>
      </c>
      <c r="AZ43" s="54"/>
      <c r="BA43" s="29">
        <f t="shared" si="2"/>
        <v>0</v>
      </c>
      <c r="BE43" s="48"/>
      <c r="BF43" s="48"/>
    </row>
    <row r="44" spans="1:58" customFormat="1" hidden="1" x14ac:dyDescent="0.25">
      <c r="A44" s="56">
        <f>'Identitas Siswa'!A43</f>
        <v>36</v>
      </c>
      <c r="B44" s="62" t="str">
        <f>IF('Identitas Siswa'!D43=0,"",'Identitas Siswa'!D43)</f>
        <v/>
      </c>
      <c r="C44" s="160"/>
      <c r="D44" s="160"/>
      <c r="E44" s="160"/>
      <c r="F44" s="160"/>
      <c r="G44" s="160"/>
      <c r="H44" s="160"/>
      <c r="I44" s="160"/>
      <c r="J44" s="160"/>
      <c r="K44" s="160"/>
      <c r="L44" s="160"/>
      <c r="M44" s="160"/>
      <c r="N44" s="160"/>
      <c r="O44" s="160"/>
      <c r="P44" s="160"/>
      <c r="Q44" s="160"/>
      <c r="R44" s="160"/>
      <c r="S44" s="160"/>
      <c r="T44" s="160"/>
      <c r="U44" s="160"/>
      <c r="V44" s="160"/>
      <c r="W44" s="160"/>
      <c r="X44" s="160"/>
      <c r="Y44" s="160"/>
      <c r="Z44" s="160"/>
      <c r="AA44" s="160"/>
      <c r="AB44" s="160"/>
      <c r="AC44" s="160"/>
      <c r="AD44" s="160"/>
      <c r="AE44" s="160"/>
      <c r="AF44" s="160"/>
      <c r="AG44" s="160"/>
      <c r="AH44" s="160"/>
      <c r="AI44" s="160"/>
      <c r="AJ44" s="160"/>
      <c r="AK44" s="57">
        <f t="shared" si="3"/>
        <v>0</v>
      </c>
      <c r="AL44" s="57">
        <f t="shared" si="4"/>
        <v>0</v>
      </c>
      <c r="AM44" s="57">
        <f t="shared" si="5"/>
        <v>0</v>
      </c>
      <c r="AN44" s="57" t="str">
        <f t="shared" si="6"/>
        <v/>
      </c>
      <c r="AO44" s="56">
        <f t="shared" si="7"/>
        <v>0</v>
      </c>
      <c r="AP44" s="56" t="str">
        <f t="shared" si="8"/>
        <v/>
      </c>
      <c r="AQ44" s="56">
        <f t="shared" si="9"/>
        <v>0</v>
      </c>
      <c r="AR44" s="56" t="str">
        <f t="shared" si="10"/>
        <v/>
      </c>
      <c r="AS44" s="58" t="str">
        <f>IFERROR(
   'Identitas Siswa'!E43 &amp; " " &amp; LOWER($AT$3) &amp; " " &amp; VLOOKUP(AP44, TP!$AA$5:$AB$24, 2, 0) &amp; ".",
"")</f>
        <v/>
      </c>
      <c r="AT44" s="58" t="str">
        <f>IFERROR(
   'Identitas Siswa'!E43 &amp; " " &amp; LOWER($AT$4) &amp; " " &amp; VLOOKUP(AR44, TP!$AA$5:$AB$24, 2, 0) &amp; ".",
"")</f>
        <v/>
      </c>
      <c r="AU44" s="15"/>
      <c r="AW44" s="29">
        <f t="shared" si="11"/>
        <v>0</v>
      </c>
      <c r="AX44" s="29">
        <f t="shared" si="0"/>
        <v>0</v>
      </c>
      <c r="AY44" s="29">
        <f t="shared" si="1"/>
        <v>0</v>
      </c>
      <c r="AZ44" s="54"/>
      <c r="BA44" s="29">
        <f t="shared" si="2"/>
        <v>0</v>
      </c>
      <c r="BE44" s="48"/>
      <c r="BF44" s="48"/>
    </row>
    <row r="45" spans="1:58" customFormat="1" hidden="1" x14ac:dyDescent="0.25">
      <c r="A45" s="56">
        <f>'Identitas Siswa'!A44</f>
        <v>37</v>
      </c>
      <c r="B45" s="62" t="str">
        <f>IF('Identitas Siswa'!D44=0,"",'Identitas Siswa'!D44)</f>
        <v/>
      </c>
      <c r="C45" s="160"/>
      <c r="D45" s="160"/>
      <c r="E45" s="160"/>
      <c r="F45" s="160"/>
      <c r="G45" s="160"/>
      <c r="H45" s="160"/>
      <c r="I45" s="160"/>
      <c r="J45" s="160"/>
      <c r="K45" s="160"/>
      <c r="L45" s="160"/>
      <c r="M45" s="160"/>
      <c r="N45" s="160"/>
      <c r="O45" s="160"/>
      <c r="P45" s="160"/>
      <c r="Q45" s="160"/>
      <c r="R45" s="160"/>
      <c r="S45" s="160"/>
      <c r="T45" s="160"/>
      <c r="U45" s="160"/>
      <c r="V45" s="160"/>
      <c r="W45" s="160"/>
      <c r="X45" s="160"/>
      <c r="Y45" s="160"/>
      <c r="Z45" s="160"/>
      <c r="AA45" s="160"/>
      <c r="AB45" s="160"/>
      <c r="AC45" s="160"/>
      <c r="AD45" s="160"/>
      <c r="AE45" s="160"/>
      <c r="AF45" s="160"/>
      <c r="AG45" s="160"/>
      <c r="AH45" s="160"/>
      <c r="AI45" s="160"/>
      <c r="AJ45" s="160"/>
      <c r="AK45" s="57">
        <f t="shared" si="3"/>
        <v>0</v>
      </c>
      <c r="AL45" s="57">
        <f t="shared" si="4"/>
        <v>0</v>
      </c>
      <c r="AM45" s="57">
        <f t="shared" si="5"/>
        <v>0</v>
      </c>
      <c r="AN45" s="57" t="str">
        <f t="shared" si="6"/>
        <v/>
      </c>
      <c r="AO45" s="56">
        <f t="shared" si="7"/>
        <v>0</v>
      </c>
      <c r="AP45" s="56" t="str">
        <f t="shared" si="8"/>
        <v/>
      </c>
      <c r="AQ45" s="56">
        <f t="shared" si="9"/>
        <v>0</v>
      </c>
      <c r="AR45" s="56" t="str">
        <f t="shared" si="10"/>
        <v/>
      </c>
      <c r="AS45" s="58" t="str">
        <f>IFERROR(
   'Identitas Siswa'!E44 &amp; " " &amp; LOWER($AT$3) &amp; " " &amp; VLOOKUP(AP45, TP!$AA$5:$AB$24, 2, 0) &amp; ".",
"")</f>
        <v/>
      </c>
      <c r="AT45" s="58" t="str">
        <f>IFERROR(
   'Identitas Siswa'!E44 &amp; " " &amp; LOWER($AT$4) &amp; " " &amp; VLOOKUP(AR45, TP!$AA$5:$AB$24, 2, 0) &amp; ".",
"")</f>
        <v/>
      </c>
      <c r="AU45" s="15"/>
      <c r="AW45" s="29">
        <f t="shared" si="11"/>
        <v>0</v>
      </c>
      <c r="AX45" s="29">
        <f t="shared" si="0"/>
        <v>0</v>
      </c>
      <c r="AY45" s="29">
        <f t="shared" si="1"/>
        <v>0</v>
      </c>
      <c r="AZ45" s="54"/>
      <c r="BA45" s="29">
        <f t="shared" si="2"/>
        <v>0</v>
      </c>
      <c r="BE45" s="48"/>
      <c r="BF45" s="48"/>
    </row>
    <row r="46" spans="1:58" customFormat="1" hidden="1" x14ac:dyDescent="0.25">
      <c r="A46" s="56">
        <f>'Identitas Siswa'!A45</f>
        <v>38</v>
      </c>
      <c r="B46" s="62" t="str">
        <f>IF('Identitas Siswa'!D45=0,"",'Identitas Siswa'!D45)</f>
        <v/>
      </c>
      <c r="C46" s="160"/>
      <c r="D46" s="160"/>
      <c r="E46" s="160"/>
      <c r="F46" s="160"/>
      <c r="G46" s="160"/>
      <c r="H46" s="160"/>
      <c r="I46" s="160"/>
      <c r="J46" s="160"/>
      <c r="K46" s="160"/>
      <c r="L46" s="160"/>
      <c r="M46" s="160"/>
      <c r="N46" s="160"/>
      <c r="O46" s="160"/>
      <c r="P46" s="160"/>
      <c r="Q46" s="160"/>
      <c r="R46" s="160"/>
      <c r="S46" s="160"/>
      <c r="T46" s="160"/>
      <c r="U46" s="160"/>
      <c r="V46" s="160"/>
      <c r="W46" s="160"/>
      <c r="X46" s="160"/>
      <c r="Y46" s="160"/>
      <c r="Z46" s="160"/>
      <c r="AA46" s="160"/>
      <c r="AB46" s="160"/>
      <c r="AC46" s="160"/>
      <c r="AD46" s="160"/>
      <c r="AE46" s="160"/>
      <c r="AF46" s="160"/>
      <c r="AG46" s="160"/>
      <c r="AH46" s="160"/>
      <c r="AI46" s="160"/>
      <c r="AJ46" s="160"/>
      <c r="AK46" s="57">
        <f t="shared" si="3"/>
        <v>0</v>
      </c>
      <c r="AL46" s="57">
        <f t="shared" si="4"/>
        <v>0</v>
      </c>
      <c r="AM46" s="57">
        <f t="shared" si="5"/>
        <v>0</v>
      </c>
      <c r="AN46" s="57" t="str">
        <f t="shared" si="6"/>
        <v/>
      </c>
      <c r="AO46" s="56">
        <f t="shared" si="7"/>
        <v>0</v>
      </c>
      <c r="AP46" s="56" t="str">
        <f t="shared" si="8"/>
        <v/>
      </c>
      <c r="AQ46" s="56">
        <f t="shared" si="9"/>
        <v>0</v>
      </c>
      <c r="AR46" s="56" t="str">
        <f t="shared" si="10"/>
        <v/>
      </c>
      <c r="AS46" s="58" t="str">
        <f>IFERROR(
   'Identitas Siswa'!E45 &amp; " " &amp; LOWER($AT$3) &amp; " " &amp; VLOOKUP(AP46, TP!$AA$5:$AB$24, 2, 0) &amp; ".",
"")</f>
        <v/>
      </c>
      <c r="AT46" s="58" t="str">
        <f>IFERROR(
   'Identitas Siswa'!E45 &amp; " " &amp; LOWER($AT$4) &amp; " " &amp; VLOOKUP(AR46, TP!$AA$5:$AB$24, 2, 0) &amp; ".",
"")</f>
        <v/>
      </c>
      <c r="AU46" s="15"/>
      <c r="AW46" s="29">
        <f t="shared" si="11"/>
        <v>0</v>
      </c>
      <c r="AX46" s="29">
        <f t="shared" si="0"/>
        <v>0</v>
      </c>
      <c r="AY46" s="29">
        <f t="shared" si="1"/>
        <v>0</v>
      </c>
      <c r="AZ46" s="54"/>
      <c r="BA46" s="29">
        <f t="shared" si="2"/>
        <v>0</v>
      </c>
      <c r="BE46" s="48"/>
      <c r="BF46" s="48"/>
    </row>
    <row r="47" spans="1:58" customFormat="1" hidden="1" x14ac:dyDescent="0.25">
      <c r="A47" s="56">
        <f>'Identitas Siswa'!A46</f>
        <v>39</v>
      </c>
      <c r="B47" s="62" t="str">
        <f>IF('Identitas Siswa'!D46=0,"",'Identitas Siswa'!D46)</f>
        <v/>
      </c>
      <c r="C47" s="160"/>
      <c r="D47" s="160"/>
      <c r="E47" s="160"/>
      <c r="F47" s="160"/>
      <c r="G47" s="160"/>
      <c r="H47" s="160"/>
      <c r="I47" s="160"/>
      <c r="J47" s="160"/>
      <c r="K47" s="160"/>
      <c r="L47" s="160"/>
      <c r="M47" s="160"/>
      <c r="N47" s="160"/>
      <c r="O47" s="160"/>
      <c r="P47" s="160"/>
      <c r="Q47" s="160"/>
      <c r="R47" s="160"/>
      <c r="S47" s="160"/>
      <c r="T47" s="160"/>
      <c r="U47" s="160"/>
      <c r="V47" s="160"/>
      <c r="W47" s="160"/>
      <c r="X47" s="160"/>
      <c r="Y47" s="160"/>
      <c r="Z47" s="160"/>
      <c r="AA47" s="160"/>
      <c r="AB47" s="160"/>
      <c r="AC47" s="160"/>
      <c r="AD47" s="160"/>
      <c r="AE47" s="160"/>
      <c r="AF47" s="160"/>
      <c r="AG47" s="160"/>
      <c r="AH47" s="160"/>
      <c r="AI47" s="160"/>
      <c r="AJ47" s="160"/>
      <c r="AK47" s="57">
        <f t="shared" si="3"/>
        <v>0</v>
      </c>
      <c r="AL47" s="57">
        <f t="shared" si="4"/>
        <v>0</v>
      </c>
      <c r="AM47" s="57">
        <f t="shared" si="5"/>
        <v>0</v>
      </c>
      <c r="AN47" s="57" t="str">
        <f t="shared" si="6"/>
        <v/>
      </c>
      <c r="AO47" s="56">
        <f t="shared" si="7"/>
        <v>0</v>
      </c>
      <c r="AP47" s="56" t="str">
        <f t="shared" si="8"/>
        <v/>
      </c>
      <c r="AQ47" s="56">
        <f t="shared" si="9"/>
        <v>0</v>
      </c>
      <c r="AR47" s="56" t="str">
        <f t="shared" si="10"/>
        <v/>
      </c>
      <c r="AS47" s="58" t="str">
        <f>IFERROR(
   'Identitas Siswa'!E46 &amp; " " &amp; LOWER($AT$3) &amp; " " &amp; VLOOKUP(AP47, TP!$AA$5:$AB$24, 2, 0) &amp; ".",
"")</f>
        <v/>
      </c>
      <c r="AT47" s="58" t="str">
        <f>IFERROR(
   'Identitas Siswa'!E46 &amp; " " &amp; LOWER($AT$4) &amp; " " &amp; VLOOKUP(AR47, TP!$AA$5:$AB$24, 2, 0) &amp; ".",
"")</f>
        <v/>
      </c>
      <c r="AU47" s="15"/>
      <c r="AW47" s="29">
        <f t="shared" si="11"/>
        <v>0</v>
      </c>
      <c r="AX47" s="29">
        <f t="shared" si="0"/>
        <v>0</v>
      </c>
      <c r="AY47" s="29">
        <f t="shared" si="1"/>
        <v>0</v>
      </c>
      <c r="AZ47" s="54"/>
      <c r="BA47" s="29">
        <f t="shared" si="2"/>
        <v>0</v>
      </c>
      <c r="BE47" s="48"/>
      <c r="BF47" s="48"/>
    </row>
    <row r="48" spans="1:58" customFormat="1" hidden="1" x14ac:dyDescent="0.25">
      <c r="A48" s="56">
        <f>'Identitas Siswa'!A47</f>
        <v>40</v>
      </c>
      <c r="B48" s="62" t="str">
        <f>IF('Identitas Siswa'!D47=0,"",'Identitas Siswa'!D47)</f>
        <v/>
      </c>
      <c r="C48" s="160"/>
      <c r="D48" s="160"/>
      <c r="E48" s="160"/>
      <c r="F48" s="160"/>
      <c r="G48" s="160"/>
      <c r="H48" s="160"/>
      <c r="I48" s="160"/>
      <c r="J48" s="160"/>
      <c r="K48" s="160"/>
      <c r="L48" s="160"/>
      <c r="M48" s="160"/>
      <c r="N48" s="160"/>
      <c r="O48" s="160"/>
      <c r="P48" s="160"/>
      <c r="Q48" s="160"/>
      <c r="R48" s="160"/>
      <c r="S48" s="160"/>
      <c r="T48" s="160"/>
      <c r="U48" s="160"/>
      <c r="V48" s="160"/>
      <c r="W48" s="160"/>
      <c r="X48" s="160"/>
      <c r="Y48" s="160"/>
      <c r="Z48" s="160"/>
      <c r="AA48" s="160"/>
      <c r="AB48" s="160"/>
      <c r="AC48" s="160"/>
      <c r="AD48" s="160"/>
      <c r="AE48" s="160"/>
      <c r="AF48" s="160"/>
      <c r="AG48" s="160"/>
      <c r="AH48" s="160"/>
      <c r="AI48" s="160"/>
      <c r="AJ48" s="160"/>
      <c r="AK48" s="57">
        <f t="shared" si="3"/>
        <v>0</v>
      </c>
      <c r="AL48" s="57">
        <f t="shared" si="4"/>
        <v>0</v>
      </c>
      <c r="AM48" s="57">
        <f t="shared" si="5"/>
        <v>0</v>
      </c>
      <c r="AN48" s="57" t="str">
        <f t="shared" si="6"/>
        <v/>
      </c>
      <c r="AO48" s="56">
        <f t="shared" si="7"/>
        <v>0</v>
      </c>
      <c r="AP48" s="56" t="str">
        <f t="shared" si="8"/>
        <v/>
      </c>
      <c r="AQ48" s="56">
        <f t="shared" si="9"/>
        <v>0</v>
      </c>
      <c r="AR48" s="56" t="str">
        <f t="shared" si="10"/>
        <v/>
      </c>
      <c r="AS48" s="58" t="str">
        <f>IFERROR(
   'Identitas Siswa'!E47 &amp; " " &amp; LOWER($AT$3) &amp; " " &amp; VLOOKUP(AP48, TP!$AA$5:$AB$24, 2, 0) &amp; ".",
"")</f>
        <v/>
      </c>
      <c r="AT48" s="58" t="str">
        <f>IFERROR(
   'Identitas Siswa'!E47 &amp; " " &amp; LOWER($AT$4) &amp; " " &amp; VLOOKUP(AR48, TP!$AA$5:$AB$24, 2, 0) &amp; ".",
"")</f>
        <v/>
      </c>
      <c r="AU48" s="15"/>
      <c r="AW48" s="29">
        <f t="shared" si="11"/>
        <v>0</v>
      </c>
      <c r="AX48" s="29">
        <f t="shared" si="0"/>
        <v>0</v>
      </c>
      <c r="AY48" s="29">
        <f t="shared" si="1"/>
        <v>0</v>
      </c>
      <c r="AZ48" s="54"/>
      <c r="BA48" s="29">
        <f t="shared" si="2"/>
        <v>0</v>
      </c>
      <c r="BE48" s="48"/>
      <c r="BF48" s="48"/>
    </row>
    <row r="49" spans="1:58" customFormat="1" hidden="1" x14ac:dyDescent="0.25">
      <c r="A49" s="56">
        <f>'Identitas Siswa'!A48</f>
        <v>41</v>
      </c>
      <c r="B49" s="62" t="str">
        <f>IF('Identitas Siswa'!D48=0,"",'Identitas Siswa'!D48)</f>
        <v/>
      </c>
      <c r="C49" s="160"/>
      <c r="D49" s="160"/>
      <c r="E49" s="160"/>
      <c r="F49" s="160"/>
      <c r="G49" s="160"/>
      <c r="H49" s="160"/>
      <c r="I49" s="160"/>
      <c r="J49" s="160"/>
      <c r="K49" s="160"/>
      <c r="L49" s="160"/>
      <c r="M49" s="160"/>
      <c r="N49" s="160"/>
      <c r="O49" s="160"/>
      <c r="P49" s="160"/>
      <c r="Q49" s="160"/>
      <c r="R49" s="160"/>
      <c r="S49" s="160"/>
      <c r="T49" s="160"/>
      <c r="U49" s="160"/>
      <c r="V49" s="160"/>
      <c r="W49" s="160"/>
      <c r="X49" s="160"/>
      <c r="Y49" s="160"/>
      <c r="Z49" s="160"/>
      <c r="AA49" s="160"/>
      <c r="AB49" s="160"/>
      <c r="AC49" s="160"/>
      <c r="AD49" s="160"/>
      <c r="AE49" s="160"/>
      <c r="AF49" s="160"/>
      <c r="AG49" s="160"/>
      <c r="AH49" s="160"/>
      <c r="AI49" s="160"/>
      <c r="AJ49" s="160"/>
      <c r="AK49" s="57">
        <f t="shared" si="3"/>
        <v>0</v>
      </c>
      <c r="AL49" s="57">
        <f t="shared" si="4"/>
        <v>0</v>
      </c>
      <c r="AM49" s="57">
        <f t="shared" si="5"/>
        <v>0</v>
      </c>
      <c r="AN49" s="57" t="str">
        <f t="shared" si="6"/>
        <v/>
      </c>
      <c r="AO49" s="56">
        <f t="shared" si="7"/>
        <v>0</v>
      </c>
      <c r="AP49" s="56" t="str">
        <f t="shared" si="8"/>
        <v/>
      </c>
      <c r="AQ49" s="56">
        <f t="shared" si="9"/>
        <v>0</v>
      </c>
      <c r="AR49" s="56" t="str">
        <f t="shared" si="10"/>
        <v/>
      </c>
      <c r="AS49" s="58" t="str">
        <f>IFERROR(
   'Identitas Siswa'!E48 &amp; " " &amp; LOWER($AT$3) &amp; " " &amp; VLOOKUP(AP49, TP!$AA$5:$AB$24, 2, 0) &amp; ".",
"")</f>
        <v/>
      </c>
      <c r="AT49" s="58" t="str">
        <f>IFERROR(
   'Identitas Siswa'!E48 &amp; " " &amp; LOWER($AT$4) &amp; " " &amp; VLOOKUP(AR49, TP!$AA$5:$AB$24, 2, 0) &amp; ".",
"")</f>
        <v/>
      </c>
      <c r="AU49" s="15"/>
      <c r="AW49" s="29">
        <f t="shared" si="11"/>
        <v>0</v>
      </c>
      <c r="AX49" s="29">
        <f t="shared" si="0"/>
        <v>0</v>
      </c>
      <c r="AY49" s="29">
        <f t="shared" si="1"/>
        <v>0</v>
      </c>
      <c r="AZ49" s="54"/>
      <c r="BA49" s="29">
        <f t="shared" si="2"/>
        <v>0</v>
      </c>
      <c r="BE49" s="48"/>
      <c r="BF49" s="48"/>
    </row>
    <row r="50" spans="1:58" customFormat="1" hidden="1" x14ac:dyDescent="0.25">
      <c r="A50" s="56">
        <f>'Identitas Siswa'!A49</f>
        <v>42</v>
      </c>
      <c r="B50" s="62" t="str">
        <f>IF('Identitas Siswa'!D49=0,"",'Identitas Siswa'!D49)</f>
        <v/>
      </c>
      <c r="C50" s="160"/>
      <c r="D50" s="160"/>
      <c r="E50" s="160"/>
      <c r="F50" s="160"/>
      <c r="G50" s="160"/>
      <c r="H50" s="160"/>
      <c r="I50" s="160"/>
      <c r="J50" s="160"/>
      <c r="K50" s="160"/>
      <c r="L50" s="160"/>
      <c r="M50" s="160"/>
      <c r="N50" s="160"/>
      <c r="O50" s="160"/>
      <c r="P50" s="160"/>
      <c r="Q50" s="160"/>
      <c r="R50" s="160"/>
      <c r="S50" s="160"/>
      <c r="T50" s="160"/>
      <c r="U50" s="160"/>
      <c r="V50" s="160"/>
      <c r="W50" s="160"/>
      <c r="X50" s="160"/>
      <c r="Y50" s="160"/>
      <c r="Z50" s="160"/>
      <c r="AA50" s="160"/>
      <c r="AB50" s="160"/>
      <c r="AC50" s="160"/>
      <c r="AD50" s="160"/>
      <c r="AE50" s="160"/>
      <c r="AF50" s="160"/>
      <c r="AG50" s="160"/>
      <c r="AH50" s="160"/>
      <c r="AI50" s="160"/>
      <c r="AJ50" s="160"/>
      <c r="AK50" s="57">
        <f t="shared" si="3"/>
        <v>0</v>
      </c>
      <c r="AL50" s="57">
        <f t="shared" si="4"/>
        <v>0</v>
      </c>
      <c r="AM50" s="57">
        <f t="shared" si="5"/>
        <v>0</v>
      </c>
      <c r="AN50" s="57" t="str">
        <f t="shared" si="6"/>
        <v/>
      </c>
      <c r="AO50" s="56">
        <f t="shared" si="7"/>
        <v>0</v>
      </c>
      <c r="AP50" s="56" t="str">
        <f t="shared" si="8"/>
        <v/>
      </c>
      <c r="AQ50" s="56">
        <f t="shared" si="9"/>
        <v>0</v>
      </c>
      <c r="AR50" s="56" t="str">
        <f t="shared" si="10"/>
        <v/>
      </c>
      <c r="AS50" s="58" t="str">
        <f>IFERROR(
   'Identitas Siswa'!E49 &amp; " " &amp; LOWER($AT$3) &amp; " " &amp; VLOOKUP(AP50, TP!$AA$5:$AB$24, 2, 0) &amp; ".",
"")</f>
        <v/>
      </c>
      <c r="AT50" s="58" t="str">
        <f>IFERROR(
   'Identitas Siswa'!E49 &amp; " " &amp; LOWER($AT$4) &amp; " " &amp; VLOOKUP(AR50, TP!$AA$5:$AB$24, 2, 0) &amp; ".",
"")</f>
        <v/>
      </c>
      <c r="AU50" s="15"/>
      <c r="AW50" s="29">
        <f t="shared" si="11"/>
        <v>0</v>
      </c>
      <c r="AX50" s="29">
        <f t="shared" si="0"/>
        <v>0</v>
      </c>
      <c r="AY50" s="29">
        <f t="shared" si="1"/>
        <v>0</v>
      </c>
      <c r="AZ50" s="54"/>
      <c r="BA50" s="29">
        <f t="shared" si="2"/>
        <v>0</v>
      </c>
      <c r="BE50" s="48"/>
      <c r="BF50" s="48"/>
    </row>
    <row r="51" spans="1:58" customFormat="1" hidden="1" x14ac:dyDescent="0.25">
      <c r="A51" s="56">
        <f>'Identitas Siswa'!A50</f>
        <v>43</v>
      </c>
      <c r="B51" s="62" t="str">
        <f>IF('Identitas Siswa'!D50=0,"",'Identitas Siswa'!D50)</f>
        <v/>
      </c>
      <c r="C51" s="160"/>
      <c r="D51" s="160"/>
      <c r="E51" s="160"/>
      <c r="F51" s="160"/>
      <c r="G51" s="160"/>
      <c r="H51" s="160"/>
      <c r="I51" s="160"/>
      <c r="J51" s="160"/>
      <c r="K51" s="160"/>
      <c r="L51" s="160"/>
      <c r="M51" s="160"/>
      <c r="N51" s="160"/>
      <c r="O51" s="160"/>
      <c r="P51" s="160"/>
      <c r="Q51" s="160"/>
      <c r="R51" s="160"/>
      <c r="S51" s="160"/>
      <c r="T51" s="160"/>
      <c r="U51" s="160"/>
      <c r="V51" s="160"/>
      <c r="W51" s="160"/>
      <c r="X51" s="160"/>
      <c r="Y51" s="160"/>
      <c r="Z51" s="160"/>
      <c r="AA51" s="160"/>
      <c r="AB51" s="160"/>
      <c r="AC51" s="160"/>
      <c r="AD51" s="160"/>
      <c r="AE51" s="160"/>
      <c r="AF51" s="160"/>
      <c r="AG51" s="160"/>
      <c r="AH51" s="160"/>
      <c r="AI51" s="160"/>
      <c r="AJ51" s="160"/>
      <c r="AK51" s="57">
        <f t="shared" si="3"/>
        <v>0</v>
      </c>
      <c r="AL51" s="57">
        <f t="shared" si="4"/>
        <v>0</v>
      </c>
      <c r="AM51" s="57">
        <f t="shared" si="5"/>
        <v>0</v>
      </c>
      <c r="AN51" s="57" t="str">
        <f t="shared" si="6"/>
        <v/>
      </c>
      <c r="AO51" s="56">
        <f t="shared" si="7"/>
        <v>0</v>
      </c>
      <c r="AP51" s="56" t="str">
        <f t="shared" si="8"/>
        <v/>
      </c>
      <c r="AQ51" s="56">
        <f t="shared" si="9"/>
        <v>0</v>
      </c>
      <c r="AR51" s="56" t="str">
        <f t="shared" si="10"/>
        <v/>
      </c>
      <c r="AS51" s="58" t="str">
        <f>IFERROR(
   'Identitas Siswa'!E50 &amp; " " &amp; LOWER($AT$3) &amp; " " &amp; VLOOKUP(AP51, TP!$AA$5:$AB$24, 2, 0) &amp; ".",
"")</f>
        <v/>
      </c>
      <c r="AT51" s="58" t="str">
        <f>IFERROR(
   'Identitas Siswa'!E50 &amp; " " &amp; LOWER($AT$4) &amp; " " &amp; VLOOKUP(AR51, TP!$AA$5:$AB$24, 2, 0) &amp; ".",
"")</f>
        <v/>
      </c>
      <c r="AU51" s="15"/>
      <c r="AW51" s="29">
        <f t="shared" si="11"/>
        <v>0</v>
      </c>
      <c r="AX51" s="29">
        <f t="shared" si="0"/>
        <v>0</v>
      </c>
      <c r="AY51" s="29">
        <f t="shared" si="1"/>
        <v>0</v>
      </c>
      <c r="AZ51" s="54"/>
      <c r="BA51" s="29">
        <f t="shared" si="2"/>
        <v>0</v>
      </c>
      <c r="BE51" s="48"/>
      <c r="BF51" s="48"/>
    </row>
    <row r="52" spans="1:58" customFormat="1" hidden="1" x14ac:dyDescent="0.25">
      <c r="A52" s="56">
        <f>'Identitas Siswa'!A51</f>
        <v>44</v>
      </c>
      <c r="B52" s="62" t="str">
        <f>IF('Identitas Siswa'!D51=0,"",'Identitas Siswa'!D51)</f>
        <v/>
      </c>
      <c r="C52" s="160"/>
      <c r="D52" s="160"/>
      <c r="E52" s="160"/>
      <c r="F52" s="160"/>
      <c r="G52" s="160"/>
      <c r="H52" s="160"/>
      <c r="I52" s="160"/>
      <c r="J52" s="160"/>
      <c r="K52" s="160"/>
      <c r="L52" s="160"/>
      <c r="M52" s="160"/>
      <c r="N52" s="160"/>
      <c r="O52" s="160"/>
      <c r="P52" s="160"/>
      <c r="Q52" s="160"/>
      <c r="R52" s="160"/>
      <c r="S52" s="160"/>
      <c r="T52" s="160"/>
      <c r="U52" s="160"/>
      <c r="V52" s="160"/>
      <c r="W52" s="160"/>
      <c r="X52" s="160"/>
      <c r="Y52" s="160"/>
      <c r="Z52" s="160"/>
      <c r="AA52" s="160"/>
      <c r="AB52" s="160"/>
      <c r="AC52" s="160"/>
      <c r="AD52" s="160"/>
      <c r="AE52" s="160"/>
      <c r="AF52" s="160"/>
      <c r="AG52" s="160"/>
      <c r="AH52" s="160"/>
      <c r="AI52" s="160"/>
      <c r="AJ52" s="160"/>
      <c r="AK52" s="57">
        <f t="shared" si="3"/>
        <v>0</v>
      </c>
      <c r="AL52" s="57">
        <f t="shared" si="4"/>
        <v>0</v>
      </c>
      <c r="AM52" s="57">
        <f t="shared" si="5"/>
        <v>0</v>
      </c>
      <c r="AN52" s="57" t="str">
        <f t="shared" si="6"/>
        <v/>
      </c>
      <c r="AO52" s="56">
        <f t="shared" si="7"/>
        <v>0</v>
      </c>
      <c r="AP52" s="56" t="str">
        <f t="shared" si="8"/>
        <v/>
      </c>
      <c r="AQ52" s="56">
        <f t="shared" si="9"/>
        <v>0</v>
      </c>
      <c r="AR52" s="56" t="str">
        <f t="shared" si="10"/>
        <v/>
      </c>
      <c r="AS52" s="58" t="str">
        <f>IFERROR(
   'Identitas Siswa'!E51 &amp; " " &amp; LOWER($AT$3) &amp; " " &amp; VLOOKUP(AP52, TP!$AA$5:$AB$24, 2, 0) &amp; ".",
"")</f>
        <v/>
      </c>
      <c r="AT52" s="58" t="str">
        <f>IFERROR(
   'Identitas Siswa'!E51 &amp; " " &amp; LOWER($AT$4) &amp; " " &amp; VLOOKUP(AR52, TP!$AA$5:$AB$24, 2, 0) &amp; ".",
"")</f>
        <v/>
      </c>
      <c r="AU52" s="15"/>
      <c r="AW52" s="29">
        <f t="shared" si="11"/>
        <v>0</v>
      </c>
      <c r="AX52" s="29">
        <f t="shared" si="0"/>
        <v>0</v>
      </c>
      <c r="AY52" s="29">
        <f t="shared" si="1"/>
        <v>0</v>
      </c>
      <c r="AZ52" s="54"/>
      <c r="BA52" s="29">
        <f t="shared" si="2"/>
        <v>0</v>
      </c>
      <c r="BE52" s="48"/>
      <c r="BF52" s="48"/>
    </row>
    <row r="53" spans="1:58" customFormat="1" hidden="1" x14ac:dyDescent="0.25">
      <c r="A53" s="56">
        <f>'Identitas Siswa'!A52</f>
        <v>45</v>
      </c>
      <c r="B53" s="62" t="str">
        <f>IF('Identitas Siswa'!D52=0,"",'Identitas Siswa'!D52)</f>
        <v/>
      </c>
      <c r="C53" s="160"/>
      <c r="D53" s="160"/>
      <c r="E53" s="160"/>
      <c r="F53" s="160"/>
      <c r="G53" s="160"/>
      <c r="H53" s="160"/>
      <c r="I53" s="160"/>
      <c r="J53" s="160"/>
      <c r="K53" s="160"/>
      <c r="L53" s="160"/>
      <c r="M53" s="160"/>
      <c r="N53" s="160"/>
      <c r="O53" s="160"/>
      <c r="P53" s="160"/>
      <c r="Q53" s="160"/>
      <c r="R53" s="160"/>
      <c r="S53" s="160"/>
      <c r="T53" s="160"/>
      <c r="U53" s="160"/>
      <c r="V53" s="160"/>
      <c r="W53" s="160"/>
      <c r="X53" s="160"/>
      <c r="Y53" s="160"/>
      <c r="Z53" s="160"/>
      <c r="AA53" s="160"/>
      <c r="AB53" s="160"/>
      <c r="AC53" s="160"/>
      <c r="AD53" s="160"/>
      <c r="AE53" s="160"/>
      <c r="AF53" s="160"/>
      <c r="AG53" s="160"/>
      <c r="AH53" s="160"/>
      <c r="AI53" s="160"/>
      <c r="AJ53" s="160"/>
      <c r="AK53" s="57">
        <f t="shared" si="3"/>
        <v>0</v>
      </c>
      <c r="AL53" s="57">
        <f t="shared" si="4"/>
        <v>0</v>
      </c>
      <c r="AM53" s="57">
        <f t="shared" si="5"/>
        <v>0</v>
      </c>
      <c r="AN53" s="57" t="str">
        <f t="shared" si="6"/>
        <v/>
      </c>
      <c r="AO53" s="56">
        <f t="shared" si="7"/>
        <v>0</v>
      </c>
      <c r="AP53" s="56" t="str">
        <f t="shared" si="8"/>
        <v/>
      </c>
      <c r="AQ53" s="56">
        <f t="shared" si="9"/>
        <v>0</v>
      </c>
      <c r="AR53" s="56" t="str">
        <f t="shared" si="10"/>
        <v/>
      </c>
      <c r="AS53" s="58" t="str">
        <f>IFERROR(
   'Identitas Siswa'!E52 &amp; " " &amp; LOWER($AT$3) &amp; " " &amp; VLOOKUP(AP53, TP!$AA$5:$AB$24, 2, 0) &amp; ".",
"")</f>
        <v/>
      </c>
      <c r="AT53" s="58" t="str">
        <f>IFERROR(
   'Identitas Siswa'!E52 &amp; " " &amp; LOWER($AT$4) &amp; " " &amp; VLOOKUP(AR53, TP!$AA$5:$AB$24, 2, 0) &amp; ".",
"")</f>
        <v/>
      </c>
      <c r="AU53" s="15"/>
      <c r="AW53" s="29">
        <f t="shared" si="11"/>
        <v>0</v>
      </c>
      <c r="AX53" s="29">
        <f t="shared" si="0"/>
        <v>0</v>
      </c>
      <c r="AY53" s="29">
        <f t="shared" si="1"/>
        <v>0</v>
      </c>
      <c r="AZ53" s="54"/>
      <c r="BA53" s="29">
        <f t="shared" si="2"/>
        <v>0</v>
      </c>
      <c r="BE53" s="48"/>
      <c r="BF53" s="48"/>
    </row>
    <row r="54" spans="1:58" customFormat="1" hidden="1" x14ac:dyDescent="0.25">
      <c r="A54" s="56">
        <f>'Identitas Siswa'!A53</f>
        <v>46</v>
      </c>
      <c r="B54" s="62" t="str">
        <f>IF('Identitas Siswa'!D53=0,"",'Identitas Siswa'!D53)</f>
        <v/>
      </c>
      <c r="C54" s="160"/>
      <c r="D54" s="160"/>
      <c r="E54" s="160"/>
      <c r="F54" s="160"/>
      <c r="G54" s="160"/>
      <c r="H54" s="160"/>
      <c r="I54" s="160"/>
      <c r="J54" s="160"/>
      <c r="K54" s="160"/>
      <c r="L54" s="160"/>
      <c r="M54" s="160"/>
      <c r="N54" s="160"/>
      <c r="O54" s="160"/>
      <c r="P54" s="160"/>
      <c r="Q54" s="160"/>
      <c r="R54" s="160"/>
      <c r="S54" s="160"/>
      <c r="T54" s="160"/>
      <c r="U54" s="160"/>
      <c r="V54" s="160"/>
      <c r="W54" s="160"/>
      <c r="X54" s="160"/>
      <c r="Y54" s="160"/>
      <c r="Z54" s="160"/>
      <c r="AA54" s="160"/>
      <c r="AB54" s="160"/>
      <c r="AC54" s="160"/>
      <c r="AD54" s="160"/>
      <c r="AE54" s="160"/>
      <c r="AF54" s="160"/>
      <c r="AG54" s="160"/>
      <c r="AH54" s="160"/>
      <c r="AI54" s="160"/>
      <c r="AJ54" s="160"/>
      <c r="AK54" s="57">
        <f t="shared" si="3"/>
        <v>0</v>
      </c>
      <c r="AL54" s="57">
        <f t="shared" si="4"/>
        <v>0</v>
      </c>
      <c r="AM54" s="57">
        <f t="shared" si="5"/>
        <v>0</v>
      </c>
      <c r="AN54" s="57" t="str">
        <f t="shared" si="6"/>
        <v/>
      </c>
      <c r="AO54" s="56">
        <f t="shared" si="7"/>
        <v>0</v>
      </c>
      <c r="AP54" s="56" t="str">
        <f t="shared" si="8"/>
        <v/>
      </c>
      <c r="AQ54" s="56">
        <f t="shared" si="9"/>
        <v>0</v>
      </c>
      <c r="AR54" s="56" t="str">
        <f t="shared" si="10"/>
        <v/>
      </c>
      <c r="AS54" s="58" t="str">
        <f>IFERROR(
   'Identitas Siswa'!E53 &amp; " " &amp; LOWER($AT$3) &amp; " " &amp; VLOOKUP(AP54, TP!$AA$5:$AB$24, 2, 0) &amp; ".",
"")</f>
        <v/>
      </c>
      <c r="AT54" s="58" t="str">
        <f>IFERROR(
   'Identitas Siswa'!E53 &amp; " " &amp; LOWER($AT$4) &amp; " " &amp; VLOOKUP(AR54, TP!$AA$5:$AB$24, 2, 0) &amp; ".",
"")</f>
        <v/>
      </c>
      <c r="AU54" s="15"/>
      <c r="AW54" s="29">
        <f t="shared" si="11"/>
        <v>0</v>
      </c>
      <c r="AX54" s="29">
        <f t="shared" si="0"/>
        <v>0</v>
      </c>
      <c r="AY54" s="29">
        <f t="shared" si="1"/>
        <v>0</v>
      </c>
      <c r="AZ54" s="54"/>
      <c r="BA54" s="29">
        <f t="shared" si="2"/>
        <v>0</v>
      </c>
      <c r="BE54" s="48"/>
      <c r="BF54" s="48"/>
    </row>
    <row r="55" spans="1:58" customFormat="1" hidden="1" x14ac:dyDescent="0.25">
      <c r="A55" s="56">
        <f>'Identitas Siswa'!A54</f>
        <v>47</v>
      </c>
      <c r="B55" s="62" t="str">
        <f>IF('Identitas Siswa'!D54=0,"",'Identitas Siswa'!D54)</f>
        <v/>
      </c>
      <c r="C55" s="160"/>
      <c r="D55" s="160"/>
      <c r="E55" s="160"/>
      <c r="F55" s="160"/>
      <c r="G55" s="160"/>
      <c r="H55" s="160"/>
      <c r="I55" s="160"/>
      <c r="J55" s="160"/>
      <c r="K55" s="160"/>
      <c r="L55" s="160"/>
      <c r="M55" s="160"/>
      <c r="N55" s="160"/>
      <c r="O55" s="160"/>
      <c r="P55" s="160"/>
      <c r="Q55" s="160"/>
      <c r="R55" s="160"/>
      <c r="S55" s="160"/>
      <c r="T55" s="160"/>
      <c r="U55" s="160"/>
      <c r="V55" s="160"/>
      <c r="W55" s="160"/>
      <c r="X55" s="160"/>
      <c r="Y55" s="160"/>
      <c r="Z55" s="160"/>
      <c r="AA55" s="160"/>
      <c r="AB55" s="160"/>
      <c r="AC55" s="160"/>
      <c r="AD55" s="160"/>
      <c r="AE55" s="160"/>
      <c r="AF55" s="160"/>
      <c r="AG55" s="160"/>
      <c r="AH55" s="160"/>
      <c r="AI55" s="160"/>
      <c r="AJ55" s="160"/>
      <c r="AK55" s="57">
        <f t="shared" si="3"/>
        <v>0</v>
      </c>
      <c r="AL55" s="57">
        <f t="shared" si="4"/>
        <v>0</v>
      </c>
      <c r="AM55" s="57">
        <f t="shared" si="5"/>
        <v>0</v>
      </c>
      <c r="AN55" s="57" t="str">
        <f t="shared" si="6"/>
        <v/>
      </c>
      <c r="AO55" s="56">
        <f t="shared" si="7"/>
        <v>0</v>
      </c>
      <c r="AP55" s="56" t="str">
        <f t="shared" si="8"/>
        <v/>
      </c>
      <c r="AQ55" s="56">
        <f t="shared" si="9"/>
        <v>0</v>
      </c>
      <c r="AR55" s="56" t="str">
        <f t="shared" si="10"/>
        <v/>
      </c>
      <c r="AS55" s="58" t="str">
        <f>IFERROR(
   'Identitas Siswa'!E54 &amp; " " &amp; LOWER($AT$3) &amp; " " &amp; VLOOKUP(AP55, TP!$AA$5:$AB$24, 2, 0) &amp; ".",
"")</f>
        <v/>
      </c>
      <c r="AT55" s="58" t="str">
        <f>IFERROR(
   'Identitas Siswa'!E54 &amp; " " &amp; LOWER($AT$4) &amp; " " &amp; VLOOKUP(AR55, TP!$AA$5:$AB$24, 2, 0) &amp; ".",
"")</f>
        <v/>
      </c>
      <c r="AU55" s="15"/>
      <c r="AW55" s="29">
        <f t="shared" si="11"/>
        <v>0</v>
      </c>
      <c r="AX55" s="29">
        <f t="shared" si="0"/>
        <v>0</v>
      </c>
      <c r="AY55" s="29">
        <f t="shared" si="1"/>
        <v>0</v>
      </c>
      <c r="AZ55" s="54"/>
      <c r="BA55" s="29">
        <f t="shared" si="2"/>
        <v>0</v>
      </c>
      <c r="BE55" s="48"/>
      <c r="BF55" s="48"/>
    </row>
    <row r="56" spans="1:58" customFormat="1" hidden="1" x14ac:dyDescent="0.25">
      <c r="A56" s="56">
        <f>'Identitas Siswa'!A55</f>
        <v>48</v>
      </c>
      <c r="B56" s="62" t="str">
        <f>IF('Identitas Siswa'!D55=0,"",'Identitas Siswa'!D55)</f>
        <v/>
      </c>
      <c r="C56" s="160"/>
      <c r="D56" s="160"/>
      <c r="E56" s="160"/>
      <c r="F56" s="160"/>
      <c r="G56" s="160"/>
      <c r="H56" s="160"/>
      <c r="I56" s="160"/>
      <c r="J56" s="160"/>
      <c r="K56" s="160"/>
      <c r="L56" s="160"/>
      <c r="M56" s="160"/>
      <c r="N56" s="160"/>
      <c r="O56" s="160"/>
      <c r="P56" s="160"/>
      <c r="Q56" s="160"/>
      <c r="R56" s="160"/>
      <c r="S56" s="160"/>
      <c r="T56" s="160"/>
      <c r="U56" s="160"/>
      <c r="V56" s="160"/>
      <c r="W56" s="160"/>
      <c r="X56" s="160"/>
      <c r="Y56" s="160"/>
      <c r="Z56" s="160"/>
      <c r="AA56" s="160"/>
      <c r="AB56" s="160"/>
      <c r="AC56" s="160"/>
      <c r="AD56" s="160"/>
      <c r="AE56" s="160"/>
      <c r="AF56" s="160"/>
      <c r="AG56" s="160"/>
      <c r="AH56" s="160"/>
      <c r="AI56" s="160"/>
      <c r="AJ56" s="160"/>
      <c r="AK56" s="57">
        <f t="shared" si="3"/>
        <v>0</v>
      </c>
      <c r="AL56" s="57">
        <f t="shared" si="4"/>
        <v>0</v>
      </c>
      <c r="AM56" s="57">
        <f t="shared" si="5"/>
        <v>0</v>
      </c>
      <c r="AN56" s="57" t="str">
        <f t="shared" si="6"/>
        <v/>
      </c>
      <c r="AO56" s="56">
        <f t="shared" si="7"/>
        <v>0</v>
      </c>
      <c r="AP56" s="56" t="str">
        <f t="shared" si="8"/>
        <v/>
      </c>
      <c r="AQ56" s="56">
        <f t="shared" si="9"/>
        <v>0</v>
      </c>
      <c r="AR56" s="56" t="str">
        <f t="shared" si="10"/>
        <v/>
      </c>
      <c r="AS56" s="58" t="str">
        <f>IFERROR(
   'Identitas Siswa'!E55 &amp; " " &amp; LOWER($AT$3) &amp; " " &amp; VLOOKUP(AP56, TP!$AA$5:$AB$24, 2, 0) &amp; ".",
"")</f>
        <v/>
      </c>
      <c r="AT56" s="58" t="str">
        <f>IFERROR(
   'Identitas Siswa'!E55 &amp; " " &amp; LOWER($AT$4) &amp; " " &amp; VLOOKUP(AR56, TP!$AA$5:$AB$24, 2, 0) &amp; ".",
"")</f>
        <v/>
      </c>
      <c r="AU56" s="15"/>
      <c r="AW56" s="29">
        <f t="shared" si="11"/>
        <v>0</v>
      </c>
      <c r="AX56" s="29">
        <f t="shared" si="0"/>
        <v>0</v>
      </c>
      <c r="AY56" s="29">
        <f t="shared" si="1"/>
        <v>0</v>
      </c>
      <c r="AZ56" s="54"/>
      <c r="BA56" s="29">
        <f t="shared" si="2"/>
        <v>0</v>
      </c>
      <c r="BE56" s="48"/>
      <c r="BF56" s="48"/>
    </row>
    <row r="57" spans="1:58" customFormat="1" hidden="1" x14ac:dyDescent="0.25">
      <c r="A57" s="56">
        <f>'Identitas Siswa'!A56</f>
        <v>49</v>
      </c>
      <c r="B57" s="62" t="str">
        <f>IF('Identitas Siswa'!D56=0,"",'Identitas Siswa'!D56)</f>
        <v/>
      </c>
      <c r="C57" s="160"/>
      <c r="D57" s="160"/>
      <c r="E57" s="160"/>
      <c r="F57" s="160"/>
      <c r="G57" s="160"/>
      <c r="H57" s="160"/>
      <c r="I57" s="160"/>
      <c r="J57" s="160"/>
      <c r="K57" s="160"/>
      <c r="L57" s="160"/>
      <c r="M57" s="160"/>
      <c r="N57" s="160"/>
      <c r="O57" s="160"/>
      <c r="P57" s="160"/>
      <c r="Q57" s="160"/>
      <c r="R57" s="160"/>
      <c r="S57" s="160"/>
      <c r="T57" s="160"/>
      <c r="U57" s="160"/>
      <c r="V57" s="160"/>
      <c r="W57" s="160"/>
      <c r="X57" s="160"/>
      <c r="Y57" s="160"/>
      <c r="Z57" s="160"/>
      <c r="AA57" s="160"/>
      <c r="AB57" s="160"/>
      <c r="AC57" s="160"/>
      <c r="AD57" s="160"/>
      <c r="AE57" s="160"/>
      <c r="AF57" s="160"/>
      <c r="AG57" s="160"/>
      <c r="AH57" s="160"/>
      <c r="AI57" s="160"/>
      <c r="AJ57" s="160"/>
      <c r="AK57" s="57">
        <f t="shared" si="3"/>
        <v>0</v>
      </c>
      <c r="AL57" s="57">
        <f t="shared" si="4"/>
        <v>0</v>
      </c>
      <c r="AM57" s="57">
        <f t="shared" si="5"/>
        <v>0</v>
      </c>
      <c r="AN57" s="57" t="str">
        <f t="shared" si="6"/>
        <v/>
      </c>
      <c r="AO57" s="56">
        <f t="shared" si="7"/>
        <v>0</v>
      </c>
      <c r="AP57" s="56" t="str">
        <f t="shared" si="8"/>
        <v/>
      </c>
      <c r="AQ57" s="56">
        <f t="shared" si="9"/>
        <v>0</v>
      </c>
      <c r="AR57" s="56" t="str">
        <f t="shared" si="10"/>
        <v/>
      </c>
      <c r="AS57" s="58" t="str">
        <f>IFERROR(
   'Identitas Siswa'!E56 &amp; " " &amp; LOWER($AT$3) &amp; " " &amp; VLOOKUP(AP57, TP!$AA$5:$AB$24, 2, 0) &amp; ".",
"")</f>
        <v/>
      </c>
      <c r="AT57" s="58" t="str">
        <f>IFERROR(
   'Identitas Siswa'!E56 &amp; " " &amp; LOWER($AT$4) &amp; " " &amp; VLOOKUP(AR57, TP!$AA$5:$AB$24, 2, 0) &amp; ".",
"")</f>
        <v/>
      </c>
      <c r="AU57" s="15"/>
      <c r="AW57" s="29">
        <f t="shared" si="11"/>
        <v>0</v>
      </c>
      <c r="AX57" s="29">
        <f t="shared" si="0"/>
        <v>0</v>
      </c>
      <c r="AY57" s="29">
        <f t="shared" si="1"/>
        <v>0</v>
      </c>
      <c r="AZ57" s="54"/>
      <c r="BA57" s="29">
        <f t="shared" si="2"/>
        <v>0</v>
      </c>
      <c r="BE57" s="48"/>
      <c r="BF57" s="48"/>
    </row>
    <row r="58" spans="1:58" customFormat="1" hidden="1" x14ac:dyDescent="0.25">
      <c r="A58" s="56">
        <f>'Identitas Siswa'!A57</f>
        <v>50</v>
      </c>
      <c r="B58" s="62" t="str">
        <f>IF('Identitas Siswa'!D57=0,"",'Identitas Siswa'!D57)</f>
        <v/>
      </c>
      <c r="C58" s="160"/>
      <c r="D58" s="160"/>
      <c r="E58" s="160"/>
      <c r="F58" s="160"/>
      <c r="G58" s="160"/>
      <c r="H58" s="160"/>
      <c r="I58" s="160"/>
      <c r="J58" s="160"/>
      <c r="K58" s="160"/>
      <c r="L58" s="160"/>
      <c r="M58" s="160"/>
      <c r="N58" s="160"/>
      <c r="O58" s="160"/>
      <c r="P58" s="160"/>
      <c r="Q58" s="160"/>
      <c r="R58" s="160"/>
      <c r="S58" s="160"/>
      <c r="T58" s="160"/>
      <c r="U58" s="160"/>
      <c r="V58" s="160"/>
      <c r="W58" s="160"/>
      <c r="X58" s="160"/>
      <c r="Y58" s="160"/>
      <c r="Z58" s="160"/>
      <c r="AA58" s="160"/>
      <c r="AB58" s="160"/>
      <c r="AC58" s="160"/>
      <c r="AD58" s="160"/>
      <c r="AE58" s="160"/>
      <c r="AF58" s="160"/>
      <c r="AG58" s="160"/>
      <c r="AH58" s="160"/>
      <c r="AI58" s="160"/>
      <c r="AJ58" s="160"/>
      <c r="AK58" s="57">
        <f t="shared" si="3"/>
        <v>0</v>
      </c>
      <c r="AL58" s="57">
        <f t="shared" si="4"/>
        <v>0</v>
      </c>
      <c r="AM58" s="57">
        <f t="shared" si="5"/>
        <v>0</v>
      </c>
      <c r="AN58" s="57" t="str">
        <f t="shared" si="6"/>
        <v/>
      </c>
      <c r="AO58" s="56">
        <f t="shared" si="7"/>
        <v>0</v>
      </c>
      <c r="AP58" s="56" t="str">
        <f t="shared" si="8"/>
        <v/>
      </c>
      <c r="AQ58" s="56">
        <f t="shared" si="9"/>
        <v>0</v>
      </c>
      <c r="AR58" s="56" t="str">
        <f t="shared" si="10"/>
        <v/>
      </c>
      <c r="AS58" s="58" t="str">
        <f>IFERROR(
   'Identitas Siswa'!E57 &amp; " " &amp; LOWER($AT$3) &amp; " " &amp; VLOOKUP(AP58, TP!$AA$5:$AB$24, 2, 0) &amp; ".",
"")</f>
        <v/>
      </c>
      <c r="AT58" s="58" t="str">
        <f>IFERROR(
   'Identitas Siswa'!E57 &amp; " " &amp; LOWER($AT$4) &amp; " " &amp; VLOOKUP(AR58, TP!$AA$5:$AB$24, 2, 0) &amp; ".",
"")</f>
        <v/>
      </c>
      <c r="AU58" s="15"/>
      <c r="AW58" s="29">
        <f t="shared" si="11"/>
        <v>0</v>
      </c>
      <c r="AX58" s="29">
        <f t="shared" si="0"/>
        <v>0</v>
      </c>
      <c r="AY58" s="29">
        <f t="shared" si="1"/>
        <v>0</v>
      </c>
      <c r="AZ58" s="54"/>
      <c r="BA58" s="29">
        <f t="shared" si="2"/>
        <v>0</v>
      </c>
      <c r="BE58" s="48"/>
      <c r="BF58" s="48"/>
    </row>
    <row r="59" spans="1:58" customFormat="1" hidden="1" x14ac:dyDescent="0.25">
      <c r="A59" s="56">
        <f>'Identitas Siswa'!A58</f>
        <v>51</v>
      </c>
      <c r="B59" s="62" t="str">
        <f>IF('Identitas Siswa'!D58=0,"",'Identitas Siswa'!D58)</f>
        <v/>
      </c>
      <c r="C59" s="160"/>
      <c r="D59" s="160"/>
      <c r="E59" s="160"/>
      <c r="F59" s="160"/>
      <c r="G59" s="160"/>
      <c r="H59" s="160"/>
      <c r="I59" s="160"/>
      <c r="J59" s="160"/>
      <c r="K59" s="160"/>
      <c r="L59" s="160"/>
      <c r="M59" s="160"/>
      <c r="N59" s="160"/>
      <c r="O59" s="160"/>
      <c r="P59" s="160"/>
      <c r="Q59" s="160"/>
      <c r="R59" s="160"/>
      <c r="S59" s="160"/>
      <c r="T59" s="160"/>
      <c r="U59" s="160"/>
      <c r="V59" s="160"/>
      <c r="W59" s="160"/>
      <c r="X59" s="160"/>
      <c r="Y59" s="160"/>
      <c r="Z59" s="160"/>
      <c r="AA59" s="160"/>
      <c r="AB59" s="160"/>
      <c r="AC59" s="160"/>
      <c r="AD59" s="160"/>
      <c r="AE59" s="160"/>
      <c r="AF59" s="160"/>
      <c r="AG59" s="160"/>
      <c r="AH59" s="160"/>
      <c r="AI59" s="160"/>
      <c r="AJ59" s="160"/>
      <c r="AK59" s="57">
        <f t="shared" si="3"/>
        <v>0</v>
      </c>
      <c r="AL59" s="57">
        <f t="shared" si="4"/>
        <v>0</v>
      </c>
      <c r="AM59" s="57">
        <f t="shared" si="5"/>
        <v>0</v>
      </c>
      <c r="AN59" s="57" t="str">
        <f t="shared" si="6"/>
        <v/>
      </c>
      <c r="AO59" s="56">
        <f t="shared" si="7"/>
        <v>0</v>
      </c>
      <c r="AP59" s="56" t="str">
        <f t="shared" si="8"/>
        <v/>
      </c>
      <c r="AQ59" s="56">
        <f t="shared" si="9"/>
        <v>0</v>
      </c>
      <c r="AR59" s="56" t="str">
        <f t="shared" si="10"/>
        <v/>
      </c>
      <c r="AS59" s="58" t="str">
        <f>IFERROR(
   'Identitas Siswa'!E58 &amp; " " &amp; LOWER($AT$3) &amp; " " &amp; VLOOKUP(AP59, TP!$AA$5:$AB$24, 2, 0) &amp; ".",
"")</f>
        <v/>
      </c>
      <c r="AT59" s="58" t="str">
        <f>IFERROR(
   'Identitas Siswa'!E58 &amp; " " &amp; LOWER($AT$4) &amp; " " &amp; VLOOKUP(AR59, TP!$AA$5:$AB$24, 2, 0) &amp; ".",
"")</f>
        <v/>
      </c>
      <c r="AU59" s="15"/>
      <c r="AW59" s="29">
        <f t="shared" si="11"/>
        <v>0</v>
      </c>
      <c r="AX59" s="29">
        <f t="shared" si="0"/>
        <v>0</v>
      </c>
      <c r="AY59" s="29">
        <f t="shared" si="1"/>
        <v>0</v>
      </c>
      <c r="AZ59" s="54"/>
      <c r="BA59" s="29">
        <f t="shared" si="2"/>
        <v>0</v>
      </c>
      <c r="BE59" s="48"/>
      <c r="BF59" s="48"/>
    </row>
    <row r="60" spans="1:58" customFormat="1" hidden="1" x14ac:dyDescent="0.25">
      <c r="A60" s="56">
        <f>'Identitas Siswa'!A59</f>
        <v>52</v>
      </c>
      <c r="B60" s="62" t="str">
        <f>IF('Identitas Siswa'!D59=0,"",'Identitas Siswa'!D59)</f>
        <v/>
      </c>
      <c r="C60" s="160"/>
      <c r="D60" s="160"/>
      <c r="E60" s="160"/>
      <c r="F60" s="160"/>
      <c r="G60" s="160"/>
      <c r="H60" s="160"/>
      <c r="I60" s="160"/>
      <c r="J60" s="160"/>
      <c r="K60" s="160"/>
      <c r="L60" s="160"/>
      <c r="M60" s="160"/>
      <c r="N60" s="160"/>
      <c r="O60" s="160"/>
      <c r="P60" s="160"/>
      <c r="Q60" s="160"/>
      <c r="R60" s="160"/>
      <c r="S60" s="160"/>
      <c r="T60" s="160"/>
      <c r="U60" s="160"/>
      <c r="V60" s="160"/>
      <c r="W60" s="160"/>
      <c r="X60" s="160"/>
      <c r="Y60" s="160"/>
      <c r="Z60" s="160"/>
      <c r="AA60" s="160"/>
      <c r="AB60" s="160"/>
      <c r="AC60" s="160"/>
      <c r="AD60" s="160"/>
      <c r="AE60" s="160"/>
      <c r="AF60" s="160"/>
      <c r="AG60" s="160"/>
      <c r="AH60" s="160"/>
      <c r="AI60" s="160"/>
      <c r="AJ60" s="160"/>
      <c r="AK60" s="57">
        <f t="shared" si="3"/>
        <v>0</v>
      </c>
      <c r="AL60" s="57">
        <f t="shared" si="4"/>
        <v>0</v>
      </c>
      <c r="AM60" s="57">
        <f t="shared" si="5"/>
        <v>0</v>
      </c>
      <c r="AN60" s="57" t="str">
        <f t="shared" si="6"/>
        <v/>
      </c>
      <c r="AO60" s="56">
        <f t="shared" si="7"/>
        <v>0</v>
      </c>
      <c r="AP60" s="56" t="str">
        <f t="shared" si="8"/>
        <v/>
      </c>
      <c r="AQ60" s="56">
        <f t="shared" si="9"/>
        <v>0</v>
      </c>
      <c r="AR60" s="56" t="str">
        <f t="shared" si="10"/>
        <v/>
      </c>
      <c r="AS60" s="58" t="str">
        <f>IFERROR(
   'Identitas Siswa'!E59 &amp; " " &amp; LOWER($AT$3) &amp; " " &amp; VLOOKUP(AP60, TP!$AA$5:$AB$24, 2, 0) &amp; ".",
"")</f>
        <v/>
      </c>
      <c r="AT60" s="58" t="str">
        <f>IFERROR(
   'Identitas Siswa'!E59 &amp; " " &amp; LOWER($AT$4) &amp; " " &amp; VLOOKUP(AR60, TP!$AA$5:$AB$24, 2, 0) &amp; ".",
"")</f>
        <v/>
      </c>
      <c r="AU60" s="15"/>
      <c r="AW60" s="29">
        <f t="shared" si="11"/>
        <v>0</v>
      </c>
      <c r="AX60" s="29">
        <f t="shared" si="0"/>
        <v>0</v>
      </c>
      <c r="AY60" s="29">
        <f t="shared" si="1"/>
        <v>0</v>
      </c>
      <c r="AZ60" s="54"/>
      <c r="BA60" s="29">
        <f t="shared" si="2"/>
        <v>0</v>
      </c>
      <c r="BE60" s="48"/>
      <c r="BF60" s="48"/>
    </row>
    <row r="61" spans="1:58" customFormat="1" hidden="1" x14ac:dyDescent="0.25">
      <c r="A61" s="56">
        <f>'Identitas Siswa'!A60</f>
        <v>53</v>
      </c>
      <c r="B61" s="62" t="str">
        <f>IF('Identitas Siswa'!D60=0,"",'Identitas Siswa'!D60)</f>
        <v/>
      </c>
      <c r="C61" s="160"/>
      <c r="D61" s="160"/>
      <c r="E61" s="160"/>
      <c r="F61" s="160"/>
      <c r="G61" s="160"/>
      <c r="H61" s="160"/>
      <c r="I61" s="160"/>
      <c r="J61" s="160"/>
      <c r="K61" s="160"/>
      <c r="L61" s="160"/>
      <c r="M61" s="160"/>
      <c r="N61" s="160"/>
      <c r="O61" s="160"/>
      <c r="P61" s="160"/>
      <c r="Q61" s="160"/>
      <c r="R61" s="160"/>
      <c r="S61" s="160"/>
      <c r="T61" s="160"/>
      <c r="U61" s="160"/>
      <c r="V61" s="160"/>
      <c r="W61" s="160"/>
      <c r="X61" s="160"/>
      <c r="Y61" s="160"/>
      <c r="Z61" s="160"/>
      <c r="AA61" s="160"/>
      <c r="AB61" s="160"/>
      <c r="AC61" s="160"/>
      <c r="AD61" s="160"/>
      <c r="AE61" s="160"/>
      <c r="AF61" s="160"/>
      <c r="AG61" s="160"/>
      <c r="AH61" s="160"/>
      <c r="AI61" s="160"/>
      <c r="AJ61" s="160"/>
      <c r="AK61" s="57">
        <f t="shared" si="3"/>
        <v>0</v>
      </c>
      <c r="AL61" s="57">
        <f t="shared" si="4"/>
        <v>0</v>
      </c>
      <c r="AM61" s="57">
        <f t="shared" si="5"/>
        <v>0</v>
      </c>
      <c r="AN61" s="57" t="str">
        <f t="shared" si="6"/>
        <v/>
      </c>
      <c r="AO61" s="56">
        <f t="shared" si="7"/>
        <v>0</v>
      </c>
      <c r="AP61" s="56" t="str">
        <f t="shared" si="8"/>
        <v/>
      </c>
      <c r="AQ61" s="56">
        <f t="shared" si="9"/>
        <v>0</v>
      </c>
      <c r="AR61" s="56" t="str">
        <f t="shared" si="10"/>
        <v/>
      </c>
      <c r="AS61" s="58" t="str">
        <f>IFERROR(
   'Identitas Siswa'!E60 &amp; " " &amp; LOWER($AT$3) &amp; " " &amp; VLOOKUP(AP61, TP!$AA$5:$AB$24, 2, 0) &amp; ".",
"")</f>
        <v/>
      </c>
      <c r="AT61" s="58" t="str">
        <f>IFERROR(
   'Identitas Siswa'!E60 &amp; " " &amp; LOWER($AT$4) &amp; " " &amp; VLOOKUP(AR61, TP!$AA$5:$AB$24, 2, 0) &amp; ".",
"")</f>
        <v/>
      </c>
      <c r="AU61" s="15"/>
      <c r="AW61" s="29">
        <f t="shared" si="11"/>
        <v>0</v>
      </c>
      <c r="AX61" s="29">
        <f t="shared" si="0"/>
        <v>0</v>
      </c>
      <c r="AY61" s="29">
        <f t="shared" si="1"/>
        <v>0</v>
      </c>
      <c r="AZ61" s="54"/>
      <c r="BA61" s="29">
        <f t="shared" si="2"/>
        <v>0</v>
      </c>
      <c r="BE61" s="48"/>
      <c r="BF61" s="48"/>
    </row>
    <row r="62" spans="1:58" customFormat="1" hidden="1" x14ac:dyDescent="0.25">
      <c r="A62" s="56">
        <f>'Identitas Siswa'!A61</f>
        <v>54</v>
      </c>
      <c r="B62" s="62" t="str">
        <f>IF('Identitas Siswa'!D61=0,"",'Identitas Siswa'!D61)</f>
        <v/>
      </c>
      <c r="C62" s="160"/>
      <c r="D62" s="160"/>
      <c r="E62" s="160"/>
      <c r="F62" s="160"/>
      <c r="G62" s="160"/>
      <c r="H62" s="160"/>
      <c r="I62" s="160"/>
      <c r="J62" s="160"/>
      <c r="K62" s="160"/>
      <c r="L62" s="160"/>
      <c r="M62" s="160"/>
      <c r="N62" s="160"/>
      <c r="O62" s="160"/>
      <c r="P62" s="160"/>
      <c r="Q62" s="160"/>
      <c r="R62" s="160"/>
      <c r="S62" s="160"/>
      <c r="T62" s="160"/>
      <c r="U62" s="160"/>
      <c r="V62" s="160"/>
      <c r="W62" s="160"/>
      <c r="X62" s="160"/>
      <c r="Y62" s="160"/>
      <c r="Z62" s="160"/>
      <c r="AA62" s="160"/>
      <c r="AB62" s="160"/>
      <c r="AC62" s="160"/>
      <c r="AD62" s="160"/>
      <c r="AE62" s="160"/>
      <c r="AF62" s="160"/>
      <c r="AG62" s="160"/>
      <c r="AH62" s="160"/>
      <c r="AI62" s="160"/>
      <c r="AJ62" s="160"/>
      <c r="AK62" s="57">
        <f t="shared" si="3"/>
        <v>0</v>
      </c>
      <c r="AL62" s="57">
        <f t="shared" si="4"/>
        <v>0</v>
      </c>
      <c r="AM62" s="57">
        <f t="shared" si="5"/>
        <v>0</v>
      </c>
      <c r="AN62" s="57" t="str">
        <f t="shared" si="6"/>
        <v/>
      </c>
      <c r="AO62" s="56">
        <f t="shared" si="7"/>
        <v>0</v>
      </c>
      <c r="AP62" s="56" t="str">
        <f t="shared" si="8"/>
        <v/>
      </c>
      <c r="AQ62" s="56">
        <f t="shared" si="9"/>
        <v>0</v>
      </c>
      <c r="AR62" s="56" t="str">
        <f t="shared" si="10"/>
        <v/>
      </c>
      <c r="AS62" s="58" t="str">
        <f>IFERROR(
   'Identitas Siswa'!E61 &amp; " " &amp; LOWER($AT$3) &amp; " " &amp; VLOOKUP(AP62, TP!$AA$5:$AB$24, 2, 0) &amp; ".",
"")</f>
        <v/>
      </c>
      <c r="AT62" s="58" t="str">
        <f>IFERROR(
   'Identitas Siswa'!E61 &amp; " " &amp; LOWER($AT$4) &amp; " " &amp; VLOOKUP(AR62, TP!$AA$5:$AB$24, 2, 0) &amp; ".",
"")</f>
        <v/>
      </c>
      <c r="AU62" s="15"/>
      <c r="AW62" s="29">
        <f t="shared" si="11"/>
        <v>0</v>
      </c>
      <c r="AX62" s="29">
        <f t="shared" si="0"/>
        <v>0</v>
      </c>
      <c r="AY62" s="29">
        <f t="shared" si="1"/>
        <v>0</v>
      </c>
      <c r="AZ62" s="54"/>
      <c r="BA62" s="29">
        <f t="shared" si="2"/>
        <v>0</v>
      </c>
      <c r="BE62" s="48"/>
      <c r="BF62" s="48"/>
    </row>
    <row r="63" spans="1:58" customFormat="1" hidden="1" x14ac:dyDescent="0.25">
      <c r="A63" s="56">
        <f>'Identitas Siswa'!A62</f>
        <v>55</v>
      </c>
      <c r="B63" s="62" t="str">
        <f>IF('Identitas Siswa'!D62=0,"",'Identitas Siswa'!D62)</f>
        <v/>
      </c>
      <c r="C63" s="160"/>
      <c r="D63" s="160"/>
      <c r="E63" s="160"/>
      <c r="F63" s="160"/>
      <c r="G63" s="160"/>
      <c r="H63" s="160"/>
      <c r="I63" s="160"/>
      <c r="J63" s="160"/>
      <c r="K63" s="160"/>
      <c r="L63" s="160"/>
      <c r="M63" s="160"/>
      <c r="N63" s="160"/>
      <c r="O63" s="160"/>
      <c r="P63" s="160"/>
      <c r="Q63" s="160"/>
      <c r="R63" s="160"/>
      <c r="S63" s="160"/>
      <c r="T63" s="160"/>
      <c r="U63" s="160"/>
      <c r="V63" s="160"/>
      <c r="W63" s="160"/>
      <c r="X63" s="160"/>
      <c r="Y63" s="160"/>
      <c r="Z63" s="160"/>
      <c r="AA63" s="160"/>
      <c r="AB63" s="160"/>
      <c r="AC63" s="160"/>
      <c r="AD63" s="160"/>
      <c r="AE63" s="160"/>
      <c r="AF63" s="160"/>
      <c r="AG63" s="160"/>
      <c r="AH63" s="160"/>
      <c r="AI63" s="160"/>
      <c r="AJ63" s="160"/>
      <c r="AK63" s="57">
        <f t="shared" si="3"/>
        <v>0</v>
      </c>
      <c r="AL63" s="57">
        <f t="shared" si="4"/>
        <v>0</v>
      </c>
      <c r="AM63" s="57">
        <f t="shared" si="5"/>
        <v>0</v>
      </c>
      <c r="AN63" s="57" t="str">
        <f t="shared" si="6"/>
        <v/>
      </c>
      <c r="AO63" s="56">
        <f t="shared" si="7"/>
        <v>0</v>
      </c>
      <c r="AP63" s="56" t="str">
        <f t="shared" si="8"/>
        <v/>
      </c>
      <c r="AQ63" s="56">
        <f t="shared" si="9"/>
        <v>0</v>
      </c>
      <c r="AR63" s="56" t="str">
        <f t="shared" si="10"/>
        <v/>
      </c>
      <c r="AS63" s="58" t="str">
        <f>IFERROR(
   'Identitas Siswa'!E62 &amp; " " &amp; LOWER($AT$3) &amp; " " &amp; VLOOKUP(AP63, TP!$AA$5:$AB$24, 2, 0) &amp; ".",
"")</f>
        <v/>
      </c>
      <c r="AT63" s="58" t="str">
        <f>IFERROR(
   'Identitas Siswa'!E62 &amp; " " &amp; LOWER($AT$4) &amp; " " &amp; VLOOKUP(AR63, TP!$AA$5:$AB$24, 2, 0) &amp; ".",
"")</f>
        <v/>
      </c>
      <c r="AU63" s="15"/>
      <c r="AW63" s="29">
        <f t="shared" si="11"/>
        <v>0</v>
      </c>
      <c r="AX63" s="29">
        <f t="shared" si="0"/>
        <v>0</v>
      </c>
      <c r="AY63" s="29">
        <f t="shared" si="1"/>
        <v>0</v>
      </c>
      <c r="AZ63" s="54"/>
      <c r="BA63" s="29">
        <f t="shared" si="2"/>
        <v>0</v>
      </c>
      <c r="BE63" s="48"/>
      <c r="BF63" s="48"/>
    </row>
    <row r="64" spans="1:58" customFormat="1" hidden="1" x14ac:dyDescent="0.25">
      <c r="A64" s="56">
        <f>'Identitas Siswa'!A63</f>
        <v>56</v>
      </c>
      <c r="B64" s="62" t="str">
        <f>IF('Identitas Siswa'!D63=0,"",'Identitas Siswa'!D63)</f>
        <v/>
      </c>
      <c r="C64" s="160"/>
      <c r="D64" s="160"/>
      <c r="E64" s="160"/>
      <c r="F64" s="160"/>
      <c r="G64" s="160"/>
      <c r="H64" s="160"/>
      <c r="I64" s="160"/>
      <c r="J64" s="160"/>
      <c r="K64" s="160"/>
      <c r="L64" s="160"/>
      <c r="M64" s="160"/>
      <c r="N64" s="160"/>
      <c r="O64" s="160"/>
      <c r="P64" s="160"/>
      <c r="Q64" s="160"/>
      <c r="R64" s="160"/>
      <c r="S64" s="160"/>
      <c r="T64" s="160"/>
      <c r="U64" s="160"/>
      <c r="V64" s="160"/>
      <c r="W64" s="160"/>
      <c r="X64" s="160"/>
      <c r="Y64" s="160"/>
      <c r="Z64" s="160"/>
      <c r="AA64" s="160"/>
      <c r="AB64" s="160"/>
      <c r="AC64" s="160"/>
      <c r="AD64" s="160"/>
      <c r="AE64" s="160"/>
      <c r="AF64" s="160"/>
      <c r="AG64" s="160"/>
      <c r="AH64" s="160"/>
      <c r="AI64" s="160"/>
      <c r="AJ64" s="160"/>
      <c r="AK64" s="57">
        <f t="shared" si="3"/>
        <v>0</v>
      </c>
      <c r="AL64" s="57">
        <f t="shared" si="4"/>
        <v>0</v>
      </c>
      <c r="AM64" s="57">
        <f t="shared" si="5"/>
        <v>0</v>
      </c>
      <c r="AN64" s="57" t="str">
        <f t="shared" si="6"/>
        <v/>
      </c>
      <c r="AO64" s="56">
        <f t="shared" si="7"/>
        <v>0</v>
      </c>
      <c r="AP64" s="56" t="str">
        <f t="shared" si="8"/>
        <v/>
      </c>
      <c r="AQ64" s="56">
        <f t="shared" si="9"/>
        <v>0</v>
      </c>
      <c r="AR64" s="56" t="str">
        <f t="shared" si="10"/>
        <v/>
      </c>
      <c r="AS64" s="58" t="str">
        <f>IFERROR(
   'Identitas Siswa'!E63 &amp; " " &amp; LOWER($AT$3) &amp; " " &amp; VLOOKUP(AP64, TP!$AA$5:$AB$24, 2, 0) &amp; ".",
"")</f>
        <v/>
      </c>
      <c r="AT64" s="58" t="str">
        <f>IFERROR(
   'Identitas Siswa'!E63 &amp; " " &amp; LOWER($AT$4) &amp; " " &amp; VLOOKUP(AR64, TP!$AA$5:$AB$24, 2, 0) &amp; ".",
"")</f>
        <v/>
      </c>
      <c r="AU64" s="15"/>
      <c r="AW64" s="29">
        <f t="shared" si="11"/>
        <v>0</v>
      </c>
      <c r="AX64" s="29">
        <f t="shared" si="0"/>
        <v>0</v>
      </c>
      <c r="AY64" s="29">
        <f t="shared" si="1"/>
        <v>0</v>
      </c>
      <c r="AZ64" s="54"/>
      <c r="BA64" s="29">
        <f t="shared" si="2"/>
        <v>0</v>
      </c>
      <c r="BE64" s="48"/>
      <c r="BF64" s="48"/>
    </row>
    <row r="65" spans="1:58" customFormat="1" hidden="1" x14ac:dyDescent="0.25">
      <c r="A65" s="56">
        <f>'Identitas Siswa'!A64</f>
        <v>57</v>
      </c>
      <c r="B65" s="62" t="str">
        <f>IF('Identitas Siswa'!D64=0,"",'Identitas Siswa'!D64)</f>
        <v/>
      </c>
      <c r="C65" s="160"/>
      <c r="D65" s="160"/>
      <c r="E65" s="160"/>
      <c r="F65" s="160"/>
      <c r="G65" s="160"/>
      <c r="H65" s="160"/>
      <c r="I65" s="160"/>
      <c r="J65" s="160"/>
      <c r="K65" s="160"/>
      <c r="L65" s="160"/>
      <c r="M65" s="160"/>
      <c r="N65" s="160"/>
      <c r="O65" s="160"/>
      <c r="P65" s="160"/>
      <c r="Q65" s="160"/>
      <c r="R65" s="160"/>
      <c r="S65" s="160"/>
      <c r="T65" s="160"/>
      <c r="U65" s="160"/>
      <c r="V65" s="160"/>
      <c r="W65" s="160"/>
      <c r="X65" s="160"/>
      <c r="Y65" s="160"/>
      <c r="Z65" s="160"/>
      <c r="AA65" s="160"/>
      <c r="AB65" s="160"/>
      <c r="AC65" s="160"/>
      <c r="AD65" s="160"/>
      <c r="AE65" s="160"/>
      <c r="AF65" s="160"/>
      <c r="AG65" s="160"/>
      <c r="AH65" s="160"/>
      <c r="AI65" s="160"/>
      <c r="AJ65" s="160"/>
      <c r="AK65" s="57">
        <f t="shared" si="3"/>
        <v>0</v>
      </c>
      <c r="AL65" s="57">
        <f t="shared" si="4"/>
        <v>0</v>
      </c>
      <c r="AM65" s="57">
        <f t="shared" si="5"/>
        <v>0</v>
      </c>
      <c r="AN65" s="57" t="str">
        <f t="shared" si="6"/>
        <v/>
      </c>
      <c r="AO65" s="56">
        <f t="shared" si="7"/>
        <v>0</v>
      </c>
      <c r="AP65" s="56" t="str">
        <f t="shared" si="8"/>
        <v/>
      </c>
      <c r="AQ65" s="56">
        <f t="shared" si="9"/>
        <v>0</v>
      </c>
      <c r="AR65" s="56" t="str">
        <f t="shared" si="10"/>
        <v/>
      </c>
      <c r="AS65" s="58" t="str">
        <f>IFERROR(
   'Identitas Siswa'!E64 &amp; " " &amp; LOWER($AT$3) &amp; " " &amp; VLOOKUP(AP65, TP!$AA$5:$AB$24, 2, 0) &amp; ".",
"")</f>
        <v/>
      </c>
      <c r="AT65" s="58" t="str">
        <f>IFERROR(
   'Identitas Siswa'!E64 &amp; " " &amp; LOWER($AT$4) &amp; " " &amp; VLOOKUP(AR65, TP!$AA$5:$AB$24, 2, 0) &amp; ".",
"")</f>
        <v/>
      </c>
      <c r="AU65" s="15"/>
      <c r="AW65" s="29">
        <f t="shared" si="11"/>
        <v>0</v>
      </c>
      <c r="AX65" s="29">
        <f t="shared" si="0"/>
        <v>0</v>
      </c>
      <c r="AY65" s="29">
        <f t="shared" si="1"/>
        <v>0</v>
      </c>
      <c r="AZ65" s="54"/>
      <c r="BA65" s="29">
        <f t="shared" si="2"/>
        <v>0</v>
      </c>
      <c r="BE65" s="48"/>
      <c r="BF65" s="48"/>
    </row>
    <row r="66" spans="1:58" customFormat="1" hidden="1" x14ac:dyDescent="0.25">
      <c r="A66" s="56">
        <f>'Identitas Siswa'!A65</f>
        <v>58</v>
      </c>
      <c r="B66" s="62" t="str">
        <f>IF('Identitas Siswa'!D65=0,"",'Identitas Siswa'!D65)</f>
        <v/>
      </c>
      <c r="C66" s="160"/>
      <c r="D66" s="160"/>
      <c r="E66" s="160"/>
      <c r="F66" s="160"/>
      <c r="G66" s="160"/>
      <c r="H66" s="160"/>
      <c r="I66" s="160"/>
      <c r="J66" s="160"/>
      <c r="K66" s="160"/>
      <c r="L66" s="160"/>
      <c r="M66" s="160"/>
      <c r="N66" s="160"/>
      <c r="O66" s="160"/>
      <c r="P66" s="160"/>
      <c r="Q66" s="160"/>
      <c r="R66" s="160"/>
      <c r="S66" s="160"/>
      <c r="T66" s="160"/>
      <c r="U66" s="160"/>
      <c r="V66" s="160"/>
      <c r="W66" s="160"/>
      <c r="X66" s="160"/>
      <c r="Y66" s="160"/>
      <c r="Z66" s="160"/>
      <c r="AA66" s="160"/>
      <c r="AB66" s="160"/>
      <c r="AC66" s="160"/>
      <c r="AD66" s="160"/>
      <c r="AE66" s="160"/>
      <c r="AF66" s="160"/>
      <c r="AG66" s="160"/>
      <c r="AH66" s="160"/>
      <c r="AI66" s="160"/>
      <c r="AJ66" s="160"/>
      <c r="AK66" s="57">
        <f t="shared" si="3"/>
        <v>0</v>
      </c>
      <c r="AL66" s="57">
        <f t="shared" si="4"/>
        <v>0</v>
      </c>
      <c r="AM66" s="57">
        <f t="shared" si="5"/>
        <v>0</v>
      </c>
      <c r="AN66" s="57" t="str">
        <f t="shared" si="6"/>
        <v/>
      </c>
      <c r="AO66" s="56">
        <f t="shared" si="7"/>
        <v>0</v>
      </c>
      <c r="AP66" s="56" t="str">
        <f t="shared" si="8"/>
        <v/>
      </c>
      <c r="AQ66" s="56">
        <f t="shared" si="9"/>
        <v>0</v>
      </c>
      <c r="AR66" s="56" t="str">
        <f t="shared" si="10"/>
        <v/>
      </c>
      <c r="AS66" s="58" t="str">
        <f>IFERROR(
   'Identitas Siswa'!E65 &amp; " " &amp; LOWER($AT$3) &amp; " " &amp; VLOOKUP(AP66, TP!$AA$5:$AB$24, 2, 0) &amp; ".",
"")</f>
        <v/>
      </c>
      <c r="AT66" s="58" t="str">
        <f>IFERROR(
   'Identitas Siswa'!E65 &amp; " " &amp; LOWER($AT$4) &amp; " " &amp; VLOOKUP(AR66, TP!$AA$5:$AB$24, 2, 0) &amp; ".",
"")</f>
        <v/>
      </c>
      <c r="AU66" s="15"/>
      <c r="AW66" s="29">
        <f t="shared" si="11"/>
        <v>0</v>
      </c>
      <c r="AX66" s="29">
        <f t="shared" si="0"/>
        <v>0</v>
      </c>
      <c r="AY66" s="29">
        <f t="shared" si="1"/>
        <v>0</v>
      </c>
      <c r="AZ66" s="54"/>
      <c r="BA66" s="29">
        <f t="shared" si="2"/>
        <v>0</v>
      </c>
      <c r="BE66" s="48"/>
      <c r="BF66" s="48"/>
    </row>
    <row r="67" spans="1:58" customFormat="1" hidden="1" x14ac:dyDescent="0.25">
      <c r="A67" s="56">
        <f>'Identitas Siswa'!A66</f>
        <v>59</v>
      </c>
      <c r="B67" s="62" t="str">
        <f>IF('Identitas Siswa'!D66=0,"",'Identitas Siswa'!D66)</f>
        <v/>
      </c>
      <c r="C67" s="160"/>
      <c r="D67" s="160"/>
      <c r="E67" s="160"/>
      <c r="F67" s="160"/>
      <c r="G67" s="160"/>
      <c r="H67" s="160"/>
      <c r="I67" s="160"/>
      <c r="J67" s="160"/>
      <c r="K67" s="160"/>
      <c r="L67" s="160"/>
      <c r="M67" s="160"/>
      <c r="N67" s="160"/>
      <c r="O67" s="160"/>
      <c r="P67" s="160"/>
      <c r="Q67" s="160"/>
      <c r="R67" s="160"/>
      <c r="S67" s="160"/>
      <c r="T67" s="160"/>
      <c r="U67" s="160"/>
      <c r="V67" s="160"/>
      <c r="W67" s="160"/>
      <c r="X67" s="160"/>
      <c r="Y67" s="160"/>
      <c r="Z67" s="160"/>
      <c r="AA67" s="160"/>
      <c r="AB67" s="160"/>
      <c r="AC67" s="160"/>
      <c r="AD67" s="160"/>
      <c r="AE67" s="160"/>
      <c r="AF67" s="160"/>
      <c r="AG67" s="160"/>
      <c r="AH67" s="160"/>
      <c r="AI67" s="160"/>
      <c r="AJ67" s="160"/>
      <c r="AK67" s="57">
        <f t="shared" si="3"/>
        <v>0</v>
      </c>
      <c r="AL67" s="57">
        <f t="shared" si="4"/>
        <v>0</v>
      </c>
      <c r="AM67" s="57">
        <f t="shared" si="5"/>
        <v>0</v>
      </c>
      <c r="AN67" s="57" t="str">
        <f t="shared" si="6"/>
        <v/>
      </c>
      <c r="AO67" s="56">
        <f t="shared" si="7"/>
        <v>0</v>
      </c>
      <c r="AP67" s="56" t="str">
        <f t="shared" si="8"/>
        <v/>
      </c>
      <c r="AQ67" s="56">
        <f t="shared" si="9"/>
        <v>0</v>
      </c>
      <c r="AR67" s="56" t="str">
        <f t="shared" si="10"/>
        <v/>
      </c>
      <c r="AS67" s="58" t="str">
        <f>IFERROR(
   'Identitas Siswa'!E66 &amp; " " &amp; LOWER($AT$3) &amp; " " &amp; VLOOKUP(AP67, TP!$AA$5:$AB$24, 2, 0) &amp; ".",
"")</f>
        <v/>
      </c>
      <c r="AT67" s="58" t="str">
        <f>IFERROR(
   'Identitas Siswa'!E66 &amp; " " &amp; LOWER($AT$4) &amp; " " &amp; VLOOKUP(AR67, TP!$AA$5:$AB$24, 2, 0) &amp; ".",
"")</f>
        <v/>
      </c>
      <c r="AU67" s="15"/>
      <c r="AW67" s="29">
        <f t="shared" si="11"/>
        <v>0</v>
      </c>
      <c r="AX67" s="29">
        <f t="shared" si="0"/>
        <v>0</v>
      </c>
      <c r="AY67" s="29">
        <f t="shared" si="1"/>
        <v>0</v>
      </c>
      <c r="AZ67" s="54"/>
      <c r="BA67" s="29">
        <f t="shared" si="2"/>
        <v>0</v>
      </c>
      <c r="BE67" s="48"/>
      <c r="BF67" s="48"/>
    </row>
    <row r="68" spans="1:58" customFormat="1" hidden="1" x14ac:dyDescent="0.25">
      <c r="A68" s="56">
        <f>'Identitas Siswa'!A67</f>
        <v>60</v>
      </c>
      <c r="B68" s="62" t="str">
        <f>IF('Identitas Siswa'!D67=0,"",'Identitas Siswa'!D67)</f>
        <v/>
      </c>
      <c r="C68" s="160"/>
      <c r="D68" s="160"/>
      <c r="E68" s="160"/>
      <c r="F68" s="160"/>
      <c r="G68" s="160"/>
      <c r="H68" s="160"/>
      <c r="I68" s="160"/>
      <c r="J68" s="160"/>
      <c r="K68" s="160"/>
      <c r="L68" s="160"/>
      <c r="M68" s="160"/>
      <c r="N68" s="160"/>
      <c r="O68" s="160"/>
      <c r="P68" s="160"/>
      <c r="Q68" s="160"/>
      <c r="R68" s="160"/>
      <c r="S68" s="160"/>
      <c r="T68" s="160"/>
      <c r="U68" s="160"/>
      <c r="V68" s="160"/>
      <c r="W68" s="160"/>
      <c r="X68" s="160"/>
      <c r="Y68" s="160"/>
      <c r="Z68" s="160"/>
      <c r="AA68" s="160"/>
      <c r="AB68" s="160"/>
      <c r="AC68" s="160"/>
      <c r="AD68" s="160"/>
      <c r="AE68" s="160"/>
      <c r="AF68" s="160"/>
      <c r="AG68" s="160"/>
      <c r="AH68" s="160"/>
      <c r="AI68" s="160"/>
      <c r="AJ68" s="160"/>
      <c r="AK68" s="57">
        <f t="shared" si="3"/>
        <v>0</v>
      </c>
      <c r="AL68" s="57">
        <f t="shared" si="4"/>
        <v>0</v>
      </c>
      <c r="AM68" s="57">
        <f t="shared" si="5"/>
        <v>0</v>
      </c>
      <c r="AN68" s="57" t="str">
        <f t="shared" si="6"/>
        <v/>
      </c>
      <c r="AO68" s="56">
        <f t="shared" si="7"/>
        <v>0</v>
      </c>
      <c r="AP68" s="56" t="str">
        <f t="shared" si="8"/>
        <v/>
      </c>
      <c r="AQ68" s="56">
        <f t="shared" si="9"/>
        <v>0</v>
      </c>
      <c r="AR68" s="56" t="str">
        <f t="shared" si="10"/>
        <v/>
      </c>
      <c r="AS68" s="58" t="str">
        <f>IFERROR(
   'Identitas Siswa'!E67 &amp; " " &amp; LOWER($AT$3) &amp; " " &amp; VLOOKUP(AP68, TP!$AA$5:$AB$24, 2, 0) &amp; ".",
"")</f>
        <v/>
      </c>
      <c r="AT68" s="58" t="str">
        <f>IFERROR(
   'Identitas Siswa'!E67 &amp; " " &amp; LOWER($AT$4) &amp; " " &amp; VLOOKUP(AR68, TP!$AA$5:$AB$24, 2, 0) &amp; ".",
"")</f>
        <v/>
      </c>
      <c r="AU68" s="15"/>
      <c r="AW68" s="29">
        <f t="shared" si="11"/>
        <v>0</v>
      </c>
      <c r="AX68" s="29">
        <f t="shared" si="0"/>
        <v>0</v>
      </c>
      <c r="AY68" s="29">
        <f t="shared" si="1"/>
        <v>0</v>
      </c>
      <c r="AZ68" s="54"/>
      <c r="BA68" s="29">
        <f t="shared" si="2"/>
        <v>0</v>
      </c>
      <c r="BE68" s="48"/>
      <c r="BF68" s="48"/>
    </row>
    <row r="69" spans="1:58" x14ac:dyDescent="0.25"/>
    <row r="70" spans="1:58" x14ac:dyDescent="0.25"/>
  </sheetData>
  <sheetProtection sheet="1" objects="1" scenarios="1"/>
  <mergeCells count="13">
    <mergeCell ref="AO7:AP7"/>
    <mergeCell ref="AQ7:AR7"/>
    <mergeCell ref="AS7:AT7"/>
    <mergeCell ref="AT1:AT2"/>
    <mergeCell ref="A7:A8"/>
    <mergeCell ref="B7:B8"/>
    <mergeCell ref="C7:V7"/>
    <mergeCell ref="W7:AH7"/>
    <mergeCell ref="AI7:AJ7"/>
    <mergeCell ref="AK7:AK8"/>
    <mergeCell ref="AL7:AL8"/>
    <mergeCell ref="AM7:AM8"/>
    <mergeCell ref="AN7:AN8"/>
  </mergeCells>
  <conditionalFormatting sqref="C9:C68">
    <cfRule type="expression" dxfId="351" priority="32">
      <formula>$C$8=""</formula>
    </cfRule>
  </conditionalFormatting>
  <conditionalFormatting sqref="D9:D68">
    <cfRule type="expression" dxfId="350" priority="31">
      <formula>$D$8=""</formula>
    </cfRule>
  </conditionalFormatting>
  <conditionalFormatting sqref="E9:E68">
    <cfRule type="expression" dxfId="349" priority="30">
      <formula>$E$8=""</formula>
    </cfRule>
  </conditionalFormatting>
  <conditionalFormatting sqref="F9:F68">
    <cfRule type="expression" dxfId="348" priority="29">
      <formula>$F$8=""</formula>
    </cfRule>
  </conditionalFormatting>
  <conditionalFormatting sqref="G9:G68">
    <cfRule type="expression" dxfId="347" priority="28">
      <formula>$G$8=""</formula>
    </cfRule>
  </conditionalFormatting>
  <conditionalFormatting sqref="H9:H68">
    <cfRule type="expression" dxfId="346" priority="27">
      <formula>$H$8=""</formula>
    </cfRule>
  </conditionalFormatting>
  <conditionalFormatting sqref="I9:I68">
    <cfRule type="expression" dxfId="345" priority="26">
      <formula>$I$8=""</formula>
    </cfRule>
  </conditionalFormatting>
  <conditionalFormatting sqref="J9:J68">
    <cfRule type="expression" dxfId="344" priority="25">
      <formula>$J$8=""</formula>
    </cfRule>
  </conditionalFormatting>
  <conditionalFormatting sqref="K9:K68">
    <cfRule type="expression" dxfId="343" priority="24">
      <formula>$K$8=""</formula>
    </cfRule>
  </conditionalFormatting>
  <conditionalFormatting sqref="L9:L68">
    <cfRule type="expression" dxfId="342" priority="23">
      <formula>$L$8=""</formula>
    </cfRule>
  </conditionalFormatting>
  <conditionalFormatting sqref="M9:M68">
    <cfRule type="expression" dxfId="341" priority="22">
      <formula>$M$8=""</formula>
    </cfRule>
  </conditionalFormatting>
  <conditionalFormatting sqref="N9:N68">
    <cfRule type="expression" dxfId="340" priority="21">
      <formula>$N$8=""</formula>
    </cfRule>
  </conditionalFormatting>
  <conditionalFormatting sqref="O9:O68">
    <cfRule type="expression" dxfId="339" priority="20">
      <formula>$O$8=""</formula>
    </cfRule>
  </conditionalFormatting>
  <conditionalFormatting sqref="P9:P68">
    <cfRule type="expression" dxfId="338" priority="19">
      <formula>$P$8=""</formula>
    </cfRule>
  </conditionalFormatting>
  <conditionalFormatting sqref="Q9:Q68">
    <cfRule type="expression" dxfId="337" priority="18">
      <formula>$Q$8=""</formula>
    </cfRule>
  </conditionalFormatting>
  <conditionalFormatting sqref="R9:R68">
    <cfRule type="expression" dxfId="336" priority="17">
      <formula>$R$8=""</formula>
    </cfRule>
  </conditionalFormatting>
  <conditionalFormatting sqref="S9:S68">
    <cfRule type="expression" dxfId="335" priority="16">
      <formula>$S$8=""</formula>
    </cfRule>
  </conditionalFormatting>
  <conditionalFormatting sqref="T9:T68">
    <cfRule type="expression" dxfId="334" priority="15">
      <formula>$T$8=""</formula>
    </cfRule>
  </conditionalFormatting>
  <conditionalFormatting sqref="U9:U68">
    <cfRule type="expression" dxfId="333" priority="14">
      <formula>$U$8=""</formula>
    </cfRule>
  </conditionalFormatting>
  <conditionalFormatting sqref="V9:V68">
    <cfRule type="expression" dxfId="332" priority="13">
      <formula>$V$8=""</formula>
    </cfRule>
  </conditionalFormatting>
  <conditionalFormatting sqref="W9:W68">
    <cfRule type="expression" dxfId="331" priority="12">
      <formula>$W$8=""</formula>
    </cfRule>
  </conditionalFormatting>
  <conditionalFormatting sqref="X9:X68">
    <cfRule type="expression" dxfId="330" priority="11">
      <formula>$X$8=""</formula>
    </cfRule>
  </conditionalFormatting>
  <conditionalFormatting sqref="Y9:Y68">
    <cfRule type="expression" dxfId="329" priority="10">
      <formula>$Y$8=""</formula>
    </cfRule>
  </conditionalFormatting>
  <conditionalFormatting sqref="Z9:Z68">
    <cfRule type="expression" dxfId="328" priority="9">
      <formula>$Z$8=""</formula>
    </cfRule>
  </conditionalFormatting>
  <conditionalFormatting sqref="AA9:AA68">
    <cfRule type="expression" dxfId="327" priority="8">
      <formula>$AA$8=""</formula>
    </cfRule>
  </conditionalFormatting>
  <conditionalFormatting sqref="AB9:AB68">
    <cfRule type="expression" dxfId="326" priority="7">
      <formula>$AB$8=""</formula>
    </cfRule>
  </conditionalFormatting>
  <conditionalFormatting sqref="AC9:AC68">
    <cfRule type="expression" dxfId="325" priority="6">
      <formula>$AC$8=""</formula>
    </cfRule>
  </conditionalFormatting>
  <conditionalFormatting sqref="AD9:AD68">
    <cfRule type="expression" dxfId="324" priority="5">
      <formula>$AD$8=""</formula>
    </cfRule>
  </conditionalFormatting>
  <conditionalFormatting sqref="AE9:AE68">
    <cfRule type="expression" dxfId="323" priority="4">
      <formula>$AE$8=""</formula>
    </cfRule>
  </conditionalFormatting>
  <conditionalFormatting sqref="AF9:AF68">
    <cfRule type="expression" dxfId="322" priority="3">
      <formula>$AF$8=""</formula>
    </cfRule>
  </conditionalFormatting>
  <conditionalFormatting sqref="AG9:AG68">
    <cfRule type="expression" dxfId="321" priority="2">
      <formula>$AG$8=""</formula>
    </cfRule>
  </conditionalFormatting>
  <conditionalFormatting sqref="AH9:AH68">
    <cfRule type="expression" dxfId="320" priority="1">
      <formula>$AH$8=""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8913" r:id="rId3" name="CommandButton1">
          <controlPr defaultSize="0" autoLine="0" r:id="rId4">
            <anchor moveWithCells="1">
              <from>
                <xdr:col>1</xdr:col>
                <xdr:colOff>9525</xdr:colOff>
                <xdr:row>1</xdr:row>
                <xdr:rowOff>38100</xdr:rowOff>
              </from>
              <to>
                <xdr:col>1</xdr:col>
                <xdr:colOff>1733550</xdr:colOff>
                <xdr:row>4</xdr:row>
                <xdr:rowOff>133350</xdr:rowOff>
              </to>
            </anchor>
          </controlPr>
        </control>
      </mc:Choice>
      <mc:Fallback>
        <control shapeId="38913" r:id="rId3" name="CommandButton1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146E6-052B-483C-AA66-279309F6035A}">
  <sheetPr codeName="Sheet12"/>
  <dimension ref="A1:BH70"/>
  <sheetViews>
    <sheetView showGridLines="0" showRowColHeaders="0" zoomScale="40" zoomScaleNormal="4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AT3" activeCellId="2" sqref="C9:AJ68 AT4 AT3"/>
    </sheetView>
  </sheetViews>
  <sheetFormatPr defaultColWidth="0" defaultRowHeight="15" customHeight="1" zeroHeight="1" x14ac:dyDescent="0.25"/>
  <cols>
    <col min="1" max="1" width="3.28515625" style="15" customWidth="1"/>
    <col min="2" max="2" width="36.42578125" style="15" customWidth="1"/>
    <col min="3" max="36" width="9.140625" style="15" customWidth="1"/>
    <col min="37" max="38" width="11.85546875" style="15" customWidth="1"/>
    <col min="39" max="39" width="10.7109375" style="15" customWidth="1"/>
    <col min="40" max="40" width="11.5703125" style="15" customWidth="1"/>
    <col min="41" max="41" width="5.140625" style="15" hidden="1" customWidth="1"/>
    <col min="42" max="42" width="4.85546875" style="15" hidden="1" customWidth="1"/>
    <col min="43" max="43" width="5.140625" style="15" hidden="1" customWidth="1"/>
    <col min="44" max="44" width="4.85546875" style="15" hidden="1" customWidth="1"/>
    <col min="45" max="45" width="48.42578125" style="15" customWidth="1"/>
    <col min="46" max="46" width="49.140625" style="15" customWidth="1"/>
    <col min="47" max="47" width="9.140625" style="15" customWidth="1"/>
    <col min="48" max="52" width="9.140625" style="15" hidden="1" customWidth="1"/>
    <col min="53" max="53" width="12.42578125" style="15" hidden="1" customWidth="1"/>
    <col min="54" max="56" width="9.140625" style="15" hidden="1" customWidth="1"/>
    <col min="57" max="57" width="38" style="15" hidden="1" customWidth="1"/>
    <col min="58" max="58" width="34.85546875" style="15" hidden="1" customWidth="1"/>
    <col min="59" max="59" width="45" style="15" hidden="1" customWidth="1"/>
    <col min="60" max="60" width="40.28515625" style="15" hidden="1" customWidth="1"/>
    <col min="61" max="16384" width="9.140625" style="15" hidden="1"/>
  </cols>
  <sheetData>
    <row r="1" spans="1:58" x14ac:dyDescent="0.25">
      <c r="AT1" s="284" t="s">
        <v>354</v>
      </c>
    </row>
    <row r="2" spans="1:58" x14ac:dyDescent="0.25">
      <c r="AT2" s="285"/>
    </row>
    <row r="3" spans="1:58" x14ac:dyDescent="0.25">
      <c r="AS3" s="61" t="s">
        <v>347</v>
      </c>
      <c r="AT3" s="161" t="s">
        <v>343</v>
      </c>
    </row>
    <row r="4" spans="1:58" ht="15.75" thickBot="1" x14ac:dyDescent="0.3">
      <c r="AS4" s="61" t="s">
        <v>348</v>
      </c>
      <c r="AT4" s="162" t="s">
        <v>344</v>
      </c>
      <c r="AZ4" s="15" t="str">
        <f>AW8</f>
        <v>S. TP</v>
      </c>
      <c r="BA4" s="15" t="str">
        <f>AX8</f>
        <v>S. LM</v>
      </c>
      <c r="BB4" s="15" t="str">
        <f>AY8</f>
        <v>S. AS</v>
      </c>
    </row>
    <row r="5" spans="1:58" x14ac:dyDescent="0.25">
      <c r="AZ5" s="15">
        <f>'MAPEL &amp; BOBOT'!H5</f>
        <v>1</v>
      </c>
      <c r="BA5" s="15">
        <f>'MAPEL &amp; BOBOT'!H6</f>
        <v>1</v>
      </c>
      <c r="BB5" s="15">
        <f>'MAPEL &amp; BOBOT'!H7</f>
        <v>2</v>
      </c>
      <c r="BC5" s="15">
        <f>SUM(AZ5:BB5)</f>
        <v>4</v>
      </c>
    </row>
    <row r="6" spans="1:58" x14ac:dyDescent="0.25"/>
    <row r="7" spans="1:58" customFormat="1" ht="45" customHeight="1" x14ac:dyDescent="0.25">
      <c r="A7" s="283" t="s">
        <v>53</v>
      </c>
      <c r="B7" s="286" t="s">
        <v>353</v>
      </c>
      <c r="C7" s="287" t="str">
        <f>'MAPEL &amp; BOBOT'!F5</f>
        <v>SUMATIF TUJUAN PEMBELAJARAN</v>
      </c>
      <c r="D7" s="287"/>
      <c r="E7" s="287"/>
      <c r="F7" s="287"/>
      <c r="G7" s="287"/>
      <c r="H7" s="287"/>
      <c r="I7" s="287"/>
      <c r="J7" s="287"/>
      <c r="K7" s="287"/>
      <c r="L7" s="287"/>
      <c r="M7" s="287"/>
      <c r="N7" s="287"/>
      <c r="O7" s="287"/>
      <c r="P7" s="287"/>
      <c r="Q7" s="287"/>
      <c r="R7" s="287"/>
      <c r="S7" s="287"/>
      <c r="T7" s="287"/>
      <c r="U7" s="287"/>
      <c r="V7" s="287"/>
      <c r="W7" s="287" t="str">
        <f>'MAPEL &amp; BOBOT'!F6</f>
        <v>SUMATIF LINGKUP MATERI</v>
      </c>
      <c r="X7" s="287"/>
      <c r="Y7" s="287"/>
      <c r="Z7" s="287"/>
      <c r="AA7" s="287"/>
      <c r="AB7" s="287"/>
      <c r="AC7" s="287"/>
      <c r="AD7" s="287"/>
      <c r="AE7" s="287"/>
      <c r="AF7" s="287"/>
      <c r="AG7" s="287"/>
      <c r="AH7" s="287"/>
      <c r="AI7" s="288" t="str">
        <f>'MAPEL &amp; BOBOT'!F7</f>
        <v>SUMATIF AKHIR SEMESTER</v>
      </c>
      <c r="AJ7" s="288"/>
      <c r="AK7" s="289" t="str">
        <f>"NA "&amp;C7</f>
        <v>NA SUMATIF TUJUAN PEMBELAJARAN</v>
      </c>
      <c r="AL7" s="289" t="str">
        <f>"NA "&amp;W7</f>
        <v>NA SUMATIF LINGKUP MATERI</v>
      </c>
      <c r="AM7" s="289" t="str">
        <f>"NA "&amp;AI7</f>
        <v>NA SUMATIF AKHIR SEMESTER</v>
      </c>
      <c r="AN7" s="289" t="s">
        <v>346</v>
      </c>
      <c r="AO7" s="282" t="s">
        <v>349</v>
      </c>
      <c r="AP7" s="282"/>
      <c r="AQ7" s="282" t="s">
        <v>350</v>
      </c>
      <c r="AR7" s="282"/>
      <c r="AS7" s="283" t="s">
        <v>340</v>
      </c>
      <c r="AT7" s="283"/>
      <c r="AU7" s="15"/>
    </row>
    <row r="8" spans="1:58" customFormat="1" ht="71.25" customHeight="1" x14ac:dyDescent="0.25">
      <c r="A8" s="283"/>
      <c r="B8" s="286"/>
      <c r="C8" s="49" t="str" cm="1">
        <f t="array" ref="C8:V8">IF(TRANSPOSE(TP!AE5:AE24)="", "", TRANSPOSE(TP!AE5:AE24))</f>
        <v>TP 1</v>
      </c>
      <c r="D8" s="49" t="str">
        <v>TP 2</v>
      </c>
      <c r="E8" s="49" t="str">
        <v/>
      </c>
      <c r="F8" s="49" t="str">
        <v/>
      </c>
      <c r="G8" s="49" t="str">
        <v/>
      </c>
      <c r="H8" s="49" t="str">
        <v/>
      </c>
      <c r="I8" s="49" t="str">
        <v/>
      </c>
      <c r="J8" s="49" t="str">
        <v/>
      </c>
      <c r="K8" s="49" t="str">
        <v/>
      </c>
      <c r="L8" s="49" t="str">
        <v/>
      </c>
      <c r="M8" s="49" t="str">
        <v/>
      </c>
      <c r="N8" s="49" t="str">
        <v/>
      </c>
      <c r="O8" s="49" t="str">
        <v/>
      </c>
      <c r="P8" s="49" t="str">
        <v/>
      </c>
      <c r="Q8" s="49" t="str">
        <v/>
      </c>
      <c r="R8" s="49" t="str">
        <v/>
      </c>
      <c r="S8" s="49" t="str">
        <v/>
      </c>
      <c r="T8" s="49" t="str">
        <v/>
      </c>
      <c r="U8" s="49" t="str">
        <v/>
      </c>
      <c r="V8" s="49" t="str">
        <v/>
      </c>
      <c r="W8" s="50" t="str" cm="1">
        <f t="array" ref="W8:AH8">IF(TRANSPOSE(TP!AD5:AD16)="", "", TRANSPOSE(TP!AD5:AD16))</f>
        <v>KEBERAGAMAN UNSUR PENDUKUNG TARI</v>
      </c>
      <c r="X8" s="50" t="str">
        <v>DESAIN KELOMPOK DALAM TARI TRADISI</v>
      </c>
      <c r="Y8" s="51" t="str">
        <v/>
      </c>
      <c r="Z8" s="51" t="str">
        <v/>
      </c>
      <c r="AA8" s="51" t="str">
        <v/>
      </c>
      <c r="AB8" s="51" t="str">
        <v/>
      </c>
      <c r="AC8" s="51" t="str">
        <v/>
      </c>
      <c r="AD8" s="51" t="str">
        <v/>
      </c>
      <c r="AE8" s="51" t="str">
        <v/>
      </c>
      <c r="AF8" s="51" t="str">
        <v/>
      </c>
      <c r="AG8" s="51" t="str">
        <v/>
      </c>
      <c r="AH8" s="51" t="str">
        <v/>
      </c>
      <c r="AI8" s="52" t="s">
        <v>338</v>
      </c>
      <c r="AJ8" s="52" t="s">
        <v>339</v>
      </c>
      <c r="AK8" s="290"/>
      <c r="AL8" s="290"/>
      <c r="AM8" s="290"/>
      <c r="AN8" s="290"/>
      <c r="AO8" s="53" t="s">
        <v>351</v>
      </c>
      <c r="AP8" s="53" t="s">
        <v>352</v>
      </c>
      <c r="AQ8" s="53" t="s">
        <v>351</v>
      </c>
      <c r="AR8" s="53" t="s">
        <v>352</v>
      </c>
      <c r="AS8" s="49" t="s">
        <v>341</v>
      </c>
      <c r="AT8" s="49" t="s">
        <v>342</v>
      </c>
      <c r="AU8" s="15"/>
      <c r="AW8" s="29" t="str">
        <f>'MAPEL &amp; BOBOT'!G5</f>
        <v>S. TP</v>
      </c>
      <c r="AX8" s="29" t="str">
        <f>'MAPEL &amp; BOBOT'!G6</f>
        <v>S. LM</v>
      </c>
      <c r="AY8" s="29" t="str">
        <f>'MAPEL &amp; BOBOT'!G7</f>
        <v>S. AS</v>
      </c>
      <c r="AZ8" s="54"/>
      <c r="BA8" s="29" t="s">
        <v>345</v>
      </c>
    </row>
    <row r="9" spans="1:58" customFormat="1" ht="42" customHeight="1" x14ac:dyDescent="0.25">
      <c r="A9" s="56">
        <f>'Identitas Siswa'!A8</f>
        <v>1</v>
      </c>
      <c r="B9" s="62" t="str">
        <f>IF('Identitas Siswa'!D8=0,"",'Identitas Siswa'!D8)</f>
        <v>Siswa 01</v>
      </c>
      <c r="C9" s="160">
        <v>90</v>
      </c>
      <c r="D9" s="160">
        <v>90</v>
      </c>
      <c r="E9" s="160"/>
      <c r="F9" s="160"/>
      <c r="G9" s="160"/>
      <c r="H9" s="160"/>
      <c r="I9" s="160"/>
      <c r="J9" s="160"/>
      <c r="K9" s="160"/>
      <c r="L9" s="160"/>
      <c r="M9" s="160"/>
      <c r="N9" s="160"/>
      <c r="O9" s="160"/>
      <c r="P9" s="160"/>
      <c r="Q9" s="160"/>
      <c r="R9" s="160"/>
      <c r="S9" s="160"/>
      <c r="T9" s="160"/>
      <c r="U9" s="160"/>
      <c r="V9" s="160"/>
      <c r="W9" s="160">
        <v>90</v>
      </c>
      <c r="X9" s="160">
        <v>90</v>
      </c>
      <c r="Y9" s="160"/>
      <c r="Z9" s="160"/>
      <c r="AA9" s="160"/>
      <c r="AB9" s="160"/>
      <c r="AC9" s="160"/>
      <c r="AD9" s="160"/>
      <c r="AE9" s="160"/>
      <c r="AF9" s="160"/>
      <c r="AG9" s="160"/>
      <c r="AH9" s="160"/>
      <c r="AI9" s="160">
        <v>90</v>
      </c>
      <c r="AJ9" s="160">
        <v>90</v>
      </c>
      <c r="AK9" s="57">
        <f>IFERROR(AVERAGE(C9:V9),0)</f>
        <v>90</v>
      </c>
      <c r="AL9" s="57">
        <f>IFERROR(AVERAGE(W9:AH9),0)</f>
        <v>90</v>
      </c>
      <c r="AM9" s="57">
        <f>IFERROR(AVERAGE(AI9:AJ9),0)</f>
        <v>90</v>
      </c>
      <c r="AN9" s="57">
        <f>IFERROR(ROUND(IFERROR(SUM($AW9:$AY9)/$BA9,""),0),"")</f>
        <v>90</v>
      </c>
      <c r="AO9" s="56">
        <f>MAX(C9:V9)</f>
        <v>90</v>
      </c>
      <c r="AP9" s="56" t="str">
        <f>IFERROR(INDEX(C$8:V$8, MATCH(AO9, C9:V9, 0)), "")</f>
        <v>TP 1</v>
      </c>
      <c r="AQ9" s="56">
        <f>MIN(C9:V9)</f>
        <v>90</v>
      </c>
      <c r="AR9" s="56" t="str">
        <f>IFERROR(INDEX(C$8:V$8, MATCH(AQ9, C9:V9, 0)), "")</f>
        <v>TP 1</v>
      </c>
      <c r="AS9" s="58" t="str">
        <f>IFERROR(
   'Identitas Siswa'!E8 &amp; " " &amp; LOWER($AT$3) &amp; " " &amp; VLOOKUP(AP9, TP!$AE$5:$AF$24, 2, 0) &amp; ".",
"")</f>
        <v>Si A menunjukkan penguasaan dalam membedakan fungsi unsur pendukung tari yaitu, musik, properti, tata rias, dan tata busana.</v>
      </c>
      <c r="AT9" s="58" t="str">
        <f>IFERROR(
   'Identitas Siswa'!E8 &amp; " " &amp; LOWER($AT$4) &amp; " " &amp; VLOOKUP(AR9, TP!$AE$5:$AF$24, 2, 0) &amp; ".",
"")</f>
        <v>Si A perlu bimbingan dalam membedakan fungsi unsur pendukung tari yaitu, musik, properti, tata rias, dan tata busana.</v>
      </c>
      <c r="AU9" s="15"/>
      <c r="AW9" s="29">
        <f>IFERROR(AK9*$AZ$5,0)</f>
        <v>90</v>
      </c>
      <c r="AX9" s="29">
        <f>IFERROR(AL9*$BA$5,0)</f>
        <v>90</v>
      </c>
      <c r="AY9" s="29">
        <f>IFERROR(AM9*$BB$5,0)</f>
        <v>180</v>
      </c>
      <c r="AZ9" s="54"/>
      <c r="BA9" s="29">
        <f>SUM(SUM(AK9&gt;0)*$AZ$5,SUM(AL9&gt;0)*$BA$5,SUM(AM9&gt;0)*$BB$5)</f>
        <v>4</v>
      </c>
    </row>
    <row r="10" spans="1:58" customFormat="1" ht="36" x14ac:dyDescent="0.25">
      <c r="A10" s="56">
        <f>'Identitas Siswa'!A9</f>
        <v>2</v>
      </c>
      <c r="B10" s="62" t="str">
        <f>IF('Identitas Siswa'!D9=0,"",'Identitas Siswa'!D9)</f>
        <v>Siswa 02</v>
      </c>
      <c r="C10" s="160">
        <v>80</v>
      </c>
      <c r="D10" s="160">
        <v>80</v>
      </c>
      <c r="E10" s="160"/>
      <c r="F10" s="160"/>
      <c r="G10" s="160"/>
      <c r="H10" s="160"/>
      <c r="I10" s="160"/>
      <c r="J10" s="160"/>
      <c r="K10" s="160"/>
      <c r="L10" s="160"/>
      <c r="M10" s="160"/>
      <c r="N10" s="160"/>
      <c r="O10" s="160"/>
      <c r="P10" s="160"/>
      <c r="Q10" s="160"/>
      <c r="R10" s="160"/>
      <c r="S10" s="160"/>
      <c r="T10" s="160"/>
      <c r="U10" s="160"/>
      <c r="V10" s="160"/>
      <c r="W10" s="160">
        <v>80</v>
      </c>
      <c r="X10" s="160">
        <v>80</v>
      </c>
      <c r="Y10" s="160"/>
      <c r="Z10" s="160"/>
      <c r="AA10" s="160"/>
      <c r="AB10" s="160"/>
      <c r="AC10" s="160"/>
      <c r="AD10" s="160"/>
      <c r="AE10" s="160"/>
      <c r="AF10" s="160"/>
      <c r="AG10" s="160"/>
      <c r="AH10" s="160"/>
      <c r="AI10" s="160">
        <v>80</v>
      </c>
      <c r="AJ10" s="160">
        <v>80</v>
      </c>
      <c r="AK10" s="57">
        <f>IFERROR(AVERAGE(C10:V10),0)</f>
        <v>80</v>
      </c>
      <c r="AL10" s="57">
        <f>IFERROR(AVERAGE(W10:AH10),0)</f>
        <v>80</v>
      </c>
      <c r="AM10" s="57">
        <f>IFERROR(AVERAGE(AI10:AJ10),0)</f>
        <v>80</v>
      </c>
      <c r="AN10" s="57">
        <f>IFERROR(ROUND(IFERROR(SUM($AW10:$AY10)/$BA10,""),0),"")</f>
        <v>80</v>
      </c>
      <c r="AO10" s="56">
        <f>MAX(C10:V10)</f>
        <v>80</v>
      </c>
      <c r="AP10" s="56" t="str">
        <f>IFERROR(INDEX(C$8:V$8, MATCH(AO10, C10:V10, 0)), "")</f>
        <v>TP 1</v>
      </c>
      <c r="AQ10" s="56">
        <f>MIN(C10:V10)</f>
        <v>80</v>
      </c>
      <c r="AR10" s="56" t="str">
        <f>IFERROR(INDEX(C$8:V$8, MATCH(AQ10, C10:V10, 0)), "")</f>
        <v>TP 1</v>
      </c>
      <c r="AS10" s="58" t="str">
        <f>IFERROR(
   'Identitas Siswa'!E9 &amp; " " &amp; LOWER($AT$3) &amp; " " &amp; VLOOKUP(AP10, TP!$AE$5:$AF$24, 2, 0) &amp; ".",
"")</f>
        <v>Si B menunjukkan penguasaan dalam membedakan fungsi unsur pendukung tari yaitu, musik, properti, tata rias, dan tata busana.</v>
      </c>
      <c r="AT10" s="58" t="str">
        <f>IFERROR(
   'Identitas Siswa'!E9 &amp; " " &amp; LOWER($AT$4) &amp; " " &amp; VLOOKUP(AR10, TP!$AE$5:$AF$24, 2, 0) &amp; ".",
"")</f>
        <v>Si B perlu bimbingan dalam membedakan fungsi unsur pendukung tari yaitu, musik, properti, tata rias, dan tata busana.</v>
      </c>
      <c r="AU10" s="15"/>
      <c r="AW10" s="29">
        <f>IFERROR(AK10*$AZ$5,0)</f>
        <v>80</v>
      </c>
      <c r="AX10" s="29">
        <f t="shared" ref="AX10:AX68" si="0">IFERROR(AL10*$BA$5,0)</f>
        <v>80</v>
      </c>
      <c r="AY10" s="29">
        <f t="shared" ref="AY10:AY68" si="1">IFERROR(AM10*$BB$5,0)</f>
        <v>160</v>
      </c>
      <c r="AZ10" s="54"/>
      <c r="BA10" s="29">
        <f t="shared" ref="BA10:BA68" si="2">SUM(SUM(AK10&gt;0)*$AZ$5,SUM(AL10&gt;0)*$BA$5,SUM(AM10&gt;0)*$BB$5)</f>
        <v>4</v>
      </c>
      <c r="BE10" s="48"/>
      <c r="BF10" s="48"/>
    </row>
    <row r="11" spans="1:58" customFormat="1" hidden="1" x14ac:dyDescent="0.25">
      <c r="A11" s="56">
        <f>'Identitas Siswa'!A10</f>
        <v>3</v>
      </c>
      <c r="B11" s="62" t="str">
        <f>IF('Identitas Siswa'!D10=0,"",'Identitas Siswa'!D10)</f>
        <v/>
      </c>
      <c r="C11" s="160"/>
      <c r="D11" s="160"/>
      <c r="E11" s="160"/>
      <c r="F11" s="160"/>
      <c r="G11" s="160"/>
      <c r="H11" s="160"/>
      <c r="I11" s="160"/>
      <c r="J11" s="160"/>
      <c r="K11" s="160"/>
      <c r="L11" s="160"/>
      <c r="M11" s="160"/>
      <c r="N11" s="160"/>
      <c r="O11" s="160"/>
      <c r="P11" s="160"/>
      <c r="Q11" s="160"/>
      <c r="R11" s="160"/>
      <c r="S11" s="160"/>
      <c r="T11" s="160"/>
      <c r="U11" s="160"/>
      <c r="V11" s="160"/>
      <c r="W11" s="160"/>
      <c r="X11" s="160"/>
      <c r="Y11" s="160"/>
      <c r="Z11" s="160"/>
      <c r="AA11" s="160"/>
      <c r="AB11" s="160"/>
      <c r="AC11" s="160"/>
      <c r="AD11" s="160"/>
      <c r="AE11" s="160"/>
      <c r="AF11" s="160"/>
      <c r="AG11" s="160"/>
      <c r="AH11" s="160"/>
      <c r="AI11" s="160"/>
      <c r="AJ11" s="160"/>
      <c r="AK11" s="57">
        <f t="shared" ref="AK11:AK68" si="3">IFERROR(AVERAGE(C11:V11),0)</f>
        <v>0</v>
      </c>
      <c r="AL11" s="57">
        <f t="shared" ref="AL11:AL68" si="4">IFERROR(AVERAGE(W11:AH11),0)</f>
        <v>0</v>
      </c>
      <c r="AM11" s="57">
        <f t="shared" ref="AM11:AM68" si="5">IFERROR(AVERAGE(AI11:AJ11),0)</f>
        <v>0</v>
      </c>
      <c r="AN11" s="57" t="str">
        <f t="shared" ref="AN11:AN68" si="6">IFERROR(ROUND(IFERROR(SUM($AW11:$AY11)/$BA11,""),0),"")</f>
        <v/>
      </c>
      <c r="AO11" s="56">
        <f t="shared" ref="AO11:AO68" si="7">MAX(C11:V11)</f>
        <v>0</v>
      </c>
      <c r="AP11" s="56" t="str">
        <f t="shared" ref="AP11:AP68" si="8">IFERROR(INDEX(C$8:V$8, MATCH(AO11, C11:V11, 0)), "")</f>
        <v/>
      </c>
      <c r="AQ11" s="56">
        <f t="shared" ref="AQ11:AQ68" si="9">MIN(C11:V11)</f>
        <v>0</v>
      </c>
      <c r="AR11" s="56" t="str">
        <f t="shared" ref="AR11:AR68" si="10">IFERROR(INDEX(C$8:V$8, MATCH(AQ11, C11:V11, 0)), "")</f>
        <v/>
      </c>
      <c r="AS11" s="58" t="str">
        <f>IFERROR(
   'Identitas Siswa'!E10 &amp; " " &amp; LOWER($AT$3) &amp; " " &amp; VLOOKUP(AP11, TP!$AE$5:$AF$24, 2, 0) &amp; ".",
"")</f>
        <v/>
      </c>
      <c r="AT11" s="58" t="str">
        <f>IFERROR(
   'Identitas Siswa'!E10 &amp; " " &amp; LOWER($AT$4) &amp; " " &amp; VLOOKUP(AR11, TP!$AE$5:$AF$24, 2, 0) &amp; ".",
"")</f>
        <v/>
      </c>
      <c r="AU11" s="15"/>
      <c r="AW11" s="29">
        <f t="shared" ref="AW11:AW68" si="11">IFERROR(AK11*$AZ$5,0)</f>
        <v>0</v>
      </c>
      <c r="AX11" s="29">
        <f t="shared" si="0"/>
        <v>0</v>
      </c>
      <c r="AY11" s="29">
        <f t="shared" si="1"/>
        <v>0</v>
      </c>
      <c r="AZ11" s="54"/>
      <c r="BA11" s="29">
        <f t="shared" si="2"/>
        <v>0</v>
      </c>
      <c r="BE11" s="48"/>
      <c r="BF11" s="48"/>
    </row>
    <row r="12" spans="1:58" customFormat="1" hidden="1" x14ac:dyDescent="0.25">
      <c r="A12" s="56">
        <f>'Identitas Siswa'!A11</f>
        <v>4</v>
      </c>
      <c r="B12" s="62" t="str">
        <f>IF('Identitas Siswa'!D11=0,"",'Identitas Siswa'!D11)</f>
        <v/>
      </c>
      <c r="C12" s="160"/>
      <c r="D12" s="160"/>
      <c r="E12" s="160"/>
      <c r="F12" s="160"/>
      <c r="G12" s="160"/>
      <c r="H12" s="160"/>
      <c r="I12" s="160"/>
      <c r="J12" s="160"/>
      <c r="K12" s="160"/>
      <c r="L12" s="160"/>
      <c r="M12" s="160"/>
      <c r="N12" s="160"/>
      <c r="O12" s="160"/>
      <c r="P12" s="160"/>
      <c r="Q12" s="160"/>
      <c r="R12" s="160"/>
      <c r="S12" s="160"/>
      <c r="T12" s="160"/>
      <c r="U12" s="160"/>
      <c r="V12" s="160"/>
      <c r="W12" s="160"/>
      <c r="X12" s="160"/>
      <c r="Y12" s="160"/>
      <c r="Z12" s="160"/>
      <c r="AA12" s="160"/>
      <c r="AB12" s="160"/>
      <c r="AC12" s="160"/>
      <c r="AD12" s="160"/>
      <c r="AE12" s="160"/>
      <c r="AF12" s="160"/>
      <c r="AG12" s="160"/>
      <c r="AH12" s="160"/>
      <c r="AI12" s="160"/>
      <c r="AJ12" s="160"/>
      <c r="AK12" s="57">
        <f t="shared" si="3"/>
        <v>0</v>
      </c>
      <c r="AL12" s="57">
        <f t="shared" si="4"/>
        <v>0</v>
      </c>
      <c r="AM12" s="57">
        <f t="shared" si="5"/>
        <v>0</v>
      </c>
      <c r="AN12" s="57" t="str">
        <f t="shared" si="6"/>
        <v/>
      </c>
      <c r="AO12" s="56">
        <f t="shared" si="7"/>
        <v>0</v>
      </c>
      <c r="AP12" s="56" t="str">
        <f t="shared" si="8"/>
        <v/>
      </c>
      <c r="AQ12" s="56">
        <f t="shared" si="9"/>
        <v>0</v>
      </c>
      <c r="AR12" s="56" t="str">
        <f t="shared" si="10"/>
        <v/>
      </c>
      <c r="AS12" s="58" t="str">
        <f>IFERROR(
   'Identitas Siswa'!E11 &amp; " " &amp; LOWER($AT$3) &amp; " " &amp; VLOOKUP(AP12, TP!$AE$5:$AF$24, 2, 0) &amp; ".",
"")</f>
        <v/>
      </c>
      <c r="AT12" s="58" t="str">
        <f>IFERROR(
   'Identitas Siswa'!E11 &amp; " " &amp; LOWER($AT$4) &amp; " " &amp; VLOOKUP(AR12, TP!$AE$5:$AF$24, 2, 0) &amp; ".",
"")</f>
        <v/>
      </c>
      <c r="AU12" s="15"/>
      <c r="AW12" s="29">
        <f t="shared" si="11"/>
        <v>0</v>
      </c>
      <c r="AX12" s="29">
        <f t="shared" si="0"/>
        <v>0</v>
      </c>
      <c r="AY12" s="29">
        <f t="shared" si="1"/>
        <v>0</v>
      </c>
      <c r="AZ12" s="54"/>
      <c r="BA12" s="29">
        <f t="shared" si="2"/>
        <v>0</v>
      </c>
      <c r="BE12" s="48"/>
      <c r="BF12" s="48"/>
    </row>
    <row r="13" spans="1:58" customFormat="1" hidden="1" x14ac:dyDescent="0.25">
      <c r="A13" s="56">
        <f>'Identitas Siswa'!A12</f>
        <v>5</v>
      </c>
      <c r="B13" s="62" t="str">
        <f>IF('Identitas Siswa'!D12=0,"",'Identitas Siswa'!D12)</f>
        <v/>
      </c>
      <c r="C13" s="160"/>
      <c r="D13" s="160"/>
      <c r="E13" s="160"/>
      <c r="F13" s="160"/>
      <c r="G13" s="160"/>
      <c r="H13" s="160"/>
      <c r="I13" s="160"/>
      <c r="J13" s="160"/>
      <c r="K13" s="160"/>
      <c r="L13" s="160"/>
      <c r="M13" s="160"/>
      <c r="N13" s="160"/>
      <c r="O13" s="160"/>
      <c r="P13" s="160"/>
      <c r="Q13" s="160"/>
      <c r="R13" s="160"/>
      <c r="S13" s="160"/>
      <c r="T13" s="160"/>
      <c r="U13" s="160"/>
      <c r="V13" s="160"/>
      <c r="W13" s="160"/>
      <c r="X13" s="160"/>
      <c r="Y13" s="160"/>
      <c r="Z13" s="160"/>
      <c r="AA13" s="160"/>
      <c r="AB13" s="160"/>
      <c r="AC13" s="160"/>
      <c r="AD13" s="160"/>
      <c r="AE13" s="160"/>
      <c r="AF13" s="160"/>
      <c r="AG13" s="160"/>
      <c r="AH13" s="160"/>
      <c r="AI13" s="160"/>
      <c r="AJ13" s="160"/>
      <c r="AK13" s="57">
        <f t="shared" si="3"/>
        <v>0</v>
      </c>
      <c r="AL13" s="57">
        <f t="shared" si="4"/>
        <v>0</v>
      </c>
      <c r="AM13" s="57">
        <f t="shared" si="5"/>
        <v>0</v>
      </c>
      <c r="AN13" s="57" t="str">
        <f t="shared" si="6"/>
        <v/>
      </c>
      <c r="AO13" s="56">
        <f t="shared" si="7"/>
        <v>0</v>
      </c>
      <c r="AP13" s="56" t="str">
        <f t="shared" si="8"/>
        <v/>
      </c>
      <c r="AQ13" s="56">
        <f t="shared" si="9"/>
        <v>0</v>
      </c>
      <c r="AR13" s="56" t="str">
        <f t="shared" si="10"/>
        <v/>
      </c>
      <c r="AS13" s="58" t="str">
        <f>IFERROR(
   'Identitas Siswa'!E12 &amp; " " &amp; LOWER($AT$3) &amp; " " &amp; VLOOKUP(AP13, TP!$AE$5:$AF$24, 2, 0) &amp; ".",
"")</f>
        <v/>
      </c>
      <c r="AT13" s="58" t="str">
        <f>IFERROR(
   'Identitas Siswa'!E12 &amp; " " &amp; LOWER($AT$4) &amp; " " &amp; VLOOKUP(AR13, TP!$AE$5:$AF$24, 2, 0) &amp; ".",
"")</f>
        <v/>
      </c>
      <c r="AU13" s="15"/>
      <c r="AW13" s="29">
        <f t="shared" si="11"/>
        <v>0</v>
      </c>
      <c r="AX13" s="29">
        <f t="shared" si="0"/>
        <v>0</v>
      </c>
      <c r="AY13" s="29">
        <f t="shared" si="1"/>
        <v>0</v>
      </c>
      <c r="AZ13" s="54"/>
      <c r="BA13" s="29">
        <f t="shared" si="2"/>
        <v>0</v>
      </c>
      <c r="BE13" s="48"/>
      <c r="BF13" s="48"/>
    </row>
    <row r="14" spans="1:58" customFormat="1" hidden="1" x14ac:dyDescent="0.25">
      <c r="A14" s="56">
        <f>'Identitas Siswa'!A13</f>
        <v>6</v>
      </c>
      <c r="B14" s="62" t="str">
        <f>IF('Identitas Siswa'!D13=0,"",'Identitas Siswa'!D13)</f>
        <v/>
      </c>
      <c r="C14" s="160"/>
      <c r="D14" s="160"/>
      <c r="E14" s="160"/>
      <c r="F14" s="160"/>
      <c r="G14" s="160"/>
      <c r="H14" s="160"/>
      <c r="I14" s="160"/>
      <c r="J14" s="160"/>
      <c r="K14" s="160"/>
      <c r="L14" s="160"/>
      <c r="M14" s="160"/>
      <c r="N14" s="160"/>
      <c r="O14" s="160"/>
      <c r="P14" s="160"/>
      <c r="Q14" s="160"/>
      <c r="R14" s="160"/>
      <c r="S14" s="160"/>
      <c r="T14" s="160"/>
      <c r="U14" s="160"/>
      <c r="V14" s="160"/>
      <c r="W14" s="160"/>
      <c r="X14" s="160"/>
      <c r="Y14" s="160"/>
      <c r="Z14" s="160"/>
      <c r="AA14" s="160"/>
      <c r="AB14" s="160"/>
      <c r="AC14" s="160"/>
      <c r="AD14" s="160"/>
      <c r="AE14" s="160"/>
      <c r="AF14" s="160"/>
      <c r="AG14" s="160"/>
      <c r="AH14" s="160"/>
      <c r="AI14" s="160"/>
      <c r="AJ14" s="160"/>
      <c r="AK14" s="57">
        <f t="shared" si="3"/>
        <v>0</v>
      </c>
      <c r="AL14" s="57">
        <f t="shared" si="4"/>
        <v>0</v>
      </c>
      <c r="AM14" s="57">
        <f t="shared" si="5"/>
        <v>0</v>
      </c>
      <c r="AN14" s="57" t="str">
        <f t="shared" si="6"/>
        <v/>
      </c>
      <c r="AO14" s="56">
        <f t="shared" si="7"/>
        <v>0</v>
      </c>
      <c r="AP14" s="56" t="str">
        <f t="shared" si="8"/>
        <v/>
      </c>
      <c r="AQ14" s="56">
        <f t="shared" si="9"/>
        <v>0</v>
      </c>
      <c r="AR14" s="56" t="str">
        <f t="shared" si="10"/>
        <v/>
      </c>
      <c r="AS14" s="58" t="str">
        <f>IFERROR(
   'Identitas Siswa'!E13 &amp; " " &amp; LOWER($AT$3) &amp; " " &amp; VLOOKUP(AP14, TP!$AE$5:$AF$24, 2, 0) &amp; ".",
"")</f>
        <v/>
      </c>
      <c r="AT14" s="58" t="str">
        <f>IFERROR(
   'Identitas Siswa'!E13 &amp; " " &amp; LOWER($AT$4) &amp; " " &amp; VLOOKUP(AR14, TP!$AE$5:$AF$24, 2, 0) &amp; ".",
"")</f>
        <v/>
      </c>
      <c r="AU14" s="15"/>
      <c r="AW14" s="29">
        <f t="shared" si="11"/>
        <v>0</v>
      </c>
      <c r="AX14" s="29">
        <f t="shared" si="0"/>
        <v>0</v>
      </c>
      <c r="AY14" s="29">
        <f t="shared" si="1"/>
        <v>0</v>
      </c>
      <c r="AZ14" s="54"/>
      <c r="BA14" s="29">
        <f t="shared" si="2"/>
        <v>0</v>
      </c>
      <c r="BE14" s="48"/>
      <c r="BF14" s="48"/>
    </row>
    <row r="15" spans="1:58" customFormat="1" hidden="1" x14ac:dyDescent="0.25">
      <c r="A15" s="56">
        <f>'Identitas Siswa'!A14</f>
        <v>7</v>
      </c>
      <c r="B15" s="62" t="str">
        <f>IF('Identitas Siswa'!D14=0,"",'Identitas Siswa'!D14)</f>
        <v/>
      </c>
      <c r="C15" s="160"/>
      <c r="D15" s="160"/>
      <c r="E15" s="160"/>
      <c r="F15" s="160"/>
      <c r="G15" s="160"/>
      <c r="H15" s="160"/>
      <c r="I15" s="160"/>
      <c r="J15" s="160"/>
      <c r="K15" s="160"/>
      <c r="L15" s="160"/>
      <c r="M15" s="160"/>
      <c r="N15" s="160"/>
      <c r="O15" s="160"/>
      <c r="P15" s="160"/>
      <c r="Q15" s="160"/>
      <c r="R15" s="160"/>
      <c r="S15" s="160"/>
      <c r="T15" s="160"/>
      <c r="U15" s="160"/>
      <c r="V15" s="160"/>
      <c r="W15" s="160"/>
      <c r="X15" s="160"/>
      <c r="Y15" s="160"/>
      <c r="Z15" s="160"/>
      <c r="AA15" s="160"/>
      <c r="AB15" s="160"/>
      <c r="AC15" s="160"/>
      <c r="AD15" s="160"/>
      <c r="AE15" s="160"/>
      <c r="AF15" s="160"/>
      <c r="AG15" s="160"/>
      <c r="AH15" s="160"/>
      <c r="AI15" s="160"/>
      <c r="AJ15" s="160"/>
      <c r="AK15" s="57">
        <f t="shared" si="3"/>
        <v>0</v>
      </c>
      <c r="AL15" s="57">
        <f t="shared" si="4"/>
        <v>0</v>
      </c>
      <c r="AM15" s="57">
        <f t="shared" si="5"/>
        <v>0</v>
      </c>
      <c r="AN15" s="57" t="str">
        <f t="shared" si="6"/>
        <v/>
      </c>
      <c r="AO15" s="56">
        <f t="shared" si="7"/>
        <v>0</v>
      </c>
      <c r="AP15" s="56" t="str">
        <f t="shared" si="8"/>
        <v/>
      </c>
      <c r="AQ15" s="56">
        <f t="shared" si="9"/>
        <v>0</v>
      </c>
      <c r="AR15" s="56" t="str">
        <f t="shared" si="10"/>
        <v/>
      </c>
      <c r="AS15" s="58" t="str">
        <f>IFERROR(
   'Identitas Siswa'!E14 &amp; " " &amp; LOWER($AT$3) &amp; " " &amp; VLOOKUP(AP15, TP!$AE$5:$AF$24, 2, 0) &amp; ".",
"")</f>
        <v/>
      </c>
      <c r="AT15" s="58" t="str">
        <f>IFERROR(
   'Identitas Siswa'!E14 &amp; " " &amp; LOWER($AT$4) &amp; " " &amp; VLOOKUP(AR15, TP!$AE$5:$AF$24, 2, 0) &amp; ".",
"")</f>
        <v/>
      </c>
      <c r="AU15" s="15"/>
      <c r="AW15" s="29">
        <f t="shared" si="11"/>
        <v>0</v>
      </c>
      <c r="AX15" s="29">
        <f t="shared" si="0"/>
        <v>0</v>
      </c>
      <c r="AY15" s="29">
        <f t="shared" si="1"/>
        <v>0</v>
      </c>
      <c r="AZ15" s="54"/>
      <c r="BA15" s="29">
        <f t="shared" si="2"/>
        <v>0</v>
      </c>
      <c r="BE15" s="48"/>
      <c r="BF15" s="48"/>
    </row>
    <row r="16" spans="1:58" customFormat="1" hidden="1" x14ac:dyDescent="0.25">
      <c r="A16" s="56">
        <f>'Identitas Siswa'!A15</f>
        <v>8</v>
      </c>
      <c r="B16" s="62" t="str">
        <f>IF('Identitas Siswa'!D15=0,"",'Identitas Siswa'!D15)</f>
        <v/>
      </c>
      <c r="C16" s="160"/>
      <c r="D16" s="160"/>
      <c r="E16" s="160"/>
      <c r="F16" s="160"/>
      <c r="G16" s="160"/>
      <c r="H16" s="160"/>
      <c r="I16" s="160"/>
      <c r="J16" s="160"/>
      <c r="K16" s="160"/>
      <c r="L16" s="160"/>
      <c r="M16" s="160"/>
      <c r="N16" s="160"/>
      <c r="O16" s="160"/>
      <c r="P16" s="160"/>
      <c r="Q16" s="160"/>
      <c r="R16" s="160"/>
      <c r="S16" s="160"/>
      <c r="T16" s="160"/>
      <c r="U16" s="160"/>
      <c r="V16" s="160"/>
      <c r="W16" s="160"/>
      <c r="X16" s="160"/>
      <c r="Y16" s="160"/>
      <c r="Z16" s="160"/>
      <c r="AA16" s="160"/>
      <c r="AB16" s="160"/>
      <c r="AC16" s="160"/>
      <c r="AD16" s="160"/>
      <c r="AE16" s="160"/>
      <c r="AF16" s="160"/>
      <c r="AG16" s="160"/>
      <c r="AH16" s="160"/>
      <c r="AI16" s="160"/>
      <c r="AJ16" s="160"/>
      <c r="AK16" s="57">
        <f t="shared" si="3"/>
        <v>0</v>
      </c>
      <c r="AL16" s="57">
        <f t="shared" si="4"/>
        <v>0</v>
      </c>
      <c r="AM16" s="57">
        <f t="shared" si="5"/>
        <v>0</v>
      </c>
      <c r="AN16" s="57" t="str">
        <f t="shared" si="6"/>
        <v/>
      </c>
      <c r="AO16" s="56">
        <f t="shared" si="7"/>
        <v>0</v>
      </c>
      <c r="AP16" s="56" t="str">
        <f t="shared" si="8"/>
        <v/>
      </c>
      <c r="AQ16" s="56">
        <f t="shared" si="9"/>
        <v>0</v>
      </c>
      <c r="AR16" s="56" t="str">
        <f t="shared" si="10"/>
        <v/>
      </c>
      <c r="AS16" s="58" t="str">
        <f>IFERROR(
   'Identitas Siswa'!E15 &amp; " " &amp; LOWER($AT$3) &amp; " " &amp; VLOOKUP(AP16, TP!$AE$5:$AF$24, 2, 0) &amp; ".",
"")</f>
        <v/>
      </c>
      <c r="AT16" s="58" t="str">
        <f>IFERROR(
   'Identitas Siswa'!E15 &amp; " " &amp; LOWER($AT$4) &amp; " " &amp; VLOOKUP(AR16, TP!$AE$5:$AF$24, 2, 0) &amp; ".",
"")</f>
        <v/>
      </c>
      <c r="AU16" s="15"/>
      <c r="AW16" s="29">
        <f t="shared" si="11"/>
        <v>0</v>
      </c>
      <c r="AX16" s="29">
        <f t="shared" si="0"/>
        <v>0</v>
      </c>
      <c r="AY16" s="29">
        <f t="shared" si="1"/>
        <v>0</v>
      </c>
      <c r="AZ16" s="54"/>
      <c r="BA16" s="29">
        <f t="shared" si="2"/>
        <v>0</v>
      </c>
      <c r="BE16" s="48"/>
      <c r="BF16" s="48"/>
    </row>
    <row r="17" spans="1:58" customFormat="1" hidden="1" x14ac:dyDescent="0.25">
      <c r="A17" s="56">
        <f>'Identitas Siswa'!A16</f>
        <v>9</v>
      </c>
      <c r="B17" s="62" t="str">
        <f>IF('Identitas Siswa'!D16=0,"",'Identitas Siswa'!D16)</f>
        <v/>
      </c>
      <c r="C17" s="160"/>
      <c r="D17" s="160"/>
      <c r="E17" s="160"/>
      <c r="F17" s="160"/>
      <c r="G17" s="160"/>
      <c r="H17" s="160"/>
      <c r="I17" s="160"/>
      <c r="J17" s="160"/>
      <c r="K17" s="160"/>
      <c r="L17" s="160"/>
      <c r="M17" s="160"/>
      <c r="N17" s="160"/>
      <c r="O17" s="160"/>
      <c r="P17" s="160"/>
      <c r="Q17" s="160"/>
      <c r="R17" s="160"/>
      <c r="S17" s="160"/>
      <c r="T17" s="160"/>
      <c r="U17" s="160"/>
      <c r="V17" s="160"/>
      <c r="W17" s="160"/>
      <c r="X17" s="160"/>
      <c r="Y17" s="160"/>
      <c r="Z17" s="160"/>
      <c r="AA17" s="160"/>
      <c r="AB17" s="160"/>
      <c r="AC17" s="160"/>
      <c r="AD17" s="160"/>
      <c r="AE17" s="160"/>
      <c r="AF17" s="160"/>
      <c r="AG17" s="160"/>
      <c r="AH17" s="160"/>
      <c r="AI17" s="160"/>
      <c r="AJ17" s="160"/>
      <c r="AK17" s="57">
        <f t="shared" si="3"/>
        <v>0</v>
      </c>
      <c r="AL17" s="57">
        <f t="shared" si="4"/>
        <v>0</v>
      </c>
      <c r="AM17" s="57">
        <f t="shared" si="5"/>
        <v>0</v>
      </c>
      <c r="AN17" s="57" t="str">
        <f t="shared" si="6"/>
        <v/>
      </c>
      <c r="AO17" s="56">
        <f t="shared" si="7"/>
        <v>0</v>
      </c>
      <c r="AP17" s="56" t="str">
        <f t="shared" si="8"/>
        <v/>
      </c>
      <c r="AQ17" s="56">
        <f t="shared" si="9"/>
        <v>0</v>
      </c>
      <c r="AR17" s="56" t="str">
        <f t="shared" si="10"/>
        <v/>
      </c>
      <c r="AS17" s="58" t="str">
        <f>IFERROR(
   'Identitas Siswa'!E16 &amp; " " &amp; LOWER($AT$3) &amp; " " &amp; VLOOKUP(AP17, TP!$AE$5:$AF$24, 2, 0) &amp; ".",
"")</f>
        <v/>
      </c>
      <c r="AT17" s="58" t="str">
        <f>IFERROR(
   'Identitas Siswa'!E16 &amp; " " &amp; LOWER($AT$4) &amp; " " &amp; VLOOKUP(AR17, TP!$AE$5:$AF$24, 2, 0) &amp; ".",
"")</f>
        <v/>
      </c>
      <c r="AU17" s="15"/>
      <c r="AW17" s="29">
        <f t="shared" si="11"/>
        <v>0</v>
      </c>
      <c r="AX17" s="29">
        <f t="shared" si="0"/>
        <v>0</v>
      </c>
      <c r="AY17" s="29">
        <f t="shared" si="1"/>
        <v>0</v>
      </c>
      <c r="AZ17" s="54"/>
      <c r="BA17" s="29">
        <f t="shared" si="2"/>
        <v>0</v>
      </c>
      <c r="BE17" s="48"/>
      <c r="BF17" s="48"/>
    </row>
    <row r="18" spans="1:58" customFormat="1" hidden="1" x14ac:dyDescent="0.25">
      <c r="A18" s="56">
        <f>'Identitas Siswa'!A17</f>
        <v>10</v>
      </c>
      <c r="B18" s="62" t="str">
        <f>IF('Identitas Siswa'!D17=0,"",'Identitas Siswa'!D17)</f>
        <v/>
      </c>
      <c r="C18" s="160"/>
      <c r="D18" s="160"/>
      <c r="E18" s="160"/>
      <c r="F18" s="160"/>
      <c r="G18" s="160"/>
      <c r="H18" s="160"/>
      <c r="I18" s="160"/>
      <c r="J18" s="160"/>
      <c r="K18" s="160"/>
      <c r="L18" s="160"/>
      <c r="M18" s="160"/>
      <c r="N18" s="160"/>
      <c r="O18" s="160"/>
      <c r="P18" s="160"/>
      <c r="Q18" s="160"/>
      <c r="R18" s="160"/>
      <c r="S18" s="160"/>
      <c r="T18" s="160"/>
      <c r="U18" s="160"/>
      <c r="V18" s="160"/>
      <c r="W18" s="160"/>
      <c r="X18" s="160"/>
      <c r="Y18" s="160"/>
      <c r="Z18" s="160"/>
      <c r="AA18" s="160"/>
      <c r="AB18" s="160"/>
      <c r="AC18" s="160"/>
      <c r="AD18" s="160"/>
      <c r="AE18" s="160"/>
      <c r="AF18" s="160"/>
      <c r="AG18" s="160"/>
      <c r="AH18" s="160"/>
      <c r="AI18" s="160"/>
      <c r="AJ18" s="160"/>
      <c r="AK18" s="57">
        <f t="shared" si="3"/>
        <v>0</v>
      </c>
      <c r="AL18" s="57">
        <f t="shared" si="4"/>
        <v>0</v>
      </c>
      <c r="AM18" s="57">
        <f t="shared" si="5"/>
        <v>0</v>
      </c>
      <c r="AN18" s="57" t="str">
        <f t="shared" si="6"/>
        <v/>
      </c>
      <c r="AO18" s="56">
        <f t="shared" si="7"/>
        <v>0</v>
      </c>
      <c r="AP18" s="56" t="str">
        <f t="shared" si="8"/>
        <v/>
      </c>
      <c r="AQ18" s="56">
        <f t="shared" si="9"/>
        <v>0</v>
      </c>
      <c r="AR18" s="56" t="str">
        <f t="shared" si="10"/>
        <v/>
      </c>
      <c r="AS18" s="58" t="str">
        <f>IFERROR(
   'Identitas Siswa'!E17 &amp; " " &amp; LOWER($AT$3) &amp; " " &amp; VLOOKUP(AP18, TP!$AE$5:$AF$24, 2, 0) &amp; ".",
"")</f>
        <v/>
      </c>
      <c r="AT18" s="58" t="str">
        <f>IFERROR(
   'Identitas Siswa'!E17 &amp; " " &amp; LOWER($AT$4) &amp; " " &amp; VLOOKUP(AR18, TP!$AE$5:$AF$24, 2, 0) &amp; ".",
"")</f>
        <v/>
      </c>
      <c r="AU18" s="15"/>
      <c r="AW18" s="29">
        <f t="shared" si="11"/>
        <v>0</v>
      </c>
      <c r="AX18" s="29">
        <f t="shared" si="0"/>
        <v>0</v>
      </c>
      <c r="AY18" s="29">
        <f t="shared" si="1"/>
        <v>0</v>
      </c>
      <c r="AZ18" s="54"/>
      <c r="BA18" s="29">
        <f t="shared" si="2"/>
        <v>0</v>
      </c>
      <c r="BE18" s="48"/>
      <c r="BF18" s="48"/>
    </row>
    <row r="19" spans="1:58" customFormat="1" hidden="1" x14ac:dyDescent="0.25">
      <c r="A19" s="56">
        <f>'Identitas Siswa'!A18</f>
        <v>11</v>
      </c>
      <c r="B19" s="62" t="str">
        <f>IF('Identitas Siswa'!D18=0,"",'Identitas Siswa'!D18)</f>
        <v/>
      </c>
      <c r="C19" s="160"/>
      <c r="D19" s="160"/>
      <c r="E19" s="160"/>
      <c r="F19" s="160"/>
      <c r="G19" s="160"/>
      <c r="H19" s="160"/>
      <c r="I19" s="160"/>
      <c r="J19" s="160"/>
      <c r="K19" s="160"/>
      <c r="L19" s="160"/>
      <c r="M19" s="160"/>
      <c r="N19" s="160"/>
      <c r="O19" s="160"/>
      <c r="P19" s="160"/>
      <c r="Q19" s="160"/>
      <c r="R19" s="160"/>
      <c r="S19" s="160"/>
      <c r="T19" s="160"/>
      <c r="U19" s="160"/>
      <c r="V19" s="160"/>
      <c r="W19" s="160"/>
      <c r="X19" s="160"/>
      <c r="Y19" s="160"/>
      <c r="Z19" s="160"/>
      <c r="AA19" s="160"/>
      <c r="AB19" s="160"/>
      <c r="AC19" s="160"/>
      <c r="AD19" s="160"/>
      <c r="AE19" s="160"/>
      <c r="AF19" s="160"/>
      <c r="AG19" s="160"/>
      <c r="AH19" s="160"/>
      <c r="AI19" s="160"/>
      <c r="AJ19" s="160"/>
      <c r="AK19" s="57">
        <f t="shared" si="3"/>
        <v>0</v>
      </c>
      <c r="AL19" s="57">
        <f t="shared" si="4"/>
        <v>0</v>
      </c>
      <c r="AM19" s="57">
        <f t="shared" si="5"/>
        <v>0</v>
      </c>
      <c r="AN19" s="57" t="str">
        <f t="shared" si="6"/>
        <v/>
      </c>
      <c r="AO19" s="56">
        <f t="shared" si="7"/>
        <v>0</v>
      </c>
      <c r="AP19" s="56" t="str">
        <f t="shared" si="8"/>
        <v/>
      </c>
      <c r="AQ19" s="56">
        <f t="shared" si="9"/>
        <v>0</v>
      </c>
      <c r="AR19" s="56" t="str">
        <f t="shared" si="10"/>
        <v/>
      </c>
      <c r="AS19" s="58" t="str">
        <f>IFERROR(
   'Identitas Siswa'!E18 &amp; " " &amp; LOWER($AT$3) &amp; " " &amp; VLOOKUP(AP19, TP!$AE$5:$AF$24, 2, 0) &amp; ".",
"")</f>
        <v/>
      </c>
      <c r="AT19" s="58" t="str">
        <f>IFERROR(
   'Identitas Siswa'!E18 &amp; " " &amp; LOWER($AT$4) &amp; " " &amp; VLOOKUP(AR19, TP!$AE$5:$AF$24, 2, 0) &amp; ".",
"")</f>
        <v/>
      </c>
      <c r="AU19" s="15"/>
      <c r="AW19" s="29">
        <f t="shared" si="11"/>
        <v>0</v>
      </c>
      <c r="AX19" s="29">
        <f t="shared" si="0"/>
        <v>0</v>
      </c>
      <c r="AY19" s="29">
        <f t="shared" si="1"/>
        <v>0</v>
      </c>
      <c r="AZ19" s="54"/>
      <c r="BA19" s="29">
        <f t="shared" si="2"/>
        <v>0</v>
      </c>
      <c r="BE19" s="48"/>
      <c r="BF19" s="48"/>
    </row>
    <row r="20" spans="1:58" customFormat="1" hidden="1" x14ac:dyDescent="0.25">
      <c r="A20" s="56">
        <f>'Identitas Siswa'!A19</f>
        <v>12</v>
      </c>
      <c r="B20" s="62" t="str">
        <f>IF('Identitas Siswa'!D19=0,"",'Identitas Siswa'!D19)</f>
        <v/>
      </c>
      <c r="C20" s="160"/>
      <c r="D20" s="160"/>
      <c r="E20" s="160"/>
      <c r="F20" s="160"/>
      <c r="G20" s="160"/>
      <c r="H20" s="160"/>
      <c r="I20" s="160"/>
      <c r="J20" s="160"/>
      <c r="K20" s="160"/>
      <c r="L20" s="160"/>
      <c r="M20" s="160"/>
      <c r="N20" s="160"/>
      <c r="O20" s="160"/>
      <c r="P20" s="160"/>
      <c r="Q20" s="160"/>
      <c r="R20" s="160"/>
      <c r="S20" s="160"/>
      <c r="T20" s="160"/>
      <c r="U20" s="160"/>
      <c r="V20" s="160"/>
      <c r="W20" s="160"/>
      <c r="X20" s="160"/>
      <c r="Y20" s="160"/>
      <c r="Z20" s="160"/>
      <c r="AA20" s="160"/>
      <c r="AB20" s="160"/>
      <c r="AC20" s="160"/>
      <c r="AD20" s="160"/>
      <c r="AE20" s="160"/>
      <c r="AF20" s="160"/>
      <c r="AG20" s="160"/>
      <c r="AH20" s="160"/>
      <c r="AI20" s="160"/>
      <c r="AJ20" s="160"/>
      <c r="AK20" s="57">
        <f t="shared" si="3"/>
        <v>0</v>
      </c>
      <c r="AL20" s="57">
        <f t="shared" si="4"/>
        <v>0</v>
      </c>
      <c r="AM20" s="57">
        <f t="shared" si="5"/>
        <v>0</v>
      </c>
      <c r="AN20" s="57" t="str">
        <f t="shared" si="6"/>
        <v/>
      </c>
      <c r="AO20" s="56">
        <f t="shared" si="7"/>
        <v>0</v>
      </c>
      <c r="AP20" s="56" t="str">
        <f t="shared" si="8"/>
        <v/>
      </c>
      <c r="AQ20" s="56">
        <f t="shared" si="9"/>
        <v>0</v>
      </c>
      <c r="AR20" s="56" t="str">
        <f t="shared" si="10"/>
        <v/>
      </c>
      <c r="AS20" s="58" t="str">
        <f>IFERROR(
   'Identitas Siswa'!E19 &amp; " " &amp; LOWER($AT$3) &amp; " " &amp; VLOOKUP(AP20, TP!$AE$5:$AF$24, 2, 0) &amp; ".",
"")</f>
        <v/>
      </c>
      <c r="AT20" s="58" t="str">
        <f>IFERROR(
   'Identitas Siswa'!E19 &amp; " " &amp; LOWER($AT$4) &amp; " " &amp; VLOOKUP(AR20, TP!$AE$5:$AF$24, 2, 0) &amp; ".",
"")</f>
        <v/>
      </c>
      <c r="AU20" s="15"/>
      <c r="AW20" s="29">
        <f t="shared" si="11"/>
        <v>0</v>
      </c>
      <c r="AX20" s="29">
        <f t="shared" si="0"/>
        <v>0</v>
      </c>
      <c r="AY20" s="29">
        <f t="shared" si="1"/>
        <v>0</v>
      </c>
      <c r="AZ20" s="54"/>
      <c r="BA20" s="29">
        <f t="shared" si="2"/>
        <v>0</v>
      </c>
      <c r="BE20" s="48"/>
      <c r="BF20" s="48"/>
    </row>
    <row r="21" spans="1:58" customFormat="1" hidden="1" x14ac:dyDescent="0.25">
      <c r="A21" s="56">
        <f>'Identitas Siswa'!A20</f>
        <v>13</v>
      </c>
      <c r="B21" s="62" t="str">
        <f>IF('Identitas Siswa'!D20=0,"",'Identitas Siswa'!D20)</f>
        <v/>
      </c>
      <c r="C21" s="160"/>
      <c r="D21" s="160"/>
      <c r="E21" s="160"/>
      <c r="F21" s="160"/>
      <c r="G21" s="160"/>
      <c r="H21" s="160"/>
      <c r="I21" s="160"/>
      <c r="J21" s="160"/>
      <c r="K21" s="160"/>
      <c r="L21" s="160"/>
      <c r="M21" s="160"/>
      <c r="N21" s="160"/>
      <c r="O21" s="160"/>
      <c r="P21" s="160"/>
      <c r="Q21" s="160"/>
      <c r="R21" s="160"/>
      <c r="S21" s="160"/>
      <c r="T21" s="160"/>
      <c r="U21" s="160"/>
      <c r="V21" s="160"/>
      <c r="W21" s="160"/>
      <c r="X21" s="160"/>
      <c r="Y21" s="160"/>
      <c r="Z21" s="160"/>
      <c r="AA21" s="160"/>
      <c r="AB21" s="160"/>
      <c r="AC21" s="160"/>
      <c r="AD21" s="160"/>
      <c r="AE21" s="160"/>
      <c r="AF21" s="160"/>
      <c r="AG21" s="160"/>
      <c r="AH21" s="160"/>
      <c r="AI21" s="160"/>
      <c r="AJ21" s="160"/>
      <c r="AK21" s="57">
        <f t="shared" si="3"/>
        <v>0</v>
      </c>
      <c r="AL21" s="57">
        <f t="shared" si="4"/>
        <v>0</v>
      </c>
      <c r="AM21" s="57">
        <f t="shared" si="5"/>
        <v>0</v>
      </c>
      <c r="AN21" s="57" t="str">
        <f t="shared" si="6"/>
        <v/>
      </c>
      <c r="AO21" s="56">
        <f t="shared" si="7"/>
        <v>0</v>
      </c>
      <c r="AP21" s="56" t="str">
        <f t="shared" si="8"/>
        <v/>
      </c>
      <c r="AQ21" s="56">
        <f t="shared" si="9"/>
        <v>0</v>
      </c>
      <c r="AR21" s="56" t="str">
        <f t="shared" si="10"/>
        <v/>
      </c>
      <c r="AS21" s="58" t="str">
        <f>IFERROR(
   'Identitas Siswa'!E20 &amp; " " &amp; LOWER($AT$3) &amp; " " &amp; VLOOKUP(AP21, TP!$AE$5:$AF$24, 2, 0) &amp; ".",
"")</f>
        <v/>
      </c>
      <c r="AT21" s="58" t="str">
        <f>IFERROR(
   'Identitas Siswa'!E20 &amp; " " &amp; LOWER($AT$4) &amp; " " &amp; VLOOKUP(AR21, TP!$AE$5:$AF$24, 2, 0) &amp; ".",
"")</f>
        <v/>
      </c>
      <c r="AU21" s="15"/>
      <c r="AW21" s="29">
        <f t="shared" si="11"/>
        <v>0</v>
      </c>
      <c r="AX21" s="29">
        <f t="shared" si="0"/>
        <v>0</v>
      </c>
      <c r="AY21" s="29">
        <f t="shared" si="1"/>
        <v>0</v>
      </c>
      <c r="AZ21" s="54"/>
      <c r="BA21" s="29">
        <f t="shared" si="2"/>
        <v>0</v>
      </c>
      <c r="BE21" s="48"/>
      <c r="BF21" s="48"/>
    </row>
    <row r="22" spans="1:58" customFormat="1" hidden="1" x14ac:dyDescent="0.25">
      <c r="A22" s="56">
        <f>'Identitas Siswa'!A21</f>
        <v>14</v>
      </c>
      <c r="B22" s="62" t="str">
        <f>IF('Identitas Siswa'!D21=0,"",'Identitas Siswa'!D21)</f>
        <v/>
      </c>
      <c r="C22" s="160"/>
      <c r="D22" s="160"/>
      <c r="E22" s="160"/>
      <c r="F22" s="160"/>
      <c r="G22" s="160"/>
      <c r="H22" s="160"/>
      <c r="I22" s="160"/>
      <c r="J22" s="160"/>
      <c r="K22" s="160"/>
      <c r="L22" s="160"/>
      <c r="M22" s="160"/>
      <c r="N22" s="160"/>
      <c r="O22" s="160"/>
      <c r="P22" s="160"/>
      <c r="Q22" s="160"/>
      <c r="R22" s="160"/>
      <c r="S22" s="160"/>
      <c r="T22" s="160"/>
      <c r="U22" s="160"/>
      <c r="V22" s="160"/>
      <c r="W22" s="160"/>
      <c r="X22" s="160"/>
      <c r="Y22" s="160"/>
      <c r="Z22" s="160"/>
      <c r="AA22" s="160"/>
      <c r="AB22" s="160"/>
      <c r="AC22" s="160"/>
      <c r="AD22" s="160"/>
      <c r="AE22" s="160"/>
      <c r="AF22" s="160"/>
      <c r="AG22" s="160"/>
      <c r="AH22" s="160"/>
      <c r="AI22" s="160"/>
      <c r="AJ22" s="160"/>
      <c r="AK22" s="57">
        <f t="shared" si="3"/>
        <v>0</v>
      </c>
      <c r="AL22" s="57">
        <f t="shared" si="4"/>
        <v>0</v>
      </c>
      <c r="AM22" s="57">
        <f t="shared" si="5"/>
        <v>0</v>
      </c>
      <c r="AN22" s="57" t="str">
        <f t="shared" si="6"/>
        <v/>
      </c>
      <c r="AO22" s="56">
        <f t="shared" si="7"/>
        <v>0</v>
      </c>
      <c r="AP22" s="56" t="str">
        <f t="shared" si="8"/>
        <v/>
      </c>
      <c r="AQ22" s="56">
        <f t="shared" si="9"/>
        <v>0</v>
      </c>
      <c r="AR22" s="56" t="str">
        <f t="shared" si="10"/>
        <v/>
      </c>
      <c r="AS22" s="58" t="str">
        <f>IFERROR(
   'Identitas Siswa'!E21 &amp; " " &amp; LOWER($AT$3) &amp; " " &amp; VLOOKUP(AP22, TP!$AE$5:$AF$24, 2, 0) &amp; ".",
"")</f>
        <v/>
      </c>
      <c r="AT22" s="58" t="str">
        <f>IFERROR(
   'Identitas Siswa'!E21 &amp; " " &amp; LOWER($AT$4) &amp; " " &amp; VLOOKUP(AR22, TP!$AE$5:$AF$24, 2, 0) &amp; ".",
"")</f>
        <v/>
      </c>
      <c r="AU22" s="15"/>
      <c r="AW22" s="29">
        <f t="shared" si="11"/>
        <v>0</v>
      </c>
      <c r="AX22" s="29">
        <f t="shared" si="0"/>
        <v>0</v>
      </c>
      <c r="AY22" s="29">
        <f t="shared" si="1"/>
        <v>0</v>
      </c>
      <c r="AZ22" s="54"/>
      <c r="BA22" s="29">
        <f t="shared" si="2"/>
        <v>0</v>
      </c>
      <c r="BE22" s="48"/>
      <c r="BF22" s="48"/>
    </row>
    <row r="23" spans="1:58" customFormat="1" hidden="1" x14ac:dyDescent="0.25">
      <c r="A23" s="56">
        <f>'Identitas Siswa'!A22</f>
        <v>15</v>
      </c>
      <c r="B23" s="62" t="str">
        <f>IF('Identitas Siswa'!D22=0,"",'Identitas Siswa'!D22)</f>
        <v/>
      </c>
      <c r="C23" s="160"/>
      <c r="D23" s="160"/>
      <c r="E23" s="160"/>
      <c r="F23" s="160"/>
      <c r="G23" s="160"/>
      <c r="H23" s="160"/>
      <c r="I23" s="160"/>
      <c r="J23" s="160"/>
      <c r="K23" s="160"/>
      <c r="L23" s="160"/>
      <c r="M23" s="160"/>
      <c r="N23" s="160"/>
      <c r="O23" s="160"/>
      <c r="P23" s="160"/>
      <c r="Q23" s="160"/>
      <c r="R23" s="160"/>
      <c r="S23" s="160"/>
      <c r="T23" s="160"/>
      <c r="U23" s="160"/>
      <c r="V23" s="160"/>
      <c r="W23" s="160"/>
      <c r="X23" s="160"/>
      <c r="Y23" s="160"/>
      <c r="Z23" s="160"/>
      <c r="AA23" s="160"/>
      <c r="AB23" s="160"/>
      <c r="AC23" s="160"/>
      <c r="AD23" s="160"/>
      <c r="AE23" s="160"/>
      <c r="AF23" s="160"/>
      <c r="AG23" s="160"/>
      <c r="AH23" s="160"/>
      <c r="AI23" s="160"/>
      <c r="AJ23" s="160"/>
      <c r="AK23" s="57">
        <f t="shared" si="3"/>
        <v>0</v>
      </c>
      <c r="AL23" s="57">
        <f t="shared" si="4"/>
        <v>0</v>
      </c>
      <c r="AM23" s="57">
        <f t="shared" si="5"/>
        <v>0</v>
      </c>
      <c r="AN23" s="57" t="str">
        <f t="shared" si="6"/>
        <v/>
      </c>
      <c r="AO23" s="56">
        <f t="shared" si="7"/>
        <v>0</v>
      </c>
      <c r="AP23" s="56" t="str">
        <f t="shared" si="8"/>
        <v/>
      </c>
      <c r="AQ23" s="56">
        <f t="shared" si="9"/>
        <v>0</v>
      </c>
      <c r="AR23" s="56" t="str">
        <f t="shared" si="10"/>
        <v/>
      </c>
      <c r="AS23" s="58" t="str">
        <f>IFERROR(
   'Identitas Siswa'!E22 &amp; " " &amp; LOWER($AT$3) &amp; " " &amp; VLOOKUP(AP23, TP!$AE$5:$AF$24, 2, 0) &amp; ".",
"")</f>
        <v/>
      </c>
      <c r="AT23" s="58" t="str">
        <f>IFERROR(
   'Identitas Siswa'!E22 &amp; " " &amp; LOWER($AT$4) &amp; " " &amp; VLOOKUP(AR23, TP!$AE$5:$AF$24, 2, 0) &amp; ".",
"")</f>
        <v/>
      </c>
      <c r="AU23" s="15"/>
      <c r="AW23" s="29">
        <f t="shared" si="11"/>
        <v>0</v>
      </c>
      <c r="AX23" s="29">
        <f t="shared" si="0"/>
        <v>0</v>
      </c>
      <c r="AY23" s="29">
        <f t="shared" si="1"/>
        <v>0</v>
      </c>
      <c r="AZ23" s="54"/>
      <c r="BA23" s="29">
        <f t="shared" si="2"/>
        <v>0</v>
      </c>
      <c r="BE23" s="48"/>
      <c r="BF23" s="48"/>
    </row>
    <row r="24" spans="1:58" customFormat="1" hidden="1" x14ac:dyDescent="0.25">
      <c r="A24" s="56">
        <f>'Identitas Siswa'!A23</f>
        <v>16</v>
      </c>
      <c r="B24" s="62" t="str">
        <f>IF('Identitas Siswa'!D23=0,"",'Identitas Siswa'!D23)</f>
        <v/>
      </c>
      <c r="C24" s="160"/>
      <c r="D24" s="160"/>
      <c r="E24" s="160"/>
      <c r="F24" s="160"/>
      <c r="G24" s="160"/>
      <c r="H24" s="160"/>
      <c r="I24" s="160"/>
      <c r="J24" s="160"/>
      <c r="K24" s="160"/>
      <c r="L24" s="160"/>
      <c r="M24" s="160"/>
      <c r="N24" s="160"/>
      <c r="O24" s="160"/>
      <c r="P24" s="160"/>
      <c r="Q24" s="160"/>
      <c r="R24" s="160"/>
      <c r="S24" s="160"/>
      <c r="T24" s="160"/>
      <c r="U24" s="160"/>
      <c r="V24" s="160"/>
      <c r="W24" s="160"/>
      <c r="X24" s="160"/>
      <c r="Y24" s="160"/>
      <c r="Z24" s="160"/>
      <c r="AA24" s="160"/>
      <c r="AB24" s="160"/>
      <c r="AC24" s="160"/>
      <c r="AD24" s="160"/>
      <c r="AE24" s="160"/>
      <c r="AF24" s="160"/>
      <c r="AG24" s="160"/>
      <c r="AH24" s="160"/>
      <c r="AI24" s="160"/>
      <c r="AJ24" s="160"/>
      <c r="AK24" s="57">
        <f t="shared" si="3"/>
        <v>0</v>
      </c>
      <c r="AL24" s="57">
        <f t="shared" si="4"/>
        <v>0</v>
      </c>
      <c r="AM24" s="57">
        <f t="shared" si="5"/>
        <v>0</v>
      </c>
      <c r="AN24" s="57" t="str">
        <f t="shared" si="6"/>
        <v/>
      </c>
      <c r="AO24" s="56">
        <f t="shared" si="7"/>
        <v>0</v>
      </c>
      <c r="AP24" s="56" t="str">
        <f t="shared" si="8"/>
        <v/>
      </c>
      <c r="AQ24" s="56">
        <f t="shared" si="9"/>
        <v>0</v>
      </c>
      <c r="AR24" s="56" t="str">
        <f t="shared" si="10"/>
        <v/>
      </c>
      <c r="AS24" s="58" t="str">
        <f>IFERROR(
   'Identitas Siswa'!E23 &amp; " " &amp; LOWER($AT$3) &amp; " " &amp; VLOOKUP(AP24, TP!$AE$5:$AF$24, 2, 0) &amp; ".",
"")</f>
        <v/>
      </c>
      <c r="AT24" s="58" t="str">
        <f>IFERROR(
   'Identitas Siswa'!E23 &amp; " " &amp; LOWER($AT$4) &amp; " " &amp; VLOOKUP(AR24, TP!$AE$5:$AF$24, 2, 0) &amp; ".",
"")</f>
        <v/>
      </c>
      <c r="AU24" s="15"/>
      <c r="AW24" s="29">
        <f t="shared" si="11"/>
        <v>0</v>
      </c>
      <c r="AX24" s="29">
        <f t="shared" si="0"/>
        <v>0</v>
      </c>
      <c r="AY24" s="29">
        <f t="shared" si="1"/>
        <v>0</v>
      </c>
      <c r="AZ24" s="54"/>
      <c r="BA24" s="29">
        <f t="shared" si="2"/>
        <v>0</v>
      </c>
      <c r="BE24" s="48"/>
      <c r="BF24" s="48"/>
    </row>
    <row r="25" spans="1:58" customFormat="1" hidden="1" x14ac:dyDescent="0.25">
      <c r="A25" s="56">
        <f>'Identitas Siswa'!A24</f>
        <v>17</v>
      </c>
      <c r="B25" s="62" t="str">
        <f>IF('Identitas Siswa'!D24=0,"",'Identitas Siswa'!D24)</f>
        <v/>
      </c>
      <c r="C25" s="160"/>
      <c r="D25" s="160"/>
      <c r="E25" s="160"/>
      <c r="F25" s="160"/>
      <c r="G25" s="160"/>
      <c r="H25" s="160"/>
      <c r="I25" s="160"/>
      <c r="J25" s="160"/>
      <c r="K25" s="160"/>
      <c r="L25" s="160"/>
      <c r="M25" s="160"/>
      <c r="N25" s="160"/>
      <c r="O25" s="160"/>
      <c r="P25" s="160"/>
      <c r="Q25" s="160"/>
      <c r="R25" s="160"/>
      <c r="S25" s="160"/>
      <c r="T25" s="160"/>
      <c r="U25" s="160"/>
      <c r="V25" s="160"/>
      <c r="W25" s="160"/>
      <c r="X25" s="160"/>
      <c r="Y25" s="160"/>
      <c r="Z25" s="160"/>
      <c r="AA25" s="160"/>
      <c r="AB25" s="160"/>
      <c r="AC25" s="160"/>
      <c r="AD25" s="160"/>
      <c r="AE25" s="160"/>
      <c r="AF25" s="160"/>
      <c r="AG25" s="160"/>
      <c r="AH25" s="160"/>
      <c r="AI25" s="160"/>
      <c r="AJ25" s="160"/>
      <c r="AK25" s="57">
        <f t="shared" si="3"/>
        <v>0</v>
      </c>
      <c r="AL25" s="57">
        <f t="shared" si="4"/>
        <v>0</v>
      </c>
      <c r="AM25" s="57">
        <f t="shared" si="5"/>
        <v>0</v>
      </c>
      <c r="AN25" s="57" t="str">
        <f t="shared" si="6"/>
        <v/>
      </c>
      <c r="AO25" s="56">
        <f t="shared" si="7"/>
        <v>0</v>
      </c>
      <c r="AP25" s="56" t="str">
        <f t="shared" si="8"/>
        <v/>
      </c>
      <c r="AQ25" s="56">
        <f t="shared" si="9"/>
        <v>0</v>
      </c>
      <c r="AR25" s="56" t="str">
        <f t="shared" si="10"/>
        <v/>
      </c>
      <c r="AS25" s="58" t="str">
        <f>IFERROR(
   'Identitas Siswa'!E24 &amp; " " &amp; LOWER($AT$3) &amp; " " &amp; VLOOKUP(AP25, TP!$AE$5:$AF$24, 2, 0) &amp; ".",
"")</f>
        <v/>
      </c>
      <c r="AT25" s="58" t="str">
        <f>IFERROR(
   'Identitas Siswa'!E24 &amp; " " &amp; LOWER($AT$4) &amp; " " &amp; VLOOKUP(AR25, TP!$AE$5:$AF$24, 2, 0) &amp; ".",
"")</f>
        <v/>
      </c>
      <c r="AU25" s="15"/>
      <c r="AW25" s="29">
        <f t="shared" si="11"/>
        <v>0</v>
      </c>
      <c r="AX25" s="29">
        <f t="shared" si="0"/>
        <v>0</v>
      </c>
      <c r="AY25" s="29">
        <f t="shared" si="1"/>
        <v>0</v>
      </c>
      <c r="AZ25" s="54"/>
      <c r="BA25" s="29">
        <f t="shared" si="2"/>
        <v>0</v>
      </c>
      <c r="BE25" s="48"/>
      <c r="BF25" s="48"/>
    </row>
    <row r="26" spans="1:58" customFormat="1" hidden="1" x14ac:dyDescent="0.25">
      <c r="A26" s="56">
        <f>'Identitas Siswa'!A25</f>
        <v>18</v>
      </c>
      <c r="B26" s="62" t="str">
        <f>IF('Identitas Siswa'!D25=0,"",'Identitas Siswa'!D25)</f>
        <v/>
      </c>
      <c r="C26" s="160"/>
      <c r="D26" s="160"/>
      <c r="E26" s="160"/>
      <c r="F26" s="160"/>
      <c r="G26" s="160"/>
      <c r="H26" s="160"/>
      <c r="I26" s="160"/>
      <c r="J26" s="160"/>
      <c r="K26" s="160"/>
      <c r="L26" s="160"/>
      <c r="M26" s="160"/>
      <c r="N26" s="160"/>
      <c r="O26" s="160"/>
      <c r="P26" s="160"/>
      <c r="Q26" s="160"/>
      <c r="R26" s="160"/>
      <c r="S26" s="160"/>
      <c r="T26" s="160"/>
      <c r="U26" s="160"/>
      <c r="V26" s="160"/>
      <c r="W26" s="160"/>
      <c r="X26" s="160"/>
      <c r="Y26" s="160"/>
      <c r="Z26" s="160"/>
      <c r="AA26" s="160"/>
      <c r="AB26" s="160"/>
      <c r="AC26" s="160"/>
      <c r="AD26" s="160"/>
      <c r="AE26" s="160"/>
      <c r="AF26" s="160"/>
      <c r="AG26" s="160"/>
      <c r="AH26" s="160"/>
      <c r="AI26" s="160"/>
      <c r="AJ26" s="160"/>
      <c r="AK26" s="57">
        <f t="shared" si="3"/>
        <v>0</v>
      </c>
      <c r="AL26" s="57">
        <f t="shared" si="4"/>
        <v>0</v>
      </c>
      <c r="AM26" s="57">
        <f t="shared" si="5"/>
        <v>0</v>
      </c>
      <c r="AN26" s="57" t="str">
        <f t="shared" si="6"/>
        <v/>
      </c>
      <c r="AO26" s="56">
        <f t="shared" si="7"/>
        <v>0</v>
      </c>
      <c r="AP26" s="56" t="str">
        <f t="shared" si="8"/>
        <v/>
      </c>
      <c r="AQ26" s="56">
        <f t="shared" si="9"/>
        <v>0</v>
      </c>
      <c r="AR26" s="56" t="str">
        <f t="shared" si="10"/>
        <v/>
      </c>
      <c r="AS26" s="58" t="str">
        <f>IFERROR(
   'Identitas Siswa'!E25 &amp; " " &amp; LOWER($AT$3) &amp; " " &amp; VLOOKUP(AP26, TP!$AE$5:$AF$24, 2, 0) &amp; ".",
"")</f>
        <v/>
      </c>
      <c r="AT26" s="58" t="str">
        <f>IFERROR(
   'Identitas Siswa'!E25 &amp; " " &amp; LOWER($AT$4) &amp; " " &amp; VLOOKUP(AR26, TP!$AE$5:$AF$24, 2, 0) &amp; ".",
"")</f>
        <v/>
      </c>
      <c r="AU26" s="15"/>
      <c r="AW26" s="29">
        <f t="shared" si="11"/>
        <v>0</v>
      </c>
      <c r="AX26" s="29">
        <f t="shared" si="0"/>
        <v>0</v>
      </c>
      <c r="AY26" s="29">
        <f t="shared" si="1"/>
        <v>0</v>
      </c>
      <c r="AZ26" s="54"/>
      <c r="BA26" s="29">
        <f t="shared" si="2"/>
        <v>0</v>
      </c>
      <c r="BE26" s="48"/>
      <c r="BF26" s="48"/>
    </row>
    <row r="27" spans="1:58" customFormat="1" hidden="1" x14ac:dyDescent="0.25">
      <c r="A27" s="56">
        <f>'Identitas Siswa'!A26</f>
        <v>19</v>
      </c>
      <c r="B27" s="62" t="str">
        <f>IF('Identitas Siswa'!D26=0,"",'Identitas Siswa'!D26)</f>
        <v/>
      </c>
      <c r="C27" s="160"/>
      <c r="D27" s="160"/>
      <c r="E27" s="160"/>
      <c r="F27" s="160"/>
      <c r="G27" s="160"/>
      <c r="H27" s="160"/>
      <c r="I27" s="160"/>
      <c r="J27" s="160"/>
      <c r="K27" s="160"/>
      <c r="L27" s="160"/>
      <c r="M27" s="160"/>
      <c r="N27" s="160"/>
      <c r="O27" s="160"/>
      <c r="P27" s="160"/>
      <c r="Q27" s="160"/>
      <c r="R27" s="160"/>
      <c r="S27" s="160"/>
      <c r="T27" s="160"/>
      <c r="U27" s="160"/>
      <c r="V27" s="160"/>
      <c r="W27" s="160"/>
      <c r="X27" s="160"/>
      <c r="Y27" s="160"/>
      <c r="Z27" s="160"/>
      <c r="AA27" s="160"/>
      <c r="AB27" s="160"/>
      <c r="AC27" s="160"/>
      <c r="AD27" s="160"/>
      <c r="AE27" s="160"/>
      <c r="AF27" s="160"/>
      <c r="AG27" s="160"/>
      <c r="AH27" s="160"/>
      <c r="AI27" s="160"/>
      <c r="AJ27" s="160"/>
      <c r="AK27" s="57">
        <f t="shared" si="3"/>
        <v>0</v>
      </c>
      <c r="AL27" s="57">
        <f t="shared" si="4"/>
        <v>0</v>
      </c>
      <c r="AM27" s="57">
        <f t="shared" si="5"/>
        <v>0</v>
      </c>
      <c r="AN27" s="57" t="str">
        <f t="shared" si="6"/>
        <v/>
      </c>
      <c r="AO27" s="56">
        <f t="shared" si="7"/>
        <v>0</v>
      </c>
      <c r="AP27" s="56" t="str">
        <f t="shared" si="8"/>
        <v/>
      </c>
      <c r="AQ27" s="56">
        <f t="shared" si="9"/>
        <v>0</v>
      </c>
      <c r="AR27" s="56" t="str">
        <f t="shared" si="10"/>
        <v/>
      </c>
      <c r="AS27" s="58" t="str">
        <f>IFERROR(
   'Identitas Siswa'!E26 &amp; " " &amp; LOWER($AT$3) &amp; " " &amp; VLOOKUP(AP27, TP!$AE$5:$AF$24, 2, 0) &amp; ".",
"")</f>
        <v/>
      </c>
      <c r="AT27" s="58" t="str">
        <f>IFERROR(
   'Identitas Siswa'!E26 &amp; " " &amp; LOWER($AT$4) &amp; " " &amp; VLOOKUP(AR27, TP!$AE$5:$AF$24, 2, 0) &amp; ".",
"")</f>
        <v/>
      </c>
      <c r="AU27" s="15"/>
      <c r="AW27" s="29">
        <f t="shared" si="11"/>
        <v>0</v>
      </c>
      <c r="AX27" s="29">
        <f t="shared" si="0"/>
        <v>0</v>
      </c>
      <c r="AY27" s="29">
        <f t="shared" si="1"/>
        <v>0</v>
      </c>
      <c r="AZ27" s="54"/>
      <c r="BA27" s="29">
        <f t="shared" si="2"/>
        <v>0</v>
      </c>
      <c r="BE27" s="48"/>
      <c r="BF27" s="48"/>
    </row>
    <row r="28" spans="1:58" customFormat="1" hidden="1" x14ac:dyDescent="0.25">
      <c r="A28" s="56">
        <f>'Identitas Siswa'!A27</f>
        <v>20</v>
      </c>
      <c r="B28" s="62" t="str">
        <f>IF('Identitas Siswa'!D27=0,"",'Identitas Siswa'!D27)</f>
        <v/>
      </c>
      <c r="C28" s="160"/>
      <c r="D28" s="160"/>
      <c r="E28" s="160"/>
      <c r="F28" s="160"/>
      <c r="G28" s="160"/>
      <c r="H28" s="160"/>
      <c r="I28" s="160"/>
      <c r="J28" s="160"/>
      <c r="K28" s="160"/>
      <c r="L28" s="160"/>
      <c r="M28" s="160"/>
      <c r="N28" s="160"/>
      <c r="O28" s="160"/>
      <c r="P28" s="160"/>
      <c r="Q28" s="160"/>
      <c r="R28" s="160"/>
      <c r="S28" s="160"/>
      <c r="T28" s="160"/>
      <c r="U28" s="160"/>
      <c r="V28" s="160"/>
      <c r="W28" s="160"/>
      <c r="X28" s="160"/>
      <c r="Y28" s="160"/>
      <c r="Z28" s="160"/>
      <c r="AA28" s="160"/>
      <c r="AB28" s="160"/>
      <c r="AC28" s="160"/>
      <c r="AD28" s="160"/>
      <c r="AE28" s="160"/>
      <c r="AF28" s="160"/>
      <c r="AG28" s="160"/>
      <c r="AH28" s="160"/>
      <c r="AI28" s="160"/>
      <c r="AJ28" s="160"/>
      <c r="AK28" s="57">
        <f t="shared" si="3"/>
        <v>0</v>
      </c>
      <c r="AL28" s="57">
        <f t="shared" si="4"/>
        <v>0</v>
      </c>
      <c r="AM28" s="57">
        <f t="shared" si="5"/>
        <v>0</v>
      </c>
      <c r="AN28" s="57" t="str">
        <f t="shared" si="6"/>
        <v/>
      </c>
      <c r="AO28" s="56">
        <f t="shared" si="7"/>
        <v>0</v>
      </c>
      <c r="AP28" s="56" t="str">
        <f t="shared" si="8"/>
        <v/>
      </c>
      <c r="AQ28" s="56">
        <f t="shared" si="9"/>
        <v>0</v>
      </c>
      <c r="AR28" s="56" t="str">
        <f t="shared" si="10"/>
        <v/>
      </c>
      <c r="AS28" s="58" t="str">
        <f>IFERROR(
   'Identitas Siswa'!E27 &amp; " " &amp; LOWER($AT$3) &amp; " " &amp; VLOOKUP(AP28, TP!$AE$5:$AF$24, 2, 0) &amp; ".",
"")</f>
        <v/>
      </c>
      <c r="AT28" s="58" t="str">
        <f>IFERROR(
   'Identitas Siswa'!E27 &amp; " " &amp; LOWER($AT$4) &amp; " " &amp; VLOOKUP(AR28, TP!$AE$5:$AF$24, 2, 0) &amp; ".",
"")</f>
        <v/>
      </c>
      <c r="AU28" s="15"/>
      <c r="AW28" s="29">
        <f t="shared" si="11"/>
        <v>0</v>
      </c>
      <c r="AX28" s="29">
        <f t="shared" si="0"/>
        <v>0</v>
      </c>
      <c r="AY28" s="29">
        <f t="shared" si="1"/>
        <v>0</v>
      </c>
      <c r="AZ28" s="54"/>
      <c r="BA28" s="29">
        <f t="shared" si="2"/>
        <v>0</v>
      </c>
      <c r="BE28" s="48"/>
      <c r="BF28" s="48"/>
    </row>
    <row r="29" spans="1:58" customFormat="1" hidden="1" x14ac:dyDescent="0.25">
      <c r="A29" s="56">
        <f>'Identitas Siswa'!A28</f>
        <v>21</v>
      </c>
      <c r="B29" s="62" t="str">
        <f>IF('Identitas Siswa'!D28=0,"",'Identitas Siswa'!D28)</f>
        <v/>
      </c>
      <c r="C29" s="160"/>
      <c r="D29" s="160"/>
      <c r="E29" s="160"/>
      <c r="F29" s="160"/>
      <c r="G29" s="160"/>
      <c r="H29" s="160"/>
      <c r="I29" s="160"/>
      <c r="J29" s="160"/>
      <c r="K29" s="160"/>
      <c r="L29" s="160"/>
      <c r="M29" s="160"/>
      <c r="N29" s="160"/>
      <c r="O29" s="160"/>
      <c r="P29" s="160"/>
      <c r="Q29" s="160"/>
      <c r="R29" s="160"/>
      <c r="S29" s="160"/>
      <c r="T29" s="160"/>
      <c r="U29" s="160"/>
      <c r="V29" s="160"/>
      <c r="W29" s="160"/>
      <c r="X29" s="160"/>
      <c r="Y29" s="160"/>
      <c r="Z29" s="160"/>
      <c r="AA29" s="160"/>
      <c r="AB29" s="160"/>
      <c r="AC29" s="160"/>
      <c r="AD29" s="160"/>
      <c r="AE29" s="160"/>
      <c r="AF29" s="160"/>
      <c r="AG29" s="160"/>
      <c r="AH29" s="160"/>
      <c r="AI29" s="160"/>
      <c r="AJ29" s="160"/>
      <c r="AK29" s="57">
        <f t="shared" si="3"/>
        <v>0</v>
      </c>
      <c r="AL29" s="57">
        <f t="shared" si="4"/>
        <v>0</v>
      </c>
      <c r="AM29" s="57">
        <f t="shared" si="5"/>
        <v>0</v>
      </c>
      <c r="AN29" s="57" t="str">
        <f t="shared" si="6"/>
        <v/>
      </c>
      <c r="AO29" s="56">
        <f t="shared" si="7"/>
        <v>0</v>
      </c>
      <c r="AP29" s="56" t="str">
        <f t="shared" si="8"/>
        <v/>
      </c>
      <c r="AQ29" s="56">
        <f t="shared" si="9"/>
        <v>0</v>
      </c>
      <c r="AR29" s="56" t="str">
        <f t="shared" si="10"/>
        <v/>
      </c>
      <c r="AS29" s="58" t="str">
        <f>IFERROR(
   'Identitas Siswa'!E28 &amp; " " &amp; LOWER($AT$3) &amp; " " &amp; VLOOKUP(AP29, TP!$AE$5:$AF$24, 2, 0) &amp; ".",
"")</f>
        <v/>
      </c>
      <c r="AT29" s="58" t="str">
        <f>IFERROR(
   'Identitas Siswa'!E28 &amp; " " &amp; LOWER($AT$4) &amp; " " &amp; VLOOKUP(AR29, TP!$AE$5:$AF$24, 2, 0) &amp; ".",
"")</f>
        <v/>
      </c>
      <c r="AU29" s="15"/>
      <c r="AW29" s="29">
        <f t="shared" si="11"/>
        <v>0</v>
      </c>
      <c r="AX29" s="29">
        <f t="shared" si="0"/>
        <v>0</v>
      </c>
      <c r="AY29" s="29">
        <f t="shared" si="1"/>
        <v>0</v>
      </c>
      <c r="AZ29" s="54"/>
      <c r="BA29" s="29">
        <f t="shared" si="2"/>
        <v>0</v>
      </c>
      <c r="BE29" s="48"/>
      <c r="BF29" s="48"/>
    </row>
    <row r="30" spans="1:58" customFormat="1" hidden="1" x14ac:dyDescent="0.25">
      <c r="A30" s="56">
        <f>'Identitas Siswa'!A29</f>
        <v>22</v>
      </c>
      <c r="B30" s="62" t="str">
        <f>IF('Identitas Siswa'!D29=0,"",'Identitas Siswa'!D29)</f>
        <v/>
      </c>
      <c r="C30" s="160"/>
      <c r="D30" s="160"/>
      <c r="E30" s="160"/>
      <c r="F30" s="160"/>
      <c r="G30" s="160"/>
      <c r="H30" s="160"/>
      <c r="I30" s="160"/>
      <c r="J30" s="160"/>
      <c r="K30" s="160"/>
      <c r="L30" s="160"/>
      <c r="M30" s="160"/>
      <c r="N30" s="160"/>
      <c r="O30" s="160"/>
      <c r="P30" s="160"/>
      <c r="Q30" s="160"/>
      <c r="R30" s="160"/>
      <c r="S30" s="160"/>
      <c r="T30" s="160"/>
      <c r="U30" s="160"/>
      <c r="V30" s="160"/>
      <c r="W30" s="160"/>
      <c r="X30" s="160"/>
      <c r="Y30" s="160"/>
      <c r="Z30" s="160"/>
      <c r="AA30" s="160"/>
      <c r="AB30" s="160"/>
      <c r="AC30" s="160"/>
      <c r="AD30" s="160"/>
      <c r="AE30" s="160"/>
      <c r="AF30" s="160"/>
      <c r="AG30" s="160"/>
      <c r="AH30" s="160"/>
      <c r="AI30" s="160"/>
      <c r="AJ30" s="160"/>
      <c r="AK30" s="57">
        <f t="shared" si="3"/>
        <v>0</v>
      </c>
      <c r="AL30" s="57">
        <f t="shared" si="4"/>
        <v>0</v>
      </c>
      <c r="AM30" s="57">
        <f t="shared" si="5"/>
        <v>0</v>
      </c>
      <c r="AN30" s="57" t="str">
        <f t="shared" si="6"/>
        <v/>
      </c>
      <c r="AO30" s="56">
        <f t="shared" si="7"/>
        <v>0</v>
      </c>
      <c r="AP30" s="56" t="str">
        <f t="shared" si="8"/>
        <v/>
      </c>
      <c r="AQ30" s="56">
        <f t="shared" si="9"/>
        <v>0</v>
      </c>
      <c r="AR30" s="56" t="str">
        <f t="shared" si="10"/>
        <v/>
      </c>
      <c r="AS30" s="58" t="str">
        <f>IFERROR(
   'Identitas Siswa'!E29 &amp; " " &amp; LOWER($AT$3) &amp; " " &amp; VLOOKUP(AP30, TP!$AE$5:$AF$24, 2, 0) &amp; ".",
"")</f>
        <v/>
      </c>
      <c r="AT30" s="58" t="str">
        <f>IFERROR(
   'Identitas Siswa'!E29 &amp; " " &amp; LOWER($AT$4) &amp; " " &amp; VLOOKUP(AR30, TP!$AE$5:$AF$24, 2, 0) &amp; ".",
"")</f>
        <v/>
      </c>
      <c r="AU30" s="15"/>
      <c r="AW30" s="29">
        <f t="shared" si="11"/>
        <v>0</v>
      </c>
      <c r="AX30" s="29">
        <f t="shared" si="0"/>
        <v>0</v>
      </c>
      <c r="AY30" s="29">
        <f t="shared" si="1"/>
        <v>0</v>
      </c>
      <c r="AZ30" s="54"/>
      <c r="BA30" s="29">
        <f t="shared" si="2"/>
        <v>0</v>
      </c>
      <c r="BE30" s="48"/>
      <c r="BF30" s="48"/>
    </row>
    <row r="31" spans="1:58" customFormat="1" hidden="1" x14ac:dyDescent="0.25">
      <c r="A31" s="56">
        <f>'Identitas Siswa'!A30</f>
        <v>23</v>
      </c>
      <c r="B31" s="62" t="str">
        <f>IF('Identitas Siswa'!D30=0,"",'Identitas Siswa'!D30)</f>
        <v/>
      </c>
      <c r="C31" s="160"/>
      <c r="D31" s="160"/>
      <c r="E31" s="160"/>
      <c r="F31" s="160"/>
      <c r="G31" s="160"/>
      <c r="H31" s="160"/>
      <c r="I31" s="160"/>
      <c r="J31" s="160"/>
      <c r="K31" s="160"/>
      <c r="L31" s="160"/>
      <c r="M31" s="160"/>
      <c r="N31" s="160"/>
      <c r="O31" s="160"/>
      <c r="P31" s="160"/>
      <c r="Q31" s="160"/>
      <c r="R31" s="160"/>
      <c r="S31" s="160"/>
      <c r="T31" s="160"/>
      <c r="U31" s="160"/>
      <c r="V31" s="160"/>
      <c r="W31" s="160"/>
      <c r="X31" s="160"/>
      <c r="Y31" s="160"/>
      <c r="Z31" s="160"/>
      <c r="AA31" s="160"/>
      <c r="AB31" s="160"/>
      <c r="AC31" s="160"/>
      <c r="AD31" s="160"/>
      <c r="AE31" s="160"/>
      <c r="AF31" s="160"/>
      <c r="AG31" s="160"/>
      <c r="AH31" s="160"/>
      <c r="AI31" s="160"/>
      <c r="AJ31" s="160"/>
      <c r="AK31" s="57">
        <f t="shared" si="3"/>
        <v>0</v>
      </c>
      <c r="AL31" s="57">
        <f t="shared" si="4"/>
        <v>0</v>
      </c>
      <c r="AM31" s="57">
        <f t="shared" si="5"/>
        <v>0</v>
      </c>
      <c r="AN31" s="57" t="str">
        <f t="shared" si="6"/>
        <v/>
      </c>
      <c r="AO31" s="56">
        <f t="shared" si="7"/>
        <v>0</v>
      </c>
      <c r="AP31" s="56" t="str">
        <f t="shared" si="8"/>
        <v/>
      </c>
      <c r="AQ31" s="56">
        <f t="shared" si="9"/>
        <v>0</v>
      </c>
      <c r="AR31" s="56" t="str">
        <f t="shared" si="10"/>
        <v/>
      </c>
      <c r="AS31" s="58" t="str">
        <f>IFERROR(
   'Identitas Siswa'!E30 &amp; " " &amp; LOWER($AT$3) &amp; " " &amp; VLOOKUP(AP31, TP!$AE$5:$AF$24, 2, 0) &amp; ".",
"")</f>
        <v/>
      </c>
      <c r="AT31" s="58" t="str">
        <f>IFERROR(
   'Identitas Siswa'!E30 &amp; " " &amp; LOWER($AT$4) &amp; " " &amp; VLOOKUP(AR31, TP!$AE$5:$AF$24, 2, 0) &amp; ".",
"")</f>
        <v/>
      </c>
      <c r="AU31" s="15"/>
      <c r="AW31" s="29">
        <f t="shared" si="11"/>
        <v>0</v>
      </c>
      <c r="AX31" s="29">
        <f t="shared" si="0"/>
        <v>0</v>
      </c>
      <c r="AY31" s="29">
        <f t="shared" si="1"/>
        <v>0</v>
      </c>
      <c r="AZ31" s="54"/>
      <c r="BA31" s="29">
        <f t="shared" si="2"/>
        <v>0</v>
      </c>
      <c r="BE31" s="48"/>
      <c r="BF31" s="48"/>
    </row>
    <row r="32" spans="1:58" customFormat="1" hidden="1" x14ac:dyDescent="0.25">
      <c r="A32" s="56">
        <f>'Identitas Siswa'!A31</f>
        <v>24</v>
      </c>
      <c r="B32" s="62" t="str">
        <f>IF('Identitas Siswa'!D31=0,"",'Identitas Siswa'!D31)</f>
        <v/>
      </c>
      <c r="C32" s="160"/>
      <c r="D32" s="160"/>
      <c r="E32" s="160"/>
      <c r="F32" s="160"/>
      <c r="G32" s="160"/>
      <c r="H32" s="160"/>
      <c r="I32" s="160"/>
      <c r="J32" s="160"/>
      <c r="K32" s="160"/>
      <c r="L32" s="160"/>
      <c r="M32" s="160"/>
      <c r="N32" s="160"/>
      <c r="O32" s="160"/>
      <c r="P32" s="160"/>
      <c r="Q32" s="160"/>
      <c r="R32" s="160"/>
      <c r="S32" s="160"/>
      <c r="T32" s="160"/>
      <c r="U32" s="160"/>
      <c r="V32" s="160"/>
      <c r="W32" s="160"/>
      <c r="X32" s="160"/>
      <c r="Y32" s="160"/>
      <c r="Z32" s="160"/>
      <c r="AA32" s="160"/>
      <c r="AB32" s="160"/>
      <c r="AC32" s="160"/>
      <c r="AD32" s="160"/>
      <c r="AE32" s="160"/>
      <c r="AF32" s="160"/>
      <c r="AG32" s="160"/>
      <c r="AH32" s="160"/>
      <c r="AI32" s="160"/>
      <c r="AJ32" s="160"/>
      <c r="AK32" s="57">
        <f t="shared" si="3"/>
        <v>0</v>
      </c>
      <c r="AL32" s="57">
        <f t="shared" si="4"/>
        <v>0</v>
      </c>
      <c r="AM32" s="57">
        <f t="shared" si="5"/>
        <v>0</v>
      </c>
      <c r="AN32" s="57" t="str">
        <f t="shared" si="6"/>
        <v/>
      </c>
      <c r="AO32" s="56">
        <f t="shared" si="7"/>
        <v>0</v>
      </c>
      <c r="AP32" s="56" t="str">
        <f t="shared" si="8"/>
        <v/>
      </c>
      <c r="AQ32" s="56">
        <f t="shared" si="9"/>
        <v>0</v>
      </c>
      <c r="AR32" s="56" t="str">
        <f t="shared" si="10"/>
        <v/>
      </c>
      <c r="AS32" s="58" t="str">
        <f>IFERROR(
   'Identitas Siswa'!E31 &amp; " " &amp; LOWER($AT$3) &amp; " " &amp; VLOOKUP(AP32, TP!$AE$5:$AF$24, 2, 0) &amp; ".",
"")</f>
        <v/>
      </c>
      <c r="AT32" s="58" t="str">
        <f>IFERROR(
   'Identitas Siswa'!E31 &amp; " " &amp; LOWER($AT$4) &amp; " " &amp; VLOOKUP(AR32, TP!$AE$5:$AF$24, 2, 0) &amp; ".",
"")</f>
        <v/>
      </c>
      <c r="AU32" s="15"/>
      <c r="AW32" s="29">
        <f t="shared" si="11"/>
        <v>0</v>
      </c>
      <c r="AX32" s="29">
        <f t="shared" si="0"/>
        <v>0</v>
      </c>
      <c r="AY32" s="29">
        <f t="shared" si="1"/>
        <v>0</v>
      </c>
      <c r="AZ32" s="54"/>
      <c r="BA32" s="29">
        <f t="shared" si="2"/>
        <v>0</v>
      </c>
      <c r="BE32" s="48"/>
      <c r="BF32" s="48"/>
    </row>
    <row r="33" spans="1:58" customFormat="1" hidden="1" x14ac:dyDescent="0.25">
      <c r="A33" s="56">
        <f>'Identitas Siswa'!A32</f>
        <v>25</v>
      </c>
      <c r="B33" s="62" t="str">
        <f>IF('Identitas Siswa'!D32=0,"",'Identitas Siswa'!D32)</f>
        <v/>
      </c>
      <c r="C33" s="160"/>
      <c r="D33" s="160"/>
      <c r="E33" s="160"/>
      <c r="F33" s="160"/>
      <c r="G33" s="160"/>
      <c r="H33" s="160"/>
      <c r="I33" s="160"/>
      <c r="J33" s="160"/>
      <c r="K33" s="160"/>
      <c r="L33" s="160"/>
      <c r="M33" s="160"/>
      <c r="N33" s="160"/>
      <c r="O33" s="160"/>
      <c r="P33" s="160"/>
      <c r="Q33" s="160"/>
      <c r="R33" s="160"/>
      <c r="S33" s="160"/>
      <c r="T33" s="160"/>
      <c r="U33" s="160"/>
      <c r="V33" s="160"/>
      <c r="W33" s="160"/>
      <c r="X33" s="160"/>
      <c r="Y33" s="160"/>
      <c r="Z33" s="160"/>
      <c r="AA33" s="160"/>
      <c r="AB33" s="160"/>
      <c r="AC33" s="160"/>
      <c r="AD33" s="160"/>
      <c r="AE33" s="160"/>
      <c r="AF33" s="160"/>
      <c r="AG33" s="160"/>
      <c r="AH33" s="160"/>
      <c r="AI33" s="160"/>
      <c r="AJ33" s="160"/>
      <c r="AK33" s="57">
        <f t="shared" si="3"/>
        <v>0</v>
      </c>
      <c r="AL33" s="57">
        <f t="shared" si="4"/>
        <v>0</v>
      </c>
      <c r="AM33" s="57">
        <f t="shared" si="5"/>
        <v>0</v>
      </c>
      <c r="AN33" s="57" t="str">
        <f t="shared" si="6"/>
        <v/>
      </c>
      <c r="AO33" s="56">
        <f t="shared" si="7"/>
        <v>0</v>
      </c>
      <c r="AP33" s="56" t="str">
        <f t="shared" si="8"/>
        <v/>
      </c>
      <c r="AQ33" s="56">
        <f t="shared" si="9"/>
        <v>0</v>
      </c>
      <c r="AR33" s="56" t="str">
        <f t="shared" si="10"/>
        <v/>
      </c>
      <c r="AS33" s="58" t="str">
        <f>IFERROR(
   'Identitas Siswa'!E32 &amp; " " &amp; LOWER($AT$3) &amp; " " &amp; VLOOKUP(AP33, TP!$AE$5:$AF$24, 2, 0) &amp; ".",
"")</f>
        <v/>
      </c>
      <c r="AT33" s="58" t="str">
        <f>IFERROR(
   'Identitas Siswa'!E32 &amp; " " &amp; LOWER($AT$4) &amp; " " &amp; VLOOKUP(AR33, TP!$AE$5:$AF$24, 2, 0) &amp; ".",
"")</f>
        <v/>
      </c>
      <c r="AU33" s="15"/>
      <c r="AW33" s="29">
        <f t="shared" si="11"/>
        <v>0</v>
      </c>
      <c r="AX33" s="29">
        <f t="shared" si="0"/>
        <v>0</v>
      </c>
      <c r="AY33" s="29">
        <f t="shared" si="1"/>
        <v>0</v>
      </c>
      <c r="AZ33" s="54"/>
      <c r="BA33" s="29">
        <f t="shared" si="2"/>
        <v>0</v>
      </c>
      <c r="BE33" s="48"/>
      <c r="BF33" s="48"/>
    </row>
    <row r="34" spans="1:58" customFormat="1" hidden="1" x14ac:dyDescent="0.25">
      <c r="A34" s="56">
        <f>'Identitas Siswa'!A33</f>
        <v>26</v>
      </c>
      <c r="B34" s="62" t="str">
        <f>IF('Identitas Siswa'!D33=0,"",'Identitas Siswa'!D33)</f>
        <v/>
      </c>
      <c r="C34" s="160"/>
      <c r="D34" s="160"/>
      <c r="E34" s="160"/>
      <c r="F34" s="160"/>
      <c r="G34" s="160"/>
      <c r="H34" s="160"/>
      <c r="I34" s="160"/>
      <c r="J34" s="160"/>
      <c r="K34" s="160"/>
      <c r="L34" s="160"/>
      <c r="M34" s="160"/>
      <c r="N34" s="160"/>
      <c r="O34" s="160"/>
      <c r="P34" s="160"/>
      <c r="Q34" s="160"/>
      <c r="R34" s="160"/>
      <c r="S34" s="160"/>
      <c r="T34" s="160"/>
      <c r="U34" s="160"/>
      <c r="V34" s="160"/>
      <c r="W34" s="160"/>
      <c r="X34" s="160"/>
      <c r="Y34" s="160"/>
      <c r="Z34" s="160"/>
      <c r="AA34" s="160"/>
      <c r="AB34" s="160"/>
      <c r="AC34" s="160"/>
      <c r="AD34" s="160"/>
      <c r="AE34" s="160"/>
      <c r="AF34" s="160"/>
      <c r="AG34" s="160"/>
      <c r="AH34" s="160"/>
      <c r="AI34" s="160"/>
      <c r="AJ34" s="160"/>
      <c r="AK34" s="57">
        <f t="shared" si="3"/>
        <v>0</v>
      </c>
      <c r="AL34" s="57">
        <f t="shared" si="4"/>
        <v>0</v>
      </c>
      <c r="AM34" s="57">
        <f t="shared" si="5"/>
        <v>0</v>
      </c>
      <c r="AN34" s="57" t="str">
        <f t="shared" si="6"/>
        <v/>
      </c>
      <c r="AO34" s="56">
        <f t="shared" si="7"/>
        <v>0</v>
      </c>
      <c r="AP34" s="56" t="str">
        <f t="shared" si="8"/>
        <v/>
      </c>
      <c r="AQ34" s="56">
        <f t="shared" si="9"/>
        <v>0</v>
      </c>
      <c r="AR34" s="56" t="str">
        <f t="shared" si="10"/>
        <v/>
      </c>
      <c r="AS34" s="58" t="str">
        <f>IFERROR(
   'Identitas Siswa'!E33 &amp; " " &amp; LOWER($AT$3) &amp; " " &amp; VLOOKUP(AP34, TP!$AE$5:$AF$24, 2, 0) &amp; ".",
"")</f>
        <v/>
      </c>
      <c r="AT34" s="58" t="str">
        <f>IFERROR(
   'Identitas Siswa'!E33 &amp; " " &amp; LOWER($AT$4) &amp; " " &amp; VLOOKUP(AR34, TP!$AE$5:$AF$24, 2, 0) &amp; ".",
"")</f>
        <v/>
      </c>
      <c r="AU34" s="15"/>
      <c r="AW34" s="29">
        <f t="shared" si="11"/>
        <v>0</v>
      </c>
      <c r="AX34" s="29">
        <f t="shared" si="0"/>
        <v>0</v>
      </c>
      <c r="AY34" s="29">
        <f t="shared" si="1"/>
        <v>0</v>
      </c>
      <c r="AZ34" s="54"/>
      <c r="BA34" s="29">
        <f t="shared" si="2"/>
        <v>0</v>
      </c>
      <c r="BE34" s="48"/>
      <c r="BF34" s="48"/>
    </row>
    <row r="35" spans="1:58" customFormat="1" hidden="1" x14ac:dyDescent="0.25">
      <c r="A35" s="56">
        <f>'Identitas Siswa'!A34</f>
        <v>27</v>
      </c>
      <c r="B35" s="62" t="str">
        <f>IF('Identitas Siswa'!D34=0,"",'Identitas Siswa'!D34)</f>
        <v/>
      </c>
      <c r="C35" s="160"/>
      <c r="D35" s="160"/>
      <c r="E35" s="160"/>
      <c r="F35" s="160"/>
      <c r="G35" s="160"/>
      <c r="H35" s="160"/>
      <c r="I35" s="160"/>
      <c r="J35" s="160"/>
      <c r="K35" s="160"/>
      <c r="L35" s="160"/>
      <c r="M35" s="160"/>
      <c r="N35" s="160"/>
      <c r="O35" s="160"/>
      <c r="P35" s="160"/>
      <c r="Q35" s="160"/>
      <c r="R35" s="160"/>
      <c r="S35" s="160"/>
      <c r="T35" s="160"/>
      <c r="U35" s="160"/>
      <c r="V35" s="160"/>
      <c r="W35" s="160"/>
      <c r="X35" s="160"/>
      <c r="Y35" s="160"/>
      <c r="Z35" s="160"/>
      <c r="AA35" s="160"/>
      <c r="AB35" s="160"/>
      <c r="AC35" s="160"/>
      <c r="AD35" s="160"/>
      <c r="AE35" s="160"/>
      <c r="AF35" s="160"/>
      <c r="AG35" s="160"/>
      <c r="AH35" s="160"/>
      <c r="AI35" s="160"/>
      <c r="AJ35" s="160"/>
      <c r="AK35" s="57">
        <f t="shared" si="3"/>
        <v>0</v>
      </c>
      <c r="AL35" s="57">
        <f t="shared" si="4"/>
        <v>0</v>
      </c>
      <c r="AM35" s="57">
        <f t="shared" si="5"/>
        <v>0</v>
      </c>
      <c r="AN35" s="57" t="str">
        <f t="shared" si="6"/>
        <v/>
      </c>
      <c r="AO35" s="56">
        <f t="shared" si="7"/>
        <v>0</v>
      </c>
      <c r="AP35" s="56" t="str">
        <f t="shared" si="8"/>
        <v/>
      </c>
      <c r="AQ35" s="56">
        <f t="shared" si="9"/>
        <v>0</v>
      </c>
      <c r="AR35" s="56" t="str">
        <f t="shared" si="10"/>
        <v/>
      </c>
      <c r="AS35" s="58" t="str">
        <f>IFERROR(
   'Identitas Siswa'!E34 &amp; " " &amp; LOWER($AT$3) &amp; " " &amp; VLOOKUP(AP35, TP!$AE$5:$AF$24, 2, 0) &amp; ".",
"")</f>
        <v/>
      </c>
      <c r="AT35" s="58" t="str">
        <f>IFERROR(
   'Identitas Siswa'!E34 &amp; " " &amp; LOWER($AT$4) &amp; " " &amp; VLOOKUP(AR35, TP!$AE$5:$AF$24, 2, 0) &amp; ".",
"")</f>
        <v/>
      </c>
      <c r="AU35" s="15"/>
      <c r="AW35" s="29">
        <f t="shared" si="11"/>
        <v>0</v>
      </c>
      <c r="AX35" s="29">
        <f t="shared" si="0"/>
        <v>0</v>
      </c>
      <c r="AY35" s="29">
        <f t="shared" si="1"/>
        <v>0</v>
      </c>
      <c r="AZ35" s="54"/>
      <c r="BA35" s="29">
        <f t="shared" si="2"/>
        <v>0</v>
      </c>
      <c r="BE35" s="48"/>
      <c r="BF35" s="48"/>
    </row>
    <row r="36" spans="1:58" customFormat="1" hidden="1" x14ac:dyDescent="0.25">
      <c r="A36" s="56">
        <f>'Identitas Siswa'!A35</f>
        <v>28</v>
      </c>
      <c r="B36" s="62" t="str">
        <f>IF('Identitas Siswa'!D35=0,"",'Identitas Siswa'!D35)</f>
        <v/>
      </c>
      <c r="C36" s="160"/>
      <c r="D36" s="160"/>
      <c r="E36" s="160"/>
      <c r="F36" s="160"/>
      <c r="G36" s="160"/>
      <c r="H36" s="160"/>
      <c r="I36" s="160"/>
      <c r="J36" s="160"/>
      <c r="K36" s="160"/>
      <c r="L36" s="160"/>
      <c r="M36" s="160"/>
      <c r="N36" s="160"/>
      <c r="O36" s="160"/>
      <c r="P36" s="160"/>
      <c r="Q36" s="160"/>
      <c r="R36" s="160"/>
      <c r="S36" s="160"/>
      <c r="T36" s="160"/>
      <c r="U36" s="160"/>
      <c r="V36" s="160"/>
      <c r="W36" s="160"/>
      <c r="X36" s="160"/>
      <c r="Y36" s="160"/>
      <c r="Z36" s="160"/>
      <c r="AA36" s="160"/>
      <c r="AB36" s="160"/>
      <c r="AC36" s="160"/>
      <c r="AD36" s="160"/>
      <c r="AE36" s="160"/>
      <c r="AF36" s="160"/>
      <c r="AG36" s="160"/>
      <c r="AH36" s="160"/>
      <c r="AI36" s="160"/>
      <c r="AJ36" s="160"/>
      <c r="AK36" s="57">
        <f t="shared" si="3"/>
        <v>0</v>
      </c>
      <c r="AL36" s="57">
        <f t="shared" si="4"/>
        <v>0</v>
      </c>
      <c r="AM36" s="57">
        <f t="shared" si="5"/>
        <v>0</v>
      </c>
      <c r="AN36" s="57" t="str">
        <f t="shared" si="6"/>
        <v/>
      </c>
      <c r="AO36" s="56">
        <f t="shared" si="7"/>
        <v>0</v>
      </c>
      <c r="AP36" s="56" t="str">
        <f t="shared" si="8"/>
        <v/>
      </c>
      <c r="AQ36" s="56">
        <f t="shared" si="9"/>
        <v>0</v>
      </c>
      <c r="AR36" s="56" t="str">
        <f t="shared" si="10"/>
        <v/>
      </c>
      <c r="AS36" s="58" t="str">
        <f>IFERROR(
   'Identitas Siswa'!E35 &amp; " " &amp; LOWER($AT$3) &amp; " " &amp; VLOOKUP(AP36, TP!$AE$5:$AF$24, 2, 0) &amp; ".",
"")</f>
        <v/>
      </c>
      <c r="AT36" s="58" t="str">
        <f>IFERROR(
   'Identitas Siswa'!E35 &amp; " " &amp; LOWER($AT$4) &amp; " " &amp; VLOOKUP(AR36, TP!$AE$5:$AF$24, 2, 0) &amp; ".",
"")</f>
        <v/>
      </c>
      <c r="AU36" s="15"/>
      <c r="AW36" s="29">
        <f t="shared" si="11"/>
        <v>0</v>
      </c>
      <c r="AX36" s="29">
        <f t="shared" si="0"/>
        <v>0</v>
      </c>
      <c r="AY36" s="29">
        <f t="shared" si="1"/>
        <v>0</v>
      </c>
      <c r="AZ36" s="54"/>
      <c r="BA36" s="29">
        <f t="shared" si="2"/>
        <v>0</v>
      </c>
      <c r="BE36" s="48"/>
      <c r="BF36" s="48"/>
    </row>
    <row r="37" spans="1:58" customFormat="1" hidden="1" x14ac:dyDescent="0.25">
      <c r="A37" s="56">
        <f>'Identitas Siswa'!A36</f>
        <v>29</v>
      </c>
      <c r="B37" s="62" t="str">
        <f>IF('Identitas Siswa'!D36=0,"",'Identitas Siswa'!D36)</f>
        <v/>
      </c>
      <c r="C37" s="160"/>
      <c r="D37" s="160"/>
      <c r="E37" s="160"/>
      <c r="F37" s="160"/>
      <c r="G37" s="160"/>
      <c r="H37" s="160"/>
      <c r="I37" s="160"/>
      <c r="J37" s="160"/>
      <c r="K37" s="160"/>
      <c r="L37" s="160"/>
      <c r="M37" s="160"/>
      <c r="N37" s="160"/>
      <c r="O37" s="160"/>
      <c r="P37" s="160"/>
      <c r="Q37" s="160"/>
      <c r="R37" s="160"/>
      <c r="S37" s="160"/>
      <c r="T37" s="160"/>
      <c r="U37" s="160"/>
      <c r="V37" s="160"/>
      <c r="W37" s="160"/>
      <c r="X37" s="160"/>
      <c r="Y37" s="160"/>
      <c r="Z37" s="160"/>
      <c r="AA37" s="160"/>
      <c r="AB37" s="160"/>
      <c r="AC37" s="160"/>
      <c r="AD37" s="160"/>
      <c r="AE37" s="160"/>
      <c r="AF37" s="160"/>
      <c r="AG37" s="160"/>
      <c r="AH37" s="160"/>
      <c r="AI37" s="160"/>
      <c r="AJ37" s="160"/>
      <c r="AK37" s="57">
        <f t="shared" si="3"/>
        <v>0</v>
      </c>
      <c r="AL37" s="57">
        <f t="shared" si="4"/>
        <v>0</v>
      </c>
      <c r="AM37" s="57">
        <f t="shared" si="5"/>
        <v>0</v>
      </c>
      <c r="AN37" s="57" t="str">
        <f t="shared" si="6"/>
        <v/>
      </c>
      <c r="AO37" s="56">
        <f t="shared" si="7"/>
        <v>0</v>
      </c>
      <c r="AP37" s="56" t="str">
        <f t="shared" si="8"/>
        <v/>
      </c>
      <c r="AQ37" s="56">
        <f t="shared" si="9"/>
        <v>0</v>
      </c>
      <c r="AR37" s="56" t="str">
        <f t="shared" si="10"/>
        <v/>
      </c>
      <c r="AS37" s="58" t="str">
        <f>IFERROR(
   'Identitas Siswa'!E36 &amp; " " &amp; LOWER($AT$3) &amp; " " &amp; VLOOKUP(AP37, TP!$AE$5:$AF$24, 2, 0) &amp; ".",
"")</f>
        <v/>
      </c>
      <c r="AT37" s="58" t="str">
        <f>IFERROR(
   'Identitas Siswa'!E36 &amp; " " &amp; LOWER($AT$4) &amp; " " &amp; VLOOKUP(AR37, TP!$AE$5:$AF$24, 2, 0) &amp; ".",
"")</f>
        <v/>
      </c>
      <c r="AU37" s="15"/>
      <c r="AW37" s="29">
        <f t="shared" si="11"/>
        <v>0</v>
      </c>
      <c r="AX37" s="29">
        <f t="shared" si="0"/>
        <v>0</v>
      </c>
      <c r="AY37" s="29">
        <f t="shared" si="1"/>
        <v>0</v>
      </c>
      <c r="AZ37" s="54"/>
      <c r="BA37" s="29">
        <f t="shared" si="2"/>
        <v>0</v>
      </c>
      <c r="BE37" s="48"/>
      <c r="BF37" s="48"/>
    </row>
    <row r="38" spans="1:58" customFormat="1" hidden="1" x14ac:dyDescent="0.25">
      <c r="A38" s="56">
        <f>'Identitas Siswa'!A37</f>
        <v>30</v>
      </c>
      <c r="B38" s="62" t="str">
        <f>IF('Identitas Siswa'!D37=0,"",'Identitas Siswa'!D37)</f>
        <v/>
      </c>
      <c r="C38" s="160"/>
      <c r="D38" s="160"/>
      <c r="E38" s="160"/>
      <c r="F38" s="160"/>
      <c r="G38" s="160"/>
      <c r="H38" s="160"/>
      <c r="I38" s="160"/>
      <c r="J38" s="160"/>
      <c r="K38" s="160"/>
      <c r="L38" s="160"/>
      <c r="M38" s="160"/>
      <c r="N38" s="160"/>
      <c r="O38" s="160"/>
      <c r="P38" s="160"/>
      <c r="Q38" s="160"/>
      <c r="R38" s="160"/>
      <c r="S38" s="160"/>
      <c r="T38" s="160"/>
      <c r="U38" s="160"/>
      <c r="V38" s="160"/>
      <c r="W38" s="160"/>
      <c r="X38" s="160"/>
      <c r="Y38" s="160"/>
      <c r="Z38" s="160"/>
      <c r="AA38" s="160"/>
      <c r="AB38" s="160"/>
      <c r="AC38" s="160"/>
      <c r="AD38" s="160"/>
      <c r="AE38" s="160"/>
      <c r="AF38" s="160"/>
      <c r="AG38" s="160"/>
      <c r="AH38" s="160"/>
      <c r="AI38" s="160"/>
      <c r="AJ38" s="160"/>
      <c r="AK38" s="57">
        <f t="shared" si="3"/>
        <v>0</v>
      </c>
      <c r="AL38" s="57">
        <f t="shared" si="4"/>
        <v>0</v>
      </c>
      <c r="AM38" s="57">
        <f t="shared" si="5"/>
        <v>0</v>
      </c>
      <c r="AN38" s="57" t="str">
        <f t="shared" si="6"/>
        <v/>
      </c>
      <c r="AO38" s="56">
        <f t="shared" si="7"/>
        <v>0</v>
      </c>
      <c r="AP38" s="56" t="str">
        <f t="shared" si="8"/>
        <v/>
      </c>
      <c r="AQ38" s="56">
        <f t="shared" si="9"/>
        <v>0</v>
      </c>
      <c r="AR38" s="56" t="str">
        <f t="shared" si="10"/>
        <v/>
      </c>
      <c r="AS38" s="58" t="str">
        <f>IFERROR(
   'Identitas Siswa'!E37 &amp; " " &amp; LOWER($AT$3) &amp; " " &amp; VLOOKUP(AP38, TP!$AE$5:$AF$24, 2, 0) &amp; ".",
"")</f>
        <v/>
      </c>
      <c r="AT38" s="58" t="str">
        <f>IFERROR(
   'Identitas Siswa'!E37 &amp; " " &amp; LOWER($AT$4) &amp; " " &amp; VLOOKUP(AR38, TP!$AE$5:$AF$24, 2, 0) &amp; ".",
"")</f>
        <v/>
      </c>
      <c r="AU38" s="15"/>
      <c r="AW38" s="29">
        <f t="shared" si="11"/>
        <v>0</v>
      </c>
      <c r="AX38" s="29">
        <f t="shared" si="0"/>
        <v>0</v>
      </c>
      <c r="AY38" s="29">
        <f t="shared" si="1"/>
        <v>0</v>
      </c>
      <c r="AZ38" s="54"/>
      <c r="BA38" s="29">
        <f t="shared" si="2"/>
        <v>0</v>
      </c>
      <c r="BE38" s="48"/>
      <c r="BF38" s="48"/>
    </row>
    <row r="39" spans="1:58" customFormat="1" hidden="1" x14ac:dyDescent="0.25">
      <c r="A39" s="56">
        <f>'Identitas Siswa'!A38</f>
        <v>31</v>
      </c>
      <c r="B39" s="62" t="str">
        <f>IF('Identitas Siswa'!D38=0,"",'Identitas Siswa'!D38)</f>
        <v/>
      </c>
      <c r="C39" s="160"/>
      <c r="D39" s="160"/>
      <c r="E39" s="160"/>
      <c r="F39" s="160"/>
      <c r="G39" s="160"/>
      <c r="H39" s="160"/>
      <c r="I39" s="160"/>
      <c r="J39" s="160"/>
      <c r="K39" s="160"/>
      <c r="L39" s="160"/>
      <c r="M39" s="160"/>
      <c r="N39" s="160"/>
      <c r="O39" s="160"/>
      <c r="P39" s="160"/>
      <c r="Q39" s="160"/>
      <c r="R39" s="160"/>
      <c r="S39" s="160"/>
      <c r="T39" s="160"/>
      <c r="U39" s="160"/>
      <c r="V39" s="160"/>
      <c r="W39" s="160"/>
      <c r="X39" s="160"/>
      <c r="Y39" s="160"/>
      <c r="Z39" s="160"/>
      <c r="AA39" s="160"/>
      <c r="AB39" s="160"/>
      <c r="AC39" s="160"/>
      <c r="AD39" s="160"/>
      <c r="AE39" s="160"/>
      <c r="AF39" s="160"/>
      <c r="AG39" s="160"/>
      <c r="AH39" s="160"/>
      <c r="AI39" s="160"/>
      <c r="AJ39" s="160"/>
      <c r="AK39" s="57">
        <f t="shared" si="3"/>
        <v>0</v>
      </c>
      <c r="AL39" s="57">
        <f t="shared" si="4"/>
        <v>0</v>
      </c>
      <c r="AM39" s="57">
        <f t="shared" si="5"/>
        <v>0</v>
      </c>
      <c r="AN39" s="57" t="str">
        <f t="shared" si="6"/>
        <v/>
      </c>
      <c r="AO39" s="56">
        <f t="shared" si="7"/>
        <v>0</v>
      </c>
      <c r="AP39" s="56" t="str">
        <f t="shared" si="8"/>
        <v/>
      </c>
      <c r="AQ39" s="56">
        <f t="shared" si="9"/>
        <v>0</v>
      </c>
      <c r="AR39" s="56" t="str">
        <f t="shared" si="10"/>
        <v/>
      </c>
      <c r="AS39" s="58" t="str">
        <f>IFERROR(
   'Identitas Siswa'!E38 &amp; " " &amp; LOWER($AT$3) &amp; " " &amp; VLOOKUP(AP39, TP!$AE$5:$AF$24, 2, 0) &amp; ".",
"")</f>
        <v/>
      </c>
      <c r="AT39" s="58" t="str">
        <f>IFERROR(
   'Identitas Siswa'!E38 &amp; " " &amp; LOWER($AT$4) &amp; " " &amp; VLOOKUP(AR39, TP!$AE$5:$AF$24, 2, 0) &amp; ".",
"")</f>
        <v/>
      </c>
      <c r="AU39" s="15"/>
      <c r="AW39" s="29">
        <f t="shared" si="11"/>
        <v>0</v>
      </c>
      <c r="AX39" s="29">
        <f t="shared" si="0"/>
        <v>0</v>
      </c>
      <c r="AY39" s="29">
        <f t="shared" si="1"/>
        <v>0</v>
      </c>
      <c r="AZ39" s="54"/>
      <c r="BA39" s="29">
        <f t="shared" si="2"/>
        <v>0</v>
      </c>
      <c r="BE39" s="48"/>
      <c r="BF39" s="48"/>
    </row>
    <row r="40" spans="1:58" customFormat="1" hidden="1" x14ac:dyDescent="0.25">
      <c r="A40" s="56">
        <f>'Identitas Siswa'!A39</f>
        <v>32</v>
      </c>
      <c r="B40" s="62" t="str">
        <f>IF('Identitas Siswa'!D39=0,"",'Identitas Siswa'!D39)</f>
        <v/>
      </c>
      <c r="C40" s="160"/>
      <c r="D40" s="160"/>
      <c r="E40" s="160"/>
      <c r="F40" s="160"/>
      <c r="G40" s="160"/>
      <c r="H40" s="160"/>
      <c r="I40" s="160"/>
      <c r="J40" s="160"/>
      <c r="K40" s="160"/>
      <c r="L40" s="160"/>
      <c r="M40" s="160"/>
      <c r="N40" s="160"/>
      <c r="O40" s="160"/>
      <c r="P40" s="160"/>
      <c r="Q40" s="160"/>
      <c r="R40" s="160"/>
      <c r="S40" s="160"/>
      <c r="T40" s="160"/>
      <c r="U40" s="160"/>
      <c r="V40" s="160"/>
      <c r="W40" s="160"/>
      <c r="X40" s="160"/>
      <c r="Y40" s="160"/>
      <c r="Z40" s="160"/>
      <c r="AA40" s="160"/>
      <c r="AB40" s="160"/>
      <c r="AC40" s="160"/>
      <c r="AD40" s="160"/>
      <c r="AE40" s="160"/>
      <c r="AF40" s="160"/>
      <c r="AG40" s="160"/>
      <c r="AH40" s="160"/>
      <c r="AI40" s="160"/>
      <c r="AJ40" s="160"/>
      <c r="AK40" s="57">
        <f t="shared" si="3"/>
        <v>0</v>
      </c>
      <c r="AL40" s="57">
        <f t="shared" si="4"/>
        <v>0</v>
      </c>
      <c r="AM40" s="57">
        <f t="shared" si="5"/>
        <v>0</v>
      </c>
      <c r="AN40" s="57" t="str">
        <f t="shared" si="6"/>
        <v/>
      </c>
      <c r="AO40" s="56">
        <f t="shared" si="7"/>
        <v>0</v>
      </c>
      <c r="AP40" s="56" t="str">
        <f t="shared" si="8"/>
        <v/>
      </c>
      <c r="AQ40" s="56">
        <f t="shared" si="9"/>
        <v>0</v>
      </c>
      <c r="AR40" s="56" t="str">
        <f t="shared" si="10"/>
        <v/>
      </c>
      <c r="AS40" s="58" t="str">
        <f>IFERROR(
   'Identitas Siswa'!E39 &amp; " " &amp; LOWER($AT$3) &amp; " " &amp; VLOOKUP(AP40, TP!$AE$5:$AF$24, 2, 0) &amp; ".",
"")</f>
        <v/>
      </c>
      <c r="AT40" s="58" t="str">
        <f>IFERROR(
   'Identitas Siswa'!E39 &amp; " " &amp; LOWER($AT$4) &amp; " " &amp; VLOOKUP(AR40, TP!$AE$5:$AF$24, 2, 0) &amp; ".",
"")</f>
        <v/>
      </c>
      <c r="AU40" s="15"/>
      <c r="AW40" s="29">
        <f t="shared" si="11"/>
        <v>0</v>
      </c>
      <c r="AX40" s="29">
        <f t="shared" si="0"/>
        <v>0</v>
      </c>
      <c r="AY40" s="29">
        <f t="shared" si="1"/>
        <v>0</v>
      </c>
      <c r="AZ40" s="54"/>
      <c r="BA40" s="29">
        <f t="shared" si="2"/>
        <v>0</v>
      </c>
      <c r="BE40" s="48"/>
      <c r="BF40" s="48"/>
    </row>
    <row r="41" spans="1:58" customFormat="1" hidden="1" x14ac:dyDescent="0.25">
      <c r="A41" s="56">
        <f>'Identitas Siswa'!A40</f>
        <v>33</v>
      </c>
      <c r="B41" s="62" t="str">
        <f>IF('Identitas Siswa'!D40=0,"",'Identitas Siswa'!D40)</f>
        <v/>
      </c>
      <c r="C41" s="160"/>
      <c r="D41" s="160"/>
      <c r="E41" s="160"/>
      <c r="F41" s="160"/>
      <c r="G41" s="160"/>
      <c r="H41" s="160"/>
      <c r="I41" s="160"/>
      <c r="J41" s="160"/>
      <c r="K41" s="160"/>
      <c r="L41" s="160"/>
      <c r="M41" s="160"/>
      <c r="N41" s="160"/>
      <c r="O41" s="160"/>
      <c r="P41" s="160"/>
      <c r="Q41" s="160"/>
      <c r="R41" s="160"/>
      <c r="S41" s="160"/>
      <c r="T41" s="160"/>
      <c r="U41" s="160"/>
      <c r="V41" s="160"/>
      <c r="W41" s="160"/>
      <c r="X41" s="160"/>
      <c r="Y41" s="160"/>
      <c r="Z41" s="160"/>
      <c r="AA41" s="160"/>
      <c r="AB41" s="160"/>
      <c r="AC41" s="160"/>
      <c r="AD41" s="160"/>
      <c r="AE41" s="160"/>
      <c r="AF41" s="160"/>
      <c r="AG41" s="160"/>
      <c r="AH41" s="160"/>
      <c r="AI41" s="160"/>
      <c r="AJ41" s="160"/>
      <c r="AK41" s="57">
        <f t="shared" si="3"/>
        <v>0</v>
      </c>
      <c r="AL41" s="57">
        <f t="shared" si="4"/>
        <v>0</v>
      </c>
      <c r="AM41" s="57">
        <f t="shared" si="5"/>
        <v>0</v>
      </c>
      <c r="AN41" s="57" t="str">
        <f t="shared" si="6"/>
        <v/>
      </c>
      <c r="AO41" s="56">
        <f t="shared" si="7"/>
        <v>0</v>
      </c>
      <c r="AP41" s="56" t="str">
        <f t="shared" si="8"/>
        <v/>
      </c>
      <c r="AQ41" s="56">
        <f t="shared" si="9"/>
        <v>0</v>
      </c>
      <c r="AR41" s="56" t="str">
        <f t="shared" si="10"/>
        <v/>
      </c>
      <c r="AS41" s="58" t="str">
        <f>IFERROR(
   'Identitas Siswa'!E40 &amp; " " &amp; LOWER($AT$3) &amp; " " &amp; VLOOKUP(AP41, TP!$AE$5:$AF$24, 2, 0) &amp; ".",
"")</f>
        <v/>
      </c>
      <c r="AT41" s="58" t="str">
        <f>IFERROR(
   'Identitas Siswa'!E40 &amp; " " &amp; LOWER($AT$4) &amp; " " &amp; VLOOKUP(AR41, TP!$AE$5:$AF$24, 2, 0) &amp; ".",
"")</f>
        <v/>
      </c>
      <c r="AU41" s="15"/>
      <c r="AW41" s="29">
        <f t="shared" si="11"/>
        <v>0</v>
      </c>
      <c r="AX41" s="29">
        <f t="shared" si="0"/>
        <v>0</v>
      </c>
      <c r="AY41" s="29">
        <f t="shared" si="1"/>
        <v>0</v>
      </c>
      <c r="AZ41" s="54"/>
      <c r="BA41" s="29">
        <f t="shared" si="2"/>
        <v>0</v>
      </c>
      <c r="BE41" s="48"/>
      <c r="BF41" s="48"/>
    </row>
    <row r="42" spans="1:58" customFormat="1" hidden="1" x14ac:dyDescent="0.25">
      <c r="A42" s="56">
        <f>'Identitas Siswa'!A41</f>
        <v>34</v>
      </c>
      <c r="B42" s="62" t="str">
        <f>IF('Identitas Siswa'!D41=0,"",'Identitas Siswa'!D41)</f>
        <v/>
      </c>
      <c r="C42" s="160"/>
      <c r="D42" s="160"/>
      <c r="E42" s="160"/>
      <c r="F42" s="160"/>
      <c r="G42" s="160"/>
      <c r="H42" s="160"/>
      <c r="I42" s="160"/>
      <c r="J42" s="160"/>
      <c r="K42" s="160"/>
      <c r="L42" s="160"/>
      <c r="M42" s="160"/>
      <c r="N42" s="160"/>
      <c r="O42" s="160"/>
      <c r="P42" s="160"/>
      <c r="Q42" s="160"/>
      <c r="R42" s="160"/>
      <c r="S42" s="160"/>
      <c r="T42" s="160"/>
      <c r="U42" s="160"/>
      <c r="V42" s="160"/>
      <c r="W42" s="160"/>
      <c r="X42" s="160"/>
      <c r="Y42" s="160"/>
      <c r="Z42" s="160"/>
      <c r="AA42" s="160"/>
      <c r="AB42" s="160"/>
      <c r="AC42" s="160"/>
      <c r="AD42" s="160"/>
      <c r="AE42" s="160"/>
      <c r="AF42" s="160"/>
      <c r="AG42" s="160"/>
      <c r="AH42" s="160"/>
      <c r="AI42" s="160"/>
      <c r="AJ42" s="160"/>
      <c r="AK42" s="57">
        <f t="shared" si="3"/>
        <v>0</v>
      </c>
      <c r="AL42" s="57">
        <f t="shared" si="4"/>
        <v>0</v>
      </c>
      <c r="AM42" s="57">
        <f t="shared" si="5"/>
        <v>0</v>
      </c>
      <c r="AN42" s="57" t="str">
        <f t="shared" si="6"/>
        <v/>
      </c>
      <c r="AO42" s="56">
        <f t="shared" si="7"/>
        <v>0</v>
      </c>
      <c r="AP42" s="56" t="str">
        <f t="shared" si="8"/>
        <v/>
      </c>
      <c r="AQ42" s="56">
        <f t="shared" si="9"/>
        <v>0</v>
      </c>
      <c r="AR42" s="56" t="str">
        <f t="shared" si="10"/>
        <v/>
      </c>
      <c r="AS42" s="58" t="str">
        <f>IFERROR(
   'Identitas Siswa'!E41 &amp; " " &amp; LOWER($AT$3) &amp; " " &amp; VLOOKUP(AP42, TP!$AE$5:$AF$24, 2, 0) &amp; ".",
"")</f>
        <v/>
      </c>
      <c r="AT42" s="58" t="str">
        <f>IFERROR(
   'Identitas Siswa'!E41 &amp; " " &amp; LOWER($AT$4) &amp; " " &amp; VLOOKUP(AR42, TP!$AE$5:$AF$24, 2, 0) &amp; ".",
"")</f>
        <v/>
      </c>
      <c r="AU42" s="15"/>
      <c r="AW42" s="29">
        <f t="shared" si="11"/>
        <v>0</v>
      </c>
      <c r="AX42" s="29">
        <f t="shared" si="0"/>
        <v>0</v>
      </c>
      <c r="AY42" s="29">
        <f t="shared" si="1"/>
        <v>0</v>
      </c>
      <c r="AZ42" s="54"/>
      <c r="BA42" s="29">
        <f t="shared" si="2"/>
        <v>0</v>
      </c>
      <c r="BE42" s="48"/>
      <c r="BF42" s="48"/>
    </row>
    <row r="43" spans="1:58" customFormat="1" hidden="1" x14ac:dyDescent="0.25">
      <c r="A43" s="56">
        <f>'Identitas Siswa'!A42</f>
        <v>35</v>
      </c>
      <c r="B43" s="62" t="str">
        <f>IF('Identitas Siswa'!D42=0,"",'Identitas Siswa'!D42)</f>
        <v/>
      </c>
      <c r="C43" s="160"/>
      <c r="D43" s="160"/>
      <c r="E43" s="160"/>
      <c r="F43" s="160"/>
      <c r="G43" s="160"/>
      <c r="H43" s="160"/>
      <c r="I43" s="160"/>
      <c r="J43" s="160"/>
      <c r="K43" s="160"/>
      <c r="L43" s="160"/>
      <c r="M43" s="160"/>
      <c r="N43" s="160"/>
      <c r="O43" s="160"/>
      <c r="P43" s="160"/>
      <c r="Q43" s="160"/>
      <c r="R43" s="160"/>
      <c r="S43" s="160"/>
      <c r="T43" s="160"/>
      <c r="U43" s="160"/>
      <c r="V43" s="160"/>
      <c r="W43" s="160"/>
      <c r="X43" s="160"/>
      <c r="Y43" s="160"/>
      <c r="Z43" s="160"/>
      <c r="AA43" s="160"/>
      <c r="AB43" s="160"/>
      <c r="AC43" s="160"/>
      <c r="AD43" s="160"/>
      <c r="AE43" s="160"/>
      <c r="AF43" s="160"/>
      <c r="AG43" s="160"/>
      <c r="AH43" s="160"/>
      <c r="AI43" s="160"/>
      <c r="AJ43" s="160"/>
      <c r="AK43" s="57">
        <f t="shared" si="3"/>
        <v>0</v>
      </c>
      <c r="AL43" s="57">
        <f t="shared" si="4"/>
        <v>0</v>
      </c>
      <c r="AM43" s="57">
        <f t="shared" si="5"/>
        <v>0</v>
      </c>
      <c r="AN43" s="57" t="str">
        <f t="shared" si="6"/>
        <v/>
      </c>
      <c r="AO43" s="56">
        <f t="shared" si="7"/>
        <v>0</v>
      </c>
      <c r="AP43" s="56" t="str">
        <f t="shared" si="8"/>
        <v/>
      </c>
      <c r="AQ43" s="56">
        <f t="shared" si="9"/>
        <v>0</v>
      </c>
      <c r="AR43" s="56" t="str">
        <f t="shared" si="10"/>
        <v/>
      </c>
      <c r="AS43" s="58" t="str">
        <f>IFERROR(
   'Identitas Siswa'!E42 &amp; " " &amp; LOWER($AT$3) &amp; " " &amp; VLOOKUP(AP43, TP!$AE$5:$AF$24, 2, 0) &amp; ".",
"")</f>
        <v/>
      </c>
      <c r="AT43" s="58" t="str">
        <f>IFERROR(
   'Identitas Siswa'!E42 &amp; " " &amp; LOWER($AT$4) &amp; " " &amp; VLOOKUP(AR43, TP!$AE$5:$AF$24, 2, 0) &amp; ".",
"")</f>
        <v/>
      </c>
      <c r="AU43" s="15"/>
      <c r="AW43" s="29">
        <f t="shared" si="11"/>
        <v>0</v>
      </c>
      <c r="AX43" s="29">
        <f t="shared" si="0"/>
        <v>0</v>
      </c>
      <c r="AY43" s="29">
        <f t="shared" si="1"/>
        <v>0</v>
      </c>
      <c r="AZ43" s="54"/>
      <c r="BA43" s="29">
        <f t="shared" si="2"/>
        <v>0</v>
      </c>
      <c r="BE43" s="48"/>
      <c r="BF43" s="48"/>
    </row>
    <row r="44" spans="1:58" customFormat="1" hidden="1" x14ac:dyDescent="0.25">
      <c r="A44" s="56">
        <f>'Identitas Siswa'!A43</f>
        <v>36</v>
      </c>
      <c r="B44" s="62" t="str">
        <f>IF('Identitas Siswa'!D43=0,"",'Identitas Siswa'!D43)</f>
        <v/>
      </c>
      <c r="C44" s="160"/>
      <c r="D44" s="160"/>
      <c r="E44" s="160"/>
      <c r="F44" s="160"/>
      <c r="G44" s="160"/>
      <c r="H44" s="160"/>
      <c r="I44" s="160"/>
      <c r="J44" s="160"/>
      <c r="K44" s="160"/>
      <c r="L44" s="160"/>
      <c r="M44" s="160"/>
      <c r="N44" s="160"/>
      <c r="O44" s="160"/>
      <c r="P44" s="160"/>
      <c r="Q44" s="160"/>
      <c r="R44" s="160"/>
      <c r="S44" s="160"/>
      <c r="T44" s="160"/>
      <c r="U44" s="160"/>
      <c r="V44" s="160"/>
      <c r="W44" s="160"/>
      <c r="X44" s="160"/>
      <c r="Y44" s="160"/>
      <c r="Z44" s="160"/>
      <c r="AA44" s="160"/>
      <c r="AB44" s="160"/>
      <c r="AC44" s="160"/>
      <c r="AD44" s="160"/>
      <c r="AE44" s="160"/>
      <c r="AF44" s="160"/>
      <c r="AG44" s="160"/>
      <c r="AH44" s="160"/>
      <c r="AI44" s="160"/>
      <c r="AJ44" s="160"/>
      <c r="AK44" s="57">
        <f t="shared" si="3"/>
        <v>0</v>
      </c>
      <c r="AL44" s="57">
        <f t="shared" si="4"/>
        <v>0</v>
      </c>
      <c r="AM44" s="57">
        <f t="shared" si="5"/>
        <v>0</v>
      </c>
      <c r="AN44" s="57" t="str">
        <f t="shared" si="6"/>
        <v/>
      </c>
      <c r="AO44" s="56">
        <f t="shared" si="7"/>
        <v>0</v>
      </c>
      <c r="AP44" s="56" t="str">
        <f t="shared" si="8"/>
        <v/>
      </c>
      <c r="AQ44" s="56">
        <f t="shared" si="9"/>
        <v>0</v>
      </c>
      <c r="AR44" s="56" t="str">
        <f t="shared" si="10"/>
        <v/>
      </c>
      <c r="AS44" s="58" t="str">
        <f>IFERROR(
   'Identitas Siswa'!E43 &amp; " " &amp; LOWER($AT$3) &amp; " " &amp; VLOOKUP(AP44, TP!$AE$5:$AF$24, 2, 0) &amp; ".",
"")</f>
        <v/>
      </c>
      <c r="AT44" s="58" t="str">
        <f>IFERROR(
   'Identitas Siswa'!E43 &amp; " " &amp; LOWER($AT$4) &amp; " " &amp; VLOOKUP(AR44, TP!$AE$5:$AF$24, 2, 0) &amp; ".",
"")</f>
        <v/>
      </c>
      <c r="AU44" s="15"/>
      <c r="AW44" s="29">
        <f t="shared" si="11"/>
        <v>0</v>
      </c>
      <c r="AX44" s="29">
        <f t="shared" si="0"/>
        <v>0</v>
      </c>
      <c r="AY44" s="29">
        <f t="shared" si="1"/>
        <v>0</v>
      </c>
      <c r="AZ44" s="54"/>
      <c r="BA44" s="29">
        <f t="shared" si="2"/>
        <v>0</v>
      </c>
      <c r="BE44" s="48"/>
      <c r="BF44" s="48"/>
    </row>
    <row r="45" spans="1:58" customFormat="1" hidden="1" x14ac:dyDescent="0.25">
      <c r="A45" s="56">
        <f>'Identitas Siswa'!A44</f>
        <v>37</v>
      </c>
      <c r="B45" s="62" t="str">
        <f>IF('Identitas Siswa'!D44=0,"",'Identitas Siswa'!D44)</f>
        <v/>
      </c>
      <c r="C45" s="160"/>
      <c r="D45" s="160"/>
      <c r="E45" s="160"/>
      <c r="F45" s="160"/>
      <c r="G45" s="160"/>
      <c r="H45" s="160"/>
      <c r="I45" s="160"/>
      <c r="J45" s="160"/>
      <c r="K45" s="160"/>
      <c r="L45" s="160"/>
      <c r="M45" s="160"/>
      <c r="N45" s="160"/>
      <c r="O45" s="160"/>
      <c r="P45" s="160"/>
      <c r="Q45" s="160"/>
      <c r="R45" s="160"/>
      <c r="S45" s="160"/>
      <c r="T45" s="160"/>
      <c r="U45" s="160"/>
      <c r="V45" s="160"/>
      <c r="W45" s="160"/>
      <c r="X45" s="160"/>
      <c r="Y45" s="160"/>
      <c r="Z45" s="160"/>
      <c r="AA45" s="160"/>
      <c r="AB45" s="160"/>
      <c r="AC45" s="160"/>
      <c r="AD45" s="160"/>
      <c r="AE45" s="160"/>
      <c r="AF45" s="160"/>
      <c r="AG45" s="160"/>
      <c r="AH45" s="160"/>
      <c r="AI45" s="160"/>
      <c r="AJ45" s="160"/>
      <c r="AK45" s="57">
        <f t="shared" si="3"/>
        <v>0</v>
      </c>
      <c r="AL45" s="57">
        <f t="shared" si="4"/>
        <v>0</v>
      </c>
      <c r="AM45" s="57">
        <f t="shared" si="5"/>
        <v>0</v>
      </c>
      <c r="AN45" s="57" t="str">
        <f t="shared" si="6"/>
        <v/>
      </c>
      <c r="AO45" s="56">
        <f t="shared" si="7"/>
        <v>0</v>
      </c>
      <c r="AP45" s="56" t="str">
        <f t="shared" si="8"/>
        <v/>
      </c>
      <c r="AQ45" s="56">
        <f t="shared" si="9"/>
        <v>0</v>
      </c>
      <c r="AR45" s="56" t="str">
        <f t="shared" si="10"/>
        <v/>
      </c>
      <c r="AS45" s="58" t="str">
        <f>IFERROR(
   'Identitas Siswa'!E44 &amp; " " &amp; LOWER($AT$3) &amp; " " &amp; VLOOKUP(AP45, TP!$AE$5:$AF$24, 2, 0) &amp; ".",
"")</f>
        <v/>
      </c>
      <c r="AT45" s="58" t="str">
        <f>IFERROR(
   'Identitas Siswa'!E44 &amp; " " &amp; LOWER($AT$4) &amp; " " &amp; VLOOKUP(AR45, TP!$AE$5:$AF$24, 2, 0) &amp; ".",
"")</f>
        <v/>
      </c>
      <c r="AU45" s="15"/>
      <c r="AW45" s="29">
        <f t="shared" si="11"/>
        <v>0</v>
      </c>
      <c r="AX45" s="29">
        <f t="shared" si="0"/>
        <v>0</v>
      </c>
      <c r="AY45" s="29">
        <f t="shared" si="1"/>
        <v>0</v>
      </c>
      <c r="AZ45" s="54"/>
      <c r="BA45" s="29">
        <f t="shared" si="2"/>
        <v>0</v>
      </c>
      <c r="BE45" s="48"/>
      <c r="BF45" s="48"/>
    </row>
    <row r="46" spans="1:58" customFormat="1" hidden="1" x14ac:dyDescent="0.25">
      <c r="A46" s="56">
        <f>'Identitas Siswa'!A45</f>
        <v>38</v>
      </c>
      <c r="B46" s="62" t="str">
        <f>IF('Identitas Siswa'!D45=0,"",'Identitas Siswa'!D45)</f>
        <v/>
      </c>
      <c r="C46" s="160"/>
      <c r="D46" s="160"/>
      <c r="E46" s="160"/>
      <c r="F46" s="160"/>
      <c r="G46" s="160"/>
      <c r="H46" s="160"/>
      <c r="I46" s="160"/>
      <c r="J46" s="160"/>
      <c r="K46" s="160"/>
      <c r="L46" s="160"/>
      <c r="M46" s="160"/>
      <c r="N46" s="160"/>
      <c r="O46" s="160"/>
      <c r="P46" s="160"/>
      <c r="Q46" s="160"/>
      <c r="R46" s="160"/>
      <c r="S46" s="160"/>
      <c r="T46" s="160"/>
      <c r="U46" s="160"/>
      <c r="V46" s="160"/>
      <c r="W46" s="160"/>
      <c r="X46" s="160"/>
      <c r="Y46" s="160"/>
      <c r="Z46" s="160"/>
      <c r="AA46" s="160"/>
      <c r="AB46" s="160"/>
      <c r="AC46" s="160"/>
      <c r="AD46" s="160"/>
      <c r="AE46" s="160"/>
      <c r="AF46" s="160"/>
      <c r="AG46" s="160"/>
      <c r="AH46" s="160"/>
      <c r="AI46" s="160"/>
      <c r="AJ46" s="160"/>
      <c r="AK46" s="57">
        <f t="shared" si="3"/>
        <v>0</v>
      </c>
      <c r="AL46" s="57">
        <f t="shared" si="4"/>
        <v>0</v>
      </c>
      <c r="AM46" s="57">
        <f t="shared" si="5"/>
        <v>0</v>
      </c>
      <c r="AN46" s="57" t="str">
        <f t="shared" si="6"/>
        <v/>
      </c>
      <c r="AO46" s="56">
        <f t="shared" si="7"/>
        <v>0</v>
      </c>
      <c r="AP46" s="56" t="str">
        <f t="shared" si="8"/>
        <v/>
      </c>
      <c r="AQ46" s="56">
        <f t="shared" si="9"/>
        <v>0</v>
      </c>
      <c r="AR46" s="56" t="str">
        <f t="shared" si="10"/>
        <v/>
      </c>
      <c r="AS46" s="58" t="str">
        <f>IFERROR(
   'Identitas Siswa'!E45 &amp; " " &amp; LOWER($AT$3) &amp; " " &amp; VLOOKUP(AP46, TP!$AE$5:$AF$24, 2, 0) &amp; ".",
"")</f>
        <v/>
      </c>
      <c r="AT46" s="58" t="str">
        <f>IFERROR(
   'Identitas Siswa'!E45 &amp; " " &amp; LOWER($AT$4) &amp; " " &amp; VLOOKUP(AR46, TP!$AE$5:$AF$24, 2, 0) &amp; ".",
"")</f>
        <v/>
      </c>
      <c r="AU46" s="15"/>
      <c r="AW46" s="29">
        <f t="shared" si="11"/>
        <v>0</v>
      </c>
      <c r="AX46" s="29">
        <f t="shared" si="0"/>
        <v>0</v>
      </c>
      <c r="AY46" s="29">
        <f t="shared" si="1"/>
        <v>0</v>
      </c>
      <c r="AZ46" s="54"/>
      <c r="BA46" s="29">
        <f t="shared" si="2"/>
        <v>0</v>
      </c>
      <c r="BE46" s="48"/>
      <c r="BF46" s="48"/>
    </row>
    <row r="47" spans="1:58" customFormat="1" hidden="1" x14ac:dyDescent="0.25">
      <c r="A47" s="56">
        <f>'Identitas Siswa'!A46</f>
        <v>39</v>
      </c>
      <c r="B47" s="62" t="str">
        <f>IF('Identitas Siswa'!D46=0,"",'Identitas Siswa'!D46)</f>
        <v/>
      </c>
      <c r="C47" s="160"/>
      <c r="D47" s="160"/>
      <c r="E47" s="160"/>
      <c r="F47" s="160"/>
      <c r="G47" s="160"/>
      <c r="H47" s="160"/>
      <c r="I47" s="160"/>
      <c r="J47" s="160"/>
      <c r="K47" s="160"/>
      <c r="L47" s="160"/>
      <c r="M47" s="160"/>
      <c r="N47" s="160"/>
      <c r="O47" s="160"/>
      <c r="P47" s="160"/>
      <c r="Q47" s="160"/>
      <c r="R47" s="160"/>
      <c r="S47" s="160"/>
      <c r="T47" s="160"/>
      <c r="U47" s="160"/>
      <c r="V47" s="160"/>
      <c r="W47" s="160"/>
      <c r="X47" s="160"/>
      <c r="Y47" s="160"/>
      <c r="Z47" s="160"/>
      <c r="AA47" s="160"/>
      <c r="AB47" s="160"/>
      <c r="AC47" s="160"/>
      <c r="AD47" s="160"/>
      <c r="AE47" s="160"/>
      <c r="AF47" s="160"/>
      <c r="AG47" s="160"/>
      <c r="AH47" s="160"/>
      <c r="AI47" s="160"/>
      <c r="AJ47" s="160"/>
      <c r="AK47" s="57">
        <f t="shared" si="3"/>
        <v>0</v>
      </c>
      <c r="AL47" s="57">
        <f t="shared" si="4"/>
        <v>0</v>
      </c>
      <c r="AM47" s="57">
        <f t="shared" si="5"/>
        <v>0</v>
      </c>
      <c r="AN47" s="57" t="str">
        <f t="shared" si="6"/>
        <v/>
      </c>
      <c r="AO47" s="56">
        <f t="shared" si="7"/>
        <v>0</v>
      </c>
      <c r="AP47" s="56" t="str">
        <f t="shared" si="8"/>
        <v/>
      </c>
      <c r="AQ47" s="56">
        <f t="shared" si="9"/>
        <v>0</v>
      </c>
      <c r="AR47" s="56" t="str">
        <f t="shared" si="10"/>
        <v/>
      </c>
      <c r="AS47" s="58" t="str">
        <f>IFERROR(
   'Identitas Siswa'!E46 &amp; " " &amp; LOWER($AT$3) &amp; " " &amp; VLOOKUP(AP47, TP!$AE$5:$AF$24, 2, 0) &amp; ".",
"")</f>
        <v/>
      </c>
      <c r="AT47" s="58" t="str">
        <f>IFERROR(
   'Identitas Siswa'!E46 &amp; " " &amp; LOWER($AT$4) &amp; " " &amp; VLOOKUP(AR47, TP!$AE$5:$AF$24, 2, 0) &amp; ".",
"")</f>
        <v/>
      </c>
      <c r="AU47" s="15"/>
      <c r="AW47" s="29">
        <f t="shared" si="11"/>
        <v>0</v>
      </c>
      <c r="AX47" s="29">
        <f t="shared" si="0"/>
        <v>0</v>
      </c>
      <c r="AY47" s="29">
        <f t="shared" si="1"/>
        <v>0</v>
      </c>
      <c r="AZ47" s="54"/>
      <c r="BA47" s="29">
        <f t="shared" si="2"/>
        <v>0</v>
      </c>
      <c r="BE47" s="48"/>
      <c r="BF47" s="48"/>
    </row>
    <row r="48" spans="1:58" customFormat="1" hidden="1" x14ac:dyDescent="0.25">
      <c r="A48" s="56">
        <f>'Identitas Siswa'!A47</f>
        <v>40</v>
      </c>
      <c r="B48" s="62" t="str">
        <f>IF('Identitas Siswa'!D47=0,"",'Identitas Siswa'!D47)</f>
        <v/>
      </c>
      <c r="C48" s="160"/>
      <c r="D48" s="160"/>
      <c r="E48" s="160"/>
      <c r="F48" s="160"/>
      <c r="G48" s="160"/>
      <c r="H48" s="160"/>
      <c r="I48" s="160"/>
      <c r="J48" s="160"/>
      <c r="K48" s="160"/>
      <c r="L48" s="160"/>
      <c r="M48" s="160"/>
      <c r="N48" s="160"/>
      <c r="O48" s="160"/>
      <c r="P48" s="160"/>
      <c r="Q48" s="160"/>
      <c r="R48" s="160"/>
      <c r="S48" s="160"/>
      <c r="T48" s="160"/>
      <c r="U48" s="160"/>
      <c r="V48" s="160"/>
      <c r="W48" s="160"/>
      <c r="X48" s="160"/>
      <c r="Y48" s="160"/>
      <c r="Z48" s="160"/>
      <c r="AA48" s="160"/>
      <c r="AB48" s="160"/>
      <c r="AC48" s="160"/>
      <c r="AD48" s="160"/>
      <c r="AE48" s="160"/>
      <c r="AF48" s="160"/>
      <c r="AG48" s="160"/>
      <c r="AH48" s="160"/>
      <c r="AI48" s="160"/>
      <c r="AJ48" s="160"/>
      <c r="AK48" s="57">
        <f t="shared" si="3"/>
        <v>0</v>
      </c>
      <c r="AL48" s="57">
        <f t="shared" si="4"/>
        <v>0</v>
      </c>
      <c r="AM48" s="57">
        <f t="shared" si="5"/>
        <v>0</v>
      </c>
      <c r="AN48" s="57" t="str">
        <f t="shared" si="6"/>
        <v/>
      </c>
      <c r="AO48" s="56">
        <f t="shared" si="7"/>
        <v>0</v>
      </c>
      <c r="AP48" s="56" t="str">
        <f t="shared" si="8"/>
        <v/>
      </c>
      <c r="AQ48" s="56">
        <f t="shared" si="9"/>
        <v>0</v>
      </c>
      <c r="AR48" s="56" t="str">
        <f t="shared" si="10"/>
        <v/>
      </c>
      <c r="AS48" s="58" t="str">
        <f>IFERROR(
   'Identitas Siswa'!E47 &amp; " " &amp; LOWER($AT$3) &amp; " " &amp; VLOOKUP(AP48, TP!$AE$5:$AF$24, 2, 0) &amp; ".",
"")</f>
        <v/>
      </c>
      <c r="AT48" s="58" t="str">
        <f>IFERROR(
   'Identitas Siswa'!E47 &amp; " " &amp; LOWER($AT$4) &amp; " " &amp; VLOOKUP(AR48, TP!$AE$5:$AF$24, 2, 0) &amp; ".",
"")</f>
        <v/>
      </c>
      <c r="AU48" s="15"/>
      <c r="AW48" s="29">
        <f t="shared" si="11"/>
        <v>0</v>
      </c>
      <c r="AX48" s="29">
        <f t="shared" si="0"/>
        <v>0</v>
      </c>
      <c r="AY48" s="29">
        <f t="shared" si="1"/>
        <v>0</v>
      </c>
      <c r="AZ48" s="54"/>
      <c r="BA48" s="29">
        <f t="shared" si="2"/>
        <v>0</v>
      </c>
      <c r="BE48" s="48"/>
      <c r="BF48" s="48"/>
    </row>
    <row r="49" spans="1:58" customFormat="1" hidden="1" x14ac:dyDescent="0.25">
      <c r="A49" s="56">
        <f>'Identitas Siswa'!A48</f>
        <v>41</v>
      </c>
      <c r="B49" s="62" t="str">
        <f>IF('Identitas Siswa'!D48=0,"",'Identitas Siswa'!D48)</f>
        <v/>
      </c>
      <c r="C49" s="160"/>
      <c r="D49" s="160"/>
      <c r="E49" s="160"/>
      <c r="F49" s="160"/>
      <c r="G49" s="160"/>
      <c r="H49" s="160"/>
      <c r="I49" s="160"/>
      <c r="J49" s="160"/>
      <c r="K49" s="160"/>
      <c r="L49" s="160"/>
      <c r="M49" s="160"/>
      <c r="N49" s="160"/>
      <c r="O49" s="160"/>
      <c r="P49" s="160"/>
      <c r="Q49" s="160"/>
      <c r="R49" s="160"/>
      <c r="S49" s="160"/>
      <c r="T49" s="160"/>
      <c r="U49" s="160"/>
      <c r="V49" s="160"/>
      <c r="W49" s="160"/>
      <c r="X49" s="160"/>
      <c r="Y49" s="160"/>
      <c r="Z49" s="160"/>
      <c r="AA49" s="160"/>
      <c r="AB49" s="160"/>
      <c r="AC49" s="160"/>
      <c r="AD49" s="160"/>
      <c r="AE49" s="160"/>
      <c r="AF49" s="160"/>
      <c r="AG49" s="160"/>
      <c r="AH49" s="160"/>
      <c r="AI49" s="160"/>
      <c r="AJ49" s="160"/>
      <c r="AK49" s="57">
        <f t="shared" si="3"/>
        <v>0</v>
      </c>
      <c r="AL49" s="57">
        <f t="shared" si="4"/>
        <v>0</v>
      </c>
      <c r="AM49" s="57">
        <f t="shared" si="5"/>
        <v>0</v>
      </c>
      <c r="AN49" s="57" t="str">
        <f t="shared" si="6"/>
        <v/>
      </c>
      <c r="AO49" s="56">
        <f t="shared" si="7"/>
        <v>0</v>
      </c>
      <c r="AP49" s="56" t="str">
        <f t="shared" si="8"/>
        <v/>
      </c>
      <c r="AQ49" s="56">
        <f t="shared" si="9"/>
        <v>0</v>
      </c>
      <c r="AR49" s="56" t="str">
        <f t="shared" si="10"/>
        <v/>
      </c>
      <c r="AS49" s="58" t="str">
        <f>IFERROR(
   'Identitas Siswa'!E48 &amp; " " &amp; LOWER($AT$3) &amp; " " &amp; VLOOKUP(AP49, TP!$AE$5:$AF$24, 2, 0) &amp; ".",
"")</f>
        <v/>
      </c>
      <c r="AT49" s="58" t="str">
        <f>IFERROR(
   'Identitas Siswa'!E48 &amp; " " &amp; LOWER($AT$4) &amp; " " &amp; VLOOKUP(AR49, TP!$AE$5:$AF$24, 2, 0) &amp; ".",
"")</f>
        <v/>
      </c>
      <c r="AU49" s="15"/>
      <c r="AW49" s="29">
        <f t="shared" si="11"/>
        <v>0</v>
      </c>
      <c r="AX49" s="29">
        <f t="shared" si="0"/>
        <v>0</v>
      </c>
      <c r="AY49" s="29">
        <f t="shared" si="1"/>
        <v>0</v>
      </c>
      <c r="AZ49" s="54"/>
      <c r="BA49" s="29">
        <f t="shared" si="2"/>
        <v>0</v>
      </c>
      <c r="BE49" s="48"/>
      <c r="BF49" s="48"/>
    </row>
    <row r="50" spans="1:58" customFormat="1" hidden="1" x14ac:dyDescent="0.25">
      <c r="A50" s="56">
        <f>'Identitas Siswa'!A49</f>
        <v>42</v>
      </c>
      <c r="B50" s="62" t="str">
        <f>IF('Identitas Siswa'!D49=0,"",'Identitas Siswa'!D49)</f>
        <v/>
      </c>
      <c r="C50" s="160"/>
      <c r="D50" s="160"/>
      <c r="E50" s="160"/>
      <c r="F50" s="160"/>
      <c r="G50" s="160"/>
      <c r="H50" s="160"/>
      <c r="I50" s="160"/>
      <c r="J50" s="160"/>
      <c r="K50" s="160"/>
      <c r="L50" s="160"/>
      <c r="M50" s="160"/>
      <c r="N50" s="160"/>
      <c r="O50" s="160"/>
      <c r="P50" s="160"/>
      <c r="Q50" s="160"/>
      <c r="R50" s="160"/>
      <c r="S50" s="160"/>
      <c r="T50" s="160"/>
      <c r="U50" s="160"/>
      <c r="V50" s="160"/>
      <c r="W50" s="160"/>
      <c r="X50" s="160"/>
      <c r="Y50" s="160"/>
      <c r="Z50" s="160"/>
      <c r="AA50" s="160"/>
      <c r="AB50" s="160"/>
      <c r="AC50" s="160"/>
      <c r="AD50" s="160"/>
      <c r="AE50" s="160"/>
      <c r="AF50" s="160"/>
      <c r="AG50" s="160"/>
      <c r="AH50" s="160"/>
      <c r="AI50" s="160"/>
      <c r="AJ50" s="160"/>
      <c r="AK50" s="57">
        <f t="shared" si="3"/>
        <v>0</v>
      </c>
      <c r="AL50" s="57">
        <f t="shared" si="4"/>
        <v>0</v>
      </c>
      <c r="AM50" s="57">
        <f t="shared" si="5"/>
        <v>0</v>
      </c>
      <c r="AN50" s="57" t="str">
        <f t="shared" si="6"/>
        <v/>
      </c>
      <c r="AO50" s="56">
        <f t="shared" si="7"/>
        <v>0</v>
      </c>
      <c r="AP50" s="56" t="str">
        <f t="shared" si="8"/>
        <v/>
      </c>
      <c r="AQ50" s="56">
        <f t="shared" si="9"/>
        <v>0</v>
      </c>
      <c r="AR50" s="56" t="str">
        <f t="shared" si="10"/>
        <v/>
      </c>
      <c r="AS50" s="58" t="str">
        <f>IFERROR(
   'Identitas Siswa'!E49 &amp; " " &amp; LOWER($AT$3) &amp; " " &amp; VLOOKUP(AP50, TP!$AE$5:$AF$24, 2, 0) &amp; ".",
"")</f>
        <v/>
      </c>
      <c r="AT50" s="58" t="str">
        <f>IFERROR(
   'Identitas Siswa'!E49 &amp; " " &amp; LOWER($AT$4) &amp; " " &amp; VLOOKUP(AR50, TP!$AE$5:$AF$24, 2, 0) &amp; ".",
"")</f>
        <v/>
      </c>
      <c r="AU50" s="15"/>
      <c r="AW50" s="29">
        <f t="shared" si="11"/>
        <v>0</v>
      </c>
      <c r="AX50" s="29">
        <f t="shared" si="0"/>
        <v>0</v>
      </c>
      <c r="AY50" s="29">
        <f t="shared" si="1"/>
        <v>0</v>
      </c>
      <c r="AZ50" s="54"/>
      <c r="BA50" s="29">
        <f t="shared" si="2"/>
        <v>0</v>
      </c>
      <c r="BE50" s="48"/>
      <c r="BF50" s="48"/>
    </row>
    <row r="51" spans="1:58" customFormat="1" hidden="1" x14ac:dyDescent="0.25">
      <c r="A51" s="56">
        <f>'Identitas Siswa'!A50</f>
        <v>43</v>
      </c>
      <c r="B51" s="62" t="str">
        <f>IF('Identitas Siswa'!D50=0,"",'Identitas Siswa'!D50)</f>
        <v/>
      </c>
      <c r="C51" s="160"/>
      <c r="D51" s="160"/>
      <c r="E51" s="160"/>
      <c r="F51" s="160"/>
      <c r="G51" s="160"/>
      <c r="H51" s="160"/>
      <c r="I51" s="160"/>
      <c r="J51" s="160"/>
      <c r="K51" s="160"/>
      <c r="L51" s="160"/>
      <c r="M51" s="160"/>
      <c r="N51" s="160"/>
      <c r="O51" s="160"/>
      <c r="P51" s="160"/>
      <c r="Q51" s="160"/>
      <c r="R51" s="160"/>
      <c r="S51" s="160"/>
      <c r="T51" s="160"/>
      <c r="U51" s="160"/>
      <c r="V51" s="160"/>
      <c r="W51" s="160"/>
      <c r="X51" s="160"/>
      <c r="Y51" s="160"/>
      <c r="Z51" s="160"/>
      <c r="AA51" s="160"/>
      <c r="AB51" s="160"/>
      <c r="AC51" s="160"/>
      <c r="AD51" s="160"/>
      <c r="AE51" s="160"/>
      <c r="AF51" s="160"/>
      <c r="AG51" s="160"/>
      <c r="AH51" s="160"/>
      <c r="AI51" s="160"/>
      <c r="AJ51" s="160"/>
      <c r="AK51" s="57">
        <f t="shared" si="3"/>
        <v>0</v>
      </c>
      <c r="AL51" s="57">
        <f t="shared" si="4"/>
        <v>0</v>
      </c>
      <c r="AM51" s="57">
        <f t="shared" si="5"/>
        <v>0</v>
      </c>
      <c r="AN51" s="57" t="str">
        <f t="shared" si="6"/>
        <v/>
      </c>
      <c r="AO51" s="56">
        <f t="shared" si="7"/>
        <v>0</v>
      </c>
      <c r="AP51" s="56" t="str">
        <f t="shared" si="8"/>
        <v/>
      </c>
      <c r="AQ51" s="56">
        <f t="shared" si="9"/>
        <v>0</v>
      </c>
      <c r="AR51" s="56" t="str">
        <f t="shared" si="10"/>
        <v/>
      </c>
      <c r="AS51" s="58" t="str">
        <f>IFERROR(
   'Identitas Siswa'!E50 &amp; " " &amp; LOWER($AT$3) &amp; " " &amp; VLOOKUP(AP51, TP!$AE$5:$AF$24, 2, 0) &amp; ".",
"")</f>
        <v/>
      </c>
      <c r="AT51" s="58" t="str">
        <f>IFERROR(
   'Identitas Siswa'!E50 &amp; " " &amp; LOWER($AT$4) &amp; " " &amp; VLOOKUP(AR51, TP!$AE$5:$AF$24, 2, 0) &amp; ".",
"")</f>
        <v/>
      </c>
      <c r="AU51" s="15"/>
      <c r="AW51" s="29">
        <f t="shared" si="11"/>
        <v>0</v>
      </c>
      <c r="AX51" s="29">
        <f t="shared" si="0"/>
        <v>0</v>
      </c>
      <c r="AY51" s="29">
        <f t="shared" si="1"/>
        <v>0</v>
      </c>
      <c r="AZ51" s="54"/>
      <c r="BA51" s="29">
        <f t="shared" si="2"/>
        <v>0</v>
      </c>
      <c r="BE51" s="48"/>
      <c r="BF51" s="48"/>
    </row>
    <row r="52" spans="1:58" customFormat="1" hidden="1" x14ac:dyDescent="0.25">
      <c r="A52" s="56">
        <f>'Identitas Siswa'!A51</f>
        <v>44</v>
      </c>
      <c r="B52" s="62" t="str">
        <f>IF('Identitas Siswa'!D51=0,"",'Identitas Siswa'!D51)</f>
        <v/>
      </c>
      <c r="C52" s="160"/>
      <c r="D52" s="160"/>
      <c r="E52" s="160"/>
      <c r="F52" s="160"/>
      <c r="G52" s="160"/>
      <c r="H52" s="160"/>
      <c r="I52" s="160"/>
      <c r="J52" s="160"/>
      <c r="K52" s="160"/>
      <c r="L52" s="160"/>
      <c r="M52" s="160"/>
      <c r="N52" s="160"/>
      <c r="O52" s="160"/>
      <c r="P52" s="160"/>
      <c r="Q52" s="160"/>
      <c r="R52" s="160"/>
      <c r="S52" s="160"/>
      <c r="T52" s="160"/>
      <c r="U52" s="160"/>
      <c r="V52" s="160"/>
      <c r="W52" s="160"/>
      <c r="X52" s="160"/>
      <c r="Y52" s="160"/>
      <c r="Z52" s="160"/>
      <c r="AA52" s="160"/>
      <c r="AB52" s="160"/>
      <c r="AC52" s="160"/>
      <c r="AD52" s="160"/>
      <c r="AE52" s="160"/>
      <c r="AF52" s="160"/>
      <c r="AG52" s="160"/>
      <c r="AH52" s="160"/>
      <c r="AI52" s="160"/>
      <c r="AJ52" s="160"/>
      <c r="AK52" s="57">
        <f t="shared" si="3"/>
        <v>0</v>
      </c>
      <c r="AL52" s="57">
        <f t="shared" si="4"/>
        <v>0</v>
      </c>
      <c r="AM52" s="57">
        <f t="shared" si="5"/>
        <v>0</v>
      </c>
      <c r="AN52" s="57" t="str">
        <f t="shared" si="6"/>
        <v/>
      </c>
      <c r="AO52" s="56">
        <f t="shared" si="7"/>
        <v>0</v>
      </c>
      <c r="AP52" s="56" t="str">
        <f t="shared" si="8"/>
        <v/>
      </c>
      <c r="AQ52" s="56">
        <f t="shared" si="9"/>
        <v>0</v>
      </c>
      <c r="AR52" s="56" t="str">
        <f t="shared" si="10"/>
        <v/>
      </c>
      <c r="AS52" s="58" t="str">
        <f>IFERROR(
   'Identitas Siswa'!E51 &amp; " " &amp; LOWER($AT$3) &amp; " " &amp; VLOOKUP(AP52, TP!$AE$5:$AF$24, 2, 0) &amp; ".",
"")</f>
        <v/>
      </c>
      <c r="AT52" s="58" t="str">
        <f>IFERROR(
   'Identitas Siswa'!E51 &amp; " " &amp; LOWER($AT$4) &amp; " " &amp; VLOOKUP(AR52, TP!$AE$5:$AF$24, 2, 0) &amp; ".",
"")</f>
        <v/>
      </c>
      <c r="AU52" s="15"/>
      <c r="AW52" s="29">
        <f t="shared" si="11"/>
        <v>0</v>
      </c>
      <c r="AX52" s="29">
        <f t="shared" si="0"/>
        <v>0</v>
      </c>
      <c r="AY52" s="29">
        <f t="shared" si="1"/>
        <v>0</v>
      </c>
      <c r="AZ52" s="54"/>
      <c r="BA52" s="29">
        <f t="shared" si="2"/>
        <v>0</v>
      </c>
      <c r="BE52" s="48"/>
      <c r="BF52" s="48"/>
    </row>
    <row r="53" spans="1:58" customFormat="1" hidden="1" x14ac:dyDescent="0.25">
      <c r="A53" s="56">
        <f>'Identitas Siswa'!A52</f>
        <v>45</v>
      </c>
      <c r="B53" s="62" t="str">
        <f>IF('Identitas Siswa'!D52=0,"",'Identitas Siswa'!D52)</f>
        <v/>
      </c>
      <c r="C53" s="160"/>
      <c r="D53" s="160"/>
      <c r="E53" s="160"/>
      <c r="F53" s="160"/>
      <c r="G53" s="160"/>
      <c r="H53" s="160"/>
      <c r="I53" s="160"/>
      <c r="J53" s="160"/>
      <c r="K53" s="160"/>
      <c r="L53" s="160"/>
      <c r="M53" s="160"/>
      <c r="N53" s="160"/>
      <c r="O53" s="160"/>
      <c r="P53" s="160"/>
      <c r="Q53" s="160"/>
      <c r="R53" s="160"/>
      <c r="S53" s="160"/>
      <c r="T53" s="160"/>
      <c r="U53" s="160"/>
      <c r="V53" s="160"/>
      <c r="W53" s="160"/>
      <c r="X53" s="160"/>
      <c r="Y53" s="160"/>
      <c r="Z53" s="160"/>
      <c r="AA53" s="160"/>
      <c r="AB53" s="160"/>
      <c r="AC53" s="160"/>
      <c r="AD53" s="160"/>
      <c r="AE53" s="160"/>
      <c r="AF53" s="160"/>
      <c r="AG53" s="160"/>
      <c r="AH53" s="160"/>
      <c r="AI53" s="160"/>
      <c r="AJ53" s="160"/>
      <c r="AK53" s="57">
        <f t="shared" si="3"/>
        <v>0</v>
      </c>
      <c r="AL53" s="57">
        <f t="shared" si="4"/>
        <v>0</v>
      </c>
      <c r="AM53" s="57">
        <f t="shared" si="5"/>
        <v>0</v>
      </c>
      <c r="AN53" s="57" t="str">
        <f t="shared" si="6"/>
        <v/>
      </c>
      <c r="AO53" s="56">
        <f t="shared" si="7"/>
        <v>0</v>
      </c>
      <c r="AP53" s="56" t="str">
        <f t="shared" si="8"/>
        <v/>
      </c>
      <c r="AQ53" s="56">
        <f t="shared" si="9"/>
        <v>0</v>
      </c>
      <c r="AR53" s="56" t="str">
        <f t="shared" si="10"/>
        <v/>
      </c>
      <c r="AS53" s="58" t="str">
        <f>IFERROR(
   'Identitas Siswa'!E52 &amp; " " &amp; LOWER($AT$3) &amp; " " &amp; VLOOKUP(AP53, TP!$AE$5:$AF$24, 2, 0) &amp; ".",
"")</f>
        <v/>
      </c>
      <c r="AT53" s="58" t="str">
        <f>IFERROR(
   'Identitas Siswa'!E52 &amp; " " &amp; LOWER($AT$4) &amp; " " &amp; VLOOKUP(AR53, TP!$AE$5:$AF$24, 2, 0) &amp; ".",
"")</f>
        <v/>
      </c>
      <c r="AU53" s="15"/>
      <c r="AW53" s="29">
        <f t="shared" si="11"/>
        <v>0</v>
      </c>
      <c r="AX53" s="29">
        <f t="shared" si="0"/>
        <v>0</v>
      </c>
      <c r="AY53" s="29">
        <f t="shared" si="1"/>
        <v>0</v>
      </c>
      <c r="AZ53" s="54"/>
      <c r="BA53" s="29">
        <f t="shared" si="2"/>
        <v>0</v>
      </c>
      <c r="BE53" s="48"/>
      <c r="BF53" s="48"/>
    </row>
    <row r="54" spans="1:58" customFormat="1" hidden="1" x14ac:dyDescent="0.25">
      <c r="A54" s="56">
        <f>'Identitas Siswa'!A53</f>
        <v>46</v>
      </c>
      <c r="B54" s="62" t="str">
        <f>IF('Identitas Siswa'!D53=0,"",'Identitas Siswa'!D53)</f>
        <v/>
      </c>
      <c r="C54" s="160"/>
      <c r="D54" s="160"/>
      <c r="E54" s="160"/>
      <c r="F54" s="160"/>
      <c r="G54" s="160"/>
      <c r="H54" s="160"/>
      <c r="I54" s="160"/>
      <c r="J54" s="160"/>
      <c r="K54" s="160"/>
      <c r="L54" s="160"/>
      <c r="M54" s="160"/>
      <c r="N54" s="160"/>
      <c r="O54" s="160"/>
      <c r="P54" s="160"/>
      <c r="Q54" s="160"/>
      <c r="R54" s="160"/>
      <c r="S54" s="160"/>
      <c r="T54" s="160"/>
      <c r="U54" s="160"/>
      <c r="V54" s="160"/>
      <c r="W54" s="160"/>
      <c r="X54" s="160"/>
      <c r="Y54" s="160"/>
      <c r="Z54" s="160"/>
      <c r="AA54" s="160"/>
      <c r="AB54" s="160"/>
      <c r="AC54" s="160"/>
      <c r="AD54" s="160"/>
      <c r="AE54" s="160"/>
      <c r="AF54" s="160"/>
      <c r="AG54" s="160"/>
      <c r="AH54" s="160"/>
      <c r="AI54" s="160"/>
      <c r="AJ54" s="160"/>
      <c r="AK54" s="57">
        <f t="shared" si="3"/>
        <v>0</v>
      </c>
      <c r="AL54" s="57">
        <f t="shared" si="4"/>
        <v>0</v>
      </c>
      <c r="AM54" s="57">
        <f t="shared" si="5"/>
        <v>0</v>
      </c>
      <c r="AN54" s="57" t="str">
        <f t="shared" si="6"/>
        <v/>
      </c>
      <c r="AO54" s="56">
        <f t="shared" si="7"/>
        <v>0</v>
      </c>
      <c r="AP54" s="56" t="str">
        <f t="shared" si="8"/>
        <v/>
      </c>
      <c r="AQ54" s="56">
        <f t="shared" si="9"/>
        <v>0</v>
      </c>
      <c r="AR54" s="56" t="str">
        <f t="shared" si="10"/>
        <v/>
      </c>
      <c r="AS54" s="58" t="str">
        <f>IFERROR(
   'Identitas Siswa'!E53 &amp; " " &amp; LOWER($AT$3) &amp; " " &amp; VLOOKUP(AP54, TP!$AE$5:$AF$24, 2, 0) &amp; ".",
"")</f>
        <v/>
      </c>
      <c r="AT54" s="58" t="str">
        <f>IFERROR(
   'Identitas Siswa'!E53 &amp; " " &amp; LOWER($AT$4) &amp; " " &amp; VLOOKUP(AR54, TP!$AE$5:$AF$24, 2, 0) &amp; ".",
"")</f>
        <v/>
      </c>
      <c r="AU54" s="15"/>
      <c r="AW54" s="29">
        <f t="shared" si="11"/>
        <v>0</v>
      </c>
      <c r="AX54" s="29">
        <f t="shared" si="0"/>
        <v>0</v>
      </c>
      <c r="AY54" s="29">
        <f t="shared" si="1"/>
        <v>0</v>
      </c>
      <c r="AZ54" s="54"/>
      <c r="BA54" s="29">
        <f t="shared" si="2"/>
        <v>0</v>
      </c>
      <c r="BE54" s="48"/>
      <c r="BF54" s="48"/>
    </row>
    <row r="55" spans="1:58" customFormat="1" hidden="1" x14ac:dyDescent="0.25">
      <c r="A55" s="56">
        <f>'Identitas Siswa'!A54</f>
        <v>47</v>
      </c>
      <c r="B55" s="62" t="str">
        <f>IF('Identitas Siswa'!D54=0,"",'Identitas Siswa'!D54)</f>
        <v/>
      </c>
      <c r="C55" s="160"/>
      <c r="D55" s="160"/>
      <c r="E55" s="160"/>
      <c r="F55" s="160"/>
      <c r="G55" s="160"/>
      <c r="H55" s="160"/>
      <c r="I55" s="160"/>
      <c r="J55" s="160"/>
      <c r="K55" s="160"/>
      <c r="L55" s="160"/>
      <c r="M55" s="160"/>
      <c r="N55" s="160"/>
      <c r="O55" s="160"/>
      <c r="P55" s="160"/>
      <c r="Q55" s="160"/>
      <c r="R55" s="160"/>
      <c r="S55" s="160"/>
      <c r="T55" s="160"/>
      <c r="U55" s="160"/>
      <c r="V55" s="160"/>
      <c r="W55" s="160"/>
      <c r="X55" s="160"/>
      <c r="Y55" s="160"/>
      <c r="Z55" s="160"/>
      <c r="AA55" s="160"/>
      <c r="AB55" s="160"/>
      <c r="AC55" s="160"/>
      <c r="AD55" s="160"/>
      <c r="AE55" s="160"/>
      <c r="AF55" s="160"/>
      <c r="AG55" s="160"/>
      <c r="AH55" s="160"/>
      <c r="AI55" s="160"/>
      <c r="AJ55" s="160"/>
      <c r="AK55" s="57">
        <f t="shared" si="3"/>
        <v>0</v>
      </c>
      <c r="AL55" s="57">
        <f t="shared" si="4"/>
        <v>0</v>
      </c>
      <c r="AM55" s="57">
        <f t="shared" si="5"/>
        <v>0</v>
      </c>
      <c r="AN55" s="57" t="str">
        <f t="shared" si="6"/>
        <v/>
      </c>
      <c r="AO55" s="56">
        <f t="shared" si="7"/>
        <v>0</v>
      </c>
      <c r="AP55" s="56" t="str">
        <f t="shared" si="8"/>
        <v/>
      </c>
      <c r="AQ55" s="56">
        <f t="shared" si="9"/>
        <v>0</v>
      </c>
      <c r="AR55" s="56" t="str">
        <f t="shared" si="10"/>
        <v/>
      </c>
      <c r="AS55" s="58" t="str">
        <f>IFERROR(
   'Identitas Siswa'!E54 &amp; " " &amp; LOWER($AT$3) &amp; " " &amp; VLOOKUP(AP55, TP!$AE$5:$AF$24, 2, 0) &amp; ".",
"")</f>
        <v/>
      </c>
      <c r="AT55" s="58" t="str">
        <f>IFERROR(
   'Identitas Siswa'!E54 &amp; " " &amp; LOWER($AT$4) &amp; " " &amp; VLOOKUP(AR55, TP!$AE$5:$AF$24, 2, 0) &amp; ".",
"")</f>
        <v/>
      </c>
      <c r="AU55" s="15"/>
      <c r="AW55" s="29">
        <f t="shared" si="11"/>
        <v>0</v>
      </c>
      <c r="AX55" s="29">
        <f t="shared" si="0"/>
        <v>0</v>
      </c>
      <c r="AY55" s="29">
        <f t="shared" si="1"/>
        <v>0</v>
      </c>
      <c r="AZ55" s="54"/>
      <c r="BA55" s="29">
        <f t="shared" si="2"/>
        <v>0</v>
      </c>
      <c r="BE55" s="48"/>
      <c r="BF55" s="48"/>
    </row>
    <row r="56" spans="1:58" customFormat="1" hidden="1" x14ac:dyDescent="0.25">
      <c r="A56" s="56">
        <f>'Identitas Siswa'!A55</f>
        <v>48</v>
      </c>
      <c r="B56" s="62" t="str">
        <f>IF('Identitas Siswa'!D55=0,"",'Identitas Siswa'!D55)</f>
        <v/>
      </c>
      <c r="C56" s="160"/>
      <c r="D56" s="160"/>
      <c r="E56" s="160"/>
      <c r="F56" s="160"/>
      <c r="G56" s="160"/>
      <c r="H56" s="160"/>
      <c r="I56" s="160"/>
      <c r="J56" s="160"/>
      <c r="K56" s="160"/>
      <c r="L56" s="160"/>
      <c r="M56" s="160"/>
      <c r="N56" s="160"/>
      <c r="O56" s="160"/>
      <c r="P56" s="160"/>
      <c r="Q56" s="160"/>
      <c r="R56" s="160"/>
      <c r="S56" s="160"/>
      <c r="T56" s="160"/>
      <c r="U56" s="160"/>
      <c r="V56" s="160"/>
      <c r="W56" s="160"/>
      <c r="X56" s="160"/>
      <c r="Y56" s="160"/>
      <c r="Z56" s="160"/>
      <c r="AA56" s="160"/>
      <c r="AB56" s="160"/>
      <c r="AC56" s="160"/>
      <c r="AD56" s="160"/>
      <c r="AE56" s="160"/>
      <c r="AF56" s="160"/>
      <c r="AG56" s="160"/>
      <c r="AH56" s="160"/>
      <c r="AI56" s="160"/>
      <c r="AJ56" s="160"/>
      <c r="AK56" s="57">
        <f t="shared" si="3"/>
        <v>0</v>
      </c>
      <c r="AL56" s="57">
        <f t="shared" si="4"/>
        <v>0</v>
      </c>
      <c r="AM56" s="57">
        <f t="shared" si="5"/>
        <v>0</v>
      </c>
      <c r="AN56" s="57" t="str">
        <f t="shared" si="6"/>
        <v/>
      </c>
      <c r="AO56" s="56">
        <f t="shared" si="7"/>
        <v>0</v>
      </c>
      <c r="AP56" s="56" t="str">
        <f t="shared" si="8"/>
        <v/>
      </c>
      <c r="AQ56" s="56">
        <f t="shared" si="9"/>
        <v>0</v>
      </c>
      <c r="AR56" s="56" t="str">
        <f t="shared" si="10"/>
        <v/>
      </c>
      <c r="AS56" s="58" t="str">
        <f>IFERROR(
   'Identitas Siswa'!E55 &amp; " " &amp; LOWER($AT$3) &amp; " " &amp; VLOOKUP(AP56, TP!$AE$5:$AF$24, 2, 0) &amp; ".",
"")</f>
        <v/>
      </c>
      <c r="AT56" s="58" t="str">
        <f>IFERROR(
   'Identitas Siswa'!E55 &amp; " " &amp; LOWER($AT$4) &amp; " " &amp; VLOOKUP(AR56, TP!$AE$5:$AF$24, 2, 0) &amp; ".",
"")</f>
        <v/>
      </c>
      <c r="AU56" s="15"/>
      <c r="AW56" s="29">
        <f t="shared" si="11"/>
        <v>0</v>
      </c>
      <c r="AX56" s="29">
        <f t="shared" si="0"/>
        <v>0</v>
      </c>
      <c r="AY56" s="29">
        <f t="shared" si="1"/>
        <v>0</v>
      </c>
      <c r="AZ56" s="54"/>
      <c r="BA56" s="29">
        <f t="shared" si="2"/>
        <v>0</v>
      </c>
      <c r="BE56" s="48"/>
      <c r="BF56" s="48"/>
    </row>
    <row r="57" spans="1:58" customFormat="1" hidden="1" x14ac:dyDescent="0.25">
      <c r="A57" s="56">
        <f>'Identitas Siswa'!A56</f>
        <v>49</v>
      </c>
      <c r="B57" s="62" t="str">
        <f>IF('Identitas Siswa'!D56=0,"",'Identitas Siswa'!D56)</f>
        <v/>
      </c>
      <c r="C57" s="160"/>
      <c r="D57" s="160"/>
      <c r="E57" s="160"/>
      <c r="F57" s="160"/>
      <c r="G57" s="160"/>
      <c r="H57" s="160"/>
      <c r="I57" s="160"/>
      <c r="J57" s="160"/>
      <c r="K57" s="160"/>
      <c r="L57" s="160"/>
      <c r="M57" s="160"/>
      <c r="N57" s="160"/>
      <c r="O57" s="160"/>
      <c r="P57" s="160"/>
      <c r="Q57" s="160"/>
      <c r="R57" s="160"/>
      <c r="S57" s="160"/>
      <c r="T57" s="160"/>
      <c r="U57" s="160"/>
      <c r="V57" s="160"/>
      <c r="W57" s="160"/>
      <c r="X57" s="160"/>
      <c r="Y57" s="160"/>
      <c r="Z57" s="160"/>
      <c r="AA57" s="160"/>
      <c r="AB57" s="160"/>
      <c r="AC57" s="160"/>
      <c r="AD57" s="160"/>
      <c r="AE57" s="160"/>
      <c r="AF57" s="160"/>
      <c r="AG57" s="160"/>
      <c r="AH57" s="160"/>
      <c r="AI57" s="160"/>
      <c r="AJ57" s="160"/>
      <c r="AK57" s="57">
        <f t="shared" si="3"/>
        <v>0</v>
      </c>
      <c r="AL57" s="57">
        <f t="shared" si="4"/>
        <v>0</v>
      </c>
      <c r="AM57" s="57">
        <f t="shared" si="5"/>
        <v>0</v>
      </c>
      <c r="AN57" s="57" t="str">
        <f t="shared" si="6"/>
        <v/>
      </c>
      <c r="AO57" s="56">
        <f t="shared" si="7"/>
        <v>0</v>
      </c>
      <c r="AP57" s="56" t="str">
        <f t="shared" si="8"/>
        <v/>
      </c>
      <c r="AQ57" s="56">
        <f t="shared" si="9"/>
        <v>0</v>
      </c>
      <c r="AR57" s="56" t="str">
        <f t="shared" si="10"/>
        <v/>
      </c>
      <c r="AS57" s="58" t="str">
        <f>IFERROR(
   'Identitas Siswa'!E56 &amp; " " &amp; LOWER($AT$3) &amp; " " &amp; VLOOKUP(AP57, TP!$AE$5:$AF$24, 2, 0) &amp; ".",
"")</f>
        <v/>
      </c>
      <c r="AT57" s="58" t="str">
        <f>IFERROR(
   'Identitas Siswa'!E56 &amp; " " &amp; LOWER($AT$4) &amp; " " &amp; VLOOKUP(AR57, TP!$AE$5:$AF$24, 2, 0) &amp; ".",
"")</f>
        <v/>
      </c>
      <c r="AU57" s="15"/>
      <c r="AW57" s="29">
        <f t="shared" si="11"/>
        <v>0</v>
      </c>
      <c r="AX57" s="29">
        <f t="shared" si="0"/>
        <v>0</v>
      </c>
      <c r="AY57" s="29">
        <f t="shared" si="1"/>
        <v>0</v>
      </c>
      <c r="AZ57" s="54"/>
      <c r="BA57" s="29">
        <f t="shared" si="2"/>
        <v>0</v>
      </c>
      <c r="BE57" s="48"/>
      <c r="BF57" s="48"/>
    </row>
    <row r="58" spans="1:58" customFormat="1" hidden="1" x14ac:dyDescent="0.25">
      <c r="A58" s="56">
        <f>'Identitas Siswa'!A57</f>
        <v>50</v>
      </c>
      <c r="B58" s="62" t="str">
        <f>IF('Identitas Siswa'!D57=0,"",'Identitas Siswa'!D57)</f>
        <v/>
      </c>
      <c r="C58" s="160"/>
      <c r="D58" s="160"/>
      <c r="E58" s="160"/>
      <c r="F58" s="160"/>
      <c r="G58" s="160"/>
      <c r="H58" s="160"/>
      <c r="I58" s="160"/>
      <c r="J58" s="160"/>
      <c r="K58" s="160"/>
      <c r="L58" s="160"/>
      <c r="M58" s="160"/>
      <c r="N58" s="160"/>
      <c r="O58" s="160"/>
      <c r="P58" s="160"/>
      <c r="Q58" s="160"/>
      <c r="R58" s="160"/>
      <c r="S58" s="160"/>
      <c r="T58" s="160"/>
      <c r="U58" s="160"/>
      <c r="V58" s="160"/>
      <c r="W58" s="160"/>
      <c r="X58" s="160"/>
      <c r="Y58" s="160"/>
      <c r="Z58" s="160"/>
      <c r="AA58" s="160"/>
      <c r="AB58" s="160"/>
      <c r="AC58" s="160"/>
      <c r="AD58" s="160"/>
      <c r="AE58" s="160"/>
      <c r="AF58" s="160"/>
      <c r="AG58" s="160"/>
      <c r="AH58" s="160"/>
      <c r="AI58" s="160"/>
      <c r="AJ58" s="160"/>
      <c r="AK58" s="57">
        <f t="shared" si="3"/>
        <v>0</v>
      </c>
      <c r="AL58" s="57">
        <f t="shared" si="4"/>
        <v>0</v>
      </c>
      <c r="AM58" s="57">
        <f t="shared" si="5"/>
        <v>0</v>
      </c>
      <c r="AN58" s="57" t="str">
        <f t="shared" si="6"/>
        <v/>
      </c>
      <c r="AO58" s="56">
        <f t="shared" si="7"/>
        <v>0</v>
      </c>
      <c r="AP58" s="56" t="str">
        <f t="shared" si="8"/>
        <v/>
      </c>
      <c r="AQ58" s="56">
        <f t="shared" si="9"/>
        <v>0</v>
      </c>
      <c r="AR58" s="56" t="str">
        <f t="shared" si="10"/>
        <v/>
      </c>
      <c r="AS58" s="58" t="str">
        <f>IFERROR(
   'Identitas Siswa'!E57 &amp; " " &amp; LOWER($AT$3) &amp; " " &amp; VLOOKUP(AP58, TP!$AE$5:$AF$24, 2, 0) &amp; ".",
"")</f>
        <v/>
      </c>
      <c r="AT58" s="58" t="str">
        <f>IFERROR(
   'Identitas Siswa'!E57 &amp; " " &amp; LOWER($AT$4) &amp; " " &amp; VLOOKUP(AR58, TP!$AE$5:$AF$24, 2, 0) &amp; ".",
"")</f>
        <v/>
      </c>
      <c r="AU58" s="15"/>
      <c r="AW58" s="29">
        <f t="shared" si="11"/>
        <v>0</v>
      </c>
      <c r="AX58" s="29">
        <f t="shared" si="0"/>
        <v>0</v>
      </c>
      <c r="AY58" s="29">
        <f t="shared" si="1"/>
        <v>0</v>
      </c>
      <c r="AZ58" s="54"/>
      <c r="BA58" s="29">
        <f t="shared" si="2"/>
        <v>0</v>
      </c>
      <c r="BE58" s="48"/>
      <c r="BF58" s="48"/>
    </row>
    <row r="59" spans="1:58" customFormat="1" hidden="1" x14ac:dyDescent="0.25">
      <c r="A59" s="56">
        <f>'Identitas Siswa'!A58</f>
        <v>51</v>
      </c>
      <c r="B59" s="62" t="str">
        <f>IF('Identitas Siswa'!D58=0,"",'Identitas Siswa'!D58)</f>
        <v/>
      </c>
      <c r="C59" s="160"/>
      <c r="D59" s="160"/>
      <c r="E59" s="160"/>
      <c r="F59" s="160"/>
      <c r="G59" s="160"/>
      <c r="H59" s="160"/>
      <c r="I59" s="160"/>
      <c r="J59" s="160"/>
      <c r="K59" s="160"/>
      <c r="L59" s="160"/>
      <c r="M59" s="160"/>
      <c r="N59" s="160"/>
      <c r="O59" s="160"/>
      <c r="P59" s="160"/>
      <c r="Q59" s="160"/>
      <c r="R59" s="160"/>
      <c r="S59" s="160"/>
      <c r="T59" s="160"/>
      <c r="U59" s="160"/>
      <c r="V59" s="160"/>
      <c r="W59" s="160"/>
      <c r="X59" s="160"/>
      <c r="Y59" s="160"/>
      <c r="Z59" s="160"/>
      <c r="AA59" s="160"/>
      <c r="AB59" s="160"/>
      <c r="AC59" s="160"/>
      <c r="AD59" s="160"/>
      <c r="AE59" s="160"/>
      <c r="AF59" s="160"/>
      <c r="AG59" s="160"/>
      <c r="AH59" s="160"/>
      <c r="AI59" s="160"/>
      <c r="AJ59" s="160"/>
      <c r="AK59" s="57">
        <f t="shared" si="3"/>
        <v>0</v>
      </c>
      <c r="AL59" s="57">
        <f t="shared" si="4"/>
        <v>0</v>
      </c>
      <c r="AM59" s="57">
        <f t="shared" si="5"/>
        <v>0</v>
      </c>
      <c r="AN59" s="57" t="str">
        <f t="shared" si="6"/>
        <v/>
      </c>
      <c r="AO59" s="56">
        <f t="shared" si="7"/>
        <v>0</v>
      </c>
      <c r="AP59" s="56" t="str">
        <f t="shared" si="8"/>
        <v/>
      </c>
      <c r="AQ59" s="56">
        <f t="shared" si="9"/>
        <v>0</v>
      </c>
      <c r="AR59" s="56" t="str">
        <f t="shared" si="10"/>
        <v/>
      </c>
      <c r="AS59" s="58" t="str">
        <f>IFERROR(
   'Identitas Siswa'!E58 &amp; " " &amp; LOWER($AT$3) &amp; " " &amp; VLOOKUP(AP59, TP!$AE$5:$AF$24, 2, 0) &amp; ".",
"")</f>
        <v/>
      </c>
      <c r="AT59" s="58" t="str">
        <f>IFERROR(
   'Identitas Siswa'!E58 &amp; " " &amp; LOWER($AT$4) &amp; " " &amp; VLOOKUP(AR59, TP!$AE$5:$AF$24, 2, 0) &amp; ".",
"")</f>
        <v/>
      </c>
      <c r="AU59" s="15"/>
      <c r="AW59" s="29">
        <f t="shared" si="11"/>
        <v>0</v>
      </c>
      <c r="AX59" s="29">
        <f t="shared" si="0"/>
        <v>0</v>
      </c>
      <c r="AY59" s="29">
        <f t="shared" si="1"/>
        <v>0</v>
      </c>
      <c r="AZ59" s="54"/>
      <c r="BA59" s="29">
        <f t="shared" si="2"/>
        <v>0</v>
      </c>
      <c r="BE59" s="48"/>
      <c r="BF59" s="48"/>
    </row>
    <row r="60" spans="1:58" customFormat="1" hidden="1" x14ac:dyDescent="0.25">
      <c r="A60" s="56">
        <f>'Identitas Siswa'!A59</f>
        <v>52</v>
      </c>
      <c r="B60" s="62" t="str">
        <f>IF('Identitas Siswa'!D59=0,"",'Identitas Siswa'!D59)</f>
        <v/>
      </c>
      <c r="C60" s="160"/>
      <c r="D60" s="160"/>
      <c r="E60" s="160"/>
      <c r="F60" s="160"/>
      <c r="G60" s="160"/>
      <c r="H60" s="160"/>
      <c r="I60" s="160"/>
      <c r="J60" s="160"/>
      <c r="K60" s="160"/>
      <c r="L60" s="160"/>
      <c r="M60" s="160"/>
      <c r="N60" s="160"/>
      <c r="O60" s="160"/>
      <c r="P60" s="160"/>
      <c r="Q60" s="160"/>
      <c r="R60" s="160"/>
      <c r="S60" s="160"/>
      <c r="T60" s="160"/>
      <c r="U60" s="160"/>
      <c r="V60" s="160"/>
      <c r="W60" s="160"/>
      <c r="X60" s="160"/>
      <c r="Y60" s="160"/>
      <c r="Z60" s="160"/>
      <c r="AA60" s="160"/>
      <c r="AB60" s="160"/>
      <c r="AC60" s="160"/>
      <c r="AD60" s="160"/>
      <c r="AE60" s="160"/>
      <c r="AF60" s="160"/>
      <c r="AG60" s="160"/>
      <c r="AH60" s="160"/>
      <c r="AI60" s="160"/>
      <c r="AJ60" s="160"/>
      <c r="AK60" s="57">
        <f t="shared" si="3"/>
        <v>0</v>
      </c>
      <c r="AL60" s="57">
        <f t="shared" si="4"/>
        <v>0</v>
      </c>
      <c r="AM60" s="57">
        <f t="shared" si="5"/>
        <v>0</v>
      </c>
      <c r="AN60" s="57" t="str">
        <f t="shared" si="6"/>
        <v/>
      </c>
      <c r="AO60" s="56">
        <f t="shared" si="7"/>
        <v>0</v>
      </c>
      <c r="AP60" s="56" t="str">
        <f t="shared" si="8"/>
        <v/>
      </c>
      <c r="AQ60" s="56">
        <f t="shared" si="9"/>
        <v>0</v>
      </c>
      <c r="AR60" s="56" t="str">
        <f t="shared" si="10"/>
        <v/>
      </c>
      <c r="AS60" s="58" t="str">
        <f>IFERROR(
   'Identitas Siswa'!E59 &amp; " " &amp; LOWER($AT$3) &amp; " " &amp; VLOOKUP(AP60, TP!$AE$5:$AF$24, 2, 0) &amp; ".",
"")</f>
        <v/>
      </c>
      <c r="AT60" s="58" t="str">
        <f>IFERROR(
   'Identitas Siswa'!E59 &amp; " " &amp; LOWER($AT$4) &amp; " " &amp; VLOOKUP(AR60, TP!$AE$5:$AF$24, 2, 0) &amp; ".",
"")</f>
        <v/>
      </c>
      <c r="AU60" s="15"/>
      <c r="AW60" s="29">
        <f t="shared" si="11"/>
        <v>0</v>
      </c>
      <c r="AX60" s="29">
        <f t="shared" si="0"/>
        <v>0</v>
      </c>
      <c r="AY60" s="29">
        <f t="shared" si="1"/>
        <v>0</v>
      </c>
      <c r="AZ60" s="54"/>
      <c r="BA60" s="29">
        <f t="shared" si="2"/>
        <v>0</v>
      </c>
      <c r="BE60" s="48"/>
      <c r="BF60" s="48"/>
    </row>
    <row r="61" spans="1:58" customFormat="1" hidden="1" x14ac:dyDescent="0.25">
      <c r="A61" s="56">
        <f>'Identitas Siswa'!A60</f>
        <v>53</v>
      </c>
      <c r="B61" s="62" t="str">
        <f>IF('Identitas Siswa'!D60=0,"",'Identitas Siswa'!D60)</f>
        <v/>
      </c>
      <c r="C61" s="160"/>
      <c r="D61" s="160"/>
      <c r="E61" s="160"/>
      <c r="F61" s="160"/>
      <c r="G61" s="160"/>
      <c r="H61" s="160"/>
      <c r="I61" s="160"/>
      <c r="J61" s="160"/>
      <c r="K61" s="160"/>
      <c r="L61" s="160"/>
      <c r="M61" s="160"/>
      <c r="N61" s="160"/>
      <c r="O61" s="160"/>
      <c r="P61" s="160"/>
      <c r="Q61" s="160"/>
      <c r="R61" s="160"/>
      <c r="S61" s="160"/>
      <c r="T61" s="160"/>
      <c r="U61" s="160"/>
      <c r="V61" s="160"/>
      <c r="W61" s="160"/>
      <c r="X61" s="160"/>
      <c r="Y61" s="160"/>
      <c r="Z61" s="160"/>
      <c r="AA61" s="160"/>
      <c r="AB61" s="160"/>
      <c r="AC61" s="160"/>
      <c r="AD61" s="160"/>
      <c r="AE61" s="160"/>
      <c r="AF61" s="160"/>
      <c r="AG61" s="160"/>
      <c r="AH61" s="160"/>
      <c r="AI61" s="160"/>
      <c r="AJ61" s="160"/>
      <c r="AK61" s="57">
        <f t="shared" si="3"/>
        <v>0</v>
      </c>
      <c r="AL61" s="57">
        <f t="shared" si="4"/>
        <v>0</v>
      </c>
      <c r="AM61" s="57">
        <f t="shared" si="5"/>
        <v>0</v>
      </c>
      <c r="AN61" s="57" t="str">
        <f t="shared" si="6"/>
        <v/>
      </c>
      <c r="AO61" s="56">
        <f t="shared" si="7"/>
        <v>0</v>
      </c>
      <c r="AP61" s="56" t="str">
        <f t="shared" si="8"/>
        <v/>
      </c>
      <c r="AQ61" s="56">
        <f t="shared" si="9"/>
        <v>0</v>
      </c>
      <c r="AR61" s="56" t="str">
        <f t="shared" si="10"/>
        <v/>
      </c>
      <c r="AS61" s="58" t="str">
        <f>IFERROR(
   'Identitas Siswa'!E60 &amp; " " &amp; LOWER($AT$3) &amp; " " &amp; VLOOKUP(AP61, TP!$AE$5:$AF$24, 2, 0) &amp; ".",
"")</f>
        <v/>
      </c>
      <c r="AT61" s="58" t="str">
        <f>IFERROR(
   'Identitas Siswa'!E60 &amp; " " &amp; LOWER($AT$4) &amp; " " &amp; VLOOKUP(AR61, TP!$AE$5:$AF$24, 2, 0) &amp; ".",
"")</f>
        <v/>
      </c>
      <c r="AU61" s="15"/>
      <c r="AW61" s="29">
        <f t="shared" si="11"/>
        <v>0</v>
      </c>
      <c r="AX61" s="29">
        <f t="shared" si="0"/>
        <v>0</v>
      </c>
      <c r="AY61" s="29">
        <f t="shared" si="1"/>
        <v>0</v>
      </c>
      <c r="AZ61" s="54"/>
      <c r="BA61" s="29">
        <f t="shared" si="2"/>
        <v>0</v>
      </c>
      <c r="BE61" s="48"/>
      <c r="BF61" s="48"/>
    </row>
    <row r="62" spans="1:58" customFormat="1" hidden="1" x14ac:dyDescent="0.25">
      <c r="A62" s="56">
        <f>'Identitas Siswa'!A61</f>
        <v>54</v>
      </c>
      <c r="B62" s="62" t="str">
        <f>IF('Identitas Siswa'!D61=0,"",'Identitas Siswa'!D61)</f>
        <v/>
      </c>
      <c r="C62" s="160"/>
      <c r="D62" s="160"/>
      <c r="E62" s="160"/>
      <c r="F62" s="160"/>
      <c r="G62" s="160"/>
      <c r="H62" s="160"/>
      <c r="I62" s="160"/>
      <c r="J62" s="160"/>
      <c r="K62" s="160"/>
      <c r="L62" s="160"/>
      <c r="M62" s="160"/>
      <c r="N62" s="160"/>
      <c r="O62" s="160"/>
      <c r="P62" s="160"/>
      <c r="Q62" s="160"/>
      <c r="R62" s="160"/>
      <c r="S62" s="160"/>
      <c r="T62" s="160"/>
      <c r="U62" s="160"/>
      <c r="V62" s="160"/>
      <c r="W62" s="160"/>
      <c r="X62" s="160"/>
      <c r="Y62" s="160"/>
      <c r="Z62" s="160"/>
      <c r="AA62" s="160"/>
      <c r="AB62" s="160"/>
      <c r="AC62" s="160"/>
      <c r="AD62" s="160"/>
      <c r="AE62" s="160"/>
      <c r="AF62" s="160"/>
      <c r="AG62" s="160"/>
      <c r="AH62" s="160"/>
      <c r="AI62" s="160"/>
      <c r="AJ62" s="160"/>
      <c r="AK62" s="57">
        <f t="shared" si="3"/>
        <v>0</v>
      </c>
      <c r="AL62" s="57">
        <f t="shared" si="4"/>
        <v>0</v>
      </c>
      <c r="AM62" s="57">
        <f t="shared" si="5"/>
        <v>0</v>
      </c>
      <c r="AN62" s="57" t="str">
        <f t="shared" si="6"/>
        <v/>
      </c>
      <c r="AO62" s="56">
        <f t="shared" si="7"/>
        <v>0</v>
      </c>
      <c r="AP62" s="56" t="str">
        <f t="shared" si="8"/>
        <v/>
      </c>
      <c r="AQ62" s="56">
        <f t="shared" si="9"/>
        <v>0</v>
      </c>
      <c r="AR62" s="56" t="str">
        <f t="shared" si="10"/>
        <v/>
      </c>
      <c r="AS62" s="58" t="str">
        <f>IFERROR(
   'Identitas Siswa'!E61 &amp; " " &amp; LOWER($AT$3) &amp; " " &amp; VLOOKUP(AP62, TP!$AE$5:$AF$24, 2, 0) &amp; ".",
"")</f>
        <v/>
      </c>
      <c r="AT62" s="58" t="str">
        <f>IFERROR(
   'Identitas Siswa'!E61 &amp; " " &amp; LOWER($AT$4) &amp; " " &amp; VLOOKUP(AR62, TP!$AE$5:$AF$24, 2, 0) &amp; ".",
"")</f>
        <v/>
      </c>
      <c r="AU62" s="15"/>
      <c r="AW62" s="29">
        <f t="shared" si="11"/>
        <v>0</v>
      </c>
      <c r="AX62" s="29">
        <f t="shared" si="0"/>
        <v>0</v>
      </c>
      <c r="AY62" s="29">
        <f t="shared" si="1"/>
        <v>0</v>
      </c>
      <c r="AZ62" s="54"/>
      <c r="BA62" s="29">
        <f t="shared" si="2"/>
        <v>0</v>
      </c>
      <c r="BE62" s="48"/>
      <c r="BF62" s="48"/>
    </row>
    <row r="63" spans="1:58" customFormat="1" hidden="1" x14ac:dyDescent="0.25">
      <c r="A63" s="56">
        <f>'Identitas Siswa'!A62</f>
        <v>55</v>
      </c>
      <c r="B63" s="62" t="str">
        <f>IF('Identitas Siswa'!D62=0,"",'Identitas Siswa'!D62)</f>
        <v/>
      </c>
      <c r="C63" s="160"/>
      <c r="D63" s="160"/>
      <c r="E63" s="160"/>
      <c r="F63" s="160"/>
      <c r="G63" s="160"/>
      <c r="H63" s="160"/>
      <c r="I63" s="160"/>
      <c r="J63" s="160"/>
      <c r="K63" s="160"/>
      <c r="L63" s="160"/>
      <c r="M63" s="160"/>
      <c r="N63" s="160"/>
      <c r="O63" s="160"/>
      <c r="P63" s="160"/>
      <c r="Q63" s="160"/>
      <c r="R63" s="160"/>
      <c r="S63" s="160"/>
      <c r="T63" s="160"/>
      <c r="U63" s="160"/>
      <c r="V63" s="160"/>
      <c r="W63" s="160"/>
      <c r="X63" s="160"/>
      <c r="Y63" s="160"/>
      <c r="Z63" s="160"/>
      <c r="AA63" s="160"/>
      <c r="AB63" s="160"/>
      <c r="AC63" s="160"/>
      <c r="AD63" s="160"/>
      <c r="AE63" s="160"/>
      <c r="AF63" s="160"/>
      <c r="AG63" s="160"/>
      <c r="AH63" s="160"/>
      <c r="AI63" s="160"/>
      <c r="AJ63" s="160"/>
      <c r="AK63" s="57">
        <f t="shared" si="3"/>
        <v>0</v>
      </c>
      <c r="AL63" s="57">
        <f t="shared" si="4"/>
        <v>0</v>
      </c>
      <c r="AM63" s="57">
        <f t="shared" si="5"/>
        <v>0</v>
      </c>
      <c r="AN63" s="57" t="str">
        <f t="shared" si="6"/>
        <v/>
      </c>
      <c r="AO63" s="56">
        <f t="shared" si="7"/>
        <v>0</v>
      </c>
      <c r="AP63" s="56" t="str">
        <f t="shared" si="8"/>
        <v/>
      </c>
      <c r="AQ63" s="56">
        <f t="shared" si="9"/>
        <v>0</v>
      </c>
      <c r="AR63" s="56" t="str">
        <f t="shared" si="10"/>
        <v/>
      </c>
      <c r="AS63" s="58" t="str">
        <f>IFERROR(
   'Identitas Siswa'!E62 &amp; " " &amp; LOWER($AT$3) &amp; " " &amp; VLOOKUP(AP63, TP!$AE$5:$AF$24, 2, 0) &amp; ".",
"")</f>
        <v/>
      </c>
      <c r="AT63" s="58" t="str">
        <f>IFERROR(
   'Identitas Siswa'!E62 &amp; " " &amp; LOWER($AT$4) &amp; " " &amp; VLOOKUP(AR63, TP!$AE$5:$AF$24, 2, 0) &amp; ".",
"")</f>
        <v/>
      </c>
      <c r="AU63" s="15"/>
      <c r="AW63" s="29">
        <f t="shared" si="11"/>
        <v>0</v>
      </c>
      <c r="AX63" s="29">
        <f t="shared" si="0"/>
        <v>0</v>
      </c>
      <c r="AY63" s="29">
        <f t="shared" si="1"/>
        <v>0</v>
      </c>
      <c r="AZ63" s="54"/>
      <c r="BA63" s="29">
        <f t="shared" si="2"/>
        <v>0</v>
      </c>
      <c r="BE63" s="48"/>
      <c r="BF63" s="48"/>
    </row>
    <row r="64" spans="1:58" customFormat="1" hidden="1" x14ac:dyDescent="0.25">
      <c r="A64" s="56">
        <f>'Identitas Siswa'!A63</f>
        <v>56</v>
      </c>
      <c r="B64" s="62" t="str">
        <f>IF('Identitas Siswa'!D63=0,"",'Identitas Siswa'!D63)</f>
        <v/>
      </c>
      <c r="C64" s="160"/>
      <c r="D64" s="160"/>
      <c r="E64" s="160"/>
      <c r="F64" s="160"/>
      <c r="G64" s="160"/>
      <c r="H64" s="160"/>
      <c r="I64" s="160"/>
      <c r="J64" s="160"/>
      <c r="K64" s="160"/>
      <c r="L64" s="160"/>
      <c r="M64" s="160"/>
      <c r="N64" s="160"/>
      <c r="O64" s="160"/>
      <c r="P64" s="160"/>
      <c r="Q64" s="160"/>
      <c r="R64" s="160"/>
      <c r="S64" s="160"/>
      <c r="T64" s="160"/>
      <c r="U64" s="160"/>
      <c r="V64" s="160"/>
      <c r="W64" s="160"/>
      <c r="X64" s="160"/>
      <c r="Y64" s="160"/>
      <c r="Z64" s="160"/>
      <c r="AA64" s="160"/>
      <c r="AB64" s="160"/>
      <c r="AC64" s="160"/>
      <c r="AD64" s="160"/>
      <c r="AE64" s="160"/>
      <c r="AF64" s="160"/>
      <c r="AG64" s="160"/>
      <c r="AH64" s="160"/>
      <c r="AI64" s="160"/>
      <c r="AJ64" s="160"/>
      <c r="AK64" s="57">
        <f t="shared" si="3"/>
        <v>0</v>
      </c>
      <c r="AL64" s="57">
        <f t="shared" si="4"/>
        <v>0</v>
      </c>
      <c r="AM64" s="57">
        <f t="shared" si="5"/>
        <v>0</v>
      </c>
      <c r="AN64" s="57" t="str">
        <f t="shared" si="6"/>
        <v/>
      </c>
      <c r="AO64" s="56">
        <f t="shared" si="7"/>
        <v>0</v>
      </c>
      <c r="AP64" s="56" t="str">
        <f t="shared" si="8"/>
        <v/>
      </c>
      <c r="AQ64" s="56">
        <f t="shared" si="9"/>
        <v>0</v>
      </c>
      <c r="AR64" s="56" t="str">
        <f t="shared" si="10"/>
        <v/>
      </c>
      <c r="AS64" s="58" t="str">
        <f>IFERROR(
   'Identitas Siswa'!E63 &amp; " " &amp; LOWER($AT$3) &amp; " " &amp; VLOOKUP(AP64, TP!$AE$5:$AF$24, 2, 0) &amp; ".",
"")</f>
        <v/>
      </c>
      <c r="AT64" s="58" t="str">
        <f>IFERROR(
   'Identitas Siswa'!E63 &amp; " " &amp; LOWER($AT$4) &amp; " " &amp; VLOOKUP(AR64, TP!$AE$5:$AF$24, 2, 0) &amp; ".",
"")</f>
        <v/>
      </c>
      <c r="AU64" s="15"/>
      <c r="AW64" s="29">
        <f t="shared" si="11"/>
        <v>0</v>
      </c>
      <c r="AX64" s="29">
        <f t="shared" si="0"/>
        <v>0</v>
      </c>
      <c r="AY64" s="29">
        <f t="shared" si="1"/>
        <v>0</v>
      </c>
      <c r="AZ64" s="54"/>
      <c r="BA64" s="29">
        <f t="shared" si="2"/>
        <v>0</v>
      </c>
      <c r="BE64" s="48"/>
      <c r="BF64" s="48"/>
    </row>
    <row r="65" spans="1:58" customFormat="1" hidden="1" x14ac:dyDescent="0.25">
      <c r="A65" s="56">
        <f>'Identitas Siswa'!A64</f>
        <v>57</v>
      </c>
      <c r="B65" s="62" t="str">
        <f>IF('Identitas Siswa'!D64=0,"",'Identitas Siswa'!D64)</f>
        <v/>
      </c>
      <c r="C65" s="160"/>
      <c r="D65" s="160"/>
      <c r="E65" s="160"/>
      <c r="F65" s="160"/>
      <c r="G65" s="160"/>
      <c r="H65" s="160"/>
      <c r="I65" s="160"/>
      <c r="J65" s="160"/>
      <c r="K65" s="160"/>
      <c r="L65" s="160"/>
      <c r="M65" s="160"/>
      <c r="N65" s="160"/>
      <c r="O65" s="160"/>
      <c r="P65" s="160"/>
      <c r="Q65" s="160"/>
      <c r="R65" s="160"/>
      <c r="S65" s="160"/>
      <c r="T65" s="160"/>
      <c r="U65" s="160"/>
      <c r="V65" s="160"/>
      <c r="W65" s="160"/>
      <c r="X65" s="160"/>
      <c r="Y65" s="160"/>
      <c r="Z65" s="160"/>
      <c r="AA65" s="160"/>
      <c r="AB65" s="160"/>
      <c r="AC65" s="160"/>
      <c r="AD65" s="160"/>
      <c r="AE65" s="160"/>
      <c r="AF65" s="160"/>
      <c r="AG65" s="160"/>
      <c r="AH65" s="160"/>
      <c r="AI65" s="160"/>
      <c r="AJ65" s="160"/>
      <c r="AK65" s="57">
        <f t="shared" si="3"/>
        <v>0</v>
      </c>
      <c r="AL65" s="57">
        <f t="shared" si="4"/>
        <v>0</v>
      </c>
      <c r="AM65" s="57">
        <f t="shared" si="5"/>
        <v>0</v>
      </c>
      <c r="AN65" s="57" t="str">
        <f t="shared" si="6"/>
        <v/>
      </c>
      <c r="AO65" s="56">
        <f t="shared" si="7"/>
        <v>0</v>
      </c>
      <c r="AP65" s="56" t="str">
        <f t="shared" si="8"/>
        <v/>
      </c>
      <c r="AQ65" s="56">
        <f t="shared" si="9"/>
        <v>0</v>
      </c>
      <c r="AR65" s="56" t="str">
        <f t="shared" si="10"/>
        <v/>
      </c>
      <c r="AS65" s="58" t="str">
        <f>IFERROR(
   'Identitas Siswa'!E64 &amp; " " &amp; LOWER($AT$3) &amp; " " &amp; VLOOKUP(AP65, TP!$AE$5:$AF$24, 2, 0) &amp; ".",
"")</f>
        <v/>
      </c>
      <c r="AT65" s="58" t="str">
        <f>IFERROR(
   'Identitas Siswa'!E64 &amp; " " &amp; LOWER($AT$4) &amp; " " &amp; VLOOKUP(AR65, TP!$AE$5:$AF$24, 2, 0) &amp; ".",
"")</f>
        <v/>
      </c>
      <c r="AU65" s="15"/>
      <c r="AW65" s="29">
        <f t="shared" si="11"/>
        <v>0</v>
      </c>
      <c r="AX65" s="29">
        <f t="shared" si="0"/>
        <v>0</v>
      </c>
      <c r="AY65" s="29">
        <f t="shared" si="1"/>
        <v>0</v>
      </c>
      <c r="AZ65" s="54"/>
      <c r="BA65" s="29">
        <f t="shared" si="2"/>
        <v>0</v>
      </c>
      <c r="BE65" s="48"/>
      <c r="BF65" s="48"/>
    </row>
    <row r="66" spans="1:58" customFormat="1" hidden="1" x14ac:dyDescent="0.25">
      <c r="A66" s="56">
        <f>'Identitas Siswa'!A65</f>
        <v>58</v>
      </c>
      <c r="B66" s="62" t="str">
        <f>IF('Identitas Siswa'!D65=0,"",'Identitas Siswa'!D65)</f>
        <v/>
      </c>
      <c r="C66" s="160"/>
      <c r="D66" s="160"/>
      <c r="E66" s="160"/>
      <c r="F66" s="160"/>
      <c r="G66" s="160"/>
      <c r="H66" s="160"/>
      <c r="I66" s="160"/>
      <c r="J66" s="160"/>
      <c r="K66" s="160"/>
      <c r="L66" s="160"/>
      <c r="M66" s="160"/>
      <c r="N66" s="160"/>
      <c r="O66" s="160"/>
      <c r="P66" s="160"/>
      <c r="Q66" s="160"/>
      <c r="R66" s="160"/>
      <c r="S66" s="160"/>
      <c r="T66" s="160"/>
      <c r="U66" s="160"/>
      <c r="V66" s="160"/>
      <c r="W66" s="160"/>
      <c r="X66" s="160"/>
      <c r="Y66" s="160"/>
      <c r="Z66" s="160"/>
      <c r="AA66" s="160"/>
      <c r="AB66" s="160"/>
      <c r="AC66" s="160"/>
      <c r="AD66" s="160"/>
      <c r="AE66" s="160"/>
      <c r="AF66" s="160"/>
      <c r="AG66" s="160"/>
      <c r="AH66" s="160"/>
      <c r="AI66" s="160"/>
      <c r="AJ66" s="160"/>
      <c r="AK66" s="57">
        <f t="shared" si="3"/>
        <v>0</v>
      </c>
      <c r="AL66" s="57">
        <f t="shared" si="4"/>
        <v>0</v>
      </c>
      <c r="AM66" s="57">
        <f t="shared" si="5"/>
        <v>0</v>
      </c>
      <c r="AN66" s="57" t="str">
        <f t="shared" si="6"/>
        <v/>
      </c>
      <c r="AO66" s="56">
        <f t="shared" si="7"/>
        <v>0</v>
      </c>
      <c r="AP66" s="56" t="str">
        <f t="shared" si="8"/>
        <v/>
      </c>
      <c r="AQ66" s="56">
        <f t="shared" si="9"/>
        <v>0</v>
      </c>
      <c r="AR66" s="56" t="str">
        <f t="shared" si="10"/>
        <v/>
      </c>
      <c r="AS66" s="58" t="str">
        <f>IFERROR(
   'Identitas Siswa'!E65 &amp; " " &amp; LOWER($AT$3) &amp; " " &amp; VLOOKUP(AP66, TP!$AE$5:$AF$24, 2, 0) &amp; ".",
"")</f>
        <v/>
      </c>
      <c r="AT66" s="58" t="str">
        <f>IFERROR(
   'Identitas Siswa'!E65 &amp; " " &amp; LOWER($AT$4) &amp; " " &amp; VLOOKUP(AR66, TP!$AE$5:$AF$24, 2, 0) &amp; ".",
"")</f>
        <v/>
      </c>
      <c r="AU66" s="15"/>
      <c r="AW66" s="29">
        <f t="shared" si="11"/>
        <v>0</v>
      </c>
      <c r="AX66" s="29">
        <f t="shared" si="0"/>
        <v>0</v>
      </c>
      <c r="AY66" s="29">
        <f t="shared" si="1"/>
        <v>0</v>
      </c>
      <c r="AZ66" s="54"/>
      <c r="BA66" s="29">
        <f t="shared" si="2"/>
        <v>0</v>
      </c>
      <c r="BE66" s="48"/>
      <c r="BF66" s="48"/>
    </row>
    <row r="67" spans="1:58" customFormat="1" hidden="1" x14ac:dyDescent="0.25">
      <c r="A67" s="56">
        <f>'Identitas Siswa'!A66</f>
        <v>59</v>
      </c>
      <c r="B67" s="62" t="str">
        <f>IF('Identitas Siswa'!D66=0,"",'Identitas Siswa'!D66)</f>
        <v/>
      </c>
      <c r="C67" s="160"/>
      <c r="D67" s="160"/>
      <c r="E67" s="160"/>
      <c r="F67" s="160"/>
      <c r="G67" s="160"/>
      <c r="H67" s="160"/>
      <c r="I67" s="160"/>
      <c r="J67" s="160"/>
      <c r="K67" s="160"/>
      <c r="L67" s="160"/>
      <c r="M67" s="160"/>
      <c r="N67" s="160"/>
      <c r="O67" s="160"/>
      <c r="P67" s="160"/>
      <c r="Q67" s="160"/>
      <c r="R67" s="160"/>
      <c r="S67" s="160"/>
      <c r="T67" s="160"/>
      <c r="U67" s="160"/>
      <c r="V67" s="160"/>
      <c r="W67" s="160"/>
      <c r="X67" s="160"/>
      <c r="Y67" s="160"/>
      <c r="Z67" s="160"/>
      <c r="AA67" s="160"/>
      <c r="AB67" s="160"/>
      <c r="AC67" s="160"/>
      <c r="AD67" s="160"/>
      <c r="AE67" s="160"/>
      <c r="AF67" s="160"/>
      <c r="AG67" s="160"/>
      <c r="AH67" s="160"/>
      <c r="AI67" s="160"/>
      <c r="AJ67" s="160"/>
      <c r="AK67" s="57">
        <f t="shared" si="3"/>
        <v>0</v>
      </c>
      <c r="AL67" s="57">
        <f t="shared" si="4"/>
        <v>0</v>
      </c>
      <c r="AM67" s="57">
        <f t="shared" si="5"/>
        <v>0</v>
      </c>
      <c r="AN67" s="57" t="str">
        <f t="shared" si="6"/>
        <v/>
      </c>
      <c r="AO67" s="56">
        <f t="shared" si="7"/>
        <v>0</v>
      </c>
      <c r="AP67" s="56" t="str">
        <f t="shared" si="8"/>
        <v/>
      </c>
      <c r="AQ67" s="56">
        <f t="shared" si="9"/>
        <v>0</v>
      </c>
      <c r="AR67" s="56" t="str">
        <f t="shared" si="10"/>
        <v/>
      </c>
      <c r="AS67" s="58" t="str">
        <f>IFERROR(
   'Identitas Siswa'!E66 &amp; " " &amp; LOWER($AT$3) &amp; " " &amp; VLOOKUP(AP67, TP!$AE$5:$AF$24, 2, 0) &amp; ".",
"")</f>
        <v/>
      </c>
      <c r="AT67" s="58" t="str">
        <f>IFERROR(
   'Identitas Siswa'!E66 &amp; " " &amp; LOWER($AT$4) &amp; " " &amp; VLOOKUP(AR67, TP!$AE$5:$AF$24, 2, 0) &amp; ".",
"")</f>
        <v/>
      </c>
      <c r="AU67" s="15"/>
      <c r="AW67" s="29">
        <f t="shared" si="11"/>
        <v>0</v>
      </c>
      <c r="AX67" s="29">
        <f t="shared" si="0"/>
        <v>0</v>
      </c>
      <c r="AY67" s="29">
        <f t="shared" si="1"/>
        <v>0</v>
      </c>
      <c r="AZ67" s="54"/>
      <c r="BA67" s="29">
        <f t="shared" si="2"/>
        <v>0</v>
      </c>
      <c r="BE67" s="48"/>
      <c r="BF67" s="48"/>
    </row>
    <row r="68" spans="1:58" customFormat="1" hidden="1" x14ac:dyDescent="0.25">
      <c r="A68" s="56">
        <f>'Identitas Siswa'!A67</f>
        <v>60</v>
      </c>
      <c r="B68" s="62" t="str">
        <f>IF('Identitas Siswa'!D67=0,"",'Identitas Siswa'!D67)</f>
        <v/>
      </c>
      <c r="C68" s="160"/>
      <c r="D68" s="160"/>
      <c r="E68" s="160"/>
      <c r="F68" s="160"/>
      <c r="G68" s="160"/>
      <c r="H68" s="160"/>
      <c r="I68" s="160"/>
      <c r="J68" s="160"/>
      <c r="K68" s="160"/>
      <c r="L68" s="160"/>
      <c r="M68" s="160"/>
      <c r="N68" s="160"/>
      <c r="O68" s="160"/>
      <c r="P68" s="160"/>
      <c r="Q68" s="160"/>
      <c r="R68" s="160"/>
      <c r="S68" s="160"/>
      <c r="T68" s="160"/>
      <c r="U68" s="160"/>
      <c r="V68" s="160"/>
      <c r="W68" s="160"/>
      <c r="X68" s="160"/>
      <c r="Y68" s="160"/>
      <c r="Z68" s="160"/>
      <c r="AA68" s="160"/>
      <c r="AB68" s="160"/>
      <c r="AC68" s="160"/>
      <c r="AD68" s="160"/>
      <c r="AE68" s="160"/>
      <c r="AF68" s="160"/>
      <c r="AG68" s="160"/>
      <c r="AH68" s="160"/>
      <c r="AI68" s="160"/>
      <c r="AJ68" s="160"/>
      <c r="AK68" s="57">
        <f t="shared" si="3"/>
        <v>0</v>
      </c>
      <c r="AL68" s="57">
        <f t="shared" si="4"/>
        <v>0</v>
      </c>
      <c r="AM68" s="57">
        <f t="shared" si="5"/>
        <v>0</v>
      </c>
      <c r="AN68" s="57" t="str">
        <f t="shared" si="6"/>
        <v/>
      </c>
      <c r="AO68" s="56">
        <f t="shared" si="7"/>
        <v>0</v>
      </c>
      <c r="AP68" s="56" t="str">
        <f t="shared" si="8"/>
        <v/>
      </c>
      <c r="AQ68" s="56">
        <f t="shared" si="9"/>
        <v>0</v>
      </c>
      <c r="AR68" s="56" t="str">
        <f t="shared" si="10"/>
        <v/>
      </c>
      <c r="AS68" s="58" t="str">
        <f>IFERROR(
   'Identitas Siswa'!E67 &amp; " " &amp; LOWER($AT$3) &amp; " " &amp; VLOOKUP(AP68, TP!$AE$5:$AF$24, 2, 0) &amp; ".",
"")</f>
        <v/>
      </c>
      <c r="AT68" s="58" t="str">
        <f>IFERROR(
   'Identitas Siswa'!E67 &amp; " " &amp; LOWER($AT$4) &amp; " " &amp; VLOOKUP(AR68, TP!$AE$5:$AF$24, 2, 0) &amp; ".",
"")</f>
        <v/>
      </c>
      <c r="AU68" s="15"/>
      <c r="AW68" s="29">
        <f t="shared" si="11"/>
        <v>0</v>
      </c>
      <c r="AX68" s="29">
        <f t="shared" si="0"/>
        <v>0</v>
      </c>
      <c r="AY68" s="29">
        <f t="shared" si="1"/>
        <v>0</v>
      </c>
      <c r="AZ68" s="54"/>
      <c r="BA68" s="29">
        <f t="shared" si="2"/>
        <v>0</v>
      </c>
      <c r="BE68" s="48"/>
      <c r="BF68" s="48"/>
    </row>
    <row r="69" spans="1:58" x14ac:dyDescent="0.25"/>
    <row r="70" spans="1:58" x14ac:dyDescent="0.25"/>
  </sheetData>
  <sheetProtection sheet="1" objects="1" scenarios="1"/>
  <mergeCells count="13">
    <mergeCell ref="AO7:AP7"/>
    <mergeCell ref="AQ7:AR7"/>
    <mergeCell ref="AS7:AT7"/>
    <mergeCell ref="AT1:AT2"/>
    <mergeCell ref="A7:A8"/>
    <mergeCell ref="B7:B8"/>
    <mergeCell ref="C7:V7"/>
    <mergeCell ref="W7:AH7"/>
    <mergeCell ref="AI7:AJ7"/>
    <mergeCell ref="AK7:AK8"/>
    <mergeCell ref="AL7:AL8"/>
    <mergeCell ref="AM7:AM8"/>
    <mergeCell ref="AN7:AN8"/>
  </mergeCells>
  <conditionalFormatting sqref="C9:C68">
    <cfRule type="expression" dxfId="319" priority="32">
      <formula>$C$8=""</formula>
    </cfRule>
  </conditionalFormatting>
  <conditionalFormatting sqref="D9:D68">
    <cfRule type="expression" dxfId="318" priority="31">
      <formula>$D$8=""</formula>
    </cfRule>
  </conditionalFormatting>
  <conditionalFormatting sqref="E9:E68">
    <cfRule type="expression" dxfId="317" priority="30">
      <formula>$E$8=""</formula>
    </cfRule>
  </conditionalFormatting>
  <conditionalFormatting sqref="F9:F68">
    <cfRule type="expression" dxfId="316" priority="29">
      <formula>$F$8=""</formula>
    </cfRule>
  </conditionalFormatting>
  <conditionalFormatting sqref="G9:G68">
    <cfRule type="expression" dxfId="315" priority="28">
      <formula>$G$8=""</formula>
    </cfRule>
  </conditionalFormatting>
  <conditionalFormatting sqref="H9:H68">
    <cfRule type="expression" dxfId="314" priority="27">
      <formula>$H$8=""</formula>
    </cfRule>
  </conditionalFormatting>
  <conditionalFormatting sqref="I9:I68">
    <cfRule type="expression" dxfId="313" priority="26">
      <formula>$I$8=""</formula>
    </cfRule>
  </conditionalFormatting>
  <conditionalFormatting sqref="J9:J68">
    <cfRule type="expression" dxfId="312" priority="25">
      <formula>$J$8=""</formula>
    </cfRule>
  </conditionalFormatting>
  <conditionalFormatting sqref="K9:K68">
    <cfRule type="expression" dxfId="311" priority="24">
      <formula>$K$8=""</formula>
    </cfRule>
  </conditionalFormatting>
  <conditionalFormatting sqref="L9:L68">
    <cfRule type="expression" dxfId="310" priority="23">
      <formula>$L$8=""</formula>
    </cfRule>
  </conditionalFormatting>
  <conditionalFormatting sqref="M9:M68">
    <cfRule type="expression" dxfId="309" priority="22">
      <formula>$M$8=""</formula>
    </cfRule>
  </conditionalFormatting>
  <conditionalFormatting sqref="N9:N68">
    <cfRule type="expression" dxfId="308" priority="21">
      <formula>$N$8=""</formula>
    </cfRule>
  </conditionalFormatting>
  <conditionalFormatting sqref="O9:O68">
    <cfRule type="expression" dxfId="307" priority="20">
      <formula>$O$8=""</formula>
    </cfRule>
  </conditionalFormatting>
  <conditionalFormatting sqref="P9:P68">
    <cfRule type="expression" dxfId="306" priority="19">
      <formula>$P$8=""</formula>
    </cfRule>
  </conditionalFormatting>
  <conditionalFormatting sqref="Q9:Q68">
    <cfRule type="expression" dxfId="305" priority="18">
      <formula>$Q$8=""</formula>
    </cfRule>
  </conditionalFormatting>
  <conditionalFormatting sqref="R9:R68">
    <cfRule type="expression" dxfId="304" priority="17">
      <formula>$R$8=""</formula>
    </cfRule>
  </conditionalFormatting>
  <conditionalFormatting sqref="S9:S68">
    <cfRule type="expression" dxfId="303" priority="16">
      <formula>$S$8=""</formula>
    </cfRule>
  </conditionalFormatting>
  <conditionalFormatting sqref="T9:T68">
    <cfRule type="expression" dxfId="302" priority="15">
      <formula>$T$8=""</formula>
    </cfRule>
  </conditionalFormatting>
  <conditionalFormatting sqref="U9:U68">
    <cfRule type="expression" dxfId="301" priority="14">
      <formula>$U$8=""</formula>
    </cfRule>
  </conditionalFormatting>
  <conditionalFormatting sqref="V9:V68">
    <cfRule type="expression" dxfId="300" priority="13">
      <formula>$V$8=""</formula>
    </cfRule>
  </conditionalFormatting>
  <conditionalFormatting sqref="W9:W68">
    <cfRule type="expression" dxfId="299" priority="12">
      <formula>$W$8=""</formula>
    </cfRule>
  </conditionalFormatting>
  <conditionalFormatting sqref="X9:X68">
    <cfRule type="expression" dxfId="298" priority="11">
      <formula>$X$8=""</formula>
    </cfRule>
  </conditionalFormatting>
  <conditionalFormatting sqref="Y9:Y68">
    <cfRule type="expression" dxfId="297" priority="10">
      <formula>$Y$8=""</formula>
    </cfRule>
  </conditionalFormatting>
  <conditionalFormatting sqref="Z9:Z68">
    <cfRule type="expression" dxfId="296" priority="9">
      <formula>$Z$8=""</formula>
    </cfRule>
  </conditionalFormatting>
  <conditionalFormatting sqref="AA9:AA68">
    <cfRule type="expression" dxfId="295" priority="8">
      <formula>$AA$8=""</formula>
    </cfRule>
  </conditionalFormatting>
  <conditionalFormatting sqref="AB9:AB68">
    <cfRule type="expression" dxfId="294" priority="7">
      <formula>$AB$8=""</formula>
    </cfRule>
  </conditionalFormatting>
  <conditionalFormatting sqref="AC9:AC68">
    <cfRule type="expression" dxfId="293" priority="6">
      <formula>$AC$8=""</formula>
    </cfRule>
  </conditionalFormatting>
  <conditionalFormatting sqref="AD9:AD68">
    <cfRule type="expression" dxfId="292" priority="5">
      <formula>$AD$8=""</formula>
    </cfRule>
  </conditionalFormatting>
  <conditionalFormatting sqref="AE9:AE68">
    <cfRule type="expression" dxfId="291" priority="4">
      <formula>$AE$8=""</formula>
    </cfRule>
  </conditionalFormatting>
  <conditionalFormatting sqref="AF9:AF68">
    <cfRule type="expression" dxfId="290" priority="3">
      <formula>$AF$8=""</formula>
    </cfRule>
  </conditionalFormatting>
  <conditionalFormatting sqref="AG9:AG68">
    <cfRule type="expression" dxfId="289" priority="2">
      <formula>$AG$8=""</formula>
    </cfRule>
  </conditionalFormatting>
  <conditionalFormatting sqref="AH9:AH68">
    <cfRule type="expression" dxfId="288" priority="1">
      <formula>$AH$8=""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9937" r:id="rId3" name="CommandButton1">
          <controlPr defaultSize="0" autoLine="0" r:id="rId4">
            <anchor moveWithCells="1">
              <from>
                <xdr:col>1</xdr:col>
                <xdr:colOff>9525</xdr:colOff>
                <xdr:row>1</xdr:row>
                <xdr:rowOff>38100</xdr:rowOff>
              </from>
              <to>
                <xdr:col>1</xdr:col>
                <xdr:colOff>1733550</xdr:colOff>
                <xdr:row>4</xdr:row>
                <xdr:rowOff>133350</xdr:rowOff>
              </to>
            </anchor>
          </controlPr>
        </control>
      </mc:Choice>
      <mc:Fallback>
        <control shapeId="39937" r:id="rId3" name="CommandButton1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6557DC-3FBD-4445-9EC0-C0D71D4BC4BD}">
  <sheetPr codeName="Sheet13"/>
  <dimension ref="A1:BH70"/>
  <sheetViews>
    <sheetView showGridLines="0" showRowColHeaders="0" zoomScale="40" zoomScaleNormal="40" workbookViewId="0">
      <pane xSplit="2" ySplit="8" topLeftCell="C9" activePane="bottomRight" state="frozen"/>
      <selection pane="topRight" activeCell="C1" sqref="C1"/>
      <selection pane="bottomLeft" activeCell="A9" sqref="A9"/>
      <selection pane="bottomRight"/>
    </sheetView>
  </sheetViews>
  <sheetFormatPr defaultColWidth="0" defaultRowHeight="15" customHeight="1" zeroHeight="1" x14ac:dyDescent="0.25"/>
  <cols>
    <col min="1" max="1" width="3.28515625" style="15" customWidth="1"/>
    <col min="2" max="2" width="36.42578125" style="15" customWidth="1"/>
    <col min="3" max="36" width="9.140625" style="15" customWidth="1"/>
    <col min="37" max="38" width="11.85546875" style="15" customWidth="1"/>
    <col min="39" max="39" width="10.7109375" style="15" customWidth="1"/>
    <col min="40" max="40" width="11.5703125" style="15" customWidth="1"/>
    <col min="41" max="41" width="5.140625" style="15" hidden="1" customWidth="1"/>
    <col min="42" max="42" width="4.85546875" style="15" hidden="1" customWidth="1"/>
    <col min="43" max="43" width="5.140625" style="15" hidden="1" customWidth="1"/>
    <col min="44" max="44" width="4.85546875" style="15" hidden="1" customWidth="1"/>
    <col min="45" max="45" width="48.42578125" style="15" customWidth="1"/>
    <col min="46" max="46" width="49.140625" style="15" customWidth="1"/>
    <col min="47" max="47" width="9.140625" style="15" customWidth="1"/>
    <col min="48" max="52" width="9.140625" style="15" hidden="1" customWidth="1"/>
    <col min="53" max="53" width="12.42578125" style="15" hidden="1" customWidth="1"/>
    <col min="54" max="56" width="9.140625" style="15" hidden="1" customWidth="1"/>
    <col min="57" max="57" width="38" style="15" hidden="1" customWidth="1"/>
    <col min="58" max="58" width="34.85546875" style="15" hidden="1" customWidth="1"/>
    <col min="59" max="59" width="45" style="15" hidden="1" customWidth="1"/>
    <col min="60" max="60" width="40.28515625" style="15" hidden="1" customWidth="1"/>
    <col min="61" max="16384" width="9.140625" style="15" hidden="1"/>
  </cols>
  <sheetData>
    <row r="1" spans="1:58" x14ac:dyDescent="0.25">
      <c r="AT1" s="284" t="s">
        <v>354</v>
      </c>
    </row>
    <row r="2" spans="1:58" x14ac:dyDescent="0.25">
      <c r="AT2" s="285"/>
    </row>
    <row r="3" spans="1:58" x14ac:dyDescent="0.25">
      <c r="AS3" s="61" t="s">
        <v>347</v>
      </c>
      <c r="AT3" s="161" t="s">
        <v>343</v>
      </c>
    </row>
    <row r="4" spans="1:58" ht="15.75" thickBot="1" x14ac:dyDescent="0.3">
      <c r="AS4" s="61" t="s">
        <v>348</v>
      </c>
      <c r="AT4" s="162" t="s">
        <v>344</v>
      </c>
      <c r="AZ4" s="15" t="str">
        <f>AW8</f>
        <v>S. TP</v>
      </c>
      <c r="BA4" s="15" t="str">
        <f>AX8</f>
        <v>S. LM</v>
      </c>
      <c r="BB4" s="15" t="str">
        <f>AY8</f>
        <v>S. AS</v>
      </c>
    </row>
    <row r="5" spans="1:58" x14ac:dyDescent="0.25">
      <c r="AZ5" s="15">
        <f>'MAPEL &amp; BOBOT'!H5</f>
        <v>1</v>
      </c>
      <c r="BA5" s="15">
        <f>'MAPEL &amp; BOBOT'!H6</f>
        <v>1</v>
      </c>
      <c r="BB5" s="15">
        <f>'MAPEL &amp; BOBOT'!H7</f>
        <v>2</v>
      </c>
      <c r="BC5" s="15">
        <f>SUM(AZ5:BB5)</f>
        <v>4</v>
      </c>
    </row>
    <row r="6" spans="1:58" x14ac:dyDescent="0.25"/>
    <row r="7" spans="1:58" customFormat="1" ht="45" customHeight="1" x14ac:dyDescent="0.25">
      <c r="A7" s="283" t="s">
        <v>53</v>
      </c>
      <c r="B7" s="286" t="s">
        <v>353</v>
      </c>
      <c r="C7" s="287" t="str">
        <f>'MAPEL &amp; BOBOT'!F5</f>
        <v>SUMATIF TUJUAN PEMBELAJARAN</v>
      </c>
      <c r="D7" s="287"/>
      <c r="E7" s="287"/>
      <c r="F7" s="287"/>
      <c r="G7" s="287"/>
      <c r="H7" s="287"/>
      <c r="I7" s="287"/>
      <c r="J7" s="287"/>
      <c r="K7" s="287"/>
      <c r="L7" s="287"/>
      <c r="M7" s="287"/>
      <c r="N7" s="287"/>
      <c r="O7" s="287"/>
      <c r="P7" s="287"/>
      <c r="Q7" s="287"/>
      <c r="R7" s="287"/>
      <c r="S7" s="287"/>
      <c r="T7" s="287"/>
      <c r="U7" s="287"/>
      <c r="V7" s="287"/>
      <c r="W7" s="287" t="str">
        <f>'MAPEL &amp; BOBOT'!F6</f>
        <v>SUMATIF LINGKUP MATERI</v>
      </c>
      <c r="X7" s="287"/>
      <c r="Y7" s="287"/>
      <c r="Z7" s="287"/>
      <c r="AA7" s="287"/>
      <c r="AB7" s="287"/>
      <c r="AC7" s="287"/>
      <c r="AD7" s="287"/>
      <c r="AE7" s="287"/>
      <c r="AF7" s="287"/>
      <c r="AG7" s="287"/>
      <c r="AH7" s="287"/>
      <c r="AI7" s="288" t="str">
        <f>'MAPEL &amp; BOBOT'!F7</f>
        <v>SUMATIF AKHIR SEMESTER</v>
      </c>
      <c r="AJ7" s="288"/>
      <c r="AK7" s="289" t="str">
        <f>"NA "&amp;C7</f>
        <v>NA SUMATIF TUJUAN PEMBELAJARAN</v>
      </c>
      <c r="AL7" s="289" t="str">
        <f>"NA "&amp;W7</f>
        <v>NA SUMATIF LINGKUP MATERI</v>
      </c>
      <c r="AM7" s="289" t="str">
        <f>"NA "&amp;AI7</f>
        <v>NA SUMATIF AKHIR SEMESTER</v>
      </c>
      <c r="AN7" s="289" t="s">
        <v>346</v>
      </c>
      <c r="AO7" s="282" t="s">
        <v>349</v>
      </c>
      <c r="AP7" s="282"/>
      <c r="AQ7" s="282" t="s">
        <v>350</v>
      </c>
      <c r="AR7" s="282"/>
      <c r="AS7" s="283" t="s">
        <v>340</v>
      </c>
      <c r="AT7" s="283"/>
      <c r="AU7" s="15"/>
    </row>
    <row r="8" spans="1:58" customFormat="1" ht="71.25" customHeight="1" x14ac:dyDescent="0.25">
      <c r="A8" s="283"/>
      <c r="B8" s="286"/>
      <c r="C8" s="49" t="str" cm="1">
        <f t="array" ref="C8:V8">IF(TRANSPOSE(TP!AI5:AI24)="", "", TRANSPOSE(TP!AI5:AI24))</f>
        <v>TP 1</v>
      </c>
      <c r="D8" s="49" t="str">
        <v>TP 2</v>
      </c>
      <c r="E8" s="49" t="str">
        <v>TP 3</v>
      </c>
      <c r="F8" s="49" t="str">
        <v>TP 4</v>
      </c>
      <c r="G8" s="49" t="str">
        <v>TP 5</v>
      </c>
      <c r="H8" s="49" t="str">
        <v>TP 6</v>
      </c>
      <c r="I8" s="49" t="str">
        <v>TP 7</v>
      </c>
      <c r="J8" s="49" t="str">
        <v>TP 8</v>
      </c>
      <c r="K8" s="49" t="str">
        <v>TP 9</v>
      </c>
      <c r="L8" s="49" t="str">
        <v>TP 10</v>
      </c>
      <c r="M8" s="49" t="str">
        <v>TP 11</v>
      </c>
      <c r="N8" s="49" t="str">
        <v>TP 12</v>
      </c>
      <c r="O8" s="49" t="str">
        <v>TP 13</v>
      </c>
      <c r="P8" s="49" t="str">
        <v>TP 14</v>
      </c>
      <c r="Q8" s="49" t="str">
        <v>TP 15</v>
      </c>
      <c r="R8" s="49" t="str">
        <v>TP 16</v>
      </c>
      <c r="S8" s="49" t="str">
        <v>TP 17</v>
      </c>
      <c r="T8" s="49" t="str">
        <v>TP 18</v>
      </c>
      <c r="U8" s="49" t="str">
        <v/>
      </c>
      <c r="V8" s="49" t="str">
        <v/>
      </c>
      <c r="W8" s="50" t="str" cm="1">
        <f t="array" ref="W8:AH8">IF(TRANSPOSE(TP!AH5:AH16)="", "", TRANSPOSE(TP!AH5:AH16))</f>
        <v>Mengenal Unsur dan Prinsip Seni Rupa pada Objek di Sekitar Kita</v>
      </c>
      <c r="X8" s="50" t="str">
        <v>Menggambar Prinsip dalam Seni Rupa</v>
      </c>
      <c r="Y8" s="51" t="str">
        <v>Mengenal dan Mengekplorasi Ikatan dan Simpul</v>
      </c>
      <c r="Z8" s="51" t="str">
        <v>Membuat Karya Seni Makrame Sederhana</v>
      </c>
      <c r="AA8" s="51" t="str">
        <v>Mengenal dan Mengeksplorasi Anyaman</v>
      </c>
      <c r="AB8" s="51" t="str">
        <v>Membuat Souvenir dari Anyaman</v>
      </c>
      <c r="AC8" s="51" t="str">
        <v/>
      </c>
      <c r="AD8" s="51" t="str">
        <v/>
      </c>
      <c r="AE8" s="51" t="str">
        <v/>
      </c>
      <c r="AF8" s="51" t="str">
        <v/>
      </c>
      <c r="AG8" s="51" t="str">
        <v/>
      </c>
      <c r="AH8" s="51" t="str">
        <v/>
      </c>
      <c r="AI8" s="52" t="s">
        <v>338</v>
      </c>
      <c r="AJ8" s="52" t="s">
        <v>339</v>
      </c>
      <c r="AK8" s="290"/>
      <c r="AL8" s="290"/>
      <c r="AM8" s="290"/>
      <c r="AN8" s="290"/>
      <c r="AO8" s="53" t="s">
        <v>351</v>
      </c>
      <c r="AP8" s="53" t="s">
        <v>352</v>
      </c>
      <c r="AQ8" s="53" t="s">
        <v>351</v>
      </c>
      <c r="AR8" s="53" t="s">
        <v>352</v>
      </c>
      <c r="AS8" s="49" t="s">
        <v>341</v>
      </c>
      <c r="AT8" s="49" t="s">
        <v>342</v>
      </c>
      <c r="AU8" s="15"/>
      <c r="AW8" s="29" t="str">
        <f>'MAPEL &amp; BOBOT'!G5</f>
        <v>S. TP</v>
      </c>
      <c r="AX8" s="29" t="str">
        <f>'MAPEL &amp; BOBOT'!G6</f>
        <v>S. LM</v>
      </c>
      <c r="AY8" s="29" t="str">
        <f>'MAPEL &amp; BOBOT'!G7</f>
        <v>S. AS</v>
      </c>
      <c r="AZ8" s="54"/>
      <c r="BA8" s="29" t="s">
        <v>345</v>
      </c>
    </row>
    <row r="9" spans="1:58" customFormat="1" ht="42" customHeight="1" x14ac:dyDescent="0.25">
      <c r="A9" s="56">
        <f>'Identitas Siswa'!A8</f>
        <v>1</v>
      </c>
      <c r="B9" s="62" t="str">
        <f>IF('Identitas Siswa'!D8=0,"",'Identitas Siswa'!D8)</f>
        <v>Siswa 01</v>
      </c>
      <c r="C9" s="160">
        <v>90</v>
      </c>
      <c r="D9" s="160">
        <v>90</v>
      </c>
      <c r="E9" s="160">
        <v>90</v>
      </c>
      <c r="F9" s="160">
        <v>90</v>
      </c>
      <c r="G9" s="160">
        <v>90</v>
      </c>
      <c r="H9" s="160">
        <v>90</v>
      </c>
      <c r="I9" s="160">
        <v>90</v>
      </c>
      <c r="J9" s="160">
        <v>90</v>
      </c>
      <c r="K9" s="160">
        <v>90</v>
      </c>
      <c r="L9" s="160">
        <v>90</v>
      </c>
      <c r="M9" s="160"/>
      <c r="N9" s="160"/>
      <c r="O9" s="160"/>
      <c r="P9" s="160"/>
      <c r="Q9" s="160"/>
      <c r="R9" s="160"/>
      <c r="S9" s="160"/>
      <c r="T9" s="160"/>
      <c r="U9" s="160"/>
      <c r="V9" s="160"/>
      <c r="W9" s="160">
        <v>90</v>
      </c>
      <c r="X9" s="160">
        <v>90</v>
      </c>
      <c r="Y9" s="160"/>
      <c r="Z9" s="160"/>
      <c r="AA9" s="160"/>
      <c r="AB9" s="160"/>
      <c r="AC9" s="160"/>
      <c r="AD9" s="160"/>
      <c r="AE9" s="160"/>
      <c r="AF9" s="160"/>
      <c r="AG9" s="160"/>
      <c r="AH9" s="160"/>
      <c r="AI9" s="160">
        <v>90</v>
      </c>
      <c r="AJ9" s="160">
        <v>90</v>
      </c>
      <c r="AK9" s="57">
        <f>IFERROR(AVERAGE(C9:V9),0)</f>
        <v>90</v>
      </c>
      <c r="AL9" s="57">
        <f>IFERROR(AVERAGE(W9:AH9),0)</f>
        <v>90</v>
      </c>
      <c r="AM9" s="57">
        <f>IFERROR(AVERAGE(AI9:AJ9),0)</f>
        <v>90</v>
      </c>
      <c r="AN9" s="57">
        <f>IFERROR(ROUND(IFERROR(SUM($AW9:$AY9)/$BA9,""),0),"")</f>
        <v>90</v>
      </c>
      <c r="AO9" s="56">
        <f>MAX(C9:V9)</f>
        <v>90</v>
      </c>
      <c r="AP9" s="56" t="str">
        <f>IFERROR(INDEX(C$8:V$8, MATCH(AO9, C9:V9, 0)), "")</f>
        <v>TP 1</v>
      </c>
      <c r="AQ9" s="56">
        <f>MIN(C9:V9)</f>
        <v>90</v>
      </c>
      <c r="AR9" s="56" t="str">
        <f>IFERROR(INDEX(C$8:V$8, MATCH(AQ9, C9:V9, 0)), "")</f>
        <v>TP 1</v>
      </c>
      <c r="AS9" s="58" t="str">
        <f>IFERROR(
   'Identitas Siswa'!E8 &amp; " " &amp; LOWER($AT$3) &amp; " " &amp; VLOOKUP(AP9, TP!$AI$5:$AJ$24, 2, 0) &amp; ".",
"")</f>
        <v>Si A menunjukkan penguasaan dalam menemukan minimal tiga unsur seni rupa yang terdapat dalam objek di lingkungan.</v>
      </c>
      <c r="AT9" s="58" t="str">
        <f>IFERROR(
   'Identitas Siswa'!E8 &amp; " " &amp; LOWER($AT$4) &amp; " " &amp; VLOOKUP(AR9, TP!$AI$5:$AJ$24, 2, 0) &amp; ".",
"")</f>
        <v>Si A perlu bimbingan dalam menemukan minimal tiga unsur seni rupa yang terdapat dalam objek di lingkungan.</v>
      </c>
      <c r="AU9" s="15"/>
      <c r="AW9" s="29">
        <f>IFERROR(AK9*$AZ$5,0)</f>
        <v>90</v>
      </c>
      <c r="AX9" s="29">
        <f>IFERROR(AL9*$BA$5,0)</f>
        <v>90</v>
      </c>
      <c r="AY9" s="29">
        <f>IFERROR(AM9*$BB$5,0)</f>
        <v>180</v>
      </c>
      <c r="AZ9" s="54"/>
      <c r="BA9" s="29">
        <f>SUM(SUM(AK9&gt;0)*$AZ$5,SUM(AL9&gt;0)*$BA$5,SUM(AM9&gt;0)*$BB$5)</f>
        <v>4</v>
      </c>
    </row>
    <row r="10" spans="1:58" customFormat="1" ht="36" x14ac:dyDescent="0.25">
      <c r="A10" s="56">
        <f>'Identitas Siswa'!A9</f>
        <v>2</v>
      </c>
      <c r="B10" s="62" t="str">
        <f>IF('Identitas Siswa'!D9=0,"",'Identitas Siswa'!D9)</f>
        <v>Siswa 02</v>
      </c>
      <c r="C10" s="160">
        <v>80</v>
      </c>
      <c r="D10" s="160">
        <v>80</v>
      </c>
      <c r="E10" s="160">
        <v>80</v>
      </c>
      <c r="F10" s="160">
        <v>80</v>
      </c>
      <c r="G10" s="160">
        <v>80</v>
      </c>
      <c r="H10" s="160">
        <v>80</v>
      </c>
      <c r="I10" s="160">
        <v>80</v>
      </c>
      <c r="J10" s="160">
        <v>80</v>
      </c>
      <c r="K10" s="160">
        <v>80</v>
      </c>
      <c r="L10" s="160">
        <v>80</v>
      </c>
      <c r="M10" s="160"/>
      <c r="N10" s="160"/>
      <c r="O10" s="160"/>
      <c r="P10" s="160"/>
      <c r="Q10" s="160"/>
      <c r="R10" s="160"/>
      <c r="S10" s="160"/>
      <c r="T10" s="160"/>
      <c r="U10" s="160"/>
      <c r="V10" s="160"/>
      <c r="W10" s="160">
        <v>80</v>
      </c>
      <c r="X10" s="160">
        <v>80</v>
      </c>
      <c r="Y10" s="160"/>
      <c r="Z10" s="160"/>
      <c r="AA10" s="160"/>
      <c r="AB10" s="160"/>
      <c r="AC10" s="160"/>
      <c r="AD10" s="160"/>
      <c r="AE10" s="160"/>
      <c r="AF10" s="160"/>
      <c r="AG10" s="160"/>
      <c r="AH10" s="160"/>
      <c r="AI10" s="160">
        <v>80</v>
      </c>
      <c r="AJ10" s="160">
        <v>80</v>
      </c>
      <c r="AK10" s="57">
        <f>IFERROR(AVERAGE(C10:V10),0)</f>
        <v>80</v>
      </c>
      <c r="AL10" s="57">
        <f>IFERROR(AVERAGE(W10:AH10),0)</f>
        <v>80</v>
      </c>
      <c r="AM10" s="57">
        <f>IFERROR(AVERAGE(AI10:AJ10),0)</f>
        <v>80</v>
      </c>
      <c r="AN10" s="57">
        <f>IFERROR(ROUND(IFERROR(SUM($AW10:$AY10)/$BA10,""),0),"")</f>
        <v>80</v>
      </c>
      <c r="AO10" s="56">
        <f>MAX(C10:V10)</f>
        <v>80</v>
      </c>
      <c r="AP10" s="56" t="str">
        <f>IFERROR(INDEX(C$8:V$8, MATCH(AO10, C10:V10, 0)), "")</f>
        <v>TP 1</v>
      </c>
      <c r="AQ10" s="56">
        <f>MIN(C10:V10)</f>
        <v>80</v>
      </c>
      <c r="AR10" s="56" t="str">
        <f>IFERROR(INDEX(C$8:V$8, MATCH(AQ10, C10:V10, 0)), "")</f>
        <v>TP 1</v>
      </c>
      <c r="AS10" s="58" t="str">
        <f>IFERROR(
   'Identitas Siswa'!E9 &amp; " " &amp; LOWER($AT$3) &amp; " " &amp; VLOOKUP(AP10, TP!$AI$5:$AJ$24, 2, 0) &amp; ".",
"")</f>
        <v>Si B menunjukkan penguasaan dalam menemukan minimal tiga unsur seni rupa yang terdapat dalam objek di lingkungan.</v>
      </c>
      <c r="AT10" s="58" t="str">
        <f>IFERROR(
   'Identitas Siswa'!E9 &amp; " " &amp; LOWER($AT$4) &amp; " " &amp; VLOOKUP(AR10, TP!$AI$5:$AJ$24, 2, 0) &amp; ".",
"")</f>
        <v>Si B perlu bimbingan dalam menemukan minimal tiga unsur seni rupa yang terdapat dalam objek di lingkungan.</v>
      </c>
      <c r="AU10" s="15"/>
      <c r="AW10" s="29">
        <f>IFERROR(AK10*$AZ$5,0)</f>
        <v>80</v>
      </c>
      <c r="AX10" s="29">
        <f t="shared" ref="AX10:AX68" si="0">IFERROR(AL10*$BA$5,0)</f>
        <v>80</v>
      </c>
      <c r="AY10" s="29">
        <f t="shared" ref="AY10:AY68" si="1">IFERROR(AM10*$BB$5,0)</f>
        <v>160</v>
      </c>
      <c r="AZ10" s="54"/>
      <c r="BA10" s="29">
        <f t="shared" ref="BA10:BA68" si="2">SUM(SUM(AK10&gt;0)*$AZ$5,SUM(AL10&gt;0)*$BA$5,SUM(AM10&gt;0)*$BB$5)</f>
        <v>4</v>
      </c>
      <c r="BE10" s="48"/>
      <c r="BF10" s="48"/>
    </row>
    <row r="11" spans="1:58" customFormat="1" hidden="1" x14ac:dyDescent="0.25">
      <c r="A11" s="56">
        <f>'Identitas Siswa'!A10</f>
        <v>3</v>
      </c>
      <c r="B11" s="62" t="str">
        <f>IF('Identitas Siswa'!D10=0,"",'Identitas Siswa'!D10)</f>
        <v/>
      </c>
      <c r="C11" s="160"/>
      <c r="D11" s="160"/>
      <c r="E11" s="160"/>
      <c r="F11" s="160"/>
      <c r="G11" s="160"/>
      <c r="H11" s="160"/>
      <c r="I11" s="160"/>
      <c r="J11" s="160"/>
      <c r="K11" s="160"/>
      <c r="L11" s="160"/>
      <c r="M11" s="160"/>
      <c r="N11" s="160"/>
      <c r="O11" s="160"/>
      <c r="P11" s="160"/>
      <c r="Q11" s="160"/>
      <c r="R11" s="160"/>
      <c r="S11" s="160"/>
      <c r="T11" s="160"/>
      <c r="U11" s="160"/>
      <c r="V11" s="160"/>
      <c r="W11" s="160"/>
      <c r="X11" s="160"/>
      <c r="Y11" s="160"/>
      <c r="Z11" s="160"/>
      <c r="AA11" s="160"/>
      <c r="AB11" s="160"/>
      <c r="AC11" s="160"/>
      <c r="AD11" s="160"/>
      <c r="AE11" s="160"/>
      <c r="AF11" s="160"/>
      <c r="AG11" s="160"/>
      <c r="AH11" s="160"/>
      <c r="AI11" s="160"/>
      <c r="AJ11" s="160"/>
      <c r="AK11" s="57">
        <f t="shared" ref="AK11:AK68" si="3">IFERROR(AVERAGE(C11:V11),0)</f>
        <v>0</v>
      </c>
      <c r="AL11" s="57">
        <f t="shared" ref="AL11:AL68" si="4">IFERROR(AVERAGE(W11:AH11),0)</f>
        <v>0</v>
      </c>
      <c r="AM11" s="57">
        <f t="shared" ref="AM11:AM68" si="5">IFERROR(AVERAGE(AI11:AJ11),0)</f>
        <v>0</v>
      </c>
      <c r="AN11" s="57" t="str">
        <f t="shared" ref="AN11:AN68" si="6">IFERROR(ROUND(IFERROR(SUM($AW11:$AY11)/$BA11,""),0),"")</f>
        <v/>
      </c>
      <c r="AO11" s="56">
        <f t="shared" ref="AO11:AO68" si="7">MAX(C11:V11)</f>
        <v>0</v>
      </c>
      <c r="AP11" s="56" t="str">
        <f t="shared" ref="AP11:AP68" si="8">IFERROR(INDEX(C$8:V$8, MATCH(AO11, C11:V11, 0)), "")</f>
        <v/>
      </c>
      <c r="AQ11" s="56">
        <f t="shared" ref="AQ11:AQ68" si="9">MIN(C11:V11)</f>
        <v>0</v>
      </c>
      <c r="AR11" s="56" t="str">
        <f t="shared" ref="AR11:AR68" si="10">IFERROR(INDEX(C$8:V$8, MATCH(AQ11, C11:V11, 0)), "")</f>
        <v/>
      </c>
      <c r="AS11" s="58" t="str">
        <f>IFERROR(
   'Identitas Siswa'!E10 &amp; " " &amp; LOWER($AT$3) &amp; " " &amp; VLOOKUP(AP11, TP!$AI$5:$AJ$24, 2, 0) &amp; ".",
"")</f>
        <v/>
      </c>
      <c r="AT11" s="58" t="str">
        <f>IFERROR(
   'Identitas Siswa'!E10 &amp; " " &amp; LOWER($AT$4) &amp; " " &amp; VLOOKUP(AR11, TP!$AI$5:$AJ$24, 2, 0) &amp; ".",
"")</f>
        <v/>
      </c>
      <c r="AU11" s="15"/>
      <c r="AW11" s="29">
        <f t="shared" ref="AW11:AW68" si="11">IFERROR(AK11*$AZ$5,0)</f>
        <v>0</v>
      </c>
      <c r="AX11" s="29">
        <f t="shared" si="0"/>
        <v>0</v>
      </c>
      <c r="AY11" s="29">
        <f t="shared" si="1"/>
        <v>0</v>
      </c>
      <c r="AZ11" s="54"/>
      <c r="BA11" s="29">
        <f t="shared" si="2"/>
        <v>0</v>
      </c>
      <c r="BE11" s="48"/>
      <c r="BF11" s="48"/>
    </row>
    <row r="12" spans="1:58" customFormat="1" hidden="1" x14ac:dyDescent="0.25">
      <c r="A12" s="56">
        <f>'Identitas Siswa'!A11</f>
        <v>4</v>
      </c>
      <c r="B12" s="62" t="str">
        <f>IF('Identitas Siswa'!D11=0,"",'Identitas Siswa'!D11)</f>
        <v/>
      </c>
      <c r="C12" s="160"/>
      <c r="D12" s="160"/>
      <c r="E12" s="160"/>
      <c r="F12" s="160"/>
      <c r="G12" s="160"/>
      <c r="H12" s="160"/>
      <c r="I12" s="160"/>
      <c r="J12" s="160"/>
      <c r="K12" s="160"/>
      <c r="L12" s="160"/>
      <c r="M12" s="160"/>
      <c r="N12" s="160"/>
      <c r="O12" s="160"/>
      <c r="P12" s="160"/>
      <c r="Q12" s="160"/>
      <c r="R12" s="160"/>
      <c r="S12" s="160"/>
      <c r="T12" s="160"/>
      <c r="U12" s="160"/>
      <c r="V12" s="160"/>
      <c r="W12" s="160"/>
      <c r="X12" s="160"/>
      <c r="Y12" s="160"/>
      <c r="Z12" s="160"/>
      <c r="AA12" s="160"/>
      <c r="AB12" s="160"/>
      <c r="AC12" s="160"/>
      <c r="AD12" s="160"/>
      <c r="AE12" s="160"/>
      <c r="AF12" s="160"/>
      <c r="AG12" s="160"/>
      <c r="AH12" s="160"/>
      <c r="AI12" s="160"/>
      <c r="AJ12" s="160"/>
      <c r="AK12" s="57">
        <f t="shared" si="3"/>
        <v>0</v>
      </c>
      <c r="AL12" s="57">
        <f t="shared" si="4"/>
        <v>0</v>
      </c>
      <c r="AM12" s="57">
        <f t="shared" si="5"/>
        <v>0</v>
      </c>
      <c r="AN12" s="57" t="str">
        <f t="shared" si="6"/>
        <v/>
      </c>
      <c r="AO12" s="56">
        <f t="shared" si="7"/>
        <v>0</v>
      </c>
      <c r="AP12" s="56" t="str">
        <f t="shared" si="8"/>
        <v/>
      </c>
      <c r="AQ12" s="56">
        <f t="shared" si="9"/>
        <v>0</v>
      </c>
      <c r="AR12" s="56" t="str">
        <f t="shared" si="10"/>
        <v/>
      </c>
      <c r="AS12" s="58" t="str">
        <f>IFERROR(
   'Identitas Siswa'!E11 &amp; " " &amp; LOWER($AT$3) &amp; " " &amp; VLOOKUP(AP12, TP!$AI$5:$AJ$24, 2, 0) &amp; ".",
"")</f>
        <v/>
      </c>
      <c r="AT12" s="58" t="str">
        <f>IFERROR(
   'Identitas Siswa'!E11 &amp; " " &amp; LOWER($AT$4) &amp; " " &amp; VLOOKUP(AR12, TP!$AI$5:$AJ$24, 2, 0) &amp; ".",
"")</f>
        <v/>
      </c>
      <c r="AU12" s="15"/>
      <c r="AW12" s="29">
        <f t="shared" si="11"/>
        <v>0</v>
      </c>
      <c r="AX12" s="29">
        <f t="shared" si="0"/>
        <v>0</v>
      </c>
      <c r="AY12" s="29">
        <f t="shared" si="1"/>
        <v>0</v>
      </c>
      <c r="AZ12" s="54"/>
      <c r="BA12" s="29">
        <f t="shared" si="2"/>
        <v>0</v>
      </c>
      <c r="BE12" s="48"/>
      <c r="BF12" s="48"/>
    </row>
    <row r="13" spans="1:58" customFormat="1" hidden="1" x14ac:dyDescent="0.25">
      <c r="A13" s="56">
        <f>'Identitas Siswa'!A12</f>
        <v>5</v>
      </c>
      <c r="B13" s="62" t="str">
        <f>IF('Identitas Siswa'!D12=0,"",'Identitas Siswa'!D12)</f>
        <v/>
      </c>
      <c r="C13" s="160"/>
      <c r="D13" s="160"/>
      <c r="E13" s="160"/>
      <c r="F13" s="160"/>
      <c r="G13" s="160"/>
      <c r="H13" s="160"/>
      <c r="I13" s="160"/>
      <c r="J13" s="160"/>
      <c r="K13" s="160"/>
      <c r="L13" s="160"/>
      <c r="M13" s="160"/>
      <c r="N13" s="160"/>
      <c r="O13" s="160"/>
      <c r="P13" s="160"/>
      <c r="Q13" s="160"/>
      <c r="R13" s="160"/>
      <c r="S13" s="160"/>
      <c r="T13" s="160"/>
      <c r="U13" s="160"/>
      <c r="V13" s="160"/>
      <c r="W13" s="160"/>
      <c r="X13" s="160"/>
      <c r="Y13" s="160"/>
      <c r="Z13" s="160"/>
      <c r="AA13" s="160"/>
      <c r="AB13" s="160"/>
      <c r="AC13" s="160"/>
      <c r="AD13" s="160"/>
      <c r="AE13" s="160"/>
      <c r="AF13" s="160"/>
      <c r="AG13" s="160"/>
      <c r="AH13" s="160"/>
      <c r="AI13" s="160"/>
      <c r="AJ13" s="160"/>
      <c r="AK13" s="57">
        <f t="shared" si="3"/>
        <v>0</v>
      </c>
      <c r="AL13" s="57">
        <f t="shared" si="4"/>
        <v>0</v>
      </c>
      <c r="AM13" s="57">
        <f t="shared" si="5"/>
        <v>0</v>
      </c>
      <c r="AN13" s="57" t="str">
        <f t="shared" si="6"/>
        <v/>
      </c>
      <c r="AO13" s="56">
        <f t="shared" si="7"/>
        <v>0</v>
      </c>
      <c r="AP13" s="56" t="str">
        <f t="shared" si="8"/>
        <v/>
      </c>
      <c r="AQ13" s="56">
        <f t="shared" si="9"/>
        <v>0</v>
      </c>
      <c r="AR13" s="56" t="str">
        <f t="shared" si="10"/>
        <v/>
      </c>
      <c r="AS13" s="58" t="str">
        <f>IFERROR(
   'Identitas Siswa'!E12 &amp; " " &amp; LOWER($AT$3) &amp; " " &amp; VLOOKUP(AP13, TP!$AI$5:$AJ$24, 2, 0) &amp; ".",
"")</f>
        <v/>
      </c>
      <c r="AT13" s="58" t="str">
        <f>IFERROR(
   'Identitas Siswa'!E12 &amp; " " &amp; LOWER($AT$4) &amp; " " &amp; VLOOKUP(AR13, TP!$AI$5:$AJ$24, 2, 0) &amp; ".",
"")</f>
        <v/>
      </c>
      <c r="AU13" s="15"/>
      <c r="AW13" s="29">
        <f t="shared" si="11"/>
        <v>0</v>
      </c>
      <c r="AX13" s="29">
        <f t="shared" si="0"/>
        <v>0</v>
      </c>
      <c r="AY13" s="29">
        <f t="shared" si="1"/>
        <v>0</v>
      </c>
      <c r="AZ13" s="54"/>
      <c r="BA13" s="29">
        <f t="shared" si="2"/>
        <v>0</v>
      </c>
      <c r="BE13" s="48"/>
      <c r="BF13" s="48"/>
    </row>
    <row r="14" spans="1:58" customFormat="1" hidden="1" x14ac:dyDescent="0.25">
      <c r="A14" s="56">
        <f>'Identitas Siswa'!A13</f>
        <v>6</v>
      </c>
      <c r="B14" s="62" t="str">
        <f>IF('Identitas Siswa'!D13=0,"",'Identitas Siswa'!D13)</f>
        <v/>
      </c>
      <c r="C14" s="160"/>
      <c r="D14" s="160"/>
      <c r="E14" s="160"/>
      <c r="F14" s="160"/>
      <c r="G14" s="160"/>
      <c r="H14" s="160"/>
      <c r="I14" s="160"/>
      <c r="J14" s="160"/>
      <c r="K14" s="160"/>
      <c r="L14" s="160"/>
      <c r="M14" s="160"/>
      <c r="N14" s="160"/>
      <c r="O14" s="160"/>
      <c r="P14" s="160"/>
      <c r="Q14" s="160"/>
      <c r="R14" s="160"/>
      <c r="S14" s="160"/>
      <c r="T14" s="160"/>
      <c r="U14" s="160"/>
      <c r="V14" s="160"/>
      <c r="W14" s="160"/>
      <c r="X14" s="160"/>
      <c r="Y14" s="160"/>
      <c r="Z14" s="160"/>
      <c r="AA14" s="160"/>
      <c r="AB14" s="160"/>
      <c r="AC14" s="160"/>
      <c r="AD14" s="160"/>
      <c r="AE14" s="160"/>
      <c r="AF14" s="160"/>
      <c r="AG14" s="160"/>
      <c r="AH14" s="160"/>
      <c r="AI14" s="160"/>
      <c r="AJ14" s="160"/>
      <c r="AK14" s="57">
        <f t="shared" si="3"/>
        <v>0</v>
      </c>
      <c r="AL14" s="57">
        <f t="shared" si="4"/>
        <v>0</v>
      </c>
      <c r="AM14" s="57">
        <f t="shared" si="5"/>
        <v>0</v>
      </c>
      <c r="AN14" s="57" t="str">
        <f t="shared" si="6"/>
        <v/>
      </c>
      <c r="AO14" s="56">
        <f t="shared" si="7"/>
        <v>0</v>
      </c>
      <c r="AP14" s="56" t="str">
        <f t="shared" si="8"/>
        <v/>
      </c>
      <c r="AQ14" s="56">
        <f t="shared" si="9"/>
        <v>0</v>
      </c>
      <c r="AR14" s="56" t="str">
        <f t="shared" si="10"/>
        <v/>
      </c>
      <c r="AS14" s="58" t="str">
        <f>IFERROR(
   'Identitas Siswa'!E13 &amp; " " &amp; LOWER($AT$3) &amp; " " &amp; VLOOKUP(AP14, TP!$AI$5:$AJ$24, 2, 0) &amp; ".",
"")</f>
        <v/>
      </c>
      <c r="AT14" s="58" t="str">
        <f>IFERROR(
   'Identitas Siswa'!E13 &amp; " " &amp; LOWER($AT$4) &amp; " " &amp; VLOOKUP(AR14, TP!$AI$5:$AJ$24, 2, 0) &amp; ".",
"")</f>
        <v/>
      </c>
      <c r="AU14" s="15"/>
      <c r="AW14" s="29">
        <f t="shared" si="11"/>
        <v>0</v>
      </c>
      <c r="AX14" s="29">
        <f t="shared" si="0"/>
        <v>0</v>
      </c>
      <c r="AY14" s="29">
        <f t="shared" si="1"/>
        <v>0</v>
      </c>
      <c r="AZ14" s="54"/>
      <c r="BA14" s="29">
        <f t="shared" si="2"/>
        <v>0</v>
      </c>
      <c r="BE14" s="48"/>
      <c r="BF14" s="48"/>
    </row>
    <row r="15" spans="1:58" customFormat="1" hidden="1" x14ac:dyDescent="0.25">
      <c r="A15" s="56">
        <f>'Identitas Siswa'!A14</f>
        <v>7</v>
      </c>
      <c r="B15" s="62" t="str">
        <f>IF('Identitas Siswa'!D14=0,"",'Identitas Siswa'!D14)</f>
        <v/>
      </c>
      <c r="C15" s="160"/>
      <c r="D15" s="160"/>
      <c r="E15" s="160"/>
      <c r="F15" s="160"/>
      <c r="G15" s="160"/>
      <c r="H15" s="160"/>
      <c r="I15" s="160"/>
      <c r="J15" s="160"/>
      <c r="K15" s="160"/>
      <c r="L15" s="160"/>
      <c r="M15" s="160"/>
      <c r="N15" s="160"/>
      <c r="O15" s="160"/>
      <c r="P15" s="160"/>
      <c r="Q15" s="160"/>
      <c r="R15" s="160"/>
      <c r="S15" s="160"/>
      <c r="T15" s="160"/>
      <c r="U15" s="160"/>
      <c r="V15" s="160"/>
      <c r="W15" s="160"/>
      <c r="X15" s="160"/>
      <c r="Y15" s="160"/>
      <c r="Z15" s="160"/>
      <c r="AA15" s="160"/>
      <c r="AB15" s="160"/>
      <c r="AC15" s="160"/>
      <c r="AD15" s="160"/>
      <c r="AE15" s="160"/>
      <c r="AF15" s="160"/>
      <c r="AG15" s="160"/>
      <c r="AH15" s="160"/>
      <c r="AI15" s="160"/>
      <c r="AJ15" s="160"/>
      <c r="AK15" s="57">
        <f t="shared" si="3"/>
        <v>0</v>
      </c>
      <c r="AL15" s="57">
        <f t="shared" si="4"/>
        <v>0</v>
      </c>
      <c r="AM15" s="57">
        <f t="shared" si="5"/>
        <v>0</v>
      </c>
      <c r="AN15" s="57" t="str">
        <f t="shared" si="6"/>
        <v/>
      </c>
      <c r="AO15" s="56">
        <f t="shared" si="7"/>
        <v>0</v>
      </c>
      <c r="AP15" s="56" t="str">
        <f t="shared" si="8"/>
        <v/>
      </c>
      <c r="AQ15" s="56">
        <f t="shared" si="9"/>
        <v>0</v>
      </c>
      <c r="AR15" s="56" t="str">
        <f t="shared" si="10"/>
        <v/>
      </c>
      <c r="AS15" s="58" t="str">
        <f>IFERROR(
   'Identitas Siswa'!E14 &amp; " " &amp; LOWER($AT$3) &amp; " " &amp; VLOOKUP(AP15, TP!$AI$5:$AJ$24, 2, 0) &amp; ".",
"")</f>
        <v/>
      </c>
      <c r="AT15" s="58" t="str">
        <f>IFERROR(
   'Identitas Siswa'!E14 &amp; " " &amp; LOWER($AT$4) &amp; " " &amp; VLOOKUP(AR15, TP!$AI$5:$AJ$24, 2, 0) &amp; ".",
"")</f>
        <v/>
      </c>
      <c r="AU15" s="15"/>
      <c r="AW15" s="29">
        <f t="shared" si="11"/>
        <v>0</v>
      </c>
      <c r="AX15" s="29">
        <f t="shared" si="0"/>
        <v>0</v>
      </c>
      <c r="AY15" s="29">
        <f t="shared" si="1"/>
        <v>0</v>
      </c>
      <c r="AZ15" s="54"/>
      <c r="BA15" s="29">
        <f t="shared" si="2"/>
        <v>0</v>
      </c>
      <c r="BE15" s="48"/>
      <c r="BF15" s="48"/>
    </row>
    <row r="16" spans="1:58" customFormat="1" hidden="1" x14ac:dyDescent="0.25">
      <c r="A16" s="56">
        <f>'Identitas Siswa'!A15</f>
        <v>8</v>
      </c>
      <c r="B16" s="62" t="str">
        <f>IF('Identitas Siswa'!D15=0,"",'Identitas Siswa'!D15)</f>
        <v/>
      </c>
      <c r="C16" s="160"/>
      <c r="D16" s="160"/>
      <c r="E16" s="160"/>
      <c r="F16" s="160"/>
      <c r="G16" s="160"/>
      <c r="H16" s="160"/>
      <c r="I16" s="160"/>
      <c r="J16" s="160"/>
      <c r="K16" s="160"/>
      <c r="L16" s="160"/>
      <c r="M16" s="160"/>
      <c r="N16" s="160"/>
      <c r="O16" s="160"/>
      <c r="P16" s="160"/>
      <c r="Q16" s="160"/>
      <c r="R16" s="160"/>
      <c r="S16" s="160"/>
      <c r="T16" s="160"/>
      <c r="U16" s="160"/>
      <c r="V16" s="160"/>
      <c r="W16" s="160"/>
      <c r="X16" s="160"/>
      <c r="Y16" s="160"/>
      <c r="Z16" s="160"/>
      <c r="AA16" s="160"/>
      <c r="AB16" s="160"/>
      <c r="AC16" s="160"/>
      <c r="AD16" s="160"/>
      <c r="AE16" s="160"/>
      <c r="AF16" s="160"/>
      <c r="AG16" s="160"/>
      <c r="AH16" s="160"/>
      <c r="AI16" s="160"/>
      <c r="AJ16" s="160"/>
      <c r="AK16" s="57">
        <f t="shared" si="3"/>
        <v>0</v>
      </c>
      <c r="AL16" s="57">
        <f t="shared" si="4"/>
        <v>0</v>
      </c>
      <c r="AM16" s="57">
        <f t="shared" si="5"/>
        <v>0</v>
      </c>
      <c r="AN16" s="57" t="str">
        <f t="shared" si="6"/>
        <v/>
      </c>
      <c r="AO16" s="56">
        <f t="shared" si="7"/>
        <v>0</v>
      </c>
      <c r="AP16" s="56" t="str">
        <f t="shared" si="8"/>
        <v/>
      </c>
      <c r="AQ16" s="56">
        <f t="shared" si="9"/>
        <v>0</v>
      </c>
      <c r="AR16" s="56" t="str">
        <f t="shared" si="10"/>
        <v/>
      </c>
      <c r="AS16" s="58" t="str">
        <f>IFERROR(
   'Identitas Siswa'!E15 &amp; " " &amp; LOWER($AT$3) &amp; " " &amp; VLOOKUP(AP16, TP!$AI$5:$AJ$24, 2, 0) &amp; ".",
"")</f>
        <v/>
      </c>
      <c r="AT16" s="58" t="str">
        <f>IFERROR(
   'Identitas Siswa'!E15 &amp; " " &amp; LOWER($AT$4) &amp; " " &amp; VLOOKUP(AR16, TP!$AI$5:$AJ$24, 2, 0) &amp; ".",
"")</f>
        <v/>
      </c>
      <c r="AU16" s="15"/>
      <c r="AW16" s="29">
        <f t="shared" si="11"/>
        <v>0</v>
      </c>
      <c r="AX16" s="29">
        <f t="shared" si="0"/>
        <v>0</v>
      </c>
      <c r="AY16" s="29">
        <f t="shared" si="1"/>
        <v>0</v>
      </c>
      <c r="AZ16" s="54"/>
      <c r="BA16" s="29">
        <f t="shared" si="2"/>
        <v>0</v>
      </c>
      <c r="BE16" s="48"/>
      <c r="BF16" s="48"/>
    </row>
    <row r="17" spans="1:58" customFormat="1" hidden="1" x14ac:dyDescent="0.25">
      <c r="A17" s="56">
        <f>'Identitas Siswa'!A16</f>
        <v>9</v>
      </c>
      <c r="B17" s="62" t="str">
        <f>IF('Identitas Siswa'!D16=0,"",'Identitas Siswa'!D16)</f>
        <v/>
      </c>
      <c r="C17" s="160"/>
      <c r="D17" s="160"/>
      <c r="E17" s="160"/>
      <c r="F17" s="160"/>
      <c r="G17" s="160"/>
      <c r="H17" s="160"/>
      <c r="I17" s="160"/>
      <c r="J17" s="160"/>
      <c r="K17" s="160"/>
      <c r="L17" s="160"/>
      <c r="M17" s="160"/>
      <c r="N17" s="160"/>
      <c r="O17" s="160"/>
      <c r="P17" s="160"/>
      <c r="Q17" s="160"/>
      <c r="R17" s="160"/>
      <c r="S17" s="160"/>
      <c r="T17" s="160"/>
      <c r="U17" s="160"/>
      <c r="V17" s="160"/>
      <c r="W17" s="160"/>
      <c r="X17" s="160"/>
      <c r="Y17" s="160"/>
      <c r="Z17" s="160"/>
      <c r="AA17" s="160"/>
      <c r="AB17" s="160"/>
      <c r="AC17" s="160"/>
      <c r="AD17" s="160"/>
      <c r="AE17" s="160"/>
      <c r="AF17" s="160"/>
      <c r="AG17" s="160"/>
      <c r="AH17" s="160"/>
      <c r="AI17" s="160"/>
      <c r="AJ17" s="160"/>
      <c r="AK17" s="57">
        <f t="shared" si="3"/>
        <v>0</v>
      </c>
      <c r="AL17" s="57">
        <f t="shared" si="4"/>
        <v>0</v>
      </c>
      <c r="AM17" s="57">
        <f t="shared" si="5"/>
        <v>0</v>
      </c>
      <c r="AN17" s="57" t="str">
        <f t="shared" si="6"/>
        <v/>
      </c>
      <c r="AO17" s="56">
        <f t="shared" si="7"/>
        <v>0</v>
      </c>
      <c r="AP17" s="56" t="str">
        <f t="shared" si="8"/>
        <v/>
      </c>
      <c r="AQ17" s="56">
        <f t="shared" si="9"/>
        <v>0</v>
      </c>
      <c r="AR17" s="56" t="str">
        <f t="shared" si="10"/>
        <v/>
      </c>
      <c r="AS17" s="58" t="str">
        <f>IFERROR(
   'Identitas Siswa'!E16 &amp; " " &amp; LOWER($AT$3) &amp; " " &amp; VLOOKUP(AP17, TP!$AI$5:$AJ$24, 2, 0) &amp; ".",
"")</f>
        <v/>
      </c>
      <c r="AT17" s="58" t="str">
        <f>IFERROR(
   'Identitas Siswa'!E16 &amp; " " &amp; LOWER($AT$4) &amp; " " &amp; VLOOKUP(AR17, TP!$AI$5:$AJ$24, 2, 0) &amp; ".",
"")</f>
        <v/>
      </c>
      <c r="AU17" s="15"/>
      <c r="AW17" s="29">
        <f t="shared" si="11"/>
        <v>0</v>
      </c>
      <c r="AX17" s="29">
        <f t="shared" si="0"/>
        <v>0</v>
      </c>
      <c r="AY17" s="29">
        <f t="shared" si="1"/>
        <v>0</v>
      </c>
      <c r="AZ17" s="54"/>
      <c r="BA17" s="29">
        <f t="shared" si="2"/>
        <v>0</v>
      </c>
      <c r="BE17" s="48"/>
      <c r="BF17" s="48"/>
    </row>
    <row r="18" spans="1:58" customFormat="1" hidden="1" x14ac:dyDescent="0.25">
      <c r="A18" s="56">
        <f>'Identitas Siswa'!A17</f>
        <v>10</v>
      </c>
      <c r="B18" s="62" t="str">
        <f>IF('Identitas Siswa'!D17=0,"",'Identitas Siswa'!D17)</f>
        <v/>
      </c>
      <c r="C18" s="160"/>
      <c r="D18" s="160"/>
      <c r="E18" s="160"/>
      <c r="F18" s="160"/>
      <c r="G18" s="160"/>
      <c r="H18" s="160"/>
      <c r="I18" s="160"/>
      <c r="J18" s="160"/>
      <c r="K18" s="160"/>
      <c r="L18" s="160"/>
      <c r="M18" s="160"/>
      <c r="N18" s="160"/>
      <c r="O18" s="160"/>
      <c r="P18" s="160"/>
      <c r="Q18" s="160"/>
      <c r="R18" s="160"/>
      <c r="S18" s="160"/>
      <c r="T18" s="160"/>
      <c r="U18" s="160"/>
      <c r="V18" s="160"/>
      <c r="W18" s="160"/>
      <c r="X18" s="160"/>
      <c r="Y18" s="160"/>
      <c r="Z18" s="160"/>
      <c r="AA18" s="160"/>
      <c r="AB18" s="160"/>
      <c r="AC18" s="160"/>
      <c r="AD18" s="160"/>
      <c r="AE18" s="160"/>
      <c r="AF18" s="160"/>
      <c r="AG18" s="160"/>
      <c r="AH18" s="160"/>
      <c r="AI18" s="160"/>
      <c r="AJ18" s="160"/>
      <c r="AK18" s="57">
        <f t="shared" si="3"/>
        <v>0</v>
      </c>
      <c r="AL18" s="57">
        <f t="shared" si="4"/>
        <v>0</v>
      </c>
      <c r="AM18" s="57">
        <f t="shared" si="5"/>
        <v>0</v>
      </c>
      <c r="AN18" s="57" t="str">
        <f t="shared" si="6"/>
        <v/>
      </c>
      <c r="AO18" s="56">
        <f t="shared" si="7"/>
        <v>0</v>
      </c>
      <c r="AP18" s="56" t="str">
        <f t="shared" si="8"/>
        <v/>
      </c>
      <c r="AQ18" s="56">
        <f t="shared" si="9"/>
        <v>0</v>
      </c>
      <c r="AR18" s="56" t="str">
        <f t="shared" si="10"/>
        <v/>
      </c>
      <c r="AS18" s="58" t="str">
        <f>IFERROR(
   'Identitas Siswa'!E17 &amp; " " &amp; LOWER($AT$3) &amp; " " &amp; VLOOKUP(AP18, TP!$AI$5:$AJ$24, 2, 0) &amp; ".",
"")</f>
        <v/>
      </c>
      <c r="AT18" s="58" t="str">
        <f>IFERROR(
   'Identitas Siswa'!E17 &amp; " " &amp; LOWER($AT$4) &amp; " " &amp; VLOOKUP(AR18, TP!$AI$5:$AJ$24, 2, 0) &amp; ".",
"")</f>
        <v/>
      </c>
      <c r="AU18" s="15"/>
      <c r="AW18" s="29">
        <f t="shared" si="11"/>
        <v>0</v>
      </c>
      <c r="AX18" s="29">
        <f t="shared" si="0"/>
        <v>0</v>
      </c>
      <c r="AY18" s="29">
        <f t="shared" si="1"/>
        <v>0</v>
      </c>
      <c r="AZ18" s="54"/>
      <c r="BA18" s="29">
        <f t="shared" si="2"/>
        <v>0</v>
      </c>
      <c r="BE18" s="48"/>
      <c r="BF18" s="48"/>
    </row>
    <row r="19" spans="1:58" customFormat="1" hidden="1" x14ac:dyDescent="0.25">
      <c r="A19" s="56">
        <f>'Identitas Siswa'!A18</f>
        <v>11</v>
      </c>
      <c r="B19" s="62" t="str">
        <f>IF('Identitas Siswa'!D18=0,"",'Identitas Siswa'!D18)</f>
        <v/>
      </c>
      <c r="C19" s="160"/>
      <c r="D19" s="160"/>
      <c r="E19" s="160"/>
      <c r="F19" s="160"/>
      <c r="G19" s="160"/>
      <c r="H19" s="160"/>
      <c r="I19" s="160"/>
      <c r="J19" s="160"/>
      <c r="K19" s="160"/>
      <c r="L19" s="160"/>
      <c r="M19" s="160"/>
      <c r="N19" s="160"/>
      <c r="O19" s="160"/>
      <c r="P19" s="160"/>
      <c r="Q19" s="160"/>
      <c r="R19" s="160"/>
      <c r="S19" s="160"/>
      <c r="T19" s="160"/>
      <c r="U19" s="160"/>
      <c r="V19" s="160"/>
      <c r="W19" s="160"/>
      <c r="X19" s="160"/>
      <c r="Y19" s="160"/>
      <c r="Z19" s="160"/>
      <c r="AA19" s="160"/>
      <c r="AB19" s="160"/>
      <c r="AC19" s="160"/>
      <c r="AD19" s="160"/>
      <c r="AE19" s="160"/>
      <c r="AF19" s="160"/>
      <c r="AG19" s="160"/>
      <c r="AH19" s="160"/>
      <c r="AI19" s="160"/>
      <c r="AJ19" s="160"/>
      <c r="AK19" s="57">
        <f t="shared" si="3"/>
        <v>0</v>
      </c>
      <c r="AL19" s="57">
        <f t="shared" si="4"/>
        <v>0</v>
      </c>
      <c r="AM19" s="57">
        <f t="shared" si="5"/>
        <v>0</v>
      </c>
      <c r="AN19" s="57" t="str">
        <f t="shared" si="6"/>
        <v/>
      </c>
      <c r="AO19" s="56">
        <f t="shared" si="7"/>
        <v>0</v>
      </c>
      <c r="AP19" s="56" t="str">
        <f t="shared" si="8"/>
        <v/>
      </c>
      <c r="AQ19" s="56">
        <f t="shared" si="9"/>
        <v>0</v>
      </c>
      <c r="AR19" s="56" t="str">
        <f t="shared" si="10"/>
        <v/>
      </c>
      <c r="AS19" s="58" t="str">
        <f>IFERROR(
   'Identitas Siswa'!E18 &amp; " " &amp; LOWER($AT$3) &amp; " " &amp; VLOOKUP(AP19, TP!$AI$5:$AJ$24, 2, 0) &amp; ".",
"")</f>
        <v/>
      </c>
      <c r="AT19" s="58" t="str">
        <f>IFERROR(
   'Identitas Siswa'!E18 &amp; " " &amp; LOWER($AT$4) &amp; " " &amp; VLOOKUP(AR19, TP!$AI$5:$AJ$24, 2, 0) &amp; ".",
"")</f>
        <v/>
      </c>
      <c r="AU19" s="15"/>
      <c r="AW19" s="29">
        <f t="shared" si="11"/>
        <v>0</v>
      </c>
      <c r="AX19" s="29">
        <f t="shared" si="0"/>
        <v>0</v>
      </c>
      <c r="AY19" s="29">
        <f t="shared" si="1"/>
        <v>0</v>
      </c>
      <c r="AZ19" s="54"/>
      <c r="BA19" s="29">
        <f t="shared" si="2"/>
        <v>0</v>
      </c>
      <c r="BE19" s="48"/>
      <c r="BF19" s="48"/>
    </row>
    <row r="20" spans="1:58" customFormat="1" hidden="1" x14ac:dyDescent="0.25">
      <c r="A20" s="56">
        <f>'Identitas Siswa'!A19</f>
        <v>12</v>
      </c>
      <c r="B20" s="62" t="str">
        <f>IF('Identitas Siswa'!D19=0,"",'Identitas Siswa'!D19)</f>
        <v/>
      </c>
      <c r="C20" s="160"/>
      <c r="D20" s="160"/>
      <c r="E20" s="160"/>
      <c r="F20" s="160"/>
      <c r="G20" s="160"/>
      <c r="H20" s="160"/>
      <c r="I20" s="160"/>
      <c r="J20" s="160"/>
      <c r="K20" s="160"/>
      <c r="L20" s="160"/>
      <c r="M20" s="160"/>
      <c r="N20" s="160"/>
      <c r="O20" s="160"/>
      <c r="P20" s="160"/>
      <c r="Q20" s="160"/>
      <c r="R20" s="160"/>
      <c r="S20" s="160"/>
      <c r="T20" s="160"/>
      <c r="U20" s="160"/>
      <c r="V20" s="160"/>
      <c r="W20" s="160"/>
      <c r="X20" s="160"/>
      <c r="Y20" s="160"/>
      <c r="Z20" s="160"/>
      <c r="AA20" s="160"/>
      <c r="AB20" s="160"/>
      <c r="AC20" s="160"/>
      <c r="AD20" s="160"/>
      <c r="AE20" s="160"/>
      <c r="AF20" s="160"/>
      <c r="AG20" s="160"/>
      <c r="AH20" s="160"/>
      <c r="AI20" s="160"/>
      <c r="AJ20" s="160"/>
      <c r="AK20" s="57">
        <f t="shared" si="3"/>
        <v>0</v>
      </c>
      <c r="AL20" s="57">
        <f t="shared" si="4"/>
        <v>0</v>
      </c>
      <c r="AM20" s="57">
        <f t="shared" si="5"/>
        <v>0</v>
      </c>
      <c r="AN20" s="57" t="str">
        <f t="shared" si="6"/>
        <v/>
      </c>
      <c r="AO20" s="56">
        <f t="shared" si="7"/>
        <v>0</v>
      </c>
      <c r="AP20" s="56" t="str">
        <f t="shared" si="8"/>
        <v/>
      </c>
      <c r="AQ20" s="56">
        <f t="shared" si="9"/>
        <v>0</v>
      </c>
      <c r="AR20" s="56" t="str">
        <f t="shared" si="10"/>
        <v/>
      </c>
      <c r="AS20" s="58" t="str">
        <f>IFERROR(
   'Identitas Siswa'!E19 &amp; " " &amp; LOWER($AT$3) &amp; " " &amp; VLOOKUP(AP20, TP!$AI$5:$AJ$24, 2, 0) &amp; ".",
"")</f>
        <v/>
      </c>
      <c r="AT20" s="58" t="str">
        <f>IFERROR(
   'Identitas Siswa'!E19 &amp; " " &amp; LOWER($AT$4) &amp; " " &amp; VLOOKUP(AR20, TP!$AI$5:$AJ$24, 2, 0) &amp; ".",
"")</f>
        <v/>
      </c>
      <c r="AU20" s="15"/>
      <c r="AW20" s="29">
        <f t="shared" si="11"/>
        <v>0</v>
      </c>
      <c r="AX20" s="29">
        <f t="shared" si="0"/>
        <v>0</v>
      </c>
      <c r="AY20" s="29">
        <f t="shared" si="1"/>
        <v>0</v>
      </c>
      <c r="AZ20" s="54"/>
      <c r="BA20" s="29">
        <f t="shared" si="2"/>
        <v>0</v>
      </c>
      <c r="BE20" s="48"/>
      <c r="BF20" s="48"/>
    </row>
    <row r="21" spans="1:58" customFormat="1" hidden="1" x14ac:dyDescent="0.25">
      <c r="A21" s="56">
        <f>'Identitas Siswa'!A20</f>
        <v>13</v>
      </c>
      <c r="B21" s="62" t="str">
        <f>IF('Identitas Siswa'!D20=0,"",'Identitas Siswa'!D20)</f>
        <v/>
      </c>
      <c r="C21" s="160"/>
      <c r="D21" s="160"/>
      <c r="E21" s="160"/>
      <c r="F21" s="160"/>
      <c r="G21" s="160"/>
      <c r="H21" s="160"/>
      <c r="I21" s="160"/>
      <c r="J21" s="160"/>
      <c r="K21" s="160"/>
      <c r="L21" s="160"/>
      <c r="M21" s="160"/>
      <c r="N21" s="160"/>
      <c r="O21" s="160"/>
      <c r="P21" s="160"/>
      <c r="Q21" s="160"/>
      <c r="R21" s="160"/>
      <c r="S21" s="160"/>
      <c r="T21" s="160"/>
      <c r="U21" s="160"/>
      <c r="V21" s="160"/>
      <c r="W21" s="160"/>
      <c r="X21" s="160"/>
      <c r="Y21" s="160"/>
      <c r="Z21" s="160"/>
      <c r="AA21" s="160"/>
      <c r="AB21" s="160"/>
      <c r="AC21" s="160"/>
      <c r="AD21" s="160"/>
      <c r="AE21" s="160"/>
      <c r="AF21" s="160"/>
      <c r="AG21" s="160"/>
      <c r="AH21" s="160"/>
      <c r="AI21" s="160"/>
      <c r="AJ21" s="160"/>
      <c r="AK21" s="57">
        <f t="shared" si="3"/>
        <v>0</v>
      </c>
      <c r="AL21" s="57">
        <f t="shared" si="4"/>
        <v>0</v>
      </c>
      <c r="AM21" s="57">
        <f t="shared" si="5"/>
        <v>0</v>
      </c>
      <c r="AN21" s="57" t="str">
        <f t="shared" si="6"/>
        <v/>
      </c>
      <c r="AO21" s="56">
        <f t="shared" si="7"/>
        <v>0</v>
      </c>
      <c r="AP21" s="56" t="str">
        <f t="shared" si="8"/>
        <v/>
      </c>
      <c r="AQ21" s="56">
        <f t="shared" si="9"/>
        <v>0</v>
      </c>
      <c r="AR21" s="56" t="str">
        <f t="shared" si="10"/>
        <v/>
      </c>
      <c r="AS21" s="58" t="str">
        <f>IFERROR(
   'Identitas Siswa'!E20 &amp; " " &amp; LOWER($AT$3) &amp; " " &amp; VLOOKUP(AP21, TP!$AI$5:$AJ$24, 2, 0) &amp; ".",
"")</f>
        <v/>
      </c>
      <c r="AT21" s="58" t="str">
        <f>IFERROR(
   'Identitas Siswa'!E20 &amp; " " &amp; LOWER($AT$4) &amp; " " &amp; VLOOKUP(AR21, TP!$AI$5:$AJ$24, 2, 0) &amp; ".",
"")</f>
        <v/>
      </c>
      <c r="AU21" s="15"/>
      <c r="AW21" s="29">
        <f t="shared" si="11"/>
        <v>0</v>
      </c>
      <c r="AX21" s="29">
        <f t="shared" si="0"/>
        <v>0</v>
      </c>
      <c r="AY21" s="29">
        <f t="shared" si="1"/>
        <v>0</v>
      </c>
      <c r="AZ21" s="54"/>
      <c r="BA21" s="29">
        <f t="shared" si="2"/>
        <v>0</v>
      </c>
      <c r="BE21" s="48"/>
      <c r="BF21" s="48"/>
    </row>
    <row r="22" spans="1:58" customFormat="1" hidden="1" x14ac:dyDescent="0.25">
      <c r="A22" s="56">
        <f>'Identitas Siswa'!A21</f>
        <v>14</v>
      </c>
      <c r="B22" s="62" t="str">
        <f>IF('Identitas Siswa'!D21=0,"",'Identitas Siswa'!D21)</f>
        <v/>
      </c>
      <c r="C22" s="160"/>
      <c r="D22" s="160"/>
      <c r="E22" s="160"/>
      <c r="F22" s="160"/>
      <c r="G22" s="160"/>
      <c r="H22" s="160"/>
      <c r="I22" s="160"/>
      <c r="J22" s="160"/>
      <c r="K22" s="160"/>
      <c r="L22" s="160"/>
      <c r="M22" s="160"/>
      <c r="N22" s="160"/>
      <c r="O22" s="160"/>
      <c r="P22" s="160"/>
      <c r="Q22" s="160"/>
      <c r="R22" s="160"/>
      <c r="S22" s="160"/>
      <c r="T22" s="160"/>
      <c r="U22" s="160"/>
      <c r="V22" s="160"/>
      <c r="W22" s="160"/>
      <c r="X22" s="160"/>
      <c r="Y22" s="160"/>
      <c r="Z22" s="160"/>
      <c r="AA22" s="160"/>
      <c r="AB22" s="160"/>
      <c r="AC22" s="160"/>
      <c r="AD22" s="160"/>
      <c r="AE22" s="160"/>
      <c r="AF22" s="160"/>
      <c r="AG22" s="160"/>
      <c r="AH22" s="160"/>
      <c r="AI22" s="160"/>
      <c r="AJ22" s="160"/>
      <c r="AK22" s="57">
        <f t="shared" si="3"/>
        <v>0</v>
      </c>
      <c r="AL22" s="57">
        <f t="shared" si="4"/>
        <v>0</v>
      </c>
      <c r="AM22" s="57">
        <f t="shared" si="5"/>
        <v>0</v>
      </c>
      <c r="AN22" s="57" t="str">
        <f t="shared" si="6"/>
        <v/>
      </c>
      <c r="AO22" s="56">
        <f t="shared" si="7"/>
        <v>0</v>
      </c>
      <c r="AP22" s="56" t="str">
        <f t="shared" si="8"/>
        <v/>
      </c>
      <c r="AQ22" s="56">
        <f t="shared" si="9"/>
        <v>0</v>
      </c>
      <c r="AR22" s="56" t="str">
        <f t="shared" si="10"/>
        <v/>
      </c>
      <c r="AS22" s="58" t="str">
        <f>IFERROR(
   'Identitas Siswa'!E21 &amp; " " &amp; LOWER($AT$3) &amp; " " &amp; VLOOKUP(AP22, TP!$AI$5:$AJ$24, 2, 0) &amp; ".",
"")</f>
        <v/>
      </c>
      <c r="AT22" s="58" t="str">
        <f>IFERROR(
   'Identitas Siswa'!E21 &amp; " " &amp; LOWER($AT$4) &amp; " " &amp; VLOOKUP(AR22, TP!$AI$5:$AJ$24, 2, 0) &amp; ".",
"")</f>
        <v/>
      </c>
      <c r="AU22" s="15"/>
      <c r="AW22" s="29">
        <f t="shared" si="11"/>
        <v>0</v>
      </c>
      <c r="AX22" s="29">
        <f t="shared" si="0"/>
        <v>0</v>
      </c>
      <c r="AY22" s="29">
        <f t="shared" si="1"/>
        <v>0</v>
      </c>
      <c r="AZ22" s="54"/>
      <c r="BA22" s="29">
        <f t="shared" si="2"/>
        <v>0</v>
      </c>
      <c r="BE22" s="48"/>
      <c r="BF22" s="48"/>
    </row>
    <row r="23" spans="1:58" customFormat="1" hidden="1" x14ac:dyDescent="0.25">
      <c r="A23" s="56">
        <f>'Identitas Siswa'!A22</f>
        <v>15</v>
      </c>
      <c r="B23" s="62" t="str">
        <f>IF('Identitas Siswa'!D22=0,"",'Identitas Siswa'!D22)</f>
        <v/>
      </c>
      <c r="C23" s="160"/>
      <c r="D23" s="160"/>
      <c r="E23" s="160"/>
      <c r="F23" s="160"/>
      <c r="G23" s="160"/>
      <c r="H23" s="160"/>
      <c r="I23" s="160"/>
      <c r="J23" s="160"/>
      <c r="K23" s="160"/>
      <c r="L23" s="160"/>
      <c r="M23" s="160"/>
      <c r="N23" s="160"/>
      <c r="O23" s="160"/>
      <c r="P23" s="160"/>
      <c r="Q23" s="160"/>
      <c r="R23" s="160"/>
      <c r="S23" s="160"/>
      <c r="T23" s="160"/>
      <c r="U23" s="160"/>
      <c r="V23" s="160"/>
      <c r="W23" s="160"/>
      <c r="X23" s="160"/>
      <c r="Y23" s="160"/>
      <c r="Z23" s="160"/>
      <c r="AA23" s="160"/>
      <c r="AB23" s="160"/>
      <c r="AC23" s="160"/>
      <c r="AD23" s="160"/>
      <c r="AE23" s="160"/>
      <c r="AF23" s="160"/>
      <c r="AG23" s="160"/>
      <c r="AH23" s="160"/>
      <c r="AI23" s="160"/>
      <c r="AJ23" s="160"/>
      <c r="AK23" s="57">
        <f t="shared" si="3"/>
        <v>0</v>
      </c>
      <c r="AL23" s="57">
        <f t="shared" si="4"/>
        <v>0</v>
      </c>
      <c r="AM23" s="57">
        <f t="shared" si="5"/>
        <v>0</v>
      </c>
      <c r="AN23" s="57" t="str">
        <f t="shared" si="6"/>
        <v/>
      </c>
      <c r="AO23" s="56">
        <f t="shared" si="7"/>
        <v>0</v>
      </c>
      <c r="AP23" s="56" t="str">
        <f t="shared" si="8"/>
        <v/>
      </c>
      <c r="AQ23" s="56">
        <f t="shared" si="9"/>
        <v>0</v>
      </c>
      <c r="AR23" s="56" t="str">
        <f t="shared" si="10"/>
        <v/>
      </c>
      <c r="AS23" s="58" t="str">
        <f>IFERROR(
   'Identitas Siswa'!E22 &amp; " " &amp; LOWER($AT$3) &amp; " " &amp; VLOOKUP(AP23, TP!$AI$5:$AJ$24, 2, 0) &amp; ".",
"")</f>
        <v/>
      </c>
      <c r="AT23" s="58" t="str">
        <f>IFERROR(
   'Identitas Siswa'!E22 &amp; " " &amp; LOWER($AT$4) &amp; " " &amp; VLOOKUP(AR23, TP!$AI$5:$AJ$24, 2, 0) &amp; ".",
"")</f>
        <v/>
      </c>
      <c r="AU23" s="15"/>
      <c r="AW23" s="29">
        <f t="shared" si="11"/>
        <v>0</v>
      </c>
      <c r="AX23" s="29">
        <f t="shared" si="0"/>
        <v>0</v>
      </c>
      <c r="AY23" s="29">
        <f t="shared" si="1"/>
        <v>0</v>
      </c>
      <c r="AZ23" s="54"/>
      <c r="BA23" s="29">
        <f t="shared" si="2"/>
        <v>0</v>
      </c>
      <c r="BE23" s="48"/>
      <c r="BF23" s="48"/>
    </row>
    <row r="24" spans="1:58" customFormat="1" hidden="1" x14ac:dyDescent="0.25">
      <c r="A24" s="56">
        <f>'Identitas Siswa'!A23</f>
        <v>16</v>
      </c>
      <c r="B24" s="62" t="str">
        <f>IF('Identitas Siswa'!D23=0,"",'Identitas Siswa'!D23)</f>
        <v/>
      </c>
      <c r="C24" s="160"/>
      <c r="D24" s="160"/>
      <c r="E24" s="160"/>
      <c r="F24" s="160"/>
      <c r="G24" s="160"/>
      <c r="H24" s="160"/>
      <c r="I24" s="160"/>
      <c r="J24" s="160"/>
      <c r="K24" s="160"/>
      <c r="L24" s="160"/>
      <c r="M24" s="160"/>
      <c r="N24" s="160"/>
      <c r="O24" s="160"/>
      <c r="P24" s="160"/>
      <c r="Q24" s="160"/>
      <c r="R24" s="160"/>
      <c r="S24" s="160"/>
      <c r="T24" s="160"/>
      <c r="U24" s="160"/>
      <c r="V24" s="160"/>
      <c r="W24" s="160"/>
      <c r="X24" s="160"/>
      <c r="Y24" s="160"/>
      <c r="Z24" s="160"/>
      <c r="AA24" s="160"/>
      <c r="AB24" s="160"/>
      <c r="AC24" s="160"/>
      <c r="AD24" s="160"/>
      <c r="AE24" s="160"/>
      <c r="AF24" s="160"/>
      <c r="AG24" s="160"/>
      <c r="AH24" s="160"/>
      <c r="AI24" s="160"/>
      <c r="AJ24" s="160"/>
      <c r="AK24" s="57">
        <f t="shared" si="3"/>
        <v>0</v>
      </c>
      <c r="AL24" s="57">
        <f t="shared" si="4"/>
        <v>0</v>
      </c>
      <c r="AM24" s="57">
        <f t="shared" si="5"/>
        <v>0</v>
      </c>
      <c r="AN24" s="57" t="str">
        <f t="shared" si="6"/>
        <v/>
      </c>
      <c r="AO24" s="56">
        <f t="shared" si="7"/>
        <v>0</v>
      </c>
      <c r="AP24" s="56" t="str">
        <f t="shared" si="8"/>
        <v/>
      </c>
      <c r="AQ24" s="56">
        <f t="shared" si="9"/>
        <v>0</v>
      </c>
      <c r="AR24" s="56" t="str">
        <f t="shared" si="10"/>
        <v/>
      </c>
      <c r="AS24" s="58" t="str">
        <f>IFERROR(
   'Identitas Siswa'!E23 &amp; " " &amp; LOWER($AT$3) &amp; " " &amp; VLOOKUP(AP24, TP!$AI$5:$AJ$24, 2, 0) &amp; ".",
"")</f>
        <v/>
      </c>
      <c r="AT24" s="58" t="str">
        <f>IFERROR(
   'Identitas Siswa'!E23 &amp; " " &amp; LOWER($AT$4) &amp; " " &amp; VLOOKUP(AR24, TP!$AI$5:$AJ$24, 2, 0) &amp; ".",
"")</f>
        <v/>
      </c>
      <c r="AU24" s="15"/>
      <c r="AW24" s="29">
        <f t="shared" si="11"/>
        <v>0</v>
      </c>
      <c r="AX24" s="29">
        <f t="shared" si="0"/>
        <v>0</v>
      </c>
      <c r="AY24" s="29">
        <f t="shared" si="1"/>
        <v>0</v>
      </c>
      <c r="AZ24" s="54"/>
      <c r="BA24" s="29">
        <f t="shared" si="2"/>
        <v>0</v>
      </c>
      <c r="BE24" s="48"/>
      <c r="BF24" s="48"/>
    </row>
    <row r="25" spans="1:58" customFormat="1" hidden="1" x14ac:dyDescent="0.25">
      <c r="A25" s="56">
        <f>'Identitas Siswa'!A24</f>
        <v>17</v>
      </c>
      <c r="B25" s="62" t="str">
        <f>IF('Identitas Siswa'!D24=0,"",'Identitas Siswa'!D24)</f>
        <v/>
      </c>
      <c r="C25" s="160"/>
      <c r="D25" s="160"/>
      <c r="E25" s="160"/>
      <c r="F25" s="160"/>
      <c r="G25" s="160"/>
      <c r="H25" s="160"/>
      <c r="I25" s="160"/>
      <c r="J25" s="160"/>
      <c r="K25" s="160"/>
      <c r="L25" s="160"/>
      <c r="M25" s="160"/>
      <c r="N25" s="160"/>
      <c r="O25" s="160"/>
      <c r="P25" s="160"/>
      <c r="Q25" s="160"/>
      <c r="R25" s="160"/>
      <c r="S25" s="160"/>
      <c r="T25" s="160"/>
      <c r="U25" s="160"/>
      <c r="V25" s="160"/>
      <c r="W25" s="160"/>
      <c r="X25" s="160"/>
      <c r="Y25" s="160"/>
      <c r="Z25" s="160"/>
      <c r="AA25" s="160"/>
      <c r="AB25" s="160"/>
      <c r="AC25" s="160"/>
      <c r="AD25" s="160"/>
      <c r="AE25" s="160"/>
      <c r="AF25" s="160"/>
      <c r="AG25" s="160"/>
      <c r="AH25" s="160"/>
      <c r="AI25" s="160"/>
      <c r="AJ25" s="160"/>
      <c r="AK25" s="57">
        <f t="shared" si="3"/>
        <v>0</v>
      </c>
      <c r="AL25" s="57">
        <f t="shared" si="4"/>
        <v>0</v>
      </c>
      <c r="AM25" s="57">
        <f t="shared" si="5"/>
        <v>0</v>
      </c>
      <c r="AN25" s="57" t="str">
        <f t="shared" si="6"/>
        <v/>
      </c>
      <c r="AO25" s="56">
        <f t="shared" si="7"/>
        <v>0</v>
      </c>
      <c r="AP25" s="56" t="str">
        <f t="shared" si="8"/>
        <v/>
      </c>
      <c r="AQ25" s="56">
        <f t="shared" si="9"/>
        <v>0</v>
      </c>
      <c r="AR25" s="56" t="str">
        <f t="shared" si="10"/>
        <v/>
      </c>
      <c r="AS25" s="58" t="str">
        <f>IFERROR(
   'Identitas Siswa'!E24 &amp; " " &amp; LOWER($AT$3) &amp; " " &amp; VLOOKUP(AP25, TP!$AI$5:$AJ$24, 2, 0) &amp; ".",
"")</f>
        <v/>
      </c>
      <c r="AT25" s="58" t="str">
        <f>IFERROR(
   'Identitas Siswa'!E24 &amp; " " &amp; LOWER($AT$4) &amp; " " &amp; VLOOKUP(AR25, TP!$AI$5:$AJ$24, 2, 0) &amp; ".",
"")</f>
        <v/>
      </c>
      <c r="AU25" s="15"/>
      <c r="AW25" s="29">
        <f t="shared" si="11"/>
        <v>0</v>
      </c>
      <c r="AX25" s="29">
        <f t="shared" si="0"/>
        <v>0</v>
      </c>
      <c r="AY25" s="29">
        <f t="shared" si="1"/>
        <v>0</v>
      </c>
      <c r="AZ25" s="54"/>
      <c r="BA25" s="29">
        <f t="shared" si="2"/>
        <v>0</v>
      </c>
      <c r="BE25" s="48"/>
      <c r="BF25" s="48"/>
    </row>
    <row r="26" spans="1:58" customFormat="1" hidden="1" x14ac:dyDescent="0.25">
      <c r="A26" s="56">
        <f>'Identitas Siswa'!A25</f>
        <v>18</v>
      </c>
      <c r="B26" s="62" t="str">
        <f>IF('Identitas Siswa'!D25=0,"",'Identitas Siswa'!D25)</f>
        <v/>
      </c>
      <c r="C26" s="160"/>
      <c r="D26" s="160"/>
      <c r="E26" s="160"/>
      <c r="F26" s="160"/>
      <c r="G26" s="160"/>
      <c r="H26" s="160"/>
      <c r="I26" s="160"/>
      <c r="J26" s="160"/>
      <c r="K26" s="160"/>
      <c r="L26" s="160"/>
      <c r="M26" s="160"/>
      <c r="N26" s="160"/>
      <c r="O26" s="160"/>
      <c r="P26" s="160"/>
      <c r="Q26" s="160"/>
      <c r="R26" s="160"/>
      <c r="S26" s="160"/>
      <c r="T26" s="160"/>
      <c r="U26" s="160"/>
      <c r="V26" s="160"/>
      <c r="W26" s="160"/>
      <c r="X26" s="160"/>
      <c r="Y26" s="160"/>
      <c r="Z26" s="160"/>
      <c r="AA26" s="160"/>
      <c r="AB26" s="160"/>
      <c r="AC26" s="160"/>
      <c r="AD26" s="160"/>
      <c r="AE26" s="160"/>
      <c r="AF26" s="160"/>
      <c r="AG26" s="160"/>
      <c r="AH26" s="160"/>
      <c r="AI26" s="160"/>
      <c r="AJ26" s="160"/>
      <c r="AK26" s="57">
        <f t="shared" si="3"/>
        <v>0</v>
      </c>
      <c r="AL26" s="57">
        <f t="shared" si="4"/>
        <v>0</v>
      </c>
      <c r="AM26" s="57">
        <f t="shared" si="5"/>
        <v>0</v>
      </c>
      <c r="AN26" s="57" t="str">
        <f t="shared" si="6"/>
        <v/>
      </c>
      <c r="AO26" s="56">
        <f t="shared" si="7"/>
        <v>0</v>
      </c>
      <c r="AP26" s="56" t="str">
        <f t="shared" si="8"/>
        <v/>
      </c>
      <c r="AQ26" s="56">
        <f t="shared" si="9"/>
        <v>0</v>
      </c>
      <c r="AR26" s="56" t="str">
        <f t="shared" si="10"/>
        <v/>
      </c>
      <c r="AS26" s="58" t="str">
        <f>IFERROR(
   'Identitas Siswa'!E25 &amp; " " &amp; LOWER($AT$3) &amp; " " &amp; VLOOKUP(AP26, TP!$AI$5:$AJ$24, 2, 0) &amp; ".",
"")</f>
        <v/>
      </c>
      <c r="AT26" s="58" t="str">
        <f>IFERROR(
   'Identitas Siswa'!E25 &amp; " " &amp; LOWER($AT$4) &amp; " " &amp; VLOOKUP(AR26, TP!$AI$5:$AJ$24, 2, 0) &amp; ".",
"")</f>
        <v/>
      </c>
      <c r="AU26" s="15"/>
      <c r="AW26" s="29">
        <f t="shared" si="11"/>
        <v>0</v>
      </c>
      <c r="AX26" s="29">
        <f t="shared" si="0"/>
        <v>0</v>
      </c>
      <c r="AY26" s="29">
        <f t="shared" si="1"/>
        <v>0</v>
      </c>
      <c r="AZ26" s="54"/>
      <c r="BA26" s="29">
        <f t="shared" si="2"/>
        <v>0</v>
      </c>
      <c r="BE26" s="48"/>
      <c r="BF26" s="48"/>
    </row>
    <row r="27" spans="1:58" customFormat="1" hidden="1" x14ac:dyDescent="0.25">
      <c r="A27" s="56">
        <f>'Identitas Siswa'!A26</f>
        <v>19</v>
      </c>
      <c r="B27" s="62" t="str">
        <f>IF('Identitas Siswa'!D26=0,"",'Identitas Siswa'!D26)</f>
        <v/>
      </c>
      <c r="C27" s="160"/>
      <c r="D27" s="160"/>
      <c r="E27" s="160"/>
      <c r="F27" s="160"/>
      <c r="G27" s="160"/>
      <c r="H27" s="160"/>
      <c r="I27" s="160"/>
      <c r="J27" s="160"/>
      <c r="K27" s="160"/>
      <c r="L27" s="160"/>
      <c r="M27" s="160"/>
      <c r="N27" s="160"/>
      <c r="O27" s="160"/>
      <c r="P27" s="160"/>
      <c r="Q27" s="160"/>
      <c r="R27" s="160"/>
      <c r="S27" s="160"/>
      <c r="T27" s="160"/>
      <c r="U27" s="160"/>
      <c r="V27" s="160"/>
      <c r="W27" s="160"/>
      <c r="X27" s="160"/>
      <c r="Y27" s="160"/>
      <c r="Z27" s="160"/>
      <c r="AA27" s="160"/>
      <c r="AB27" s="160"/>
      <c r="AC27" s="160"/>
      <c r="AD27" s="160"/>
      <c r="AE27" s="160"/>
      <c r="AF27" s="160"/>
      <c r="AG27" s="160"/>
      <c r="AH27" s="160"/>
      <c r="AI27" s="160"/>
      <c r="AJ27" s="160"/>
      <c r="AK27" s="57">
        <f t="shared" si="3"/>
        <v>0</v>
      </c>
      <c r="AL27" s="57">
        <f t="shared" si="4"/>
        <v>0</v>
      </c>
      <c r="AM27" s="57">
        <f t="shared" si="5"/>
        <v>0</v>
      </c>
      <c r="AN27" s="57" t="str">
        <f t="shared" si="6"/>
        <v/>
      </c>
      <c r="AO27" s="56">
        <f t="shared" si="7"/>
        <v>0</v>
      </c>
      <c r="AP27" s="56" t="str">
        <f t="shared" si="8"/>
        <v/>
      </c>
      <c r="AQ27" s="56">
        <f t="shared" si="9"/>
        <v>0</v>
      </c>
      <c r="AR27" s="56" t="str">
        <f t="shared" si="10"/>
        <v/>
      </c>
      <c r="AS27" s="58" t="str">
        <f>IFERROR(
   'Identitas Siswa'!E26 &amp; " " &amp; LOWER($AT$3) &amp; " " &amp; VLOOKUP(AP27, TP!$AI$5:$AJ$24, 2, 0) &amp; ".",
"")</f>
        <v/>
      </c>
      <c r="AT27" s="58" t="str">
        <f>IFERROR(
   'Identitas Siswa'!E26 &amp; " " &amp; LOWER($AT$4) &amp; " " &amp; VLOOKUP(AR27, TP!$AI$5:$AJ$24, 2, 0) &amp; ".",
"")</f>
        <v/>
      </c>
      <c r="AU27" s="15"/>
      <c r="AW27" s="29">
        <f t="shared" si="11"/>
        <v>0</v>
      </c>
      <c r="AX27" s="29">
        <f t="shared" si="0"/>
        <v>0</v>
      </c>
      <c r="AY27" s="29">
        <f t="shared" si="1"/>
        <v>0</v>
      </c>
      <c r="AZ27" s="54"/>
      <c r="BA27" s="29">
        <f t="shared" si="2"/>
        <v>0</v>
      </c>
      <c r="BE27" s="48"/>
      <c r="BF27" s="48"/>
    </row>
    <row r="28" spans="1:58" customFormat="1" hidden="1" x14ac:dyDescent="0.25">
      <c r="A28" s="56">
        <f>'Identitas Siswa'!A27</f>
        <v>20</v>
      </c>
      <c r="B28" s="62" t="str">
        <f>IF('Identitas Siswa'!D27=0,"",'Identitas Siswa'!D27)</f>
        <v/>
      </c>
      <c r="C28" s="160"/>
      <c r="D28" s="160"/>
      <c r="E28" s="160"/>
      <c r="F28" s="160"/>
      <c r="G28" s="160"/>
      <c r="H28" s="160"/>
      <c r="I28" s="160"/>
      <c r="J28" s="160"/>
      <c r="K28" s="160"/>
      <c r="L28" s="160"/>
      <c r="M28" s="160"/>
      <c r="N28" s="160"/>
      <c r="O28" s="160"/>
      <c r="P28" s="160"/>
      <c r="Q28" s="160"/>
      <c r="R28" s="160"/>
      <c r="S28" s="160"/>
      <c r="T28" s="160"/>
      <c r="U28" s="160"/>
      <c r="V28" s="160"/>
      <c r="W28" s="160"/>
      <c r="X28" s="160"/>
      <c r="Y28" s="160"/>
      <c r="Z28" s="160"/>
      <c r="AA28" s="160"/>
      <c r="AB28" s="160"/>
      <c r="AC28" s="160"/>
      <c r="AD28" s="160"/>
      <c r="AE28" s="160"/>
      <c r="AF28" s="160"/>
      <c r="AG28" s="160"/>
      <c r="AH28" s="160"/>
      <c r="AI28" s="160"/>
      <c r="AJ28" s="160"/>
      <c r="AK28" s="57">
        <f t="shared" si="3"/>
        <v>0</v>
      </c>
      <c r="AL28" s="57">
        <f t="shared" si="4"/>
        <v>0</v>
      </c>
      <c r="AM28" s="57">
        <f t="shared" si="5"/>
        <v>0</v>
      </c>
      <c r="AN28" s="57" t="str">
        <f t="shared" si="6"/>
        <v/>
      </c>
      <c r="AO28" s="56">
        <f t="shared" si="7"/>
        <v>0</v>
      </c>
      <c r="AP28" s="56" t="str">
        <f t="shared" si="8"/>
        <v/>
      </c>
      <c r="AQ28" s="56">
        <f t="shared" si="9"/>
        <v>0</v>
      </c>
      <c r="AR28" s="56" t="str">
        <f t="shared" si="10"/>
        <v/>
      </c>
      <c r="AS28" s="58" t="str">
        <f>IFERROR(
   'Identitas Siswa'!E27 &amp; " " &amp; LOWER($AT$3) &amp; " " &amp; VLOOKUP(AP28, TP!$AI$5:$AJ$24, 2, 0) &amp; ".",
"")</f>
        <v/>
      </c>
      <c r="AT28" s="58" t="str">
        <f>IFERROR(
   'Identitas Siswa'!E27 &amp; " " &amp; LOWER($AT$4) &amp; " " &amp; VLOOKUP(AR28, TP!$AI$5:$AJ$24, 2, 0) &amp; ".",
"")</f>
        <v/>
      </c>
      <c r="AU28" s="15"/>
      <c r="AW28" s="29">
        <f t="shared" si="11"/>
        <v>0</v>
      </c>
      <c r="AX28" s="29">
        <f t="shared" si="0"/>
        <v>0</v>
      </c>
      <c r="AY28" s="29">
        <f t="shared" si="1"/>
        <v>0</v>
      </c>
      <c r="AZ28" s="54"/>
      <c r="BA28" s="29">
        <f t="shared" si="2"/>
        <v>0</v>
      </c>
      <c r="BE28" s="48"/>
      <c r="BF28" s="48"/>
    </row>
    <row r="29" spans="1:58" customFormat="1" hidden="1" x14ac:dyDescent="0.25">
      <c r="A29" s="56">
        <f>'Identitas Siswa'!A28</f>
        <v>21</v>
      </c>
      <c r="B29" s="62" t="str">
        <f>IF('Identitas Siswa'!D28=0,"",'Identitas Siswa'!D28)</f>
        <v/>
      </c>
      <c r="C29" s="160"/>
      <c r="D29" s="160"/>
      <c r="E29" s="160"/>
      <c r="F29" s="160"/>
      <c r="G29" s="160"/>
      <c r="H29" s="160"/>
      <c r="I29" s="160"/>
      <c r="J29" s="160"/>
      <c r="K29" s="160"/>
      <c r="L29" s="160"/>
      <c r="M29" s="160"/>
      <c r="N29" s="160"/>
      <c r="O29" s="160"/>
      <c r="P29" s="160"/>
      <c r="Q29" s="160"/>
      <c r="R29" s="160"/>
      <c r="S29" s="160"/>
      <c r="T29" s="160"/>
      <c r="U29" s="160"/>
      <c r="V29" s="160"/>
      <c r="W29" s="160"/>
      <c r="X29" s="160"/>
      <c r="Y29" s="160"/>
      <c r="Z29" s="160"/>
      <c r="AA29" s="160"/>
      <c r="AB29" s="160"/>
      <c r="AC29" s="160"/>
      <c r="AD29" s="160"/>
      <c r="AE29" s="160"/>
      <c r="AF29" s="160"/>
      <c r="AG29" s="160"/>
      <c r="AH29" s="160"/>
      <c r="AI29" s="160"/>
      <c r="AJ29" s="160"/>
      <c r="AK29" s="57">
        <f t="shared" si="3"/>
        <v>0</v>
      </c>
      <c r="AL29" s="57">
        <f t="shared" si="4"/>
        <v>0</v>
      </c>
      <c r="AM29" s="57">
        <f t="shared" si="5"/>
        <v>0</v>
      </c>
      <c r="AN29" s="57" t="str">
        <f t="shared" si="6"/>
        <v/>
      </c>
      <c r="AO29" s="56">
        <f t="shared" si="7"/>
        <v>0</v>
      </c>
      <c r="AP29" s="56" t="str">
        <f t="shared" si="8"/>
        <v/>
      </c>
      <c r="AQ29" s="56">
        <f t="shared" si="9"/>
        <v>0</v>
      </c>
      <c r="AR29" s="56" t="str">
        <f t="shared" si="10"/>
        <v/>
      </c>
      <c r="AS29" s="58" t="str">
        <f>IFERROR(
   'Identitas Siswa'!E28 &amp; " " &amp; LOWER($AT$3) &amp; " " &amp; VLOOKUP(AP29, TP!$AI$5:$AJ$24, 2, 0) &amp; ".",
"")</f>
        <v/>
      </c>
      <c r="AT29" s="58" t="str">
        <f>IFERROR(
   'Identitas Siswa'!E28 &amp; " " &amp; LOWER($AT$4) &amp; " " &amp; VLOOKUP(AR29, TP!$AI$5:$AJ$24, 2, 0) &amp; ".",
"")</f>
        <v/>
      </c>
      <c r="AU29" s="15"/>
      <c r="AW29" s="29">
        <f t="shared" si="11"/>
        <v>0</v>
      </c>
      <c r="AX29" s="29">
        <f t="shared" si="0"/>
        <v>0</v>
      </c>
      <c r="AY29" s="29">
        <f t="shared" si="1"/>
        <v>0</v>
      </c>
      <c r="AZ29" s="54"/>
      <c r="BA29" s="29">
        <f t="shared" si="2"/>
        <v>0</v>
      </c>
      <c r="BE29" s="48"/>
      <c r="BF29" s="48"/>
    </row>
    <row r="30" spans="1:58" customFormat="1" hidden="1" x14ac:dyDescent="0.25">
      <c r="A30" s="56">
        <f>'Identitas Siswa'!A29</f>
        <v>22</v>
      </c>
      <c r="B30" s="62" t="str">
        <f>IF('Identitas Siswa'!D29=0,"",'Identitas Siswa'!D29)</f>
        <v/>
      </c>
      <c r="C30" s="160"/>
      <c r="D30" s="160"/>
      <c r="E30" s="160"/>
      <c r="F30" s="160"/>
      <c r="G30" s="160"/>
      <c r="H30" s="160"/>
      <c r="I30" s="160"/>
      <c r="J30" s="160"/>
      <c r="K30" s="160"/>
      <c r="L30" s="160"/>
      <c r="M30" s="160"/>
      <c r="N30" s="160"/>
      <c r="O30" s="160"/>
      <c r="P30" s="160"/>
      <c r="Q30" s="160"/>
      <c r="R30" s="160"/>
      <c r="S30" s="160"/>
      <c r="T30" s="160"/>
      <c r="U30" s="160"/>
      <c r="V30" s="160"/>
      <c r="W30" s="160"/>
      <c r="X30" s="160"/>
      <c r="Y30" s="160"/>
      <c r="Z30" s="160"/>
      <c r="AA30" s="160"/>
      <c r="AB30" s="160"/>
      <c r="AC30" s="160"/>
      <c r="AD30" s="160"/>
      <c r="AE30" s="160"/>
      <c r="AF30" s="160"/>
      <c r="AG30" s="160"/>
      <c r="AH30" s="160"/>
      <c r="AI30" s="160"/>
      <c r="AJ30" s="160"/>
      <c r="AK30" s="57">
        <f t="shared" si="3"/>
        <v>0</v>
      </c>
      <c r="AL30" s="57">
        <f t="shared" si="4"/>
        <v>0</v>
      </c>
      <c r="AM30" s="57">
        <f t="shared" si="5"/>
        <v>0</v>
      </c>
      <c r="AN30" s="57" t="str">
        <f t="shared" si="6"/>
        <v/>
      </c>
      <c r="AO30" s="56">
        <f t="shared" si="7"/>
        <v>0</v>
      </c>
      <c r="AP30" s="56" t="str">
        <f t="shared" si="8"/>
        <v/>
      </c>
      <c r="AQ30" s="56">
        <f t="shared" si="9"/>
        <v>0</v>
      </c>
      <c r="AR30" s="56" t="str">
        <f t="shared" si="10"/>
        <v/>
      </c>
      <c r="AS30" s="58" t="str">
        <f>IFERROR(
   'Identitas Siswa'!E29 &amp; " " &amp; LOWER($AT$3) &amp; " " &amp; VLOOKUP(AP30, TP!$AI$5:$AJ$24, 2, 0) &amp; ".",
"")</f>
        <v/>
      </c>
      <c r="AT30" s="58" t="str">
        <f>IFERROR(
   'Identitas Siswa'!E29 &amp; " " &amp; LOWER($AT$4) &amp; " " &amp; VLOOKUP(AR30, TP!$AI$5:$AJ$24, 2, 0) &amp; ".",
"")</f>
        <v/>
      </c>
      <c r="AU30" s="15"/>
      <c r="AW30" s="29">
        <f t="shared" si="11"/>
        <v>0</v>
      </c>
      <c r="AX30" s="29">
        <f t="shared" si="0"/>
        <v>0</v>
      </c>
      <c r="AY30" s="29">
        <f t="shared" si="1"/>
        <v>0</v>
      </c>
      <c r="AZ30" s="54"/>
      <c r="BA30" s="29">
        <f t="shared" si="2"/>
        <v>0</v>
      </c>
      <c r="BE30" s="48"/>
      <c r="BF30" s="48"/>
    </row>
    <row r="31" spans="1:58" customFormat="1" hidden="1" x14ac:dyDescent="0.25">
      <c r="A31" s="56">
        <f>'Identitas Siswa'!A30</f>
        <v>23</v>
      </c>
      <c r="B31" s="62" t="str">
        <f>IF('Identitas Siswa'!D30=0,"",'Identitas Siswa'!D30)</f>
        <v/>
      </c>
      <c r="C31" s="160"/>
      <c r="D31" s="160"/>
      <c r="E31" s="160"/>
      <c r="F31" s="160"/>
      <c r="G31" s="160"/>
      <c r="H31" s="160"/>
      <c r="I31" s="160"/>
      <c r="J31" s="160"/>
      <c r="K31" s="160"/>
      <c r="L31" s="160"/>
      <c r="M31" s="160"/>
      <c r="N31" s="160"/>
      <c r="O31" s="160"/>
      <c r="P31" s="160"/>
      <c r="Q31" s="160"/>
      <c r="R31" s="160"/>
      <c r="S31" s="160"/>
      <c r="T31" s="160"/>
      <c r="U31" s="160"/>
      <c r="V31" s="160"/>
      <c r="W31" s="160"/>
      <c r="X31" s="160"/>
      <c r="Y31" s="160"/>
      <c r="Z31" s="160"/>
      <c r="AA31" s="160"/>
      <c r="AB31" s="160"/>
      <c r="AC31" s="160"/>
      <c r="AD31" s="160"/>
      <c r="AE31" s="160"/>
      <c r="AF31" s="160"/>
      <c r="AG31" s="160"/>
      <c r="AH31" s="160"/>
      <c r="AI31" s="160"/>
      <c r="AJ31" s="160"/>
      <c r="AK31" s="57">
        <f t="shared" si="3"/>
        <v>0</v>
      </c>
      <c r="AL31" s="57">
        <f t="shared" si="4"/>
        <v>0</v>
      </c>
      <c r="AM31" s="57">
        <f t="shared" si="5"/>
        <v>0</v>
      </c>
      <c r="AN31" s="57" t="str">
        <f t="shared" si="6"/>
        <v/>
      </c>
      <c r="AO31" s="56">
        <f t="shared" si="7"/>
        <v>0</v>
      </c>
      <c r="AP31" s="56" t="str">
        <f t="shared" si="8"/>
        <v/>
      </c>
      <c r="AQ31" s="56">
        <f t="shared" si="9"/>
        <v>0</v>
      </c>
      <c r="AR31" s="56" t="str">
        <f t="shared" si="10"/>
        <v/>
      </c>
      <c r="AS31" s="58" t="str">
        <f>IFERROR(
   'Identitas Siswa'!E30 &amp; " " &amp; LOWER($AT$3) &amp; " " &amp; VLOOKUP(AP31, TP!$AI$5:$AJ$24, 2, 0) &amp; ".",
"")</f>
        <v/>
      </c>
      <c r="AT31" s="58" t="str">
        <f>IFERROR(
   'Identitas Siswa'!E30 &amp; " " &amp; LOWER($AT$4) &amp; " " &amp; VLOOKUP(AR31, TP!$AI$5:$AJ$24, 2, 0) &amp; ".",
"")</f>
        <v/>
      </c>
      <c r="AU31" s="15"/>
      <c r="AW31" s="29">
        <f t="shared" si="11"/>
        <v>0</v>
      </c>
      <c r="AX31" s="29">
        <f t="shared" si="0"/>
        <v>0</v>
      </c>
      <c r="AY31" s="29">
        <f t="shared" si="1"/>
        <v>0</v>
      </c>
      <c r="AZ31" s="54"/>
      <c r="BA31" s="29">
        <f t="shared" si="2"/>
        <v>0</v>
      </c>
      <c r="BE31" s="48"/>
      <c r="BF31" s="48"/>
    </row>
    <row r="32" spans="1:58" customFormat="1" hidden="1" x14ac:dyDescent="0.25">
      <c r="A32" s="56">
        <f>'Identitas Siswa'!A31</f>
        <v>24</v>
      </c>
      <c r="B32" s="62" t="str">
        <f>IF('Identitas Siswa'!D31=0,"",'Identitas Siswa'!D31)</f>
        <v/>
      </c>
      <c r="C32" s="160"/>
      <c r="D32" s="160"/>
      <c r="E32" s="160"/>
      <c r="F32" s="160"/>
      <c r="G32" s="160"/>
      <c r="H32" s="160"/>
      <c r="I32" s="160"/>
      <c r="J32" s="160"/>
      <c r="K32" s="160"/>
      <c r="L32" s="160"/>
      <c r="M32" s="160"/>
      <c r="N32" s="160"/>
      <c r="O32" s="160"/>
      <c r="P32" s="160"/>
      <c r="Q32" s="160"/>
      <c r="R32" s="160"/>
      <c r="S32" s="160"/>
      <c r="T32" s="160"/>
      <c r="U32" s="160"/>
      <c r="V32" s="160"/>
      <c r="W32" s="160"/>
      <c r="X32" s="160"/>
      <c r="Y32" s="160"/>
      <c r="Z32" s="160"/>
      <c r="AA32" s="160"/>
      <c r="AB32" s="160"/>
      <c r="AC32" s="160"/>
      <c r="AD32" s="160"/>
      <c r="AE32" s="160"/>
      <c r="AF32" s="160"/>
      <c r="AG32" s="160"/>
      <c r="AH32" s="160"/>
      <c r="AI32" s="160"/>
      <c r="AJ32" s="160"/>
      <c r="AK32" s="57">
        <f t="shared" si="3"/>
        <v>0</v>
      </c>
      <c r="AL32" s="57">
        <f t="shared" si="4"/>
        <v>0</v>
      </c>
      <c r="AM32" s="57">
        <f t="shared" si="5"/>
        <v>0</v>
      </c>
      <c r="AN32" s="57" t="str">
        <f t="shared" si="6"/>
        <v/>
      </c>
      <c r="AO32" s="56">
        <f t="shared" si="7"/>
        <v>0</v>
      </c>
      <c r="AP32" s="56" t="str">
        <f t="shared" si="8"/>
        <v/>
      </c>
      <c r="AQ32" s="56">
        <f t="shared" si="9"/>
        <v>0</v>
      </c>
      <c r="AR32" s="56" t="str">
        <f t="shared" si="10"/>
        <v/>
      </c>
      <c r="AS32" s="58" t="str">
        <f>IFERROR(
   'Identitas Siswa'!E31 &amp; " " &amp; LOWER($AT$3) &amp; " " &amp; VLOOKUP(AP32, TP!$AI$5:$AJ$24, 2, 0) &amp; ".",
"")</f>
        <v/>
      </c>
      <c r="AT32" s="58" t="str">
        <f>IFERROR(
   'Identitas Siswa'!E31 &amp; " " &amp; LOWER($AT$4) &amp; " " &amp; VLOOKUP(AR32, TP!$AI$5:$AJ$24, 2, 0) &amp; ".",
"")</f>
        <v/>
      </c>
      <c r="AU32" s="15"/>
      <c r="AW32" s="29">
        <f t="shared" si="11"/>
        <v>0</v>
      </c>
      <c r="AX32" s="29">
        <f t="shared" si="0"/>
        <v>0</v>
      </c>
      <c r="AY32" s="29">
        <f t="shared" si="1"/>
        <v>0</v>
      </c>
      <c r="AZ32" s="54"/>
      <c r="BA32" s="29">
        <f t="shared" si="2"/>
        <v>0</v>
      </c>
      <c r="BE32" s="48"/>
      <c r="BF32" s="48"/>
    </row>
    <row r="33" spans="1:58" customFormat="1" hidden="1" x14ac:dyDescent="0.25">
      <c r="A33" s="56">
        <f>'Identitas Siswa'!A32</f>
        <v>25</v>
      </c>
      <c r="B33" s="62" t="str">
        <f>IF('Identitas Siswa'!D32=0,"",'Identitas Siswa'!D32)</f>
        <v/>
      </c>
      <c r="C33" s="160"/>
      <c r="D33" s="160"/>
      <c r="E33" s="160"/>
      <c r="F33" s="160"/>
      <c r="G33" s="160"/>
      <c r="H33" s="160"/>
      <c r="I33" s="160"/>
      <c r="J33" s="160"/>
      <c r="K33" s="160"/>
      <c r="L33" s="160"/>
      <c r="M33" s="160"/>
      <c r="N33" s="160"/>
      <c r="O33" s="160"/>
      <c r="P33" s="160"/>
      <c r="Q33" s="160"/>
      <c r="R33" s="160"/>
      <c r="S33" s="160"/>
      <c r="T33" s="160"/>
      <c r="U33" s="160"/>
      <c r="V33" s="160"/>
      <c r="W33" s="160"/>
      <c r="X33" s="160"/>
      <c r="Y33" s="160"/>
      <c r="Z33" s="160"/>
      <c r="AA33" s="160"/>
      <c r="AB33" s="160"/>
      <c r="AC33" s="160"/>
      <c r="AD33" s="160"/>
      <c r="AE33" s="160"/>
      <c r="AF33" s="160"/>
      <c r="AG33" s="160"/>
      <c r="AH33" s="160"/>
      <c r="AI33" s="160"/>
      <c r="AJ33" s="160"/>
      <c r="AK33" s="57">
        <f t="shared" si="3"/>
        <v>0</v>
      </c>
      <c r="AL33" s="57">
        <f t="shared" si="4"/>
        <v>0</v>
      </c>
      <c r="AM33" s="57">
        <f t="shared" si="5"/>
        <v>0</v>
      </c>
      <c r="AN33" s="57" t="str">
        <f t="shared" si="6"/>
        <v/>
      </c>
      <c r="AO33" s="56">
        <f t="shared" si="7"/>
        <v>0</v>
      </c>
      <c r="AP33" s="56" t="str">
        <f t="shared" si="8"/>
        <v/>
      </c>
      <c r="AQ33" s="56">
        <f t="shared" si="9"/>
        <v>0</v>
      </c>
      <c r="AR33" s="56" t="str">
        <f t="shared" si="10"/>
        <v/>
      </c>
      <c r="AS33" s="58" t="str">
        <f>IFERROR(
   'Identitas Siswa'!E32 &amp; " " &amp; LOWER($AT$3) &amp; " " &amp; VLOOKUP(AP33, TP!$AI$5:$AJ$24, 2, 0) &amp; ".",
"")</f>
        <v/>
      </c>
      <c r="AT33" s="58" t="str">
        <f>IFERROR(
   'Identitas Siswa'!E32 &amp; " " &amp; LOWER($AT$4) &amp; " " &amp; VLOOKUP(AR33, TP!$AI$5:$AJ$24, 2, 0) &amp; ".",
"")</f>
        <v/>
      </c>
      <c r="AU33" s="15"/>
      <c r="AW33" s="29">
        <f t="shared" si="11"/>
        <v>0</v>
      </c>
      <c r="AX33" s="29">
        <f t="shared" si="0"/>
        <v>0</v>
      </c>
      <c r="AY33" s="29">
        <f t="shared" si="1"/>
        <v>0</v>
      </c>
      <c r="AZ33" s="54"/>
      <c r="BA33" s="29">
        <f t="shared" si="2"/>
        <v>0</v>
      </c>
      <c r="BE33" s="48"/>
      <c r="BF33" s="48"/>
    </row>
    <row r="34" spans="1:58" customFormat="1" hidden="1" x14ac:dyDescent="0.25">
      <c r="A34" s="56">
        <f>'Identitas Siswa'!A33</f>
        <v>26</v>
      </c>
      <c r="B34" s="62" t="str">
        <f>IF('Identitas Siswa'!D33=0,"",'Identitas Siswa'!D33)</f>
        <v/>
      </c>
      <c r="C34" s="160"/>
      <c r="D34" s="160"/>
      <c r="E34" s="160"/>
      <c r="F34" s="160"/>
      <c r="G34" s="160"/>
      <c r="H34" s="160"/>
      <c r="I34" s="160"/>
      <c r="J34" s="160"/>
      <c r="K34" s="160"/>
      <c r="L34" s="160"/>
      <c r="M34" s="160"/>
      <c r="N34" s="160"/>
      <c r="O34" s="160"/>
      <c r="P34" s="160"/>
      <c r="Q34" s="160"/>
      <c r="R34" s="160"/>
      <c r="S34" s="160"/>
      <c r="T34" s="160"/>
      <c r="U34" s="160"/>
      <c r="V34" s="160"/>
      <c r="W34" s="160"/>
      <c r="X34" s="160"/>
      <c r="Y34" s="160"/>
      <c r="Z34" s="160"/>
      <c r="AA34" s="160"/>
      <c r="AB34" s="160"/>
      <c r="AC34" s="160"/>
      <c r="AD34" s="160"/>
      <c r="AE34" s="160"/>
      <c r="AF34" s="160"/>
      <c r="AG34" s="160"/>
      <c r="AH34" s="160"/>
      <c r="AI34" s="160"/>
      <c r="AJ34" s="160"/>
      <c r="AK34" s="57">
        <f t="shared" si="3"/>
        <v>0</v>
      </c>
      <c r="AL34" s="57">
        <f t="shared" si="4"/>
        <v>0</v>
      </c>
      <c r="AM34" s="57">
        <f t="shared" si="5"/>
        <v>0</v>
      </c>
      <c r="AN34" s="57" t="str">
        <f t="shared" si="6"/>
        <v/>
      </c>
      <c r="AO34" s="56">
        <f t="shared" si="7"/>
        <v>0</v>
      </c>
      <c r="AP34" s="56" t="str">
        <f t="shared" si="8"/>
        <v/>
      </c>
      <c r="AQ34" s="56">
        <f t="shared" si="9"/>
        <v>0</v>
      </c>
      <c r="AR34" s="56" t="str">
        <f t="shared" si="10"/>
        <v/>
      </c>
      <c r="AS34" s="58" t="str">
        <f>IFERROR(
   'Identitas Siswa'!E33 &amp; " " &amp; LOWER($AT$3) &amp; " " &amp; VLOOKUP(AP34, TP!$AI$5:$AJ$24, 2, 0) &amp; ".",
"")</f>
        <v/>
      </c>
      <c r="AT34" s="58" t="str">
        <f>IFERROR(
   'Identitas Siswa'!E33 &amp; " " &amp; LOWER($AT$4) &amp; " " &amp; VLOOKUP(AR34, TP!$AI$5:$AJ$24, 2, 0) &amp; ".",
"")</f>
        <v/>
      </c>
      <c r="AU34" s="15"/>
      <c r="AW34" s="29">
        <f t="shared" si="11"/>
        <v>0</v>
      </c>
      <c r="AX34" s="29">
        <f t="shared" si="0"/>
        <v>0</v>
      </c>
      <c r="AY34" s="29">
        <f t="shared" si="1"/>
        <v>0</v>
      </c>
      <c r="AZ34" s="54"/>
      <c r="BA34" s="29">
        <f t="shared" si="2"/>
        <v>0</v>
      </c>
      <c r="BE34" s="48"/>
      <c r="BF34" s="48"/>
    </row>
    <row r="35" spans="1:58" customFormat="1" hidden="1" x14ac:dyDescent="0.25">
      <c r="A35" s="56">
        <f>'Identitas Siswa'!A34</f>
        <v>27</v>
      </c>
      <c r="B35" s="62" t="str">
        <f>IF('Identitas Siswa'!D34=0,"",'Identitas Siswa'!D34)</f>
        <v/>
      </c>
      <c r="C35" s="160"/>
      <c r="D35" s="160"/>
      <c r="E35" s="160"/>
      <c r="F35" s="160"/>
      <c r="G35" s="160"/>
      <c r="H35" s="160"/>
      <c r="I35" s="160"/>
      <c r="J35" s="160"/>
      <c r="K35" s="160"/>
      <c r="L35" s="160"/>
      <c r="M35" s="160"/>
      <c r="N35" s="160"/>
      <c r="O35" s="160"/>
      <c r="P35" s="160"/>
      <c r="Q35" s="160"/>
      <c r="R35" s="160"/>
      <c r="S35" s="160"/>
      <c r="T35" s="160"/>
      <c r="U35" s="160"/>
      <c r="V35" s="160"/>
      <c r="W35" s="160"/>
      <c r="X35" s="160"/>
      <c r="Y35" s="160"/>
      <c r="Z35" s="160"/>
      <c r="AA35" s="160"/>
      <c r="AB35" s="160"/>
      <c r="AC35" s="160"/>
      <c r="AD35" s="160"/>
      <c r="AE35" s="160"/>
      <c r="AF35" s="160"/>
      <c r="AG35" s="160"/>
      <c r="AH35" s="160"/>
      <c r="AI35" s="160"/>
      <c r="AJ35" s="160"/>
      <c r="AK35" s="57">
        <f t="shared" si="3"/>
        <v>0</v>
      </c>
      <c r="AL35" s="57">
        <f t="shared" si="4"/>
        <v>0</v>
      </c>
      <c r="AM35" s="57">
        <f t="shared" si="5"/>
        <v>0</v>
      </c>
      <c r="AN35" s="57" t="str">
        <f t="shared" si="6"/>
        <v/>
      </c>
      <c r="AO35" s="56">
        <f t="shared" si="7"/>
        <v>0</v>
      </c>
      <c r="AP35" s="56" t="str">
        <f t="shared" si="8"/>
        <v/>
      </c>
      <c r="AQ35" s="56">
        <f t="shared" si="9"/>
        <v>0</v>
      </c>
      <c r="AR35" s="56" t="str">
        <f t="shared" si="10"/>
        <v/>
      </c>
      <c r="AS35" s="58" t="str">
        <f>IFERROR(
   'Identitas Siswa'!E34 &amp; " " &amp; LOWER($AT$3) &amp; " " &amp; VLOOKUP(AP35, TP!$AI$5:$AJ$24, 2, 0) &amp; ".",
"")</f>
        <v/>
      </c>
      <c r="AT35" s="58" t="str">
        <f>IFERROR(
   'Identitas Siswa'!E34 &amp; " " &amp; LOWER($AT$4) &amp; " " &amp; VLOOKUP(AR35, TP!$AI$5:$AJ$24, 2, 0) &amp; ".",
"")</f>
        <v/>
      </c>
      <c r="AU35" s="15"/>
      <c r="AW35" s="29">
        <f t="shared" si="11"/>
        <v>0</v>
      </c>
      <c r="AX35" s="29">
        <f t="shared" si="0"/>
        <v>0</v>
      </c>
      <c r="AY35" s="29">
        <f t="shared" si="1"/>
        <v>0</v>
      </c>
      <c r="AZ35" s="54"/>
      <c r="BA35" s="29">
        <f t="shared" si="2"/>
        <v>0</v>
      </c>
      <c r="BE35" s="48"/>
      <c r="BF35" s="48"/>
    </row>
    <row r="36" spans="1:58" customFormat="1" hidden="1" x14ac:dyDescent="0.25">
      <c r="A36" s="56">
        <f>'Identitas Siswa'!A35</f>
        <v>28</v>
      </c>
      <c r="B36" s="62" t="str">
        <f>IF('Identitas Siswa'!D35=0,"",'Identitas Siswa'!D35)</f>
        <v/>
      </c>
      <c r="C36" s="160"/>
      <c r="D36" s="160"/>
      <c r="E36" s="160"/>
      <c r="F36" s="160"/>
      <c r="G36" s="160"/>
      <c r="H36" s="160"/>
      <c r="I36" s="160"/>
      <c r="J36" s="160"/>
      <c r="K36" s="160"/>
      <c r="L36" s="160"/>
      <c r="M36" s="160"/>
      <c r="N36" s="160"/>
      <c r="O36" s="160"/>
      <c r="P36" s="160"/>
      <c r="Q36" s="160"/>
      <c r="R36" s="160"/>
      <c r="S36" s="160"/>
      <c r="T36" s="160"/>
      <c r="U36" s="160"/>
      <c r="V36" s="160"/>
      <c r="W36" s="160"/>
      <c r="X36" s="160"/>
      <c r="Y36" s="160"/>
      <c r="Z36" s="160"/>
      <c r="AA36" s="160"/>
      <c r="AB36" s="160"/>
      <c r="AC36" s="160"/>
      <c r="AD36" s="160"/>
      <c r="AE36" s="160"/>
      <c r="AF36" s="160"/>
      <c r="AG36" s="160"/>
      <c r="AH36" s="160"/>
      <c r="AI36" s="160"/>
      <c r="AJ36" s="160"/>
      <c r="AK36" s="57">
        <f t="shared" si="3"/>
        <v>0</v>
      </c>
      <c r="AL36" s="57">
        <f t="shared" si="4"/>
        <v>0</v>
      </c>
      <c r="AM36" s="57">
        <f t="shared" si="5"/>
        <v>0</v>
      </c>
      <c r="AN36" s="57" t="str">
        <f t="shared" si="6"/>
        <v/>
      </c>
      <c r="AO36" s="56">
        <f t="shared" si="7"/>
        <v>0</v>
      </c>
      <c r="AP36" s="56" t="str">
        <f t="shared" si="8"/>
        <v/>
      </c>
      <c r="AQ36" s="56">
        <f t="shared" si="9"/>
        <v>0</v>
      </c>
      <c r="AR36" s="56" t="str">
        <f t="shared" si="10"/>
        <v/>
      </c>
      <c r="AS36" s="58" t="str">
        <f>IFERROR(
   'Identitas Siswa'!E35 &amp; " " &amp; LOWER($AT$3) &amp; " " &amp; VLOOKUP(AP36, TP!$AI$5:$AJ$24, 2, 0) &amp; ".",
"")</f>
        <v/>
      </c>
      <c r="AT36" s="58" t="str">
        <f>IFERROR(
   'Identitas Siswa'!E35 &amp; " " &amp; LOWER($AT$4) &amp; " " &amp; VLOOKUP(AR36, TP!$AI$5:$AJ$24, 2, 0) &amp; ".",
"")</f>
        <v/>
      </c>
      <c r="AU36" s="15"/>
      <c r="AW36" s="29">
        <f t="shared" si="11"/>
        <v>0</v>
      </c>
      <c r="AX36" s="29">
        <f t="shared" si="0"/>
        <v>0</v>
      </c>
      <c r="AY36" s="29">
        <f t="shared" si="1"/>
        <v>0</v>
      </c>
      <c r="AZ36" s="54"/>
      <c r="BA36" s="29">
        <f t="shared" si="2"/>
        <v>0</v>
      </c>
      <c r="BE36" s="48"/>
      <c r="BF36" s="48"/>
    </row>
    <row r="37" spans="1:58" customFormat="1" hidden="1" x14ac:dyDescent="0.25">
      <c r="A37" s="56">
        <f>'Identitas Siswa'!A36</f>
        <v>29</v>
      </c>
      <c r="B37" s="62" t="str">
        <f>IF('Identitas Siswa'!D36=0,"",'Identitas Siswa'!D36)</f>
        <v/>
      </c>
      <c r="C37" s="160"/>
      <c r="D37" s="160"/>
      <c r="E37" s="160"/>
      <c r="F37" s="160"/>
      <c r="G37" s="160"/>
      <c r="H37" s="160"/>
      <c r="I37" s="160"/>
      <c r="J37" s="160"/>
      <c r="K37" s="160"/>
      <c r="L37" s="160"/>
      <c r="M37" s="160"/>
      <c r="N37" s="160"/>
      <c r="O37" s="160"/>
      <c r="P37" s="160"/>
      <c r="Q37" s="160"/>
      <c r="R37" s="160"/>
      <c r="S37" s="160"/>
      <c r="T37" s="160"/>
      <c r="U37" s="160"/>
      <c r="V37" s="160"/>
      <c r="W37" s="160"/>
      <c r="X37" s="160"/>
      <c r="Y37" s="160"/>
      <c r="Z37" s="160"/>
      <c r="AA37" s="160"/>
      <c r="AB37" s="160"/>
      <c r="AC37" s="160"/>
      <c r="AD37" s="160"/>
      <c r="AE37" s="160"/>
      <c r="AF37" s="160"/>
      <c r="AG37" s="160"/>
      <c r="AH37" s="160"/>
      <c r="AI37" s="160"/>
      <c r="AJ37" s="160"/>
      <c r="AK37" s="57">
        <f t="shared" si="3"/>
        <v>0</v>
      </c>
      <c r="AL37" s="57">
        <f t="shared" si="4"/>
        <v>0</v>
      </c>
      <c r="AM37" s="57">
        <f t="shared" si="5"/>
        <v>0</v>
      </c>
      <c r="AN37" s="57" t="str">
        <f t="shared" si="6"/>
        <v/>
      </c>
      <c r="AO37" s="56">
        <f t="shared" si="7"/>
        <v>0</v>
      </c>
      <c r="AP37" s="56" t="str">
        <f t="shared" si="8"/>
        <v/>
      </c>
      <c r="AQ37" s="56">
        <f t="shared" si="9"/>
        <v>0</v>
      </c>
      <c r="AR37" s="56" t="str">
        <f t="shared" si="10"/>
        <v/>
      </c>
      <c r="AS37" s="58" t="str">
        <f>IFERROR(
   'Identitas Siswa'!E36 &amp; " " &amp; LOWER($AT$3) &amp; " " &amp; VLOOKUP(AP37, TP!$AI$5:$AJ$24, 2, 0) &amp; ".",
"")</f>
        <v/>
      </c>
      <c r="AT37" s="58" t="str">
        <f>IFERROR(
   'Identitas Siswa'!E36 &amp; " " &amp; LOWER($AT$4) &amp; " " &amp; VLOOKUP(AR37, TP!$AI$5:$AJ$24, 2, 0) &amp; ".",
"")</f>
        <v/>
      </c>
      <c r="AU37" s="15"/>
      <c r="AW37" s="29">
        <f t="shared" si="11"/>
        <v>0</v>
      </c>
      <c r="AX37" s="29">
        <f t="shared" si="0"/>
        <v>0</v>
      </c>
      <c r="AY37" s="29">
        <f t="shared" si="1"/>
        <v>0</v>
      </c>
      <c r="AZ37" s="54"/>
      <c r="BA37" s="29">
        <f t="shared" si="2"/>
        <v>0</v>
      </c>
      <c r="BE37" s="48"/>
      <c r="BF37" s="48"/>
    </row>
    <row r="38" spans="1:58" customFormat="1" hidden="1" x14ac:dyDescent="0.25">
      <c r="A38" s="56">
        <f>'Identitas Siswa'!A37</f>
        <v>30</v>
      </c>
      <c r="B38" s="62" t="str">
        <f>IF('Identitas Siswa'!D37=0,"",'Identitas Siswa'!D37)</f>
        <v/>
      </c>
      <c r="C38" s="160"/>
      <c r="D38" s="160"/>
      <c r="E38" s="160"/>
      <c r="F38" s="160"/>
      <c r="G38" s="160"/>
      <c r="H38" s="160"/>
      <c r="I38" s="160"/>
      <c r="J38" s="160"/>
      <c r="K38" s="160"/>
      <c r="L38" s="160"/>
      <c r="M38" s="160"/>
      <c r="N38" s="160"/>
      <c r="O38" s="160"/>
      <c r="P38" s="160"/>
      <c r="Q38" s="160"/>
      <c r="R38" s="160"/>
      <c r="S38" s="160"/>
      <c r="T38" s="160"/>
      <c r="U38" s="160"/>
      <c r="V38" s="160"/>
      <c r="W38" s="160"/>
      <c r="X38" s="160"/>
      <c r="Y38" s="160"/>
      <c r="Z38" s="160"/>
      <c r="AA38" s="160"/>
      <c r="AB38" s="160"/>
      <c r="AC38" s="160"/>
      <c r="AD38" s="160"/>
      <c r="AE38" s="160"/>
      <c r="AF38" s="160"/>
      <c r="AG38" s="160"/>
      <c r="AH38" s="160"/>
      <c r="AI38" s="160"/>
      <c r="AJ38" s="160"/>
      <c r="AK38" s="57">
        <f t="shared" si="3"/>
        <v>0</v>
      </c>
      <c r="AL38" s="57">
        <f t="shared" si="4"/>
        <v>0</v>
      </c>
      <c r="AM38" s="57">
        <f t="shared" si="5"/>
        <v>0</v>
      </c>
      <c r="AN38" s="57" t="str">
        <f t="shared" si="6"/>
        <v/>
      </c>
      <c r="AO38" s="56">
        <f t="shared" si="7"/>
        <v>0</v>
      </c>
      <c r="AP38" s="56" t="str">
        <f t="shared" si="8"/>
        <v/>
      </c>
      <c r="AQ38" s="56">
        <f t="shared" si="9"/>
        <v>0</v>
      </c>
      <c r="AR38" s="56" t="str">
        <f t="shared" si="10"/>
        <v/>
      </c>
      <c r="AS38" s="58" t="str">
        <f>IFERROR(
   'Identitas Siswa'!E37 &amp; " " &amp; LOWER($AT$3) &amp; " " &amp; VLOOKUP(AP38, TP!$AI$5:$AJ$24, 2, 0) &amp; ".",
"")</f>
        <v/>
      </c>
      <c r="AT38" s="58" t="str">
        <f>IFERROR(
   'Identitas Siswa'!E37 &amp; " " &amp; LOWER($AT$4) &amp; " " &amp; VLOOKUP(AR38, TP!$AI$5:$AJ$24, 2, 0) &amp; ".",
"")</f>
        <v/>
      </c>
      <c r="AU38" s="15"/>
      <c r="AW38" s="29">
        <f t="shared" si="11"/>
        <v>0</v>
      </c>
      <c r="AX38" s="29">
        <f t="shared" si="0"/>
        <v>0</v>
      </c>
      <c r="AY38" s="29">
        <f t="shared" si="1"/>
        <v>0</v>
      </c>
      <c r="AZ38" s="54"/>
      <c r="BA38" s="29">
        <f t="shared" si="2"/>
        <v>0</v>
      </c>
      <c r="BE38" s="48"/>
      <c r="BF38" s="48"/>
    </row>
    <row r="39" spans="1:58" customFormat="1" hidden="1" x14ac:dyDescent="0.25">
      <c r="A39" s="56">
        <f>'Identitas Siswa'!A38</f>
        <v>31</v>
      </c>
      <c r="B39" s="62" t="str">
        <f>IF('Identitas Siswa'!D38=0,"",'Identitas Siswa'!D38)</f>
        <v/>
      </c>
      <c r="C39" s="160"/>
      <c r="D39" s="160"/>
      <c r="E39" s="160"/>
      <c r="F39" s="160"/>
      <c r="G39" s="160"/>
      <c r="H39" s="160"/>
      <c r="I39" s="160"/>
      <c r="J39" s="160"/>
      <c r="K39" s="160"/>
      <c r="L39" s="160"/>
      <c r="M39" s="160"/>
      <c r="N39" s="160"/>
      <c r="O39" s="160"/>
      <c r="P39" s="160"/>
      <c r="Q39" s="160"/>
      <c r="R39" s="160"/>
      <c r="S39" s="160"/>
      <c r="T39" s="160"/>
      <c r="U39" s="160"/>
      <c r="V39" s="160"/>
      <c r="W39" s="160"/>
      <c r="X39" s="160"/>
      <c r="Y39" s="160"/>
      <c r="Z39" s="160"/>
      <c r="AA39" s="160"/>
      <c r="AB39" s="160"/>
      <c r="AC39" s="160"/>
      <c r="AD39" s="160"/>
      <c r="AE39" s="160"/>
      <c r="AF39" s="160"/>
      <c r="AG39" s="160"/>
      <c r="AH39" s="160"/>
      <c r="AI39" s="160"/>
      <c r="AJ39" s="160"/>
      <c r="AK39" s="57">
        <f t="shared" si="3"/>
        <v>0</v>
      </c>
      <c r="AL39" s="57">
        <f t="shared" si="4"/>
        <v>0</v>
      </c>
      <c r="AM39" s="57">
        <f t="shared" si="5"/>
        <v>0</v>
      </c>
      <c r="AN39" s="57" t="str">
        <f t="shared" si="6"/>
        <v/>
      </c>
      <c r="AO39" s="56">
        <f t="shared" si="7"/>
        <v>0</v>
      </c>
      <c r="AP39" s="56" t="str">
        <f t="shared" si="8"/>
        <v/>
      </c>
      <c r="AQ39" s="56">
        <f t="shared" si="9"/>
        <v>0</v>
      </c>
      <c r="AR39" s="56" t="str">
        <f t="shared" si="10"/>
        <v/>
      </c>
      <c r="AS39" s="58" t="str">
        <f>IFERROR(
   'Identitas Siswa'!E38 &amp; " " &amp; LOWER($AT$3) &amp; " " &amp; VLOOKUP(AP39, TP!$AI$5:$AJ$24, 2, 0) &amp; ".",
"")</f>
        <v/>
      </c>
      <c r="AT39" s="58" t="str">
        <f>IFERROR(
   'Identitas Siswa'!E38 &amp; " " &amp; LOWER($AT$4) &amp; " " &amp; VLOOKUP(AR39, TP!$AI$5:$AJ$24, 2, 0) &amp; ".",
"")</f>
        <v/>
      </c>
      <c r="AU39" s="15"/>
      <c r="AW39" s="29">
        <f t="shared" si="11"/>
        <v>0</v>
      </c>
      <c r="AX39" s="29">
        <f t="shared" si="0"/>
        <v>0</v>
      </c>
      <c r="AY39" s="29">
        <f t="shared" si="1"/>
        <v>0</v>
      </c>
      <c r="AZ39" s="54"/>
      <c r="BA39" s="29">
        <f t="shared" si="2"/>
        <v>0</v>
      </c>
      <c r="BE39" s="48"/>
      <c r="BF39" s="48"/>
    </row>
    <row r="40" spans="1:58" customFormat="1" hidden="1" x14ac:dyDescent="0.25">
      <c r="A40" s="56">
        <f>'Identitas Siswa'!A39</f>
        <v>32</v>
      </c>
      <c r="B40" s="62" t="str">
        <f>IF('Identitas Siswa'!D39=0,"",'Identitas Siswa'!D39)</f>
        <v/>
      </c>
      <c r="C40" s="160"/>
      <c r="D40" s="160"/>
      <c r="E40" s="160"/>
      <c r="F40" s="160"/>
      <c r="G40" s="160"/>
      <c r="H40" s="160"/>
      <c r="I40" s="160"/>
      <c r="J40" s="160"/>
      <c r="K40" s="160"/>
      <c r="L40" s="160"/>
      <c r="M40" s="160"/>
      <c r="N40" s="160"/>
      <c r="O40" s="160"/>
      <c r="P40" s="160"/>
      <c r="Q40" s="160"/>
      <c r="R40" s="160"/>
      <c r="S40" s="160"/>
      <c r="T40" s="160"/>
      <c r="U40" s="160"/>
      <c r="V40" s="160"/>
      <c r="W40" s="160"/>
      <c r="X40" s="160"/>
      <c r="Y40" s="160"/>
      <c r="Z40" s="160"/>
      <c r="AA40" s="160"/>
      <c r="AB40" s="160"/>
      <c r="AC40" s="160"/>
      <c r="AD40" s="160"/>
      <c r="AE40" s="160"/>
      <c r="AF40" s="160"/>
      <c r="AG40" s="160"/>
      <c r="AH40" s="160"/>
      <c r="AI40" s="160"/>
      <c r="AJ40" s="160"/>
      <c r="AK40" s="57">
        <f t="shared" si="3"/>
        <v>0</v>
      </c>
      <c r="AL40" s="57">
        <f t="shared" si="4"/>
        <v>0</v>
      </c>
      <c r="AM40" s="57">
        <f t="shared" si="5"/>
        <v>0</v>
      </c>
      <c r="AN40" s="57" t="str">
        <f t="shared" si="6"/>
        <v/>
      </c>
      <c r="AO40" s="56">
        <f t="shared" si="7"/>
        <v>0</v>
      </c>
      <c r="AP40" s="56" t="str">
        <f t="shared" si="8"/>
        <v/>
      </c>
      <c r="AQ40" s="56">
        <f t="shared" si="9"/>
        <v>0</v>
      </c>
      <c r="AR40" s="56" t="str">
        <f t="shared" si="10"/>
        <v/>
      </c>
      <c r="AS40" s="58" t="str">
        <f>IFERROR(
   'Identitas Siswa'!E39 &amp; " " &amp; LOWER($AT$3) &amp; " " &amp; VLOOKUP(AP40, TP!$AI$5:$AJ$24, 2, 0) &amp; ".",
"")</f>
        <v/>
      </c>
      <c r="AT40" s="58" t="str">
        <f>IFERROR(
   'Identitas Siswa'!E39 &amp; " " &amp; LOWER($AT$4) &amp; " " &amp; VLOOKUP(AR40, TP!$AI$5:$AJ$24, 2, 0) &amp; ".",
"")</f>
        <v/>
      </c>
      <c r="AU40" s="15"/>
      <c r="AW40" s="29">
        <f t="shared" si="11"/>
        <v>0</v>
      </c>
      <c r="AX40" s="29">
        <f t="shared" si="0"/>
        <v>0</v>
      </c>
      <c r="AY40" s="29">
        <f t="shared" si="1"/>
        <v>0</v>
      </c>
      <c r="AZ40" s="54"/>
      <c r="BA40" s="29">
        <f t="shared" si="2"/>
        <v>0</v>
      </c>
      <c r="BE40" s="48"/>
      <c r="BF40" s="48"/>
    </row>
    <row r="41" spans="1:58" customFormat="1" hidden="1" x14ac:dyDescent="0.25">
      <c r="A41" s="56">
        <f>'Identitas Siswa'!A40</f>
        <v>33</v>
      </c>
      <c r="B41" s="62" t="str">
        <f>IF('Identitas Siswa'!D40=0,"",'Identitas Siswa'!D40)</f>
        <v/>
      </c>
      <c r="C41" s="160"/>
      <c r="D41" s="160"/>
      <c r="E41" s="160"/>
      <c r="F41" s="160"/>
      <c r="G41" s="160"/>
      <c r="H41" s="160"/>
      <c r="I41" s="160"/>
      <c r="J41" s="160"/>
      <c r="K41" s="160"/>
      <c r="L41" s="160"/>
      <c r="M41" s="160"/>
      <c r="N41" s="160"/>
      <c r="O41" s="160"/>
      <c r="P41" s="160"/>
      <c r="Q41" s="160"/>
      <c r="R41" s="160"/>
      <c r="S41" s="160"/>
      <c r="T41" s="160"/>
      <c r="U41" s="160"/>
      <c r="V41" s="160"/>
      <c r="W41" s="160"/>
      <c r="X41" s="160"/>
      <c r="Y41" s="160"/>
      <c r="Z41" s="160"/>
      <c r="AA41" s="160"/>
      <c r="AB41" s="160"/>
      <c r="AC41" s="160"/>
      <c r="AD41" s="160"/>
      <c r="AE41" s="160"/>
      <c r="AF41" s="160"/>
      <c r="AG41" s="160"/>
      <c r="AH41" s="160"/>
      <c r="AI41" s="160"/>
      <c r="AJ41" s="160"/>
      <c r="AK41" s="57">
        <f t="shared" si="3"/>
        <v>0</v>
      </c>
      <c r="AL41" s="57">
        <f t="shared" si="4"/>
        <v>0</v>
      </c>
      <c r="AM41" s="57">
        <f t="shared" si="5"/>
        <v>0</v>
      </c>
      <c r="AN41" s="57" t="str">
        <f t="shared" si="6"/>
        <v/>
      </c>
      <c r="AO41" s="56">
        <f t="shared" si="7"/>
        <v>0</v>
      </c>
      <c r="AP41" s="56" t="str">
        <f t="shared" si="8"/>
        <v/>
      </c>
      <c r="AQ41" s="56">
        <f t="shared" si="9"/>
        <v>0</v>
      </c>
      <c r="AR41" s="56" t="str">
        <f t="shared" si="10"/>
        <v/>
      </c>
      <c r="AS41" s="58" t="str">
        <f>IFERROR(
   'Identitas Siswa'!E40 &amp; " " &amp; LOWER($AT$3) &amp; " " &amp; VLOOKUP(AP41, TP!$AI$5:$AJ$24, 2, 0) &amp; ".",
"")</f>
        <v/>
      </c>
      <c r="AT41" s="58" t="str">
        <f>IFERROR(
   'Identitas Siswa'!E40 &amp; " " &amp; LOWER($AT$4) &amp; " " &amp; VLOOKUP(AR41, TP!$AI$5:$AJ$24, 2, 0) &amp; ".",
"")</f>
        <v/>
      </c>
      <c r="AU41" s="15"/>
      <c r="AW41" s="29">
        <f t="shared" si="11"/>
        <v>0</v>
      </c>
      <c r="AX41" s="29">
        <f t="shared" si="0"/>
        <v>0</v>
      </c>
      <c r="AY41" s="29">
        <f t="shared" si="1"/>
        <v>0</v>
      </c>
      <c r="AZ41" s="54"/>
      <c r="BA41" s="29">
        <f t="shared" si="2"/>
        <v>0</v>
      </c>
      <c r="BE41" s="48"/>
      <c r="BF41" s="48"/>
    </row>
    <row r="42" spans="1:58" customFormat="1" hidden="1" x14ac:dyDescent="0.25">
      <c r="A42" s="56">
        <f>'Identitas Siswa'!A41</f>
        <v>34</v>
      </c>
      <c r="B42" s="62" t="str">
        <f>IF('Identitas Siswa'!D41=0,"",'Identitas Siswa'!D41)</f>
        <v/>
      </c>
      <c r="C42" s="160"/>
      <c r="D42" s="160"/>
      <c r="E42" s="160"/>
      <c r="F42" s="160"/>
      <c r="G42" s="160"/>
      <c r="H42" s="160"/>
      <c r="I42" s="160"/>
      <c r="J42" s="160"/>
      <c r="K42" s="160"/>
      <c r="L42" s="160"/>
      <c r="M42" s="160"/>
      <c r="N42" s="160"/>
      <c r="O42" s="160"/>
      <c r="P42" s="160"/>
      <c r="Q42" s="160"/>
      <c r="R42" s="160"/>
      <c r="S42" s="160"/>
      <c r="T42" s="160"/>
      <c r="U42" s="160"/>
      <c r="V42" s="160"/>
      <c r="W42" s="160"/>
      <c r="X42" s="160"/>
      <c r="Y42" s="160"/>
      <c r="Z42" s="160"/>
      <c r="AA42" s="160"/>
      <c r="AB42" s="160"/>
      <c r="AC42" s="160"/>
      <c r="AD42" s="160"/>
      <c r="AE42" s="160"/>
      <c r="AF42" s="160"/>
      <c r="AG42" s="160"/>
      <c r="AH42" s="160"/>
      <c r="AI42" s="160"/>
      <c r="AJ42" s="160"/>
      <c r="AK42" s="57">
        <f t="shared" si="3"/>
        <v>0</v>
      </c>
      <c r="AL42" s="57">
        <f t="shared" si="4"/>
        <v>0</v>
      </c>
      <c r="AM42" s="57">
        <f t="shared" si="5"/>
        <v>0</v>
      </c>
      <c r="AN42" s="57" t="str">
        <f t="shared" si="6"/>
        <v/>
      </c>
      <c r="AO42" s="56">
        <f t="shared" si="7"/>
        <v>0</v>
      </c>
      <c r="AP42" s="56" t="str">
        <f t="shared" si="8"/>
        <v/>
      </c>
      <c r="AQ42" s="56">
        <f t="shared" si="9"/>
        <v>0</v>
      </c>
      <c r="AR42" s="56" t="str">
        <f t="shared" si="10"/>
        <v/>
      </c>
      <c r="AS42" s="58" t="str">
        <f>IFERROR(
   'Identitas Siswa'!E41 &amp; " " &amp; LOWER($AT$3) &amp; " " &amp; VLOOKUP(AP42, TP!$AI$5:$AJ$24, 2, 0) &amp; ".",
"")</f>
        <v/>
      </c>
      <c r="AT42" s="58" t="str">
        <f>IFERROR(
   'Identitas Siswa'!E41 &amp; " " &amp; LOWER($AT$4) &amp; " " &amp; VLOOKUP(AR42, TP!$AI$5:$AJ$24, 2, 0) &amp; ".",
"")</f>
        <v/>
      </c>
      <c r="AU42" s="15"/>
      <c r="AW42" s="29">
        <f t="shared" si="11"/>
        <v>0</v>
      </c>
      <c r="AX42" s="29">
        <f t="shared" si="0"/>
        <v>0</v>
      </c>
      <c r="AY42" s="29">
        <f t="shared" si="1"/>
        <v>0</v>
      </c>
      <c r="AZ42" s="54"/>
      <c r="BA42" s="29">
        <f t="shared" si="2"/>
        <v>0</v>
      </c>
      <c r="BE42" s="48"/>
      <c r="BF42" s="48"/>
    </row>
    <row r="43" spans="1:58" customFormat="1" hidden="1" x14ac:dyDescent="0.25">
      <c r="A43" s="56">
        <f>'Identitas Siswa'!A42</f>
        <v>35</v>
      </c>
      <c r="B43" s="62" t="str">
        <f>IF('Identitas Siswa'!D42=0,"",'Identitas Siswa'!D42)</f>
        <v/>
      </c>
      <c r="C43" s="160"/>
      <c r="D43" s="160"/>
      <c r="E43" s="160"/>
      <c r="F43" s="160"/>
      <c r="G43" s="160"/>
      <c r="H43" s="160"/>
      <c r="I43" s="160"/>
      <c r="J43" s="160"/>
      <c r="K43" s="160"/>
      <c r="L43" s="160"/>
      <c r="M43" s="160"/>
      <c r="N43" s="160"/>
      <c r="O43" s="160"/>
      <c r="P43" s="160"/>
      <c r="Q43" s="160"/>
      <c r="R43" s="160"/>
      <c r="S43" s="160"/>
      <c r="T43" s="160"/>
      <c r="U43" s="160"/>
      <c r="V43" s="160"/>
      <c r="W43" s="160"/>
      <c r="X43" s="160"/>
      <c r="Y43" s="160"/>
      <c r="Z43" s="160"/>
      <c r="AA43" s="160"/>
      <c r="AB43" s="160"/>
      <c r="AC43" s="160"/>
      <c r="AD43" s="160"/>
      <c r="AE43" s="160"/>
      <c r="AF43" s="160"/>
      <c r="AG43" s="160"/>
      <c r="AH43" s="160"/>
      <c r="AI43" s="160"/>
      <c r="AJ43" s="160"/>
      <c r="AK43" s="57">
        <f t="shared" si="3"/>
        <v>0</v>
      </c>
      <c r="AL43" s="57">
        <f t="shared" si="4"/>
        <v>0</v>
      </c>
      <c r="AM43" s="57">
        <f t="shared" si="5"/>
        <v>0</v>
      </c>
      <c r="AN43" s="57" t="str">
        <f t="shared" si="6"/>
        <v/>
      </c>
      <c r="AO43" s="56">
        <f t="shared" si="7"/>
        <v>0</v>
      </c>
      <c r="AP43" s="56" t="str">
        <f t="shared" si="8"/>
        <v/>
      </c>
      <c r="AQ43" s="56">
        <f t="shared" si="9"/>
        <v>0</v>
      </c>
      <c r="AR43" s="56" t="str">
        <f t="shared" si="10"/>
        <v/>
      </c>
      <c r="AS43" s="58" t="str">
        <f>IFERROR(
   'Identitas Siswa'!E42 &amp; " " &amp; LOWER($AT$3) &amp; " " &amp; VLOOKUP(AP43, TP!$AI$5:$AJ$24, 2, 0) &amp; ".",
"")</f>
        <v/>
      </c>
      <c r="AT43" s="58" t="str">
        <f>IFERROR(
   'Identitas Siswa'!E42 &amp; " " &amp; LOWER($AT$4) &amp; " " &amp; VLOOKUP(AR43, TP!$AI$5:$AJ$24, 2, 0) &amp; ".",
"")</f>
        <v/>
      </c>
      <c r="AU43" s="15"/>
      <c r="AW43" s="29">
        <f t="shared" si="11"/>
        <v>0</v>
      </c>
      <c r="AX43" s="29">
        <f t="shared" si="0"/>
        <v>0</v>
      </c>
      <c r="AY43" s="29">
        <f t="shared" si="1"/>
        <v>0</v>
      </c>
      <c r="AZ43" s="54"/>
      <c r="BA43" s="29">
        <f t="shared" si="2"/>
        <v>0</v>
      </c>
      <c r="BE43" s="48"/>
      <c r="BF43" s="48"/>
    </row>
    <row r="44" spans="1:58" customFormat="1" hidden="1" x14ac:dyDescent="0.25">
      <c r="A44" s="56">
        <f>'Identitas Siswa'!A43</f>
        <v>36</v>
      </c>
      <c r="B44" s="62" t="str">
        <f>IF('Identitas Siswa'!D43=0,"",'Identitas Siswa'!D43)</f>
        <v/>
      </c>
      <c r="C44" s="160"/>
      <c r="D44" s="160"/>
      <c r="E44" s="160"/>
      <c r="F44" s="160"/>
      <c r="G44" s="160"/>
      <c r="H44" s="160"/>
      <c r="I44" s="160"/>
      <c r="J44" s="160"/>
      <c r="K44" s="160"/>
      <c r="L44" s="160"/>
      <c r="M44" s="160"/>
      <c r="N44" s="160"/>
      <c r="O44" s="160"/>
      <c r="P44" s="160"/>
      <c r="Q44" s="160"/>
      <c r="R44" s="160"/>
      <c r="S44" s="160"/>
      <c r="T44" s="160"/>
      <c r="U44" s="160"/>
      <c r="V44" s="160"/>
      <c r="W44" s="160"/>
      <c r="X44" s="160"/>
      <c r="Y44" s="160"/>
      <c r="Z44" s="160"/>
      <c r="AA44" s="160"/>
      <c r="AB44" s="160"/>
      <c r="AC44" s="160"/>
      <c r="AD44" s="160"/>
      <c r="AE44" s="160"/>
      <c r="AF44" s="160"/>
      <c r="AG44" s="160"/>
      <c r="AH44" s="160"/>
      <c r="AI44" s="160"/>
      <c r="AJ44" s="160"/>
      <c r="AK44" s="57">
        <f t="shared" si="3"/>
        <v>0</v>
      </c>
      <c r="AL44" s="57">
        <f t="shared" si="4"/>
        <v>0</v>
      </c>
      <c r="AM44" s="57">
        <f t="shared" si="5"/>
        <v>0</v>
      </c>
      <c r="AN44" s="57" t="str">
        <f t="shared" si="6"/>
        <v/>
      </c>
      <c r="AO44" s="56">
        <f t="shared" si="7"/>
        <v>0</v>
      </c>
      <c r="AP44" s="56" t="str">
        <f t="shared" si="8"/>
        <v/>
      </c>
      <c r="AQ44" s="56">
        <f t="shared" si="9"/>
        <v>0</v>
      </c>
      <c r="AR44" s="56" t="str">
        <f t="shared" si="10"/>
        <v/>
      </c>
      <c r="AS44" s="58" t="str">
        <f>IFERROR(
   'Identitas Siswa'!E43 &amp; " " &amp; LOWER($AT$3) &amp; " " &amp; VLOOKUP(AP44, TP!$AI$5:$AJ$24, 2, 0) &amp; ".",
"")</f>
        <v/>
      </c>
      <c r="AT44" s="58" t="str">
        <f>IFERROR(
   'Identitas Siswa'!E43 &amp; " " &amp; LOWER($AT$4) &amp; " " &amp; VLOOKUP(AR44, TP!$AI$5:$AJ$24, 2, 0) &amp; ".",
"")</f>
        <v/>
      </c>
      <c r="AU44" s="15"/>
      <c r="AW44" s="29">
        <f t="shared" si="11"/>
        <v>0</v>
      </c>
      <c r="AX44" s="29">
        <f t="shared" si="0"/>
        <v>0</v>
      </c>
      <c r="AY44" s="29">
        <f t="shared" si="1"/>
        <v>0</v>
      </c>
      <c r="AZ44" s="54"/>
      <c r="BA44" s="29">
        <f t="shared" si="2"/>
        <v>0</v>
      </c>
      <c r="BE44" s="48"/>
      <c r="BF44" s="48"/>
    </row>
    <row r="45" spans="1:58" customFormat="1" hidden="1" x14ac:dyDescent="0.25">
      <c r="A45" s="56">
        <f>'Identitas Siswa'!A44</f>
        <v>37</v>
      </c>
      <c r="B45" s="62" t="str">
        <f>IF('Identitas Siswa'!D44=0,"",'Identitas Siswa'!D44)</f>
        <v/>
      </c>
      <c r="C45" s="160"/>
      <c r="D45" s="160"/>
      <c r="E45" s="160"/>
      <c r="F45" s="160"/>
      <c r="G45" s="160"/>
      <c r="H45" s="160"/>
      <c r="I45" s="160"/>
      <c r="J45" s="160"/>
      <c r="K45" s="160"/>
      <c r="L45" s="160"/>
      <c r="M45" s="160"/>
      <c r="N45" s="160"/>
      <c r="O45" s="160"/>
      <c r="P45" s="160"/>
      <c r="Q45" s="160"/>
      <c r="R45" s="160"/>
      <c r="S45" s="160"/>
      <c r="T45" s="160"/>
      <c r="U45" s="160"/>
      <c r="V45" s="160"/>
      <c r="W45" s="160"/>
      <c r="X45" s="160"/>
      <c r="Y45" s="160"/>
      <c r="Z45" s="160"/>
      <c r="AA45" s="160"/>
      <c r="AB45" s="160"/>
      <c r="AC45" s="160"/>
      <c r="AD45" s="160"/>
      <c r="AE45" s="160"/>
      <c r="AF45" s="160"/>
      <c r="AG45" s="160"/>
      <c r="AH45" s="160"/>
      <c r="AI45" s="160"/>
      <c r="AJ45" s="160"/>
      <c r="AK45" s="57">
        <f t="shared" si="3"/>
        <v>0</v>
      </c>
      <c r="AL45" s="57">
        <f t="shared" si="4"/>
        <v>0</v>
      </c>
      <c r="AM45" s="57">
        <f t="shared" si="5"/>
        <v>0</v>
      </c>
      <c r="AN45" s="57" t="str">
        <f t="shared" si="6"/>
        <v/>
      </c>
      <c r="AO45" s="56">
        <f t="shared" si="7"/>
        <v>0</v>
      </c>
      <c r="AP45" s="56" t="str">
        <f t="shared" si="8"/>
        <v/>
      </c>
      <c r="AQ45" s="56">
        <f t="shared" si="9"/>
        <v>0</v>
      </c>
      <c r="AR45" s="56" t="str">
        <f t="shared" si="10"/>
        <v/>
      </c>
      <c r="AS45" s="58" t="str">
        <f>IFERROR(
   'Identitas Siswa'!E44 &amp; " " &amp; LOWER($AT$3) &amp; " " &amp; VLOOKUP(AP45, TP!$AI$5:$AJ$24, 2, 0) &amp; ".",
"")</f>
        <v/>
      </c>
      <c r="AT45" s="58" t="str">
        <f>IFERROR(
   'Identitas Siswa'!E44 &amp; " " &amp; LOWER($AT$4) &amp; " " &amp; VLOOKUP(AR45, TP!$AI$5:$AJ$24, 2, 0) &amp; ".",
"")</f>
        <v/>
      </c>
      <c r="AU45" s="15"/>
      <c r="AW45" s="29">
        <f t="shared" si="11"/>
        <v>0</v>
      </c>
      <c r="AX45" s="29">
        <f t="shared" si="0"/>
        <v>0</v>
      </c>
      <c r="AY45" s="29">
        <f t="shared" si="1"/>
        <v>0</v>
      </c>
      <c r="AZ45" s="54"/>
      <c r="BA45" s="29">
        <f t="shared" si="2"/>
        <v>0</v>
      </c>
      <c r="BE45" s="48"/>
      <c r="BF45" s="48"/>
    </row>
    <row r="46" spans="1:58" customFormat="1" hidden="1" x14ac:dyDescent="0.25">
      <c r="A46" s="56">
        <f>'Identitas Siswa'!A45</f>
        <v>38</v>
      </c>
      <c r="B46" s="62" t="str">
        <f>IF('Identitas Siswa'!D45=0,"",'Identitas Siswa'!D45)</f>
        <v/>
      </c>
      <c r="C46" s="160"/>
      <c r="D46" s="160"/>
      <c r="E46" s="160"/>
      <c r="F46" s="160"/>
      <c r="G46" s="160"/>
      <c r="H46" s="160"/>
      <c r="I46" s="160"/>
      <c r="J46" s="160"/>
      <c r="K46" s="160"/>
      <c r="L46" s="160"/>
      <c r="M46" s="160"/>
      <c r="N46" s="160"/>
      <c r="O46" s="160"/>
      <c r="P46" s="160"/>
      <c r="Q46" s="160"/>
      <c r="R46" s="160"/>
      <c r="S46" s="160"/>
      <c r="T46" s="160"/>
      <c r="U46" s="160"/>
      <c r="V46" s="160"/>
      <c r="W46" s="160"/>
      <c r="X46" s="160"/>
      <c r="Y46" s="160"/>
      <c r="Z46" s="160"/>
      <c r="AA46" s="160"/>
      <c r="AB46" s="160"/>
      <c r="AC46" s="160"/>
      <c r="AD46" s="160"/>
      <c r="AE46" s="160"/>
      <c r="AF46" s="160"/>
      <c r="AG46" s="160"/>
      <c r="AH46" s="160"/>
      <c r="AI46" s="160"/>
      <c r="AJ46" s="160"/>
      <c r="AK46" s="57">
        <f t="shared" si="3"/>
        <v>0</v>
      </c>
      <c r="AL46" s="57">
        <f t="shared" si="4"/>
        <v>0</v>
      </c>
      <c r="AM46" s="57">
        <f t="shared" si="5"/>
        <v>0</v>
      </c>
      <c r="AN46" s="57" t="str">
        <f t="shared" si="6"/>
        <v/>
      </c>
      <c r="AO46" s="56">
        <f t="shared" si="7"/>
        <v>0</v>
      </c>
      <c r="AP46" s="56" t="str">
        <f t="shared" si="8"/>
        <v/>
      </c>
      <c r="AQ46" s="56">
        <f t="shared" si="9"/>
        <v>0</v>
      </c>
      <c r="AR46" s="56" t="str">
        <f t="shared" si="10"/>
        <v/>
      </c>
      <c r="AS46" s="58" t="str">
        <f>IFERROR(
   'Identitas Siswa'!E45 &amp; " " &amp; LOWER($AT$3) &amp; " " &amp; VLOOKUP(AP46, TP!$AI$5:$AJ$24, 2, 0) &amp; ".",
"")</f>
        <v/>
      </c>
      <c r="AT46" s="58" t="str">
        <f>IFERROR(
   'Identitas Siswa'!E45 &amp; " " &amp; LOWER($AT$4) &amp; " " &amp; VLOOKUP(AR46, TP!$AI$5:$AJ$24, 2, 0) &amp; ".",
"")</f>
        <v/>
      </c>
      <c r="AU46" s="15"/>
      <c r="AW46" s="29">
        <f t="shared" si="11"/>
        <v>0</v>
      </c>
      <c r="AX46" s="29">
        <f t="shared" si="0"/>
        <v>0</v>
      </c>
      <c r="AY46" s="29">
        <f t="shared" si="1"/>
        <v>0</v>
      </c>
      <c r="AZ46" s="54"/>
      <c r="BA46" s="29">
        <f t="shared" si="2"/>
        <v>0</v>
      </c>
      <c r="BE46" s="48"/>
      <c r="BF46" s="48"/>
    </row>
    <row r="47" spans="1:58" customFormat="1" hidden="1" x14ac:dyDescent="0.25">
      <c r="A47" s="56">
        <f>'Identitas Siswa'!A46</f>
        <v>39</v>
      </c>
      <c r="B47" s="62" t="str">
        <f>IF('Identitas Siswa'!D46=0,"",'Identitas Siswa'!D46)</f>
        <v/>
      </c>
      <c r="C47" s="160"/>
      <c r="D47" s="160"/>
      <c r="E47" s="160"/>
      <c r="F47" s="160"/>
      <c r="G47" s="160"/>
      <c r="H47" s="160"/>
      <c r="I47" s="160"/>
      <c r="J47" s="160"/>
      <c r="K47" s="160"/>
      <c r="L47" s="160"/>
      <c r="M47" s="160"/>
      <c r="N47" s="160"/>
      <c r="O47" s="160"/>
      <c r="P47" s="160"/>
      <c r="Q47" s="160"/>
      <c r="R47" s="160"/>
      <c r="S47" s="160"/>
      <c r="T47" s="160"/>
      <c r="U47" s="160"/>
      <c r="V47" s="160"/>
      <c r="W47" s="160"/>
      <c r="X47" s="160"/>
      <c r="Y47" s="160"/>
      <c r="Z47" s="160"/>
      <c r="AA47" s="160"/>
      <c r="AB47" s="160"/>
      <c r="AC47" s="160"/>
      <c r="AD47" s="160"/>
      <c r="AE47" s="160"/>
      <c r="AF47" s="160"/>
      <c r="AG47" s="160"/>
      <c r="AH47" s="160"/>
      <c r="AI47" s="160"/>
      <c r="AJ47" s="160"/>
      <c r="AK47" s="57">
        <f t="shared" si="3"/>
        <v>0</v>
      </c>
      <c r="AL47" s="57">
        <f t="shared" si="4"/>
        <v>0</v>
      </c>
      <c r="AM47" s="57">
        <f t="shared" si="5"/>
        <v>0</v>
      </c>
      <c r="AN47" s="57" t="str">
        <f t="shared" si="6"/>
        <v/>
      </c>
      <c r="AO47" s="56">
        <f t="shared" si="7"/>
        <v>0</v>
      </c>
      <c r="AP47" s="56" t="str">
        <f t="shared" si="8"/>
        <v/>
      </c>
      <c r="AQ47" s="56">
        <f t="shared" si="9"/>
        <v>0</v>
      </c>
      <c r="AR47" s="56" t="str">
        <f t="shared" si="10"/>
        <v/>
      </c>
      <c r="AS47" s="58" t="str">
        <f>IFERROR(
   'Identitas Siswa'!E46 &amp; " " &amp; LOWER($AT$3) &amp; " " &amp; VLOOKUP(AP47, TP!$AI$5:$AJ$24, 2, 0) &amp; ".",
"")</f>
        <v/>
      </c>
      <c r="AT47" s="58" t="str">
        <f>IFERROR(
   'Identitas Siswa'!E46 &amp; " " &amp; LOWER($AT$4) &amp; " " &amp; VLOOKUP(AR47, TP!$AI$5:$AJ$24, 2, 0) &amp; ".",
"")</f>
        <v/>
      </c>
      <c r="AU47" s="15"/>
      <c r="AW47" s="29">
        <f t="shared" si="11"/>
        <v>0</v>
      </c>
      <c r="AX47" s="29">
        <f t="shared" si="0"/>
        <v>0</v>
      </c>
      <c r="AY47" s="29">
        <f t="shared" si="1"/>
        <v>0</v>
      </c>
      <c r="AZ47" s="54"/>
      <c r="BA47" s="29">
        <f t="shared" si="2"/>
        <v>0</v>
      </c>
      <c r="BE47" s="48"/>
      <c r="BF47" s="48"/>
    </row>
    <row r="48" spans="1:58" customFormat="1" hidden="1" x14ac:dyDescent="0.25">
      <c r="A48" s="56">
        <f>'Identitas Siswa'!A47</f>
        <v>40</v>
      </c>
      <c r="B48" s="62" t="str">
        <f>IF('Identitas Siswa'!D47=0,"",'Identitas Siswa'!D47)</f>
        <v/>
      </c>
      <c r="C48" s="160"/>
      <c r="D48" s="160"/>
      <c r="E48" s="160"/>
      <c r="F48" s="160"/>
      <c r="G48" s="160"/>
      <c r="H48" s="160"/>
      <c r="I48" s="160"/>
      <c r="J48" s="160"/>
      <c r="K48" s="160"/>
      <c r="L48" s="160"/>
      <c r="M48" s="160"/>
      <c r="N48" s="160"/>
      <c r="O48" s="160"/>
      <c r="P48" s="160"/>
      <c r="Q48" s="160"/>
      <c r="R48" s="160"/>
      <c r="S48" s="160"/>
      <c r="T48" s="160"/>
      <c r="U48" s="160"/>
      <c r="V48" s="160"/>
      <c r="W48" s="160"/>
      <c r="X48" s="160"/>
      <c r="Y48" s="160"/>
      <c r="Z48" s="160"/>
      <c r="AA48" s="160"/>
      <c r="AB48" s="160"/>
      <c r="AC48" s="160"/>
      <c r="AD48" s="160"/>
      <c r="AE48" s="160"/>
      <c r="AF48" s="160"/>
      <c r="AG48" s="160"/>
      <c r="AH48" s="160"/>
      <c r="AI48" s="160"/>
      <c r="AJ48" s="160"/>
      <c r="AK48" s="57">
        <f t="shared" si="3"/>
        <v>0</v>
      </c>
      <c r="AL48" s="57">
        <f t="shared" si="4"/>
        <v>0</v>
      </c>
      <c r="AM48" s="57">
        <f t="shared" si="5"/>
        <v>0</v>
      </c>
      <c r="AN48" s="57" t="str">
        <f t="shared" si="6"/>
        <v/>
      </c>
      <c r="AO48" s="56">
        <f t="shared" si="7"/>
        <v>0</v>
      </c>
      <c r="AP48" s="56" t="str">
        <f t="shared" si="8"/>
        <v/>
      </c>
      <c r="AQ48" s="56">
        <f t="shared" si="9"/>
        <v>0</v>
      </c>
      <c r="AR48" s="56" t="str">
        <f t="shared" si="10"/>
        <v/>
      </c>
      <c r="AS48" s="58" t="str">
        <f>IFERROR(
   'Identitas Siswa'!E47 &amp; " " &amp; LOWER($AT$3) &amp; " " &amp; VLOOKUP(AP48, TP!$AI$5:$AJ$24, 2, 0) &amp; ".",
"")</f>
        <v/>
      </c>
      <c r="AT48" s="58" t="str">
        <f>IFERROR(
   'Identitas Siswa'!E47 &amp; " " &amp; LOWER($AT$4) &amp; " " &amp; VLOOKUP(AR48, TP!$AI$5:$AJ$24, 2, 0) &amp; ".",
"")</f>
        <v/>
      </c>
      <c r="AU48" s="15"/>
      <c r="AW48" s="29">
        <f t="shared" si="11"/>
        <v>0</v>
      </c>
      <c r="AX48" s="29">
        <f t="shared" si="0"/>
        <v>0</v>
      </c>
      <c r="AY48" s="29">
        <f t="shared" si="1"/>
        <v>0</v>
      </c>
      <c r="AZ48" s="54"/>
      <c r="BA48" s="29">
        <f t="shared" si="2"/>
        <v>0</v>
      </c>
      <c r="BE48" s="48"/>
      <c r="BF48" s="48"/>
    </row>
    <row r="49" spans="1:58" customFormat="1" hidden="1" x14ac:dyDescent="0.25">
      <c r="A49" s="56">
        <f>'Identitas Siswa'!A48</f>
        <v>41</v>
      </c>
      <c r="B49" s="62" t="str">
        <f>IF('Identitas Siswa'!D48=0,"",'Identitas Siswa'!D48)</f>
        <v/>
      </c>
      <c r="C49" s="160"/>
      <c r="D49" s="160"/>
      <c r="E49" s="160"/>
      <c r="F49" s="160"/>
      <c r="G49" s="160"/>
      <c r="H49" s="160"/>
      <c r="I49" s="160"/>
      <c r="J49" s="160"/>
      <c r="K49" s="160"/>
      <c r="L49" s="160"/>
      <c r="M49" s="160"/>
      <c r="N49" s="160"/>
      <c r="O49" s="160"/>
      <c r="P49" s="160"/>
      <c r="Q49" s="160"/>
      <c r="R49" s="160"/>
      <c r="S49" s="160"/>
      <c r="T49" s="160"/>
      <c r="U49" s="160"/>
      <c r="V49" s="160"/>
      <c r="W49" s="160"/>
      <c r="X49" s="160"/>
      <c r="Y49" s="160"/>
      <c r="Z49" s="160"/>
      <c r="AA49" s="160"/>
      <c r="AB49" s="160"/>
      <c r="AC49" s="160"/>
      <c r="AD49" s="160"/>
      <c r="AE49" s="160"/>
      <c r="AF49" s="160"/>
      <c r="AG49" s="160"/>
      <c r="AH49" s="160"/>
      <c r="AI49" s="160"/>
      <c r="AJ49" s="160"/>
      <c r="AK49" s="57">
        <f t="shared" si="3"/>
        <v>0</v>
      </c>
      <c r="AL49" s="57">
        <f t="shared" si="4"/>
        <v>0</v>
      </c>
      <c r="AM49" s="57">
        <f t="shared" si="5"/>
        <v>0</v>
      </c>
      <c r="AN49" s="57" t="str">
        <f t="shared" si="6"/>
        <v/>
      </c>
      <c r="AO49" s="56">
        <f t="shared" si="7"/>
        <v>0</v>
      </c>
      <c r="AP49" s="56" t="str">
        <f t="shared" si="8"/>
        <v/>
      </c>
      <c r="AQ49" s="56">
        <f t="shared" si="9"/>
        <v>0</v>
      </c>
      <c r="AR49" s="56" t="str">
        <f t="shared" si="10"/>
        <v/>
      </c>
      <c r="AS49" s="58" t="str">
        <f>IFERROR(
   'Identitas Siswa'!E48 &amp; " " &amp; LOWER($AT$3) &amp; " " &amp; VLOOKUP(AP49, TP!$AI$5:$AJ$24, 2, 0) &amp; ".",
"")</f>
        <v/>
      </c>
      <c r="AT49" s="58" t="str">
        <f>IFERROR(
   'Identitas Siswa'!E48 &amp; " " &amp; LOWER($AT$4) &amp; " " &amp; VLOOKUP(AR49, TP!$AI$5:$AJ$24, 2, 0) &amp; ".",
"")</f>
        <v/>
      </c>
      <c r="AU49" s="15"/>
      <c r="AW49" s="29">
        <f t="shared" si="11"/>
        <v>0</v>
      </c>
      <c r="AX49" s="29">
        <f t="shared" si="0"/>
        <v>0</v>
      </c>
      <c r="AY49" s="29">
        <f t="shared" si="1"/>
        <v>0</v>
      </c>
      <c r="AZ49" s="54"/>
      <c r="BA49" s="29">
        <f t="shared" si="2"/>
        <v>0</v>
      </c>
      <c r="BE49" s="48"/>
      <c r="BF49" s="48"/>
    </row>
    <row r="50" spans="1:58" customFormat="1" hidden="1" x14ac:dyDescent="0.25">
      <c r="A50" s="56">
        <f>'Identitas Siswa'!A49</f>
        <v>42</v>
      </c>
      <c r="B50" s="62" t="str">
        <f>IF('Identitas Siswa'!D49=0,"",'Identitas Siswa'!D49)</f>
        <v/>
      </c>
      <c r="C50" s="160"/>
      <c r="D50" s="160"/>
      <c r="E50" s="160"/>
      <c r="F50" s="160"/>
      <c r="G50" s="160"/>
      <c r="H50" s="160"/>
      <c r="I50" s="160"/>
      <c r="J50" s="160"/>
      <c r="K50" s="160"/>
      <c r="L50" s="160"/>
      <c r="M50" s="160"/>
      <c r="N50" s="160"/>
      <c r="O50" s="160"/>
      <c r="P50" s="160"/>
      <c r="Q50" s="160"/>
      <c r="R50" s="160"/>
      <c r="S50" s="160"/>
      <c r="T50" s="160"/>
      <c r="U50" s="160"/>
      <c r="V50" s="160"/>
      <c r="W50" s="160"/>
      <c r="X50" s="160"/>
      <c r="Y50" s="160"/>
      <c r="Z50" s="160"/>
      <c r="AA50" s="160"/>
      <c r="AB50" s="160"/>
      <c r="AC50" s="160"/>
      <c r="AD50" s="160"/>
      <c r="AE50" s="160"/>
      <c r="AF50" s="160"/>
      <c r="AG50" s="160"/>
      <c r="AH50" s="160"/>
      <c r="AI50" s="160"/>
      <c r="AJ50" s="160"/>
      <c r="AK50" s="57">
        <f t="shared" si="3"/>
        <v>0</v>
      </c>
      <c r="AL50" s="57">
        <f t="shared" si="4"/>
        <v>0</v>
      </c>
      <c r="AM50" s="57">
        <f t="shared" si="5"/>
        <v>0</v>
      </c>
      <c r="AN50" s="57" t="str">
        <f t="shared" si="6"/>
        <v/>
      </c>
      <c r="AO50" s="56">
        <f t="shared" si="7"/>
        <v>0</v>
      </c>
      <c r="AP50" s="56" t="str">
        <f t="shared" si="8"/>
        <v/>
      </c>
      <c r="AQ50" s="56">
        <f t="shared" si="9"/>
        <v>0</v>
      </c>
      <c r="AR50" s="56" t="str">
        <f t="shared" si="10"/>
        <v/>
      </c>
      <c r="AS50" s="58" t="str">
        <f>IFERROR(
   'Identitas Siswa'!E49 &amp; " " &amp; LOWER($AT$3) &amp; " " &amp; VLOOKUP(AP50, TP!$AI$5:$AJ$24, 2, 0) &amp; ".",
"")</f>
        <v/>
      </c>
      <c r="AT50" s="58" t="str">
        <f>IFERROR(
   'Identitas Siswa'!E49 &amp; " " &amp; LOWER($AT$4) &amp; " " &amp; VLOOKUP(AR50, TP!$AI$5:$AJ$24, 2, 0) &amp; ".",
"")</f>
        <v/>
      </c>
      <c r="AU50" s="15"/>
      <c r="AW50" s="29">
        <f t="shared" si="11"/>
        <v>0</v>
      </c>
      <c r="AX50" s="29">
        <f t="shared" si="0"/>
        <v>0</v>
      </c>
      <c r="AY50" s="29">
        <f t="shared" si="1"/>
        <v>0</v>
      </c>
      <c r="AZ50" s="54"/>
      <c r="BA50" s="29">
        <f t="shared" si="2"/>
        <v>0</v>
      </c>
      <c r="BE50" s="48"/>
      <c r="BF50" s="48"/>
    </row>
    <row r="51" spans="1:58" customFormat="1" hidden="1" x14ac:dyDescent="0.25">
      <c r="A51" s="56">
        <f>'Identitas Siswa'!A50</f>
        <v>43</v>
      </c>
      <c r="B51" s="62" t="str">
        <f>IF('Identitas Siswa'!D50=0,"",'Identitas Siswa'!D50)</f>
        <v/>
      </c>
      <c r="C51" s="160"/>
      <c r="D51" s="160"/>
      <c r="E51" s="160"/>
      <c r="F51" s="160"/>
      <c r="G51" s="160"/>
      <c r="H51" s="160"/>
      <c r="I51" s="160"/>
      <c r="J51" s="160"/>
      <c r="K51" s="160"/>
      <c r="L51" s="160"/>
      <c r="M51" s="160"/>
      <c r="N51" s="160"/>
      <c r="O51" s="160"/>
      <c r="P51" s="160"/>
      <c r="Q51" s="160"/>
      <c r="R51" s="160"/>
      <c r="S51" s="160"/>
      <c r="T51" s="160"/>
      <c r="U51" s="160"/>
      <c r="V51" s="160"/>
      <c r="W51" s="160"/>
      <c r="X51" s="160"/>
      <c r="Y51" s="160"/>
      <c r="Z51" s="160"/>
      <c r="AA51" s="160"/>
      <c r="AB51" s="160"/>
      <c r="AC51" s="160"/>
      <c r="AD51" s="160"/>
      <c r="AE51" s="160"/>
      <c r="AF51" s="160"/>
      <c r="AG51" s="160"/>
      <c r="AH51" s="160"/>
      <c r="AI51" s="160"/>
      <c r="AJ51" s="160"/>
      <c r="AK51" s="57">
        <f t="shared" si="3"/>
        <v>0</v>
      </c>
      <c r="AL51" s="57">
        <f t="shared" si="4"/>
        <v>0</v>
      </c>
      <c r="AM51" s="57">
        <f t="shared" si="5"/>
        <v>0</v>
      </c>
      <c r="AN51" s="57" t="str">
        <f t="shared" si="6"/>
        <v/>
      </c>
      <c r="AO51" s="56">
        <f t="shared" si="7"/>
        <v>0</v>
      </c>
      <c r="AP51" s="56" t="str">
        <f t="shared" si="8"/>
        <v/>
      </c>
      <c r="AQ51" s="56">
        <f t="shared" si="9"/>
        <v>0</v>
      </c>
      <c r="AR51" s="56" t="str">
        <f t="shared" si="10"/>
        <v/>
      </c>
      <c r="AS51" s="58" t="str">
        <f>IFERROR(
   'Identitas Siswa'!E50 &amp; " " &amp; LOWER($AT$3) &amp; " " &amp; VLOOKUP(AP51, TP!$AI$5:$AJ$24, 2, 0) &amp; ".",
"")</f>
        <v/>
      </c>
      <c r="AT51" s="58" t="str">
        <f>IFERROR(
   'Identitas Siswa'!E50 &amp; " " &amp; LOWER($AT$4) &amp; " " &amp; VLOOKUP(AR51, TP!$AI$5:$AJ$24, 2, 0) &amp; ".",
"")</f>
        <v/>
      </c>
      <c r="AU51" s="15"/>
      <c r="AW51" s="29">
        <f t="shared" si="11"/>
        <v>0</v>
      </c>
      <c r="AX51" s="29">
        <f t="shared" si="0"/>
        <v>0</v>
      </c>
      <c r="AY51" s="29">
        <f t="shared" si="1"/>
        <v>0</v>
      </c>
      <c r="AZ51" s="54"/>
      <c r="BA51" s="29">
        <f t="shared" si="2"/>
        <v>0</v>
      </c>
      <c r="BE51" s="48"/>
      <c r="BF51" s="48"/>
    </row>
    <row r="52" spans="1:58" customFormat="1" hidden="1" x14ac:dyDescent="0.25">
      <c r="A52" s="56">
        <f>'Identitas Siswa'!A51</f>
        <v>44</v>
      </c>
      <c r="B52" s="62" t="str">
        <f>IF('Identitas Siswa'!D51=0,"",'Identitas Siswa'!D51)</f>
        <v/>
      </c>
      <c r="C52" s="160"/>
      <c r="D52" s="160"/>
      <c r="E52" s="160"/>
      <c r="F52" s="160"/>
      <c r="G52" s="160"/>
      <c r="H52" s="160"/>
      <c r="I52" s="160"/>
      <c r="J52" s="160"/>
      <c r="K52" s="160"/>
      <c r="L52" s="160"/>
      <c r="M52" s="160"/>
      <c r="N52" s="160"/>
      <c r="O52" s="160"/>
      <c r="P52" s="160"/>
      <c r="Q52" s="160"/>
      <c r="R52" s="160"/>
      <c r="S52" s="160"/>
      <c r="T52" s="160"/>
      <c r="U52" s="160"/>
      <c r="V52" s="160"/>
      <c r="W52" s="160"/>
      <c r="X52" s="160"/>
      <c r="Y52" s="160"/>
      <c r="Z52" s="160"/>
      <c r="AA52" s="160"/>
      <c r="AB52" s="160"/>
      <c r="AC52" s="160"/>
      <c r="AD52" s="160"/>
      <c r="AE52" s="160"/>
      <c r="AF52" s="160"/>
      <c r="AG52" s="160"/>
      <c r="AH52" s="160"/>
      <c r="AI52" s="160"/>
      <c r="AJ52" s="160"/>
      <c r="AK52" s="57">
        <f t="shared" si="3"/>
        <v>0</v>
      </c>
      <c r="AL52" s="57">
        <f t="shared" si="4"/>
        <v>0</v>
      </c>
      <c r="AM52" s="57">
        <f t="shared" si="5"/>
        <v>0</v>
      </c>
      <c r="AN52" s="57" t="str">
        <f t="shared" si="6"/>
        <v/>
      </c>
      <c r="AO52" s="56">
        <f t="shared" si="7"/>
        <v>0</v>
      </c>
      <c r="AP52" s="56" t="str">
        <f t="shared" si="8"/>
        <v/>
      </c>
      <c r="AQ52" s="56">
        <f t="shared" si="9"/>
        <v>0</v>
      </c>
      <c r="AR52" s="56" t="str">
        <f t="shared" si="10"/>
        <v/>
      </c>
      <c r="AS52" s="58" t="str">
        <f>IFERROR(
   'Identitas Siswa'!E51 &amp; " " &amp; LOWER($AT$3) &amp; " " &amp; VLOOKUP(AP52, TP!$AI$5:$AJ$24, 2, 0) &amp; ".",
"")</f>
        <v/>
      </c>
      <c r="AT52" s="58" t="str">
        <f>IFERROR(
   'Identitas Siswa'!E51 &amp; " " &amp; LOWER($AT$4) &amp; " " &amp; VLOOKUP(AR52, TP!$AI$5:$AJ$24, 2, 0) &amp; ".",
"")</f>
        <v/>
      </c>
      <c r="AU52" s="15"/>
      <c r="AW52" s="29">
        <f t="shared" si="11"/>
        <v>0</v>
      </c>
      <c r="AX52" s="29">
        <f t="shared" si="0"/>
        <v>0</v>
      </c>
      <c r="AY52" s="29">
        <f t="shared" si="1"/>
        <v>0</v>
      </c>
      <c r="AZ52" s="54"/>
      <c r="BA52" s="29">
        <f t="shared" si="2"/>
        <v>0</v>
      </c>
      <c r="BE52" s="48"/>
      <c r="BF52" s="48"/>
    </row>
    <row r="53" spans="1:58" customFormat="1" hidden="1" x14ac:dyDescent="0.25">
      <c r="A53" s="56">
        <f>'Identitas Siswa'!A52</f>
        <v>45</v>
      </c>
      <c r="B53" s="62" t="str">
        <f>IF('Identitas Siswa'!D52=0,"",'Identitas Siswa'!D52)</f>
        <v/>
      </c>
      <c r="C53" s="160"/>
      <c r="D53" s="160"/>
      <c r="E53" s="160"/>
      <c r="F53" s="160"/>
      <c r="G53" s="160"/>
      <c r="H53" s="160"/>
      <c r="I53" s="160"/>
      <c r="J53" s="160"/>
      <c r="K53" s="160"/>
      <c r="L53" s="160"/>
      <c r="M53" s="160"/>
      <c r="N53" s="160"/>
      <c r="O53" s="160"/>
      <c r="P53" s="160"/>
      <c r="Q53" s="160"/>
      <c r="R53" s="160"/>
      <c r="S53" s="160"/>
      <c r="T53" s="160"/>
      <c r="U53" s="160"/>
      <c r="V53" s="160"/>
      <c r="W53" s="160"/>
      <c r="X53" s="160"/>
      <c r="Y53" s="160"/>
      <c r="Z53" s="160"/>
      <c r="AA53" s="160"/>
      <c r="AB53" s="160"/>
      <c r="AC53" s="160"/>
      <c r="AD53" s="160"/>
      <c r="AE53" s="160"/>
      <c r="AF53" s="160"/>
      <c r="AG53" s="160"/>
      <c r="AH53" s="160"/>
      <c r="AI53" s="160"/>
      <c r="AJ53" s="160"/>
      <c r="AK53" s="57">
        <f t="shared" si="3"/>
        <v>0</v>
      </c>
      <c r="AL53" s="57">
        <f t="shared" si="4"/>
        <v>0</v>
      </c>
      <c r="AM53" s="57">
        <f t="shared" si="5"/>
        <v>0</v>
      </c>
      <c r="AN53" s="57" t="str">
        <f t="shared" si="6"/>
        <v/>
      </c>
      <c r="AO53" s="56">
        <f t="shared" si="7"/>
        <v>0</v>
      </c>
      <c r="AP53" s="56" t="str">
        <f t="shared" si="8"/>
        <v/>
      </c>
      <c r="AQ53" s="56">
        <f t="shared" si="9"/>
        <v>0</v>
      </c>
      <c r="AR53" s="56" t="str">
        <f t="shared" si="10"/>
        <v/>
      </c>
      <c r="AS53" s="58" t="str">
        <f>IFERROR(
   'Identitas Siswa'!E52 &amp; " " &amp; LOWER($AT$3) &amp; " " &amp; VLOOKUP(AP53, TP!$AI$5:$AJ$24, 2, 0) &amp; ".",
"")</f>
        <v/>
      </c>
      <c r="AT53" s="58" t="str">
        <f>IFERROR(
   'Identitas Siswa'!E52 &amp; " " &amp; LOWER($AT$4) &amp; " " &amp; VLOOKUP(AR53, TP!$AI$5:$AJ$24, 2, 0) &amp; ".",
"")</f>
        <v/>
      </c>
      <c r="AU53" s="15"/>
      <c r="AW53" s="29">
        <f t="shared" si="11"/>
        <v>0</v>
      </c>
      <c r="AX53" s="29">
        <f t="shared" si="0"/>
        <v>0</v>
      </c>
      <c r="AY53" s="29">
        <f t="shared" si="1"/>
        <v>0</v>
      </c>
      <c r="AZ53" s="54"/>
      <c r="BA53" s="29">
        <f t="shared" si="2"/>
        <v>0</v>
      </c>
      <c r="BE53" s="48"/>
      <c r="BF53" s="48"/>
    </row>
    <row r="54" spans="1:58" customFormat="1" hidden="1" x14ac:dyDescent="0.25">
      <c r="A54" s="56">
        <f>'Identitas Siswa'!A53</f>
        <v>46</v>
      </c>
      <c r="B54" s="62" t="str">
        <f>IF('Identitas Siswa'!D53=0,"",'Identitas Siswa'!D53)</f>
        <v/>
      </c>
      <c r="C54" s="160"/>
      <c r="D54" s="160"/>
      <c r="E54" s="160"/>
      <c r="F54" s="160"/>
      <c r="G54" s="160"/>
      <c r="H54" s="160"/>
      <c r="I54" s="160"/>
      <c r="J54" s="160"/>
      <c r="K54" s="160"/>
      <c r="L54" s="160"/>
      <c r="M54" s="160"/>
      <c r="N54" s="160"/>
      <c r="O54" s="160"/>
      <c r="P54" s="160"/>
      <c r="Q54" s="160"/>
      <c r="R54" s="160"/>
      <c r="S54" s="160"/>
      <c r="T54" s="160"/>
      <c r="U54" s="160"/>
      <c r="V54" s="160"/>
      <c r="W54" s="160"/>
      <c r="X54" s="160"/>
      <c r="Y54" s="160"/>
      <c r="Z54" s="160"/>
      <c r="AA54" s="160"/>
      <c r="AB54" s="160"/>
      <c r="AC54" s="160"/>
      <c r="AD54" s="160"/>
      <c r="AE54" s="160"/>
      <c r="AF54" s="160"/>
      <c r="AG54" s="160"/>
      <c r="AH54" s="160"/>
      <c r="AI54" s="160"/>
      <c r="AJ54" s="160"/>
      <c r="AK54" s="57">
        <f t="shared" si="3"/>
        <v>0</v>
      </c>
      <c r="AL54" s="57">
        <f t="shared" si="4"/>
        <v>0</v>
      </c>
      <c r="AM54" s="57">
        <f t="shared" si="5"/>
        <v>0</v>
      </c>
      <c r="AN54" s="57" t="str">
        <f t="shared" si="6"/>
        <v/>
      </c>
      <c r="AO54" s="56">
        <f t="shared" si="7"/>
        <v>0</v>
      </c>
      <c r="AP54" s="56" t="str">
        <f t="shared" si="8"/>
        <v/>
      </c>
      <c r="AQ54" s="56">
        <f t="shared" si="9"/>
        <v>0</v>
      </c>
      <c r="AR54" s="56" t="str">
        <f t="shared" si="10"/>
        <v/>
      </c>
      <c r="AS54" s="58" t="str">
        <f>IFERROR(
   'Identitas Siswa'!E53 &amp; " " &amp; LOWER($AT$3) &amp; " " &amp; VLOOKUP(AP54, TP!$AI$5:$AJ$24, 2, 0) &amp; ".",
"")</f>
        <v/>
      </c>
      <c r="AT54" s="58" t="str">
        <f>IFERROR(
   'Identitas Siswa'!E53 &amp; " " &amp; LOWER($AT$4) &amp; " " &amp; VLOOKUP(AR54, TP!$AI$5:$AJ$24, 2, 0) &amp; ".",
"")</f>
        <v/>
      </c>
      <c r="AU54" s="15"/>
      <c r="AW54" s="29">
        <f t="shared" si="11"/>
        <v>0</v>
      </c>
      <c r="AX54" s="29">
        <f t="shared" si="0"/>
        <v>0</v>
      </c>
      <c r="AY54" s="29">
        <f t="shared" si="1"/>
        <v>0</v>
      </c>
      <c r="AZ54" s="54"/>
      <c r="BA54" s="29">
        <f t="shared" si="2"/>
        <v>0</v>
      </c>
      <c r="BE54" s="48"/>
      <c r="BF54" s="48"/>
    </row>
    <row r="55" spans="1:58" customFormat="1" hidden="1" x14ac:dyDescent="0.25">
      <c r="A55" s="56">
        <f>'Identitas Siswa'!A54</f>
        <v>47</v>
      </c>
      <c r="B55" s="62" t="str">
        <f>IF('Identitas Siswa'!D54=0,"",'Identitas Siswa'!D54)</f>
        <v/>
      </c>
      <c r="C55" s="160"/>
      <c r="D55" s="160"/>
      <c r="E55" s="160"/>
      <c r="F55" s="160"/>
      <c r="G55" s="160"/>
      <c r="H55" s="160"/>
      <c r="I55" s="160"/>
      <c r="J55" s="160"/>
      <c r="K55" s="160"/>
      <c r="L55" s="160"/>
      <c r="M55" s="160"/>
      <c r="N55" s="160"/>
      <c r="O55" s="160"/>
      <c r="P55" s="160"/>
      <c r="Q55" s="160"/>
      <c r="R55" s="160"/>
      <c r="S55" s="160"/>
      <c r="T55" s="160"/>
      <c r="U55" s="160"/>
      <c r="V55" s="160"/>
      <c r="W55" s="160"/>
      <c r="X55" s="160"/>
      <c r="Y55" s="160"/>
      <c r="Z55" s="160"/>
      <c r="AA55" s="160"/>
      <c r="AB55" s="160"/>
      <c r="AC55" s="160"/>
      <c r="AD55" s="160"/>
      <c r="AE55" s="160"/>
      <c r="AF55" s="160"/>
      <c r="AG55" s="160"/>
      <c r="AH55" s="160"/>
      <c r="AI55" s="160"/>
      <c r="AJ55" s="160"/>
      <c r="AK55" s="57">
        <f t="shared" si="3"/>
        <v>0</v>
      </c>
      <c r="AL55" s="57">
        <f t="shared" si="4"/>
        <v>0</v>
      </c>
      <c r="AM55" s="57">
        <f t="shared" si="5"/>
        <v>0</v>
      </c>
      <c r="AN55" s="57" t="str">
        <f t="shared" si="6"/>
        <v/>
      </c>
      <c r="AO55" s="56">
        <f t="shared" si="7"/>
        <v>0</v>
      </c>
      <c r="AP55" s="56" t="str">
        <f t="shared" si="8"/>
        <v/>
      </c>
      <c r="AQ55" s="56">
        <f t="shared" si="9"/>
        <v>0</v>
      </c>
      <c r="AR55" s="56" t="str">
        <f t="shared" si="10"/>
        <v/>
      </c>
      <c r="AS55" s="58" t="str">
        <f>IFERROR(
   'Identitas Siswa'!E54 &amp; " " &amp; LOWER($AT$3) &amp; " " &amp; VLOOKUP(AP55, TP!$AI$5:$AJ$24, 2, 0) &amp; ".",
"")</f>
        <v/>
      </c>
      <c r="AT55" s="58" t="str">
        <f>IFERROR(
   'Identitas Siswa'!E54 &amp; " " &amp; LOWER($AT$4) &amp; " " &amp; VLOOKUP(AR55, TP!$AI$5:$AJ$24, 2, 0) &amp; ".",
"")</f>
        <v/>
      </c>
      <c r="AU55" s="15"/>
      <c r="AW55" s="29">
        <f t="shared" si="11"/>
        <v>0</v>
      </c>
      <c r="AX55" s="29">
        <f t="shared" si="0"/>
        <v>0</v>
      </c>
      <c r="AY55" s="29">
        <f t="shared" si="1"/>
        <v>0</v>
      </c>
      <c r="AZ55" s="54"/>
      <c r="BA55" s="29">
        <f t="shared" si="2"/>
        <v>0</v>
      </c>
      <c r="BE55" s="48"/>
      <c r="BF55" s="48"/>
    </row>
    <row r="56" spans="1:58" customFormat="1" hidden="1" x14ac:dyDescent="0.25">
      <c r="A56" s="56">
        <f>'Identitas Siswa'!A55</f>
        <v>48</v>
      </c>
      <c r="B56" s="62" t="str">
        <f>IF('Identitas Siswa'!D55=0,"",'Identitas Siswa'!D55)</f>
        <v/>
      </c>
      <c r="C56" s="160"/>
      <c r="D56" s="160"/>
      <c r="E56" s="160"/>
      <c r="F56" s="160"/>
      <c r="G56" s="160"/>
      <c r="H56" s="160"/>
      <c r="I56" s="160"/>
      <c r="J56" s="160"/>
      <c r="K56" s="160"/>
      <c r="L56" s="160"/>
      <c r="M56" s="160"/>
      <c r="N56" s="160"/>
      <c r="O56" s="160"/>
      <c r="P56" s="160"/>
      <c r="Q56" s="160"/>
      <c r="R56" s="160"/>
      <c r="S56" s="160"/>
      <c r="T56" s="160"/>
      <c r="U56" s="160"/>
      <c r="V56" s="160"/>
      <c r="W56" s="160"/>
      <c r="X56" s="160"/>
      <c r="Y56" s="160"/>
      <c r="Z56" s="160"/>
      <c r="AA56" s="160"/>
      <c r="AB56" s="160"/>
      <c r="AC56" s="160"/>
      <c r="AD56" s="160"/>
      <c r="AE56" s="160"/>
      <c r="AF56" s="160"/>
      <c r="AG56" s="160"/>
      <c r="AH56" s="160"/>
      <c r="AI56" s="160"/>
      <c r="AJ56" s="160"/>
      <c r="AK56" s="57">
        <f t="shared" si="3"/>
        <v>0</v>
      </c>
      <c r="AL56" s="57">
        <f t="shared" si="4"/>
        <v>0</v>
      </c>
      <c r="AM56" s="57">
        <f t="shared" si="5"/>
        <v>0</v>
      </c>
      <c r="AN56" s="57" t="str">
        <f t="shared" si="6"/>
        <v/>
      </c>
      <c r="AO56" s="56">
        <f t="shared" si="7"/>
        <v>0</v>
      </c>
      <c r="AP56" s="56" t="str">
        <f t="shared" si="8"/>
        <v/>
      </c>
      <c r="AQ56" s="56">
        <f t="shared" si="9"/>
        <v>0</v>
      </c>
      <c r="AR56" s="56" t="str">
        <f t="shared" si="10"/>
        <v/>
      </c>
      <c r="AS56" s="58" t="str">
        <f>IFERROR(
   'Identitas Siswa'!E55 &amp; " " &amp; LOWER($AT$3) &amp; " " &amp; VLOOKUP(AP56, TP!$AI$5:$AJ$24, 2, 0) &amp; ".",
"")</f>
        <v/>
      </c>
      <c r="AT56" s="58" t="str">
        <f>IFERROR(
   'Identitas Siswa'!E55 &amp; " " &amp; LOWER($AT$4) &amp; " " &amp; VLOOKUP(AR56, TP!$AI$5:$AJ$24, 2, 0) &amp; ".",
"")</f>
        <v/>
      </c>
      <c r="AU56" s="15"/>
      <c r="AW56" s="29">
        <f t="shared" si="11"/>
        <v>0</v>
      </c>
      <c r="AX56" s="29">
        <f t="shared" si="0"/>
        <v>0</v>
      </c>
      <c r="AY56" s="29">
        <f t="shared" si="1"/>
        <v>0</v>
      </c>
      <c r="AZ56" s="54"/>
      <c r="BA56" s="29">
        <f t="shared" si="2"/>
        <v>0</v>
      </c>
      <c r="BE56" s="48"/>
      <c r="BF56" s="48"/>
    </row>
    <row r="57" spans="1:58" customFormat="1" hidden="1" x14ac:dyDescent="0.25">
      <c r="A57" s="56">
        <f>'Identitas Siswa'!A56</f>
        <v>49</v>
      </c>
      <c r="B57" s="62" t="str">
        <f>IF('Identitas Siswa'!D56=0,"",'Identitas Siswa'!D56)</f>
        <v/>
      </c>
      <c r="C57" s="160"/>
      <c r="D57" s="160"/>
      <c r="E57" s="160"/>
      <c r="F57" s="160"/>
      <c r="G57" s="160"/>
      <c r="H57" s="160"/>
      <c r="I57" s="160"/>
      <c r="J57" s="160"/>
      <c r="K57" s="160"/>
      <c r="L57" s="160"/>
      <c r="M57" s="160"/>
      <c r="N57" s="160"/>
      <c r="O57" s="160"/>
      <c r="P57" s="160"/>
      <c r="Q57" s="160"/>
      <c r="R57" s="160"/>
      <c r="S57" s="160"/>
      <c r="T57" s="160"/>
      <c r="U57" s="160"/>
      <c r="V57" s="160"/>
      <c r="W57" s="160"/>
      <c r="X57" s="160"/>
      <c r="Y57" s="160"/>
      <c r="Z57" s="160"/>
      <c r="AA57" s="160"/>
      <c r="AB57" s="160"/>
      <c r="AC57" s="160"/>
      <c r="AD57" s="160"/>
      <c r="AE57" s="160"/>
      <c r="AF57" s="160"/>
      <c r="AG57" s="160"/>
      <c r="AH57" s="160"/>
      <c r="AI57" s="160"/>
      <c r="AJ57" s="160"/>
      <c r="AK57" s="57">
        <f t="shared" si="3"/>
        <v>0</v>
      </c>
      <c r="AL57" s="57">
        <f t="shared" si="4"/>
        <v>0</v>
      </c>
      <c r="AM57" s="57">
        <f t="shared" si="5"/>
        <v>0</v>
      </c>
      <c r="AN57" s="57" t="str">
        <f t="shared" si="6"/>
        <v/>
      </c>
      <c r="AO57" s="56">
        <f t="shared" si="7"/>
        <v>0</v>
      </c>
      <c r="AP57" s="56" t="str">
        <f t="shared" si="8"/>
        <v/>
      </c>
      <c r="AQ57" s="56">
        <f t="shared" si="9"/>
        <v>0</v>
      </c>
      <c r="AR57" s="56" t="str">
        <f t="shared" si="10"/>
        <v/>
      </c>
      <c r="AS57" s="58" t="str">
        <f>IFERROR(
   'Identitas Siswa'!E56 &amp; " " &amp; LOWER($AT$3) &amp; " " &amp; VLOOKUP(AP57, TP!$AI$5:$AJ$24, 2, 0) &amp; ".",
"")</f>
        <v/>
      </c>
      <c r="AT57" s="58" t="str">
        <f>IFERROR(
   'Identitas Siswa'!E56 &amp; " " &amp; LOWER($AT$4) &amp; " " &amp; VLOOKUP(AR57, TP!$AI$5:$AJ$24, 2, 0) &amp; ".",
"")</f>
        <v/>
      </c>
      <c r="AU57" s="15"/>
      <c r="AW57" s="29">
        <f t="shared" si="11"/>
        <v>0</v>
      </c>
      <c r="AX57" s="29">
        <f t="shared" si="0"/>
        <v>0</v>
      </c>
      <c r="AY57" s="29">
        <f t="shared" si="1"/>
        <v>0</v>
      </c>
      <c r="AZ57" s="54"/>
      <c r="BA57" s="29">
        <f t="shared" si="2"/>
        <v>0</v>
      </c>
      <c r="BE57" s="48"/>
      <c r="BF57" s="48"/>
    </row>
    <row r="58" spans="1:58" customFormat="1" hidden="1" x14ac:dyDescent="0.25">
      <c r="A58" s="56">
        <f>'Identitas Siswa'!A57</f>
        <v>50</v>
      </c>
      <c r="B58" s="62" t="str">
        <f>IF('Identitas Siswa'!D57=0,"",'Identitas Siswa'!D57)</f>
        <v/>
      </c>
      <c r="C58" s="160"/>
      <c r="D58" s="160"/>
      <c r="E58" s="160"/>
      <c r="F58" s="160"/>
      <c r="G58" s="160"/>
      <c r="H58" s="160"/>
      <c r="I58" s="160"/>
      <c r="J58" s="160"/>
      <c r="K58" s="160"/>
      <c r="L58" s="160"/>
      <c r="M58" s="160"/>
      <c r="N58" s="160"/>
      <c r="O58" s="160"/>
      <c r="P58" s="160"/>
      <c r="Q58" s="160"/>
      <c r="R58" s="160"/>
      <c r="S58" s="160"/>
      <c r="T58" s="160"/>
      <c r="U58" s="160"/>
      <c r="V58" s="160"/>
      <c r="W58" s="160"/>
      <c r="X58" s="160"/>
      <c r="Y58" s="160"/>
      <c r="Z58" s="160"/>
      <c r="AA58" s="160"/>
      <c r="AB58" s="160"/>
      <c r="AC58" s="160"/>
      <c r="AD58" s="160"/>
      <c r="AE58" s="160"/>
      <c r="AF58" s="160"/>
      <c r="AG58" s="160"/>
      <c r="AH58" s="160"/>
      <c r="AI58" s="160"/>
      <c r="AJ58" s="160"/>
      <c r="AK58" s="57">
        <f t="shared" si="3"/>
        <v>0</v>
      </c>
      <c r="AL58" s="57">
        <f t="shared" si="4"/>
        <v>0</v>
      </c>
      <c r="AM58" s="57">
        <f t="shared" si="5"/>
        <v>0</v>
      </c>
      <c r="AN58" s="57" t="str">
        <f t="shared" si="6"/>
        <v/>
      </c>
      <c r="AO58" s="56">
        <f t="shared" si="7"/>
        <v>0</v>
      </c>
      <c r="AP58" s="56" t="str">
        <f t="shared" si="8"/>
        <v/>
      </c>
      <c r="AQ58" s="56">
        <f t="shared" si="9"/>
        <v>0</v>
      </c>
      <c r="AR58" s="56" t="str">
        <f t="shared" si="10"/>
        <v/>
      </c>
      <c r="AS58" s="58" t="str">
        <f>IFERROR(
   'Identitas Siswa'!E57 &amp; " " &amp; LOWER($AT$3) &amp; " " &amp; VLOOKUP(AP58, TP!$AI$5:$AJ$24, 2, 0) &amp; ".",
"")</f>
        <v/>
      </c>
      <c r="AT58" s="58" t="str">
        <f>IFERROR(
   'Identitas Siswa'!E57 &amp; " " &amp; LOWER($AT$4) &amp; " " &amp; VLOOKUP(AR58, TP!$AI$5:$AJ$24, 2, 0) &amp; ".",
"")</f>
        <v/>
      </c>
      <c r="AU58" s="15"/>
      <c r="AW58" s="29">
        <f t="shared" si="11"/>
        <v>0</v>
      </c>
      <c r="AX58" s="29">
        <f t="shared" si="0"/>
        <v>0</v>
      </c>
      <c r="AY58" s="29">
        <f t="shared" si="1"/>
        <v>0</v>
      </c>
      <c r="AZ58" s="54"/>
      <c r="BA58" s="29">
        <f t="shared" si="2"/>
        <v>0</v>
      </c>
      <c r="BE58" s="48"/>
      <c r="BF58" s="48"/>
    </row>
    <row r="59" spans="1:58" customFormat="1" hidden="1" x14ac:dyDescent="0.25">
      <c r="A59" s="56">
        <f>'Identitas Siswa'!A58</f>
        <v>51</v>
      </c>
      <c r="B59" s="62" t="str">
        <f>IF('Identitas Siswa'!D58=0,"",'Identitas Siswa'!D58)</f>
        <v/>
      </c>
      <c r="C59" s="160"/>
      <c r="D59" s="160"/>
      <c r="E59" s="160"/>
      <c r="F59" s="160"/>
      <c r="G59" s="160"/>
      <c r="H59" s="160"/>
      <c r="I59" s="160"/>
      <c r="J59" s="160"/>
      <c r="K59" s="160"/>
      <c r="L59" s="160"/>
      <c r="M59" s="160"/>
      <c r="N59" s="160"/>
      <c r="O59" s="160"/>
      <c r="P59" s="160"/>
      <c r="Q59" s="160"/>
      <c r="R59" s="160"/>
      <c r="S59" s="160"/>
      <c r="T59" s="160"/>
      <c r="U59" s="160"/>
      <c r="V59" s="160"/>
      <c r="W59" s="160"/>
      <c r="X59" s="160"/>
      <c r="Y59" s="160"/>
      <c r="Z59" s="160"/>
      <c r="AA59" s="160"/>
      <c r="AB59" s="160"/>
      <c r="AC59" s="160"/>
      <c r="AD59" s="160"/>
      <c r="AE59" s="160"/>
      <c r="AF59" s="160"/>
      <c r="AG59" s="160"/>
      <c r="AH59" s="160"/>
      <c r="AI59" s="160"/>
      <c r="AJ59" s="160"/>
      <c r="AK59" s="57">
        <f t="shared" si="3"/>
        <v>0</v>
      </c>
      <c r="AL59" s="57">
        <f t="shared" si="4"/>
        <v>0</v>
      </c>
      <c r="AM59" s="57">
        <f t="shared" si="5"/>
        <v>0</v>
      </c>
      <c r="AN59" s="57" t="str">
        <f t="shared" si="6"/>
        <v/>
      </c>
      <c r="AO59" s="56">
        <f t="shared" si="7"/>
        <v>0</v>
      </c>
      <c r="AP59" s="56" t="str">
        <f t="shared" si="8"/>
        <v/>
      </c>
      <c r="AQ59" s="56">
        <f t="shared" si="9"/>
        <v>0</v>
      </c>
      <c r="AR59" s="56" t="str">
        <f t="shared" si="10"/>
        <v/>
      </c>
      <c r="AS59" s="58" t="str">
        <f>IFERROR(
   'Identitas Siswa'!E58 &amp; " " &amp; LOWER($AT$3) &amp; " " &amp; VLOOKUP(AP59, TP!$AI$5:$AJ$24, 2, 0) &amp; ".",
"")</f>
        <v/>
      </c>
      <c r="AT59" s="58" t="str">
        <f>IFERROR(
   'Identitas Siswa'!E58 &amp; " " &amp; LOWER($AT$4) &amp; " " &amp; VLOOKUP(AR59, TP!$AI$5:$AJ$24, 2, 0) &amp; ".",
"")</f>
        <v/>
      </c>
      <c r="AU59" s="15"/>
      <c r="AW59" s="29">
        <f t="shared" si="11"/>
        <v>0</v>
      </c>
      <c r="AX59" s="29">
        <f t="shared" si="0"/>
        <v>0</v>
      </c>
      <c r="AY59" s="29">
        <f t="shared" si="1"/>
        <v>0</v>
      </c>
      <c r="AZ59" s="54"/>
      <c r="BA59" s="29">
        <f t="shared" si="2"/>
        <v>0</v>
      </c>
      <c r="BE59" s="48"/>
      <c r="BF59" s="48"/>
    </row>
    <row r="60" spans="1:58" customFormat="1" hidden="1" x14ac:dyDescent="0.25">
      <c r="A60" s="56">
        <f>'Identitas Siswa'!A59</f>
        <v>52</v>
      </c>
      <c r="B60" s="62" t="str">
        <f>IF('Identitas Siswa'!D59=0,"",'Identitas Siswa'!D59)</f>
        <v/>
      </c>
      <c r="C60" s="160"/>
      <c r="D60" s="160"/>
      <c r="E60" s="160"/>
      <c r="F60" s="160"/>
      <c r="G60" s="160"/>
      <c r="H60" s="160"/>
      <c r="I60" s="160"/>
      <c r="J60" s="160"/>
      <c r="K60" s="160"/>
      <c r="L60" s="160"/>
      <c r="M60" s="160"/>
      <c r="N60" s="160"/>
      <c r="O60" s="160"/>
      <c r="P60" s="160"/>
      <c r="Q60" s="160"/>
      <c r="R60" s="160"/>
      <c r="S60" s="160"/>
      <c r="T60" s="160"/>
      <c r="U60" s="160"/>
      <c r="V60" s="160"/>
      <c r="W60" s="160"/>
      <c r="X60" s="160"/>
      <c r="Y60" s="160"/>
      <c r="Z60" s="160"/>
      <c r="AA60" s="160"/>
      <c r="AB60" s="160"/>
      <c r="AC60" s="160"/>
      <c r="AD60" s="160"/>
      <c r="AE60" s="160"/>
      <c r="AF60" s="160"/>
      <c r="AG60" s="160"/>
      <c r="AH60" s="160"/>
      <c r="AI60" s="160"/>
      <c r="AJ60" s="160"/>
      <c r="AK60" s="57">
        <f t="shared" si="3"/>
        <v>0</v>
      </c>
      <c r="AL60" s="57">
        <f t="shared" si="4"/>
        <v>0</v>
      </c>
      <c r="AM60" s="57">
        <f t="shared" si="5"/>
        <v>0</v>
      </c>
      <c r="AN60" s="57" t="str">
        <f t="shared" si="6"/>
        <v/>
      </c>
      <c r="AO60" s="56">
        <f t="shared" si="7"/>
        <v>0</v>
      </c>
      <c r="AP60" s="56" t="str">
        <f t="shared" si="8"/>
        <v/>
      </c>
      <c r="AQ60" s="56">
        <f t="shared" si="9"/>
        <v>0</v>
      </c>
      <c r="AR60" s="56" t="str">
        <f t="shared" si="10"/>
        <v/>
      </c>
      <c r="AS60" s="58" t="str">
        <f>IFERROR(
   'Identitas Siswa'!E59 &amp; " " &amp; LOWER($AT$3) &amp; " " &amp; VLOOKUP(AP60, TP!$AI$5:$AJ$24, 2, 0) &amp; ".",
"")</f>
        <v/>
      </c>
      <c r="AT60" s="58" t="str">
        <f>IFERROR(
   'Identitas Siswa'!E59 &amp; " " &amp; LOWER($AT$4) &amp; " " &amp; VLOOKUP(AR60, TP!$AI$5:$AJ$24, 2, 0) &amp; ".",
"")</f>
        <v/>
      </c>
      <c r="AU60" s="15"/>
      <c r="AW60" s="29">
        <f t="shared" si="11"/>
        <v>0</v>
      </c>
      <c r="AX60" s="29">
        <f t="shared" si="0"/>
        <v>0</v>
      </c>
      <c r="AY60" s="29">
        <f t="shared" si="1"/>
        <v>0</v>
      </c>
      <c r="AZ60" s="54"/>
      <c r="BA60" s="29">
        <f t="shared" si="2"/>
        <v>0</v>
      </c>
      <c r="BE60" s="48"/>
      <c r="BF60" s="48"/>
    </row>
    <row r="61" spans="1:58" customFormat="1" hidden="1" x14ac:dyDescent="0.25">
      <c r="A61" s="56">
        <f>'Identitas Siswa'!A60</f>
        <v>53</v>
      </c>
      <c r="B61" s="62" t="str">
        <f>IF('Identitas Siswa'!D60=0,"",'Identitas Siswa'!D60)</f>
        <v/>
      </c>
      <c r="C61" s="160"/>
      <c r="D61" s="160"/>
      <c r="E61" s="160"/>
      <c r="F61" s="160"/>
      <c r="G61" s="160"/>
      <c r="H61" s="160"/>
      <c r="I61" s="160"/>
      <c r="J61" s="160"/>
      <c r="K61" s="160"/>
      <c r="L61" s="160"/>
      <c r="M61" s="160"/>
      <c r="N61" s="160"/>
      <c r="O61" s="160"/>
      <c r="P61" s="160"/>
      <c r="Q61" s="160"/>
      <c r="R61" s="160"/>
      <c r="S61" s="160"/>
      <c r="T61" s="160"/>
      <c r="U61" s="160"/>
      <c r="V61" s="160"/>
      <c r="W61" s="160"/>
      <c r="X61" s="160"/>
      <c r="Y61" s="160"/>
      <c r="Z61" s="160"/>
      <c r="AA61" s="160"/>
      <c r="AB61" s="160"/>
      <c r="AC61" s="160"/>
      <c r="AD61" s="160"/>
      <c r="AE61" s="160"/>
      <c r="AF61" s="160"/>
      <c r="AG61" s="160"/>
      <c r="AH61" s="160"/>
      <c r="AI61" s="160"/>
      <c r="AJ61" s="160"/>
      <c r="AK61" s="57">
        <f t="shared" si="3"/>
        <v>0</v>
      </c>
      <c r="AL61" s="57">
        <f t="shared" si="4"/>
        <v>0</v>
      </c>
      <c r="AM61" s="57">
        <f t="shared" si="5"/>
        <v>0</v>
      </c>
      <c r="AN61" s="57" t="str">
        <f t="shared" si="6"/>
        <v/>
      </c>
      <c r="AO61" s="56">
        <f t="shared" si="7"/>
        <v>0</v>
      </c>
      <c r="AP61" s="56" t="str">
        <f t="shared" si="8"/>
        <v/>
      </c>
      <c r="AQ61" s="56">
        <f t="shared" si="9"/>
        <v>0</v>
      </c>
      <c r="AR61" s="56" t="str">
        <f t="shared" si="10"/>
        <v/>
      </c>
      <c r="AS61" s="58" t="str">
        <f>IFERROR(
   'Identitas Siswa'!E60 &amp; " " &amp; LOWER($AT$3) &amp; " " &amp; VLOOKUP(AP61, TP!$AI$5:$AJ$24, 2, 0) &amp; ".",
"")</f>
        <v/>
      </c>
      <c r="AT61" s="58" t="str">
        <f>IFERROR(
   'Identitas Siswa'!E60 &amp; " " &amp; LOWER($AT$4) &amp; " " &amp; VLOOKUP(AR61, TP!$AI$5:$AJ$24, 2, 0) &amp; ".",
"")</f>
        <v/>
      </c>
      <c r="AU61" s="15"/>
      <c r="AW61" s="29">
        <f t="shared" si="11"/>
        <v>0</v>
      </c>
      <c r="AX61" s="29">
        <f t="shared" si="0"/>
        <v>0</v>
      </c>
      <c r="AY61" s="29">
        <f t="shared" si="1"/>
        <v>0</v>
      </c>
      <c r="AZ61" s="54"/>
      <c r="BA61" s="29">
        <f t="shared" si="2"/>
        <v>0</v>
      </c>
      <c r="BE61" s="48"/>
      <c r="BF61" s="48"/>
    </row>
    <row r="62" spans="1:58" customFormat="1" hidden="1" x14ac:dyDescent="0.25">
      <c r="A62" s="56">
        <f>'Identitas Siswa'!A61</f>
        <v>54</v>
      </c>
      <c r="B62" s="62" t="str">
        <f>IF('Identitas Siswa'!D61=0,"",'Identitas Siswa'!D61)</f>
        <v/>
      </c>
      <c r="C62" s="160"/>
      <c r="D62" s="160"/>
      <c r="E62" s="160"/>
      <c r="F62" s="160"/>
      <c r="G62" s="160"/>
      <c r="H62" s="160"/>
      <c r="I62" s="160"/>
      <c r="J62" s="160"/>
      <c r="K62" s="160"/>
      <c r="L62" s="160"/>
      <c r="M62" s="160"/>
      <c r="N62" s="160"/>
      <c r="O62" s="160"/>
      <c r="P62" s="160"/>
      <c r="Q62" s="160"/>
      <c r="R62" s="160"/>
      <c r="S62" s="160"/>
      <c r="T62" s="160"/>
      <c r="U62" s="160"/>
      <c r="V62" s="160"/>
      <c r="W62" s="160"/>
      <c r="X62" s="160"/>
      <c r="Y62" s="160"/>
      <c r="Z62" s="160"/>
      <c r="AA62" s="160"/>
      <c r="AB62" s="160"/>
      <c r="AC62" s="160"/>
      <c r="AD62" s="160"/>
      <c r="AE62" s="160"/>
      <c r="AF62" s="160"/>
      <c r="AG62" s="160"/>
      <c r="AH62" s="160"/>
      <c r="AI62" s="160"/>
      <c r="AJ62" s="160"/>
      <c r="AK62" s="57">
        <f t="shared" si="3"/>
        <v>0</v>
      </c>
      <c r="AL62" s="57">
        <f t="shared" si="4"/>
        <v>0</v>
      </c>
      <c r="AM62" s="57">
        <f t="shared" si="5"/>
        <v>0</v>
      </c>
      <c r="AN62" s="57" t="str">
        <f t="shared" si="6"/>
        <v/>
      </c>
      <c r="AO62" s="56">
        <f t="shared" si="7"/>
        <v>0</v>
      </c>
      <c r="AP62" s="56" t="str">
        <f t="shared" si="8"/>
        <v/>
      </c>
      <c r="AQ62" s="56">
        <f t="shared" si="9"/>
        <v>0</v>
      </c>
      <c r="AR62" s="56" t="str">
        <f t="shared" si="10"/>
        <v/>
      </c>
      <c r="AS62" s="58" t="str">
        <f>IFERROR(
   'Identitas Siswa'!E61 &amp; " " &amp; LOWER($AT$3) &amp; " " &amp; VLOOKUP(AP62, TP!$AI$5:$AJ$24, 2, 0) &amp; ".",
"")</f>
        <v/>
      </c>
      <c r="AT62" s="58" t="str">
        <f>IFERROR(
   'Identitas Siswa'!E61 &amp; " " &amp; LOWER($AT$4) &amp; " " &amp; VLOOKUP(AR62, TP!$AI$5:$AJ$24, 2, 0) &amp; ".",
"")</f>
        <v/>
      </c>
      <c r="AU62" s="15"/>
      <c r="AW62" s="29">
        <f t="shared" si="11"/>
        <v>0</v>
      </c>
      <c r="AX62" s="29">
        <f t="shared" si="0"/>
        <v>0</v>
      </c>
      <c r="AY62" s="29">
        <f t="shared" si="1"/>
        <v>0</v>
      </c>
      <c r="AZ62" s="54"/>
      <c r="BA62" s="29">
        <f t="shared" si="2"/>
        <v>0</v>
      </c>
      <c r="BE62" s="48"/>
      <c r="BF62" s="48"/>
    </row>
    <row r="63" spans="1:58" customFormat="1" hidden="1" x14ac:dyDescent="0.25">
      <c r="A63" s="56">
        <f>'Identitas Siswa'!A62</f>
        <v>55</v>
      </c>
      <c r="B63" s="62" t="str">
        <f>IF('Identitas Siswa'!D62=0,"",'Identitas Siswa'!D62)</f>
        <v/>
      </c>
      <c r="C63" s="160"/>
      <c r="D63" s="160"/>
      <c r="E63" s="160"/>
      <c r="F63" s="160"/>
      <c r="G63" s="160"/>
      <c r="H63" s="160"/>
      <c r="I63" s="160"/>
      <c r="J63" s="160"/>
      <c r="K63" s="160"/>
      <c r="L63" s="160"/>
      <c r="M63" s="160"/>
      <c r="N63" s="160"/>
      <c r="O63" s="160"/>
      <c r="P63" s="160"/>
      <c r="Q63" s="160"/>
      <c r="R63" s="160"/>
      <c r="S63" s="160"/>
      <c r="T63" s="160"/>
      <c r="U63" s="160"/>
      <c r="V63" s="160"/>
      <c r="W63" s="160"/>
      <c r="X63" s="160"/>
      <c r="Y63" s="160"/>
      <c r="Z63" s="160"/>
      <c r="AA63" s="160"/>
      <c r="AB63" s="160"/>
      <c r="AC63" s="160"/>
      <c r="AD63" s="160"/>
      <c r="AE63" s="160"/>
      <c r="AF63" s="160"/>
      <c r="AG63" s="160"/>
      <c r="AH63" s="160"/>
      <c r="AI63" s="160"/>
      <c r="AJ63" s="160"/>
      <c r="AK63" s="57">
        <f t="shared" si="3"/>
        <v>0</v>
      </c>
      <c r="AL63" s="57">
        <f t="shared" si="4"/>
        <v>0</v>
      </c>
      <c r="AM63" s="57">
        <f t="shared" si="5"/>
        <v>0</v>
      </c>
      <c r="AN63" s="57" t="str">
        <f t="shared" si="6"/>
        <v/>
      </c>
      <c r="AO63" s="56">
        <f t="shared" si="7"/>
        <v>0</v>
      </c>
      <c r="AP63" s="56" t="str">
        <f t="shared" si="8"/>
        <v/>
      </c>
      <c r="AQ63" s="56">
        <f t="shared" si="9"/>
        <v>0</v>
      </c>
      <c r="AR63" s="56" t="str">
        <f t="shared" si="10"/>
        <v/>
      </c>
      <c r="AS63" s="58" t="str">
        <f>IFERROR(
   'Identitas Siswa'!E62 &amp; " " &amp; LOWER($AT$3) &amp; " " &amp; VLOOKUP(AP63, TP!$AI$5:$AJ$24, 2, 0) &amp; ".",
"")</f>
        <v/>
      </c>
      <c r="AT63" s="58" t="str">
        <f>IFERROR(
   'Identitas Siswa'!E62 &amp; " " &amp; LOWER($AT$4) &amp; " " &amp; VLOOKUP(AR63, TP!$AI$5:$AJ$24, 2, 0) &amp; ".",
"")</f>
        <v/>
      </c>
      <c r="AU63" s="15"/>
      <c r="AW63" s="29">
        <f t="shared" si="11"/>
        <v>0</v>
      </c>
      <c r="AX63" s="29">
        <f t="shared" si="0"/>
        <v>0</v>
      </c>
      <c r="AY63" s="29">
        <f t="shared" si="1"/>
        <v>0</v>
      </c>
      <c r="AZ63" s="54"/>
      <c r="BA63" s="29">
        <f t="shared" si="2"/>
        <v>0</v>
      </c>
      <c r="BE63" s="48"/>
      <c r="BF63" s="48"/>
    </row>
    <row r="64" spans="1:58" customFormat="1" hidden="1" x14ac:dyDescent="0.25">
      <c r="A64" s="56">
        <f>'Identitas Siswa'!A63</f>
        <v>56</v>
      </c>
      <c r="B64" s="62" t="str">
        <f>IF('Identitas Siswa'!D63=0,"",'Identitas Siswa'!D63)</f>
        <v/>
      </c>
      <c r="C64" s="160"/>
      <c r="D64" s="160"/>
      <c r="E64" s="160"/>
      <c r="F64" s="160"/>
      <c r="G64" s="160"/>
      <c r="H64" s="160"/>
      <c r="I64" s="160"/>
      <c r="J64" s="160"/>
      <c r="K64" s="160"/>
      <c r="L64" s="160"/>
      <c r="M64" s="160"/>
      <c r="N64" s="160"/>
      <c r="O64" s="160"/>
      <c r="P64" s="160"/>
      <c r="Q64" s="160"/>
      <c r="R64" s="160"/>
      <c r="S64" s="160"/>
      <c r="T64" s="160"/>
      <c r="U64" s="160"/>
      <c r="V64" s="160"/>
      <c r="W64" s="160"/>
      <c r="X64" s="160"/>
      <c r="Y64" s="160"/>
      <c r="Z64" s="160"/>
      <c r="AA64" s="160"/>
      <c r="AB64" s="160"/>
      <c r="AC64" s="160"/>
      <c r="AD64" s="160"/>
      <c r="AE64" s="160"/>
      <c r="AF64" s="160"/>
      <c r="AG64" s="160"/>
      <c r="AH64" s="160"/>
      <c r="AI64" s="160"/>
      <c r="AJ64" s="160"/>
      <c r="AK64" s="57">
        <f t="shared" si="3"/>
        <v>0</v>
      </c>
      <c r="AL64" s="57">
        <f t="shared" si="4"/>
        <v>0</v>
      </c>
      <c r="AM64" s="57">
        <f t="shared" si="5"/>
        <v>0</v>
      </c>
      <c r="AN64" s="57" t="str">
        <f t="shared" si="6"/>
        <v/>
      </c>
      <c r="AO64" s="56">
        <f t="shared" si="7"/>
        <v>0</v>
      </c>
      <c r="AP64" s="56" t="str">
        <f t="shared" si="8"/>
        <v/>
      </c>
      <c r="AQ64" s="56">
        <f t="shared" si="9"/>
        <v>0</v>
      </c>
      <c r="AR64" s="56" t="str">
        <f t="shared" si="10"/>
        <v/>
      </c>
      <c r="AS64" s="58" t="str">
        <f>IFERROR(
   'Identitas Siswa'!E63 &amp; " " &amp; LOWER($AT$3) &amp; " " &amp; VLOOKUP(AP64, TP!$AI$5:$AJ$24, 2, 0) &amp; ".",
"")</f>
        <v/>
      </c>
      <c r="AT64" s="58" t="str">
        <f>IFERROR(
   'Identitas Siswa'!E63 &amp; " " &amp; LOWER($AT$4) &amp; " " &amp; VLOOKUP(AR64, TP!$AI$5:$AJ$24, 2, 0) &amp; ".",
"")</f>
        <v/>
      </c>
      <c r="AU64" s="15"/>
      <c r="AW64" s="29">
        <f t="shared" si="11"/>
        <v>0</v>
      </c>
      <c r="AX64" s="29">
        <f t="shared" si="0"/>
        <v>0</v>
      </c>
      <c r="AY64" s="29">
        <f t="shared" si="1"/>
        <v>0</v>
      </c>
      <c r="AZ64" s="54"/>
      <c r="BA64" s="29">
        <f t="shared" si="2"/>
        <v>0</v>
      </c>
      <c r="BE64" s="48"/>
      <c r="BF64" s="48"/>
    </row>
    <row r="65" spans="1:58" customFormat="1" hidden="1" x14ac:dyDescent="0.25">
      <c r="A65" s="56">
        <f>'Identitas Siswa'!A64</f>
        <v>57</v>
      </c>
      <c r="B65" s="62" t="str">
        <f>IF('Identitas Siswa'!D64=0,"",'Identitas Siswa'!D64)</f>
        <v/>
      </c>
      <c r="C65" s="160"/>
      <c r="D65" s="160"/>
      <c r="E65" s="160"/>
      <c r="F65" s="160"/>
      <c r="G65" s="160"/>
      <c r="H65" s="160"/>
      <c r="I65" s="160"/>
      <c r="J65" s="160"/>
      <c r="K65" s="160"/>
      <c r="L65" s="160"/>
      <c r="M65" s="160"/>
      <c r="N65" s="160"/>
      <c r="O65" s="160"/>
      <c r="P65" s="160"/>
      <c r="Q65" s="160"/>
      <c r="R65" s="160"/>
      <c r="S65" s="160"/>
      <c r="T65" s="160"/>
      <c r="U65" s="160"/>
      <c r="V65" s="160"/>
      <c r="W65" s="160"/>
      <c r="X65" s="160"/>
      <c r="Y65" s="160"/>
      <c r="Z65" s="160"/>
      <c r="AA65" s="160"/>
      <c r="AB65" s="160"/>
      <c r="AC65" s="160"/>
      <c r="AD65" s="160"/>
      <c r="AE65" s="160"/>
      <c r="AF65" s="160"/>
      <c r="AG65" s="160"/>
      <c r="AH65" s="160"/>
      <c r="AI65" s="160"/>
      <c r="AJ65" s="160"/>
      <c r="AK65" s="57">
        <f t="shared" si="3"/>
        <v>0</v>
      </c>
      <c r="AL65" s="57">
        <f t="shared" si="4"/>
        <v>0</v>
      </c>
      <c r="AM65" s="57">
        <f t="shared" si="5"/>
        <v>0</v>
      </c>
      <c r="AN65" s="57" t="str">
        <f t="shared" si="6"/>
        <v/>
      </c>
      <c r="AO65" s="56">
        <f t="shared" si="7"/>
        <v>0</v>
      </c>
      <c r="AP65" s="56" t="str">
        <f t="shared" si="8"/>
        <v/>
      </c>
      <c r="AQ65" s="56">
        <f t="shared" si="9"/>
        <v>0</v>
      </c>
      <c r="AR65" s="56" t="str">
        <f t="shared" si="10"/>
        <v/>
      </c>
      <c r="AS65" s="58" t="str">
        <f>IFERROR(
   'Identitas Siswa'!E64 &amp; " " &amp; LOWER($AT$3) &amp; " " &amp; VLOOKUP(AP65, TP!$AI$5:$AJ$24, 2, 0) &amp; ".",
"")</f>
        <v/>
      </c>
      <c r="AT65" s="58" t="str">
        <f>IFERROR(
   'Identitas Siswa'!E64 &amp; " " &amp; LOWER($AT$4) &amp; " " &amp; VLOOKUP(AR65, TP!$AI$5:$AJ$24, 2, 0) &amp; ".",
"")</f>
        <v/>
      </c>
      <c r="AU65" s="15"/>
      <c r="AW65" s="29">
        <f t="shared" si="11"/>
        <v>0</v>
      </c>
      <c r="AX65" s="29">
        <f t="shared" si="0"/>
        <v>0</v>
      </c>
      <c r="AY65" s="29">
        <f t="shared" si="1"/>
        <v>0</v>
      </c>
      <c r="AZ65" s="54"/>
      <c r="BA65" s="29">
        <f t="shared" si="2"/>
        <v>0</v>
      </c>
      <c r="BE65" s="48"/>
      <c r="BF65" s="48"/>
    </row>
    <row r="66" spans="1:58" customFormat="1" hidden="1" x14ac:dyDescent="0.25">
      <c r="A66" s="56">
        <f>'Identitas Siswa'!A65</f>
        <v>58</v>
      </c>
      <c r="B66" s="62" t="str">
        <f>IF('Identitas Siswa'!D65=0,"",'Identitas Siswa'!D65)</f>
        <v/>
      </c>
      <c r="C66" s="160"/>
      <c r="D66" s="160"/>
      <c r="E66" s="160"/>
      <c r="F66" s="160"/>
      <c r="G66" s="160"/>
      <c r="H66" s="160"/>
      <c r="I66" s="160"/>
      <c r="J66" s="160"/>
      <c r="K66" s="160"/>
      <c r="L66" s="160"/>
      <c r="M66" s="160"/>
      <c r="N66" s="160"/>
      <c r="O66" s="160"/>
      <c r="P66" s="160"/>
      <c r="Q66" s="160"/>
      <c r="R66" s="160"/>
      <c r="S66" s="160"/>
      <c r="T66" s="160"/>
      <c r="U66" s="160"/>
      <c r="V66" s="160"/>
      <c r="W66" s="160"/>
      <c r="X66" s="160"/>
      <c r="Y66" s="160"/>
      <c r="Z66" s="160"/>
      <c r="AA66" s="160"/>
      <c r="AB66" s="160"/>
      <c r="AC66" s="160"/>
      <c r="AD66" s="160"/>
      <c r="AE66" s="160"/>
      <c r="AF66" s="160"/>
      <c r="AG66" s="160"/>
      <c r="AH66" s="160"/>
      <c r="AI66" s="160"/>
      <c r="AJ66" s="160"/>
      <c r="AK66" s="57">
        <f t="shared" si="3"/>
        <v>0</v>
      </c>
      <c r="AL66" s="57">
        <f t="shared" si="4"/>
        <v>0</v>
      </c>
      <c r="AM66" s="57">
        <f t="shared" si="5"/>
        <v>0</v>
      </c>
      <c r="AN66" s="57" t="str">
        <f t="shared" si="6"/>
        <v/>
      </c>
      <c r="AO66" s="56">
        <f t="shared" si="7"/>
        <v>0</v>
      </c>
      <c r="AP66" s="56" t="str">
        <f t="shared" si="8"/>
        <v/>
      </c>
      <c r="AQ66" s="56">
        <f t="shared" si="9"/>
        <v>0</v>
      </c>
      <c r="AR66" s="56" t="str">
        <f t="shared" si="10"/>
        <v/>
      </c>
      <c r="AS66" s="58" t="str">
        <f>IFERROR(
   'Identitas Siswa'!E65 &amp; " " &amp; LOWER($AT$3) &amp; " " &amp; VLOOKUP(AP66, TP!$AI$5:$AJ$24, 2, 0) &amp; ".",
"")</f>
        <v/>
      </c>
      <c r="AT66" s="58" t="str">
        <f>IFERROR(
   'Identitas Siswa'!E65 &amp; " " &amp; LOWER($AT$4) &amp; " " &amp; VLOOKUP(AR66, TP!$AI$5:$AJ$24, 2, 0) &amp; ".",
"")</f>
        <v/>
      </c>
      <c r="AU66" s="15"/>
      <c r="AW66" s="29">
        <f t="shared" si="11"/>
        <v>0</v>
      </c>
      <c r="AX66" s="29">
        <f t="shared" si="0"/>
        <v>0</v>
      </c>
      <c r="AY66" s="29">
        <f t="shared" si="1"/>
        <v>0</v>
      </c>
      <c r="AZ66" s="54"/>
      <c r="BA66" s="29">
        <f t="shared" si="2"/>
        <v>0</v>
      </c>
      <c r="BE66" s="48"/>
      <c r="BF66" s="48"/>
    </row>
    <row r="67" spans="1:58" customFormat="1" hidden="1" x14ac:dyDescent="0.25">
      <c r="A67" s="56">
        <f>'Identitas Siswa'!A66</f>
        <v>59</v>
      </c>
      <c r="B67" s="62" t="str">
        <f>IF('Identitas Siswa'!D66=0,"",'Identitas Siswa'!D66)</f>
        <v/>
      </c>
      <c r="C67" s="160"/>
      <c r="D67" s="160"/>
      <c r="E67" s="160"/>
      <c r="F67" s="160"/>
      <c r="G67" s="160"/>
      <c r="H67" s="160"/>
      <c r="I67" s="160"/>
      <c r="J67" s="160"/>
      <c r="K67" s="160"/>
      <c r="L67" s="160"/>
      <c r="M67" s="160"/>
      <c r="N67" s="160"/>
      <c r="O67" s="160"/>
      <c r="P67" s="160"/>
      <c r="Q67" s="160"/>
      <c r="R67" s="160"/>
      <c r="S67" s="160"/>
      <c r="T67" s="160"/>
      <c r="U67" s="160"/>
      <c r="V67" s="160"/>
      <c r="W67" s="160"/>
      <c r="X67" s="160"/>
      <c r="Y67" s="160"/>
      <c r="Z67" s="160"/>
      <c r="AA67" s="160"/>
      <c r="AB67" s="160"/>
      <c r="AC67" s="160"/>
      <c r="AD67" s="160"/>
      <c r="AE67" s="160"/>
      <c r="AF67" s="160"/>
      <c r="AG67" s="160"/>
      <c r="AH67" s="160"/>
      <c r="AI67" s="160"/>
      <c r="AJ67" s="160"/>
      <c r="AK67" s="57">
        <f t="shared" si="3"/>
        <v>0</v>
      </c>
      <c r="AL67" s="57">
        <f t="shared" si="4"/>
        <v>0</v>
      </c>
      <c r="AM67" s="57">
        <f t="shared" si="5"/>
        <v>0</v>
      </c>
      <c r="AN67" s="57" t="str">
        <f t="shared" si="6"/>
        <v/>
      </c>
      <c r="AO67" s="56">
        <f t="shared" si="7"/>
        <v>0</v>
      </c>
      <c r="AP67" s="56" t="str">
        <f t="shared" si="8"/>
        <v/>
      </c>
      <c r="AQ67" s="56">
        <f t="shared" si="9"/>
        <v>0</v>
      </c>
      <c r="AR67" s="56" t="str">
        <f t="shared" si="10"/>
        <v/>
      </c>
      <c r="AS67" s="58" t="str">
        <f>IFERROR(
   'Identitas Siswa'!E66 &amp; " " &amp; LOWER($AT$3) &amp; " " &amp; VLOOKUP(AP67, TP!$AI$5:$AJ$24, 2, 0) &amp; ".",
"")</f>
        <v/>
      </c>
      <c r="AT67" s="58" t="str">
        <f>IFERROR(
   'Identitas Siswa'!E66 &amp; " " &amp; LOWER($AT$4) &amp; " " &amp; VLOOKUP(AR67, TP!$AI$5:$AJ$24, 2, 0) &amp; ".",
"")</f>
        <v/>
      </c>
      <c r="AU67" s="15"/>
      <c r="AW67" s="29">
        <f t="shared" si="11"/>
        <v>0</v>
      </c>
      <c r="AX67" s="29">
        <f t="shared" si="0"/>
        <v>0</v>
      </c>
      <c r="AY67" s="29">
        <f t="shared" si="1"/>
        <v>0</v>
      </c>
      <c r="AZ67" s="54"/>
      <c r="BA67" s="29">
        <f t="shared" si="2"/>
        <v>0</v>
      </c>
      <c r="BE67" s="48"/>
      <c r="BF67" s="48"/>
    </row>
    <row r="68" spans="1:58" customFormat="1" hidden="1" x14ac:dyDescent="0.25">
      <c r="A68" s="56">
        <f>'Identitas Siswa'!A67</f>
        <v>60</v>
      </c>
      <c r="B68" s="62" t="str">
        <f>IF('Identitas Siswa'!D67=0,"",'Identitas Siswa'!D67)</f>
        <v/>
      </c>
      <c r="C68" s="160"/>
      <c r="D68" s="160"/>
      <c r="E68" s="160"/>
      <c r="F68" s="160"/>
      <c r="G68" s="160"/>
      <c r="H68" s="160"/>
      <c r="I68" s="160"/>
      <c r="J68" s="160"/>
      <c r="K68" s="160"/>
      <c r="L68" s="160"/>
      <c r="M68" s="160"/>
      <c r="N68" s="160"/>
      <c r="O68" s="160"/>
      <c r="P68" s="160"/>
      <c r="Q68" s="160"/>
      <c r="R68" s="160"/>
      <c r="S68" s="160"/>
      <c r="T68" s="160"/>
      <c r="U68" s="160"/>
      <c r="V68" s="160"/>
      <c r="W68" s="160"/>
      <c r="X68" s="160"/>
      <c r="Y68" s="160"/>
      <c r="Z68" s="160"/>
      <c r="AA68" s="160"/>
      <c r="AB68" s="160"/>
      <c r="AC68" s="160"/>
      <c r="AD68" s="160"/>
      <c r="AE68" s="160"/>
      <c r="AF68" s="160"/>
      <c r="AG68" s="160"/>
      <c r="AH68" s="160"/>
      <c r="AI68" s="160"/>
      <c r="AJ68" s="160"/>
      <c r="AK68" s="57">
        <f t="shared" si="3"/>
        <v>0</v>
      </c>
      <c r="AL68" s="57">
        <f t="shared" si="4"/>
        <v>0</v>
      </c>
      <c r="AM68" s="57">
        <f t="shared" si="5"/>
        <v>0</v>
      </c>
      <c r="AN68" s="57" t="str">
        <f t="shared" si="6"/>
        <v/>
      </c>
      <c r="AO68" s="56">
        <f t="shared" si="7"/>
        <v>0</v>
      </c>
      <c r="AP68" s="56" t="str">
        <f t="shared" si="8"/>
        <v/>
      </c>
      <c r="AQ68" s="56">
        <f t="shared" si="9"/>
        <v>0</v>
      </c>
      <c r="AR68" s="56" t="str">
        <f t="shared" si="10"/>
        <v/>
      </c>
      <c r="AS68" s="58" t="str">
        <f>IFERROR(
   'Identitas Siswa'!E67 &amp; " " &amp; LOWER($AT$3) &amp; " " &amp; VLOOKUP(AP68, TP!$AI$5:$AJ$24, 2, 0) &amp; ".",
"")</f>
        <v/>
      </c>
      <c r="AT68" s="58" t="str">
        <f>IFERROR(
   'Identitas Siswa'!E67 &amp; " " &amp; LOWER($AT$4) &amp; " " &amp; VLOOKUP(AR68, TP!$AI$5:$AJ$24, 2, 0) &amp; ".",
"")</f>
        <v/>
      </c>
      <c r="AU68" s="15"/>
      <c r="AW68" s="29">
        <f t="shared" si="11"/>
        <v>0</v>
      </c>
      <c r="AX68" s="29">
        <f t="shared" si="0"/>
        <v>0</v>
      </c>
      <c r="AY68" s="29">
        <f t="shared" si="1"/>
        <v>0</v>
      </c>
      <c r="AZ68" s="54"/>
      <c r="BA68" s="29">
        <f t="shared" si="2"/>
        <v>0</v>
      </c>
      <c r="BE68" s="48"/>
      <c r="BF68" s="48"/>
    </row>
    <row r="69" spans="1:58" x14ac:dyDescent="0.25"/>
    <row r="70" spans="1:58" x14ac:dyDescent="0.25"/>
  </sheetData>
  <sheetProtection sheet="1" objects="1" scenarios="1"/>
  <mergeCells count="13">
    <mergeCell ref="AO7:AP7"/>
    <mergeCell ref="AQ7:AR7"/>
    <mergeCell ref="AS7:AT7"/>
    <mergeCell ref="AT1:AT2"/>
    <mergeCell ref="A7:A8"/>
    <mergeCell ref="B7:B8"/>
    <mergeCell ref="C7:V7"/>
    <mergeCell ref="W7:AH7"/>
    <mergeCell ref="AI7:AJ7"/>
    <mergeCell ref="AK7:AK8"/>
    <mergeCell ref="AL7:AL8"/>
    <mergeCell ref="AM7:AM8"/>
    <mergeCell ref="AN7:AN8"/>
  </mergeCells>
  <conditionalFormatting sqref="C9:C68">
    <cfRule type="expression" dxfId="287" priority="32">
      <formula>$C$8=""</formula>
    </cfRule>
  </conditionalFormatting>
  <conditionalFormatting sqref="D9:D68">
    <cfRule type="expression" dxfId="286" priority="31">
      <formula>$D$8=""</formula>
    </cfRule>
  </conditionalFormatting>
  <conditionalFormatting sqref="E9:E68">
    <cfRule type="expression" dxfId="285" priority="30">
      <formula>$E$8=""</formula>
    </cfRule>
  </conditionalFormatting>
  <conditionalFormatting sqref="F9:F68">
    <cfRule type="expression" dxfId="284" priority="29">
      <formula>$F$8=""</formula>
    </cfRule>
  </conditionalFormatting>
  <conditionalFormatting sqref="G9:G68">
    <cfRule type="expression" dxfId="283" priority="28">
      <formula>$G$8=""</formula>
    </cfRule>
  </conditionalFormatting>
  <conditionalFormatting sqref="H9:H68">
    <cfRule type="expression" dxfId="282" priority="27">
      <formula>$H$8=""</formula>
    </cfRule>
  </conditionalFormatting>
  <conditionalFormatting sqref="I9:I68">
    <cfRule type="expression" dxfId="281" priority="26">
      <formula>$I$8=""</formula>
    </cfRule>
  </conditionalFormatting>
  <conditionalFormatting sqref="J9:J68">
    <cfRule type="expression" dxfId="280" priority="25">
      <formula>$J$8=""</formula>
    </cfRule>
  </conditionalFormatting>
  <conditionalFormatting sqref="K9:K68">
    <cfRule type="expression" dxfId="279" priority="24">
      <formula>$K$8=""</formula>
    </cfRule>
  </conditionalFormatting>
  <conditionalFormatting sqref="L9:L68">
    <cfRule type="expression" dxfId="278" priority="23">
      <formula>$L$8=""</formula>
    </cfRule>
  </conditionalFormatting>
  <conditionalFormatting sqref="M9:M68">
    <cfRule type="expression" dxfId="277" priority="22">
      <formula>$M$8=""</formula>
    </cfRule>
  </conditionalFormatting>
  <conditionalFormatting sqref="N9:N68">
    <cfRule type="expression" dxfId="276" priority="21">
      <formula>$N$8=""</formula>
    </cfRule>
  </conditionalFormatting>
  <conditionalFormatting sqref="O9:O68">
    <cfRule type="expression" dxfId="275" priority="20">
      <formula>$O$8=""</formula>
    </cfRule>
  </conditionalFormatting>
  <conditionalFormatting sqref="P9:P68">
    <cfRule type="expression" dxfId="274" priority="19">
      <formula>$P$8=""</formula>
    </cfRule>
  </conditionalFormatting>
  <conditionalFormatting sqref="Q9:Q68">
    <cfRule type="expression" dxfId="273" priority="18">
      <formula>$Q$8=""</formula>
    </cfRule>
  </conditionalFormatting>
  <conditionalFormatting sqref="R9:R68">
    <cfRule type="expression" dxfId="272" priority="17">
      <formula>$R$8=""</formula>
    </cfRule>
  </conditionalFormatting>
  <conditionalFormatting sqref="S9:S68">
    <cfRule type="expression" dxfId="271" priority="16">
      <formula>$S$8=""</formula>
    </cfRule>
  </conditionalFormatting>
  <conditionalFormatting sqref="T9:T68">
    <cfRule type="expression" dxfId="270" priority="15">
      <formula>$T$8=""</formula>
    </cfRule>
  </conditionalFormatting>
  <conditionalFormatting sqref="U9:U68">
    <cfRule type="expression" dxfId="269" priority="14">
      <formula>$U$8=""</formula>
    </cfRule>
  </conditionalFormatting>
  <conditionalFormatting sqref="V9:V68">
    <cfRule type="expression" dxfId="268" priority="13">
      <formula>$V$8=""</formula>
    </cfRule>
  </conditionalFormatting>
  <conditionalFormatting sqref="W9:W68">
    <cfRule type="expression" dxfId="267" priority="12">
      <formula>$W$8=""</formula>
    </cfRule>
  </conditionalFormatting>
  <conditionalFormatting sqref="X9:X68">
    <cfRule type="expression" dxfId="266" priority="11">
      <formula>$X$8=""</formula>
    </cfRule>
  </conditionalFormatting>
  <conditionalFormatting sqref="Y9:Y68">
    <cfRule type="expression" dxfId="265" priority="10">
      <formula>$Y$8=""</formula>
    </cfRule>
  </conditionalFormatting>
  <conditionalFormatting sqref="Z9:Z68">
    <cfRule type="expression" dxfId="264" priority="9">
      <formula>$Z$8=""</formula>
    </cfRule>
  </conditionalFormatting>
  <conditionalFormatting sqref="AA9:AA68">
    <cfRule type="expression" dxfId="263" priority="8">
      <formula>$AA$8=""</formula>
    </cfRule>
  </conditionalFormatting>
  <conditionalFormatting sqref="AB9:AB68">
    <cfRule type="expression" dxfId="262" priority="7">
      <formula>$AB$8=""</formula>
    </cfRule>
  </conditionalFormatting>
  <conditionalFormatting sqref="AC9:AC68">
    <cfRule type="expression" dxfId="261" priority="6">
      <formula>$AC$8=""</formula>
    </cfRule>
  </conditionalFormatting>
  <conditionalFormatting sqref="AD9:AD68">
    <cfRule type="expression" dxfId="260" priority="5">
      <formula>$AD$8=""</formula>
    </cfRule>
  </conditionalFormatting>
  <conditionalFormatting sqref="AE9:AE68">
    <cfRule type="expression" dxfId="259" priority="4">
      <formula>$AE$8=""</formula>
    </cfRule>
  </conditionalFormatting>
  <conditionalFormatting sqref="AF9:AF68">
    <cfRule type="expression" dxfId="258" priority="3">
      <formula>$AF$8=""</formula>
    </cfRule>
  </conditionalFormatting>
  <conditionalFormatting sqref="AG9:AG68">
    <cfRule type="expression" dxfId="257" priority="2">
      <formula>$AG$8=""</formula>
    </cfRule>
  </conditionalFormatting>
  <conditionalFormatting sqref="AH9:AH68">
    <cfRule type="expression" dxfId="256" priority="1">
      <formula>$AH$8=""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61" r:id="rId3" name="CommandButton1">
          <controlPr defaultSize="0" autoLine="0" r:id="rId4">
            <anchor moveWithCells="1">
              <from>
                <xdr:col>1</xdr:col>
                <xdr:colOff>9525</xdr:colOff>
                <xdr:row>1</xdr:row>
                <xdr:rowOff>38100</xdr:rowOff>
              </from>
              <to>
                <xdr:col>1</xdr:col>
                <xdr:colOff>1733550</xdr:colOff>
                <xdr:row>4</xdr:row>
                <xdr:rowOff>133350</xdr:rowOff>
              </to>
            </anchor>
          </controlPr>
        </control>
      </mc:Choice>
      <mc:Fallback>
        <control shapeId="40961" r:id="rId3" name="CommandButton1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A76C76-1861-44CF-B7BE-9EE40BD08F67}">
  <sheetPr codeName="Sheet14"/>
  <dimension ref="A1:BH70"/>
  <sheetViews>
    <sheetView showGridLines="0" showRowColHeaders="0" zoomScale="40" zoomScaleNormal="4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AT3" activeCellId="2" sqref="C9:AJ68 AT4 AT3"/>
    </sheetView>
  </sheetViews>
  <sheetFormatPr defaultColWidth="0" defaultRowHeight="15" customHeight="1" zeroHeight="1" x14ac:dyDescent="0.25"/>
  <cols>
    <col min="1" max="1" width="3.28515625" style="15" customWidth="1"/>
    <col min="2" max="2" width="36.42578125" style="15" customWidth="1"/>
    <col min="3" max="36" width="9.140625" style="15" customWidth="1"/>
    <col min="37" max="38" width="11.85546875" style="15" customWidth="1"/>
    <col min="39" max="39" width="10.7109375" style="15" customWidth="1"/>
    <col min="40" max="40" width="11.5703125" style="15" customWidth="1"/>
    <col min="41" max="41" width="5.140625" style="15" hidden="1" customWidth="1"/>
    <col min="42" max="42" width="4.85546875" style="15" hidden="1" customWidth="1"/>
    <col min="43" max="43" width="5.140625" style="15" hidden="1" customWidth="1"/>
    <col min="44" max="44" width="4.85546875" style="15" hidden="1" customWidth="1"/>
    <col min="45" max="45" width="48.42578125" style="15" customWidth="1"/>
    <col min="46" max="46" width="49.140625" style="15" customWidth="1"/>
    <col min="47" max="47" width="9.140625" style="15" customWidth="1"/>
    <col min="48" max="52" width="9.140625" style="15" hidden="1" customWidth="1"/>
    <col min="53" max="53" width="12.42578125" style="15" hidden="1" customWidth="1"/>
    <col min="54" max="56" width="9.140625" style="15" hidden="1" customWidth="1"/>
    <col min="57" max="57" width="38" style="15" hidden="1" customWidth="1"/>
    <col min="58" max="58" width="34.85546875" style="15" hidden="1" customWidth="1"/>
    <col min="59" max="59" width="45" style="15" hidden="1" customWidth="1"/>
    <col min="60" max="60" width="40.28515625" style="15" hidden="1" customWidth="1"/>
    <col min="61" max="16384" width="9.140625" style="15" hidden="1"/>
  </cols>
  <sheetData>
    <row r="1" spans="1:58" x14ac:dyDescent="0.25">
      <c r="AT1" s="284" t="s">
        <v>354</v>
      </c>
    </row>
    <row r="2" spans="1:58" x14ac:dyDescent="0.25">
      <c r="AT2" s="285"/>
    </row>
    <row r="3" spans="1:58" x14ac:dyDescent="0.25">
      <c r="AS3" s="61" t="s">
        <v>347</v>
      </c>
      <c r="AT3" s="161" t="s">
        <v>343</v>
      </c>
    </row>
    <row r="4" spans="1:58" ht="15.75" thickBot="1" x14ac:dyDescent="0.3">
      <c r="AS4" s="61" t="s">
        <v>348</v>
      </c>
      <c r="AT4" s="162" t="s">
        <v>344</v>
      </c>
      <c r="AZ4" s="15" t="str">
        <f>AW8</f>
        <v>S. TP</v>
      </c>
      <c r="BA4" s="15" t="str">
        <f>AX8</f>
        <v>S. LM</v>
      </c>
      <c r="BB4" s="15" t="str">
        <f>AY8</f>
        <v>S. AS</v>
      </c>
    </row>
    <row r="5" spans="1:58" x14ac:dyDescent="0.25">
      <c r="AZ5" s="15">
        <f>'MAPEL &amp; BOBOT'!H5</f>
        <v>1</v>
      </c>
      <c r="BA5" s="15">
        <f>'MAPEL &amp; BOBOT'!H6</f>
        <v>1</v>
      </c>
      <c r="BB5" s="15">
        <f>'MAPEL &amp; BOBOT'!H7</f>
        <v>2</v>
      </c>
      <c r="BC5" s="15">
        <f>SUM(AZ5:BB5)</f>
        <v>4</v>
      </c>
    </row>
    <row r="6" spans="1:58" x14ac:dyDescent="0.25"/>
    <row r="7" spans="1:58" customFormat="1" ht="45" customHeight="1" x14ac:dyDescent="0.25">
      <c r="A7" s="283" t="s">
        <v>53</v>
      </c>
      <c r="B7" s="286" t="s">
        <v>353</v>
      </c>
      <c r="C7" s="287" t="str">
        <f>'MAPEL &amp; BOBOT'!F5</f>
        <v>SUMATIF TUJUAN PEMBELAJARAN</v>
      </c>
      <c r="D7" s="287"/>
      <c r="E7" s="287"/>
      <c r="F7" s="287"/>
      <c r="G7" s="287"/>
      <c r="H7" s="287"/>
      <c r="I7" s="287"/>
      <c r="J7" s="287"/>
      <c r="K7" s="287"/>
      <c r="L7" s="287"/>
      <c r="M7" s="287"/>
      <c r="N7" s="287"/>
      <c r="O7" s="287"/>
      <c r="P7" s="287"/>
      <c r="Q7" s="287"/>
      <c r="R7" s="287"/>
      <c r="S7" s="287"/>
      <c r="T7" s="287"/>
      <c r="U7" s="287"/>
      <c r="V7" s="287"/>
      <c r="W7" s="287" t="str">
        <f>'MAPEL &amp; BOBOT'!F6</f>
        <v>SUMATIF LINGKUP MATERI</v>
      </c>
      <c r="X7" s="287"/>
      <c r="Y7" s="287"/>
      <c r="Z7" s="287"/>
      <c r="AA7" s="287"/>
      <c r="AB7" s="287"/>
      <c r="AC7" s="287"/>
      <c r="AD7" s="287"/>
      <c r="AE7" s="287"/>
      <c r="AF7" s="287"/>
      <c r="AG7" s="287"/>
      <c r="AH7" s="287"/>
      <c r="AI7" s="288" t="str">
        <f>'MAPEL &amp; BOBOT'!F7</f>
        <v>SUMATIF AKHIR SEMESTER</v>
      </c>
      <c r="AJ7" s="288"/>
      <c r="AK7" s="289" t="str">
        <f>"NA "&amp;C7</f>
        <v>NA SUMATIF TUJUAN PEMBELAJARAN</v>
      </c>
      <c r="AL7" s="289" t="str">
        <f>"NA "&amp;W7</f>
        <v>NA SUMATIF LINGKUP MATERI</v>
      </c>
      <c r="AM7" s="289" t="str">
        <f>"NA "&amp;AI7</f>
        <v>NA SUMATIF AKHIR SEMESTER</v>
      </c>
      <c r="AN7" s="289" t="s">
        <v>346</v>
      </c>
      <c r="AO7" s="282" t="s">
        <v>349</v>
      </c>
      <c r="AP7" s="282"/>
      <c r="AQ7" s="282" t="s">
        <v>350</v>
      </c>
      <c r="AR7" s="282"/>
      <c r="AS7" s="283" t="s">
        <v>340</v>
      </c>
      <c r="AT7" s="283"/>
      <c r="AU7" s="15"/>
    </row>
    <row r="8" spans="1:58" customFormat="1" ht="71.25" customHeight="1" x14ac:dyDescent="0.25">
      <c r="A8" s="283"/>
      <c r="B8" s="286"/>
      <c r="C8" s="49" t="str" cm="1">
        <f t="array" ref="C8:V8">IF(TRANSPOSE(TP!AM5:AM24)="", "", TRANSPOSE(TP!AM5:AM24))</f>
        <v>TP 1</v>
      </c>
      <c r="D8" s="49" t="str">
        <v>TP 2</v>
      </c>
      <c r="E8" s="49" t="str">
        <v>TP 3</v>
      </c>
      <c r="F8" s="49" t="str">
        <v>TP 4</v>
      </c>
      <c r="G8" s="49" t="str">
        <v>TP 5</v>
      </c>
      <c r="H8" s="49" t="str">
        <v>TP 6</v>
      </c>
      <c r="I8" s="49" t="str">
        <v>TP 7</v>
      </c>
      <c r="J8" s="49" t="str">
        <v>TP 8</v>
      </c>
      <c r="K8" s="49" t="str">
        <v>TP 9</v>
      </c>
      <c r="L8" s="49" t="str">
        <v>TP 10</v>
      </c>
      <c r="M8" s="49" t="str">
        <v>TP 11</v>
      </c>
      <c r="N8" s="49" t="str">
        <v>TP 12</v>
      </c>
      <c r="O8" s="49" t="str">
        <v>TP 13</v>
      </c>
      <c r="P8" s="49" t="str">
        <v>TP 14</v>
      </c>
      <c r="Q8" s="49" t="str">
        <v>TP 15</v>
      </c>
      <c r="R8" s="49" t="str">
        <v>TP 16</v>
      </c>
      <c r="S8" s="49" t="str">
        <v/>
      </c>
      <c r="T8" s="49" t="str">
        <v/>
      </c>
      <c r="U8" s="49" t="str">
        <v/>
      </c>
      <c r="V8" s="49" t="str">
        <v/>
      </c>
      <c r="W8" s="50" t="str" cm="1">
        <f t="array" ref="W8:AH8">IF(TRANSPOSE(TP!AL5:AL16)="", "", TRANSPOSE(TP!AL5:AL16))</f>
        <v>Bermain itu Menyenangkan</v>
      </c>
      <c r="X8" s="50" t="str">
        <v>Bermain Peran</v>
      </c>
      <c r="Y8" s="51" t="str">
        <v/>
      </c>
      <c r="Z8" s="51" t="str">
        <v/>
      </c>
      <c r="AA8" s="51" t="str">
        <v/>
      </c>
      <c r="AB8" s="51" t="str">
        <v/>
      </c>
      <c r="AC8" s="51" t="str">
        <v/>
      </c>
      <c r="AD8" s="51" t="str">
        <v/>
      </c>
      <c r="AE8" s="51" t="str">
        <v/>
      </c>
      <c r="AF8" s="51" t="str">
        <v/>
      </c>
      <c r="AG8" s="51" t="str">
        <v/>
      </c>
      <c r="AH8" s="51" t="str">
        <v/>
      </c>
      <c r="AI8" s="52" t="s">
        <v>338</v>
      </c>
      <c r="AJ8" s="52" t="s">
        <v>339</v>
      </c>
      <c r="AK8" s="290"/>
      <c r="AL8" s="290"/>
      <c r="AM8" s="290"/>
      <c r="AN8" s="290"/>
      <c r="AO8" s="53" t="s">
        <v>351</v>
      </c>
      <c r="AP8" s="53" t="s">
        <v>352</v>
      </c>
      <c r="AQ8" s="53" t="s">
        <v>351</v>
      </c>
      <c r="AR8" s="53" t="s">
        <v>352</v>
      </c>
      <c r="AS8" s="49" t="s">
        <v>341</v>
      </c>
      <c r="AT8" s="49" t="s">
        <v>342</v>
      </c>
      <c r="AU8" s="15"/>
      <c r="AW8" s="29" t="str">
        <f>'MAPEL &amp; BOBOT'!G5</f>
        <v>S. TP</v>
      </c>
      <c r="AX8" s="29" t="str">
        <f>'MAPEL &amp; BOBOT'!G6</f>
        <v>S. LM</v>
      </c>
      <c r="AY8" s="29" t="str">
        <f>'MAPEL &amp; BOBOT'!G7</f>
        <v>S. AS</v>
      </c>
      <c r="AZ8" s="54"/>
      <c r="BA8" s="29" t="s">
        <v>345</v>
      </c>
    </row>
    <row r="9" spans="1:58" customFormat="1" ht="42" customHeight="1" x14ac:dyDescent="0.25">
      <c r="A9" s="56">
        <f>'Identitas Siswa'!A8</f>
        <v>1</v>
      </c>
      <c r="B9" s="62" t="str">
        <f>IF('Identitas Siswa'!D8=0,"",'Identitas Siswa'!D8)</f>
        <v>Siswa 01</v>
      </c>
      <c r="C9" s="160">
        <v>90</v>
      </c>
      <c r="D9" s="160">
        <v>90</v>
      </c>
      <c r="E9" s="160">
        <v>90</v>
      </c>
      <c r="F9" s="160">
        <v>90</v>
      </c>
      <c r="G9" s="160">
        <v>90</v>
      </c>
      <c r="H9" s="160">
        <v>90</v>
      </c>
      <c r="I9" s="160">
        <v>90</v>
      </c>
      <c r="J9" s="160">
        <v>90</v>
      </c>
      <c r="K9" s="160">
        <v>90</v>
      </c>
      <c r="L9" s="160">
        <v>90</v>
      </c>
      <c r="M9" s="160"/>
      <c r="N9" s="160"/>
      <c r="O9" s="160"/>
      <c r="P9" s="160"/>
      <c r="Q9" s="160"/>
      <c r="R9" s="160"/>
      <c r="S9" s="160"/>
      <c r="T9" s="160"/>
      <c r="U9" s="160"/>
      <c r="V9" s="160"/>
      <c r="W9" s="160">
        <v>90</v>
      </c>
      <c r="X9" s="160">
        <v>90</v>
      </c>
      <c r="Y9" s="160"/>
      <c r="Z9" s="160"/>
      <c r="AA9" s="160"/>
      <c r="AB9" s="160"/>
      <c r="AC9" s="160"/>
      <c r="AD9" s="160"/>
      <c r="AE9" s="160"/>
      <c r="AF9" s="160"/>
      <c r="AG9" s="160"/>
      <c r="AH9" s="160"/>
      <c r="AI9" s="160">
        <v>90</v>
      </c>
      <c r="AJ9" s="160">
        <v>90</v>
      </c>
      <c r="AK9" s="57">
        <f>IFERROR(AVERAGE(C9:V9),0)</f>
        <v>90</v>
      </c>
      <c r="AL9" s="57">
        <f>IFERROR(AVERAGE(W9:AH9),0)</f>
        <v>90</v>
      </c>
      <c r="AM9" s="57">
        <f>IFERROR(AVERAGE(AI9:AJ9),0)</f>
        <v>90</v>
      </c>
      <c r="AN9" s="57">
        <f>IFERROR(ROUND(IFERROR(SUM($AW9:$AY9)/$BA9,""),0),"")</f>
        <v>90</v>
      </c>
      <c r="AO9" s="56">
        <f>MAX(C9:V9)</f>
        <v>90</v>
      </c>
      <c r="AP9" s="56" t="str">
        <f>IFERROR(INDEX(C$8:V$8, MATCH(AO9, C9:V9, 0)), "")</f>
        <v>TP 1</v>
      </c>
      <c r="AQ9" s="56">
        <f>MIN(C9:V9)</f>
        <v>90</v>
      </c>
      <c r="AR9" s="56" t="str">
        <f>IFERROR(INDEX(C$8:V$8, MATCH(AQ9, C9:V9, 0)), "")</f>
        <v>TP 1</v>
      </c>
      <c r="AS9" s="58" t="str">
        <f>IFERROR(
   'Identitas Siswa'!E8 &amp; " " &amp; LOWER($AT$3) &amp; " " &amp; VLOOKUP(AP9, TP!$AM$5:$AN$24, 2, 0) &amp; ".",
"")</f>
        <v>Si A menunjukkan penguasaan dalam mengembangkan gerak tubuh berdasar pada aturan dan instruksi sederhana.</v>
      </c>
      <c r="AT9" s="58" t="str">
        <f>IFERROR(
   'Identitas Siswa'!E8 &amp; " " &amp; LOWER($AT$4) &amp; " " &amp; VLOOKUP(AR9, TP!$AM$5:$AN$24, 2, 0) &amp; ".",
"")</f>
        <v>Si A perlu bimbingan dalam mengembangkan gerak tubuh berdasar pada aturan dan instruksi sederhana.</v>
      </c>
      <c r="AU9" s="15"/>
      <c r="AW9" s="29">
        <f>IFERROR(AK9*$AZ$5,0)</f>
        <v>90</v>
      </c>
      <c r="AX9" s="29">
        <f>IFERROR(AL9*$BA$5,0)</f>
        <v>90</v>
      </c>
      <c r="AY9" s="29">
        <f>IFERROR(AM9*$BB$5,0)</f>
        <v>180</v>
      </c>
      <c r="AZ9" s="54"/>
      <c r="BA9" s="29">
        <f>SUM(SUM(AK9&gt;0)*$AZ$5,SUM(AL9&gt;0)*$BA$5,SUM(AM9&gt;0)*$BB$5)</f>
        <v>4</v>
      </c>
    </row>
    <row r="10" spans="1:58" customFormat="1" ht="36" x14ac:dyDescent="0.25">
      <c r="A10" s="56">
        <f>'Identitas Siswa'!A9</f>
        <v>2</v>
      </c>
      <c r="B10" s="62" t="str">
        <f>IF('Identitas Siswa'!D9=0,"",'Identitas Siswa'!D9)</f>
        <v>Siswa 02</v>
      </c>
      <c r="C10" s="160">
        <v>80</v>
      </c>
      <c r="D10" s="160">
        <v>80</v>
      </c>
      <c r="E10" s="160">
        <v>80</v>
      </c>
      <c r="F10" s="160">
        <v>80</v>
      </c>
      <c r="G10" s="160">
        <v>80</v>
      </c>
      <c r="H10" s="160">
        <v>80</v>
      </c>
      <c r="I10" s="160">
        <v>80</v>
      </c>
      <c r="J10" s="160">
        <v>80</v>
      </c>
      <c r="K10" s="160">
        <v>80</v>
      </c>
      <c r="L10" s="160">
        <v>80</v>
      </c>
      <c r="M10" s="160"/>
      <c r="N10" s="160"/>
      <c r="O10" s="160"/>
      <c r="P10" s="160"/>
      <c r="Q10" s="160"/>
      <c r="R10" s="160"/>
      <c r="S10" s="160"/>
      <c r="T10" s="160"/>
      <c r="U10" s="160"/>
      <c r="V10" s="160"/>
      <c r="W10" s="160">
        <v>80</v>
      </c>
      <c r="X10" s="160">
        <v>80</v>
      </c>
      <c r="Y10" s="160"/>
      <c r="Z10" s="160"/>
      <c r="AA10" s="160"/>
      <c r="AB10" s="160"/>
      <c r="AC10" s="160"/>
      <c r="AD10" s="160"/>
      <c r="AE10" s="160"/>
      <c r="AF10" s="160"/>
      <c r="AG10" s="160"/>
      <c r="AH10" s="160"/>
      <c r="AI10" s="160">
        <v>80</v>
      </c>
      <c r="AJ10" s="160">
        <v>80</v>
      </c>
      <c r="AK10" s="57">
        <f>IFERROR(AVERAGE(C10:V10),0)</f>
        <v>80</v>
      </c>
      <c r="AL10" s="57">
        <f>IFERROR(AVERAGE(W10:AH10),0)</f>
        <v>80</v>
      </c>
      <c r="AM10" s="57">
        <f>IFERROR(AVERAGE(AI10:AJ10),0)</f>
        <v>80</v>
      </c>
      <c r="AN10" s="57">
        <f>IFERROR(ROUND(IFERROR(SUM($AW10:$AY10)/$BA10,""),0),"")</f>
        <v>80</v>
      </c>
      <c r="AO10" s="56">
        <f>MAX(C10:V10)</f>
        <v>80</v>
      </c>
      <c r="AP10" s="56" t="str">
        <f>IFERROR(INDEX(C$8:V$8, MATCH(AO10, C10:V10, 0)), "")</f>
        <v>TP 1</v>
      </c>
      <c r="AQ10" s="56">
        <f>MIN(C10:V10)</f>
        <v>80</v>
      </c>
      <c r="AR10" s="56" t="str">
        <f>IFERROR(INDEX(C$8:V$8, MATCH(AQ10, C10:V10, 0)), "")</f>
        <v>TP 1</v>
      </c>
      <c r="AS10" s="58" t="str">
        <f>IFERROR(
   'Identitas Siswa'!E9 &amp; " " &amp; LOWER($AT$3) &amp; " " &amp; VLOOKUP(AP10, TP!$AM$5:$AN$24, 2, 0) &amp; ".",
"")</f>
        <v>Si B menunjukkan penguasaan dalam mengembangkan gerak tubuh berdasar pada aturan dan instruksi sederhana.</v>
      </c>
      <c r="AT10" s="58" t="str">
        <f>IFERROR(
   'Identitas Siswa'!E9 &amp; " " &amp; LOWER($AT$4) &amp; " " &amp; VLOOKUP(AR10, TP!$AM$5:$AN$24, 2, 0) &amp; ".",
"")</f>
        <v>Si B perlu bimbingan dalam mengembangkan gerak tubuh berdasar pada aturan dan instruksi sederhana.</v>
      </c>
      <c r="AU10" s="15"/>
      <c r="AW10" s="29">
        <f>IFERROR(AK10*$AZ$5,0)</f>
        <v>80</v>
      </c>
      <c r="AX10" s="29">
        <f t="shared" ref="AX10:AX68" si="0">IFERROR(AL10*$BA$5,0)</f>
        <v>80</v>
      </c>
      <c r="AY10" s="29">
        <f t="shared" ref="AY10:AY68" si="1">IFERROR(AM10*$BB$5,0)</f>
        <v>160</v>
      </c>
      <c r="AZ10" s="54"/>
      <c r="BA10" s="29">
        <f t="shared" ref="BA10:BA68" si="2">SUM(SUM(AK10&gt;0)*$AZ$5,SUM(AL10&gt;0)*$BA$5,SUM(AM10&gt;0)*$BB$5)</f>
        <v>4</v>
      </c>
      <c r="BE10" s="48"/>
      <c r="BF10" s="48"/>
    </row>
    <row r="11" spans="1:58" customFormat="1" hidden="1" x14ac:dyDescent="0.25">
      <c r="A11" s="56">
        <f>'Identitas Siswa'!A10</f>
        <v>3</v>
      </c>
      <c r="B11" s="62" t="str">
        <f>IF('Identitas Siswa'!D10=0,"",'Identitas Siswa'!D10)</f>
        <v/>
      </c>
      <c r="C11" s="160"/>
      <c r="D11" s="160"/>
      <c r="E11" s="160"/>
      <c r="F11" s="160"/>
      <c r="G11" s="160"/>
      <c r="H11" s="160"/>
      <c r="I11" s="160"/>
      <c r="J11" s="160"/>
      <c r="K11" s="160"/>
      <c r="L11" s="160"/>
      <c r="M11" s="160"/>
      <c r="N11" s="160"/>
      <c r="O11" s="160"/>
      <c r="P11" s="160"/>
      <c r="Q11" s="160"/>
      <c r="R11" s="160"/>
      <c r="S11" s="160"/>
      <c r="T11" s="160"/>
      <c r="U11" s="160"/>
      <c r="V11" s="160"/>
      <c r="W11" s="160"/>
      <c r="X11" s="160"/>
      <c r="Y11" s="160"/>
      <c r="Z11" s="160"/>
      <c r="AA11" s="160"/>
      <c r="AB11" s="160"/>
      <c r="AC11" s="160"/>
      <c r="AD11" s="160"/>
      <c r="AE11" s="160"/>
      <c r="AF11" s="160"/>
      <c r="AG11" s="160"/>
      <c r="AH11" s="160"/>
      <c r="AI11" s="160"/>
      <c r="AJ11" s="160"/>
      <c r="AK11" s="57">
        <f t="shared" ref="AK11:AK68" si="3">IFERROR(AVERAGE(C11:V11),0)</f>
        <v>0</v>
      </c>
      <c r="AL11" s="57">
        <f t="shared" ref="AL11:AL68" si="4">IFERROR(AVERAGE(W11:AH11),0)</f>
        <v>0</v>
      </c>
      <c r="AM11" s="57">
        <f t="shared" ref="AM11:AM68" si="5">IFERROR(AVERAGE(AI11:AJ11),0)</f>
        <v>0</v>
      </c>
      <c r="AN11" s="57" t="str">
        <f t="shared" ref="AN11:AN68" si="6">IFERROR(ROUND(IFERROR(SUM($AW11:$AY11)/$BA11,""),0),"")</f>
        <v/>
      </c>
      <c r="AO11" s="56">
        <f t="shared" ref="AO11:AO68" si="7">MAX(C11:V11)</f>
        <v>0</v>
      </c>
      <c r="AP11" s="56" t="str">
        <f t="shared" ref="AP11:AP68" si="8">IFERROR(INDEX(C$8:V$8, MATCH(AO11, C11:V11, 0)), "")</f>
        <v/>
      </c>
      <c r="AQ11" s="56">
        <f t="shared" ref="AQ11:AQ68" si="9">MIN(C11:V11)</f>
        <v>0</v>
      </c>
      <c r="AR11" s="56" t="str">
        <f t="shared" ref="AR11:AR68" si="10">IFERROR(INDEX(C$8:V$8, MATCH(AQ11, C11:V11, 0)), "")</f>
        <v/>
      </c>
      <c r="AS11" s="58" t="str">
        <f>IFERROR(
   'Identitas Siswa'!E10 &amp; " " &amp; LOWER($AT$3) &amp; " " &amp; VLOOKUP(AP11, TP!$AM$5:$AN$24, 2, 0) &amp; ".",
"")</f>
        <v/>
      </c>
      <c r="AT11" s="58" t="str">
        <f>IFERROR(
   'Identitas Siswa'!E10 &amp; " " &amp; LOWER($AT$4) &amp; " " &amp; VLOOKUP(AR11, TP!$AM$5:$AN$24, 2, 0) &amp; ".",
"")</f>
        <v/>
      </c>
      <c r="AU11" s="15"/>
      <c r="AW11" s="29">
        <f t="shared" ref="AW11:AW68" si="11">IFERROR(AK11*$AZ$5,0)</f>
        <v>0</v>
      </c>
      <c r="AX11" s="29">
        <f t="shared" si="0"/>
        <v>0</v>
      </c>
      <c r="AY11" s="29">
        <f t="shared" si="1"/>
        <v>0</v>
      </c>
      <c r="AZ11" s="54"/>
      <c r="BA11" s="29">
        <f t="shared" si="2"/>
        <v>0</v>
      </c>
      <c r="BE11" s="48"/>
      <c r="BF11" s="48"/>
    </row>
    <row r="12" spans="1:58" customFormat="1" hidden="1" x14ac:dyDescent="0.25">
      <c r="A12" s="56">
        <f>'Identitas Siswa'!A11</f>
        <v>4</v>
      </c>
      <c r="B12" s="62" t="str">
        <f>IF('Identitas Siswa'!D11=0,"",'Identitas Siswa'!D11)</f>
        <v/>
      </c>
      <c r="C12" s="160"/>
      <c r="D12" s="160"/>
      <c r="E12" s="160"/>
      <c r="F12" s="160"/>
      <c r="G12" s="160"/>
      <c r="H12" s="160"/>
      <c r="I12" s="160"/>
      <c r="J12" s="160"/>
      <c r="K12" s="160"/>
      <c r="L12" s="160"/>
      <c r="M12" s="160"/>
      <c r="N12" s="160"/>
      <c r="O12" s="160"/>
      <c r="P12" s="160"/>
      <c r="Q12" s="160"/>
      <c r="R12" s="160"/>
      <c r="S12" s="160"/>
      <c r="T12" s="160"/>
      <c r="U12" s="160"/>
      <c r="V12" s="160"/>
      <c r="W12" s="160"/>
      <c r="X12" s="160"/>
      <c r="Y12" s="160"/>
      <c r="Z12" s="160"/>
      <c r="AA12" s="160"/>
      <c r="AB12" s="160"/>
      <c r="AC12" s="160"/>
      <c r="AD12" s="160"/>
      <c r="AE12" s="160"/>
      <c r="AF12" s="160"/>
      <c r="AG12" s="160"/>
      <c r="AH12" s="160"/>
      <c r="AI12" s="160"/>
      <c r="AJ12" s="160"/>
      <c r="AK12" s="57">
        <f t="shared" si="3"/>
        <v>0</v>
      </c>
      <c r="AL12" s="57">
        <f t="shared" si="4"/>
        <v>0</v>
      </c>
      <c r="AM12" s="57">
        <f t="shared" si="5"/>
        <v>0</v>
      </c>
      <c r="AN12" s="57" t="str">
        <f t="shared" si="6"/>
        <v/>
      </c>
      <c r="AO12" s="56">
        <f t="shared" si="7"/>
        <v>0</v>
      </c>
      <c r="AP12" s="56" t="str">
        <f t="shared" si="8"/>
        <v/>
      </c>
      <c r="AQ12" s="56">
        <f t="shared" si="9"/>
        <v>0</v>
      </c>
      <c r="AR12" s="56" t="str">
        <f t="shared" si="10"/>
        <v/>
      </c>
      <c r="AS12" s="58" t="str">
        <f>IFERROR(
   'Identitas Siswa'!E11 &amp; " " &amp; LOWER($AT$3) &amp; " " &amp; VLOOKUP(AP12, TP!$AM$5:$AN$24, 2, 0) &amp; ".",
"")</f>
        <v/>
      </c>
      <c r="AT12" s="58" t="str">
        <f>IFERROR(
   'Identitas Siswa'!E11 &amp; " " &amp; LOWER($AT$4) &amp; " " &amp; VLOOKUP(AR12, TP!$AM$5:$AN$24, 2, 0) &amp; ".",
"")</f>
        <v/>
      </c>
      <c r="AU12" s="15"/>
      <c r="AW12" s="29">
        <f t="shared" si="11"/>
        <v>0</v>
      </c>
      <c r="AX12" s="29">
        <f t="shared" si="0"/>
        <v>0</v>
      </c>
      <c r="AY12" s="29">
        <f t="shared" si="1"/>
        <v>0</v>
      </c>
      <c r="AZ12" s="54"/>
      <c r="BA12" s="29">
        <f t="shared" si="2"/>
        <v>0</v>
      </c>
      <c r="BE12" s="48"/>
      <c r="BF12" s="48"/>
    </row>
    <row r="13" spans="1:58" customFormat="1" hidden="1" x14ac:dyDescent="0.25">
      <c r="A13" s="56">
        <f>'Identitas Siswa'!A12</f>
        <v>5</v>
      </c>
      <c r="B13" s="62" t="str">
        <f>IF('Identitas Siswa'!D12=0,"",'Identitas Siswa'!D12)</f>
        <v/>
      </c>
      <c r="C13" s="160"/>
      <c r="D13" s="160"/>
      <c r="E13" s="160"/>
      <c r="F13" s="160"/>
      <c r="G13" s="160"/>
      <c r="H13" s="160"/>
      <c r="I13" s="160"/>
      <c r="J13" s="160"/>
      <c r="K13" s="160"/>
      <c r="L13" s="160"/>
      <c r="M13" s="160"/>
      <c r="N13" s="160"/>
      <c r="O13" s="160"/>
      <c r="P13" s="160"/>
      <c r="Q13" s="160"/>
      <c r="R13" s="160"/>
      <c r="S13" s="160"/>
      <c r="T13" s="160"/>
      <c r="U13" s="160"/>
      <c r="V13" s="160"/>
      <c r="W13" s="160"/>
      <c r="X13" s="160"/>
      <c r="Y13" s="160"/>
      <c r="Z13" s="160"/>
      <c r="AA13" s="160"/>
      <c r="AB13" s="160"/>
      <c r="AC13" s="160"/>
      <c r="AD13" s="160"/>
      <c r="AE13" s="160"/>
      <c r="AF13" s="160"/>
      <c r="AG13" s="160"/>
      <c r="AH13" s="160"/>
      <c r="AI13" s="160"/>
      <c r="AJ13" s="160"/>
      <c r="AK13" s="57">
        <f t="shared" si="3"/>
        <v>0</v>
      </c>
      <c r="AL13" s="57">
        <f t="shared" si="4"/>
        <v>0</v>
      </c>
      <c r="AM13" s="57">
        <f t="shared" si="5"/>
        <v>0</v>
      </c>
      <c r="AN13" s="57" t="str">
        <f t="shared" si="6"/>
        <v/>
      </c>
      <c r="AO13" s="56">
        <f t="shared" si="7"/>
        <v>0</v>
      </c>
      <c r="AP13" s="56" t="str">
        <f t="shared" si="8"/>
        <v/>
      </c>
      <c r="AQ13" s="56">
        <f t="shared" si="9"/>
        <v>0</v>
      </c>
      <c r="AR13" s="56" t="str">
        <f t="shared" si="10"/>
        <v/>
      </c>
      <c r="AS13" s="58" t="str">
        <f>IFERROR(
   'Identitas Siswa'!E12 &amp; " " &amp; LOWER($AT$3) &amp; " " &amp; VLOOKUP(AP13, TP!$AM$5:$AN$24, 2, 0) &amp; ".",
"")</f>
        <v/>
      </c>
      <c r="AT13" s="58" t="str">
        <f>IFERROR(
   'Identitas Siswa'!E12 &amp; " " &amp; LOWER($AT$4) &amp; " " &amp; VLOOKUP(AR13, TP!$AM$5:$AN$24, 2, 0) &amp; ".",
"")</f>
        <v/>
      </c>
      <c r="AU13" s="15"/>
      <c r="AW13" s="29">
        <f t="shared" si="11"/>
        <v>0</v>
      </c>
      <c r="AX13" s="29">
        <f t="shared" si="0"/>
        <v>0</v>
      </c>
      <c r="AY13" s="29">
        <f t="shared" si="1"/>
        <v>0</v>
      </c>
      <c r="AZ13" s="54"/>
      <c r="BA13" s="29">
        <f t="shared" si="2"/>
        <v>0</v>
      </c>
      <c r="BE13" s="48"/>
      <c r="BF13" s="48"/>
    </row>
    <row r="14" spans="1:58" customFormat="1" hidden="1" x14ac:dyDescent="0.25">
      <c r="A14" s="56">
        <f>'Identitas Siswa'!A13</f>
        <v>6</v>
      </c>
      <c r="B14" s="62" t="str">
        <f>IF('Identitas Siswa'!D13=0,"",'Identitas Siswa'!D13)</f>
        <v/>
      </c>
      <c r="C14" s="160"/>
      <c r="D14" s="160"/>
      <c r="E14" s="160"/>
      <c r="F14" s="160"/>
      <c r="G14" s="160"/>
      <c r="H14" s="160"/>
      <c r="I14" s="160"/>
      <c r="J14" s="160"/>
      <c r="K14" s="160"/>
      <c r="L14" s="160"/>
      <c r="M14" s="160"/>
      <c r="N14" s="160"/>
      <c r="O14" s="160"/>
      <c r="P14" s="160"/>
      <c r="Q14" s="160"/>
      <c r="R14" s="160"/>
      <c r="S14" s="160"/>
      <c r="T14" s="160"/>
      <c r="U14" s="160"/>
      <c r="V14" s="160"/>
      <c r="W14" s="160"/>
      <c r="X14" s="160"/>
      <c r="Y14" s="160"/>
      <c r="Z14" s="160"/>
      <c r="AA14" s="160"/>
      <c r="AB14" s="160"/>
      <c r="AC14" s="160"/>
      <c r="AD14" s="160"/>
      <c r="AE14" s="160"/>
      <c r="AF14" s="160"/>
      <c r="AG14" s="160"/>
      <c r="AH14" s="160"/>
      <c r="AI14" s="160"/>
      <c r="AJ14" s="160"/>
      <c r="AK14" s="57">
        <f t="shared" si="3"/>
        <v>0</v>
      </c>
      <c r="AL14" s="57">
        <f t="shared" si="4"/>
        <v>0</v>
      </c>
      <c r="AM14" s="57">
        <f t="shared" si="5"/>
        <v>0</v>
      </c>
      <c r="AN14" s="57" t="str">
        <f t="shared" si="6"/>
        <v/>
      </c>
      <c r="AO14" s="56">
        <f t="shared" si="7"/>
        <v>0</v>
      </c>
      <c r="AP14" s="56" t="str">
        <f t="shared" si="8"/>
        <v/>
      </c>
      <c r="AQ14" s="56">
        <f t="shared" si="9"/>
        <v>0</v>
      </c>
      <c r="AR14" s="56" t="str">
        <f t="shared" si="10"/>
        <v/>
      </c>
      <c r="AS14" s="58" t="str">
        <f>IFERROR(
   'Identitas Siswa'!E13 &amp; " " &amp; LOWER($AT$3) &amp; " " &amp; VLOOKUP(AP14, TP!$AM$5:$AN$24, 2, 0) &amp; ".",
"")</f>
        <v/>
      </c>
      <c r="AT14" s="58" t="str">
        <f>IFERROR(
   'Identitas Siswa'!E13 &amp; " " &amp; LOWER($AT$4) &amp; " " &amp; VLOOKUP(AR14, TP!$AM$5:$AN$24, 2, 0) &amp; ".",
"")</f>
        <v/>
      </c>
      <c r="AU14" s="15"/>
      <c r="AW14" s="29">
        <f t="shared" si="11"/>
        <v>0</v>
      </c>
      <c r="AX14" s="29">
        <f t="shared" si="0"/>
        <v>0</v>
      </c>
      <c r="AY14" s="29">
        <f t="shared" si="1"/>
        <v>0</v>
      </c>
      <c r="AZ14" s="54"/>
      <c r="BA14" s="29">
        <f t="shared" si="2"/>
        <v>0</v>
      </c>
      <c r="BE14" s="48"/>
      <c r="BF14" s="48"/>
    </row>
    <row r="15" spans="1:58" customFormat="1" hidden="1" x14ac:dyDescent="0.25">
      <c r="A15" s="56">
        <f>'Identitas Siswa'!A14</f>
        <v>7</v>
      </c>
      <c r="B15" s="62" t="str">
        <f>IF('Identitas Siswa'!D14=0,"",'Identitas Siswa'!D14)</f>
        <v/>
      </c>
      <c r="C15" s="160"/>
      <c r="D15" s="160"/>
      <c r="E15" s="160"/>
      <c r="F15" s="160"/>
      <c r="G15" s="160"/>
      <c r="H15" s="160"/>
      <c r="I15" s="160"/>
      <c r="J15" s="160"/>
      <c r="K15" s="160"/>
      <c r="L15" s="160"/>
      <c r="M15" s="160"/>
      <c r="N15" s="160"/>
      <c r="O15" s="160"/>
      <c r="P15" s="160"/>
      <c r="Q15" s="160"/>
      <c r="R15" s="160"/>
      <c r="S15" s="160"/>
      <c r="T15" s="160"/>
      <c r="U15" s="160"/>
      <c r="V15" s="160"/>
      <c r="W15" s="160"/>
      <c r="X15" s="160"/>
      <c r="Y15" s="160"/>
      <c r="Z15" s="160"/>
      <c r="AA15" s="160"/>
      <c r="AB15" s="160"/>
      <c r="AC15" s="160"/>
      <c r="AD15" s="160"/>
      <c r="AE15" s="160"/>
      <c r="AF15" s="160"/>
      <c r="AG15" s="160"/>
      <c r="AH15" s="160"/>
      <c r="AI15" s="160"/>
      <c r="AJ15" s="160"/>
      <c r="AK15" s="57">
        <f t="shared" si="3"/>
        <v>0</v>
      </c>
      <c r="AL15" s="57">
        <f t="shared" si="4"/>
        <v>0</v>
      </c>
      <c r="AM15" s="57">
        <f t="shared" si="5"/>
        <v>0</v>
      </c>
      <c r="AN15" s="57" t="str">
        <f t="shared" si="6"/>
        <v/>
      </c>
      <c r="AO15" s="56">
        <f t="shared" si="7"/>
        <v>0</v>
      </c>
      <c r="AP15" s="56" t="str">
        <f t="shared" si="8"/>
        <v/>
      </c>
      <c r="AQ15" s="56">
        <f t="shared" si="9"/>
        <v>0</v>
      </c>
      <c r="AR15" s="56" t="str">
        <f t="shared" si="10"/>
        <v/>
      </c>
      <c r="AS15" s="58" t="str">
        <f>IFERROR(
   'Identitas Siswa'!E14 &amp; " " &amp; LOWER($AT$3) &amp; " " &amp; VLOOKUP(AP15, TP!$AM$5:$AN$24, 2, 0) &amp; ".",
"")</f>
        <v/>
      </c>
      <c r="AT15" s="58" t="str">
        <f>IFERROR(
   'Identitas Siswa'!E14 &amp; " " &amp; LOWER($AT$4) &amp; " " &amp; VLOOKUP(AR15, TP!$AM$5:$AN$24, 2, 0) &amp; ".",
"")</f>
        <v/>
      </c>
      <c r="AU15" s="15"/>
      <c r="AW15" s="29">
        <f t="shared" si="11"/>
        <v>0</v>
      </c>
      <c r="AX15" s="29">
        <f t="shared" si="0"/>
        <v>0</v>
      </c>
      <c r="AY15" s="29">
        <f t="shared" si="1"/>
        <v>0</v>
      </c>
      <c r="AZ15" s="54"/>
      <c r="BA15" s="29">
        <f t="shared" si="2"/>
        <v>0</v>
      </c>
      <c r="BE15" s="48"/>
      <c r="BF15" s="48"/>
    </row>
    <row r="16" spans="1:58" customFormat="1" hidden="1" x14ac:dyDescent="0.25">
      <c r="A16" s="56">
        <f>'Identitas Siswa'!A15</f>
        <v>8</v>
      </c>
      <c r="B16" s="62" t="str">
        <f>IF('Identitas Siswa'!D15=0,"",'Identitas Siswa'!D15)</f>
        <v/>
      </c>
      <c r="C16" s="160"/>
      <c r="D16" s="160"/>
      <c r="E16" s="160"/>
      <c r="F16" s="160"/>
      <c r="G16" s="160"/>
      <c r="H16" s="160"/>
      <c r="I16" s="160"/>
      <c r="J16" s="160"/>
      <c r="K16" s="160"/>
      <c r="L16" s="160"/>
      <c r="M16" s="160"/>
      <c r="N16" s="160"/>
      <c r="O16" s="160"/>
      <c r="P16" s="160"/>
      <c r="Q16" s="160"/>
      <c r="R16" s="160"/>
      <c r="S16" s="160"/>
      <c r="T16" s="160"/>
      <c r="U16" s="160"/>
      <c r="V16" s="160"/>
      <c r="W16" s="160"/>
      <c r="X16" s="160"/>
      <c r="Y16" s="160"/>
      <c r="Z16" s="160"/>
      <c r="AA16" s="160"/>
      <c r="AB16" s="160"/>
      <c r="AC16" s="160"/>
      <c r="AD16" s="160"/>
      <c r="AE16" s="160"/>
      <c r="AF16" s="160"/>
      <c r="AG16" s="160"/>
      <c r="AH16" s="160"/>
      <c r="AI16" s="160"/>
      <c r="AJ16" s="160"/>
      <c r="AK16" s="57">
        <f t="shared" si="3"/>
        <v>0</v>
      </c>
      <c r="AL16" s="57">
        <f t="shared" si="4"/>
        <v>0</v>
      </c>
      <c r="AM16" s="57">
        <f t="shared" si="5"/>
        <v>0</v>
      </c>
      <c r="AN16" s="57" t="str">
        <f t="shared" si="6"/>
        <v/>
      </c>
      <c r="AO16" s="56">
        <f t="shared" si="7"/>
        <v>0</v>
      </c>
      <c r="AP16" s="56" t="str">
        <f t="shared" si="8"/>
        <v/>
      </c>
      <c r="AQ16" s="56">
        <f t="shared" si="9"/>
        <v>0</v>
      </c>
      <c r="AR16" s="56" t="str">
        <f t="shared" si="10"/>
        <v/>
      </c>
      <c r="AS16" s="58" t="str">
        <f>IFERROR(
   'Identitas Siswa'!E15 &amp; " " &amp; LOWER($AT$3) &amp; " " &amp; VLOOKUP(AP16, TP!$AM$5:$AN$24, 2, 0) &amp; ".",
"")</f>
        <v/>
      </c>
      <c r="AT16" s="58" t="str">
        <f>IFERROR(
   'Identitas Siswa'!E15 &amp; " " &amp; LOWER($AT$4) &amp; " " &amp; VLOOKUP(AR16, TP!$AM$5:$AN$24, 2, 0) &amp; ".",
"")</f>
        <v/>
      </c>
      <c r="AU16" s="15"/>
      <c r="AW16" s="29">
        <f t="shared" si="11"/>
        <v>0</v>
      </c>
      <c r="AX16" s="29">
        <f t="shared" si="0"/>
        <v>0</v>
      </c>
      <c r="AY16" s="29">
        <f t="shared" si="1"/>
        <v>0</v>
      </c>
      <c r="AZ16" s="54"/>
      <c r="BA16" s="29">
        <f t="shared" si="2"/>
        <v>0</v>
      </c>
      <c r="BE16" s="48"/>
      <c r="BF16" s="48"/>
    </row>
    <row r="17" spans="1:58" customFormat="1" hidden="1" x14ac:dyDescent="0.25">
      <c r="A17" s="56">
        <f>'Identitas Siswa'!A16</f>
        <v>9</v>
      </c>
      <c r="B17" s="62" t="str">
        <f>IF('Identitas Siswa'!D16=0,"",'Identitas Siswa'!D16)</f>
        <v/>
      </c>
      <c r="C17" s="160"/>
      <c r="D17" s="160"/>
      <c r="E17" s="160"/>
      <c r="F17" s="160"/>
      <c r="G17" s="160"/>
      <c r="H17" s="160"/>
      <c r="I17" s="160"/>
      <c r="J17" s="160"/>
      <c r="K17" s="160"/>
      <c r="L17" s="160"/>
      <c r="M17" s="160"/>
      <c r="N17" s="160"/>
      <c r="O17" s="160"/>
      <c r="P17" s="160"/>
      <c r="Q17" s="160"/>
      <c r="R17" s="160"/>
      <c r="S17" s="160"/>
      <c r="T17" s="160"/>
      <c r="U17" s="160"/>
      <c r="V17" s="160"/>
      <c r="W17" s="160"/>
      <c r="X17" s="160"/>
      <c r="Y17" s="160"/>
      <c r="Z17" s="160"/>
      <c r="AA17" s="160"/>
      <c r="AB17" s="160"/>
      <c r="AC17" s="160"/>
      <c r="AD17" s="160"/>
      <c r="AE17" s="160"/>
      <c r="AF17" s="160"/>
      <c r="AG17" s="160"/>
      <c r="AH17" s="160"/>
      <c r="AI17" s="160"/>
      <c r="AJ17" s="160"/>
      <c r="AK17" s="57">
        <f t="shared" si="3"/>
        <v>0</v>
      </c>
      <c r="AL17" s="57">
        <f t="shared" si="4"/>
        <v>0</v>
      </c>
      <c r="AM17" s="57">
        <f t="shared" si="5"/>
        <v>0</v>
      </c>
      <c r="AN17" s="57" t="str">
        <f t="shared" si="6"/>
        <v/>
      </c>
      <c r="AO17" s="56">
        <f t="shared" si="7"/>
        <v>0</v>
      </c>
      <c r="AP17" s="56" t="str">
        <f t="shared" si="8"/>
        <v/>
      </c>
      <c r="AQ17" s="56">
        <f t="shared" si="9"/>
        <v>0</v>
      </c>
      <c r="AR17" s="56" t="str">
        <f t="shared" si="10"/>
        <v/>
      </c>
      <c r="AS17" s="58" t="str">
        <f>IFERROR(
   'Identitas Siswa'!E16 &amp; " " &amp; LOWER($AT$3) &amp; " " &amp; VLOOKUP(AP17, TP!$AM$5:$AN$24, 2, 0) &amp; ".",
"")</f>
        <v/>
      </c>
      <c r="AT17" s="58" t="str">
        <f>IFERROR(
   'Identitas Siswa'!E16 &amp; " " &amp; LOWER($AT$4) &amp; " " &amp; VLOOKUP(AR17, TP!$AM$5:$AN$24, 2, 0) &amp; ".",
"")</f>
        <v/>
      </c>
      <c r="AU17" s="15"/>
      <c r="AW17" s="29">
        <f t="shared" si="11"/>
        <v>0</v>
      </c>
      <c r="AX17" s="29">
        <f t="shared" si="0"/>
        <v>0</v>
      </c>
      <c r="AY17" s="29">
        <f t="shared" si="1"/>
        <v>0</v>
      </c>
      <c r="AZ17" s="54"/>
      <c r="BA17" s="29">
        <f t="shared" si="2"/>
        <v>0</v>
      </c>
      <c r="BE17" s="48"/>
      <c r="BF17" s="48"/>
    </row>
    <row r="18" spans="1:58" customFormat="1" hidden="1" x14ac:dyDescent="0.25">
      <c r="A18" s="56">
        <f>'Identitas Siswa'!A17</f>
        <v>10</v>
      </c>
      <c r="B18" s="62" t="str">
        <f>IF('Identitas Siswa'!D17=0,"",'Identitas Siswa'!D17)</f>
        <v/>
      </c>
      <c r="C18" s="160"/>
      <c r="D18" s="160"/>
      <c r="E18" s="160"/>
      <c r="F18" s="160"/>
      <c r="G18" s="160"/>
      <c r="H18" s="160"/>
      <c r="I18" s="160"/>
      <c r="J18" s="160"/>
      <c r="K18" s="160"/>
      <c r="L18" s="160"/>
      <c r="M18" s="160"/>
      <c r="N18" s="160"/>
      <c r="O18" s="160"/>
      <c r="P18" s="160"/>
      <c r="Q18" s="160"/>
      <c r="R18" s="160"/>
      <c r="S18" s="160"/>
      <c r="T18" s="160"/>
      <c r="U18" s="160"/>
      <c r="V18" s="160"/>
      <c r="W18" s="160"/>
      <c r="X18" s="160"/>
      <c r="Y18" s="160"/>
      <c r="Z18" s="160"/>
      <c r="AA18" s="160"/>
      <c r="AB18" s="160"/>
      <c r="AC18" s="160"/>
      <c r="AD18" s="160"/>
      <c r="AE18" s="160"/>
      <c r="AF18" s="160"/>
      <c r="AG18" s="160"/>
      <c r="AH18" s="160"/>
      <c r="AI18" s="160"/>
      <c r="AJ18" s="160"/>
      <c r="AK18" s="57">
        <f t="shared" si="3"/>
        <v>0</v>
      </c>
      <c r="AL18" s="57">
        <f t="shared" si="4"/>
        <v>0</v>
      </c>
      <c r="AM18" s="57">
        <f t="shared" si="5"/>
        <v>0</v>
      </c>
      <c r="AN18" s="57" t="str">
        <f t="shared" si="6"/>
        <v/>
      </c>
      <c r="AO18" s="56">
        <f t="shared" si="7"/>
        <v>0</v>
      </c>
      <c r="AP18" s="56" t="str">
        <f t="shared" si="8"/>
        <v/>
      </c>
      <c r="AQ18" s="56">
        <f t="shared" si="9"/>
        <v>0</v>
      </c>
      <c r="AR18" s="56" t="str">
        <f t="shared" si="10"/>
        <v/>
      </c>
      <c r="AS18" s="58" t="str">
        <f>IFERROR(
   'Identitas Siswa'!E17 &amp; " " &amp; LOWER($AT$3) &amp; " " &amp; VLOOKUP(AP18, TP!$AM$5:$AN$24, 2, 0) &amp; ".",
"")</f>
        <v/>
      </c>
      <c r="AT18" s="58" t="str">
        <f>IFERROR(
   'Identitas Siswa'!E17 &amp; " " &amp; LOWER($AT$4) &amp; " " &amp; VLOOKUP(AR18, TP!$AM$5:$AN$24, 2, 0) &amp; ".",
"")</f>
        <v/>
      </c>
      <c r="AU18" s="15"/>
      <c r="AW18" s="29">
        <f t="shared" si="11"/>
        <v>0</v>
      </c>
      <c r="AX18" s="29">
        <f t="shared" si="0"/>
        <v>0</v>
      </c>
      <c r="AY18" s="29">
        <f t="shared" si="1"/>
        <v>0</v>
      </c>
      <c r="AZ18" s="54"/>
      <c r="BA18" s="29">
        <f t="shared" si="2"/>
        <v>0</v>
      </c>
      <c r="BE18" s="48"/>
      <c r="BF18" s="48"/>
    </row>
    <row r="19" spans="1:58" customFormat="1" hidden="1" x14ac:dyDescent="0.25">
      <c r="A19" s="56">
        <f>'Identitas Siswa'!A18</f>
        <v>11</v>
      </c>
      <c r="B19" s="62" t="str">
        <f>IF('Identitas Siswa'!D18=0,"",'Identitas Siswa'!D18)</f>
        <v/>
      </c>
      <c r="C19" s="160"/>
      <c r="D19" s="160"/>
      <c r="E19" s="160"/>
      <c r="F19" s="160"/>
      <c r="G19" s="160"/>
      <c r="H19" s="160"/>
      <c r="I19" s="160"/>
      <c r="J19" s="160"/>
      <c r="K19" s="160"/>
      <c r="L19" s="160"/>
      <c r="M19" s="160"/>
      <c r="N19" s="160"/>
      <c r="O19" s="160"/>
      <c r="P19" s="160"/>
      <c r="Q19" s="160"/>
      <c r="R19" s="160"/>
      <c r="S19" s="160"/>
      <c r="T19" s="160"/>
      <c r="U19" s="160"/>
      <c r="V19" s="160"/>
      <c r="W19" s="160"/>
      <c r="X19" s="160"/>
      <c r="Y19" s="160"/>
      <c r="Z19" s="160"/>
      <c r="AA19" s="160"/>
      <c r="AB19" s="160"/>
      <c r="AC19" s="160"/>
      <c r="AD19" s="160"/>
      <c r="AE19" s="160"/>
      <c r="AF19" s="160"/>
      <c r="AG19" s="160"/>
      <c r="AH19" s="160"/>
      <c r="AI19" s="160"/>
      <c r="AJ19" s="160"/>
      <c r="AK19" s="57">
        <f t="shared" si="3"/>
        <v>0</v>
      </c>
      <c r="AL19" s="57">
        <f t="shared" si="4"/>
        <v>0</v>
      </c>
      <c r="AM19" s="57">
        <f t="shared" si="5"/>
        <v>0</v>
      </c>
      <c r="AN19" s="57" t="str">
        <f t="shared" si="6"/>
        <v/>
      </c>
      <c r="AO19" s="56">
        <f t="shared" si="7"/>
        <v>0</v>
      </c>
      <c r="AP19" s="56" t="str">
        <f t="shared" si="8"/>
        <v/>
      </c>
      <c r="AQ19" s="56">
        <f t="shared" si="9"/>
        <v>0</v>
      </c>
      <c r="AR19" s="56" t="str">
        <f t="shared" si="10"/>
        <v/>
      </c>
      <c r="AS19" s="58" t="str">
        <f>IFERROR(
   'Identitas Siswa'!E18 &amp; " " &amp; LOWER($AT$3) &amp; " " &amp; VLOOKUP(AP19, TP!$AM$5:$AN$24, 2, 0) &amp; ".",
"")</f>
        <v/>
      </c>
      <c r="AT19" s="58" t="str">
        <f>IFERROR(
   'Identitas Siswa'!E18 &amp; " " &amp; LOWER($AT$4) &amp; " " &amp; VLOOKUP(AR19, TP!$AM$5:$AN$24, 2, 0) &amp; ".",
"")</f>
        <v/>
      </c>
      <c r="AU19" s="15"/>
      <c r="AW19" s="29">
        <f t="shared" si="11"/>
        <v>0</v>
      </c>
      <c r="AX19" s="29">
        <f t="shared" si="0"/>
        <v>0</v>
      </c>
      <c r="AY19" s="29">
        <f t="shared" si="1"/>
        <v>0</v>
      </c>
      <c r="AZ19" s="54"/>
      <c r="BA19" s="29">
        <f t="shared" si="2"/>
        <v>0</v>
      </c>
      <c r="BE19" s="48"/>
      <c r="BF19" s="48"/>
    </row>
    <row r="20" spans="1:58" customFormat="1" hidden="1" x14ac:dyDescent="0.25">
      <c r="A20" s="56">
        <f>'Identitas Siswa'!A19</f>
        <v>12</v>
      </c>
      <c r="B20" s="62" t="str">
        <f>IF('Identitas Siswa'!D19=0,"",'Identitas Siswa'!D19)</f>
        <v/>
      </c>
      <c r="C20" s="160"/>
      <c r="D20" s="160"/>
      <c r="E20" s="160"/>
      <c r="F20" s="160"/>
      <c r="G20" s="160"/>
      <c r="H20" s="160"/>
      <c r="I20" s="160"/>
      <c r="J20" s="160"/>
      <c r="K20" s="160"/>
      <c r="L20" s="160"/>
      <c r="M20" s="160"/>
      <c r="N20" s="160"/>
      <c r="O20" s="160"/>
      <c r="P20" s="160"/>
      <c r="Q20" s="160"/>
      <c r="R20" s="160"/>
      <c r="S20" s="160"/>
      <c r="T20" s="160"/>
      <c r="U20" s="160"/>
      <c r="V20" s="160"/>
      <c r="W20" s="160"/>
      <c r="X20" s="160"/>
      <c r="Y20" s="160"/>
      <c r="Z20" s="160"/>
      <c r="AA20" s="160"/>
      <c r="AB20" s="160"/>
      <c r="AC20" s="160"/>
      <c r="AD20" s="160"/>
      <c r="AE20" s="160"/>
      <c r="AF20" s="160"/>
      <c r="AG20" s="160"/>
      <c r="AH20" s="160"/>
      <c r="AI20" s="160"/>
      <c r="AJ20" s="160"/>
      <c r="AK20" s="57">
        <f t="shared" si="3"/>
        <v>0</v>
      </c>
      <c r="AL20" s="57">
        <f t="shared" si="4"/>
        <v>0</v>
      </c>
      <c r="AM20" s="57">
        <f t="shared" si="5"/>
        <v>0</v>
      </c>
      <c r="AN20" s="57" t="str">
        <f t="shared" si="6"/>
        <v/>
      </c>
      <c r="AO20" s="56">
        <f t="shared" si="7"/>
        <v>0</v>
      </c>
      <c r="AP20" s="56" t="str">
        <f t="shared" si="8"/>
        <v/>
      </c>
      <c r="AQ20" s="56">
        <f t="shared" si="9"/>
        <v>0</v>
      </c>
      <c r="AR20" s="56" t="str">
        <f t="shared" si="10"/>
        <v/>
      </c>
      <c r="AS20" s="58" t="str">
        <f>IFERROR(
   'Identitas Siswa'!E19 &amp; " " &amp; LOWER($AT$3) &amp; " " &amp; VLOOKUP(AP20, TP!$AM$5:$AN$24, 2, 0) &amp; ".",
"")</f>
        <v/>
      </c>
      <c r="AT20" s="58" t="str">
        <f>IFERROR(
   'Identitas Siswa'!E19 &amp; " " &amp; LOWER($AT$4) &amp; " " &amp; VLOOKUP(AR20, TP!$AM$5:$AN$24, 2, 0) &amp; ".",
"")</f>
        <v/>
      </c>
      <c r="AU20" s="15"/>
      <c r="AW20" s="29">
        <f t="shared" si="11"/>
        <v>0</v>
      </c>
      <c r="AX20" s="29">
        <f t="shared" si="0"/>
        <v>0</v>
      </c>
      <c r="AY20" s="29">
        <f t="shared" si="1"/>
        <v>0</v>
      </c>
      <c r="AZ20" s="54"/>
      <c r="BA20" s="29">
        <f t="shared" si="2"/>
        <v>0</v>
      </c>
      <c r="BE20" s="48"/>
      <c r="BF20" s="48"/>
    </row>
    <row r="21" spans="1:58" customFormat="1" hidden="1" x14ac:dyDescent="0.25">
      <c r="A21" s="56">
        <f>'Identitas Siswa'!A20</f>
        <v>13</v>
      </c>
      <c r="B21" s="62" t="str">
        <f>IF('Identitas Siswa'!D20=0,"",'Identitas Siswa'!D20)</f>
        <v/>
      </c>
      <c r="C21" s="160"/>
      <c r="D21" s="160"/>
      <c r="E21" s="160"/>
      <c r="F21" s="160"/>
      <c r="G21" s="160"/>
      <c r="H21" s="160"/>
      <c r="I21" s="160"/>
      <c r="J21" s="160"/>
      <c r="K21" s="160"/>
      <c r="L21" s="160"/>
      <c r="M21" s="160"/>
      <c r="N21" s="160"/>
      <c r="O21" s="160"/>
      <c r="P21" s="160"/>
      <c r="Q21" s="160"/>
      <c r="R21" s="160"/>
      <c r="S21" s="160"/>
      <c r="T21" s="160"/>
      <c r="U21" s="160"/>
      <c r="V21" s="160"/>
      <c r="W21" s="160"/>
      <c r="X21" s="160"/>
      <c r="Y21" s="160"/>
      <c r="Z21" s="160"/>
      <c r="AA21" s="160"/>
      <c r="AB21" s="160"/>
      <c r="AC21" s="160"/>
      <c r="AD21" s="160"/>
      <c r="AE21" s="160"/>
      <c r="AF21" s="160"/>
      <c r="AG21" s="160"/>
      <c r="AH21" s="160"/>
      <c r="AI21" s="160"/>
      <c r="AJ21" s="160"/>
      <c r="AK21" s="57">
        <f t="shared" si="3"/>
        <v>0</v>
      </c>
      <c r="AL21" s="57">
        <f t="shared" si="4"/>
        <v>0</v>
      </c>
      <c r="AM21" s="57">
        <f t="shared" si="5"/>
        <v>0</v>
      </c>
      <c r="AN21" s="57" t="str">
        <f t="shared" si="6"/>
        <v/>
      </c>
      <c r="AO21" s="56">
        <f t="shared" si="7"/>
        <v>0</v>
      </c>
      <c r="AP21" s="56" t="str">
        <f t="shared" si="8"/>
        <v/>
      </c>
      <c r="AQ21" s="56">
        <f t="shared" si="9"/>
        <v>0</v>
      </c>
      <c r="AR21" s="56" t="str">
        <f t="shared" si="10"/>
        <v/>
      </c>
      <c r="AS21" s="58" t="str">
        <f>IFERROR(
   'Identitas Siswa'!E20 &amp; " " &amp; LOWER($AT$3) &amp; " " &amp; VLOOKUP(AP21, TP!$AM$5:$AN$24, 2, 0) &amp; ".",
"")</f>
        <v/>
      </c>
      <c r="AT21" s="58" t="str">
        <f>IFERROR(
   'Identitas Siswa'!E20 &amp; " " &amp; LOWER($AT$4) &amp; " " &amp; VLOOKUP(AR21, TP!$AM$5:$AN$24, 2, 0) &amp; ".",
"")</f>
        <v/>
      </c>
      <c r="AU21" s="15"/>
      <c r="AW21" s="29">
        <f t="shared" si="11"/>
        <v>0</v>
      </c>
      <c r="AX21" s="29">
        <f t="shared" si="0"/>
        <v>0</v>
      </c>
      <c r="AY21" s="29">
        <f t="shared" si="1"/>
        <v>0</v>
      </c>
      <c r="AZ21" s="54"/>
      <c r="BA21" s="29">
        <f t="shared" si="2"/>
        <v>0</v>
      </c>
      <c r="BE21" s="48"/>
      <c r="BF21" s="48"/>
    </row>
    <row r="22" spans="1:58" customFormat="1" hidden="1" x14ac:dyDescent="0.25">
      <c r="A22" s="56">
        <f>'Identitas Siswa'!A21</f>
        <v>14</v>
      </c>
      <c r="B22" s="62" t="str">
        <f>IF('Identitas Siswa'!D21=0,"",'Identitas Siswa'!D21)</f>
        <v/>
      </c>
      <c r="C22" s="160"/>
      <c r="D22" s="160"/>
      <c r="E22" s="160"/>
      <c r="F22" s="160"/>
      <c r="G22" s="160"/>
      <c r="H22" s="160"/>
      <c r="I22" s="160"/>
      <c r="J22" s="160"/>
      <c r="K22" s="160"/>
      <c r="L22" s="160"/>
      <c r="M22" s="160"/>
      <c r="N22" s="160"/>
      <c r="O22" s="160"/>
      <c r="P22" s="160"/>
      <c r="Q22" s="160"/>
      <c r="R22" s="160"/>
      <c r="S22" s="160"/>
      <c r="T22" s="160"/>
      <c r="U22" s="160"/>
      <c r="V22" s="160"/>
      <c r="W22" s="160"/>
      <c r="X22" s="160"/>
      <c r="Y22" s="160"/>
      <c r="Z22" s="160"/>
      <c r="AA22" s="160"/>
      <c r="AB22" s="160"/>
      <c r="AC22" s="160"/>
      <c r="AD22" s="160"/>
      <c r="AE22" s="160"/>
      <c r="AF22" s="160"/>
      <c r="AG22" s="160"/>
      <c r="AH22" s="160"/>
      <c r="AI22" s="160"/>
      <c r="AJ22" s="160"/>
      <c r="AK22" s="57">
        <f t="shared" si="3"/>
        <v>0</v>
      </c>
      <c r="AL22" s="57">
        <f t="shared" si="4"/>
        <v>0</v>
      </c>
      <c r="AM22" s="57">
        <f t="shared" si="5"/>
        <v>0</v>
      </c>
      <c r="AN22" s="57" t="str">
        <f t="shared" si="6"/>
        <v/>
      </c>
      <c r="AO22" s="56">
        <f t="shared" si="7"/>
        <v>0</v>
      </c>
      <c r="AP22" s="56" t="str">
        <f t="shared" si="8"/>
        <v/>
      </c>
      <c r="AQ22" s="56">
        <f t="shared" si="9"/>
        <v>0</v>
      </c>
      <c r="AR22" s="56" t="str">
        <f t="shared" si="10"/>
        <v/>
      </c>
      <c r="AS22" s="58" t="str">
        <f>IFERROR(
   'Identitas Siswa'!E21 &amp; " " &amp; LOWER($AT$3) &amp; " " &amp; VLOOKUP(AP22, TP!$AM$5:$AN$24, 2, 0) &amp; ".",
"")</f>
        <v/>
      </c>
      <c r="AT22" s="58" t="str">
        <f>IFERROR(
   'Identitas Siswa'!E21 &amp; " " &amp; LOWER($AT$4) &amp; " " &amp; VLOOKUP(AR22, TP!$AM$5:$AN$24, 2, 0) &amp; ".",
"")</f>
        <v/>
      </c>
      <c r="AU22" s="15"/>
      <c r="AW22" s="29">
        <f t="shared" si="11"/>
        <v>0</v>
      </c>
      <c r="AX22" s="29">
        <f t="shared" si="0"/>
        <v>0</v>
      </c>
      <c r="AY22" s="29">
        <f t="shared" si="1"/>
        <v>0</v>
      </c>
      <c r="AZ22" s="54"/>
      <c r="BA22" s="29">
        <f t="shared" si="2"/>
        <v>0</v>
      </c>
      <c r="BE22" s="48"/>
      <c r="BF22" s="48"/>
    </row>
    <row r="23" spans="1:58" customFormat="1" hidden="1" x14ac:dyDescent="0.25">
      <c r="A23" s="56">
        <f>'Identitas Siswa'!A22</f>
        <v>15</v>
      </c>
      <c r="B23" s="62" t="str">
        <f>IF('Identitas Siswa'!D22=0,"",'Identitas Siswa'!D22)</f>
        <v/>
      </c>
      <c r="C23" s="160"/>
      <c r="D23" s="160"/>
      <c r="E23" s="160"/>
      <c r="F23" s="160"/>
      <c r="G23" s="160"/>
      <c r="H23" s="160"/>
      <c r="I23" s="160"/>
      <c r="J23" s="160"/>
      <c r="K23" s="160"/>
      <c r="L23" s="160"/>
      <c r="M23" s="160"/>
      <c r="N23" s="160"/>
      <c r="O23" s="160"/>
      <c r="P23" s="160"/>
      <c r="Q23" s="160"/>
      <c r="R23" s="160"/>
      <c r="S23" s="160"/>
      <c r="T23" s="160"/>
      <c r="U23" s="160"/>
      <c r="V23" s="160"/>
      <c r="W23" s="160"/>
      <c r="X23" s="160"/>
      <c r="Y23" s="160"/>
      <c r="Z23" s="160"/>
      <c r="AA23" s="160"/>
      <c r="AB23" s="160"/>
      <c r="AC23" s="160"/>
      <c r="AD23" s="160"/>
      <c r="AE23" s="160"/>
      <c r="AF23" s="160"/>
      <c r="AG23" s="160"/>
      <c r="AH23" s="160"/>
      <c r="AI23" s="160"/>
      <c r="AJ23" s="160"/>
      <c r="AK23" s="57">
        <f t="shared" si="3"/>
        <v>0</v>
      </c>
      <c r="AL23" s="57">
        <f t="shared" si="4"/>
        <v>0</v>
      </c>
      <c r="AM23" s="57">
        <f t="shared" si="5"/>
        <v>0</v>
      </c>
      <c r="AN23" s="57" t="str">
        <f t="shared" si="6"/>
        <v/>
      </c>
      <c r="AO23" s="56">
        <f t="shared" si="7"/>
        <v>0</v>
      </c>
      <c r="AP23" s="56" t="str">
        <f t="shared" si="8"/>
        <v/>
      </c>
      <c r="AQ23" s="56">
        <f t="shared" si="9"/>
        <v>0</v>
      </c>
      <c r="AR23" s="56" t="str">
        <f t="shared" si="10"/>
        <v/>
      </c>
      <c r="AS23" s="58" t="str">
        <f>IFERROR(
   'Identitas Siswa'!E22 &amp; " " &amp; LOWER($AT$3) &amp; " " &amp; VLOOKUP(AP23, TP!$AM$5:$AN$24, 2, 0) &amp; ".",
"")</f>
        <v/>
      </c>
      <c r="AT23" s="58" t="str">
        <f>IFERROR(
   'Identitas Siswa'!E22 &amp; " " &amp; LOWER($AT$4) &amp; " " &amp; VLOOKUP(AR23, TP!$AM$5:$AN$24, 2, 0) &amp; ".",
"")</f>
        <v/>
      </c>
      <c r="AU23" s="15"/>
      <c r="AW23" s="29">
        <f t="shared" si="11"/>
        <v>0</v>
      </c>
      <c r="AX23" s="29">
        <f t="shared" si="0"/>
        <v>0</v>
      </c>
      <c r="AY23" s="29">
        <f t="shared" si="1"/>
        <v>0</v>
      </c>
      <c r="AZ23" s="54"/>
      <c r="BA23" s="29">
        <f t="shared" si="2"/>
        <v>0</v>
      </c>
      <c r="BE23" s="48"/>
      <c r="BF23" s="48"/>
    </row>
    <row r="24" spans="1:58" customFormat="1" hidden="1" x14ac:dyDescent="0.25">
      <c r="A24" s="56">
        <f>'Identitas Siswa'!A23</f>
        <v>16</v>
      </c>
      <c r="B24" s="62" t="str">
        <f>IF('Identitas Siswa'!D23=0,"",'Identitas Siswa'!D23)</f>
        <v/>
      </c>
      <c r="C24" s="160"/>
      <c r="D24" s="160"/>
      <c r="E24" s="160"/>
      <c r="F24" s="160"/>
      <c r="G24" s="160"/>
      <c r="H24" s="160"/>
      <c r="I24" s="160"/>
      <c r="J24" s="160"/>
      <c r="K24" s="160"/>
      <c r="L24" s="160"/>
      <c r="M24" s="160"/>
      <c r="N24" s="160"/>
      <c r="O24" s="160"/>
      <c r="P24" s="160"/>
      <c r="Q24" s="160"/>
      <c r="R24" s="160"/>
      <c r="S24" s="160"/>
      <c r="T24" s="160"/>
      <c r="U24" s="160"/>
      <c r="V24" s="160"/>
      <c r="W24" s="160"/>
      <c r="X24" s="160"/>
      <c r="Y24" s="160"/>
      <c r="Z24" s="160"/>
      <c r="AA24" s="160"/>
      <c r="AB24" s="160"/>
      <c r="AC24" s="160"/>
      <c r="AD24" s="160"/>
      <c r="AE24" s="160"/>
      <c r="AF24" s="160"/>
      <c r="AG24" s="160"/>
      <c r="AH24" s="160"/>
      <c r="AI24" s="160"/>
      <c r="AJ24" s="160"/>
      <c r="AK24" s="57">
        <f t="shared" si="3"/>
        <v>0</v>
      </c>
      <c r="AL24" s="57">
        <f t="shared" si="4"/>
        <v>0</v>
      </c>
      <c r="AM24" s="57">
        <f t="shared" si="5"/>
        <v>0</v>
      </c>
      <c r="AN24" s="57" t="str">
        <f t="shared" si="6"/>
        <v/>
      </c>
      <c r="AO24" s="56">
        <f t="shared" si="7"/>
        <v>0</v>
      </c>
      <c r="AP24" s="56" t="str">
        <f t="shared" si="8"/>
        <v/>
      </c>
      <c r="AQ24" s="56">
        <f t="shared" si="9"/>
        <v>0</v>
      </c>
      <c r="AR24" s="56" t="str">
        <f t="shared" si="10"/>
        <v/>
      </c>
      <c r="AS24" s="58" t="str">
        <f>IFERROR(
   'Identitas Siswa'!E23 &amp; " " &amp; LOWER($AT$3) &amp; " " &amp; VLOOKUP(AP24, TP!$AM$5:$AN$24, 2, 0) &amp; ".",
"")</f>
        <v/>
      </c>
      <c r="AT24" s="58" t="str">
        <f>IFERROR(
   'Identitas Siswa'!E23 &amp; " " &amp; LOWER($AT$4) &amp; " " &amp; VLOOKUP(AR24, TP!$AM$5:$AN$24, 2, 0) &amp; ".",
"")</f>
        <v/>
      </c>
      <c r="AU24" s="15"/>
      <c r="AW24" s="29">
        <f t="shared" si="11"/>
        <v>0</v>
      </c>
      <c r="AX24" s="29">
        <f t="shared" si="0"/>
        <v>0</v>
      </c>
      <c r="AY24" s="29">
        <f t="shared" si="1"/>
        <v>0</v>
      </c>
      <c r="AZ24" s="54"/>
      <c r="BA24" s="29">
        <f t="shared" si="2"/>
        <v>0</v>
      </c>
      <c r="BE24" s="48"/>
      <c r="BF24" s="48"/>
    </row>
    <row r="25" spans="1:58" customFormat="1" hidden="1" x14ac:dyDescent="0.25">
      <c r="A25" s="56">
        <f>'Identitas Siswa'!A24</f>
        <v>17</v>
      </c>
      <c r="B25" s="62" t="str">
        <f>IF('Identitas Siswa'!D24=0,"",'Identitas Siswa'!D24)</f>
        <v/>
      </c>
      <c r="C25" s="160"/>
      <c r="D25" s="160"/>
      <c r="E25" s="160"/>
      <c r="F25" s="160"/>
      <c r="G25" s="160"/>
      <c r="H25" s="160"/>
      <c r="I25" s="160"/>
      <c r="J25" s="160"/>
      <c r="K25" s="160"/>
      <c r="L25" s="160"/>
      <c r="M25" s="160"/>
      <c r="N25" s="160"/>
      <c r="O25" s="160"/>
      <c r="P25" s="160"/>
      <c r="Q25" s="160"/>
      <c r="R25" s="160"/>
      <c r="S25" s="160"/>
      <c r="T25" s="160"/>
      <c r="U25" s="160"/>
      <c r="V25" s="160"/>
      <c r="W25" s="160"/>
      <c r="X25" s="160"/>
      <c r="Y25" s="160"/>
      <c r="Z25" s="160"/>
      <c r="AA25" s="160"/>
      <c r="AB25" s="160"/>
      <c r="AC25" s="160"/>
      <c r="AD25" s="160"/>
      <c r="AE25" s="160"/>
      <c r="AF25" s="160"/>
      <c r="AG25" s="160"/>
      <c r="AH25" s="160"/>
      <c r="AI25" s="160"/>
      <c r="AJ25" s="160"/>
      <c r="AK25" s="57">
        <f t="shared" si="3"/>
        <v>0</v>
      </c>
      <c r="AL25" s="57">
        <f t="shared" si="4"/>
        <v>0</v>
      </c>
      <c r="AM25" s="57">
        <f t="shared" si="5"/>
        <v>0</v>
      </c>
      <c r="AN25" s="57" t="str">
        <f t="shared" si="6"/>
        <v/>
      </c>
      <c r="AO25" s="56">
        <f t="shared" si="7"/>
        <v>0</v>
      </c>
      <c r="AP25" s="56" t="str">
        <f t="shared" si="8"/>
        <v/>
      </c>
      <c r="AQ25" s="56">
        <f t="shared" si="9"/>
        <v>0</v>
      </c>
      <c r="AR25" s="56" t="str">
        <f t="shared" si="10"/>
        <v/>
      </c>
      <c r="AS25" s="58" t="str">
        <f>IFERROR(
   'Identitas Siswa'!E24 &amp; " " &amp; LOWER($AT$3) &amp; " " &amp; VLOOKUP(AP25, TP!$AM$5:$AN$24, 2, 0) &amp; ".",
"")</f>
        <v/>
      </c>
      <c r="AT25" s="58" t="str">
        <f>IFERROR(
   'Identitas Siswa'!E24 &amp; " " &amp; LOWER($AT$4) &amp; " " &amp; VLOOKUP(AR25, TP!$AM$5:$AN$24, 2, 0) &amp; ".",
"")</f>
        <v/>
      </c>
      <c r="AU25" s="15"/>
      <c r="AW25" s="29">
        <f t="shared" si="11"/>
        <v>0</v>
      </c>
      <c r="AX25" s="29">
        <f t="shared" si="0"/>
        <v>0</v>
      </c>
      <c r="AY25" s="29">
        <f t="shared" si="1"/>
        <v>0</v>
      </c>
      <c r="AZ25" s="54"/>
      <c r="BA25" s="29">
        <f t="shared" si="2"/>
        <v>0</v>
      </c>
      <c r="BE25" s="48"/>
      <c r="BF25" s="48"/>
    </row>
    <row r="26" spans="1:58" customFormat="1" hidden="1" x14ac:dyDescent="0.25">
      <c r="A26" s="56">
        <f>'Identitas Siswa'!A25</f>
        <v>18</v>
      </c>
      <c r="B26" s="62" t="str">
        <f>IF('Identitas Siswa'!D25=0,"",'Identitas Siswa'!D25)</f>
        <v/>
      </c>
      <c r="C26" s="160"/>
      <c r="D26" s="160"/>
      <c r="E26" s="160"/>
      <c r="F26" s="160"/>
      <c r="G26" s="160"/>
      <c r="H26" s="160"/>
      <c r="I26" s="160"/>
      <c r="J26" s="160"/>
      <c r="K26" s="160"/>
      <c r="L26" s="160"/>
      <c r="M26" s="160"/>
      <c r="N26" s="160"/>
      <c r="O26" s="160"/>
      <c r="P26" s="160"/>
      <c r="Q26" s="160"/>
      <c r="R26" s="160"/>
      <c r="S26" s="160"/>
      <c r="T26" s="160"/>
      <c r="U26" s="160"/>
      <c r="V26" s="160"/>
      <c r="W26" s="160"/>
      <c r="X26" s="160"/>
      <c r="Y26" s="160"/>
      <c r="Z26" s="160"/>
      <c r="AA26" s="160"/>
      <c r="AB26" s="160"/>
      <c r="AC26" s="160"/>
      <c r="AD26" s="160"/>
      <c r="AE26" s="160"/>
      <c r="AF26" s="160"/>
      <c r="AG26" s="160"/>
      <c r="AH26" s="160"/>
      <c r="AI26" s="160"/>
      <c r="AJ26" s="160"/>
      <c r="AK26" s="57">
        <f t="shared" si="3"/>
        <v>0</v>
      </c>
      <c r="AL26" s="57">
        <f t="shared" si="4"/>
        <v>0</v>
      </c>
      <c r="AM26" s="57">
        <f t="shared" si="5"/>
        <v>0</v>
      </c>
      <c r="AN26" s="57" t="str">
        <f t="shared" si="6"/>
        <v/>
      </c>
      <c r="AO26" s="56">
        <f t="shared" si="7"/>
        <v>0</v>
      </c>
      <c r="AP26" s="56" t="str">
        <f t="shared" si="8"/>
        <v/>
      </c>
      <c r="AQ26" s="56">
        <f t="shared" si="9"/>
        <v>0</v>
      </c>
      <c r="AR26" s="56" t="str">
        <f t="shared" si="10"/>
        <v/>
      </c>
      <c r="AS26" s="58" t="str">
        <f>IFERROR(
   'Identitas Siswa'!E25 &amp; " " &amp; LOWER($AT$3) &amp; " " &amp; VLOOKUP(AP26, TP!$AM$5:$AN$24, 2, 0) &amp; ".",
"")</f>
        <v/>
      </c>
      <c r="AT26" s="58" t="str">
        <f>IFERROR(
   'Identitas Siswa'!E25 &amp; " " &amp; LOWER($AT$4) &amp; " " &amp; VLOOKUP(AR26, TP!$AM$5:$AN$24, 2, 0) &amp; ".",
"")</f>
        <v/>
      </c>
      <c r="AU26" s="15"/>
      <c r="AW26" s="29">
        <f t="shared" si="11"/>
        <v>0</v>
      </c>
      <c r="AX26" s="29">
        <f t="shared" si="0"/>
        <v>0</v>
      </c>
      <c r="AY26" s="29">
        <f t="shared" si="1"/>
        <v>0</v>
      </c>
      <c r="AZ26" s="54"/>
      <c r="BA26" s="29">
        <f t="shared" si="2"/>
        <v>0</v>
      </c>
      <c r="BE26" s="48"/>
      <c r="BF26" s="48"/>
    </row>
    <row r="27" spans="1:58" customFormat="1" hidden="1" x14ac:dyDescent="0.25">
      <c r="A27" s="56">
        <f>'Identitas Siswa'!A26</f>
        <v>19</v>
      </c>
      <c r="B27" s="62" t="str">
        <f>IF('Identitas Siswa'!D26=0,"",'Identitas Siswa'!D26)</f>
        <v/>
      </c>
      <c r="C27" s="160"/>
      <c r="D27" s="160"/>
      <c r="E27" s="160"/>
      <c r="F27" s="160"/>
      <c r="G27" s="160"/>
      <c r="H27" s="160"/>
      <c r="I27" s="160"/>
      <c r="J27" s="160"/>
      <c r="K27" s="160"/>
      <c r="L27" s="160"/>
      <c r="M27" s="160"/>
      <c r="N27" s="160"/>
      <c r="O27" s="160"/>
      <c r="P27" s="160"/>
      <c r="Q27" s="160"/>
      <c r="R27" s="160"/>
      <c r="S27" s="160"/>
      <c r="T27" s="160"/>
      <c r="U27" s="160"/>
      <c r="V27" s="160"/>
      <c r="W27" s="160"/>
      <c r="X27" s="160"/>
      <c r="Y27" s="160"/>
      <c r="Z27" s="160"/>
      <c r="AA27" s="160"/>
      <c r="AB27" s="160"/>
      <c r="AC27" s="160"/>
      <c r="AD27" s="160"/>
      <c r="AE27" s="160"/>
      <c r="AF27" s="160"/>
      <c r="AG27" s="160"/>
      <c r="AH27" s="160"/>
      <c r="AI27" s="160"/>
      <c r="AJ27" s="160"/>
      <c r="AK27" s="57">
        <f t="shared" si="3"/>
        <v>0</v>
      </c>
      <c r="AL27" s="57">
        <f t="shared" si="4"/>
        <v>0</v>
      </c>
      <c r="AM27" s="57">
        <f t="shared" si="5"/>
        <v>0</v>
      </c>
      <c r="AN27" s="57" t="str">
        <f t="shared" si="6"/>
        <v/>
      </c>
      <c r="AO27" s="56">
        <f t="shared" si="7"/>
        <v>0</v>
      </c>
      <c r="AP27" s="56" t="str">
        <f t="shared" si="8"/>
        <v/>
      </c>
      <c r="AQ27" s="56">
        <f t="shared" si="9"/>
        <v>0</v>
      </c>
      <c r="AR27" s="56" t="str">
        <f t="shared" si="10"/>
        <v/>
      </c>
      <c r="AS27" s="58" t="str">
        <f>IFERROR(
   'Identitas Siswa'!E26 &amp; " " &amp; LOWER($AT$3) &amp; " " &amp; VLOOKUP(AP27, TP!$AM$5:$AN$24, 2, 0) &amp; ".",
"")</f>
        <v/>
      </c>
      <c r="AT27" s="58" t="str">
        <f>IFERROR(
   'Identitas Siswa'!E26 &amp; " " &amp; LOWER($AT$4) &amp; " " &amp; VLOOKUP(AR27, TP!$AM$5:$AN$24, 2, 0) &amp; ".",
"")</f>
        <v/>
      </c>
      <c r="AU27" s="15"/>
      <c r="AW27" s="29">
        <f t="shared" si="11"/>
        <v>0</v>
      </c>
      <c r="AX27" s="29">
        <f t="shared" si="0"/>
        <v>0</v>
      </c>
      <c r="AY27" s="29">
        <f t="shared" si="1"/>
        <v>0</v>
      </c>
      <c r="AZ27" s="54"/>
      <c r="BA27" s="29">
        <f t="shared" si="2"/>
        <v>0</v>
      </c>
      <c r="BE27" s="48"/>
      <c r="BF27" s="48"/>
    </row>
    <row r="28" spans="1:58" customFormat="1" hidden="1" x14ac:dyDescent="0.25">
      <c r="A28" s="56">
        <f>'Identitas Siswa'!A27</f>
        <v>20</v>
      </c>
      <c r="B28" s="62" t="str">
        <f>IF('Identitas Siswa'!D27=0,"",'Identitas Siswa'!D27)</f>
        <v/>
      </c>
      <c r="C28" s="160"/>
      <c r="D28" s="160"/>
      <c r="E28" s="160"/>
      <c r="F28" s="160"/>
      <c r="G28" s="160"/>
      <c r="H28" s="160"/>
      <c r="I28" s="160"/>
      <c r="J28" s="160"/>
      <c r="K28" s="160"/>
      <c r="L28" s="160"/>
      <c r="M28" s="160"/>
      <c r="N28" s="160"/>
      <c r="O28" s="160"/>
      <c r="P28" s="160"/>
      <c r="Q28" s="160"/>
      <c r="R28" s="160"/>
      <c r="S28" s="160"/>
      <c r="T28" s="160"/>
      <c r="U28" s="160"/>
      <c r="V28" s="160"/>
      <c r="W28" s="160"/>
      <c r="X28" s="160"/>
      <c r="Y28" s="160"/>
      <c r="Z28" s="160"/>
      <c r="AA28" s="160"/>
      <c r="AB28" s="160"/>
      <c r="AC28" s="160"/>
      <c r="AD28" s="160"/>
      <c r="AE28" s="160"/>
      <c r="AF28" s="160"/>
      <c r="AG28" s="160"/>
      <c r="AH28" s="160"/>
      <c r="AI28" s="160"/>
      <c r="AJ28" s="160"/>
      <c r="AK28" s="57">
        <f t="shared" si="3"/>
        <v>0</v>
      </c>
      <c r="AL28" s="57">
        <f t="shared" si="4"/>
        <v>0</v>
      </c>
      <c r="AM28" s="57">
        <f t="shared" si="5"/>
        <v>0</v>
      </c>
      <c r="AN28" s="57" t="str">
        <f t="shared" si="6"/>
        <v/>
      </c>
      <c r="AO28" s="56">
        <f t="shared" si="7"/>
        <v>0</v>
      </c>
      <c r="AP28" s="56" t="str">
        <f t="shared" si="8"/>
        <v/>
      </c>
      <c r="AQ28" s="56">
        <f t="shared" si="9"/>
        <v>0</v>
      </c>
      <c r="AR28" s="56" t="str">
        <f t="shared" si="10"/>
        <v/>
      </c>
      <c r="AS28" s="58" t="str">
        <f>IFERROR(
   'Identitas Siswa'!E27 &amp; " " &amp; LOWER($AT$3) &amp; " " &amp; VLOOKUP(AP28, TP!$AM$5:$AN$24, 2, 0) &amp; ".",
"")</f>
        <v/>
      </c>
      <c r="AT28" s="58" t="str">
        <f>IFERROR(
   'Identitas Siswa'!E27 &amp; " " &amp; LOWER($AT$4) &amp; " " &amp; VLOOKUP(AR28, TP!$AM$5:$AN$24, 2, 0) &amp; ".",
"")</f>
        <v/>
      </c>
      <c r="AU28" s="15"/>
      <c r="AW28" s="29">
        <f t="shared" si="11"/>
        <v>0</v>
      </c>
      <c r="AX28" s="29">
        <f t="shared" si="0"/>
        <v>0</v>
      </c>
      <c r="AY28" s="29">
        <f t="shared" si="1"/>
        <v>0</v>
      </c>
      <c r="AZ28" s="54"/>
      <c r="BA28" s="29">
        <f t="shared" si="2"/>
        <v>0</v>
      </c>
      <c r="BE28" s="48"/>
      <c r="BF28" s="48"/>
    </row>
    <row r="29" spans="1:58" customFormat="1" hidden="1" x14ac:dyDescent="0.25">
      <c r="A29" s="56">
        <f>'Identitas Siswa'!A28</f>
        <v>21</v>
      </c>
      <c r="B29" s="62" t="str">
        <f>IF('Identitas Siswa'!D28=0,"",'Identitas Siswa'!D28)</f>
        <v/>
      </c>
      <c r="C29" s="160"/>
      <c r="D29" s="160"/>
      <c r="E29" s="160"/>
      <c r="F29" s="160"/>
      <c r="G29" s="160"/>
      <c r="H29" s="160"/>
      <c r="I29" s="160"/>
      <c r="J29" s="160"/>
      <c r="K29" s="160"/>
      <c r="L29" s="160"/>
      <c r="M29" s="160"/>
      <c r="N29" s="160"/>
      <c r="O29" s="160"/>
      <c r="P29" s="160"/>
      <c r="Q29" s="160"/>
      <c r="R29" s="160"/>
      <c r="S29" s="160"/>
      <c r="T29" s="160"/>
      <c r="U29" s="160"/>
      <c r="V29" s="160"/>
      <c r="W29" s="160"/>
      <c r="X29" s="160"/>
      <c r="Y29" s="160"/>
      <c r="Z29" s="160"/>
      <c r="AA29" s="160"/>
      <c r="AB29" s="160"/>
      <c r="AC29" s="160"/>
      <c r="AD29" s="160"/>
      <c r="AE29" s="160"/>
      <c r="AF29" s="160"/>
      <c r="AG29" s="160"/>
      <c r="AH29" s="160"/>
      <c r="AI29" s="160"/>
      <c r="AJ29" s="160"/>
      <c r="AK29" s="57">
        <f t="shared" si="3"/>
        <v>0</v>
      </c>
      <c r="AL29" s="57">
        <f t="shared" si="4"/>
        <v>0</v>
      </c>
      <c r="AM29" s="57">
        <f t="shared" si="5"/>
        <v>0</v>
      </c>
      <c r="AN29" s="57" t="str">
        <f t="shared" si="6"/>
        <v/>
      </c>
      <c r="AO29" s="56">
        <f t="shared" si="7"/>
        <v>0</v>
      </c>
      <c r="AP29" s="56" t="str">
        <f t="shared" si="8"/>
        <v/>
      </c>
      <c r="AQ29" s="56">
        <f t="shared" si="9"/>
        <v>0</v>
      </c>
      <c r="AR29" s="56" t="str">
        <f t="shared" si="10"/>
        <v/>
      </c>
      <c r="AS29" s="58" t="str">
        <f>IFERROR(
   'Identitas Siswa'!E28 &amp; " " &amp; LOWER($AT$3) &amp; " " &amp; VLOOKUP(AP29, TP!$AM$5:$AN$24, 2, 0) &amp; ".",
"")</f>
        <v/>
      </c>
      <c r="AT29" s="58" t="str">
        <f>IFERROR(
   'Identitas Siswa'!E28 &amp; " " &amp; LOWER($AT$4) &amp; " " &amp; VLOOKUP(AR29, TP!$AM$5:$AN$24, 2, 0) &amp; ".",
"")</f>
        <v/>
      </c>
      <c r="AU29" s="15"/>
      <c r="AW29" s="29">
        <f t="shared" si="11"/>
        <v>0</v>
      </c>
      <c r="AX29" s="29">
        <f t="shared" si="0"/>
        <v>0</v>
      </c>
      <c r="AY29" s="29">
        <f t="shared" si="1"/>
        <v>0</v>
      </c>
      <c r="AZ29" s="54"/>
      <c r="BA29" s="29">
        <f t="shared" si="2"/>
        <v>0</v>
      </c>
      <c r="BE29" s="48"/>
      <c r="BF29" s="48"/>
    </row>
    <row r="30" spans="1:58" customFormat="1" hidden="1" x14ac:dyDescent="0.25">
      <c r="A30" s="56">
        <f>'Identitas Siswa'!A29</f>
        <v>22</v>
      </c>
      <c r="B30" s="62" t="str">
        <f>IF('Identitas Siswa'!D29=0,"",'Identitas Siswa'!D29)</f>
        <v/>
      </c>
      <c r="C30" s="160"/>
      <c r="D30" s="160"/>
      <c r="E30" s="160"/>
      <c r="F30" s="160"/>
      <c r="G30" s="160"/>
      <c r="H30" s="160"/>
      <c r="I30" s="160"/>
      <c r="J30" s="160"/>
      <c r="K30" s="160"/>
      <c r="L30" s="160"/>
      <c r="M30" s="160"/>
      <c r="N30" s="160"/>
      <c r="O30" s="160"/>
      <c r="P30" s="160"/>
      <c r="Q30" s="160"/>
      <c r="R30" s="160"/>
      <c r="S30" s="160"/>
      <c r="T30" s="160"/>
      <c r="U30" s="160"/>
      <c r="V30" s="160"/>
      <c r="W30" s="160"/>
      <c r="X30" s="160"/>
      <c r="Y30" s="160"/>
      <c r="Z30" s="160"/>
      <c r="AA30" s="160"/>
      <c r="AB30" s="160"/>
      <c r="AC30" s="160"/>
      <c r="AD30" s="160"/>
      <c r="AE30" s="160"/>
      <c r="AF30" s="160"/>
      <c r="AG30" s="160"/>
      <c r="AH30" s="160"/>
      <c r="AI30" s="160"/>
      <c r="AJ30" s="160"/>
      <c r="AK30" s="57">
        <f t="shared" si="3"/>
        <v>0</v>
      </c>
      <c r="AL30" s="57">
        <f t="shared" si="4"/>
        <v>0</v>
      </c>
      <c r="AM30" s="57">
        <f t="shared" si="5"/>
        <v>0</v>
      </c>
      <c r="AN30" s="57" t="str">
        <f t="shared" si="6"/>
        <v/>
      </c>
      <c r="AO30" s="56">
        <f t="shared" si="7"/>
        <v>0</v>
      </c>
      <c r="AP30" s="56" t="str">
        <f t="shared" si="8"/>
        <v/>
      </c>
      <c r="AQ30" s="56">
        <f t="shared" si="9"/>
        <v>0</v>
      </c>
      <c r="AR30" s="56" t="str">
        <f t="shared" si="10"/>
        <v/>
      </c>
      <c r="AS30" s="58" t="str">
        <f>IFERROR(
   'Identitas Siswa'!E29 &amp; " " &amp; LOWER($AT$3) &amp; " " &amp; VLOOKUP(AP30, TP!$AM$5:$AN$24, 2, 0) &amp; ".",
"")</f>
        <v/>
      </c>
      <c r="AT30" s="58" t="str">
        <f>IFERROR(
   'Identitas Siswa'!E29 &amp; " " &amp; LOWER($AT$4) &amp; " " &amp; VLOOKUP(AR30, TP!$AM$5:$AN$24, 2, 0) &amp; ".",
"")</f>
        <v/>
      </c>
      <c r="AU30" s="15"/>
      <c r="AW30" s="29">
        <f t="shared" si="11"/>
        <v>0</v>
      </c>
      <c r="AX30" s="29">
        <f t="shared" si="0"/>
        <v>0</v>
      </c>
      <c r="AY30" s="29">
        <f t="shared" si="1"/>
        <v>0</v>
      </c>
      <c r="AZ30" s="54"/>
      <c r="BA30" s="29">
        <f t="shared" si="2"/>
        <v>0</v>
      </c>
      <c r="BE30" s="48"/>
      <c r="BF30" s="48"/>
    </row>
    <row r="31" spans="1:58" customFormat="1" hidden="1" x14ac:dyDescent="0.25">
      <c r="A31" s="56">
        <f>'Identitas Siswa'!A30</f>
        <v>23</v>
      </c>
      <c r="B31" s="62" t="str">
        <f>IF('Identitas Siswa'!D30=0,"",'Identitas Siswa'!D30)</f>
        <v/>
      </c>
      <c r="C31" s="160"/>
      <c r="D31" s="160"/>
      <c r="E31" s="160"/>
      <c r="F31" s="160"/>
      <c r="G31" s="160"/>
      <c r="H31" s="160"/>
      <c r="I31" s="160"/>
      <c r="J31" s="160"/>
      <c r="K31" s="160"/>
      <c r="L31" s="160"/>
      <c r="M31" s="160"/>
      <c r="N31" s="160"/>
      <c r="O31" s="160"/>
      <c r="P31" s="160"/>
      <c r="Q31" s="160"/>
      <c r="R31" s="160"/>
      <c r="S31" s="160"/>
      <c r="T31" s="160"/>
      <c r="U31" s="160"/>
      <c r="V31" s="160"/>
      <c r="W31" s="160"/>
      <c r="X31" s="160"/>
      <c r="Y31" s="160"/>
      <c r="Z31" s="160"/>
      <c r="AA31" s="160"/>
      <c r="AB31" s="160"/>
      <c r="AC31" s="160"/>
      <c r="AD31" s="160"/>
      <c r="AE31" s="160"/>
      <c r="AF31" s="160"/>
      <c r="AG31" s="160"/>
      <c r="AH31" s="160"/>
      <c r="AI31" s="160"/>
      <c r="AJ31" s="160"/>
      <c r="AK31" s="57">
        <f t="shared" si="3"/>
        <v>0</v>
      </c>
      <c r="AL31" s="57">
        <f t="shared" si="4"/>
        <v>0</v>
      </c>
      <c r="AM31" s="57">
        <f t="shared" si="5"/>
        <v>0</v>
      </c>
      <c r="AN31" s="57" t="str">
        <f t="shared" si="6"/>
        <v/>
      </c>
      <c r="AO31" s="56">
        <f t="shared" si="7"/>
        <v>0</v>
      </c>
      <c r="AP31" s="56" t="str">
        <f t="shared" si="8"/>
        <v/>
      </c>
      <c r="AQ31" s="56">
        <f t="shared" si="9"/>
        <v>0</v>
      </c>
      <c r="AR31" s="56" t="str">
        <f t="shared" si="10"/>
        <v/>
      </c>
      <c r="AS31" s="58" t="str">
        <f>IFERROR(
   'Identitas Siswa'!E30 &amp; " " &amp; LOWER($AT$3) &amp; " " &amp; VLOOKUP(AP31, TP!$AM$5:$AN$24, 2, 0) &amp; ".",
"")</f>
        <v/>
      </c>
      <c r="AT31" s="58" t="str">
        <f>IFERROR(
   'Identitas Siswa'!E30 &amp; " " &amp; LOWER($AT$4) &amp; " " &amp; VLOOKUP(AR31, TP!$AM$5:$AN$24, 2, 0) &amp; ".",
"")</f>
        <v/>
      </c>
      <c r="AU31" s="15"/>
      <c r="AW31" s="29">
        <f t="shared" si="11"/>
        <v>0</v>
      </c>
      <c r="AX31" s="29">
        <f t="shared" si="0"/>
        <v>0</v>
      </c>
      <c r="AY31" s="29">
        <f t="shared" si="1"/>
        <v>0</v>
      </c>
      <c r="AZ31" s="54"/>
      <c r="BA31" s="29">
        <f t="shared" si="2"/>
        <v>0</v>
      </c>
      <c r="BE31" s="48"/>
      <c r="BF31" s="48"/>
    </row>
    <row r="32" spans="1:58" customFormat="1" hidden="1" x14ac:dyDescent="0.25">
      <c r="A32" s="56">
        <f>'Identitas Siswa'!A31</f>
        <v>24</v>
      </c>
      <c r="B32" s="62" t="str">
        <f>IF('Identitas Siswa'!D31=0,"",'Identitas Siswa'!D31)</f>
        <v/>
      </c>
      <c r="C32" s="160"/>
      <c r="D32" s="160"/>
      <c r="E32" s="160"/>
      <c r="F32" s="160"/>
      <c r="G32" s="160"/>
      <c r="H32" s="160"/>
      <c r="I32" s="160"/>
      <c r="J32" s="160"/>
      <c r="K32" s="160"/>
      <c r="L32" s="160"/>
      <c r="M32" s="160"/>
      <c r="N32" s="160"/>
      <c r="O32" s="160"/>
      <c r="P32" s="160"/>
      <c r="Q32" s="160"/>
      <c r="R32" s="160"/>
      <c r="S32" s="160"/>
      <c r="T32" s="160"/>
      <c r="U32" s="160"/>
      <c r="V32" s="160"/>
      <c r="W32" s="160"/>
      <c r="X32" s="160"/>
      <c r="Y32" s="160"/>
      <c r="Z32" s="160"/>
      <c r="AA32" s="160"/>
      <c r="AB32" s="160"/>
      <c r="AC32" s="160"/>
      <c r="AD32" s="160"/>
      <c r="AE32" s="160"/>
      <c r="AF32" s="160"/>
      <c r="AG32" s="160"/>
      <c r="AH32" s="160"/>
      <c r="AI32" s="160"/>
      <c r="AJ32" s="160"/>
      <c r="AK32" s="57">
        <f t="shared" si="3"/>
        <v>0</v>
      </c>
      <c r="AL32" s="57">
        <f t="shared" si="4"/>
        <v>0</v>
      </c>
      <c r="AM32" s="57">
        <f t="shared" si="5"/>
        <v>0</v>
      </c>
      <c r="AN32" s="57" t="str">
        <f t="shared" si="6"/>
        <v/>
      </c>
      <c r="AO32" s="56">
        <f t="shared" si="7"/>
        <v>0</v>
      </c>
      <c r="AP32" s="56" t="str">
        <f t="shared" si="8"/>
        <v/>
      </c>
      <c r="AQ32" s="56">
        <f t="shared" si="9"/>
        <v>0</v>
      </c>
      <c r="AR32" s="56" t="str">
        <f t="shared" si="10"/>
        <v/>
      </c>
      <c r="AS32" s="58" t="str">
        <f>IFERROR(
   'Identitas Siswa'!E31 &amp; " " &amp; LOWER($AT$3) &amp; " " &amp; VLOOKUP(AP32, TP!$AM$5:$AN$24, 2, 0) &amp; ".",
"")</f>
        <v/>
      </c>
      <c r="AT32" s="58" t="str">
        <f>IFERROR(
   'Identitas Siswa'!E31 &amp; " " &amp; LOWER($AT$4) &amp; " " &amp; VLOOKUP(AR32, TP!$AM$5:$AN$24, 2, 0) &amp; ".",
"")</f>
        <v/>
      </c>
      <c r="AU32" s="15"/>
      <c r="AW32" s="29">
        <f t="shared" si="11"/>
        <v>0</v>
      </c>
      <c r="AX32" s="29">
        <f t="shared" si="0"/>
        <v>0</v>
      </c>
      <c r="AY32" s="29">
        <f t="shared" si="1"/>
        <v>0</v>
      </c>
      <c r="AZ32" s="54"/>
      <c r="BA32" s="29">
        <f t="shared" si="2"/>
        <v>0</v>
      </c>
      <c r="BE32" s="48"/>
      <c r="BF32" s="48"/>
    </row>
    <row r="33" spans="1:58" customFormat="1" hidden="1" x14ac:dyDescent="0.25">
      <c r="A33" s="56">
        <f>'Identitas Siswa'!A32</f>
        <v>25</v>
      </c>
      <c r="B33" s="62" t="str">
        <f>IF('Identitas Siswa'!D32=0,"",'Identitas Siswa'!D32)</f>
        <v/>
      </c>
      <c r="C33" s="160"/>
      <c r="D33" s="160"/>
      <c r="E33" s="160"/>
      <c r="F33" s="160"/>
      <c r="G33" s="160"/>
      <c r="H33" s="160"/>
      <c r="I33" s="160"/>
      <c r="J33" s="160"/>
      <c r="K33" s="160"/>
      <c r="L33" s="160"/>
      <c r="M33" s="160"/>
      <c r="N33" s="160"/>
      <c r="O33" s="160"/>
      <c r="P33" s="160"/>
      <c r="Q33" s="160"/>
      <c r="R33" s="160"/>
      <c r="S33" s="160"/>
      <c r="T33" s="160"/>
      <c r="U33" s="160"/>
      <c r="V33" s="160"/>
      <c r="W33" s="160"/>
      <c r="X33" s="160"/>
      <c r="Y33" s="160"/>
      <c r="Z33" s="160"/>
      <c r="AA33" s="160"/>
      <c r="AB33" s="160"/>
      <c r="AC33" s="160"/>
      <c r="AD33" s="160"/>
      <c r="AE33" s="160"/>
      <c r="AF33" s="160"/>
      <c r="AG33" s="160"/>
      <c r="AH33" s="160"/>
      <c r="AI33" s="160"/>
      <c r="AJ33" s="160"/>
      <c r="AK33" s="57">
        <f t="shared" si="3"/>
        <v>0</v>
      </c>
      <c r="AL33" s="57">
        <f t="shared" si="4"/>
        <v>0</v>
      </c>
      <c r="AM33" s="57">
        <f t="shared" si="5"/>
        <v>0</v>
      </c>
      <c r="AN33" s="57" t="str">
        <f t="shared" si="6"/>
        <v/>
      </c>
      <c r="AO33" s="56">
        <f t="shared" si="7"/>
        <v>0</v>
      </c>
      <c r="AP33" s="56" t="str">
        <f t="shared" si="8"/>
        <v/>
      </c>
      <c r="AQ33" s="56">
        <f t="shared" si="9"/>
        <v>0</v>
      </c>
      <c r="AR33" s="56" t="str">
        <f t="shared" si="10"/>
        <v/>
      </c>
      <c r="AS33" s="58" t="str">
        <f>IFERROR(
   'Identitas Siswa'!E32 &amp; " " &amp; LOWER($AT$3) &amp; " " &amp; VLOOKUP(AP33, TP!$AM$5:$AN$24, 2, 0) &amp; ".",
"")</f>
        <v/>
      </c>
      <c r="AT33" s="58" t="str">
        <f>IFERROR(
   'Identitas Siswa'!E32 &amp; " " &amp; LOWER($AT$4) &amp; " " &amp; VLOOKUP(AR33, TP!$AM$5:$AN$24, 2, 0) &amp; ".",
"")</f>
        <v/>
      </c>
      <c r="AU33" s="15"/>
      <c r="AW33" s="29">
        <f t="shared" si="11"/>
        <v>0</v>
      </c>
      <c r="AX33" s="29">
        <f t="shared" si="0"/>
        <v>0</v>
      </c>
      <c r="AY33" s="29">
        <f t="shared" si="1"/>
        <v>0</v>
      </c>
      <c r="AZ33" s="54"/>
      <c r="BA33" s="29">
        <f t="shared" si="2"/>
        <v>0</v>
      </c>
      <c r="BE33" s="48"/>
      <c r="BF33" s="48"/>
    </row>
    <row r="34" spans="1:58" customFormat="1" hidden="1" x14ac:dyDescent="0.25">
      <c r="A34" s="56">
        <f>'Identitas Siswa'!A33</f>
        <v>26</v>
      </c>
      <c r="B34" s="62" t="str">
        <f>IF('Identitas Siswa'!D33=0,"",'Identitas Siswa'!D33)</f>
        <v/>
      </c>
      <c r="C34" s="160"/>
      <c r="D34" s="160"/>
      <c r="E34" s="160"/>
      <c r="F34" s="160"/>
      <c r="G34" s="160"/>
      <c r="H34" s="160"/>
      <c r="I34" s="160"/>
      <c r="J34" s="160"/>
      <c r="K34" s="160"/>
      <c r="L34" s="160"/>
      <c r="M34" s="160"/>
      <c r="N34" s="160"/>
      <c r="O34" s="160"/>
      <c r="P34" s="160"/>
      <c r="Q34" s="160"/>
      <c r="R34" s="160"/>
      <c r="S34" s="160"/>
      <c r="T34" s="160"/>
      <c r="U34" s="160"/>
      <c r="V34" s="160"/>
      <c r="W34" s="160"/>
      <c r="X34" s="160"/>
      <c r="Y34" s="160"/>
      <c r="Z34" s="160"/>
      <c r="AA34" s="160"/>
      <c r="AB34" s="160"/>
      <c r="AC34" s="160"/>
      <c r="AD34" s="160"/>
      <c r="AE34" s="160"/>
      <c r="AF34" s="160"/>
      <c r="AG34" s="160"/>
      <c r="AH34" s="160"/>
      <c r="AI34" s="160"/>
      <c r="AJ34" s="160"/>
      <c r="AK34" s="57">
        <f t="shared" si="3"/>
        <v>0</v>
      </c>
      <c r="AL34" s="57">
        <f t="shared" si="4"/>
        <v>0</v>
      </c>
      <c r="AM34" s="57">
        <f t="shared" si="5"/>
        <v>0</v>
      </c>
      <c r="AN34" s="57" t="str">
        <f t="shared" si="6"/>
        <v/>
      </c>
      <c r="AO34" s="56">
        <f t="shared" si="7"/>
        <v>0</v>
      </c>
      <c r="AP34" s="56" t="str">
        <f t="shared" si="8"/>
        <v/>
      </c>
      <c r="AQ34" s="56">
        <f t="shared" si="9"/>
        <v>0</v>
      </c>
      <c r="AR34" s="56" t="str">
        <f t="shared" si="10"/>
        <v/>
      </c>
      <c r="AS34" s="58" t="str">
        <f>IFERROR(
   'Identitas Siswa'!E33 &amp; " " &amp; LOWER($AT$3) &amp; " " &amp; VLOOKUP(AP34, TP!$AM$5:$AN$24, 2, 0) &amp; ".",
"")</f>
        <v/>
      </c>
      <c r="AT34" s="58" t="str">
        <f>IFERROR(
   'Identitas Siswa'!E33 &amp; " " &amp; LOWER($AT$4) &amp; " " &amp; VLOOKUP(AR34, TP!$AM$5:$AN$24, 2, 0) &amp; ".",
"")</f>
        <v/>
      </c>
      <c r="AU34" s="15"/>
      <c r="AW34" s="29">
        <f t="shared" si="11"/>
        <v>0</v>
      </c>
      <c r="AX34" s="29">
        <f t="shared" si="0"/>
        <v>0</v>
      </c>
      <c r="AY34" s="29">
        <f t="shared" si="1"/>
        <v>0</v>
      </c>
      <c r="AZ34" s="54"/>
      <c r="BA34" s="29">
        <f t="shared" si="2"/>
        <v>0</v>
      </c>
      <c r="BE34" s="48"/>
      <c r="BF34" s="48"/>
    </row>
    <row r="35" spans="1:58" customFormat="1" hidden="1" x14ac:dyDescent="0.25">
      <c r="A35" s="56">
        <f>'Identitas Siswa'!A34</f>
        <v>27</v>
      </c>
      <c r="B35" s="62" t="str">
        <f>IF('Identitas Siswa'!D34=0,"",'Identitas Siswa'!D34)</f>
        <v/>
      </c>
      <c r="C35" s="160"/>
      <c r="D35" s="160"/>
      <c r="E35" s="160"/>
      <c r="F35" s="160"/>
      <c r="G35" s="160"/>
      <c r="H35" s="160"/>
      <c r="I35" s="160"/>
      <c r="J35" s="160"/>
      <c r="K35" s="160"/>
      <c r="L35" s="160"/>
      <c r="M35" s="160"/>
      <c r="N35" s="160"/>
      <c r="O35" s="160"/>
      <c r="P35" s="160"/>
      <c r="Q35" s="160"/>
      <c r="R35" s="160"/>
      <c r="S35" s="160"/>
      <c r="T35" s="160"/>
      <c r="U35" s="160"/>
      <c r="V35" s="160"/>
      <c r="W35" s="160"/>
      <c r="X35" s="160"/>
      <c r="Y35" s="160"/>
      <c r="Z35" s="160"/>
      <c r="AA35" s="160"/>
      <c r="AB35" s="160"/>
      <c r="AC35" s="160"/>
      <c r="AD35" s="160"/>
      <c r="AE35" s="160"/>
      <c r="AF35" s="160"/>
      <c r="AG35" s="160"/>
      <c r="AH35" s="160"/>
      <c r="AI35" s="160"/>
      <c r="AJ35" s="160"/>
      <c r="AK35" s="57">
        <f t="shared" si="3"/>
        <v>0</v>
      </c>
      <c r="AL35" s="57">
        <f t="shared" si="4"/>
        <v>0</v>
      </c>
      <c r="AM35" s="57">
        <f t="shared" si="5"/>
        <v>0</v>
      </c>
      <c r="AN35" s="57" t="str">
        <f t="shared" si="6"/>
        <v/>
      </c>
      <c r="AO35" s="56">
        <f t="shared" si="7"/>
        <v>0</v>
      </c>
      <c r="AP35" s="56" t="str">
        <f t="shared" si="8"/>
        <v/>
      </c>
      <c r="AQ35" s="56">
        <f t="shared" si="9"/>
        <v>0</v>
      </c>
      <c r="AR35" s="56" t="str">
        <f t="shared" si="10"/>
        <v/>
      </c>
      <c r="AS35" s="58" t="str">
        <f>IFERROR(
   'Identitas Siswa'!E34 &amp; " " &amp; LOWER($AT$3) &amp; " " &amp; VLOOKUP(AP35, TP!$AM$5:$AN$24, 2, 0) &amp; ".",
"")</f>
        <v/>
      </c>
      <c r="AT35" s="58" t="str">
        <f>IFERROR(
   'Identitas Siswa'!E34 &amp; " " &amp; LOWER($AT$4) &amp; " " &amp; VLOOKUP(AR35, TP!$AM$5:$AN$24, 2, 0) &amp; ".",
"")</f>
        <v/>
      </c>
      <c r="AU35" s="15"/>
      <c r="AW35" s="29">
        <f t="shared" si="11"/>
        <v>0</v>
      </c>
      <c r="AX35" s="29">
        <f t="shared" si="0"/>
        <v>0</v>
      </c>
      <c r="AY35" s="29">
        <f t="shared" si="1"/>
        <v>0</v>
      </c>
      <c r="AZ35" s="54"/>
      <c r="BA35" s="29">
        <f t="shared" si="2"/>
        <v>0</v>
      </c>
      <c r="BE35" s="48"/>
      <c r="BF35" s="48"/>
    </row>
    <row r="36" spans="1:58" customFormat="1" hidden="1" x14ac:dyDescent="0.25">
      <c r="A36" s="56">
        <f>'Identitas Siswa'!A35</f>
        <v>28</v>
      </c>
      <c r="B36" s="62" t="str">
        <f>IF('Identitas Siswa'!D35=0,"",'Identitas Siswa'!D35)</f>
        <v/>
      </c>
      <c r="C36" s="160"/>
      <c r="D36" s="160"/>
      <c r="E36" s="160"/>
      <c r="F36" s="160"/>
      <c r="G36" s="160"/>
      <c r="H36" s="160"/>
      <c r="I36" s="160"/>
      <c r="J36" s="160"/>
      <c r="K36" s="160"/>
      <c r="L36" s="160"/>
      <c r="M36" s="160"/>
      <c r="N36" s="160"/>
      <c r="O36" s="160"/>
      <c r="P36" s="160"/>
      <c r="Q36" s="160"/>
      <c r="R36" s="160"/>
      <c r="S36" s="160"/>
      <c r="T36" s="160"/>
      <c r="U36" s="160"/>
      <c r="V36" s="160"/>
      <c r="W36" s="160"/>
      <c r="X36" s="160"/>
      <c r="Y36" s="160"/>
      <c r="Z36" s="160"/>
      <c r="AA36" s="160"/>
      <c r="AB36" s="160"/>
      <c r="AC36" s="160"/>
      <c r="AD36" s="160"/>
      <c r="AE36" s="160"/>
      <c r="AF36" s="160"/>
      <c r="AG36" s="160"/>
      <c r="AH36" s="160"/>
      <c r="AI36" s="160"/>
      <c r="AJ36" s="160"/>
      <c r="AK36" s="57">
        <f t="shared" si="3"/>
        <v>0</v>
      </c>
      <c r="AL36" s="57">
        <f t="shared" si="4"/>
        <v>0</v>
      </c>
      <c r="AM36" s="57">
        <f t="shared" si="5"/>
        <v>0</v>
      </c>
      <c r="AN36" s="57" t="str">
        <f t="shared" si="6"/>
        <v/>
      </c>
      <c r="AO36" s="56">
        <f t="shared" si="7"/>
        <v>0</v>
      </c>
      <c r="AP36" s="56" t="str">
        <f t="shared" si="8"/>
        <v/>
      </c>
      <c r="AQ36" s="56">
        <f t="shared" si="9"/>
        <v>0</v>
      </c>
      <c r="AR36" s="56" t="str">
        <f t="shared" si="10"/>
        <v/>
      </c>
      <c r="AS36" s="58" t="str">
        <f>IFERROR(
   'Identitas Siswa'!E35 &amp; " " &amp; LOWER($AT$3) &amp; " " &amp; VLOOKUP(AP36, TP!$AM$5:$AN$24, 2, 0) &amp; ".",
"")</f>
        <v/>
      </c>
      <c r="AT36" s="58" t="str">
        <f>IFERROR(
   'Identitas Siswa'!E35 &amp; " " &amp; LOWER($AT$4) &amp; " " &amp; VLOOKUP(AR36, TP!$AM$5:$AN$24, 2, 0) &amp; ".",
"")</f>
        <v/>
      </c>
      <c r="AU36" s="15"/>
      <c r="AW36" s="29">
        <f t="shared" si="11"/>
        <v>0</v>
      </c>
      <c r="AX36" s="29">
        <f t="shared" si="0"/>
        <v>0</v>
      </c>
      <c r="AY36" s="29">
        <f t="shared" si="1"/>
        <v>0</v>
      </c>
      <c r="AZ36" s="54"/>
      <c r="BA36" s="29">
        <f t="shared" si="2"/>
        <v>0</v>
      </c>
      <c r="BE36" s="48"/>
      <c r="BF36" s="48"/>
    </row>
    <row r="37" spans="1:58" customFormat="1" hidden="1" x14ac:dyDescent="0.25">
      <c r="A37" s="56">
        <f>'Identitas Siswa'!A36</f>
        <v>29</v>
      </c>
      <c r="B37" s="62" t="str">
        <f>IF('Identitas Siswa'!D36=0,"",'Identitas Siswa'!D36)</f>
        <v/>
      </c>
      <c r="C37" s="160"/>
      <c r="D37" s="160"/>
      <c r="E37" s="160"/>
      <c r="F37" s="160"/>
      <c r="G37" s="160"/>
      <c r="H37" s="160"/>
      <c r="I37" s="160"/>
      <c r="J37" s="160"/>
      <c r="K37" s="160"/>
      <c r="L37" s="160"/>
      <c r="M37" s="160"/>
      <c r="N37" s="160"/>
      <c r="O37" s="160"/>
      <c r="P37" s="160"/>
      <c r="Q37" s="160"/>
      <c r="R37" s="160"/>
      <c r="S37" s="160"/>
      <c r="T37" s="160"/>
      <c r="U37" s="160"/>
      <c r="V37" s="160"/>
      <c r="W37" s="160"/>
      <c r="X37" s="160"/>
      <c r="Y37" s="160"/>
      <c r="Z37" s="160"/>
      <c r="AA37" s="160"/>
      <c r="AB37" s="160"/>
      <c r="AC37" s="160"/>
      <c r="AD37" s="160"/>
      <c r="AE37" s="160"/>
      <c r="AF37" s="160"/>
      <c r="AG37" s="160"/>
      <c r="AH37" s="160"/>
      <c r="AI37" s="160"/>
      <c r="AJ37" s="160"/>
      <c r="AK37" s="57">
        <f t="shared" si="3"/>
        <v>0</v>
      </c>
      <c r="AL37" s="57">
        <f t="shared" si="4"/>
        <v>0</v>
      </c>
      <c r="AM37" s="57">
        <f t="shared" si="5"/>
        <v>0</v>
      </c>
      <c r="AN37" s="57" t="str">
        <f t="shared" si="6"/>
        <v/>
      </c>
      <c r="AO37" s="56">
        <f t="shared" si="7"/>
        <v>0</v>
      </c>
      <c r="AP37" s="56" t="str">
        <f t="shared" si="8"/>
        <v/>
      </c>
      <c r="AQ37" s="56">
        <f t="shared" si="9"/>
        <v>0</v>
      </c>
      <c r="AR37" s="56" t="str">
        <f t="shared" si="10"/>
        <v/>
      </c>
      <c r="AS37" s="58" t="str">
        <f>IFERROR(
   'Identitas Siswa'!E36 &amp; " " &amp; LOWER($AT$3) &amp; " " &amp; VLOOKUP(AP37, TP!$AM$5:$AN$24, 2, 0) &amp; ".",
"")</f>
        <v/>
      </c>
      <c r="AT37" s="58" t="str">
        <f>IFERROR(
   'Identitas Siswa'!E36 &amp; " " &amp; LOWER($AT$4) &amp; " " &amp; VLOOKUP(AR37, TP!$AM$5:$AN$24, 2, 0) &amp; ".",
"")</f>
        <v/>
      </c>
      <c r="AU37" s="15"/>
      <c r="AW37" s="29">
        <f t="shared" si="11"/>
        <v>0</v>
      </c>
      <c r="AX37" s="29">
        <f t="shared" si="0"/>
        <v>0</v>
      </c>
      <c r="AY37" s="29">
        <f t="shared" si="1"/>
        <v>0</v>
      </c>
      <c r="AZ37" s="54"/>
      <c r="BA37" s="29">
        <f t="shared" si="2"/>
        <v>0</v>
      </c>
      <c r="BE37" s="48"/>
      <c r="BF37" s="48"/>
    </row>
    <row r="38" spans="1:58" customFormat="1" hidden="1" x14ac:dyDescent="0.25">
      <c r="A38" s="56">
        <f>'Identitas Siswa'!A37</f>
        <v>30</v>
      </c>
      <c r="B38" s="62" t="str">
        <f>IF('Identitas Siswa'!D37=0,"",'Identitas Siswa'!D37)</f>
        <v/>
      </c>
      <c r="C38" s="160"/>
      <c r="D38" s="160"/>
      <c r="E38" s="160"/>
      <c r="F38" s="160"/>
      <c r="G38" s="160"/>
      <c r="H38" s="160"/>
      <c r="I38" s="160"/>
      <c r="J38" s="160"/>
      <c r="K38" s="160"/>
      <c r="L38" s="160"/>
      <c r="M38" s="160"/>
      <c r="N38" s="160"/>
      <c r="O38" s="160"/>
      <c r="P38" s="160"/>
      <c r="Q38" s="160"/>
      <c r="R38" s="160"/>
      <c r="S38" s="160"/>
      <c r="T38" s="160"/>
      <c r="U38" s="160"/>
      <c r="V38" s="160"/>
      <c r="W38" s="160"/>
      <c r="X38" s="160"/>
      <c r="Y38" s="160"/>
      <c r="Z38" s="160"/>
      <c r="AA38" s="160"/>
      <c r="AB38" s="160"/>
      <c r="AC38" s="160"/>
      <c r="AD38" s="160"/>
      <c r="AE38" s="160"/>
      <c r="AF38" s="160"/>
      <c r="AG38" s="160"/>
      <c r="AH38" s="160"/>
      <c r="AI38" s="160"/>
      <c r="AJ38" s="160"/>
      <c r="AK38" s="57">
        <f t="shared" si="3"/>
        <v>0</v>
      </c>
      <c r="AL38" s="57">
        <f t="shared" si="4"/>
        <v>0</v>
      </c>
      <c r="AM38" s="57">
        <f t="shared" si="5"/>
        <v>0</v>
      </c>
      <c r="AN38" s="57" t="str">
        <f t="shared" si="6"/>
        <v/>
      </c>
      <c r="AO38" s="56">
        <f t="shared" si="7"/>
        <v>0</v>
      </c>
      <c r="AP38" s="56" t="str">
        <f t="shared" si="8"/>
        <v/>
      </c>
      <c r="AQ38" s="56">
        <f t="shared" si="9"/>
        <v>0</v>
      </c>
      <c r="AR38" s="56" t="str">
        <f t="shared" si="10"/>
        <v/>
      </c>
      <c r="AS38" s="58" t="str">
        <f>IFERROR(
   'Identitas Siswa'!E37 &amp; " " &amp; LOWER($AT$3) &amp; " " &amp; VLOOKUP(AP38, TP!$AM$5:$AN$24, 2, 0) &amp; ".",
"")</f>
        <v/>
      </c>
      <c r="AT38" s="58" t="str">
        <f>IFERROR(
   'Identitas Siswa'!E37 &amp; " " &amp; LOWER($AT$4) &amp; " " &amp; VLOOKUP(AR38, TP!$AM$5:$AN$24, 2, 0) &amp; ".",
"")</f>
        <v/>
      </c>
      <c r="AU38" s="15"/>
      <c r="AW38" s="29">
        <f t="shared" si="11"/>
        <v>0</v>
      </c>
      <c r="AX38" s="29">
        <f t="shared" si="0"/>
        <v>0</v>
      </c>
      <c r="AY38" s="29">
        <f t="shared" si="1"/>
        <v>0</v>
      </c>
      <c r="AZ38" s="54"/>
      <c r="BA38" s="29">
        <f t="shared" si="2"/>
        <v>0</v>
      </c>
      <c r="BE38" s="48"/>
      <c r="BF38" s="48"/>
    </row>
    <row r="39" spans="1:58" customFormat="1" hidden="1" x14ac:dyDescent="0.25">
      <c r="A39" s="56">
        <f>'Identitas Siswa'!A38</f>
        <v>31</v>
      </c>
      <c r="B39" s="62" t="str">
        <f>IF('Identitas Siswa'!D38=0,"",'Identitas Siswa'!D38)</f>
        <v/>
      </c>
      <c r="C39" s="160"/>
      <c r="D39" s="160"/>
      <c r="E39" s="160"/>
      <c r="F39" s="160"/>
      <c r="G39" s="160"/>
      <c r="H39" s="160"/>
      <c r="I39" s="160"/>
      <c r="J39" s="160"/>
      <c r="K39" s="160"/>
      <c r="L39" s="160"/>
      <c r="M39" s="160"/>
      <c r="N39" s="160"/>
      <c r="O39" s="160"/>
      <c r="P39" s="160"/>
      <c r="Q39" s="160"/>
      <c r="R39" s="160"/>
      <c r="S39" s="160"/>
      <c r="T39" s="160"/>
      <c r="U39" s="160"/>
      <c r="V39" s="160"/>
      <c r="W39" s="160"/>
      <c r="X39" s="160"/>
      <c r="Y39" s="160"/>
      <c r="Z39" s="160"/>
      <c r="AA39" s="160"/>
      <c r="AB39" s="160"/>
      <c r="AC39" s="160"/>
      <c r="AD39" s="160"/>
      <c r="AE39" s="160"/>
      <c r="AF39" s="160"/>
      <c r="AG39" s="160"/>
      <c r="AH39" s="160"/>
      <c r="AI39" s="160"/>
      <c r="AJ39" s="160"/>
      <c r="AK39" s="57">
        <f t="shared" si="3"/>
        <v>0</v>
      </c>
      <c r="AL39" s="57">
        <f t="shared" si="4"/>
        <v>0</v>
      </c>
      <c r="AM39" s="57">
        <f t="shared" si="5"/>
        <v>0</v>
      </c>
      <c r="AN39" s="57" t="str">
        <f t="shared" si="6"/>
        <v/>
      </c>
      <c r="AO39" s="56">
        <f t="shared" si="7"/>
        <v>0</v>
      </c>
      <c r="AP39" s="56" t="str">
        <f t="shared" si="8"/>
        <v/>
      </c>
      <c r="AQ39" s="56">
        <f t="shared" si="9"/>
        <v>0</v>
      </c>
      <c r="AR39" s="56" t="str">
        <f t="shared" si="10"/>
        <v/>
      </c>
      <c r="AS39" s="58" t="str">
        <f>IFERROR(
   'Identitas Siswa'!E38 &amp; " " &amp; LOWER($AT$3) &amp; " " &amp; VLOOKUP(AP39, TP!$AM$5:$AN$24, 2, 0) &amp; ".",
"")</f>
        <v/>
      </c>
      <c r="AT39" s="58" t="str">
        <f>IFERROR(
   'Identitas Siswa'!E38 &amp; " " &amp; LOWER($AT$4) &amp; " " &amp; VLOOKUP(AR39, TP!$AM$5:$AN$24, 2, 0) &amp; ".",
"")</f>
        <v/>
      </c>
      <c r="AU39" s="15"/>
      <c r="AW39" s="29">
        <f t="shared" si="11"/>
        <v>0</v>
      </c>
      <c r="AX39" s="29">
        <f t="shared" si="0"/>
        <v>0</v>
      </c>
      <c r="AY39" s="29">
        <f t="shared" si="1"/>
        <v>0</v>
      </c>
      <c r="AZ39" s="54"/>
      <c r="BA39" s="29">
        <f t="shared" si="2"/>
        <v>0</v>
      </c>
      <c r="BE39" s="48"/>
      <c r="BF39" s="48"/>
    </row>
    <row r="40" spans="1:58" customFormat="1" hidden="1" x14ac:dyDescent="0.25">
      <c r="A40" s="56">
        <f>'Identitas Siswa'!A39</f>
        <v>32</v>
      </c>
      <c r="B40" s="62" t="str">
        <f>IF('Identitas Siswa'!D39=0,"",'Identitas Siswa'!D39)</f>
        <v/>
      </c>
      <c r="C40" s="160"/>
      <c r="D40" s="160"/>
      <c r="E40" s="160"/>
      <c r="F40" s="160"/>
      <c r="G40" s="160"/>
      <c r="H40" s="160"/>
      <c r="I40" s="160"/>
      <c r="J40" s="160"/>
      <c r="K40" s="160"/>
      <c r="L40" s="160"/>
      <c r="M40" s="160"/>
      <c r="N40" s="160"/>
      <c r="O40" s="160"/>
      <c r="P40" s="160"/>
      <c r="Q40" s="160"/>
      <c r="R40" s="160"/>
      <c r="S40" s="160"/>
      <c r="T40" s="160"/>
      <c r="U40" s="160"/>
      <c r="V40" s="160"/>
      <c r="W40" s="160"/>
      <c r="X40" s="160"/>
      <c r="Y40" s="160"/>
      <c r="Z40" s="160"/>
      <c r="AA40" s="160"/>
      <c r="AB40" s="160"/>
      <c r="AC40" s="160"/>
      <c r="AD40" s="160"/>
      <c r="AE40" s="160"/>
      <c r="AF40" s="160"/>
      <c r="AG40" s="160"/>
      <c r="AH40" s="160"/>
      <c r="AI40" s="160"/>
      <c r="AJ40" s="160"/>
      <c r="AK40" s="57">
        <f t="shared" si="3"/>
        <v>0</v>
      </c>
      <c r="AL40" s="57">
        <f t="shared" si="4"/>
        <v>0</v>
      </c>
      <c r="AM40" s="57">
        <f t="shared" si="5"/>
        <v>0</v>
      </c>
      <c r="AN40" s="57" t="str">
        <f t="shared" si="6"/>
        <v/>
      </c>
      <c r="AO40" s="56">
        <f t="shared" si="7"/>
        <v>0</v>
      </c>
      <c r="AP40" s="56" t="str">
        <f t="shared" si="8"/>
        <v/>
      </c>
      <c r="AQ40" s="56">
        <f t="shared" si="9"/>
        <v>0</v>
      </c>
      <c r="AR40" s="56" t="str">
        <f t="shared" si="10"/>
        <v/>
      </c>
      <c r="AS40" s="58" t="str">
        <f>IFERROR(
   'Identitas Siswa'!E39 &amp; " " &amp; LOWER($AT$3) &amp; " " &amp; VLOOKUP(AP40, TP!$AM$5:$AN$24, 2, 0) &amp; ".",
"")</f>
        <v/>
      </c>
      <c r="AT40" s="58" t="str">
        <f>IFERROR(
   'Identitas Siswa'!E39 &amp; " " &amp; LOWER($AT$4) &amp; " " &amp; VLOOKUP(AR40, TP!$AM$5:$AN$24, 2, 0) &amp; ".",
"")</f>
        <v/>
      </c>
      <c r="AU40" s="15"/>
      <c r="AW40" s="29">
        <f t="shared" si="11"/>
        <v>0</v>
      </c>
      <c r="AX40" s="29">
        <f t="shared" si="0"/>
        <v>0</v>
      </c>
      <c r="AY40" s="29">
        <f t="shared" si="1"/>
        <v>0</v>
      </c>
      <c r="AZ40" s="54"/>
      <c r="BA40" s="29">
        <f t="shared" si="2"/>
        <v>0</v>
      </c>
      <c r="BE40" s="48"/>
      <c r="BF40" s="48"/>
    </row>
    <row r="41" spans="1:58" customFormat="1" hidden="1" x14ac:dyDescent="0.25">
      <c r="A41" s="56">
        <f>'Identitas Siswa'!A40</f>
        <v>33</v>
      </c>
      <c r="B41" s="62" t="str">
        <f>IF('Identitas Siswa'!D40=0,"",'Identitas Siswa'!D40)</f>
        <v/>
      </c>
      <c r="C41" s="160"/>
      <c r="D41" s="160"/>
      <c r="E41" s="160"/>
      <c r="F41" s="160"/>
      <c r="G41" s="160"/>
      <c r="H41" s="160"/>
      <c r="I41" s="160"/>
      <c r="J41" s="160"/>
      <c r="K41" s="160"/>
      <c r="L41" s="160"/>
      <c r="M41" s="160"/>
      <c r="N41" s="160"/>
      <c r="O41" s="160"/>
      <c r="P41" s="160"/>
      <c r="Q41" s="160"/>
      <c r="R41" s="160"/>
      <c r="S41" s="160"/>
      <c r="T41" s="160"/>
      <c r="U41" s="160"/>
      <c r="V41" s="160"/>
      <c r="W41" s="160"/>
      <c r="X41" s="160"/>
      <c r="Y41" s="160"/>
      <c r="Z41" s="160"/>
      <c r="AA41" s="160"/>
      <c r="AB41" s="160"/>
      <c r="AC41" s="160"/>
      <c r="AD41" s="160"/>
      <c r="AE41" s="160"/>
      <c r="AF41" s="160"/>
      <c r="AG41" s="160"/>
      <c r="AH41" s="160"/>
      <c r="AI41" s="160"/>
      <c r="AJ41" s="160"/>
      <c r="AK41" s="57">
        <f t="shared" si="3"/>
        <v>0</v>
      </c>
      <c r="AL41" s="57">
        <f t="shared" si="4"/>
        <v>0</v>
      </c>
      <c r="AM41" s="57">
        <f t="shared" si="5"/>
        <v>0</v>
      </c>
      <c r="AN41" s="57" t="str">
        <f t="shared" si="6"/>
        <v/>
      </c>
      <c r="AO41" s="56">
        <f t="shared" si="7"/>
        <v>0</v>
      </c>
      <c r="AP41" s="56" t="str">
        <f t="shared" si="8"/>
        <v/>
      </c>
      <c r="AQ41" s="56">
        <f t="shared" si="9"/>
        <v>0</v>
      </c>
      <c r="AR41" s="56" t="str">
        <f t="shared" si="10"/>
        <v/>
      </c>
      <c r="AS41" s="58" t="str">
        <f>IFERROR(
   'Identitas Siswa'!E40 &amp; " " &amp; LOWER($AT$3) &amp; " " &amp; VLOOKUP(AP41, TP!$AM$5:$AN$24, 2, 0) &amp; ".",
"")</f>
        <v/>
      </c>
      <c r="AT41" s="58" t="str">
        <f>IFERROR(
   'Identitas Siswa'!E40 &amp; " " &amp; LOWER($AT$4) &amp; " " &amp; VLOOKUP(AR41, TP!$AM$5:$AN$24, 2, 0) &amp; ".",
"")</f>
        <v/>
      </c>
      <c r="AU41" s="15"/>
      <c r="AW41" s="29">
        <f t="shared" si="11"/>
        <v>0</v>
      </c>
      <c r="AX41" s="29">
        <f t="shared" si="0"/>
        <v>0</v>
      </c>
      <c r="AY41" s="29">
        <f t="shared" si="1"/>
        <v>0</v>
      </c>
      <c r="AZ41" s="54"/>
      <c r="BA41" s="29">
        <f t="shared" si="2"/>
        <v>0</v>
      </c>
      <c r="BE41" s="48"/>
      <c r="BF41" s="48"/>
    </row>
    <row r="42" spans="1:58" customFormat="1" hidden="1" x14ac:dyDescent="0.25">
      <c r="A42" s="56">
        <f>'Identitas Siswa'!A41</f>
        <v>34</v>
      </c>
      <c r="B42" s="62" t="str">
        <f>IF('Identitas Siswa'!D41=0,"",'Identitas Siswa'!D41)</f>
        <v/>
      </c>
      <c r="C42" s="160"/>
      <c r="D42" s="160"/>
      <c r="E42" s="160"/>
      <c r="F42" s="160"/>
      <c r="G42" s="160"/>
      <c r="H42" s="160"/>
      <c r="I42" s="160"/>
      <c r="J42" s="160"/>
      <c r="K42" s="160"/>
      <c r="L42" s="160"/>
      <c r="M42" s="160"/>
      <c r="N42" s="160"/>
      <c r="O42" s="160"/>
      <c r="P42" s="160"/>
      <c r="Q42" s="160"/>
      <c r="R42" s="160"/>
      <c r="S42" s="160"/>
      <c r="T42" s="160"/>
      <c r="U42" s="160"/>
      <c r="V42" s="160"/>
      <c r="W42" s="160"/>
      <c r="X42" s="160"/>
      <c r="Y42" s="160"/>
      <c r="Z42" s="160"/>
      <c r="AA42" s="160"/>
      <c r="AB42" s="160"/>
      <c r="AC42" s="160"/>
      <c r="AD42" s="160"/>
      <c r="AE42" s="160"/>
      <c r="AF42" s="160"/>
      <c r="AG42" s="160"/>
      <c r="AH42" s="160"/>
      <c r="AI42" s="160"/>
      <c r="AJ42" s="160"/>
      <c r="AK42" s="57">
        <f t="shared" si="3"/>
        <v>0</v>
      </c>
      <c r="AL42" s="57">
        <f t="shared" si="4"/>
        <v>0</v>
      </c>
      <c r="AM42" s="57">
        <f t="shared" si="5"/>
        <v>0</v>
      </c>
      <c r="AN42" s="57" t="str">
        <f t="shared" si="6"/>
        <v/>
      </c>
      <c r="AO42" s="56">
        <f t="shared" si="7"/>
        <v>0</v>
      </c>
      <c r="AP42" s="56" t="str">
        <f t="shared" si="8"/>
        <v/>
      </c>
      <c r="AQ42" s="56">
        <f t="shared" si="9"/>
        <v>0</v>
      </c>
      <c r="AR42" s="56" t="str">
        <f t="shared" si="10"/>
        <v/>
      </c>
      <c r="AS42" s="58" t="str">
        <f>IFERROR(
   'Identitas Siswa'!E41 &amp; " " &amp; LOWER($AT$3) &amp; " " &amp; VLOOKUP(AP42, TP!$AM$5:$AN$24, 2, 0) &amp; ".",
"")</f>
        <v/>
      </c>
      <c r="AT42" s="58" t="str">
        <f>IFERROR(
   'Identitas Siswa'!E41 &amp; " " &amp; LOWER($AT$4) &amp; " " &amp; VLOOKUP(AR42, TP!$AM$5:$AN$24, 2, 0) &amp; ".",
"")</f>
        <v/>
      </c>
      <c r="AU42" s="15"/>
      <c r="AW42" s="29">
        <f t="shared" si="11"/>
        <v>0</v>
      </c>
      <c r="AX42" s="29">
        <f t="shared" si="0"/>
        <v>0</v>
      </c>
      <c r="AY42" s="29">
        <f t="shared" si="1"/>
        <v>0</v>
      </c>
      <c r="AZ42" s="54"/>
      <c r="BA42" s="29">
        <f t="shared" si="2"/>
        <v>0</v>
      </c>
      <c r="BE42" s="48"/>
      <c r="BF42" s="48"/>
    </row>
    <row r="43" spans="1:58" customFormat="1" hidden="1" x14ac:dyDescent="0.25">
      <c r="A43" s="56">
        <f>'Identitas Siswa'!A42</f>
        <v>35</v>
      </c>
      <c r="B43" s="62" t="str">
        <f>IF('Identitas Siswa'!D42=0,"",'Identitas Siswa'!D42)</f>
        <v/>
      </c>
      <c r="C43" s="160"/>
      <c r="D43" s="160"/>
      <c r="E43" s="160"/>
      <c r="F43" s="160"/>
      <c r="G43" s="160"/>
      <c r="H43" s="160"/>
      <c r="I43" s="160"/>
      <c r="J43" s="160"/>
      <c r="K43" s="160"/>
      <c r="L43" s="160"/>
      <c r="M43" s="160"/>
      <c r="N43" s="160"/>
      <c r="O43" s="160"/>
      <c r="P43" s="160"/>
      <c r="Q43" s="160"/>
      <c r="R43" s="160"/>
      <c r="S43" s="160"/>
      <c r="T43" s="160"/>
      <c r="U43" s="160"/>
      <c r="V43" s="160"/>
      <c r="W43" s="160"/>
      <c r="X43" s="160"/>
      <c r="Y43" s="160"/>
      <c r="Z43" s="160"/>
      <c r="AA43" s="160"/>
      <c r="AB43" s="160"/>
      <c r="AC43" s="160"/>
      <c r="AD43" s="160"/>
      <c r="AE43" s="160"/>
      <c r="AF43" s="160"/>
      <c r="AG43" s="160"/>
      <c r="AH43" s="160"/>
      <c r="AI43" s="160"/>
      <c r="AJ43" s="160"/>
      <c r="AK43" s="57">
        <f t="shared" si="3"/>
        <v>0</v>
      </c>
      <c r="AL43" s="57">
        <f t="shared" si="4"/>
        <v>0</v>
      </c>
      <c r="AM43" s="57">
        <f t="shared" si="5"/>
        <v>0</v>
      </c>
      <c r="AN43" s="57" t="str">
        <f t="shared" si="6"/>
        <v/>
      </c>
      <c r="AO43" s="56">
        <f t="shared" si="7"/>
        <v>0</v>
      </c>
      <c r="AP43" s="56" t="str">
        <f t="shared" si="8"/>
        <v/>
      </c>
      <c r="AQ43" s="56">
        <f t="shared" si="9"/>
        <v>0</v>
      </c>
      <c r="AR43" s="56" t="str">
        <f t="shared" si="10"/>
        <v/>
      </c>
      <c r="AS43" s="58" t="str">
        <f>IFERROR(
   'Identitas Siswa'!E42 &amp; " " &amp; LOWER($AT$3) &amp; " " &amp; VLOOKUP(AP43, TP!$AM$5:$AN$24, 2, 0) &amp; ".",
"")</f>
        <v/>
      </c>
      <c r="AT43" s="58" t="str">
        <f>IFERROR(
   'Identitas Siswa'!E42 &amp; " " &amp; LOWER($AT$4) &amp; " " &amp; VLOOKUP(AR43, TP!$AM$5:$AN$24, 2, 0) &amp; ".",
"")</f>
        <v/>
      </c>
      <c r="AU43" s="15"/>
      <c r="AW43" s="29">
        <f t="shared" si="11"/>
        <v>0</v>
      </c>
      <c r="AX43" s="29">
        <f t="shared" si="0"/>
        <v>0</v>
      </c>
      <c r="AY43" s="29">
        <f t="shared" si="1"/>
        <v>0</v>
      </c>
      <c r="AZ43" s="54"/>
      <c r="BA43" s="29">
        <f t="shared" si="2"/>
        <v>0</v>
      </c>
      <c r="BE43" s="48"/>
      <c r="BF43" s="48"/>
    </row>
    <row r="44" spans="1:58" customFormat="1" hidden="1" x14ac:dyDescent="0.25">
      <c r="A44" s="56">
        <f>'Identitas Siswa'!A43</f>
        <v>36</v>
      </c>
      <c r="B44" s="62" t="str">
        <f>IF('Identitas Siswa'!D43=0,"",'Identitas Siswa'!D43)</f>
        <v/>
      </c>
      <c r="C44" s="160"/>
      <c r="D44" s="160"/>
      <c r="E44" s="160"/>
      <c r="F44" s="160"/>
      <c r="G44" s="160"/>
      <c r="H44" s="160"/>
      <c r="I44" s="160"/>
      <c r="J44" s="160"/>
      <c r="K44" s="160"/>
      <c r="L44" s="160"/>
      <c r="M44" s="160"/>
      <c r="N44" s="160"/>
      <c r="O44" s="160"/>
      <c r="P44" s="160"/>
      <c r="Q44" s="160"/>
      <c r="R44" s="160"/>
      <c r="S44" s="160"/>
      <c r="T44" s="160"/>
      <c r="U44" s="160"/>
      <c r="V44" s="160"/>
      <c r="W44" s="160"/>
      <c r="X44" s="160"/>
      <c r="Y44" s="160"/>
      <c r="Z44" s="160"/>
      <c r="AA44" s="160"/>
      <c r="AB44" s="160"/>
      <c r="AC44" s="160"/>
      <c r="AD44" s="160"/>
      <c r="AE44" s="160"/>
      <c r="AF44" s="160"/>
      <c r="AG44" s="160"/>
      <c r="AH44" s="160"/>
      <c r="AI44" s="160"/>
      <c r="AJ44" s="160"/>
      <c r="AK44" s="57">
        <f t="shared" si="3"/>
        <v>0</v>
      </c>
      <c r="AL44" s="57">
        <f t="shared" si="4"/>
        <v>0</v>
      </c>
      <c r="AM44" s="57">
        <f t="shared" si="5"/>
        <v>0</v>
      </c>
      <c r="AN44" s="57" t="str">
        <f t="shared" si="6"/>
        <v/>
      </c>
      <c r="AO44" s="56">
        <f t="shared" si="7"/>
        <v>0</v>
      </c>
      <c r="AP44" s="56" t="str">
        <f t="shared" si="8"/>
        <v/>
      </c>
      <c r="AQ44" s="56">
        <f t="shared" si="9"/>
        <v>0</v>
      </c>
      <c r="AR44" s="56" t="str">
        <f t="shared" si="10"/>
        <v/>
      </c>
      <c r="AS44" s="58" t="str">
        <f>IFERROR(
   'Identitas Siswa'!E43 &amp; " " &amp; LOWER($AT$3) &amp; " " &amp; VLOOKUP(AP44, TP!$AM$5:$AN$24, 2, 0) &amp; ".",
"")</f>
        <v/>
      </c>
      <c r="AT44" s="58" t="str">
        <f>IFERROR(
   'Identitas Siswa'!E43 &amp; " " &amp; LOWER($AT$4) &amp; " " &amp; VLOOKUP(AR44, TP!$AM$5:$AN$24, 2, 0) &amp; ".",
"")</f>
        <v/>
      </c>
      <c r="AU44" s="15"/>
      <c r="AW44" s="29">
        <f t="shared" si="11"/>
        <v>0</v>
      </c>
      <c r="AX44" s="29">
        <f t="shared" si="0"/>
        <v>0</v>
      </c>
      <c r="AY44" s="29">
        <f t="shared" si="1"/>
        <v>0</v>
      </c>
      <c r="AZ44" s="54"/>
      <c r="BA44" s="29">
        <f t="shared" si="2"/>
        <v>0</v>
      </c>
      <c r="BE44" s="48"/>
      <c r="BF44" s="48"/>
    </row>
    <row r="45" spans="1:58" customFormat="1" hidden="1" x14ac:dyDescent="0.25">
      <c r="A45" s="56">
        <f>'Identitas Siswa'!A44</f>
        <v>37</v>
      </c>
      <c r="B45" s="62" t="str">
        <f>IF('Identitas Siswa'!D44=0,"",'Identitas Siswa'!D44)</f>
        <v/>
      </c>
      <c r="C45" s="160"/>
      <c r="D45" s="160"/>
      <c r="E45" s="160"/>
      <c r="F45" s="160"/>
      <c r="G45" s="160"/>
      <c r="H45" s="160"/>
      <c r="I45" s="160"/>
      <c r="J45" s="160"/>
      <c r="K45" s="160"/>
      <c r="L45" s="160"/>
      <c r="M45" s="160"/>
      <c r="N45" s="160"/>
      <c r="O45" s="160"/>
      <c r="P45" s="160"/>
      <c r="Q45" s="160"/>
      <c r="R45" s="160"/>
      <c r="S45" s="160"/>
      <c r="T45" s="160"/>
      <c r="U45" s="160"/>
      <c r="V45" s="160"/>
      <c r="W45" s="160"/>
      <c r="X45" s="160"/>
      <c r="Y45" s="160"/>
      <c r="Z45" s="160"/>
      <c r="AA45" s="160"/>
      <c r="AB45" s="160"/>
      <c r="AC45" s="160"/>
      <c r="AD45" s="160"/>
      <c r="AE45" s="160"/>
      <c r="AF45" s="160"/>
      <c r="AG45" s="160"/>
      <c r="AH45" s="160"/>
      <c r="AI45" s="160"/>
      <c r="AJ45" s="160"/>
      <c r="AK45" s="57">
        <f t="shared" si="3"/>
        <v>0</v>
      </c>
      <c r="AL45" s="57">
        <f t="shared" si="4"/>
        <v>0</v>
      </c>
      <c r="AM45" s="57">
        <f t="shared" si="5"/>
        <v>0</v>
      </c>
      <c r="AN45" s="57" t="str">
        <f t="shared" si="6"/>
        <v/>
      </c>
      <c r="AO45" s="56">
        <f t="shared" si="7"/>
        <v>0</v>
      </c>
      <c r="AP45" s="56" t="str">
        <f t="shared" si="8"/>
        <v/>
      </c>
      <c r="AQ45" s="56">
        <f t="shared" si="9"/>
        <v>0</v>
      </c>
      <c r="AR45" s="56" t="str">
        <f t="shared" si="10"/>
        <v/>
      </c>
      <c r="AS45" s="58" t="str">
        <f>IFERROR(
   'Identitas Siswa'!E44 &amp; " " &amp; LOWER($AT$3) &amp; " " &amp; VLOOKUP(AP45, TP!$AM$5:$AN$24, 2, 0) &amp; ".",
"")</f>
        <v/>
      </c>
      <c r="AT45" s="58" t="str">
        <f>IFERROR(
   'Identitas Siswa'!E44 &amp; " " &amp; LOWER($AT$4) &amp; " " &amp; VLOOKUP(AR45, TP!$AM$5:$AN$24, 2, 0) &amp; ".",
"")</f>
        <v/>
      </c>
      <c r="AU45" s="15"/>
      <c r="AW45" s="29">
        <f t="shared" si="11"/>
        <v>0</v>
      </c>
      <c r="AX45" s="29">
        <f t="shared" si="0"/>
        <v>0</v>
      </c>
      <c r="AY45" s="29">
        <f t="shared" si="1"/>
        <v>0</v>
      </c>
      <c r="AZ45" s="54"/>
      <c r="BA45" s="29">
        <f t="shared" si="2"/>
        <v>0</v>
      </c>
      <c r="BE45" s="48"/>
      <c r="BF45" s="48"/>
    </row>
    <row r="46" spans="1:58" customFormat="1" hidden="1" x14ac:dyDescent="0.25">
      <c r="A46" s="56">
        <f>'Identitas Siswa'!A45</f>
        <v>38</v>
      </c>
      <c r="B46" s="62" t="str">
        <f>IF('Identitas Siswa'!D45=0,"",'Identitas Siswa'!D45)</f>
        <v/>
      </c>
      <c r="C46" s="160"/>
      <c r="D46" s="160"/>
      <c r="E46" s="160"/>
      <c r="F46" s="160"/>
      <c r="G46" s="160"/>
      <c r="H46" s="160"/>
      <c r="I46" s="160"/>
      <c r="J46" s="160"/>
      <c r="K46" s="160"/>
      <c r="L46" s="160"/>
      <c r="M46" s="160"/>
      <c r="N46" s="160"/>
      <c r="O46" s="160"/>
      <c r="P46" s="160"/>
      <c r="Q46" s="160"/>
      <c r="R46" s="160"/>
      <c r="S46" s="160"/>
      <c r="T46" s="160"/>
      <c r="U46" s="160"/>
      <c r="V46" s="160"/>
      <c r="W46" s="160"/>
      <c r="X46" s="160"/>
      <c r="Y46" s="160"/>
      <c r="Z46" s="160"/>
      <c r="AA46" s="160"/>
      <c r="AB46" s="160"/>
      <c r="AC46" s="160"/>
      <c r="AD46" s="160"/>
      <c r="AE46" s="160"/>
      <c r="AF46" s="160"/>
      <c r="AG46" s="160"/>
      <c r="AH46" s="160"/>
      <c r="AI46" s="160"/>
      <c r="AJ46" s="160"/>
      <c r="AK46" s="57">
        <f t="shared" si="3"/>
        <v>0</v>
      </c>
      <c r="AL46" s="57">
        <f t="shared" si="4"/>
        <v>0</v>
      </c>
      <c r="AM46" s="57">
        <f t="shared" si="5"/>
        <v>0</v>
      </c>
      <c r="AN46" s="57" t="str">
        <f t="shared" si="6"/>
        <v/>
      </c>
      <c r="AO46" s="56">
        <f t="shared" si="7"/>
        <v>0</v>
      </c>
      <c r="AP46" s="56" t="str">
        <f t="shared" si="8"/>
        <v/>
      </c>
      <c r="AQ46" s="56">
        <f t="shared" si="9"/>
        <v>0</v>
      </c>
      <c r="AR46" s="56" t="str">
        <f t="shared" si="10"/>
        <v/>
      </c>
      <c r="AS46" s="58" t="str">
        <f>IFERROR(
   'Identitas Siswa'!E45 &amp; " " &amp; LOWER($AT$3) &amp; " " &amp; VLOOKUP(AP46, TP!$AM$5:$AN$24, 2, 0) &amp; ".",
"")</f>
        <v/>
      </c>
      <c r="AT46" s="58" t="str">
        <f>IFERROR(
   'Identitas Siswa'!E45 &amp; " " &amp; LOWER($AT$4) &amp; " " &amp; VLOOKUP(AR46, TP!$AM$5:$AN$24, 2, 0) &amp; ".",
"")</f>
        <v/>
      </c>
      <c r="AU46" s="15"/>
      <c r="AW46" s="29">
        <f t="shared" si="11"/>
        <v>0</v>
      </c>
      <c r="AX46" s="29">
        <f t="shared" si="0"/>
        <v>0</v>
      </c>
      <c r="AY46" s="29">
        <f t="shared" si="1"/>
        <v>0</v>
      </c>
      <c r="AZ46" s="54"/>
      <c r="BA46" s="29">
        <f t="shared" si="2"/>
        <v>0</v>
      </c>
      <c r="BE46" s="48"/>
      <c r="BF46" s="48"/>
    </row>
    <row r="47" spans="1:58" customFormat="1" hidden="1" x14ac:dyDescent="0.25">
      <c r="A47" s="56">
        <f>'Identitas Siswa'!A46</f>
        <v>39</v>
      </c>
      <c r="B47" s="62" t="str">
        <f>IF('Identitas Siswa'!D46=0,"",'Identitas Siswa'!D46)</f>
        <v/>
      </c>
      <c r="C47" s="160"/>
      <c r="D47" s="160"/>
      <c r="E47" s="160"/>
      <c r="F47" s="160"/>
      <c r="G47" s="160"/>
      <c r="H47" s="160"/>
      <c r="I47" s="160"/>
      <c r="J47" s="160"/>
      <c r="K47" s="160"/>
      <c r="L47" s="160"/>
      <c r="M47" s="160"/>
      <c r="N47" s="160"/>
      <c r="O47" s="160"/>
      <c r="P47" s="160"/>
      <c r="Q47" s="160"/>
      <c r="R47" s="160"/>
      <c r="S47" s="160"/>
      <c r="T47" s="160"/>
      <c r="U47" s="160"/>
      <c r="V47" s="160"/>
      <c r="W47" s="160"/>
      <c r="X47" s="160"/>
      <c r="Y47" s="160"/>
      <c r="Z47" s="160"/>
      <c r="AA47" s="160"/>
      <c r="AB47" s="160"/>
      <c r="AC47" s="160"/>
      <c r="AD47" s="160"/>
      <c r="AE47" s="160"/>
      <c r="AF47" s="160"/>
      <c r="AG47" s="160"/>
      <c r="AH47" s="160"/>
      <c r="AI47" s="160"/>
      <c r="AJ47" s="160"/>
      <c r="AK47" s="57">
        <f t="shared" si="3"/>
        <v>0</v>
      </c>
      <c r="AL47" s="57">
        <f t="shared" si="4"/>
        <v>0</v>
      </c>
      <c r="AM47" s="57">
        <f t="shared" si="5"/>
        <v>0</v>
      </c>
      <c r="AN47" s="57" t="str">
        <f t="shared" si="6"/>
        <v/>
      </c>
      <c r="AO47" s="56">
        <f t="shared" si="7"/>
        <v>0</v>
      </c>
      <c r="AP47" s="56" t="str">
        <f t="shared" si="8"/>
        <v/>
      </c>
      <c r="AQ47" s="56">
        <f t="shared" si="9"/>
        <v>0</v>
      </c>
      <c r="AR47" s="56" t="str">
        <f t="shared" si="10"/>
        <v/>
      </c>
      <c r="AS47" s="58" t="str">
        <f>IFERROR(
   'Identitas Siswa'!E46 &amp; " " &amp; LOWER($AT$3) &amp; " " &amp; VLOOKUP(AP47, TP!$AM$5:$AN$24, 2, 0) &amp; ".",
"")</f>
        <v/>
      </c>
      <c r="AT47" s="58" t="str">
        <f>IFERROR(
   'Identitas Siswa'!E46 &amp; " " &amp; LOWER($AT$4) &amp; " " &amp; VLOOKUP(AR47, TP!$AM$5:$AN$24, 2, 0) &amp; ".",
"")</f>
        <v/>
      </c>
      <c r="AU47" s="15"/>
      <c r="AW47" s="29">
        <f t="shared" si="11"/>
        <v>0</v>
      </c>
      <c r="AX47" s="29">
        <f t="shared" si="0"/>
        <v>0</v>
      </c>
      <c r="AY47" s="29">
        <f t="shared" si="1"/>
        <v>0</v>
      </c>
      <c r="AZ47" s="54"/>
      <c r="BA47" s="29">
        <f t="shared" si="2"/>
        <v>0</v>
      </c>
      <c r="BE47" s="48"/>
      <c r="BF47" s="48"/>
    </row>
    <row r="48" spans="1:58" customFormat="1" hidden="1" x14ac:dyDescent="0.25">
      <c r="A48" s="56">
        <f>'Identitas Siswa'!A47</f>
        <v>40</v>
      </c>
      <c r="B48" s="62" t="str">
        <f>IF('Identitas Siswa'!D47=0,"",'Identitas Siswa'!D47)</f>
        <v/>
      </c>
      <c r="C48" s="160"/>
      <c r="D48" s="160"/>
      <c r="E48" s="160"/>
      <c r="F48" s="160"/>
      <c r="G48" s="160"/>
      <c r="H48" s="160"/>
      <c r="I48" s="160"/>
      <c r="J48" s="160"/>
      <c r="K48" s="160"/>
      <c r="L48" s="160"/>
      <c r="M48" s="160"/>
      <c r="N48" s="160"/>
      <c r="O48" s="160"/>
      <c r="P48" s="160"/>
      <c r="Q48" s="160"/>
      <c r="R48" s="160"/>
      <c r="S48" s="160"/>
      <c r="T48" s="160"/>
      <c r="U48" s="160"/>
      <c r="V48" s="160"/>
      <c r="W48" s="160"/>
      <c r="X48" s="160"/>
      <c r="Y48" s="160"/>
      <c r="Z48" s="160"/>
      <c r="AA48" s="160"/>
      <c r="AB48" s="160"/>
      <c r="AC48" s="160"/>
      <c r="AD48" s="160"/>
      <c r="AE48" s="160"/>
      <c r="AF48" s="160"/>
      <c r="AG48" s="160"/>
      <c r="AH48" s="160"/>
      <c r="AI48" s="160"/>
      <c r="AJ48" s="160"/>
      <c r="AK48" s="57">
        <f t="shared" si="3"/>
        <v>0</v>
      </c>
      <c r="AL48" s="57">
        <f t="shared" si="4"/>
        <v>0</v>
      </c>
      <c r="AM48" s="57">
        <f t="shared" si="5"/>
        <v>0</v>
      </c>
      <c r="AN48" s="57" t="str">
        <f t="shared" si="6"/>
        <v/>
      </c>
      <c r="AO48" s="56">
        <f t="shared" si="7"/>
        <v>0</v>
      </c>
      <c r="AP48" s="56" t="str">
        <f t="shared" si="8"/>
        <v/>
      </c>
      <c r="AQ48" s="56">
        <f t="shared" si="9"/>
        <v>0</v>
      </c>
      <c r="AR48" s="56" t="str">
        <f t="shared" si="10"/>
        <v/>
      </c>
      <c r="AS48" s="58" t="str">
        <f>IFERROR(
   'Identitas Siswa'!E47 &amp; " " &amp; LOWER($AT$3) &amp; " " &amp; VLOOKUP(AP48, TP!$AM$5:$AN$24, 2, 0) &amp; ".",
"")</f>
        <v/>
      </c>
      <c r="AT48" s="58" t="str">
        <f>IFERROR(
   'Identitas Siswa'!E47 &amp; " " &amp; LOWER($AT$4) &amp; " " &amp; VLOOKUP(AR48, TP!$AM$5:$AN$24, 2, 0) &amp; ".",
"")</f>
        <v/>
      </c>
      <c r="AU48" s="15"/>
      <c r="AW48" s="29">
        <f t="shared" si="11"/>
        <v>0</v>
      </c>
      <c r="AX48" s="29">
        <f t="shared" si="0"/>
        <v>0</v>
      </c>
      <c r="AY48" s="29">
        <f t="shared" si="1"/>
        <v>0</v>
      </c>
      <c r="AZ48" s="54"/>
      <c r="BA48" s="29">
        <f t="shared" si="2"/>
        <v>0</v>
      </c>
      <c r="BE48" s="48"/>
      <c r="BF48" s="48"/>
    </row>
    <row r="49" spans="1:58" customFormat="1" hidden="1" x14ac:dyDescent="0.25">
      <c r="A49" s="56">
        <f>'Identitas Siswa'!A48</f>
        <v>41</v>
      </c>
      <c r="B49" s="62" t="str">
        <f>IF('Identitas Siswa'!D48=0,"",'Identitas Siswa'!D48)</f>
        <v/>
      </c>
      <c r="C49" s="160"/>
      <c r="D49" s="160"/>
      <c r="E49" s="160"/>
      <c r="F49" s="160"/>
      <c r="G49" s="160"/>
      <c r="H49" s="160"/>
      <c r="I49" s="160"/>
      <c r="J49" s="160"/>
      <c r="K49" s="160"/>
      <c r="L49" s="160"/>
      <c r="M49" s="160"/>
      <c r="N49" s="160"/>
      <c r="O49" s="160"/>
      <c r="P49" s="160"/>
      <c r="Q49" s="160"/>
      <c r="R49" s="160"/>
      <c r="S49" s="160"/>
      <c r="T49" s="160"/>
      <c r="U49" s="160"/>
      <c r="V49" s="160"/>
      <c r="W49" s="160"/>
      <c r="X49" s="160"/>
      <c r="Y49" s="160"/>
      <c r="Z49" s="160"/>
      <c r="AA49" s="160"/>
      <c r="AB49" s="160"/>
      <c r="AC49" s="160"/>
      <c r="AD49" s="160"/>
      <c r="AE49" s="160"/>
      <c r="AF49" s="160"/>
      <c r="AG49" s="160"/>
      <c r="AH49" s="160"/>
      <c r="AI49" s="160"/>
      <c r="AJ49" s="160"/>
      <c r="AK49" s="57">
        <f t="shared" si="3"/>
        <v>0</v>
      </c>
      <c r="AL49" s="57">
        <f t="shared" si="4"/>
        <v>0</v>
      </c>
      <c r="AM49" s="57">
        <f t="shared" si="5"/>
        <v>0</v>
      </c>
      <c r="AN49" s="57" t="str">
        <f t="shared" si="6"/>
        <v/>
      </c>
      <c r="AO49" s="56">
        <f t="shared" si="7"/>
        <v>0</v>
      </c>
      <c r="AP49" s="56" t="str">
        <f t="shared" si="8"/>
        <v/>
      </c>
      <c r="AQ49" s="56">
        <f t="shared" si="9"/>
        <v>0</v>
      </c>
      <c r="AR49" s="56" t="str">
        <f t="shared" si="10"/>
        <v/>
      </c>
      <c r="AS49" s="58" t="str">
        <f>IFERROR(
   'Identitas Siswa'!E48 &amp; " " &amp; LOWER($AT$3) &amp; " " &amp; VLOOKUP(AP49, TP!$AM$5:$AN$24, 2, 0) &amp; ".",
"")</f>
        <v/>
      </c>
      <c r="AT49" s="58" t="str">
        <f>IFERROR(
   'Identitas Siswa'!E48 &amp; " " &amp; LOWER($AT$4) &amp; " " &amp; VLOOKUP(AR49, TP!$AM$5:$AN$24, 2, 0) &amp; ".",
"")</f>
        <v/>
      </c>
      <c r="AU49" s="15"/>
      <c r="AW49" s="29">
        <f t="shared" si="11"/>
        <v>0</v>
      </c>
      <c r="AX49" s="29">
        <f t="shared" si="0"/>
        <v>0</v>
      </c>
      <c r="AY49" s="29">
        <f t="shared" si="1"/>
        <v>0</v>
      </c>
      <c r="AZ49" s="54"/>
      <c r="BA49" s="29">
        <f t="shared" si="2"/>
        <v>0</v>
      </c>
      <c r="BE49" s="48"/>
      <c r="BF49" s="48"/>
    </row>
    <row r="50" spans="1:58" customFormat="1" hidden="1" x14ac:dyDescent="0.25">
      <c r="A50" s="56">
        <f>'Identitas Siswa'!A49</f>
        <v>42</v>
      </c>
      <c r="B50" s="62" t="str">
        <f>IF('Identitas Siswa'!D49=0,"",'Identitas Siswa'!D49)</f>
        <v/>
      </c>
      <c r="C50" s="160"/>
      <c r="D50" s="160"/>
      <c r="E50" s="160"/>
      <c r="F50" s="160"/>
      <c r="G50" s="160"/>
      <c r="H50" s="160"/>
      <c r="I50" s="160"/>
      <c r="J50" s="160"/>
      <c r="K50" s="160"/>
      <c r="L50" s="160"/>
      <c r="M50" s="160"/>
      <c r="N50" s="160"/>
      <c r="O50" s="160"/>
      <c r="P50" s="160"/>
      <c r="Q50" s="160"/>
      <c r="R50" s="160"/>
      <c r="S50" s="160"/>
      <c r="T50" s="160"/>
      <c r="U50" s="160"/>
      <c r="V50" s="160"/>
      <c r="W50" s="160"/>
      <c r="X50" s="160"/>
      <c r="Y50" s="160"/>
      <c r="Z50" s="160"/>
      <c r="AA50" s="160"/>
      <c r="AB50" s="160"/>
      <c r="AC50" s="160"/>
      <c r="AD50" s="160"/>
      <c r="AE50" s="160"/>
      <c r="AF50" s="160"/>
      <c r="AG50" s="160"/>
      <c r="AH50" s="160"/>
      <c r="AI50" s="160"/>
      <c r="AJ50" s="160"/>
      <c r="AK50" s="57">
        <f t="shared" si="3"/>
        <v>0</v>
      </c>
      <c r="AL50" s="57">
        <f t="shared" si="4"/>
        <v>0</v>
      </c>
      <c r="AM50" s="57">
        <f t="shared" si="5"/>
        <v>0</v>
      </c>
      <c r="AN50" s="57" t="str">
        <f t="shared" si="6"/>
        <v/>
      </c>
      <c r="AO50" s="56">
        <f t="shared" si="7"/>
        <v>0</v>
      </c>
      <c r="AP50" s="56" t="str">
        <f t="shared" si="8"/>
        <v/>
      </c>
      <c r="AQ50" s="56">
        <f t="shared" si="9"/>
        <v>0</v>
      </c>
      <c r="AR50" s="56" t="str">
        <f t="shared" si="10"/>
        <v/>
      </c>
      <c r="AS50" s="58" t="str">
        <f>IFERROR(
   'Identitas Siswa'!E49 &amp; " " &amp; LOWER($AT$3) &amp; " " &amp; VLOOKUP(AP50, TP!$AM$5:$AN$24, 2, 0) &amp; ".",
"")</f>
        <v/>
      </c>
      <c r="AT50" s="58" t="str">
        <f>IFERROR(
   'Identitas Siswa'!E49 &amp; " " &amp; LOWER($AT$4) &amp; " " &amp; VLOOKUP(AR50, TP!$AM$5:$AN$24, 2, 0) &amp; ".",
"")</f>
        <v/>
      </c>
      <c r="AU50" s="15"/>
      <c r="AW50" s="29">
        <f t="shared" si="11"/>
        <v>0</v>
      </c>
      <c r="AX50" s="29">
        <f t="shared" si="0"/>
        <v>0</v>
      </c>
      <c r="AY50" s="29">
        <f t="shared" si="1"/>
        <v>0</v>
      </c>
      <c r="AZ50" s="54"/>
      <c r="BA50" s="29">
        <f t="shared" si="2"/>
        <v>0</v>
      </c>
      <c r="BE50" s="48"/>
      <c r="BF50" s="48"/>
    </row>
    <row r="51" spans="1:58" customFormat="1" hidden="1" x14ac:dyDescent="0.25">
      <c r="A51" s="56">
        <f>'Identitas Siswa'!A50</f>
        <v>43</v>
      </c>
      <c r="B51" s="62" t="str">
        <f>IF('Identitas Siswa'!D50=0,"",'Identitas Siswa'!D50)</f>
        <v/>
      </c>
      <c r="C51" s="160"/>
      <c r="D51" s="160"/>
      <c r="E51" s="160"/>
      <c r="F51" s="160"/>
      <c r="G51" s="160"/>
      <c r="H51" s="160"/>
      <c r="I51" s="160"/>
      <c r="J51" s="160"/>
      <c r="K51" s="160"/>
      <c r="L51" s="160"/>
      <c r="M51" s="160"/>
      <c r="N51" s="160"/>
      <c r="O51" s="160"/>
      <c r="P51" s="160"/>
      <c r="Q51" s="160"/>
      <c r="R51" s="160"/>
      <c r="S51" s="160"/>
      <c r="T51" s="160"/>
      <c r="U51" s="160"/>
      <c r="V51" s="160"/>
      <c r="W51" s="160"/>
      <c r="X51" s="160"/>
      <c r="Y51" s="160"/>
      <c r="Z51" s="160"/>
      <c r="AA51" s="160"/>
      <c r="AB51" s="160"/>
      <c r="AC51" s="160"/>
      <c r="AD51" s="160"/>
      <c r="AE51" s="160"/>
      <c r="AF51" s="160"/>
      <c r="AG51" s="160"/>
      <c r="AH51" s="160"/>
      <c r="AI51" s="160"/>
      <c r="AJ51" s="160"/>
      <c r="AK51" s="57">
        <f t="shared" si="3"/>
        <v>0</v>
      </c>
      <c r="AL51" s="57">
        <f t="shared" si="4"/>
        <v>0</v>
      </c>
      <c r="AM51" s="57">
        <f t="shared" si="5"/>
        <v>0</v>
      </c>
      <c r="AN51" s="57" t="str">
        <f t="shared" si="6"/>
        <v/>
      </c>
      <c r="AO51" s="56">
        <f t="shared" si="7"/>
        <v>0</v>
      </c>
      <c r="AP51" s="56" t="str">
        <f t="shared" si="8"/>
        <v/>
      </c>
      <c r="AQ51" s="56">
        <f t="shared" si="9"/>
        <v>0</v>
      </c>
      <c r="AR51" s="56" t="str">
        <f t="shared" si="10"/>
        <v/>
      </c>
      <c r="AS51" s="58" t="str">
        <f>IFERROR(
   'Identitas Siswa'!E50 &amp; " " &amp; LOWER($AT$3) &amp; " " &amp; VLOOKUP(AP51, TP!$AM$5:$AN$24, 2, 0) &amp; ".",
"")</f>
        <v/>
      </c>
      <c r="AT51" s="58" t="str">
        <f>IFERROR(
   'Identitas Siswa'!E50 &amp; " " &amp; LOWER($AT$4) &amp; " " &amp; VLOOKUP(AR51, TP!$AM$5:$AN$24, 2, 0) &amp; ".",
"")</f>
        <v/>
      </c>
      <c r="AU51" s="15"/>
      <c r="AW51" s="29">
        <f t="shared" si="11"/>
        <v>0</v>
      </c>
      <c r="AX51" s="29">
        <f t="shared" si="0"/>
        <v>0</v>
      </c>
      <c r="AY51" s="29">
        <f t="shared" si="1"/>
        <v>0</v>
      </c>
      <c r="AZ51" s="54"/>
      <c r="BA51" s="29">
        <f t="shared" si="2"/>
        <v>0</v>
      </c>
      <c r="BE51" s="48"/>
      <c r="BF51" s="48"/>
    </row>
    <row r="52" spans="1:58" customFormat="1" hidden="1" x14ac:dyDescent="0.25">
      <c r="A52" s="56">
        <f>'Identitas Siswa'!A51</f>
        <v>44</v>
      </c>
      <c r="B52" s="62" t="str">
        <f>IF('Identitas Siswa'!D51=0,"",'Identitas Siswa'!D51)</f>
        <v/>
      </c>
      <c r="C52" s="160"/>
      <c r="D52" s="160"/>
      <c r="E52" s="160"/>
      <c r="F52" s="160"/>
      <c r="G52" s="160"/>
      <c r="H52" s="160"/>
      <c r="I52" s="160"/>
      <c r="J52" s="160"/>
      <c r="K52" s="160"/>
      <c r="L52" s="160"/>
      <c r="M52" s="160"/>
      <c r="N52" s="160"/>
      <c r="O52" s="160"/>
      <c r="P52" s="160"/>
      <c r="Q52" s="160"/>
      <c r="R52" s="160"/>
      <c r="S52" s="160"/>
      <c r="T52" s="160"/>
      <c r="U52" s="160"/>
      <c r="V52" s="160"/>
      <c r="W52" s="160"/>
      <c r="X52" s="160"/>
      <c r="Y52" s="160"/>
      <c r="Z52" s="160"/>
      <c r="AA52" s="160"/>
      <c r="AB52" s="160"/>
      <c r="AC52" s="160"/>
      <c r="AD52" s="160"/>
      <c r="AE52" s="160"/>
      <c r="AF52" s="160"/>
      <c r="AG52" s="160"/>
      <c r="AH52" s="160"/>
      <c r="AI52" s="160"/>
      <c r="AJ52" s="160"/>
      <c r="AK52" s="57">
        <f t="shared" si="3"/>
        <v>0</v>
      </c>
      <c r="AL52" s="57">
        <f t="shared" si="4"/>
        <v>0</v>
      </c>
      <c r="AM52" s="57">
        <f t="shared" si="5"/>
        <v>0</v>
      </c>
      <c r="AN52" s="57" t="str">
        <f t="shared" si="6"/>
        <v/>
      </c>
      <c r="AO52" s="56">
        <f t="shared" si="7"/>
        <v>0</v>
      </c>
      <c r="AP52" s="56" t="str">
        <f t="shared" si="8"/>
        <v/>
      </c>
      <c r="AQ52" s="56">
        <f t="shared" si="9"/>
        <v>0</v>
      </c>
      <c r="AR52" s="56" t="str">
        <f t="shared" si="10"/>
        <v/>
      </c>
      <c r="AS52" s="58" t="str">
        <f>IFERROR(
   'Identitas Siswa'!E51 &amp; " " &amp; LOWER($AT$3) &amp; " " &amp; VLOOKUP(AP52, TP!$AM$5:$AN$24, 2, 0) &amp; ".",
"")</f>
        <v/>
      </c>
      <c r="AT52" s="58" t="str">
        <f>IFERROR(
   'Identitas Siswa'!E51 &amp; " " &amp; LOWER($AT$4) &amp; " " &amp; VLOOKUP(AR52, TP!$AM$5:$AN$24, 2, 0) &amp; ".",
"")</f>
        <v/>
      </c>
      <c r="AU52" s="15"/>
      <c r="AW52" s="29">
        <f t="shared" si="11"/>
        <v>0</v>
      </c>
      <c r="AX52" s="29">
        <f t="shared" si="0"/>
        <v>0</v>
      </c>
      <c r="AY52" s="29">
        <f t="shared" si="1"/>
        <v>0</v>
      </c>
      <c r="AZ52" s="54"/>
      <c r="BA52" s="29">
        <f t="shared" si="2"/>
        <v>0</v>
      </c>
      <c r="BE52" s="48"/>
      <c r="BF52" s="48"/>
    </row>
    <row r="53" spans="1:58" customFormat="1" hidden="1" x14ac:dyDescent="0.25">
      <c r="A53" s="56">
        <f>'Identitas Siswa'!A52</f>
        <v>45</v>
      </c>
      <c r="B53" s="62" t="str">
        <f>IF('Identitas Siswa'!D52=0,"",'Identitas Siswa'!D52)</f>
        <v/>
      </c>
      <c r="C53" s="160"/>
      <c r="D53" s="160"/>
      <c r="E53" s="160"/>
      <c r="F53" s="160"/>
      <c r="G53" s="160"/>
      <c r="H53" s="160"/>
      <c r="I53" s="160"/>
      <c r="J53" s="160"/>
      <c r="K53" s="160"/>
      <c r="L53" s="160"/>
      <c r="M53" s="160"/>
      <c r="N53" s="160"/>
      <c r="O53" s="160"/>
      <c r="P53" s="160"/>
      <c r="Q53" s="160"/>
      <c r="R53" s="160"/>
      <c r="S53" s="160"/>
      <c r="T53" s="160"/>
      <c r="U53" s="160"/>
      <c r="V53" s="160"/>
      <c r="W53" s="160"/>
      <c r="X53" s="160"/>
      <c r="Y53" s="160"/>
      <c r="Z53" s="160"/>
      <c r="AA53" s="160"/>
      <c r="AB53" s="160"/>
      <c r="AC53" s="160"/>
      <c r="AD53" s="160"/>
      <c r="AE53" s="160"/>
      <c r="AF53" s="160"/>
      <c r="AG53" s="160"/>
      <c r="AH53" s="160"/>
      <c r="AI53" s="160"/>
      <c r="AJ53" s="160"/>
      <c r="AK53" s="57">
        <f t="shared" si="3"/>
        <v>0</v>
      </c>
      <c r="AL53" s="57">
        <f t="shared" si="4"/>
        <v>0</v>
      </c>
      <c r="AM53" s="57">
        <f t="shared" si="5"/>
        <v>0</v>
      </c>
      <c r="AN53" s="57" t="str">
        <f t="shared" si="6"/>
        <v/>
      </c>
      <c r="AO53" s="56">
        <f t="shared" si="7"/>
        <v>0</v>
      </c>
      <c r="AP53" s="56" t="str">
        <f t="shared" si="8"/>
        <v/>
      </c>
      <c r="AQ53" s="56">
        <f t="shared" si="9"/>
        <v>0</v>
      </c>
      <c r="AR53" s="56" t="str">
        <f t="shared" si="10"/>
        <v/>
      </c>
      <c r="AS53" s="58" t="str">
        <f>IFERROR(
   'Identitas Siswa'!E52 &amp; " " &amp; LOWER($AT$3) &amp; " " &amp; VLOOKUP(AP53, TP!$AM$5:$AN$24, 2, 0) &amp; ".",
"")</f>
        <v/>
      </c>
      <c r="AT53" s="58" t="str">
        <f>IFERROR(
   'Identitas Siswa'!E52 &amp; " " &amp; LOWER($AT$4) &amp; " " &amp; VLOOKUP(AR53, TP!$AM$5:$AN$24, 2, 0) &amp; ".",
"")</f>
        <v/>
      </c>
      <c r="AU53" s="15"/>
      <c r="AW53" s="29">
        <f t="shared" si="11"/>
        <v>0</v>
      </c>
      <c r="AX53" s="29">
        <f t="shared" si="0"/>
        <v>0</v>
      </c>
      <c r="AY53" s="29">
        <f t="shared" si="1"/>
        <v>0</v>
      </c>
      <c r="AZ53" s="54"/>
      <c r="BA53" s="29">
        <f t="shared" si="2"/>
        <v>0</v>
      </c>
      <c r="BE53" s="48"/>
      <c r="BF53" s="48"/>
    </row>
    <row r="54" spans="1:58" customFormat="1" hidden="1" x14ac:dyDescent="0.25">
      <c r="A54" s="56">
        <f>'Identitas Siswa'!A53</f>
        <v>46</v>
      </c>
      <c r="B54" s="62" t="str">
        <f>IF('Identitas Siswa'!D53=0,"",'Identitas Siswa'!D53)</f>
        <v/>
      </c>
      <c r="C54" s="160"/>
      <c r="D54" s="160"/>
      <c r="E54" s="160"/>
      <c r="F54" s="160"/>
      <c r="G54" s="160"/>
      <c r="H54" s="160"/>
      <c r="I54" s="160"/>
      <c r="J54" s="160"/>
      <c r="K54" s="160"/>
      <c r="L54" s="160"/>
      <c r="M54" s="160"/>
      <c r="N54" s="160"/>
      <c r="O54" s="160"/>
      <c r="P54" s="160"/>
      <c r="Q54" s="160"/>
      <c r="R54" s="160"/>
      <c r="S54" s="160"/>
      <c r="T54" s="160"/>
      <c r="U54" s="160"/>
      <c r="V54" s="160"/>
      <c r="W54" s="160"/>
      <c r="X54" s="160"/>
      <c r="Y54" s="160"/>
      <c r="Z54" s="160"/>
      <c r="AA54" s="160"/>
      <c r="AB54" s="160"/>
      <c r="AC54" s="160"/>
      <c r="AD54" s="160"/>
      <c r="AE54" s="160"/>
      <c r="AF54" s="160"/>
      <c r="AG54" s="160"/>
      <c r="AH54" s="160"/>
      <c r="AI54" s="160"/>
      <c r="AJ54" s="160"/>
      <c r="AK54" s="57">
        <f t="shared" si="3"/>
        <v>0</v>
      </c>
      <c r="AL54" s="57">
        <f t="shared" si="4"/>
        <v>0</v>
      </c>
      <c r="AM54" s="57">
        <f t="shared" si="5"/>
        <v>0</v>
      </c>
      <c r="AN54" s="57" t="str">
        <f t="shared" si="6"/>
        <v/>
      </c>
      <c r="AO54" s="56">
        <f t="shared" si="7"/>
        <v>0</v>
      </c>
      <c r="AP54" s="56" t="str">
        <f t="shared" si="8"/>
        <v/>
      </c>
      <c r="AQ54" s="56">
        <f t="shared" si="9"/>
        <v>0</v>
      </c>
      <c r="AR54" s="56" t="str">
        <f t="shared" si="10"/>
        <v/>
      </c>
      <c r="AS54" s="58" t="str">
        <f>IFERROR(
   'Identitas Siswa'!E53 &amp; " " &amp; LOWER($AT$3) &amp; " " &amp; VLOOKUP(AP54, TP!$AM$5:$AN$24, 2, 0) &amp; ".",
"")</f>
        <v/>
      </c>
      <c r="AT54" s="58" t="str">
        <f>IFERROR(
   'Identitas Siswa'!E53 &amp; " " &amp; LOWER($AT$4) &amp; " " &amp; VLOOKUP(AR54, TP!$AM$5:$AN$24, 2, 0) &amp; ".",
"")</f>
        <v/>
      </c>
      <c r="AU54" s="15"/>
      <c r="AW54" s="29">
        <f t="shared" si="11"/>
        <v>0</v>
      </c>
      <c r="AX54" s="29">
        <f t="shared" si="0"/>
        <v>0</v>
      </c>
      <c r="AY54" s="29">
        <f t="shared" si="1"/>
        <v>0</v>
      </c>
      <c r="AZ54" s="54"/>
      <c r="BA54" s="29">
        <f t="shared" si="2"/>
        <v>0</v>
      </c>
      <c r="BE54" s="48"/>
      <c r="BF54" s="48"/>
    </row>
    <row r="55" spans="1:58" customFormat="1" hidden="1" x14ac:dyDescent="0.25">
      <c r="A55" s="56">
        <f>'Identitas Siswa'!A54</f>
        <v>47</v>
      </c>
      <c r="B55" s="62" t="str">
        <f>IF('Identitas Siswa'!D54=0,"",'Identitas Siswa'!D54)</f>
        <v/>
      </c>
      <c r="C55" s="160"/>
      <c r="D55" s="160"/>
      <c r="E55" s="160"/>
      <c r="F55" s="160"/>
      <c r="G55" s="160"/>
      <c r="H55" s="160"/>
      <c r="I55" s="160"/>
      <c r="J55" s="160"/>
      <c r="K55" s="160"/>
      <c r="L55" s="160"/>
      <c r="M55" s="160"/>
      <c r="N55" s="160"/>
      <c r="O55" s="160"/>
      <c r="P55" s="160"/>
      <c r="Q55" s="160"/>
      <c r="R55" s="160"/>
      <c r="S55" s="160"/>
      <c r="T55" s="160"/>
      <c r="U55" s="160"/>
      <c r="V55" s="160"/>
      <c r="W55" s="160"/>
      <c r="X55" s="160"/>
      <c r="Y55" s="160"/>
      <c r="Z55" s="160"/>
      <c r="AA55" s="160"/>
      <c r="AB55" s="160"/>
      <c r="AC55" s="160"/>
      <c r="AD55" s="160"/>
      <c r="AE55" s="160"/>
      <c r="AF55" s="160"/>
      <c r="AG55" s="160"/>
      <c r="AH55" s="160"/>
      <c r="AI55" s="160"/>
      <c r="AJ55" s="160"/>
      <c r="AK55" s="57">
        <f t="shared" si="3"/>
        <v>0</v>
      </c>
      <c r="AL55" s="57">
        <f t="shared" si="4"/>
        <v>0</v>
      </c>
      <c r="AM55" s="57">
        <f t="shared" si="5"/>
        <v>0</v>
      </c>
      <c r="AN55" s="57" t="str">
        <f t="shared" si="6"/>
        <v/>
      </c>
      <c r="AO55" s="56">
        <f t="shared" si="7"/>
        <v>0</v>
      </c>
      <c r="AP55" s="56" t="str">
        <f t="shared" si="8"/>
        <v/>
      </c>
      <c r="AQ55" s="56">
        <f t="shared" si="9"/>
        <v>0</v>
      </c>
      <c r="AR55" s="56" t="str">
        <f t="shared" si="10"/>
        <v/>
      </c>
      <c r="AS55" s="58" t="str">
        <f>IFERROR(
   'Identitas Siswa'!E54 &amp; " " &amp; LOWER($AT$3) &amp; " " &amp; VLOOKUP(AP55, TP!$AM$5:$AN$24, 2, 0) &amp; ".",
"")</f>
        <v/>
      </c>
      <c r="AT55" s="58" t="str">
        <f>IFERROR(
   'Identitas Siswa'!E54 &amp; " " &amp; LOWER($AT$4) &amp; " " &amp; VLOOKUP(AR55, TP!$AM$5:$AN$24, 2, 0) &amp; ".",
"")</f>
        <v/>
      </c>
      <c r="AU55" s="15"/>
      <c r="AW55" s="29">
        <f t="shared" si="11"/>
        <v>0</v>
      </c>
      <c r="AX55" s="29">
        <f t="shared" si="0"/>
        <v>0</v>
      </c>
      <c r="AY55" s="29">
        <f t="shared" si="1"/>
        <v>0</v>
      </c>
      <c r="AZ55" s="54"/>
      <c r="BA55" s="29">
        <f t="shared" si="2"/>
        <v>0</v>
      </c>
      <c r="BE55" s="48"/>
      <c r="BF55" s="48"/>
    </row>
    <row r="56" spans="1:58" customFormat="1" hidden="1" x14ac:dyDescent="0.25">
      <c r="A56" s="56">
        <f>'Identitas Siswa'!A55</f>
        <v>48</v>
      </c>
      <c r="B56" s="62" t="str">
        <f>IF('Identitas Siswa'!D55=0,"",'Identitas Siswa'!D55)</f>
        <v/>
      </c>
      <c r="C56" s="160"/>
      <c r="D56" s="160"/>
      <c r="E56" s="160"/>
      <c r="F56" s="160"/>
      <c r="G56" s="160"/>
      <c r="H56" s="160"/>
      <c r="I56" s="160"/>
      <c r="J56" s="160"/>
      <c r="K56" s="160"/>
      <c r="L56" s="160"/>
      <c r="M56" s="160"/>
      <c r="N56" s="160"/>
      <c r="O56" s="160"/>
      <c r="P56" s="160"/>
      <c r="Q56" s="160"/>
      <c r="R56" s="160"/>
      <c r="S56" s="160"/>
      <c r="T56" s="160"/>
      <c r="U56" s="160"/>
      <c r="V56" s="160"/>
      <c r="W56" s="160"/>
      <c r="X56" s="160"/>
      <c r="Y56" s="160"/>
      <c r="Z56" s="160"/>
      <c r="AA56" s="160"/>
      <c r="AB56" s="160"/>
      <c r="AC56" s="160"/>
      <c r="AD56" s="160"/>
      <c r="AE56" s="160"/>
      <c r="AF56" s="160"/>
      <c r="AG56" s="160"/>
      <c r="AH56" s="160"/>
      <c r="AI56" s="160"/>
      <c r="AJ56" s="160"/>
      <c r="AK56" s="57">
        <f t="shared" si="3"/>
        <v>0</v>
      </c>
      <c r="AL56" s="57">
        <f t="shared" si="4"/>
        <v>0</v>
      </c>
      <c r="AM56" s="57">
        <f t="shared" si="5"/>
        <v>0</v>
      </c>
      <c r="AN56" s="57" t="str">
        <f t="shared" si="6"/>
        <v/>
      </c>
      <c r="AO56" s="56">
        <f t="shared" si="7"/>
        <v>0</v>
      </c>
      <c r="AP56" s="56" t="str">
        <f t="shared" si="8"/>
        <v/>
      </c>
      <c r="AQ56" s="56">
        <f t="shared" si="9"/>
        <v>0</v>
      </c>
      <c r="AR56" s="56" t="str">
        <f t="shared" si="10"/>
        <v/>
      </c>
      <c r="AS56" s="58" t="str">
        <f>IFERROR(
   'Identitas Siswa'!E55 &amp; " " &amp; LOWER($AT$3) &amp; " " &amp; VLOOKUP(AP56, TP!$AM$5:$AN$24, 2, 0) &amp; ".",
"")</f>
        <v/>
      </c>
      <c r="AT56" s="58" t="str">
        <f>IFERROR(
   'Identitas Siswa'!E55 &amp; " " &amp; LOWER($AT$4) &amp; " " &amp; VLOOKUP(AR56, TP!$AM$5:$AN$24, 2, 0) &amp; ".",
"")</f>
        <v/>
      </c>
      <c r="AU56" s="15"/>
      <c r="AW56" s="29">
        <f t="shared" si="11"/>
        <v>0</v>
      </c>
      <c r="AX56" s="29">
        <f t="shared" si="0"/>
        <v>0</v>
      </c>
      <c r="AY56" s="29">
        <f t="shared" si="1"/>
        <v>0</v>
      </c>
      <c r="AZ56" s="54"/>
      <c r="BA56" s="29">
        <f t="shared" si="2"/>
        <v>0</v>
      </c>
      <c r="BE56" s="48"/>
      <c r="BF56" s="48"/>
    </row>
    <row r="57" spans="1:58" customFormat="1" hidden="1" x14ac:dyDescent="0.25">
      <c r="A57" s="56">
        <f>'Identitas Siswa'!A56</f>
        <v>49</v>
      </c>
      <c r="B57" s="62" t="str">
        <f>IF('Identitas Siswa'!D56=0,"",'Identitas Siswa'!D56)</f>
        <v/>
      </c>
      <c r="C57" s="160"/>
      <c r="D57" s="160"/>
      <c r="E57" s="160"/>
      <c r="F57" s="160"/>
      <c r="G57" s="160"/>
      <c r="H57" s="160"/>
      <c r="I57" s="160"/>
      <c r="J57" s="160"/>
      <c r="K57" s="160"/>
      <c r="L57" s="160"/>
      <c r="M57" s="160"/>
      <c r="N57" s="160"/>
      <c r="O57" s="160"/>
      <c r="P57" s="160"/>
      <c r="Q57" s="160"/>
      <c r="R57" s="160"/>
      <c r="S57" s="160"/>
      <c r="T57" s="160"/>
      <c r="U57" s="160"/>
      <c r="V57" s="160"/>
      <c r="W57" s="160"/>
      <c r="X57" s="160"/>
      <c r="Y57" s="160"/>
      <c r="Z57" s="160"/>
      <c r="AA57" s="160"/>
      <c r="AB57" s="160"/>
      <c r="AC57" s="160"/>
      <c r="AD57" s="160"/>
      <c r="AE57" s="160"/>
      <c r="AF57" s="160"/>
      <c r="AG57" s="160"/>
      <c r="AH57" s="160"/>
      <c r="AI57" s="160"/>
      <c r="AJ57" s="160"/>
      <c r="AK57" s="57">
        <f t="shared" si="3"/>
        <v>0</v>
      </c>
      <c r="AL57" s="57">
        <f t="shared" si="4"/>
        <v>0</v>
      </c>
      <c r="AM57" s="57">
        <f t="shared" si="5"/>
        <v>0</v>
      </c>
      <c r="AN57" s="57" t="str">
        <f t="shared" si="6"/>
        <v/>
      </c>
      <c r="AO57" s="56">
        <f t="shared" si="7"/>
        <v>0</v>
      </c>
      <c r="AP57" s="56" t="str">
        <f t="shared" si="8"/>
        <v/>
      </c>
      <c r="AQ57" s="56">
        <f t="shared" si="9"/>
        <v>0</v>
      </c>
      <c r="AR57" s="56" t="str">
        <f t="shared" si="10"/>
        <v/>
      </c>
      <c r="AS57" s="58" t="str">
        <f>IFERROR(
   'Identitas Siswa'!E56 &amp; " " &amp; LOWER($AT$3) &amp; " " &amp; VLOOKUP(AP57, TP!$AM$5:$AN$24, 2, 0) &amp; ".",
"")</f>
        <v/>
      </c>
      <c r="AT57" s="58" t="str">
        <f>IFERROR(
   'Identitas Siswa'!E56 &amp; " " &amp; LOWER($AT$4) &amp; " " &amp; VLOOKUP(AR57, TP!$AM$5:$AN$24, 2, 0) &amp; ".",
"")</f>
        <v/>
      </c>
      <c r="AU57" s="15"/>
      <c r="AW57" s="29">
        <f t="shared" si="11"/>
        <v>0</v>
      </c>
      <c r="AX57" s="29">
        <f t="shared" si="0"/>
        <v>0</v>
      </c>
      <c r="AY57" s="29">
        <f t="shared" si="1"/>
        <v>0</v>
      </c>
      <c r="AZ57" s="54"/>
      <c r="BA57" s="29">
        <f t="shared" si="2"/>
        <v>0</v>
      </c>
      <c r="BE57" s="48"/>
      <c r="BF57" s="48"/>
    </row>
    <row r="58" spans="1:58" customFormat="1" hidden="1" x14ac:dyDescent="0.25">
      <c r="A58" s="56">
        <f>'Identitas Siswa'!A57</f>
        <v>50</v>
      </c>
      <c r="B58" s="62" t="str">
        <f>IF('Identitas Siswa'!D57=0,"",'Identitas Siswa'!D57)</f>
        <v/>
      </c>
      <c r="C58" s="160"/>
      <c r="D58" s="160"/>
      <c r="E58" s="160"/>
      <c r="F58" s="160"/>
      <c r="G58" s="160"/>
      <c r="H58" s="160"/>
      <c r="I58" s="160"/>
      <c r="J58" s="160"/>
      <c r="K58" s="160"/>
      <c r="L58" s="160"/>
      <c r="M58" s="160"/>
      <c r="N58" s="160"/>
      <c r="O58" s="160"/>
      <c r="P58" s="160"/>
      <c r="Q58" s="160"/>
      <c r="R58" s="160"/>
      <c r="S58" s="160"/>
      <c r="T58" s="160"/>
      <c r="U58" s="160"/>
      <c r="V58" s="160"/>
      <c r="W58" s="160"/>
      <c r="X58" s="160"/>
      <c r="Y58" s="160"/>
      <c r="Z58" s="160"/>
      <c r="AA58" s="160"/>
      <c r="AB58" s="160"/>
      <c r="AC58" s="160"/>
      <c r="AD58" s="160"/>
      <c r="AE58" s="160"/>
      <c r="AF58" s="160"/>
      <c r="AG58" s="160"/>
      <c r="AH58" s="160"/>
      <c r="AI58" s="160"/>
      <c r="AJ58" s="160"/>
      <c r="AK58" s="57">
        <f t="shared" si="3"/>
        <v>0</v>
      </c>
      <c r="AL58" s="57">
        <f t="shared" si="4"/>
        <v>0</v>
      </c>
      <c r="AM58" s="57">
        <f t="shared" si="5"/>
        <v>0</v>
      </c>
      <c r="AN58" s="57" t="str">
        <f t="shared" si="6"/>
        <v/>
      </c>
      <c r="AO58" s="56">
        <f t="shared" si="7"/>
        <v>0</v>
      </c>
      <c r="AP58" s="56" t="str">
        <f t="shared" si="8"/>
        <v/>
      </c>
      <c r="AQ58" s="56">
        <f t="shared" si="9"/>
        <v>0</v>
      </c>
      <c r="AR58" s="56" t="str">
        <f t="shared" si="10"/>
        <v/>
      </c>
      <c r="AS58" s="58" t="str">
        <f>IFERROR(
   'Identitas Siswa'!E57 &amp; " " &amp; LOWER($AT$3) &amp; " " &amp; VLOOKUP(AP58, TP!$AM$5:$AN$24, 2, 0) &amp; ".",
"")</f>
        <v/>
      </c>
      <c r="AT58" s="58" t="str">
        <f>IFERROR(
   'Identitas Siswa'!E57 &amp; " " &amp; LOWER($AT$4) &amp; " " &amp; VLOOKUP(AR58, TP!$AM$5:$AN$24, 2, 0) &amp; ".",
"")</f>
        <v/>
      </c>
      <c r="AU58" s="15"/>
      <c r="AW58" s="29">
        <f t="shared" si="11"/>
        <v>0</v>
      </c>
      <c r="AX58" s="29">
        <f t="shared" si="0"/>
        <v>0</v>
      </c>
      <c r="AY58" s="29">
        <f t="shared" si="1"/>
        <v>0</v>
      </c>
      <c r="AZ58" s="54"/>
      <c r="BA58" s="29">
        <f t="shared" si="2"/>
        <v>0</v>
      </c>
      <c r="BE58" s="48"/>
      <c r="BF58" s="48"/>
    </row>
    <row r="59" spans="1:58" customFormat="1" hidden="1" x14ac:dyDescent="0.25">
      <c r="A59" s="56">
        <f>'Identitas Siswa'!A58</f>
        <v>51</v>
      </c>
      <c r="B59" s="62" t="str">
        <f>IF('Identitas Siswa'!D58=0,"",'Identitas Siswa'!D58)</f>
        <v/>
      </c>
      <c r="C59" s="160"/>
      <c r="D59" s="160"/>
      <c r="E59" s="160"/>
      <c r="F59" s="160"/>
      <c r="G59" s="160"/>
      <c r="H59" s="160"/>
      <c r="I59" s="160"/>
      <c r="J59" s="160"/>
      <c r="K59" s="160"/>
      <c r="L59" s="160"/>
      <c r="M59" s="160"/>
      <c r="N59" s="160"/>
      <c r="O59" s="160"/>
      <c r="P59" s="160"/>
      <c r="Q59" s="160"/>
      <c r="R59" s="160"/>
      <c r="S59" s="160"/>
      <c r="T59" s="160"/>
      <c r="U59" s="160"/>
      <c r="V59" s="160"/>
      <c r="W59" s="160"/>
      <c r="X59" s="160"/>
      <c r="Y59" s="160"/>
      <c r="Z59" s="160"/>
      <c r="AA59" s="160"/>
      <c r="AB59" s="160"/>
      <c r="AC59" s="160"/>
      <c r="AD59" s="160"/>
      <c r="AE59" s="160"/>
      <c r="AF59" s="160"/>
      <c r="AG59" s="160"/>
      <c r="AH59" s="160"/>
      <c r="AI59" s="160"/>
      <c r="AJ59" s="160"/>
      <c r="AK59" s="57">
        <f t="shared" si="3"/>
        <v>0</v>
      </c>
      <c r="AL59" s="57">
        <f t="shared" si="4"/>
        <v>0</v>
      </c>
      <c r="AM59" s="57">
        <f t="shared" si="5"/>
        <v>0</v>
      </c>
      <c r="AN59" s="57" t="str">
        <f t="shared" si="6"/>
        <v/>
      </c>
      <c r="AO59" s="56">
        <f t="shared" si="7"/>
        <v>0</v>
      </c>
      <c r="AP59" s="56" t="str">
        <f t="shared" si="8"/>
        <v/>
      </c>
      <c r="AQ59" s="56">
        <f t="shared" si="9"/>
        <v>0</v>
      </c>
      <c r="AR59" s="56" t="str">
        <f t="shared" si="10"/>
        <v/>
      </c>
      <c r="AS59" s="58" t="str">
        <f>IFERROR(
   'Identitas Siswa'!E58 &amp; " " &amp; LOWER($AT$3) &amp; " " &amp; VLOOKUP(AP59, TP!$AM$5:$AN$24, 2, 0) &amp; ".",
"")</f>
        <v/>
      </c>
      <c r="AT59" s="58" t="str">
        <f>IFERROR(
   'Identitas Siswa'!E58 &amp; " " &amp; LOWER($AT$4) &amp; " " &amp; VLOOKUP(AR59, TP!$AM$5:$AN$24, 2, 0) &amp; ".",
"")</f>
        <v/>
      </c>
      <c r="AU59" s="15"/>
      <c r="AW59" s="29">
        <f t="shared" si="11"/>
        <v>0</v>
      </c>
      <c r="AX59" s="29">
        <f t="shared" si="0"/>
        <v>0</v>
      </c>
      <c r="AY59" s="29">
        <f t="shared" si="1"/>
        <v>0</v>
      </c>
      <c r="AZ59" s="54"/>
      <c r="BA59" s="29">
        <f t="shared" si="2"/>
        <v>0</v>
      </c>
      <c r="BE59" s="48"/>
      <c r="BF59" s="48"/>
    </row>
    <row r="60" spans="1:58" customFormat="1" hidden="1" x14ac:dyDescent="0.25">
      <c r="A60" s="56">
        <f>'Identitas Siswa'!A59</f>
        <v>52</v>
      </c>
      <c r="B60" s="62" t="str">
        <f>IF('Identitas Siswa'!D59=0,"",'Identitas Siswa'!D59)</f>
        <v/>
      </c>
      <c r="C60" s="160"/>
      <c r="D60" s="160"/>
      <c r="E60" s="160"/>
      <c r="F60" s="160"/>
      <c r="G60" s="160"/>
      <c r="H60" s="160"/>
      <c r="I60" s="160"/>
      <c r="J60" s="160"/>
      <c r="K60" s="160"/>
      <c r="L60" s="160"/>
      <c r="M60" s="160"/>
      <c r="N60" s="160"/>
      <c r="O60" s="160"/>
      <c r="P60" s="160"/>
      <c r="Q60" s="160"/>
      <c r="R60" s="160"/>
      <c r="S60" s="160"/>
      <c r="T60" s="160"/>
      <c r="U60" s="160"/>
      <c r="V60" s="160"/>
      <c r="W60" s="160"/>
      <c r="X60" s="160"/>
      <c r="Y60" s="160"/>
      <c r="Z60" s="160"/>
      <c r="AA60" s="160"/>
      <c r="AB60" s="160"/>
      <c r="AC60" s="160"/>
      <c r="AD60" s="160"/>
      <c r="AE60" s="160"/>
      <c r="AF60" s="160"/>
      <c r="AG60" s="160"/>
      <c r="AH60" s="160"/>
      <c r="AI60" s="160"/>
      <c r="AJ60" s="160"/>
      <c r="AK60" s="57">
        <f t="shared" si="3"/>
        <v>0</v>
      </c>
      <c r="AL60" s="57">
        <f t="shared" si="4"/>
        <v>0</v>
      </c>
      <c r="AM60" s="57">
        <f t="shared" si="5"/>
        <v>0</v>
      </c>
      <c r="AN60" s="57" t="str">
        <f t="shared" si="6"/>
        <v/>
      </c>
      <c r="AO60" s="56">
        <f t="shared" si="7"/>
        <v>0</v>
      </c>
      <c r="AP60" s="56" t="str">
        <f t="shared" si="8"/>
        <v/>
      </c>
      <c r="AQ60" s="56">
        <f t="shared" si="9"/>
        <v>0</v>
      </c>
      <c r="AR60" s="56" t="str">
        <f t="shared" si="10"/>
        <v/>
      </c>
      <c r="AS60" s="58" t="str">
        <f>IFERROR(
   'Identitas Siswa'!E59 &amp; " " &amp; LOWER($AT$3) &amp; " " &amp; VLOOKUP(AP60, TP!$AM$5:$AN$24, 2, 0) &amp; ".",
"")</f>
        <v/>
      </c>
      <c r="AT60" s="58" t="str">
        <f>IFERROR(
   'Identitas Siswa'!E59 &amp; " " &amp; LOWER($AT$4) &amp; " " &amp; VLOOKUP(AR60, TP!$AM$5:$AN$24, 2, 0) &amp; ".",
"")</f>
        <v/>
      </c>
      <c r="AU60" s="15"/>
      <c r="AW60" s="29">
        <f t="shared" si="11"/>
        <v>0</v>
      </c>
      <c r="AX60" s="29">
        <f t="shared" si="0"/>
        <v>0</v>
      </c>
      <c r="AY60" s="29">
        <f t="shared" si="1"/>
        <v>0</v>
      </c>
      <c r="AZ60" s="54"/>
      <c r="BA60" s="29">
        <f t="shared" si="2"/>
        <v>0</v>
      </c>
      <c r="BE60" s="48"/>
      <c r="BF60" s="48"/>
    </row>
    <row r="61" spans="1:58" customFormat="1" hidden="1" x14ac:dyDescent="0.25">
      <c r="A61" s="56">
        <f>'Identitas Siswa'!A60</f>
        <v>53</v>
      </c>
      <c r="B61" s="62" t="str">
        <f>IF('Identitas Siswa'!D60=0,"",'Identitas Siswa'!D60)</f>
        <v/>
      </c>
      <c r="C61" s="160"/>
      <c r="D61" s="160"/>
      <c r="E61" s="160"/>
      <c r="F61" s="160"/>
      <c r="G61" s="160"/>
      <c r="H61" s="160"/>
      <c r="I61" s="160"/>
      <c r="J61" s="160"/>
      <c r="K61" s="160"/>
      <c r="L61" s="160"/>
      <c r="M61" s="160"/>
      <c r="N61" s="160"/>
      <c r="O61" s="160"/>
      <c r="P61" s="160"/>
      <c r="Q61" s="160"/>
      <c r="R61" s="160"/>
      <c r="S61" s="160"/>
      <c r="T61" s="160"/>
      <c r="U61" s="160"/>
      <c r="V61" s="160"/>
      <c r="W61" s="160"/>
      <c r="X61" s="160"/>
      <c r="Y61" s="160"/>
      <c r="Z61" s="160"/>
      <c r="AA61" s="160"/>
      <c r="AB61" s="160"/>
      <c r="AC61" s="160"/>
      <c r="AD61" s="160"/>
      <c r="AE61" s="160"/>
      <c r="AF61" s="160"/>
      <c r="AG61" s="160"/>
      <c r="AH61" s="160"/>
      <c r="AI61" s="160"/>
      <c r="AJ61" s="160"/>
      <c r="AK61" s="57">
        <f t="shared" si="3"/>
        <v>0</v>
      </c>
      <c r="AL61" s="57">
        <f t="shared" si="4"/>
        <v>0</v>
      </c>
      <c r="AM61" s="57">
        <f t="shared" si="5"/>
        <v>0</v>
      </c>
      <c r="AN61" s="57" t="str">
        <f t="shared" si="6"/>
        <v/>
      </c>
      <c r="AO61" s="56">
        <f t="shared" si="7"/>
        <v>0</v>
      </c>
      <c r="AP61" s="56" t="str">
        <f t="shared" si="8"/>
        <v/>
      </c>
      <c r="AQ61" s="56">
        <f t="shared" si="9"/>
        <v>0</v>
      </c>
      <c r="AR61" s="56" t="str">
        <f t="shared" si="10"/>
        <v/>
      </c>
      <c r="AS61" s="58" t="str">
        <f>IFERROR(
   'Identitas Siswa'!E60 &amp; " " &amp; LOWER($AT$3) &amp; " " &amp; VLOOKUP(AP61, TP!$AM$5:$AN$24, 2, 0) &amp; ".",
"")</f>
        <v/>
      </c>
      <c r="AT61" s="58" t="str">
        <f>IFERROR(
   'Identitas Siswa'!E60 &amp; " " &amp; LOWER($AT$4) &amp; " " &amp; VLOOKUP(AR61, TP!$AM$5:$AN$24, 2, 0) &amp; ".",
"")</f>
        <v/>
      </c>
      <c r="AU61" s="15"/>
      <c r="AW61" s="29">
        <f t="shared" si="11"/>
        <v>0</v>
      </c>
      <c r="AX61" s="29">
        <f t="shared" si="0"/>
        <v>0</v>
      </c>
      <c r="AY61" s="29">
        <f t="shared" si="1"/>
        <v>0</v>
      </c>
      <c r="AZ61" s="54"/>
      <c r="BA61" s="29">
        <f t="shared" si="2"/>
        <v>0</v>
      </c>
      <c r="BE61" s="48"/>
      <c r="BF61" s="48"/>
    </row>
    <row r="62" spans="1:58" customFormat="1" hidden="1" x14ac:dyDescent="0.25">
      <c r="A62" s="56">
        <f>'Identitas Siswa'!A61</f>
        <v>54</v>
      </c>
      <c r="B62" s="62" t="str">
        <f>IF('Identitas Siswa'!D61=0,"",'Identitas Siswa'!D61)</f>
        <v/>
      </c>
      <c r="C62" s="160"/>
      <c r="D62" s="160"/>
      <c r="E62" s="160"/>
      <c r="F62" s="160"/>
      <c r="G62" s="160"/>
      <c r="H62" s="160"/>
      <c r="I62" s="160"/>
      <c r="J62" s="160"/>
      <c r="K62" s="160"/>
      <c r="L62" s="160"/>
      <c r="M62" s="160"/>
      <c r="N62" s="160"/>
      <c r="O62" s="160"/>
      <c r="P62" s="160"/>
      <c r="Q62" s="160"/>
      <c r="R62" s="160"/>
      <c r="S62" s="160"/>
      <c r="T62" s="160"/>
      <c r="U62" s="160"/>
      <c r="V62" s="160"/>
      <c r="W62" s="160"/>
      <c r="X62" s="160"/>
      <c r="Y62" s="160"/>
      <c r="Z62" s="160"/>
      <c r="AA62" s="160"/>
      <c r="AB62" s="160"/>
      <c r="AC62" s="160"/>
      <c r="AD62" s="160"/>
      <c r="AE62" s="160"/>
      <c r="AF62" s="160"/>
      <c r="AG62" s="160"/>
      <c r="AH62" s="160"/>
      <c r="AI62" s="160"/>
      <c r="AJ62" s="160"/>
      <c r="AK62" s="57">
        <f t="shared" si="3"/>
        <v>0</v>
      </c>
      <c r="AL62" s="57">
        <f t="shared" si="4"/>
        <v>0</v>
      </c>
      <c r="AM62" s="57">
        <f t="shared" si="5"/>
        <v>0</v>
      </c>
      <c r="AN62" s="57" t="str">
        <f t="shared" si="6"/>
        <v/>
      </c>
      <c r="AO62" s="56">
        <f t="shared" si="7"/>
        <v>0</v>
      </c>
      <c r="AP62" s="56" t="str">
        <f t="shared" si="8"/>
        <v/>
      </c>
      <c r="AQ62" s="56">
        <f t="shared" si="9"/>
        <v>0</v>
      </c>
      <c r="AR62" s="56" t="str">
        <f t="shared" si="10"/>
        <v/>
      </c>
      <c r="AS62" s="58" t="str">
        <f>IFERROR(
   'Identitas Siswa'!E61 &amp; " " &amp; LOWER($AT$3) &amp; " " &amp; VLOOKUP(AP62, TP!$AM$5:$AN$24, 2, 0) &amp; ".",
"")</f>
        <v/>
      </c>
      <c r="AT62" s="58" t="str">
        <f>IFERROR(
   'Identitas Siswa'!E61 &amp; " " &amp; LOWER($AT$4) &amp; " " &amp; VLOOKUP(AR62, TP!$AM$5:$AN$24, 2, 0) &amp; ".",
"")</f>
        <v/>
      </c>
      <c r="AU62" s="15"/>
      <c r="AW62" s="29">
        <f t="shared" si="11"/>
        <v>0</v>
      </c>
      <c r="AX62" s="29">
        <f t="shared" si="0"/>
        <v>0</v>
      </c>
      <c r="AY62" s="29">
        <f t="shared" si="1"/>
        <v>0</v>
      </c>
      <c r="AZ62" s="54"/>
      <c r="BA62" s="29">
        <f t="shared" si="2"/>
        <v>0</v>
      </c>
      <c r="BE62" s="48"/>
      <c r="BF62" s="48"/>
    </row>
    <row r="63" spans="1:58" customFormat="1" hidden="1" x14ac:dyDescent="0.25">
      <c r="A63" s="56">
        <f>'Identitas Siswa'!A62</f>
        <v>55</v>
      </c>
      <c r="B63" s="62" t="str">
        <f>IF('Identitas Siswa'!D62=0,"",'Identitas Siswa'!D62)</f>
        <v/>
      </c>
      <c r="C63" s="160"/>
      <c r="D63" s="160"/>
      <c r="E63" s="160"/>
      <c r="F63" s="160"/>
      <c r="G63" s="160"/>
      <c r="H63" s="160"/>
      <c r="I63" s="160"/>
      <c r="J63" s="160"/>
      <c r="K63" s="160"/>
      <c r="L63" s="160"/>
      <c r="M63" s="160"/>
      <c r="N63" s="160"/>
      <c r="O63" s="160"/>
      <c r="P63" s="160"/>
      <c r="Q63" s="160"/>
      <c r="R63" s="160"/>
      <c r="S63" s="160"/>
      <c r="T63" s="160"/>
      <c r="U63" s="160"/>
      <c r="V63" s="160"/>
      <c r="W63" s="160"/>
      <c r="X63" s="160"/>
      <c r="Y63" s="160"/>
      <c r="Z63" s="160"/>
      <c r="AA63" s="160"/>
      <c r="AB63" s="160"/>
      <c r="AC63" s="160"/>
      <c r="AD63" s="160"/>
      <c r="AE63" s="160"/>
      <c r="AF63" s="160"/>
      <c r="AG63" s="160"/>
      <c r="AH63" s="160"/>
      <c r="AI63" s="160"/>
      <c r="AJ63" s="160"/>
      <c r="AK63" s="57">
        <f t="shared" si="3"/>
        <v>0</v>
      </c>
      <c r="AL63" s="57">
        <f t="shared" si="4"/>
        <v>0</v>
      </c>
      <c r="AM63" s="57">
        <f t="shared" si="5"/>
        <v>0</v>
      </c>
      <c r="AN63" s="57" t="str">
        <f t="shared" si="6"/>
        <v/>
      </c>
      <c r="AO63" s="56">
        <f t="shared" si="7"/>
        <v>0</v>
      </c>
      <c r="AP63" s="56" t="str">
        <f t="shared" si="8"/>
        <v/>
      </c>
      <c r="AQ63" s="56">
        <f t="shared" si="9"/>
        <v>0</v>
      </c>
      <c r="AR63" s="56" t="str">
        <f t="shared" si="10"/>
        <v/>
      </c>
      <c r="AS63" s="58" t="str">
        <f>IFERROR(
   'Identitas Siswa'!E62 &amp; " " &amp; LOWER($AT$3) &amp; " " &amp; VLOOKUP(AP63, TP!$AM$5:$AN$24, 2, 0) &amp; ".",
"")</f>
        <v/>
      </c>
      <c r="AT63" s="58" t="str">
        <f>IFERROR(
   'Identitas Siswa'!E62 &amp; " " &amp; LOWER($AT$4) &amp; " " &amp; VLOOKUP(AR63, TP!$AM$5:$AN$24, 2, 0) &amp; ".",
"")</f>
        <v/>
      </c>
      <c r="AU63" s="15"/>
      <c r="AW63" s="29">
        <f t="shared" si="11"/>
        <v>0</v>
      </c>
      <c r="AX63" s="29">
        <f t="shared" si="0"/>
        <v>0</v>
      </c>
      <c r="AY63" s="29">
        <f t="shared" si="1"/>
        <v>0</v>
      </c>
      <c r="AZ63" s="54"/>
      <c r="BA63" s="29">
        <f t="shared" si="2"/>
        <v>0</v>
      </c>
      <c r="BE63" s="48"/>
      <c r="BF63" s="48"/>
    </row>
    <row r="64" spans="1:58" customFormat="1" hidden="1" x14ac:dyDescent="0.25">
      <c r="A64" s="56">
        <f>'Identitas Siswa'!A63</f>
        <v>56</v>
      </c>
      <c r="B64" s="62" t="str">
        <f>IF('Identitas Siswa'!D63=0,"",'Identitas Siswa'!D63)</f>
        <v/>
      </c>
      <c r="C64" s="160"/>
      <c r="D64" s="160"/>
      <c r="E64" s="160"/>
      <c r="F64" s="160"/>
      <c r="G64" s="160"/>
      <c r="H64" s="160"/>
      <c r="I64" s="160"/>
      <c r="J64" s="160"/>
      <c r="K64" s="160"/>
      <c r="L64" s="160"/>
      <c r="M64" s="160"/>
      <c r="N64" s="160"/>
      <c r="O64" s="160"/>
      <c r="P64" s="160"/>
      <c r="Q64" s="160"/>
      <c r="R64" s="160"/>
      <c r="S64" s="160"/>
      <c r="T64" s="160"/>
      <c r="U64" s="160"/>
      <c r="V64" s="160"/>
      <c r="W64" s="160"/>
      <c r="X64" s="160"/>
      <c r="Y64" s="160"/>
      <c r="Z64" s="160"/>
      <c r="AA64" s="160"/>
      <c r="AB64" s="160"/>
      <c r="AC64" s="160"/>
      <c r="AD64" s="160"/>
      <c r="AE64" s="160"/>
      <c r="AF64" s="160"/>
      <c r="AG64" s="160"/>
      <c r="AH64" s="160"/>
      <c r="AI64" s="160"/>
      <c r="AJ64" s="160"/>
      <c r="AK64" s="57">
        <f t="shared" si="3"/>
        <v>0</v>
      </c>
      <c r="AL64" s="57">
        <f t="shared" si="4"/>
        <v>0</v>
      </c>
      <c r="AM64" s="57">
        <f t="shared" si="5"/>
        <v>0</v>
      </c>
      <c r="AN64" s="57" t="str">
        <f t="shared" si="6"/>
        <v/>
      </c>
      <c r="AO64" s="56">
        <f t="shared" si="7"/>
        <v>0</v>
      </c>
      <c r="AP64" s="56" t="str">
        <f t="shared" si="8"/>
        <v/>
      </c>
      <c r="AQ64" s="56">
        <f t="shared" si="9"/>
        <v>0</v>
      </c>
      <c r="AR64" s="56" t="str">
        <f t="shared" si="10"/>
        <v/>
      </c>
      <c r="AS64" s="58" t="str">
        <f>IFERROR(
   'Identitas Siswa'!E63 &amp; " " &amp; LOWER($AT$3) &amp; " " &amp; VLOOKUP(AP64, TP!$AM$5:$AN$24, 2, 0) &amp; ".",
"")</f>
        <v/>
      </c>
      <c r="AT64" s="58" t="str">
        <f>IFERROR(
   'Identitas Siswa'!E63 &amp; " " &amp; LOWER($AT$4) &amp; " " &amp; VLOOKUP(AR64, TP!$AM$5:$AN$24, 2, 0) &amp; ".",
"")</f>
        <v/>
      </c>
      <c r="AU64" s="15"/>
      <c r="AW64" s="29">
        <f t="shared" si="11"/>
        <v>0</v>
      </c>
      <c r="AX64" s="29">
        <f t="shared" si="0"/>
        <v>0</v>
      </c>
      <c r="AY64" s="29">
        <f t="shared" si="1"/>
        <v>0</v>
      </c>
      <c r="AZ64" s="54"/>
      <c r="BA64" s="29">
        <f t="shared" si="2"/>
        <v>0</v>
      </c>
      <c r="BE64" s="48"/>
      <c r="BF64" s="48"/>
    </row>
    <row r="65" spans="1:58" customFormat="1" hidden="1" x14ac:dyDescent="0.25">
      <c r="A65" s="56">
        <f>'Identitas Siswa'!A64</f>
        <v>57</v>
      </c>
      <c r="B65" s="62" t="str">
        <f>IF('Identitas Siswa'!D64=0,"",'Identitas Siswa'!D64)</f>
        <v/>
      </c>
      <c r="C65" s="160"/>
      <c r="D65" s="160"/>
      <c r="E65" s="160"/>
      <c r="F65" s="160"/>
      <c r="G65" s="160"/>
      <c r="H65" s="160"/>
      <c r="I65" s="160"/>
      <c r="J65" s="160"/>
      <c r="K65" s="160"/>
      <c r="L65" s="160"/>
      <c r="M65" s="160"/>
      <c r="N65" s="160"/>
      <c r="O65" s="160"/>
      <c r="P65" s="160"/>
      <c r="Q65" s="160"/>
      <c r="R65" s="160"/>
      <c r="S65" s="160"/>
      <c r="T65" s="160"/>
      <c r="U65" s="160"/>
      <c r="V65" s="160"/>
      <c r="W65" s="160"/>
      <c r="X65" s="160"/>
      <c r="Y65" s="160"/>
      <c r="Z65" s="160"/>
      <c r="AA65" s="160"/>
      <c r="AB65" s="160"/>
      <c r="AC65" s="160"/>
      <c r="AD65" s="160"/>
      <c r="AE65" s="160"/>
      <c r="AF65" s="160"/>
      <c r="AG65" s="160"/>
      <c r="AH65" s="160"/>
      <c r="AI65" s="160"/>
      <c r="AJ65" s="160"/>
      <c r="AK65" s="57">
        <f t="shared" si="3"/>
        <v>0</v>
      </c>
      <c r="AL65" s="57">
        <f t="shared" si="4"/>
        <v>0</v>
      </c>
      <c r="AM65" s="57">
        <f t="shared" si="5"/>
        <v>0</v>
      </c>
      <c r="AN65" s="57" t="str">
        <f t="shared" si="6"/>
        <v/>
      </c>
      <c r="AO65" s="56">
        <f t="shared" si="7"/>
        <v>0</v>
      </c>
      <c r="AP65" s="56" t="str">
        <f t="shared" si="8"/>
        <v/>
      </c>
      <c r="AQ65" s="56">
        <f t="shared" si="9"/>
        <v>0</v>
      </c>
      <c r="AR65" s="56" t="str">
        <f t="shared" si="10"/>
        <v/>
      </c>
      <c r="AS65" s="58" t="str">
        <f>IFERROR(
   'Identitas Siswa'!E64 &amp; " " &amp; LOWER($AT$3) &amp; " " &amp; VLOOKUP(AP65, TP!$AM$5:$AN$24, 2, 0) &amp; ".",
"")</f>
        <v/>
      </c>
      <c r="AT65" s="58" t="str">
        <f>IFERROR(
   'Identitas Siswa'!E64 &amp; " " &amp; LOWER($AT$4) &amp; " " &amp; VLOOKUP(AR65, TP!$AM$5:$AN$24, 2, 0) &amp; ".",
"")</f>
        <v/>
      </c>
      <c r="AU65" s="15"/>
      <c r="AW65" s="29">
        <f t="shared" si="11"/>
        <v>0</v>
      </c>
      <c r="AX65" s="29">
        <f t="shared" si="0"/>
        <v>0</v>
      </c>
      <c r="AY65" s="29">
        <f t="shared" si="1"/>
        <v>0</v>
      </c>
      <c r="AZ65" s="54"/>
      <c r="BA65" s="29">
        <f t="shared" si="2"/>
        <v>0</v>
      </c>
      <c r="BE65" s="48"/>
      <c r="BF65" s="48"/>
    </row>
    <row r="66" spans="1:58" customFormat="1" hidden="1" x14ac:dyDescent="0.25">
      <c r="A66" s="56">
        <f>'Identitas Siswa'!A65</f>
        <v>58</v>
      </c>
      <c r="B66" s="62" t="str">
        <f>IF('Identitas Siswa'!D65=0,"",'Identitas Siswa'!D65)</f>
        <v/>
      </c>
      <c r="C66" s="160"/>
      <c r="D66" s="160"/>
      <c r="E66" s="160"/>
      <c r="F66" s="160"/>
      <c r="G66" s="160"/>
      <c r="H66" s="160"/>
      <c r="I66" s="160"/>
      <c r="J66" s="160"/>
      <c r="K66" s="160"/>
      <c r="L66" s="160"/>
      <c r="M66" s="160"/>
      <c r="N66" s="160"/>
      <c r="O66" s="160"/>
      <c r="P66" s="160"/>
      <c r="Q66" s="160"/>
      <c r="R66" s="160"/>
      <c r="S66" s="160"/>
      <c r="T66" s="160"/>
      <c r="U66" s="160"/>
      <c r="V66" s="160"/>
      <c r="W66" s="160"/>
      <c r="X66" s="160"/>
      <c r="Y66" s="160"/>
      <c r="Z66" s="160"/>
      <c r="AA66" s="160"/>
      <c r="AB66" s="160"/>
      <c r="AC66" s="160"/>
      <c r="AD66" s="160"/>
      <c r="AE66" s="160"/>
      <c r="AF66" s="160"/>
      <c r="AG66" s="160"/>
      <c r="AH66" s="160"/>
      <c r="AI66" s="160"/>
      <c r="AJ66" s="160"/>
      <c r="AK66" s="57">
        <f t="shared" si="3"/>
        <v>0</v>
      </c>
      <c r="AL66" s="57">
        <f t="shared" si="4"/>
        <v>0</v>
      </c>
      <c r="AM66" s="57">
        <f t="shared" si="5"/>
        <v>0</v>
      </c>
      <c r="AN66" s="57" t="str">
        <f t="shared" si="6"/>
        <v/>
      </c>
      <c r="AO66" s="56">
        <f t="shared" si="7"/>
        <v>0</v>
      </c>
      <c r="AP66" s="56" t="str">
        <f t="shared" si="8"/>
        <v/>
      </c>
      <c r="AQ66" s="56">
        <f t="shared" si="9"/>
        <v>0</v>
      </c>
      <c r="AR66" s="56" t="str">
        <f t="shared" si="10"/>
        <v/>
      </c>
      <c r="AS66" s="58" t="str">
        <f>IFERROR(
   'Identitas Siswa'!E65 &amp; " " &amp; LOWER($AT$3) &amp; " " &amp; VLOOKUP(AP66, TP!$AM$5:$AN$24, 2, 0) &amp; ".",
"")</f>
        <v/>
      </c>
      <c r="AT66" s="58" t="str">
        <f>IFERROR(
   'Identitas Siswa'!E65 &amp; " " &amp; LOWER($AT$4) &amp; " " &amp; VLOOKUP(AR66, TP!$AM$5:$AN$24, 2, 0) &amp; ".",
"")</f>
        <v/>
      </c>
      <c r="AU66" s="15"/>
      <c r="AW66" s="29">
        <f t="shared" si="11"/>
        <v>0</v>
      </c>
      <c r="AX66" s="29">
        <f t="shared" si="0"/>
        <v>0</v>
      </c>
      <c r="AY66" s="29">
        <f t="shared" si="1"/>
        <v>0</v>
      </c>
      <c r="AZ66" s="54"/>
      <c r="BA66" s="29">
        <f t="shared" si="2"/>
        <v>0</v>
      </c>
      <c r="BE66" s="48"/>
      <c r="BF66" s="48"/>
    </row>
    <row r="67" spans="1:58" customFormat="1" hidden="1" x14ac:dyDescent="0.25">
      <c r="A67" s="56">
        <f>'Identitas Siswa'!A66</f>
        <v>59</v>
      </c>
      <c r="B67" s="62" t="str">
        <f>IF('Identitas Siswa'!D66=0,"",'Identitas Siswa'!D66)</f>
        <v/>
      </c>
      <c r="C67" s="160"/>
      <c r="D67" s="160"/>
      <c r="E67" s="160"/>
      <c r="F67" s="160"/>
      <c r="G67" s="160"/>
      <c r="H67" s="160"/>
      <c r="I67" s="160"/>
      <c r="J67" s="160"/>
      <c r="K67" s="160"/>
      <c r="L67" s="160"/>
      <c r="M67" s="160"/>
      <c r="N67" s="160"/>
      <c r="O67" s="160"/>
      <c r="P67" s="160"/>
      <c r="Q67" s="160"/>
      <c r="R67" s="160"/>
      <c r="S67" s="160"/>
      <c r="T67" s="160"/>
      <c r="U67" s="160"/>
      <c r="V67" s="160"/>
      <c r="W67" s="160"/>
      <c r="X67" s="160"/>
      <c r="Y67" s="160"/>
      <c r="Z67" s="160"/>
      <c r="AA67" s="160"/>
      <c r="AB67" s="160"/>
      <c r="AC67" s="160"/>
      <c r="AD67" s="160"/>
      <c r="AE67" s="160"/>
      <c r="AF67" s="160"/>
      <c r="AG67" s="160"/>
      <c r="AH67" s="160"/>
      <c r="AI67" s="160"/>
      <c r="AJ67" s="160"/>
      <c r="AK67" s="57">
        <f t="shared" si="3"/>
        <v>0</v>
      </c>
      <c r="AL67" s="57">
        <f t="shared" si="4"/>
        <v>0</v>
      </c>
      <c r="AM67" s="57">
        <f t="shared" si="5"/>
        <v>0</v>
      </c>
      <c r="AN67" s="57" t="str">
        <f t="shared" si="6"/>
        <v/>
      </c>
      <c r="AO67" s="56">
        <f t="shared" si="7"/>
        <v>0</v>
      </c>
      <c r="AP67" s="56" t="str">
        <f t="shared" si="8"/>
        <v/>
      </c>
      <c r="AQ67" s="56">
        <f t="shared" si="9"/>
        <v>0</v>
      </c>
      <c r="AR67" s="56" t="str">
        <f t="shared" si="10"/>
        <v/>
      </c>
      <c r="AS67" s="58" t="str">
        <f>IFERROR(
   'Identitas Siswa'!E66 &amp; " " &amp; LOWER($AT$3) &amp; " " &amp; VLOOKUP(AP67, TP!$AM$5:$AN$24, 2, 0) &amp; ".",
"")</f>
        <v/>
      </c>
      <c r="AT67" s="58" t="str">
        <f>IFERROR(
   'Identitas Siswa'!E66 &amp; " " &amp; LOWER($AT$4) &amp; " " &amp; VLOOKUP(AR67, TP!$AM$5:$AN$24, 2, 0) &amp; ".",
"")</f>
        <v/>
      </c>
      <c r="AU67" s="15"/>
      <c r="AW67" s="29">
        <f t="shared" si="11"/>
        <v>0</v>
      </c>
      <c r="AX67" s="29">
        <f t="shared" si="0"/>
        <v>0</v>
      </c>
      <c r="AY67" s="29">
        <f t="shared" si="1"/>
        <v>0</v>
      </c>
      <c r="AZ67" s="54"/>
      <c r="BA67" s="29">
        <f t="shared" si="2"/>
        <v>0</v>
      </c>
      <c r="BE67" s="48"/>
      <c r="BF67" s="48"/>
    </row>
    <row r="68" spans="1:58" customFormat="1" hidden="1" x14ac:dyDescent="0.25">
      <c r="A68" s="56">
        <f>'Identitas Siswa'!A67</f>
        <v>60</v>
      </c>
      <c r="B68" s="62" t="str">
        <f>IF('Identitas Siswa'!D67=0,"",'Identitas Siswa'!D67)</f>
        <v/>
      </c>
      <c r="C68" s="160"/>
      <c r="D68" s="160"/>
      <c r="E68" s="160"/>
      <c r="F68" s="160"/>
      <c r="G68" s="160"/>
      <c r="H68" s="160"/>
      <c r="I68" s="160"/>
      <c r="J68" s="160"/>
      <c r="K68" s="160"/>
      <c r="L68" s="160"/>
      <c r="M68" s="160"/>
      <c r="N68" s="160"/>
      <c r="O68" s="160"/>
      <c r="P68" s="160"/>
      <c r="Q68" s="160"/>
      <c r="R68" s="160"/>
      <c r="S68" s="160"/>
      <c r="T68" s="160"/>
      <c r="U68" s="160"/>
      <c r="V68" s="160"/>
      <c r="W68" s="160"/>
      <c r="X68" s="160"/>
      <c r="Y68" s="160"/>
      <c r="Z68" s="160"/>
      <c r="AA68" s="160"/>
      <c r="AB68" s="160"/>
      <c r="AC68" s="160"/>
      <c r="AD68" s="160"/>
      <c r="AE68" s="160"/>
      <c r="AF68" s="160"/>
      <c r="AG68" s="160"/>
      <c r="AH68" s="160"/>
      <c r="AI68" s="160"/>
      <c r="AJ68" s="160"/>
      <c r="AK68" s="57">
        <f t="shared" si="3"/>
        <v>0</v>
      </c>
      <c r="AL68" s="57">
        <f t="shared" si="4"/>
        <v>0</v>
      </c>
      <c r="AM68" s="57">
        <f t="shared" si="5"/>
        <v>0</v>
      </c>
      <c r="AN68" s="57" t="str">
        <f t="shared" si="6"/>
        <v/>
      </c>
      <c r="AO68" s="56">
        <f t="shared" si="7"/>
        <v>0</v>
      </c>
      <c r="AP68" s="56" t="str">
        <f t="shared" si="8"/>
        <v/>
      </c>
      <c r="AQ68" s="56">
        <f t="shared" si="9"/>
        <v>0</v>
      </c>
      <c r="AR68" s="56" t="str">
        <f t="shared" si="10"/>
        <v/>
      </c>
      <c r="AS68" s="58" t="str">
        <f>IFERROR(
   'Identitas Siswa'!E67 &amp; " " &amp; LOWER($AT$3) &amp; " " &amp; VLOOKUP(AP68, TP!$AM$5:$AN$24, 2, 0) &amp; ".",
"")</f>
        <v/>
      </c>
      <c r="AT68" s="58" t="str">
        <f>IFERROR(
   'Identitas Siswa'!E67 &amp; " " &amp; LOWER($AT$4) &amp; " " &amp; VLOOKUP(AR68, TP!$AM$5:$AN$24, 2, 0) &amp; ".",
"")</f>
        <v/>
      </c>
      <c r="AU68" s="15"/>
      <c r="AW68" s="29">
        <f t="shared" si="11"/>
        <v>0</v>
      </c>
      <c r="AX68" s="29">
        <f t="shared" si="0"/>
        <v>0</v>
      </c>
      <c r="AY68" s="29">
        <f t="shared" si="1"/>
        <v>0</v>
      </c>
      <c r="AZ68" s="54"/>
      <c r="BA68" s="29">
        <f t="shared" si="2"/>
        <v>0</v>
      </c>
      <c r="BE68" s="48"/>
      <c r="BF68" s="48"/>
    </row>
    <row r="69" spans="1:58" x14ac:dyDescent="0.25"/>
    <row r="70" spans="1:58" x14ac:dyDescent="0.25"/>
  </sheetData>
  <sheetProtection sheet="1" objects="1" scenarios="1"/>
  <mergeCells count="13">
    <mergeCell ref="AO7:AP7"/>
    <mergeCell ref="AQ7:AR7"/>
    <mergeCell ref="AS7:AT7"/>
    <mergeCell ref="AT1:AT2"/>
    <mergeCell ref="A7:A8"/>
    <mergeCell ref="B7:B8"/>
    <mergeCell ref="C7:V7"/>
    <mergeCell ref="W7:AH7"/>
    <mergeCell ref="AI7:AJ7"/>
    <mergeCell ref="AK7:AK8"/>
    <mergeCell ref="AL7:AL8"/>
    <mergeCell ref="AM7:AM8"/>
    <mergeCell ref="AN7:AN8"/>
  </mergeCells>
  <conditionalFormatting sqref="C9:C68">
    <cfRule type="expression" dxfId="255" priority="32">
      <formula>$C$8=""</formula>
    </cfRule>
  </conditionalFormatting>
  <conditionalFormatting sqref="D9:D68">
    <cfRule type="expression" dxfId="254" priority="31">
      <formula>$D$8=""</formula>
    </cfRule>
  </conditionalFormatting>
  <conditionalFormatting sqref="E9:E68">
    <cfRule type="expression" dxfId="253" priority="30">
      <formula>$E$8=""</formula>
    </cfRule>
  </conditionalFormatting>
  <conditionalFormatting sqref="F9:F68">
    <cfRule type="expression" dxfId="252" priority="29">
      <formula>$F$8=""</formula>
    </cfRule>
  </conditionalFormatting>
  <conditionalFormatting sqref="G9:G68">
    <cfRule type="expression" dxfId="251" priority="28">
      <formula>$G$8=""</formula>
    </cfRule>
  </conditionalFormatting>
  <conditionalFormatting sqref="H9:H68">
    <cfRule type="expression" dxfId="250" priority="27">
      <formula>$H$8=""</formula>
    </cfRule>
  </conditionalFormatting>
  <conditionalFormatting sqref="I9:I68">
    <cfRule type="expression" dxfId="249" priority="26">
      <formula>$I$8=""</formula>
    </cfRule>
  </conditionalFormatting>
  <conditionalFormatting sqref="J9:J68">
    <cfRule type="expression" dxfId="248" priority="25">
      <formula>$J$8=""</formula>
    </cfRule>
  </conditionalFormatting>
  <conditionalFormatting sqref="K9:K68">
    <cfRule type="expression" dxfId="247" priority="24">
      <formula>$K$8=""</formula>
    </cfRule>
  </conditionalFormatting>
  <conditionalFormatting sqref="L9:L68">
    <cfRule type="expression" dxfId="246" priority="23">
      <formula>$L$8=""</formula>
    </cfRule>
  </conditionalFormatting>
  <conditionalFormatting sqref="M9:M68">
    <cfRule type="expression" dxfId="245" priority="22">
      <formula>$M$8=""</formula>
    </cfRule>
  </conditionalFormatting>
  <conditionalFormatting sqref="N9:N68">
    <cfRule type="expression" dxfId="244" priority="21">
      <formula>$N$8=""</formula>
    </cfRule>
  </conditionalFormatting>
  <conditionalFormatting sqref="O9:O68">
    <cfRule type="expression" dxfId="243" priority="20">
      <formula>$O$8=""</formula>
    </cfRule>
  </conditionalFormatting>
  <conditionalFormatting sqref="P9:P68">
    <cfRule type="expression" dxfId="242" priority="19">
      <formula>$P$8=""</formula>
    </cfRule>
  </conditionalFormatting>
  <conditionalFormatting sqref="Q9:Q68">
    <cfRule type="expression" dxfId="241" priority="18">
      <formula>$Q$8=""</formula>
    </cfRule>
  </conditionalFormatting>
  <conditionalFormatting sqref="R9:R68">
    <cfRule type="expression" dxfId="240" priority="17">
      <formula>$R$8=""</formula>
    </cfRule>
  </conditionalFormatting>
  <conditionalFormatting sqref="S9:S68">
    <cfRule type="expression" dxfId="239" priority="16">
      <formula>$S$8=""</formula>
    </cfRule>
  </conditionalFormatting>
  <conditionalFormatting sqref="T9:T68">
    <cfRule type="expression" dxfId="238" priority="15">
      <formula>$T$8=""</formula>
    </cfRule>
  </conditionalFormatting>
  <conditionalFormatting sqref="U9:U68">
    <cfRule type="expression" dxfId="237" priority="14">
      <formula>$U$8=""</formula>
    </cfRule>
  </conditionalFormatting>
  <conditionalFormatting sqref="V9:V68">
    <cfRule type="expression" dxfId="236" priority="13">
      <formula>$V$8=""</formula>
    </cfRule>
  </conditionalFormatting>
  <conditionalFormatting sqref="W9:W68">
    <cfRule type="expression" dxfId="235" priority="12">
      <formula>$W$8=""</formula>
    </cfRule>
  </conditionalFormatting>
  <conditionalFormatting sqref="X9:X68">
    <cfRule type="expression" dxfId="234" priority="11">
      <formula>$X$8=""</formula>
    </cfRule>
  </conditionalFormatting>
  <conditionalFormatting sqref="Y9:Y68">
    <cfRule type="expression" dxfId="233" priority="10">
      <formula>$Y$8=""</formula>
    </cfRule>
  </conditionalFormatting>
  <conditionalFormatting sqref="Z9:Z68">
    <cfRule type="expression" dxfId="232" priority="9">
      <formula>$Z$8=""</formula>
    </cfRule>
  </conditionalFormatting>
  <conditionalFormatting sqref="AA9:AA68">
    <cfRule type="expression" dxfId="231" priority="8">
      <formula>$AA$8=""</formula>
    </cfRule>
  </conditionalFormatting>
  <conditionalFormatting sqref="AB9:AB68">
    <cfRule type="expression" dxfId="230" priority="7">
      <formula>$AB$8=""</formula>
    </cfRule>
  </conditionalFormatting>
  <conditionalFormatting sqref="AC9:AC68">
    <cfRule type="expression" dxfId="229" priority="6">
      <formula>$AC$8=""</formula>
    </cfRule>
  </conditionalFormatting>
  <conditionalFormatting sqref="AD9:AD68">
    <cfRule type="expression" dxfId="228" priority="5">
      <formula>$AD$8=""</formula>
    </cfRule>
  </conditionalFormatting>
  <conditionalFormatting sqref="AE9:AE68">
    <cfRule type="expression" dxfId="227" priority="4">
      <formula>$AE$8=""</formula>
    </cfRule>
  </conditionalFormatting>
  <conditionalFormatting sqref="AF9:AF68">
    <cfRule type="expression" dxfId="226" priority="3">
      <formula>$AF$8=""</formula>
    </cfRule>
  </conditionalFormatting>
  <conditionalFormatting sqref="AG9:AG68">
    <cfRule type="expression" dxfId="225" priority="2">
      <formula>$AG$8=""</formula>
    </cfRule>
  </conditionalFormatting>
  <conditionalFormatting sqref="AH9:AH68">
    <cfRule type="expression" dxfId="224" priority="1">
      <formula>$AH$8=""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1985" r:id="rId3" name="CommandButton1">
          <controlPr defaultSize="0" autoLine="0" r:id="rId4">
            <anchor moveWithCells="1">
              <from>
                <xdr:col>1</xdr:col>
                <xdr:colOff>9525</xdr:colOff>
                <xdr:row>1</xdr:row>
                <xdr:rowOff>38100</xdr:rowOff>
              </from>
              <to>
                <xdr:col>1</xdr:col>
                <xdr:colOff>1733550</xdr:colOff>
                <xdr:row>4</xdr:row>
                <xdr:rowOff>133350</xdr:rowOff>
              </to>
            </anchor>
          </controlPr>
        </control>
      </mc:Choice>
      <mc:Fallback>
        <control shapeId="41985" r:id="rId3" name="CommandButton1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46C1F4-F199-4B4F-9488-99406485E9C9}">
  <sheetPr codeName="Sheet15"/>
  <dimension ref="A1:BH70"/>
  <sheetViews>
    <sheetView showGridLines="0" showRowColHeaders="0" zoomScale="40" zoomScaleNormal="4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AT3" activeCellId="2" sqref="C9:AJ68 AT4 AT3"/>
    </sheetView>
  </sheetViews>
  <sheetFormatPr defaultColWidth="0" defaultRowHeight="15" customHeight="1" zeroHeight="1" x14ac:dyDescent="0.25"/>
  <cols>
    <col min="1" max="1" width="3.28515625" style="15" customWidth="1"/>
    <col min="2" max="2" width="36.42578125" style="15" customWidth="1"/>
    <col min="3" max="36" width="9.140625" style="15" customWidth="1"/>
    <col min="37" max="38" width="11.85546875" style="15" customWidth="1"/>
    <col min="39" max="39" width="10.7109375" style="15" customWidth="1"/>
    <col min="40" max="40" width="11.5703125" style="15" customWidth="1"/>
    <col min="41" max="41" width="5.140625" style="15" hidden="1" customWidth="1"/>
    <col min="42" max="42" width="4.85546875" style="15" hidden="1" customWidth="1"/>
    <col min="43" max="43" width="5.140625" style="15" hidden="1" customWidth="1"/>
    <col min="44" max="44" width="4.85546875" style="15" hidden="1" customWidth="1"/>
    <col min="45" max="45" width="48.42578125" style="15" customWidth="1"/>
    <col min="46" max="46" width="49.140625" style="15" customWidth="1"/>
    <col min="47" max="47" width="9.140625" style="15" customWidth="1"/>
    <col min="48" max="52" width="9.140625" style="15" hidden="1" customWidth="1"/>
    <col min="53" max="53" width="12.42578125" style="15" hidden="1" customWidth="1"/>
    <col min="54" max="56" width="9.140625" style="15" hidden="1" customWidth="1"/>
    <col min="57" max="57" width="38" style="15" hidden="1" customWidth="1"/>
    <col min="58" max="58" width="34.85546875" style="15" hidden="1" customWidth="1"/>
    <col min="59" max="59" width="45" style="15" hidden="1" customWidth="1"/>
    <col min="60" max="60" width="40.28515625" style="15" hidden="1" customWidth="1"/>
    <col min="61" max="16384" width="9.140625" style="15" hidden="1"/>
  </cols>
  <sheetData>
    <row r="1" spans="1:58" x14ac:dyDescent="0.25">
      <c r="AT1" s="284" t="s">
        <v>354</v>
      </c>
    </row>
    <row r="2" spans="1:58" x14ac:dyDescent="0.25">
      <c r="AT2" s="285"/>
    </row>
    <row r="3" spans="1:58" x14ac:dyDescent="0.25">
      <c r="AS3" s="61" t="s">
        <v>347</v>
      </c>
      <c r="AT3" s="161" t="s">
        <v>343</v>
      </c>
    </row>
    <row r="4" spans="1:58" ht="15.75" thickBot="1" x14ac:dyDescent="0.3">
      <c r="AS4" s="61" t="s">
        <v>348</v>
      </c>
      <c r="AT4" s="162" t="s">
        <v>344</v>
      </c>
      <c r="AZ4" s="15" t="str">
        <f>AW8</f>
        <v>S. TP</v>
      </c>
      <c r="BA4" s="15" t="str">
        <f>AX8</f>
        <v>S. LM</v>
      </c>
      <c r="BB4" s="15" t="str">
        <f>AY8</f>
        <v>S. AS</v>
      </c>
    </row>
    <row r="5" spans="1:58" x14ac:dyDescent="0.25">
      <c r="AZ5" s="15">
        <f>'MAPEL &amp; BOBOT'!H5</f>
        <v>1</v>
      </c>
      <c r="BA5" s="15">
        <f>'MAPEL &amp; BOBOT'!H6</f>
        <v>1</v>
      </c>
      <c r="BB5" s="15">
        <f>'MAPEL &amp; BOBOT'!H7</f>
        <v>2</v>
      </c>
      <c r="BC5" s="15">
        <f>SUM(AZ5:BB5)</f>
        <v>4</v>
      </c>
    </row>
    <row r="6" spans="1:58" x14ac:dyDescent="0.25"/>
    <row r="7" spans="1:58" customFormat="1" ht="45" customHeight="1" x14ac:dyDescent="0.25">
      <c r="A7" s="283" t="s">
        <v>53</v>
      </c>
      <c r="B7" s="286" t="s">
        <v>353</v>
      </c>
      <c r="C7" s="287" t="str">
        <f>'MAPEL &amp; BOBOT'!F5</f>
        <v>SUMATIF TUJUAN PEMBELAJARAN</v>
      </c>
      <c r="D7" s="287"/>
      <c r="E7" s="287"/>
      <c r="F7" s="287"/>
      <c r="G7" s="287"/>
      <c r="H7" s="287"/>
      <c r="I7" s="287"/>
      <c r="J7" s="287"/>
      <c r="K7" s="287"/>
      <c r="L7" s="287"/>
      <c r="M7" s="287"/>
      <c r="N7" s="287"/>
      <c r="O7" s="287"/>
      <c r="P7" s="287"/>
      <c r="Q7" s="287"/>
      <c r="R7" s="287"/>
      <c r="S7" s="287"/>
      <c r="T7" s="287"/>
      <c r="U7" s="287"/>
      <c r="V7" s="287"/>
      <c r="W7" s="287" t="str">
        <f>'MAPEL &amp; BOBOT'!F6</f>
        <v>SUMATIF LINGKUP MATERI</v>
      </c>
      <c r="X7" s="287"/>
      <c r="Y7" s="287"/>
      <c r="Z7" s="287"/>
      <c r="AA7" s="287"/>
      <c r="AB7" s="287"/>
      <c r="AC7" s="287"/>
      <c r="AD7" s="287"/>
      <c r="AE7" s="287"/>
      <c r="AF7" s="287"/>
      <c r="AG7" s="287"/>
      <c r="AH7" s="287"/>
      <c r="AI7" s="288" t="str">
        <f>'MAPEL &amp; BOBOT'!F7</f>
        <v>SUMATIF AKHIR SEMESTER</v>
      </c>
      <c r="AJ7" s="288"/>
      <c r="AK7" s="289" t="str">
        <f>"NA "&amp;C7</f>
        <v>NA SUMATIF TUJUAN PEMBELAJARAN</v>
      </c>
      <c r="AL7" s="289" t="str">
        <f>"NA "&amp;W7</f>
        <v>NA SUMATIF LINGKUP MATERI</v>
      </c>
      <c r="AM7" s="289" t="str">
        <f>"NA "&amp;AI7</f>
        <v>NA SUMATIF AKHIR SEMESTER</v>
      </c>
      <c r="AN7" s="289" t="s">
        <v>346</v>
      </c>
      <c r="AO7" s="282" t="s">
        <v>349</v>
      </c>
      <c r="AP7" s="282"/>
      <c r="AQ7" s="282" t="s">
        <v>350</v>
      </c>
      <c r="AR7" s="282"/>
      <c r="AS7" s="283" t="s">
        <v>340</v>
      </c>
      <c r="AT7" s="283"/>
      <c r="AU7" s="15"/>
    </row>
    <row r="8" spans="1:58" customFormat="1" ht="71.25" customHeight="1" x14ac:dyDescent="0.25">
      <c r="A8" s="283"/>
      <c r="B8" s="286"/>
      <c r="C8" s="49" t="str" cm="1">
        <f t="array" ref="C8:V8">IF(TRANSPOSE(TP!AQ5:AQ24)="", "", TRANSPOSE(TP!AQ5:AQ24))</f>
        <v>TP 1</v>
      </c>
      <c r="D8" s="49" t="str">
        <v>TP 2</v>
      </c>
      <c r="E8" s="49" t="str">
        <v>TP 3</v>
      </c>
      <c r="F8" s="49" t="str">
        <v>TP 4</v>
      </c>
      <c r="G8" s="49" t="str">
        <v>TP 5</v>
      </c>
      <c r="H8" s="49" t="str">
        <v/>
      </c>
      <c r="I8" s="49" t="str">
        <v/>
      </c>
      <c r="J8" s="49" t="str">
        <v/>
      </c>
      <c r="K8" s="49" t="str">
        <v/>
      </c>
      <c r="L8" s="49" t="str">
        <v/>
      </c>
      <c r="M8" s="49" t="str">
        <v/>
      </c>
      <c r="N8" s="49" t="str">
        <v/>
      </c>
      <c r="O8" s="49" t="str">
        <v/>
      </c>
      <c r="P8" s="49" t="str">
        <v/>
      </c>
      <c r="Q8" s="49" t="str">
        <v/>
      </c>
      <c r="R8" s="49" t="str">
        <v/>
      </c>
      <c r="S8" s="49" t="str">
        <v/>
      </c>
      <c r="T8" s="49" t="str">
        <v/>
      </c>
      <c r="U8" s="49" t="str">
        <v/>
      </c>
      <c r="V8" s="49" t="str">
        <v/>
      </c>
      <c r="W8" s="50" t="str" cm="1">
        <f t="array" ref="W8:AH8">IF(TRANSPOSE(TP!AP5:AP16)="", "", TRANSPOSE(TP!AP5:AP16))</f>
        <v>Permainan Bola Besar</v>
      </c>
      <c r="X8" s="50" t="str">
        <v>Permainan Bola Kecil</v>
      </c>
      <c r="Y8" s="51" t="str">
        <v>Kombinasi Gerak</v>
      </c>
      <c r="Z8" s="51" t="str">
        <v>Gerak Dasar Bela Diri</v>
      </c>
      <c r="AA8" s="51" t="str">
        <v>Latihan Daya Tahan</v>
      </c>
      <c r="AB8" s="51" t="str">
        <v/>
      </c>
      <c r="AC8" s="51" t="str">
        <v/>
      </c>
      <c r="AD8" s="51" t="str">
        <v/>
      </c>
      <c r="AE8" s="51" t="str">
        <v/>
      </c>
      <c r="AF8" s="51" t="str">
        <v/>
      </c>
      <c r="AG8" s="51" t="str">
        <v/>
      </c>
      <c r="AH8" s="51" t="str">
        <v/>
      </c>
      <c r="AI8" s="52" t="s">
        <v>338</v>
      </c>
      <c r="AJ8" s="52" t="s">
        <v>339</v>
      </c>
      <c r="AK8" s="290"/>
      <c r="AL8" s="290"/>
      <c r="AM8" s="290"/>
      <c r="AN8" s="290"/>
      <c r="AO8" s="53" t="s">
        <v>351</v>
      </c>
      <c r="AP8" s="53" t="s">
        <v>352</v>
      </c>
      <c r="AQ8" s="53" t="s">
        <v>351</v>
      </c>
      <c r="AR8" s="53" t="s">
        <v>352</v>
      </c>
      <c r="AS8" s="49" t="s">
        <v>341</v>
      </c>
      <c r="AT8" s="49" t="s">
        <v>342</v>
      </c>
      <c r="AU8" s="15"/>
      <c r="AW8" s="29" t="str">
        <f>'MAPEL &amp; BOBOT'!G5</f>
        <v>S. TP</v>
      </c>
      <c r="AX8" s="29" t="str">
        <f>'MAPEL &amp; BOBOT'!G6</f>
        <v>S. LM</v>
      </c>
      <c r="AY8" s="29" t="str">
        <f>'MAPEL &amp; BOBOT'!G7</f>
        <v>S. AS</v>
      </c>
      <c r="AZ8" s="54"/>
      <c r="BA8" s="29" t="s">
        <v>345</v>
      </c>
    </row>
    <row r="9" spans="1:58" customFormat="1" ht="42" customHeight="1" x14ac:dyDescent="0.25">
      <c r="A9" s="56">
        <f>'Identitas Siswa'!A8</f>
        <v>1</v>
      </c>
      <c r="B9" s="62" t="str">
        <f>IF('Identitas Siswa'!D8=0,"",'Identitas Siswa'!D8)</f>
        <v>Siswa 01</v>
      </c>
      <c r="C9" s="160">
        <v>90</v>
      </c>
      <c r="D9" s="160">
        <v>90</v>
      </c>
      <c r="E9" s="160">
        <v>90</v>
      </c>
      <c r="F9" s="160">
        <v>90</v>
      </c>
      <c r="G9" s="160">
        <v>90</v>
      </c>
      <c r="H9" s="160"/>
      <c r="I9" s="160"/>
      <c r="J9" s="160"/>
      <c r="K9" s="160"/>
      <c r="L9" s="160"/>
      <c r="M9" s="160"/>
      <c r="N9" s="160"/>
      <c r="O9" s="160"/>
      <c r="P9" s="160"/>
      <c r="Q9" s="160"/>
      <c r="R9" s="160"/>
      <c r="S9" s="160"/>
      <c r="T9" s="160"/>
      <c r="U9" s="160"/>
      <c r="V9" s="160"/>
      <c r="W9" s="160">
        <v>90</v>
      </c>
      <c r="X9" s="160">
        <v>90</v>
      </c>
      <c r="Y9" s="160"/>
      <c r="Z9" s="160"/>
      <c r="AA9" s="160"/>
      <c r="AB9" s="160"/>
      <c r="AC9" s="160"/>
      <c r="AD9" s="160"/>
      <c r="AE9" s="160"/>
      <c r="AF9" s="160"/>
      <c r="AG9" s="160"/>
      <c r="AH9" s="160"/>
      <c r="AI9" s="160">
        <v>90</v>
      </c>
      <c r="AJ9" s="160">
        <v>90</v>
      </c>
      <c r="AK9" s="57">
        <f>IFERROR(AVERAGE(C9:V9),0)</f>
        <v>90</v>
      </c>
      <c r="AL9" s="57">
        <f>IFERROR(AVERAGE(W9:AH9),0)</f>
        <v>90</v>
      </c>
      <c r="AM9" s="57">
        <f>IFERROR(AVERAGE(AI9:AJ9),0)</f>
        <v>90</v>
      </c>
      <c r="AN9" s="57">
        <f>IFERROR(ROUND(IFERROR(SUM($AW9:$AY9)/$BA9,""),0),"")</f>
        <v>90</v>
      </c>
      <c r="AO9" s="56">
        <f>MAX(C9:V9)</f>
        <v>90</v>
      </c>
      <c r="AP9" s="56" t="str">
        <f>IFERROR(INDEX(C$8:V$8, MATCH(AO9, C9:V9, 0)), "")</f>
        <v>TP 1</v>
      </c>
      <c r="AQ9" s="56">
        <f>MIN(C9:V9)</f>
        <v>90</v>
      </c>
      <c r="AR9" s="56" t="str">
        <f>IFERROR(INDEX(C$8:V$8, MATCH(AQ9, C9:V9, 0)), "")</f>
        <v>TP 1</v>
      </c>
      <c r="AS9" s="58" t="str">
        <f>IFERROR(
   'Identitas Siswa'!E8 &amp; " " &amp; LOWER($AT$3) &amp; " " &amp; VLOOKUP(AP9, TP!$AQ$5:$AR$24, 2, 0) &amp; ".",
"")</f>
        <v>Si A menunjukkan penguasaan dalam memahami kombinasi gerak dalam permainan bola besar.</v>
      </c>
      <c r="AT9" s="58" t="str">
        <f>IFERROR(
   'Identitas Siswa'!E8 &amp; " " &amp; LOWER($AT$4) &amp; " " &amp; VLOOKUP(AR9, TP!$AQ$5:$AR$24, 2, 0) &amp; ".",
"")</f>
        <v>Si A perlu bimbingan dalam memahami kombinasi gerak dalam permainan bola besar.</v>
      </c>
      <c r="AU9" s="15"/>
      <c r="AW9" s="29">
        <f>IFERROR(AK9*$AZ$5,0)</f>
        <v>90</v>
      </c>
      <c r="AX9" s="29">
        <f>IFERROR(AL9*$BA$5,0)</f>
        <v>90</v>
      </c>
      <c r="AY9" s="29">
        <f>IFERROR(AM9*$BB$5,0)</f>
        <v>180</v>
      </c>
      <c r="AZ9" s="54"/>
      <c r="BA9" s="29">
        <f>SUM(SUM(AK9&gt;0)*$AZ$5,SUM(AL9&gt;0)*$BA$5,SUM(AM9&gt;0)*$BB$5)</f>
        <v>4</v>
      </c>
    </row>
    <row r="10" spans="1:58" customFormat="1" ht="24" x14ac:dyDescent="0.25">
      <c r="A10" s="56">
        <f>'Identitas Siswa'!A9</f>
        <v>2</v>
      </c>
      <c r="B10" s="62" t="str">
        <f>IF('Identitas Siswa'!D9=0,"",'Identitas Siswa'!D9)</f>
        <v>Siswa 02</v>
      </c>
      <c r="C10" s="160">
        <v>80</v>
      </c>
      <c r="D10" s="160">
        <v>80</v>
      </c>
      <c r="E10" s="160">
        <v>80</v>
      </c>
      <c r="F10" s="160">
        <v>80</v>
      </c>
      <c r="G10" s="160">
        <v>80</v>
      </c>
      <c r="H10" s="160"/>
      <c r="I10" s="160"/>
      <c r="J10" s="160"/>
      <c r="K10" s="160"/>
      <c r="L10" s="160"/>
      <c r="M10" s="160"/>
      <c r="N10" s="160"/>
      <c r="O10" s="160"/>
      <c r="P10" s="160"/>
      <c r="Q10" s="160"/>
      <c r="R10" s="160"/>
      <c r="S10" s="160"/>
      <c r="T10" s="160"/>
      <c r="U10" s="160"/>
      <c r="V10" s="160"/>
      <c r="W10" s="160">
        <v>80</v>
      </c>
      <c r="X10" s="160">
        <v>80</v>
      </c>
      <c r="Y10" s="160"/>
      <c r="Z10" s="160"/>
      <c r="AA10" s="160"/>
      <c r="AB10" s="160"/>
      <c r="AC10" s="160"/>
      <c r="AD10" s="160"/>
      <c r="AE10" s="160"/>
      <c r="AF10" s="160"/>
      <c r="AG10" s="160"/>
      <c r="AH10" s="160"/>
      <c r="AI10" s="160">
        <v>80</v>
      </c>
      <c r="AJ10" s="160">
        <v>80</v>
      </c>
      <c r="AK10" s="57">
        <f>IFERROR(AVERAGE(C10:V10),0)</f>
        <v>80</v>
      </c>
      <c r="AL10" s="57">
        <f>IFERROR(AVERAGE(W10:AH10),0)</f>
        <v>80</v>
      </c>
      <c r="AM10" s="57">
        <f>IFERROR(AVERAGE(AI10:AJ10),0)</f>
        <v>80</v>
      </c>
      <c r="AN10" s="57">
        <f>IFERROR(ROUND(IFERROR(SUM($AW10:$AY10)/$BA10,""),0),"")</f>
        <v>80</v>
      </c>
      <c r="AO10" s="56">
        <f>MAX(C10:V10)</f>
        <v>80</v>
      </c>
      <c r="AP10" s="56" t="str">
        <f>IFERROR(INDEX(C$8:V$8, MATCH(AO10, C10:V10, 0)), "")</f>
        <v>TP 1</v>
      </c>
      <c r="AQ10" s="56">
        <f>MIN(C10:V10)</f>
        <v>80</v>
      </c>
      <c r="AR10" s="56" t="str">
        <f>IFERROR(INDEX(C$8:V$8, MATCH(AQ10, C10:V10, 0)), "")</f>
        <v>TP 1</v>
      </c>
      <c r="AS10" s="58" t="str">
        <f>IFERROR(
   'Identitas Siswa'!E9 &amp; " " &amp; LOWER($AT$3) &amp; " " &amp; VLOOKUP(AP10, TP!$AQ$5:$AR$24, 2, 0) &amp; ".",
"")</f>
        <v>Si B menunjukkan penguasaan dalam memahami kombinasi gerak dalam permainan bola besar.</v>
      </c>
      <c r="AT10" s="58" t="str">
        <f>IFERROR(
   'Identitas Siswa'!E9 &amp; " " &amp; LOWER($AT$4) &amp; " " &amp; VLOOKUP(AR10, TP!$AQ$5:$AR$24, 2, 0) &amp; ".",
"")</f>
        <v>Si B perlu bimbingan dalam memahami kombinasi gerak dalam permainan bola besar.</v>
      </c>
      <c r="AU10" s="15"/>
      <c r="AW10" s="29">
        <f>IFERROR(AK10*$AZ$5,0)</f>
        <v>80</v>
      </c>
      <c r="AX10" s="29">
        <f t="shared" ref="AX10:AX68" si="0">IFERROR(AL10*$BA$5,0)</f>
        <v>80</v>
      </c>
      <c r="AY10" s="29">
        <f t="shared" ref="AY10:AY68" si="1">IFERROR(AM10*$BB$5,0)</f>
        <v>160</v>
      </c>
      <c r="AZ10" s="54"/>
      <c r="BA10" s="29">
        <f t="shared" ref="BA10:BA68" si="2">SUM(SUM(AK10&gt;0)*$AZ$5,SUM(AL10&gt;0)*$BA$5,SUM(AM10&gt;0)*$BB$5)</f>
        <v>4</v>
      </c>
      <c r="BE10" s="48"/>
      <c r="BF10" s="48"/>
    </row>
    <row r="11" spans="1:58" customFormat="1" hidden="1" x14ac:dyDescent="0.25">
      <c r="A11" s="56">
        <f>'Identitas Siswa'!A10</f>
        <v>3</v>
      </c>
      <c r="B11" s="62" t="str">
        <f>IF('Identitas Siswa'!D10=0,"",'Identitas Siswa'!D10)</f>
        <v/>
      </c>
      <c r="C11" s="160"/>
      <c r="D11" s="160"/>
      <c r="E11" s="160"/>
      <c r="F11" s="160"/>
      <c r="G11" s="160"/>
      <c r="H11" s="160"/>
      <c r="I11" s="160"/>
      <c r="J11" s="160"/>
      <c r="K11" s="160"/>
      <c r="L11" s="160"/>
      <c r="M11" s="160"/>
      <c r="N11" s="160"/>
      <c r="O11" s="160"/>
      <c r="P11" s="160"/>
      <c r="Q11" s="160"/>
      <c r="R11" s="160"/>
      <c r="S11" s="160"/>
      <c r="T11" s="160"/>
      <c r="U11" s="160"/>
      <c r="V11" s="160"/>
      <c r="W11" s="160"/>
      <c r="X11" s="160"/>
      <c r="Y11" s="160"/>
      <c r="Z11" s="160"/>
      <c r="AA11" s="160"/>
      <c r="AB11" s="160"/>
      <c r="AC11" s="160"/>
      <c r="AD11" s="160"/>
      <c r="AE11" s="160"/>
      <c r="AF11" s="160"/>
      <c r="AG11" s="160"/>
      <c r="AH11" s="160"/>
      <c r="AI11" s="160"/>
      <c r="AJ11" s="160"/>
      <c r="AK11" s="57">
        <f t="shared" ref="AK11:AK68" si="3">IFERROR(AVERAGE(C11:V11),0)</f>
        <v>0</v>
      </c>
      <c r="AL11" s="57">
        <f t="shared" ref="AL11:AL68" si="4">IFERROR(AVERAGE(W11:AH11),0)</f>
        <v>0</v>
      </c>
      <c r="AM11" s="57">
        <f t="shared" ref="AM11:AM68" si="5">IFERROR(AVERAGE(AI11:AJ11),0)</f>
        <v>0</v>
      </c>
      <c r="AN11" s="57" t="str">
        <f t="shared" ref="AN11:AN68" si="6">IFERROR(ROUND(IFERROR(SUM($AW11:$AY11)/$BA11,""),0),"")</f>
        <v/>
      </c>
      <c r="AO11" s="56">
        <f t="shared" ref="AO11:AO68" si="7">MAX(C11:V11)</f>
        <v>0</v>
      </c>
      <c r="AP11" s="56" t="str">
        <f t="shared" ref="AP11:AP68" si="8">IFERROR(INDEX(C$8:V$8, MATCH(AO11, C11:V11, 0)), "")</f>
        <v/>
      </c>
      <c r="AQ11" s="56">
        <f t="shared" ref="AQ11:AQ68" si="9">MIN(C11:V11)</f>
        <v>0</v>
      </c>
      <c r="AR11" s="56" t="str">
        <f t="shared" ref="AR11:AR68" si="10">IFERROR(INDEX(C$8:V$8, MATCH(AQ11, C11:V11, 0)), "")</f>
        <v/>
      </c>
      <c r="AS11" s="58" t="str">
        <f>IFERROR(
   'Identitas Siswa'!E10 &amp; " " &amp; LOWER($AT$3) &amp; " " &amp; VLOOKUP(AP11, TP!$AQ$5:$AR$24, 2, 0) &amp; ".",
"")</f>
        <v/>
      </c>
      <c r="AT11" s="58" t="str">
        <f>IFERROR(
   'Identitas Siswa'!E10 &amp; " " &amp; LOWER($AT$4) &amp; " " &amp; VLOOKUP(AR11, TP!$AQ$5:$AR$24, 2, 0) &amp; ".",
"")</f>
        <v/>
      </c>
      <c r="AU11" s="15"/>
      <c r="AW11" s="29">
        <f t="shared" ref="AW11:AW68" si="11">IFERROR(AK11*$AZ$5,0)</f>
        <v>0</v>
      </c>
      <c r="AX11" s="29">
        <f t="shared" si="0"/>
        <v>0</v>
      </c>
      <c r="AY11" s="29">
        <f t="shared" si="1"/>
        <v>0</v>
      </c>
      <c r="AZ11" s="54"/>
      <c r="BA11" s="29">
        <f t="shared" si="2"/>
        <v>0</v>
      </c>
      <c r="BE11" s="48"/>
      <c r="BF11" s="48"/>
    </row>
    <row r="12" spans="1:58" customFormat="1" hidden="1" x14ac:dyDescent="0.25">
      <c r="A12" s="56">
        <f>'Identitas Siswa'!A11</f>
        <v>4</v>
      </c>
      <c r="B12" s="62" t="str">
        <f>IF('Identitas Siswa'!D11=0,"",'Identitas Siswa'!D11)</f>
        <v/>
      </c>
      <c r="C12" s="160"/>
      <c r="D12" s="160"/>
      <c r="E12" s="160"/>
      <c r="F12" s="160"/>
      <c r="G12" s="160"/>
      <c r="H12" s="160"/>
      <c r="I12" s="160"/>
      <c r="J12" s="160"/>
      <c r="K12" s="160"/>
      <c r="L12" s="160"/>
      <c r="M12" s="160"/>
      <c r="N12" s="160"/>
      <c r="O12" s="160"/>
      <c r="P12" s="160"/>
      <c r="Q12" s="160"/>
      <c r="R12" s="160"/>
      <c r="S12" s="160"/>
      <c r="T12" s="160"/>
      <c r="U12" s="160"/>
      <c r="V12" s="160"/>
      <c r="W12" s="160"/>
      <c r="X12" s="160"/>
      <c r="Y12" s="160"/>
      <c r="Z12" s="160"/>
      <c r="AA12" s="160"/>
      <c r="AB12" s="160"/>
      <c r="AC12" s="160"/>
      <c r="AD12" s="160"/>
      <c r="AE12" s="160"/>
      <c r="AF12" s="160"/>
      <c r="AG12" s="160"/>
      <c r="AH12" s="160"/>
      <c r="AI12" s="160"/>
      <c r="AJ12" s="160"/>
      <c r="AK12" s="57">
        <f t="shared" si="3"/>
        <v>0</v>
      </c>
      <c r="AL12" s="57">
        <f t="shared" si="4"/>
        <v>0</v>
      </c>
      <c r="AM12" s="57">
        <f t="shared" si="5"/>
        <v>0</v>
      </c>
      <c r="AN12" s="57" t="str">
        <f t="shared" si="6"/>
        <v/>
      </c>
      <c r="AO12" s="56">
        <f t="shared" si="7"/>
        <v>0</v>
      </c>
      <c r="AP12" s="56" t="str">
        <f t="shared" si="8"/>
        <v/>
      </c>
      <c r="AQ12" s="56">
        <f t="shared" si="9"/>
        <v>0</v>
      </c>
      <c r="AR12" s="56" t="str">
        <f t="shared" si="10"/>
        <v/>
      </c>
      <c r="AS12" s="58" t="str">
        <f>IFERROR(
   'Identitas Siswa'!E11 &amp; " " &amp; LOWER($AT$3) &amp; " " &amp; VLOOKUP(AP12, TP!$AQ$5:$AR$24, 2, 0) &amp; ".",
"")</f>
        <v/>
      </c>
      <c r="AT12" s="58" t="str">
        <f>IFERROR(
   'Identitas Siswa'!E11 &amp; " " &amp; LOWER($AT$4) &amp; " " &amp; VLOOKUP(AR12, TP!$AQ$5:$AR$24, 2, 0) &amp; ".",
"")</f>
        <v/>
      </c>
      <c r="AU12" s="15"/>
      <c r="AW12" s="29">
        <f t="shared" si="11"/>
        <v>0</v>
      </c>
      <c r="AX12" s="29">
        <f t="shared" si="0"/>
        <v>0</v>
      </c>
      <c r="AY12" s="29">
        <f t="shared" si="1"/>
        <v>0</v>
      </c>
      <c r="AZ12" s="54"/>
      <c r="BA12" s="29">
        <f t="shared" si="2"/>
        <v>0</v>
      </c>
      <c r="BE12" s="48"/>
      <c r="BF12" s="48"/>
    </row>
    <row r="13" spans="1:58" customFormat="1" hidden="1" x14ac:dyDescent="0.25">
      <c r="A13" s="56">
        <f>'Identitas Siswa'!A12</f>
        <v>5</v>
      </c>
      <c r="B13" s="62" t="str">
        <f>IF('Identitas Siswa'!D12=0,"",'Identitas Siswa'!D12)</f>
        <v/>
      </c>
      <c r="C13" s="160"/>
      <c r="D13" s="160"/>
      <c r="E13" s="160"/>
      <c r="F13" s="160"/>
      <c r="G13" s="160"/>
      <c r="H13" s="160"/>
      <c r="I13" s="160"/>
      <c r="J13" s="160"/>
      <c r="K13" s="160"/>
      <c r="L13" s="160"/>
      <c r="M13" s="160"/>
      <c r="N13" s="160"/>
      <c r="O13" s="160"/>
      <c r="P13" s="160"/>
      <c r="Q13" s="160"/>
      <c r="R13" s="160"/>
      <c r="S13" s="160"/>
      <c r="T13" s="160"/>
      <c r="U13" s="160"/>
      <c r="V13" s="160"/>
      <c r="W13" s="160"/>
      <c r="X13" s="160"/>
      <c r="Y13" s="160"/>
      <c r="Z13" s="160"/>
      <c r="AA13" s="160"/>
      <c r="AB13" s="160"/>
      <c r="AC13" s="160"/>
      <c r="AD13" s="160"/>
      <c r="AE13" s="160"/>
      <c r="AF13" s="160"/>
      <c r="AG13" s="160"/>
      <c r="AH13" s="160"/>
      <c r="AI13" s="160"/>
      <c r="AJ13" s="160"/>
      <c r="AK13" s="57">
        <f t="shared" si="3"/>
        <v>0</v>
      </c>
      <c r="AL13" s="57">
        <f t="shared" si="4"/>
        <v>0</v>
      </c>
      <c r="AM13" s="57">
        <f t="shared" si="5"/>
        <v>0</v>
      </c>
      <c r="AN13" s="57" t="str">
        <f t="shared" si="6"/>
        <v/>
      </c>
      <c r="AO13" s="56">
        <f t="shared" si="7"/>
        <v>0</v>
      </c>
      <c r="AP13" s="56" t="str">
        <f t="shared" si="8"/>
        <v/>
      </c>
      <c r="AQ13" s="56">
        <f t="shared" si="9"/>
        <v>0</v>
      </c>
      <c r="AR13" s="56" t="str">
        <f t="shared" si="10"/>
        <v/>
      </c>
      <c r="AS13" s="58" t="str">
        <f>IFERROR(
   'Identitas Siswa'!E12 &amp; " " &amp; LOWER($AT$3) &amp; " " &amp; VLOOKUP(AP13, TP!$AQ$5:$AR$24, 2, 0) &amp; ".",
"")</f>
        <v/>
      </c>
      <c r="AT13" s="58" t="str">
        <f>IFERROR(
   'Identitas Siswa'!E12 &amp; " " &amp; LOWER($AT$4) &amp; " " &amp; VLOOKUP(AR13, TP!$AQ$5:$AR$24, 2, 0) &amp; ".",
"")</f>
        <v/>
      </c>
      <c r="AU13" s="15"/>
      <c r="AW13" s="29">
        <f t="shared" si="11"/>
        <v>0</v>
      </c>
      <c r="AX13" s="29">
        <f t="shared" si="0"/>
        <v>0</v>
      </c>
      <c r="AY13" s="29">
        <f t="shared" si="1"/>
        <v>0</v>
      </c>
      <c r="AZ13" s="54"/>
      <c r="BA13" s="29">
        <f t="shared" si="2"/>
        <v>0</v>
      </c>
      <c r="BE13" s="48"/>
      <c r="BF13" s="48"/>
    </row>
    <row r="14" spans="1:58" customFormat="1" hidden="1" x14ac:dyDescent="0.25">
      <c r="A14" s="56">
        <f>'Identitas Siswa'!A13</f>
        <v>6</v>
      </c>
      <c r="B14" s="62" t="str">
        <f>IF('Identitas Siswa'!D13=0,"",'Identitas Siswa'!D13)</f>
        <v/>
      </c>
      <c r="C14" s="160"/>
      <c r="D14" s="160"/>
      <c r="E14" s="160"/>
      <c r="F14" s="160"/>
      <c r="G14" s="160"/>
      <c r="H14" s="160"/>
      <c r="I14" s="160"/>
      <c r="J14" s="160"/>
      <c r="K14" s="160"/>
      <c r="L14" s="160"/>
      <c r="M14" s="160"/>
      <c r="N14" s="160"/>
      <c r="O14" s="160"/>
      <c r="P14" s="160"/>
      <c r="Q14" s="160"/>
      <c r="R14" s="160"/>
      <c r="S14" s="160"/>
      <c r="T14" s="160"/>
      <c r="U14" s="160"/>
      <c r="V14" s="160"/>
      <c r="W14" s="160"/>
      <c r="X14" s="160"/>
      <c r="Y14" s="160"/>
      <c r="Z14" s="160"/>
      <c r="AA14" s="160"/>
      <c r="AB14" s="160"/>
      <c r="AC14" s="160"/>
      <c r="AD14" s="160"/>
      <c r="AE14" s="160"/>
      <c r="AF14" s="160"/>
      <c r="AG14" s="160"/>
      <c r="AH14" s="160"/>
      <c r="AI14" s="160"/>
      <c r="AJ14" s="160"/>
      <c r="AK14" s="57">
        <f t="shared" si="3"/>
        <v>0</v>
      </c>
      <c r="AL14" s="57">
        <f t="shared" si="4"/>
        <v>0</v>
      </c>
      <c r="AM14" s="57">
        <f t="shared" si="5"/>
        <v>0</v>
      </c>
      <c r="AN14" s="57" t="str">
        <f t="shared" si="6"/>
        <v/>
      </c>
      <c r="AO14" s="56">
        <f t="shared" si="7"/>
        <v>0</v>
      </c>
      <c r="AP14" s="56" t="str">
        <f t="shared" si="8"/>
        <v/>
      </c>
      <c r="AQ14" s="56">
        <f t="shared" si="9"/>
        <v>0</v>
      </c>
      <c r="AR14" s="56" t="str">
        <f t="shared" si="10"/>
        <v/>
      </c>
      <c r="AS14" s="58" t="str">
        <f>IFERROR(
   'Identitas Siswa'!E13 &amp; " " &amp; LOWER($AT$3) &amp; " " &amp; VLOOKUP(AP14, TP!$AQ$5:$AR$24, 2, 0) &amp; ".",
"")</f>
        <v/>
      </c>
      <c r="AT14" s="58" t="str">
        <f>IFERROR(
   'Identitas Siswa'!E13 &amp; " " &amp; LOWER($AT$4) &amp; " " &amp; VLOOKUP(AR14, TP!$AQ$5:$AR$24, 2, 0) &amp; ".",
"")</f>
        <v/>
      </c>
      <c r="AU14" s="15"/>
      <c r="AW14" s="29">
        <f t="shared" si="11"/>
        <v>0</v>
      </c>
      <c r="AX14" s="29">
        <f t="shared" si="0"/>
        <v>0</v>
      </c>
      <c r="AY14" s="29">
        <f t="shared" si="1"/>
        <v>0</v>
      </c>
      <c r="AZ14" s="54"/>
      <c r="BA14" s="29">
        <f t="shared" si="2"/>
        <v>0</v>
      </c>
      <c r="BE14" s="48"/>
      <c r="BF14" s="48"/>
    </row>
    <row r="15" spans="1:58" customFormat="1" hidden="1" x14ac:dyDescent="0.25">
      <c r="A15" s="56">
        <f>'Identitas Siswa'!A14</f>
        <v>7</v>
      </c>
      <c r="B15" s="62" t="str">
        <f>IF('Identitas Siswa'!D14=0,"",'Identitas Siswa'!D14)</f>
        <v/>
      </c>
      <c r="C15" s="160"/>
      <c r="D15" s="160"/>
      <c r="E15" s="160"/>
      <c r="F15" s="160"/>
      <c r="G15" s="160"/>
      <c r="H15" s="160"/>
      <c r="I15" s="160"/>
      <c r="J15" s="160"/>
      <c r="K15" s="160"/>
      <c r="L15" s="160"/>
      <c r="M15" s="160"/>
      <c r="N15" s="160"/>
      <c r="O15" s="160"/>
      <c r="P15" s="160"/>
      <c r="Q15" s="160"/>
      <c r="R15" s="160"/>
      <c r="S15" s="160"/>
      <c r="T15" s="160"/>
      <c r="U15" s="160"/>
      <c r="V15" s="160"/>
      <c r="W15" s="160"/>
      <c r="X15" s="160"/>
      <c r="Y15" s="160"/>
      <c r="Z15" s="160"/>
      <c r="AA15" s="160"/>
      <c r="AB15" s="160"/>
      <c r="AC15" s="160"/>
      <c r="AD15" s="160"/>
      <c r="AE15" s="160"/>
      <c r="AF15" s="160"/>
      <c r="AG15" s="160"/>
      <c r="AH15" s="160"/>
      <c r="AI15" s="160"/>
      <c r="AJ15" s="160"/>
      <c r="AK15" s="57">
        <f t="shared" si="3"/>
        <v>0</v>
      </c>
      <c r="AL15" s="57">
        <f t="shared" si="4"/>
        <v>0</v>
      </c>
      <c r="AM15" s="57">
        <f t="shared" si="5"/>
        <v>0</v>
      </c>
      <c r="AN15" s="57" t="str">
        <f t="shared" si="6"/>
        <v/>
      </c>
      <c r="AO15" s="56">
        <f t="shared" si="7"/>
        <v>0</v>
      </c>
      <c r="AP15" s="56" t="str">
        <f t="shared" si="8"/>
        <v/>
      </c>
      <c r="AQ15" s="56">
        <f t="shared" si="9"/>
        <v>0</v>
      </c>
      <c r="AR15" s="56" t="str">
        <f t="shared" si="10"/>
        <v/>
      </c>
      <c r="AS15" s="58" t="str">
        <f>IFERROR(
   'Identitas Siswa'!E14 &amp; " " &amp; LOWER($AT$3) &amp; " " &amp; VLOOKUP(AP15, TP!$AQ$5:$AR$24, 2, 0) &amp; ".",
"")</f>
        <v/>
      </c>
      <c r="AT15" s="58" t="str">
        <f>IFERROR(
   'Identitas Siswa'!E14 &amp; " " &amp; LOWER($AT$4) &amp; " " &amp; VLOOKUP(AR15, TP!$AQ$5:$AR$24, 2, 0) &amp; ".",
"")</f>
        <v/>
      </c>
      <c r="AU15" s="15"/>
      <c r="AW15" s="29">
        <f t="shared" si="11"/>
        <v>0</v>
      </c>
      <c r="AX15" s="29">
        <f t="shared" si="0"/>
        <v>0</v>
      </c>
      <c r="AY15" s="29">
        <f t="shared" si="1"/>
        <v>0</v>
      </c>
      <c r="AZ15" s="54"/>
      <c r="BA15" s="29">
        <f t="shared" si="2"/>
        <v>0</v>
      </c>
      <c r="BE15" s="48"/>
      <c r="BF15" s="48"/>
    </row>
    <row r="16" spans="1:58" customFormat="1" hidden="1" x14ac:dyDescent="0.25">
      <c r="A16" s="56">
        <f>'Identitas Siswa'!A15</f>
        <v>8</v>
      </c>
      <c r="B16" s="62" t="str">
        <f>IF('Identitas Siswa'!D15=0,"",'Identitas Siswa'!D15)</f>
        <v/>
      </c>
      <c r="C16" s="160"/>
      <c r="D16" s="160"/>
      <c r="E16" s="160"/>
      <c r="F16" s="160"/>
      <c r="G16" s="160"/>
      <c r="H16" s="160"/>
      <c r="I16" s="160"/>
      <c r="J16" s="160"/>
      <c r="K16" s="160"/>
      <c r="L16" s="160"/>
      <c r="M16" s="160"/>
      <c r="N16" s="160"/>
      <c r="O16" s="160"/>
      <c r="P16" s="160"/>
      <c r="Q16" s="160"/>
      <c r="R16" s="160"/>
      <c r="S16" s="160"/>
      <c r="T16" s="160"/>
      <c r="U16" s="160"/>
      <c r="V16" s="160"/>
      <c r="W16" s="160"/>
      <c r="X16" s="160"/>
      <c r="Y16" s="160"/>
      <c r="Z16" s="160"/>
      <c r="AA16" s="160"/>
      <c r="AB16" s="160"/>
      <c r="AC16" s="160"/>
      <c r="AD16" s="160"/>
      <c r="AE16" s="160"/>
      <c r="AF16" s="160"/>
      <c r="AG16" s="160"/>
      <c r="AH16" s="160"/>
      <c r="AI16" s="160"/>
      <c r="AJ16" s="160"/>
      <c r="AK16" s="57">
        <f t="shared" si="3"/>
        <v>0</v>
      </c>
      <c r="AL16" s="57">
        <f t="shared" si="4"/>
        <v>0</v>
      </c>
      <c r="AM16" s="57">
        <f t="shared" si="5"/>
        <v>0</v>
      </c>
      <c r="AN16" s="57" t="str">
        <f t="shared" si="6"/>
        <v/>
      </c>
      <c r="AO16" s="56">
        <f t="shared" si="7"/>
        <v>0</v>
      </c>
      <c r="AP16" s="56" t="str">
        <f t="shared" si="8"/>
        <v/>
      </c>
      <c r="AQ16" s="56">
        <f t="shared" si="9"/>
        <v>0</v>
      </c>
      <c r="AR16" s="56" t="str">
        <f t="shared" si="10"/>
        <v/>
      </c>
      <c r="AS16" s="58" t="str">
        <f>IFERROR(
   'Identitas Siswa'!E15 &amp; " " &amp; LOWER($AT$3) &amp; " " &amp; VLOOKUP(AP16, TP!$AQ$5:$AR$24, 2, 0) &amp; ".",
"")</f>
        <v/>
      </c>
      <c r="AT16" s="58" t="str">
        <f>IFERROR(
   'Identitas Siswa'!E15 &amp; " " &amp; LOWER($AT$4) &amp; " " &amp; VLOOKUP(AR16, TP!$AQ$5:$AR$24, 2, 0) &amp; ".",
"")</f>
        <v/>
      </c>
      <c r="AU16" s="15"/>
      <c r="AW16" s="29">
        <f t="shared" si="11"/>
        <v>0</v>
      </c>
      <c r="AX16" s="29">
        <f t="shared" si="0"/>
        <v>0</v>
      </c>
      <c r="AY16" s="29">
        <f t="shared" si="1"/>
        <v>0</v>
      </c>
      <c r="AZ16" s="54"/>
      <c r="BA16" s="29">
        <f t="shared" si="2"/>
        <v>0</v>
      </c>
      <c r="BE16" s="48"/>
      <c r="BF16" s="48"/>
    </row>
    <row r="17" spans="1:58" customFormat="1" hidden="1" x14ac:dyDescent="0.25">
      <c r="A17" s="56">
        <f>'Identitas Siswa'!A16</f>
        <v>9</v>
      </c>
      <c r="B17" s="62" t="str">
        <f>IF('Identitas Siswa'!D16=0,"",'Identitas Siswa'!D16)</f>
        <v/>
      </c>
      <c r="C17" s="160"/>
      <c r="D17" s="160"/>
      <c r="E17" s="160"/>
      <c r="F17" s="160"/>
      <c r="G17" s="160"/>
      <c r="H17" s="160"/>
      <c r="I17" s="160"/>
      <c r="J17" s="160"/>
      <c r="K17" s="160"/>
      <c r="L17" s="160"/>
      <c r="M17" s="160"/>
      <c r="N17" s="160"/>
      <c r="O17" s="160"/>
      <c r="P17" s="160"/>
      <c r="Q17" s="160"/>
      <c r="R17" s="160"/>
      <c r="S17" s="160"/>
      <c r="T17" s="160"/>
      <c r="U17" s="160"/>
      <c r="V17" s="160"/>
      <c r="W17" s="160"/>
      <c r="X17" s="160"/>
      <c r="Y17" s="160"/>
      <c r="Z17" s="160"/>
      <c r="AA17" s="160"/>
      <c r="AB17" s="160"/>
      <c r="AC17" s="160"/>
      <c r="AD17" s="160"/>
      <c r="AE17" s="160"/>
      <c r="AF17" s="160"/>
      <c r="AG17" s="160"/>
      <c r="AH17" s="160"/>
      <c r="AI17" s="160"/>
      <c r="AJ17" s="160"/>
      <c r="AK17" s="57">
        <f t="shared" si="3"/>
        <v>0</v>
      </c>
      <c r="AL17" s="57">
        <f t="shared" si="4"/>
        <v>0</v>
      </c>
      <c r="AM17" s="57">
        <f t="shared" si="5"/>
        <v>0</v>
      </c>
      <c r="AN17" s="57" t="str">
        <f t="shared" si="6"/>
        <v/>
      </c>
      <c r="AO17" s="56">
        <f t="shared" si="7"/>
        <v>0</v>
      </c>
      <c r="AP17" s="56" t="str">
        <f t="shared" si="8"/>
        <v/>
      </c>
      <c r="AQ17" s="56">
        <f t="shared" si="9"/>
        <v>0</v>
      </c>
      <c r="AR17" s="56" t="str">
        <f t="shared" si="10"/>
        <v/>
      </c>
      <c r="AS17" s="58" t="str">
        <f>IFERROR(
   'Identitas Siswa'!E16 &amp; " " &amp; LOWER($AT$3) &amp; " " &amp; VLOOKUP(AP17, TP!$AQ$5:$AR$24, 2, 0) &amp; ".",
"")</f>
        <v/>
      </c>
      <c r="AT17" s="58" t="str">
        <f>IFERROR(
   'Identitas Siswa'!E16 &amp; " " &amp; LOWER($AT$4) &amp; " " &amp; VLOOKUP(AR17, TP!$AQ$5:$AR$24, 2, 0) &amp; ".",
"")</f>
        <v/>
      </c>
      <c r="AU17" s="15"/>
      <c r="AW17" s="29">
        <f t="shared" si="11"/>
        <v>0</v>
      </c>
      <c r="AX17" s="29">
        <f t="shared" si="0"/>
        <v>0</v>
      </c>
      <c r="AY17" s="29">
        <f t="shared" si="1"/>
        <v>0</v>
      </c>
      <c r="AZ17" s="54"/>
      <c r="BA17" s="29">
        <f t="shared" si="2"/>
        <v>0</v>
      </c>
      <c r="BE17" s="48"/>
      <c r="BF17" s="48"/>
    </row>
    <row r="18" spans="1:58" customFormat="1" hidden="1" x14ac:dyDescent="0.25">
      <c r="A18" s="56">
        <f>'Identitas Siswa'!A17</f>
        <v>10</v>
      </c>
      <c r="B18" s="62" t="str">
        <f>IF('Identitas Siswa'!D17=0,"",'Identitas Siswa'!D17)</f>
        <v/>
      </c>
      <c r="C18" s="160"/>
      <c r="D18" s="160"/>
      <c r="E18" s="160"/>
      <c r="F18" s="160"/>
      <c r="G18" s="160"/>
      <c r="H18" s="160"/>
      <c r="I18" s="160"/>
      <c r="J18" s="160"/>
      <c r="K18" s="160"/>
      <c r="L18" s="160"/>
      <c r="M18" s="160"/>
      <c r="N18" s="160"/>
      <c r="O18" s="160"/>
      <c r="P18" s="160"/>
      <c r="Q18" s="160"/>
      <c r="R18" s="160"/>
      <c r="S18" s="160"/>
      <c r="T18" s="160"/>
      <c r="U18" s="160"/>
      <c r="V18" s="160"/>
      <c r="W18" s="160"/>
      <c r="X18" s="160"/>
      <c r="Y18" s="160"/>
      <c r="Z18" s="160"/>
      <c r="AA18" s="160"/>
      <c r="AB18" s="160"/>
      <c r="AC18" s="160"/>
      <c r="AD18" s="160"/>
      <c r="AE18" s="160"/>
      <c r="AF18" s="160"/>
      <c r="AG18" s="160"/>
      <c r="AH18" s="160"/>
      <c r="AI18" s="160"/>
      <c r="AJ18" s="160"/>
      <c r="AK18" s="57">
        <f t="shared" si="3"/>
        <v>0</v>
      </c>
      <c r="AL18" s="57">
        <f t="shared" si="4"/>
        <v>0</v>
      </c>
      <c r="AM18" s="57">
        <f t="shared" si="5"/>
        <v>0</v>
      </c>
      <c r="AN18" s="57" t="str">
        <f t="shared" si="6"/>
        <v/>
      </c>
      <c r="AO18" s="56">
        <f t="shared" si="7"/>
        <v>0</v>
      </c>
      <c r="AP18" s="56" t="str">
        <f t="shared" si="8"/>
        <v/>
      </c>
      <c r="AQ18" s="56">
        <f t="shared" si="9"/>
        <v>0</v>
      </c>
      <c r="AR18" s="56" t="str">
        <f t="shared" si="10"/>
        <v/>
      </c>
      <c r="AS18" s="58" t="str">
        <f>IFERROR(
   'Identitas Siswa'!E17 &amp; " " &amp; LOWER($AT$3) &amp; " " &amp; VLOOKUP(AP18, TP!$AQ$5:$AR$24, 2, 0) &amp; ".",
"")</f>
        <v/>
      </c>
      <c r="AT18" s="58" t="str">
        <f>IFERROR(
   'Identitas Siswa'!E17 &amp; " " &amp; LOWER($AT$4) &amp; " " &amp; VLOOKUP(AR18, TP!$AQ$5:$AR$24, 2, 0) &amp; ".",
"")</f>
        <v/>
      </c>
      <c r="AU18" s="15"/>
      <c r="AW18" s="29">
        <f t="shared" si="11"/>
        <v>0</v>
      </c>
      <c r="AX18" s="29">
        <f t="shared" si="0"/>
        <v>0</v>
      </c>
      <c r="AY18" s="29">
        <f t="shared" si="1"/>
        <v>0</v>
      </c>
      <c r="AZ18" s="54"/>
      <c r="BA18" s="29">
        <f t="shared" si="2"/>
        <v>0</v>
      </c>
      <c r="BE18" s="48"/>
      <c r="BF18" s="48"/>
    </row>
    <row r="19" spans="1:58" customFormat="1" hidden="1" x14ac:dyDescent="0.25">
      <c r="A19" s="56">
        <f>'Identitas Siswa'!A18</f>
        <v>11</v>
      </c>
      <c r="B19" s="62" t="str">
        <f>IF('Identitas Siswa'!D18=0,"",'Identitas Siswa'!D18)</f>
        <v/>
      </c>
      <c r="C19" s="160"/>
      <c r="D19" s="160"/>
      <c r="E19" s="160"/>
      <c r="F19" s="160"/>
      <c r="G19" s="160"/>
      <c r="H19" s="160"/>
      <c r="I19" s="160"/>
      <c r="J19" s="160"/>
      <c r="K19" s="160"/>
      <c r="L19" s="160"/>
      <c r="M19" s="160"/>
      <c r="N19" s="160"/>
      <c r="O19" s="160"/>
      <c r="P19" s="160"/>
      <c r="Q19" s="160"/>
      <c r="R19" s="160"/>
      <c r="S19" s="160"/>
      <c r="T19" s="160"/>
      <c r="U19" s="160"/>
      <c r="V19" s="160"/>
      <c r="W19" s="160"/>
      <c r="X19" s="160"/>
      <c r="Y19" s="160"/>
      <c r="Z19" s="160"/>
      <c r="AA19" s="160"/>
      <c r="AB19" s="160"/>
      <c r="AC19" s="160"/>
      <c r="AD19" s="160"/>
      <c r="AE19" s="160"/>
      <c r="AF19" s="160"/>
      <c r="AG19" s="160"/>
      <c r="AH19" s="160"/>
      <c r="AI19" s="160"/>
      <c r="AJ19" s="160"/>
      <c r="AK19" s="57">
        <f t="shared" si="3"/>
        <v>0</v>
      </c>
      <c r="AL19" s="57">
        <f t="shared" si="4"/>
        <v>0</v>
      </c>
      <c r="AM19" s="57">
        <f t="shared" si="5"/>
        <v>0</v>
      </c>
      <c r="AN19" s="57" t="str">
        <f t="shared" si="6"/>
        <v/>
      </c>
      <c r="AO19" s="56">
        <f t="shared" si="7"/>
        <v>0</v>
      </c>
      <c r="AP19" s="56" t="str">
        <f t="shared" si="8"/>
        <v/>
      </c>
      <c r="AQ19" s="56">
        <f t="shared" si="9"/>
        <v>0</v>
      </c>
      <c r="AR19" s="56" t="str">
        <f t="shared" si="10"/>
        <v/>
      </c>
      <c r="AS19" s="58" t="str">
        <f>IFERROR(
   'Identitas Siswa'!E18 &amp; " " &amp; LOWER($AT$3) &amp; " " &amp; VLOOKUP(AP19, TP!$AQ$5:$AR$24, 2, 0) &amp; ".",
"")</f>
        <v/>
      </c>
      <c r="AT19" s="58" t="str">
        <f>IFERROR(
   'Identitas Siswa'!E18 &amp; " " &amp; LOWER($AT$4) &amp; " " &amp; VLOOKUP(AR19, TP!$AQ$5:$AR$24, 2, 0) &amp; ".",
"")</f>
        <v/>
      </c>
      <c r="AU19" s="15"/>
      <c r="AW19" s="29">
        <f t="shared" si="11"/>
        <v>0</v>
      </c>
      <c r="AX19" s="29">
        <f t="shared" si="0"/>
        <v>0</v>
      </c>
      <c r="AY19" s="29">
        <f t="shared" si="1"/>
        <v>0</v>
      </c>
      <c r="AZ19" s="54"/>
      <c r="BA19" s="29">
        <f t="shared" si="2"/>
        <v>0</v>
      </c>
      <c r="BE19" s="48"/>
      <c r="BF19" s="48"/>
    </row>
    <row r="20" spans="1:58" customFormat="1" hidden="1" x14ac:dyDescent="0.25">
      <c r="A20" s="56">
        <f>'Identitas Siswa'!A19</f>
        <v>12</v>
      </c>
      <c r="B20" s="62" t="str">
        <f>IF('Identitas Siswa'!D19=0,"",'Identitas Siswa'!D19)</f>
        <v/>
      </c>
      <c r="C20" s="160"/>
      <c r="D20" s="160"/>
      <c r="E20" s="160"/>
      <c r="F20" s="160"/>
      <c r="G20" s="160"/>
      <c r="H20" s="160"/>
      <c r="I20" s="160"/>
      <c r="J20" s="160"/>
      <c r="K20" s="160"/>
      <c r="L20" s="160"/>
      <c r="M20" s="160"/>
      <c r="N20" s="160"/>
      <c r="O20" s="160"/>
      <c r="P20" s="160"/>
      <c r="Q20" s="160"/>
      <c r="R20" s="160"/>
      <c r="S20" s="160"/>
      <c r="T20" s="160"/>
      <c r="U20" s="160"/>
      <c r="V20" s="160"/>
      <c r="W20" s="160"/>
      <c r="X20" s="160"/>
      <c r="Y20" s="160"/>
      <c r="Z20" s="160"/>
      <c r="AA20" s="160"/>
      <c r="AB20" s="160"/>
      <c r="AC20" s="160"/>
      <c r="AD20" s="160"/>
      <c r="AE20" s="160"/>
      <c r="AF20" s="160"/>
      <c r="AG20" s="160"/>
      <c r="AH20" s="160"/>
      <c r="AI20" s="160"/>
      <c r="AJ20" s="160"/>
      <c r="AK20" s="57">
        <f t="shared" si="3"/>
        <v>0</v>
      </c>
      <c r="AL20" s="57">
        <f t="shared" si="4"/>
        <v>0</v>
      </c>
      <c r="AM20" s="57">
        <f t="shared" si="5"/>
        <v>0</v>
      </c>
      <c r="AN20" s="57" t="str">
        <f t="shared" si="6"/>
        <v/>
      </c>
      <c r="AO20" s="56">
        <f t="shared" si="7"/>
        <v>0</v>
      </c>
      <c r="AP20" s="56" t="str">
        <f t="shared" si="8"/>
        <v/>
      </c>
      <c r="AQ20" s="56">
        <f t="shared" si="9"/>
        <v>0</v>
      </c>
      <c r="AR20" s="56" t="str">
        <f t="shared" si="10"/>
        <v/>
      </c>
      <c r="AS20" s="58" t="str">
        <f>IFERROR(
   'Identitas Siswa'!E19 &amp; " " &amp; LOWER($AT$3) &amp; " " &amp; VLOOKUP(AP20, TP!$AQ$5:$AR$24, 2, 0) &amp; ".",
"")</f>
        <v/>
      </c>
      <c r="AT20" s="58" t="str">
        <f>IFERROR(
   'Identitas Siswa'!E19 &amp; " " &amp; LOWER($AT$4) &amp; " " &amp; VLOOKUP(AR20, TP!$AQ$5:$AR$24, 2, 0) &amp; ".",
"")</f>
        <v/>
      </c>
      <c r="AU20" s="15"/>
      <c r="AW20" s="29">
        <f t="shared" si="11"/>
        <v>0</v>
      </c>
      <c r="AX20" s="29">
        <f t="shared" si="0"/>
        <v>0</v>
      </c>
      <c r="AY20" s="29">
        <f t="shared" si="1"/>
        <v>0</v>
      </c>
      <c r="AZ20" s="54"/>
      <c r="BA20" s="29">
        <f t="shared" si="2"/>
        <v>0</v>
      </c>
      <c r="BE20" s="48"/>
      <c r="BF20" s="48"/>
    </row>
    <row r="21" spans="1:58" customFormat="1" hidden="1" x14ac:dyDescent="0.25">
      <c r="A21" s="56">
        <f>'Identitas Siswa'!A20</f>
        <v>13</v>
      </c>
      <c r="B21" s="62" t="str">
        <f>IF('Identitas Siswa'!D20=0,"",'Identitas Siswa'!D20)</f>
        <v/>
      </c>
      <c r="C21" s="160"/>
      <c r="D21" s="160"/>
      <c r="E21" s="160"/>
      <c r="F21" s="160"/>
      <c r="G21" s="160"/>
      <c r="H21" s="160"/>
      <c r="I21" s="160"/>
      <c r="J21" s="160"/>
      <c r="K21" s="160"/>
      <c r="L21" s="160"/>
      <c r="M21" s="160"/>
      <c r="N21" s="160"/>
      <c r="O21" s="160"/>
      <c r="P21" s="160"/>
      <c r="Q21" s="160"/>
      <c r="R21" s="160"/>
      <c r="S21" s="160"/>
      <c r="T21" s="160"/>
      <c r="U21" s="160"/>
      <c r="V21" s="160"/>
      <c r="W21" s="160"/>
      <c r="X21" s="160"/>
      <c r="Y21" s="160"/>
      <c r="Z21" s="160"/>
      <c r="AA21" s="160"/>
      <c r="AB21" s="160"/>
      <c r="AC21" s="160"/>
      <c r="AD21" s="160"/>
      <c r="AE21" s="160"/>
      <c r="AF21" s="160"/>
      <c r="AG21" s="160"/>
      <c r="AH21" s="160"/>
      <c r="AI21" s="160"/>
      <c r="AJ21" s="160"/>
      <c r="AK21" s="57">
        <f t="shared" si="3"/>
        <v>0</v>
      </c>
      <c r="AL21" s="57">
        <f t="shared" si="4"/>
        <v>0</v>
      </c>
      <c r="AM21" s="57">
        <f t="shared" si="5"/>
        <v>0</v>
      </c>
      <c r="AN21" s="57" t="str">
        <f t="shared" si="6"/>
        <v/>
      </c>
      <c r="AO21" s="56">
        <f t="shared" si="7"/>
        <v>0</v>
      </c>
      <c r="AP21" s="56" t="str">
        <f t="shared" si="8"/>
        <v/>
      </c>
      <c r="AQ21" s="56">
        <f t="shared" si="9"/>
        <v>0</v>
      </c>
      <c r="AR21" s="56" t="str">
        <f t="shared" si="10"/>
        <v/>
      </c>
      <c r="AS21" s="58" t="str">
        <f>IFERROR(
   'Identitas Siswa'!E20 &amp; " " &amp; LOWER($AT$3) &amp; " " &amp; VLOOKUP(AP21, TP!$AQ$5:$AR$24, 2, 0) &amp; ".",
"")</f>
        <v/>
      </c>
      <c r="AT21" s="58" t="str">
        <f>IFERROR(
   'Identitas Siswa'!E20 &amp; " " &amp; LOWER($AT$4) &amp; " " &amp; VLOOKUP(AR21, TP!$AQ$5:$AR$24, 2, 0) &amp; ".",
"")</f>
        <v/>
      </c>
      <c r="AU21" s="15"/>
      <c r="AW21" s="29">
        <f t="shared" si="11"/>
        <v>0</v>
      </c>
      <c r="AX21" s="29">
        <f t="shared" si="0"/>
        <v>0</v>
      </c>
      <c r="AY21" s="29">
        <f t="shared" si="1"/>
        <v>0</v>
      </c>
      <c r="AZ21" s="54"/>
      <c r="BA21" s="29">
        <f t="shared" si="2"/>
        <v>0</v>
      </c>
      <c r="BE21" s="48"/>
      <c r="BF21" s="48"/>
    </row>
    <row r="22" spans="1:58" customFormat="1" hidden="1" x14ac:dyDescent="0.25">
      <c r="A22" s="56">
        <f>'Identitas Siswa'!A21</f>
        <v>14</v>
      </c>
      <c r="B22" s="62" t="str">
        <f>IF('Identitas Siswa'!D21=0,"",'Identitas Siswa'!D21)</f>
        <v/>
      </c>
      <c r="C22" s="160"/>
      <c r="D22" s="160"/>
      <c r="E22" s="160"/>
      <c r="F22" s="160"/>
      <c r="G22" s="160"/>
      <c r="H22" s="160"/>
      <c r="I22" s="160"/>
      <c r="J22" s="160"/>
      <c r="K22" s="160"/>
      <c r="L22" s="160"/>
      <c r="M22" s="160"/>
      <c r="N22" s="160"/>
      <c r="O22" s="160"/>
      <c r="P22" s="160"/>
      <c r="Q22" s="160"/>
      <c r="R22" s="160"/>
      <c r="S22" s="160"/>
      <c r="T22" s="160"/>
      <c r="U22" s="160"/>
      <c r="V22" s="160"/>
      <c r="W22" s="160"/>
      <c r="X22" s="160"/>
      <c r="Y22" s="160"/>
      <c r="Z22" s="160"/>
      <c r="AA22" s="160"/>
      <c r="AB22" s="160"/>
      <c r="AC22" s="160"/>
      <c r="AD22" s="160"/>
      <c r="AE22" s="160"/>
      <c r="AF22" s="160"/>
      <c r="AG22" s="160"/>
      <c r="AH22" s="160"/>
      <c r="AI22" s="160"/>
      <c r="AJ22" s="160"/>
      <c r="AK22" s="57">
        <f t="shared" si="3"/>
        <v>0</v>
      </c>
      <c r="AL22" s="57">
        <f t="shared" si="4"/>
        <v>0</v>
      </c>
      <c r="AM22" s="57">
        <f t="shared" si="5"/>
        <v>0</v>
      </c>
      <c r="AN22" s="57" t="str">
        <f t="shared" si="6"/>
        <v/>
      </c>
      <c r="AO22" s="56">
        <f t="shared" si="7"/>
        <v>0</v>
      </c>
      <c r="AP22" s="56" t="str">
        <f t="shared" si="8"/>
        <v/>
      </c>
      <c r="AQ22" s="56">
        <f t="shared" si="9"/>
        <v>0</v>
      </c>
      <c r="AR22" s="56" t="str">
        <f t="shared" si="10"/>
        <v/>
      </c>
      <c r="AS22" s="58" t="str">
        <f>IFERROR(
   'Identitas Siswa'!E21 &amp; " " &amp; LOWER($AT$3) &amp; " " &amp; VLOOKUP(AP22, TP!$AQ$5:$AR$24, 2, 0) &amp; ".",
"")</f>
        <v/>
      </c>
      <c r="AT22" s="58" t="str">
        <f>IFERROR(
   'Identitas Siswa'!E21 &amp; " " &amp; LOWER($AT$4) &amp; " " &amp; VLOOKUP(AR22, TP!$AQ$5:$AR$24, 2, 0) &amp; ".",
"")</f>
        <v/>
      </c>
      <c r="AU22" s="15"/>
      <c r="AW22" s="29">
        <f t="shared" si="11"/>
        <v>0</v>
      </c>
      <c r="AX22" s="29">
        <f t="shared" si="0"/>
        <v>0</v>
      </c>
      <c r="AY22" s="29">
        <f t="shared" si="1"/>
        <v>0</v>
      </c>
      <c r="AZ22" s="54"/>
      <c r="BA22" s="29">
        <f t="shared" si="2"/>
        <v>0</v>
      </c>
      <c r="BE22" s="48"/>
      <c r="BF22" s="48"/>
    </row>
    <row r="23" spans="1:58" customFormat="1" hidden="1" x14ac:dyDescent="0.25">
      <c r="A23" s="56">
        <f>'Identitas Siswa'!A22</f>
        <v>15</v>
      </c>
      <c r="B23" s="62" t="str">
        <f>IF('Identitas Siswa'!D22=0,"",'Identitas Siswa'!D22)</f>
        <v/>
      </c>
      <c r="C23" s="160"/>
      <c r="D23" s="160"/>
      <c r="E23" s="160"/>
      <c r="F23" s="160"/>
      <c r="G23" s="160"/>
      <c r="H23" s="160"/>
      <c r="I23" s="160"/>
      <c r="J23" s="160"/>
      <c r="K23" s="160"/>
      <c r="L23" s="160"/>
      <c r="M23" s="160"/>
      <c r="N23" s="160"/>
      <c r="O23" s="160"/>
      <c r="P23" s="160"/>
      <c r="Q23" s="160"/>
      <c r="R23" s="160"/>
      <c r="S23" s="160"/>
      <c r="T23" s="160"/>
      <c r="U23" s="160"/>
      <c r="V23" s="160"/>
      <c r="W23" s="160"/>
      <c r="X23" s="160"/>
      <c r="Y23" s="160"/>
      <c r="Z23" s="160"/>
      <c r="AA23" s="160"/>
      <c r="AB23" s="160"/>
      <c r="AC23" s="160"/>
      <c r="AD23" s="160"/>
      <c r="AE23" s="160"/>
      <c r="AF23" s="160"/>
      <c r="AG23" s="160"/>
      <c r="AH23" s="160"/>
      <c r="AI23" s="160"/>
      <c r="AJ23" s="160"/>
      <c r="AK23" s="57">
        <f t="shared" si="3"/>
        <v>0</v>
      </c>
      <c r="AL23" s="57">
        <f t="shared" si="4"/>
        <v>0</v>
      </c>
      <c r="AM23" s="57">
        <f t="shared" si="5"/>
        <v>0</v>
      </c>
      <c r="AN23" s="57" t="str">
        <f t="shared" si="6"/>
        <v/>
      </c>
      <c r="AO23" s="56">
        <f t="shared" si="7"/>
        <v>0</v>
      </c>
      <c r="AP23" s="56" t="str">
        <f t="shared" si="8"/>
        <v/>
      </c>
      <c r="AQ23" s="56">
        <f t="shared" si="9"/>
        <v>0</v>
      </c>
      <c r="AR23" s="56" t="str">
        <f t="shared" si="10"/>
        <v/>
      </c>
      <c r="AS23" s="58" t="str">
        <f>IFERROR(
   'Identitas Siswa'!E22 &amp; " " &amp; LOWER($AT$3) &amp; " " &amp; VLOOKUP(AP23, TP!$AQ$5:$AR$24, 2, 0) &amp; ".",
"")</f>
        <v/>
      </c>
      <c r="AT23" s="58" t="str">
        <f>IFERROR(
   'Identitas Siswa'!E22 &amp; " " &amp; LOWER($AT$4) &amp; " " &amp; VLOOKUP(AR23, TP!$AQ$5:$AR$24, 2, 0) &amp; ".",
"")</f>
        <v/>
      </c>
      <c r="AU23" s="15"/>
      <c r="AW23" s="29">
        <f t="shared" si="11"/>
        <v>0</v>
      </c>
      <c r="AX23" s="29">
        <f t="shared" si="0"/>
        <v>0</v>
      </c>
      <c r="AY23" s="29">
        <f t="shared" si="1"/>
        <v>0</v>
      </c>
      <c r="AZ23" s="54"/>
      <c r="BA23" s="29">
        <f t="shared" si="2"/>
        <v>0</v>
      </c>
      <c r="BE23" s="48"/>
      <c r="BF23" s="48"/>
    </row>
    <row r="24" spans="1:58" customFormat="1" hidden="1" x14ac:dyDescent="0.25">
      <c r="A24" s="56">
        <f>'Identitas Siswa'!A23</f>
        <v>16</v>
      </c>
      <c r="B24" s="62" t="str">
        <f>IF('Identitas Siswa'!D23=0,"",'Identitas Siswa'!D23)</f>
        <v/>
      </c>
      <c r="C24" s="160"/>
      <c r="D24" s="160"/>
      <c r="E24" s="160"/>
      <c r="F24" s="160"/>
      <c r="G24" s="160"/>
      <c r="H24" s="160"/>
      <c r="I24" s="160"/>
      <c r="J24" s="160"/>
      <c r="K24" s="160"/>
      <c r="L24" s="160"/>
      <c r="M24" s="160"/>
      <c r="N24" s="160"/>
      <c r="O24" s="160"/>
      <c r="P24" s="160"/>
      <c r="Q24" s="160"/>
      <c r="R24" s="160"/>
      <c r="S24" s="160"/>
      <c r="T24" s="160"/>
      <c r="U24" s="160"/>
      <c r="V24" s="160"/>
      <c r="W24" s="160"/>
      <c r="X24" s="160"/>
      <c r="Y24" s="160"/>
      <c r="Z24" s="160"/>
      <c r="AA24" s="160"/>
      <c r="AB24" s="160"/>
      <c r="AC24" s="160"/>
      <c r="AD24" s="160"/>
      <c r="AE24" s="160"/>
      <c r="AF24" s="160"/>
      <c r="AG24" s="160"/>
      <c r="AH24" s="160"/>
      <c r="AI24" s="160"/>
      <c r="AJ24" s="160"/>
      <c r="AK24" s="57">
        <f t="shared" si="3"/>
        <v>0</v>
      </c>
      <c r="AL24" s="57">
        <f t="shared" si="4"/>
        <v>0</v>
      </c>
      <c r="AM24" s="57">
        <f t="shared" si="5"/>
        <v>0</v>
      </c>
      <c r="AN24" s="57" t="str">
        <f t="shared" si="6"/>
        <v/>
      </c>
      <c r="AO24" s="56">
        <f t="shared" si="7"/>
        <v>0</v>
      </c>
      <c r="AP24" s="56" t="str">
        <f t="shared" si="8"/>
        <v/>
      </c>
      <c r="AQ24" s="56">
        <f t="shared" si="9"/>
        <v>0</v>
      </c>
      <c r="AR24" s="56" t="str">
        <f t="shared" si="10"/>
        <v/>
      </c>
      <c r="AS24" s="58" t="str">
        <f>IFERROR(
   'Identitas Siswa'!E23 &amp; " " &amp; LOWER($AT$3) &amp; " " &amp; VLOOKUP(AP24, TP!$AQ$5:$AR$24, 2, 0) &amp; ".",
"")</f>
        <v/>
      </c>
      <c r="AT24" s="58" t="str">
        <f>IFERROR(
   'Identitas Siswa'!E23 &amp; " " &amp; LOWER($AT$4) &amp; " " &amp; VLOOKUP(AR24, TP!$AQ$5:$AR$24, 2, 0) &amp; ".",
"")</f>
        <v/>
      </c>
      <c r="AU24" s="15"/>
      <c r="AW24" s="29">
        <f t="shared" si="11"/>
        <v>0</v>
      </c>
      <c r="AX24" s="29">
        <f t="shared" si="0"/>
        <v>0</v>
      </c>
      <c r="AY24" s="29">
        <f t="shared" si="1"/>
        <v>0</v>
      </c>
      <c r="AZ24" s="54"/>
      <c r="BA24" s="29">
        <f t="shared" si="2"/>
        <v>0</v>
      </c>
      <c r="BE24" s="48"/>
      <c r="BF24" s="48"/>
    </row>
    <row r="25" spans="1:58" customFormat="1" hidden="1" x14ac:dyDescent="0.25">
      <c r="A25" s="56">
        <f>'Identitas Siswa'!A24</f>
        <v>17</v>
      </c>
      <c r="B25" s="62" t="str">
        <f>IF('Identitas Siswa'!D24=0,"",'Identitas Siswa'!D24)</f>
        <v/>
      </c>
      <c r="C25" s="160"/>
      <c r="D25" s="160"/>
      <c r="E25" s="160"/>
      <c r="F25" s="160"/>
      <c r="G25" s="160"/>
      <c r="H25" s="160"/>
      <c r="I25" s="160"/>
      <c r="J25" s="160"/>
      <c r="K25" s="160"/>
      <c r="L25" s="160"/>
      <c r="M25" s="160"/>
      <c r="N25" s="160"/>
      <c r="O25" s="160"/>
      <c r="P25" s="160"/>
      <c r="Q25" s="160"/>
      <c r="R25" s="160"/>
      <c r="S25" s="160"/>
      <c r="T25" s="160"/>
      <c r="U25" s="160"/>
      <c r="V25" s="160"/>
      <c r="W25" s="160"/>
      <c r="X25" s="160"/>
      <c r="Y25" s="160"/>
      <c r="Z25" s="160"/>
      <c r="AA25" s="160"/>
      <c r="AB25" s="160"/>
      <c r="AC25" s="160"/>
      <c r="AD25" s="160"/>
      <c r="AE25" s="160"/>
      <c r="AF25" s="160"/>
      <c r="AG25" s="160"/>
      <c r="AH25" s="160"/>
      <c r="AI25" s="160"/>
      <c r="AJ25" s="160"/>
      <c r="AK25" s="57">
        <f t="shared" si="3"/>
        <v>0</v>
      </c>
      <c r="AL25" s="57">
        <f t="shared" si="4"/>
        <v>0</v>
      </c>
      <c r="AM25" s="57">
        <f t="shared" si="5"/>
        <v>0</v>
      </c>
      <c r="AN25" s="57" t="str">
        <f t="shared" si="6"/>
        <v/>
      </c>
      <c r="AO25" s="56">
        <f t="shared" si="7"/>
        <v>0</v>
      </c>
      <c r="AP25" s="56" t="str">
        <f t="shared" si="8"/>
        <v/>
      </c>
      <c r="AQ25" s="56">
        <f t="shared" si="9"/>
        <v>0</v>
      </c>
      <c r="AR25" s="56" t="str">
        <f t="shared" si="10"/>
        <v/>
      </c>
      <c r="AS25" s="58" t="str">
        <f>IFERROR(
   'Identitas Siswa'!E24 &amp; " " &amp; LOWER($AT$3) &amp; " " &amp; VLOOKUP(AP25, TP!$AQ$5:$AR$24, 2, 0) &amp; ".",
"")</f>
        <v/>
      </c>
      <c r="AT25" s="58" t="str">
        <f>IFERROR(
   'Identitas Siswa'!E24 &amp; " " &amp; LOWER($AT$4) &amp; " " &amp; VLOOKUP(AR25, TP!$AQ$5:$AR$24, 2, 0) &amp; ".",
"")</f>
        <v/>
      </c>
      <c r="AU25" s="15"/>
      <c r="AW25" s="29">
        <f t="shared" si="11"/>
        <v>0</v>
      </c>
      <c r="AX25" s="29">
        <f t="shared" si="0"/>
        <v>0</v>
      </c>
      <c r="AY25" s="29">
        <f t="shared" si="1"/>
        <v>0</v>
      </c>
      <c r="AZ25" s="54"/>
      <c r="BA25" s="29">
        <f t="shared" si="2"/>
        <v>0</v>
      </c>
      <c r="BE25" s="48"/>
      <c r="BF25" s="48"/>
    </row>
    <row r="26" spans="1:58" customFormat="1" hidden="1" x14ac:dyDescent="0.25">
      <c r="A26" s="56">
        <f>'Identitas Siswa'!A25</f>
        <v>18</v>
      </c>
      <c r="B26" s="62" t="str">
        <f>IF('Identitas Siswa'!D25=0,"",'Identitas Siswa'!D25)</f>
        <v/>
      </c>
      <c r="C26" s="160"/>
      <c r="D26" s="160"/>
      <c r="E26" s="160"/>
      <c r="F26" s="160"/>
      <c r="G26" s="160"/>
      <c r="H26" s="160"/>
      <c r="I26" s="160"/>
      <c r="J26" s="160"/>
      <c r="K26" s="160"/>
      <c r="L26" s="160"/>
      <c r="M26" s="160"/>
      <c r="N26" s="160"/>
      <c r="O26" s="160"/>
      <c r="P26" s="160"/>
      <c r="Q26" s="160"/>
      <c r="R26" s="160"/>
      <c r="S26" s="160"/>
      <c r="T26" s="160"/>
      <c r="U26" s="160"/>
      <c r="V26" s="160"/>
      <c r="W26" s="160"/>
      <c r="X26" s="160"/>
      <c r="Y26" s="160"/>
      <c r="Z26" s="160"/>
      <c r="AA26" s="160"/>
      <c r="AB26" s="160"/>
      <c r="AC26" s="160"/>
      <c r="AD26" s="160"/>
      <c r="AE26" s="160"/>
      <c r="AF26" s="160"/>
      <c r="AG26" s="160"/>
      <c r="AH26" s="160"/>
      <c r="AI26" s="160"/>
      <c r="AJ26" s="160"/>
      <c r="AK26" s="57">
        <f t="shared" si="3"/>
        <v>0</v>
      </c>
      <c r="AL26" s="57">
        <f t="shared" si="4"/>
        <v>0</v>
      </c>
      <c r="AM26" s="57">
        <f t="shared" si="5"/>
        <v>0</v>
      </c>
      <c r="AN26" s="57" t="str">
        <f t="shared" si="6"/>
        <v/>
      </c>
      <c r="AO26" s="56">
        <f t="shared" si="7"/>
        <v>0</v>
      </c>
      <c r="AP26" s="56" t="str">
        <f t="shared" si="8"/>
        <v/>
      </c>
      <c r="AQ26" s="56">
        <f t="shared" si="9"/>
        <v>0</v>
      </c>
      <c r="AR26" s="56" t="str">
        <f t="shared" si="10"/>
        <v/>
      </c>
      <c r="AS26" s="58" t="str">
        <f>IFERROR(
   'Identitas Siswa'!E25 &amp; " " &amp; LOWER($AT$3) &amp; " " &amp; VLOOKUP(AP26, TP!$AQ$5:$AR$24, 2, 0) &amp; ".",
"")</f>
        <v/>
      </c>
      <c r="AT26" s="58" t="str">
        <f>IFERROR(
   'Identitas Siswa'!E25 &amp; " " &amp; LOWER($AT$4) &amp; " " &amp; VLOOKUP(AR26, TP!$AQ$5:$AR$24, 2, 0) &amp; ".",
"")</f>
        <v/>
      </c>
      <c r="AU26" s="15"/>
      <c r="AW26" s="29">
        <f t="shared" si="11"/>
        <v>0</v>
      </c>
      <c r="AX26" s="29">
        <f t="shared" si="0"/>
        <v>0</v>
      </c>
      <c r="AY26" s="29">
        <f t="shared" si="1"/>
        <v>0</v>
      </c>
      <c r="AZ26" s="54"/>
      <c r="BA26" s="29">
        <f t="shared" si="2"/>
        <v>0</v>
      </c>
      <c r="BE26" s="48"/>
      <c r="BF26" s="48"/>
    </row>
    <row r="27" spans="1:58" customFormat="1" hidden="1" x14ac:dyDescent="0.25">
      <c r="A27" s="56">
        <f>'Identitas Siswa'!A26</f>
        <v>19</v>
      </c>
      <c r="B27" s="62" t="str">
        <f>IF('Identitas Siswa'!D26=0,"",'Identitas Siswa'!D26)</f>
        <v/>
      </c>
      <c r="C27" s="160"/>
      <c r="D27" s="160"/>
      <c r="E27" s="160"/>
      <c r="F27" s="160"/>
      <c r="G27" s="160"/>
      <c r="H27" s="160"/>
      <c r="I27" s="160"/>
      <c r="J27" s="160"/>
      <c r="K27" s="160"/>
      <c r="L27" s="160"/>
      <c r="M27" s="160"/>
      <c r="N27" s="160"/>
      <c r="O27" s="160"/>
      <c r="P27" s="160"/>
      <c r="Q27" s="160"/>
      <c r="R27" s="160"/>
      <c r="S27" s="160"/>
      <c r="T27" s="160"/>
      <c r="U27" s="160"/>
      <c r="V27" s="160"/>
      <c r="W27" s="160"/>
      <c r="X27" s="160"/>
      <c r="Y27" s="160"/>
      <c r="Z27" s="160"/>
      <c r="AA27" s="160"/>
      <c r="AB27" s="160"/>
      <c r="AC27" s="160"/>
      <c r="AD27" s="160"/>
      <c r="AE27" s="160"/>
      <c r="AF27" s="160"/>
      <c r="AG27" s="160"/>
      <c r="AH27" s="160"/>
      <c r="AI27" s="160"/>
      <c r="AJ27" s="160"/>
      <c r="AK27" s="57">
        <f t="shared" si="3"/>
        <v>0</v>
      </c>
      <c r="AL27" s="57">
        <f t="shared" si="4"/>
        <v>0</v>
      </c>
      <c r="AM27" s="57">
        <f t="shared" si="5"/>
        <v>0</v>
      </c>
      <c r="AN27" s="57" t="str">
        <f t="shared" si="6"/>
        <v/>
      </c>
      <c r="AO27" s="56">
        <f t="shared" si="7"/>
        <v>0</v>
      </c>
      <c r="AP27" s="56" t="str">
        <f t="shared" si="8"/>
        <v/>
      </c>
      <c r="AQ27" s="56">
        <f t="shared" si="9"/>
        <v>0</v>
      </c>
      <c r="AR27" s="56" t="str">
        <f t="shared" si="10"/>
        <v/>
      </c>
      <c r="AS27" s="58" t="str">
        <f>IFERROR(
   'Identitas Siswa'!E26 &amp; " " &amp; LOWER($AT$3) &amp; " " &amp; VLOOKUP(AP27, TP!$AQ$5:$AR$24, 2, 0) &amp; ".",
"")</f>
        <v/>
      </c>
      <c r="AT27" s="58" t="str">
        <f>IFERROR(
   'Identitas Siswa'!E26 &amp; " " &amp; LOWER($AT$4) &amp; " " &amp; VLOOKUP(AR27, TP!$AQ$5:$AR$24, 2, 0) &amp; ".",
"")</f>
        <v/>
      </c>
      <c r="AU27" s="15"/>
      <c r="AW27" s="29">
        <f t="shared" si="11"/>
        <v>0</v>
      </c>
      <c r="AX27" s="29">
        <f t="shared" si="0"/>
        <v>0</v>
      </c>
      <c r="AY27" s="29">
        <f t="shared" si="1"/>
        <v>0</v>
      </c>
      <c r="AZ27" s="54"/>
      <c r="BA27" s="29">
        <f t="shared" si="2"/>
        <v>0</v>
      </c>
      <c r="BE27" s="48"/>
      <c r="BF27" s="48"/>
    </row>
    <row r="28" spans="1:58" customFormat="1" hidden="1" x14ac:dyDescent="0.25">
      <c r="A28" s="56">
        <f>'Identitas Siswa'!A27</f>
        <v>20</v>
      </c>
      <c r="B28" s="62" t="str">
        <f>IF('Identitas Siswa'!D27=0,"",'Identitas Siswa'!D27)</f>
        <v/>
      </c>
      <c r="C28" s="160"/>
      <c r="D28" s="160"/>
      <c r="E28" s="160"/>
      <c r="F28" s="160"/>
      <c r="G28" s="160"/>
      <c r="H28" s="160"/>
      <c r="I28" s="160"/>
      <c r="J28" s="160"/>
      <c r="K28" s="160"/>
      <c r="L28" s="160"/>
      <c r="M28" s="160"/>
      <c r="N28" s="160"/>
      <c r="O28" s="160"/>
      <c r="P28" s="160"/>
      <c r="Q28" s="160"/>
      <c r="R28" s="160"/>
      <c r="S28" s="160"/>
      <c r="T28" s="160"/>
      <c r="U28" s="160"/>
      <c r="V28" s="160"/>
      <c r="W28" s="160"/>
      <c r="X28" s="160"/>
      <c r="Y28" s="160"/>
      <c r="Z28" s="160"/>
      <c r="AA28" s="160"/>
      <c r="AB28" s="160"/>
      <c r="AC28" s="160"/>
      <c r="AD28" s="160"/>
      <c r="AE28" s="160"/>
      <c r="AF28" s="160"/>
      <c r="AG28" s="160"/>
      <c r="AH28" s="160"/>
      <c r="AI28" s="160"/>
      <c r="AJ28" s="160"/>
      <c r="AK28" s="57">
        <f t="shared" si="3"/>
        <v>0</v>
      </c>
      <c r="AL28" s="57">
        <f t="shared" si="4"/>
        <v>0</v>
      </c>
      <c r="AM28" s="57">
        <f t="shared" si="5"/>
        <v>0</v>
      </c>
      <c r="AN28" s="57" t="str">
        <f t="shared" si="6"/>
        <v/>
      </c>
      <c r="AO28" s="56">
        <f t="shared" si="7"/>
        <v>0</v>
      </c>
      <c r="AP28" s="56" t="str">
        <f t="shared" si="8"/>
        <v/>
      </c>
      <c r="AQ28" s="56">
        <f t="shared" si="9"/>
        <v>0</v>
      </c>
      <c r="AR28" s="56" t="str">
        <f t="shared" si="10"/>
        <v/>
      </c>
      <c r="AS28" s="58" t="str">
        <f>IFERROR(
   'Identitas Siswa'!E27 &amp; " " &amp; LOWER($AT$3) &amp; " " &amp; VLOOKUP(AP28, TP!$AQ$5:$AR$24, 2, 0) &amp; ".",
"")</f>
        <v/>
      </c>
      <c r="AT28" s="58" t="str">
        <f>IFERROR(
   'Identitas Siswa'!E27 &amp; " " &amp; LOWER($AT$4) &amp; " " &amp; VLOOKUP(AR28, TP!$AQ$5:$AR$24, 2, 0) &amp; ".",
"")</f>
        <v/>
      </c>
      <c r="AU28" s="15"/>
      <c r="AW28" s="29">
        <f t="shared" si="11"/>
        <v>0</v>
      </c>
      <c r="AX28" s="29">
        <f t="shared" si="0"/>
        <v>0</v>
      </c>
      <c r="AY28" s="29">
        <f t="shared" si="1"/>
        <v>0</v>
      </c>
      <c r="AZ28" s="54"/>
      <c r="BA28" s="29">
        <f t="shared" si="2"/>
        <v>0</v>
      </c>
      <c r="BE28" s="48"/>
      <c r="BF28" s="48"/>
    </row>
    <row r="29" spans="1:58" customFormat="1" hidden="1" x14ac:dyDescent="0.25">
      <c r="A29" s="56">
        <f>'Identitas Siswa'!A28</f>
        <v>21</v>
      </c>
      <c r="B29" s="62" t="str">
        <f>IF('Identitas Siswa'!D28=0,"",'Identitas Siswa'!D28)</f>
        <v/>
      </c>
      <c r="C29" s="160"/>
      <c r="D29" s="160"/>
      <c r="E29" s="160"/>
      <c r="F29" s="160"/>
      <c r="G29" s="160"/>
      <c r="H29" s="160"/>
      <c r="I29" s="160"/>
      <c r="J29" s="160"/>
      <c r="K29" s="160"/>
      <c r="L29" s="160"/>
      <c r="M29" s="160"/>
      <c r="N29" s="160"/>
      <c r="O29" s="160"/>
      <c r="P29" s="160"/>
      <c r="Q29" s="160"/>
      <c r="R29" s="160"/>
      <c r="S29" s="160"/>
      <c r="T29" s="160"/>
      <c r="U29" s="160"/>
      <c r="V29" s="160"/>
      <c r="W29" s="160"/>
      <c r="X29" s="160"/>
      <c r="Y29" s="160"/>
      <c r="Z29" s="160"/>
      <c r="AA29" s="160"/>
      <c r="AB29" s="160"/>
      <c r="AC29" s="160"/>
      <c r="AD29" s="160"/>
      <c r="AE29" s="160"/>
      <c r="AF29" s="160"/>
      <c r="AG29" s="160"/>
      <c r="AH29" s="160"/>
      <c r="AI29" s="160"/>
      <c r="AJ29" s="160"/>
      <c r="AK29" s="57">
        <f t="shared" si="3"/>
        <v>0</v>
      </c>
      <c r="AL29" s="57">
        <f t="shared" si="4"/>
        <v>0</v>
      </c>
      <c r="AM29" s="57">
        <f t="shared" si="5"/>
        <v>0</v>
      </c>
      <c r="AN29" s="57" t="str">
        <f t="shared" si="6"/>
        <v/>
      </c>
      <c r="AO29" s="56">
        <f t="shared" si="7"/>
        <v>0</v>
      </c>
      <c r="AP29" s="56" t="str">
        <f t="shared" si="8"/>
        <v/>
      </c>
      <c r="AQ29" s="56">
        <f t="shared" si="9"/>
        <v>0</v>
      </c>
      <c r="AR29" s="56" t="str">
        <f t="shared" si="10"/>
        <v/>
      </c>
      <c r="AS29" s="58" t="str">
        <f>IFERROR(
   'Identitas Siswa'!E28 &amp; " " &amp; LOWER($AT$3) &amp; " " &amp; VLOOKUP(AP29, TP!$AQ$5:$AR$24, 2, 0) &amp; ".",
"")</f>
        <v/>
      </c>
      <c r="AT29" s="58" t="str">
        <f>IFERROR(
   'Identitas Siswa'!E28 &amp; " " &amp; LOWER($AT$4) &amp; " " &amp; VLOOKUP(AR29, TP!$AQ$5:$AR$24, 2, 0) &amp; ".",
"")</f>
        <v/>
      </c>
      <c r="AU29" s="15"/>
      <c r="AW29" s="29">
        <f t="shared" si="11"/>
        <v>0</v>
      </c>
      <c r="AX29" s="29">
        <f t="shared" si="0"/>
        <v>0</v>
      </c>
      <c r="AY29" s="29">
        <f t="shared" si="1"/>
        <v>0</v>
      </c>
      <c r="AZ29" s="54"/>
      <c r="BA29" s="29">
        <f t="shared" si="2"/>
        <v>0</v>
      </c>
      <c r="BE29" s="48"/>
      <c r="BF29" s="48"/>
    </row>
    <row r="30" spans="1:58" customFormat="1" hidden="1" x14ac:dyDescent="0.25">
      <c r="A30" s="56">
        <f>'Identitas Siswa'!A29</f>
        <v>22</v>
      </c>
      <c r="B30" s="62" t="str">
        <f>IF('Identitas Siswa'!D29=0,"",'Identitas Siswa'!D29)</f>
        <v/>
      </c>
      <c r="C30" s="160"/>
      <c r="D30" s="160"/>
      <c r="E30" s="160"/>
      <c r="F30" s="160"/>
      <c r="G30" s="160"/>
      <c r="H30" s="160"/>
      <c r="I30" s="160"/>
      <c r="J30" s="160"/>
      <c r="K30" s="160"/>
      <c r="L30" s="160"/>
      <c r="M30" s="160"/>
      <c r="N30" s="160"/>
      <c r="O30" s="160"/>
      <c r="P30" s="160"/>
      <c r="Q30" s="160"/>
      <c r="R30" s="160"/>
      <c r="S30" s="160"/>
      <c r="T30" s="160"/>
      <c r="U30" s="160"/>
      <c r="V30" s="160"/>
      <c r="W30" s="160"/>
      <c r="X30" s="160"/>
      <c r="Y30" s="160"/>
      <c r="Z30" s="160"/>
      <c r="AA30" s="160"/>
      <c r="AB30" s="160"/>
      <c r="AC30" s="160"/>
      <c r="AD30" s="160"/>
      <c r="AE30" s="160"/>
      <c r="AF30" s="160"/>
      <c r="AG30" s="160"/>
      <c r="AH30" s="160"/>
      <c r="AI30" s="160"/>
      <c r="AJ30" s="160"/>
      <c r="AK30" s="57">
        <f t="shared" si="3"/>
        <v>0</v>
      </c>
      <c r="AL30" s="57">
        <f t="shared" si="4"/>
        <v>0</v>
      </c>
      <c r="AM30" s="57">
        <f t="shared" si="5"/>
        <v>0</v>
      </c>
      <c r="AN30" s="57" t="str">
        <f t="shared" si="6"/>
        <v/>
      </c>
      <c r="AO30" s="56">
        <f t="shared" si="7"/>
        <v>0</v>
      </c>
      <c r="AP30" s="56" t="str">
        <f t="shared" si="8"/>
        <v/>
      </c>
      <c r="AQ30" s="56">
        <f t="shared" si="9"/>
        <v>0</v>
      </c>
      <c r="AR30" s="56" t="str">
        <f t="shared" si="10"/>
        <v/>
      </c>
      <c r="AS30" s="58" t="str">
        <f>IFERROR(
   'Identitas Siswa'!E29 &amp; " " &amp; LOWER($AT$3) &amp; " " &amp; VLOOKUP(AP30, TP!$AQ$5:$AR$24, 2, 0) &amp; ".",
"")</f>
        <v/>
      </c>
      <c r="AT30" s="58" t="str">
        <f>IFERROR(
   'Identitas Siswa'!E29 &amp; " " &amp; LOWER($AT$4) &amp; " " &amp; VLOOKUP(AR30, TP!$AQ$5:$AR$24, 2, 0) &amp; ".",
"")</f>
        <v/>
      </c>
      <c r="AU30" s="15"/>
      <c r="AW30" s="29">
        <f t="shared" si="11"/>
        <v>0</v>
      </c>
      <c r="AX30" s="29">
        <f t="shared" si="0"/>
        <v>0</v>
      </c>
      <c r="AY30" s="29">
        <f t="shared" si="1"/>
        <v>0</v>
      </c>
      <c r="AZ30" s="54"/>
      <c r="BA30" s="29">
        <f t="shared" si="2"/>
        <v>0</v>
      </c>
      <c r="BE30" s="48"/>
      <c r="BF30" s="48"/>
    </row>
    <row r="31" spans="1:58" customFormat="1" hidden="1" x14ac:dyDescent="0.25">
      <c r="A31" s="56">
        <f>'Identitas Siswa'!A30</f>
        <v>23</v>
      </c>
      <c r="B31" s="62" t="str">
        <f>IF('Identitas Siswa'!D30=0,"",'Identitas Siswa'!D30)</f>
        <v/>
      </c>
      <c r="C31" s="160"/>
      <c r="D31" s="160"/>
      <c r="E31" s="160"/>
      <c r="F31" s="160"/>
      <c r="G31" s="160"/>
      <c r="H31" s="160"/>
      <c r="I31" s="160"/>
      <c r="J31" s="160"/>
      <c r="K31" s="160"/>
      <c r="L31" s="160"/>
      <c r="M31" s="160"/>
      <c r="N31" s="160"/>
      <c r="O31" s="160"/>
      <c r="P31" s="160"/>
      <c r="Q31" s="160"/>
      <c r="R31" s="160"/>
      <c r="S31" s="160"/>
      <c r="T31" s="160"/>
      <c r="U31" s="160"/>
      <c r="V31" s="160"/>
      <c r="W31" s="160"/>
      <c r="X31" s="160"/>
      <c r="Y31" s="160"/>
      <c r="Z31" s="160"/>
      <c r="AA31" s="160"/>
      <c r="AB31" s="160"/>
      <c r="AC31" s="160"/>
      <c r="AD31" s="160"/>
      <c r="AE31" s="160"/>
      <c r="AF31" s="160"/>
      <c r="AG31" s="160"/>
      <c r="AH31" s="160"/>
      <c r="AI31" s="160"/>
      <c r="AJ31" s="160"/>
      <c r="AK31" s="57">
        <f t="shared" si="3"/>
        <v>0</v>
      </c>
      <c r="AL31" s="57">
        <f t="shared" si="4"/>
        <v>0</v>
      </c>
      <c r="AM31" s="57">
        <f t="shared" si="5"/>
        <v>0</v>
      </c>
      <c r="AN31" s="57" t="str">
        <f t="shared" si="6"/>
        <v/>
      </c>
      <c r="AO31" s="56">
        <f t="shared" si="7"/>
        <v>0</v>
      </c>
      <c r="AP31" s="56" t="str">
        <f t="shared" si="8"/>
        <v/>
      </c>
      <c r="AQ31" s="56">
        <f t="shared" si="9"/>
        <v>0</v>
      </c>
      <c r="AR31" s="56" t="str">
        <f t="shared" si="10"/>
        <v/>
      </c>
      <c r="AS31" s="58" t="str">
        <f>IFERROR(
   'Identitas Siswa'!E30 &amp; " " &amp; LOWER($AT$3) &amp; " " &amp; VLOOKUP(AP31, TP!$AQ$5:$AR$24, 2, 0) &amp; ".",
"")</f>
        <v/>
      </c>
      <c r="AT31" s="58" t="str">
        <f>IFERROR(
   'Identitas Siswa'!E30 &amp; " " &amp; LOWER($AT$4) &amp; " " &amp; VLOOKUP(AR31, TP!$AQ$5:$AR$24, 2, 0) &amp; ".",
"")</f>
        <v/>
      </c>
      <c r="AU31" s="15"/>
      <c r="AW31" s="29">
        <f t="shared" si="11"/>
        <v>0</v>
      </c>
      <c r="AX31" s="29">
        <f t="shared" si="0"/>
        <v>0</v>
      </c>
      <c r="AY31" s="29">
        <f t="shared" si="1"/>
        <v>0</v>
      </c>
      <c r="AZ31" s="54"/>
      <c r="BA31" s="29">
        <f t="shared" si="2"/>
        <v>0</v>
      </c>
      <c r="BE31" s="48"/>
      <c r="BF31" s="48"/>
    </row>
    <row r="32" spans="1:58" customFormat="1" hidden="1" x14ac:dyDescent="0.25">
      <c r="A32" s="56">
        <f>'Identitas Siswa'!A31</f>
        <v>24</v>
      </c>
      <c r="B32" s="62" t="str">
        <f>IF('Identitas Siswa'!D31=0,"",'Identitas Siswa'!D31)</f>
        <v/>
      </c>
      <c r="C32" s="160"/>
      <c r="D32" s="160"/>
      <c r="E32" s="160"/>
      <c r="F32" s="160"/>
      <c r="G32" s="160"/>
      <c r="H32" s="160"/>
      <c r="I32" s="160"/>
      <c r="J32" s="160"/>
      <c r="K32" s="160"/>
      <c r="L32" s="160"/>
      <c r="M32" s="160"/>
      <c r="N32" s="160"/>
      <c r="O32" s="160"/>
      <c r="P32" s="160"/>
      <c r="Q32" s="160"/>
      <c r="R32" s="160"/>
      <c r="S32" s="160"/>
      <c r="T32" s="160"/>
      <c r="U32" s="160"/>
      <c r="V32" s="160"/>
      <c r="W32" s="160"/>
      <c r="X32" s="160"/>
      <c r="Y32" s="160"/>
      <c r="Z32" s="160"/>
      <c r="AA32" s="160"/>
      <c r="AB32" s="160"/>
      <c r="AC32" s="160"/>
      <c r="AD32" s="160"/>
      <c r="AE32" s="160"/>
      <c r="AF32" s="160"/>
      <c r="AG32" s="160"/>
      <c r="AH32" s="160"/>
      <c r="AI32" s="160"/>
      <c r="AJ32" s="160"/>
      <c r="AK32" s="57">
        <f t="shared" si="3"/>
        <v>0</v>
      </c>
      <c r="AL32" s="57">
        <f t="shared" si="4"/>
        <v>0</v>
      </c>
      <c r="AM32" s="57">
        <f t="shared" si="5"/>
        <v>0</v>
      </c>
      <c r="AN32" s="57" t="str">
        <f t="shared" si="6"/>
        <v/>
      </c>
      <c r="AO32" s="56">
        <f t="shared" si="7"/>
        <v>0</v>
      </c>
      <c r="AP32" s="56" t="str">
        <f t="shared" si="8"/>
        <v/>
      </c>
      <c r="AQ32" s="56">
        <f t="shared" si="9"/>
        <v>0</v>
      </c>
      <c r="AR32" s="56" t="str">
        <f t="shared" si="10"/>
        <v/>
      </c>
      <c r="AS32" s="58" t="str">
        <f>IFERROR(
   'Identitas Siswa'!E31 &amp; " " &amp; LOWER($AT$3) &amp; " " &amp; VLOOKUP(AP32, TP!$AQ$5:$AR$24, 2, 0) &amp; ".",
"")</f>
        <v/>
      </c>
      <c r="AT32" s="58" t="str">
        <f>IFERROR(
   'Identitas Siswa'!E31 &amp; " " &amp; LOWER($AT$4) &amp; " " &amp; VLOOKUP(AR32, TP!$AQ$5:$AR$24, 2, 0) &amp; ".",
"")</f>
        <v/>
      </c>
      <c r="AU32" s="15"/>
      <c r="AW32" s="29">
        <f t="shared" si="11"/>
        <v>0</v>
      </c>
      <c r="AX32" s="29">
        <f t="shared" si="0"/>
        <v>0</v>
      </c>
      <c r="AY32" s="29">
        <f t="shared" si="1"/>
        <v>0</v>
      </c>
      <c r="AZ32" s="54"/>
      <c r="BA32" s="29">
        <f t="shared" si="2"/>
        <v>0</v>
      </c>
      <c r="BE32" s="48"/>
      <c r="BF32" s="48"/>
    </row>
    <row r="33" spans="1:58" customFormat="1" hidden="1" x14ac:dyDescent="0.25">
      <c r="A33" s="56">
        <f>'Identitas Siswa'!A32</f>
        <v>25</v>
      </c>
      <c r="B33" s="62" t="str">
        <f>IF('Identitas Siswa'!D32=0,"",'Identitas Siswa'!D32)</f>
        <v/>
      </c>
      <c r="C33" s="160"/>
      <c r="D33" s="160"/>
      <c r="E33" s="160"/>
      <c r="F33" s="160"/>
      <c r="G33" s="160"/>
      <c r="H33" s="160"/>
      <c r="I33" s="160"/>
      <c r="J33" s="160"/>
      <c r="K33" s="160"/>
      <c r="L33" s="160"/>
      <c r="M33" s="160"/>
      <c r="N33" s="160"/>
      <c r="O33" s="160"/>
      <c r="P33" s="160"/>
      <c r="Q33" s="160"/>
      <c r="R33" s="160"/>
      <c r="S33" s="160"/>
      <c r="T33" s="160"/>
      <c r="U33" s="160"/>
      <c r="V33" s="160"/>
      <c r="W33" s="160"/>
      <c r="X33" s="160"/>
      <c r="Y33" s="160"/>
      <c r="Z33" s="160"/>
      <c r="AA33" s="160"/>
      <c r="AB33" s="160"/>
      <c r="AC33" s="160"/>
      <c r="AD33" s="160"/>
      <c r="AE33" s="160"/>
      <c r="AF33" s="160"/>
      <c r="AG33" s="160"/>
      <c r="AH33" s="160"/>
      <c r="AI33" s="160"/>
      <c r="AJ33" s="160"/>
      <c r="AK33" s="57">
        <f t="shared" si="3"/>
        <v>0</v>
      </c>
      <c r="AL33" s="57">
        <f t="shared" si="4"/>
        <v>0</v>
      </c>
      <c r="AM33" s="57">
        <f t="shared" si="5"/>
        <v>0</v>
      </c>
      <c r="AN33" s="57" t="str">
        <f t="shared" si="6"/>
        <v/>
      </c>
      <c r="AO33" s="56">
        <f t="shared" si="7"/>
        <v>0</v>
      </c>
      <c r="AP33" s="56" t="str">
        <f t="shared" si="8"/>
        <v/>
      </c>
      <c r="AQ33" s="56">
        <f t="shared" si="9"/>
        <v>0</v>
      </c>
      <c r="AR33" s="56" t="str">
        <f t="shared" si="10"/>
        <v/>
      </c>
      <c r="AS33" s="58" t="str">
        <f>IFERROR(
   'Identitas Siswa'!E32 &amp; " " &amp; LOWER($AT$3) &amp; " " &amp; VLOOKUP(AP33, TP!$AQ$5:$AR$24, 2, 0) &amp; ".",
"")</f>
        <v/>
      </c>
      <c r="AT33" s="58" t="str">
        <f>IFERROR(
   'Identitas Siswa'!E32 &amp; " " &amp; LOWER($AT$4) &amp; " " &amp; VLOOKUP(AR33, TP!$AQ$5:$AR$24, 2, 0) &amp; ".",
"")</f>
        <v/>
      </c>
      <c r="AU33" s="15"/>
      <c r="AW33" s="29">
        <f t="shared" si="11"/>
        <v>0</v>
      </c>
      <c r="AX33" s="29">
        <f t="shared" si="0"/>
        <v>0</v>
      </c>
      <c r="AY33" s="29">
        <f t="shared" si="1"/>
        <v>0</v>
      </c>
      <c r="AZ33" s="54"/>
      <c r="BA33" s="29">
        <f t="shared" si="2"/>
        <v>0</v>
      </c>
      <c r="BE33" s="48"/>
      <c r="BF33" s="48"/>
    </row>
    <row r="34" spans="1:58" customFormat="1" hidden="1" x14ac:dyDescent="0.25">
      <c r="A34" s="56">
        <f>'Identitas Siswa'!A33</f>
        <v>26</v>
      </c>
      <c r="B34" s="62" t="str">
        <f>IF('Identitas Siswa'!D33=0,"",'Identitas Siswa'!D33)</f>
        <v/>
      </c>
      <c r="C34" s="160"/>
      <c r="D34" s="160"/>
      <c r="E34" s="160"/>
      <c r="F34" s="160"/>
      <c r="G34" s="160"/>
      <c r="H34" s="160"/>
      <c r="I34" s="160"/>
      <c r="J34" s="160"/>
      <c r="K34" s="160"/>
      <c r="L34" s="160"/>
      <c r="M34" s="160"/>
      <c r="N34" s="160"/>
      <c r="O34" s="160"/>
      <c r="P34" s="160"/>
      <c r="Q34" s="160"/>
      <c r="R34" s="160"/>
      <c r="S34" s="160"/>
      <c r="T34" s="160"/>
      <c r="U34" s="160"/>
      <c r="V34" s="160"/>
      <c r="W34" s="160"/>
      <c r="X34" s="160"/>
      <c r="Y34" s="160"/>
      <c r="Z34" s="160"/>
      <c r="AA34" s="160"/>
      <c r="AB34" s="160"/>
      <c r="AC34" s="160"/>
      <c r="AD34" s="160"/>
      <c r="AE34" s="160"/>
      <c r="AF34" s="160"/>
      <c r="AG34" s="160"/>
      <c r="AH34" s="160"/>
      <c r="AI34" s="160"/>
      <c r="AJ34" s="160"/>
      <c r="AK34" s="57">
        <f t="shared" si="3"/>
        <v>0</v>
      </c>
      <c r="AL34" s="57">
        <f t="shared" si="4"/>
        <v>0</v>
      </c>
      <c r="AM34" s="57">
        <f t="shared" si="5"/>
        <v>0</v>
      </c>
      <c r="AN34" s="57" t="str">
        <f t="shared" si="6"/>
        <v/>
      </c>
      <c r="AO34" s="56">
        <f t="shared" si="7"/>
        <v>0</v>
      </c>
      <c r="AP34" s="56" t="str">
        <f t="shared" si="8"/>
        <v/>
      </c>
      <c r="AQ34" s="56">
        <f t="shared" si="9"/>
        <v>0</v>
      </c>
      <c r="AR34" s="56" t="str">
        <f t="shared" si="10"/>
        <v/>
      </c>
      <c r="AS34" s="58" t="str">
        <f>IFERROR(
   'Identitas Siswa'!E33 &amp; " " &amp; LOWER($AT$3) &amp; " " &amp; VLOOKUP(AP34, TP!$AQ$5:$AR$24, 2, 0) &amp; ".",
"")</f>
        <v/>
      </c>
      <c r="AT34" s="58" t="str">
        <f>IFERROR(
   'Identitas Siswa'!E33 &amp; " " &amp; LOWER($AT$4) &amp; " " &amp; VLOOKUP(AR34, TP!$AQ$5:$AR$24, 2, 0) &amp; ".",
"")</f>
        <v/>
      </c>
      <c r="AU34" s="15"/>
      <c r="AW34" s="29">
        <f t="shared" si="11"/>
        <v>0</v>
      </c>
      <c r="AX34" s="29">
        <f t="shared" si="0"/>
        <v>0</v>
      </c>
      <c r="AY34" s="29">
        <f t="shared" si="1"/>
        <v>0</v>
      </c>
      <c r="AZ34" s="54"/>
      <c r="BA34" s="29">
        <f t="shared" si="2"/>
        <v>0</v>
      </c>
      <c r="BE34" s="48"/>
      <c r="BF34" s="48"/>
    </row>
    <row r="35" spans="1:58" customFormat="1" hidden="1" x14ac:dyDescent="0.25">
      <c r="A35" s="56">
        <f>'Identitas Siswa'!A34</f>
        <v>27</v>
      </c>
      <c r="B35" s="62" t="str">
        <f>IF('Identitas Siswa'!D34=0,"",'Identitas Siswa'!D34)</f>
        <v/>
      </c>
      <c r="C35" s="160"/>
      <c r="D35" s="160"/>
      <c r="E35" s="160"/>
      <c r="F35" s="160"/>
      <c r="G35" s="160"/>
      <c r="H35" s="160"/>
      <c r="I35" s="160"/>
      <c r="J35" s="160"/>
      <c r="K35" s="160"/>
      <c r="L35" s="160"/>
      <c r="M35" s="160"/>
      <c r="N35" s="160"/>
      <c r="O35" s="160"/>
      <c r="P35" s="160"/>
      <c r="Q35" s="160"/>
      <c r="R35" s="160"/>
      <c r="S35" s="160"/>
      <c r="T35" s="160"/>
      <c r="U35" s="160"/>
      <c r="V35" s="160"/>
      <c r="W35" s="160"/>
      <c r="X35" s="160"/>
      <c r="Y35" s="160"/>
      <c r="Z35" s="160"/>
      <c r="AA35" s="160"/>
      <c r="AB35" s="160"/>
      <c r="AC35" s="160"/>
      <c r="AD35" s="160"/>
      <c r="AE35" s="160"/>
      <c r="AF35" s="160"/>
      <c r="AG35" s="160"/>
      <c r="AH35" s="160"/>
      <c r="AI35" s="160"/>
      <c r="AJ35" s="160"/>
      <c r="AK35" s="57">
        <f t="shared" si="3"/>
        <v>0</v>
      </c>
      <c r="AL35" s="57">
        <f t="shared" si="4"/>
        <v>0</v>
      </c>
      <c r="AM35" s="57">
        <f t="shared" si="5"/>
        <v>0</v>
      </c>
      <c r="AN35" s="57" t="str">
        <f t="shared" si="6"/>
        <v/>
      </c>
      <c r="AO35" s="56">
        <f t="shared" si="7"/>
        <v>0</v>
      </c>
      <c r="AP35" s="56" t="str">
        <f t="shared" si="8"/>
        <v/>
      </c>
      <c r="AQ35" s="56">
        <f t="shared" si="9"/>
        <v>0</v>
      </c>
      <c r="AR35" s="56" t="str">
        <f t="shared" si="10"/>
        <v/>
      </c>
      <c r="AS35" s="58" t="str">
        <f>IFERROR(
   'Identitas Siswa'!E34 &amp; " " &amp; LOWER($AT$3) &amp; " " &amp; VLOOKUP(AP35, TP!$AQ$5:$AR$24, 2, 0) &amp; ".",
"")</f>
        <v/>
      </c>
      <c r="AT35" s="58" t="str">
        <f>IFERROR(
   'Identitas Siswa'!E34 &amp; " " &amp; LOWER($AT$4) &amp; " " &amp; VLOOKUP(AR35, TP!$AQ$5:$AR$24, 2, 0) &amp; ".",
"")</f>
        <v/>
      </c>
      <c r="AU35" s="15"/>
      <c r="AW35" s="29">
        <f t="shared" si="11"/>
        <v>0</v>
      </c>
      <c r="AX35" s="29">
        <f t="shared" si="0"/>
        <v>0</v>
      </c>
      <c r="AY35" s="29">
        <f t="shared" si="1"/>
        <v>0</v>
      </c>
      <c r="AZ35" s="54"/>
      <c r="BA35" s="29">
        <f t="shared" si="2"/>
        <v>0</v>
      </c>
      <c r="BE35" s="48"/>
      <c r="BF35" s="48"/>
    </row>
    <row r="36" spans="1:58" customFormat="1" hidden="1" x14ac:dyDescent="0.25">
      <c r="A36" s="56">
        <f>'Identitas Siswa'!A35</f>
        <v>28</v>
      </c>
      <c r="B36" s="62" t="str">
        <f>IF('Identitas Siswa'!D35=0,"",'Identitas Siswa'!D35)</f>
        <v/>
      </c>
      <c r="C36" s="160"/>
      <c r="D36" s="160"/>
      <c r="E36" s="160"/>
      <c r="F36" s="160"/>
      <c r="G36" s="160"/>
      <c r="H36" s="160"/>
      <c r="I36" s="160"/>
      <c r="J36" s="160"/>
      <c r="K36" s="160"/>
      <c r="L36" s="160"/>
      <c r="M36" s="160"/>
      <c r="N36" s="160"/>
      <c r="O36" s="160"/>
      <c r="P36" s="160"/>
      <c r="Q36" s="160"/>
      <c r="R36" s="160"/>
      <c r="S36" s="160"/>
      <c r="T36" s="160"/>
      <c r="U36" s="160"/>
      <c r="V36" s="160"/>
      <c r="W36" s="160"/>
      <c r="X36" s="160"/>
      <c r="Y36" s="160"/>
      <c r="Z36" s="160"/>
      <c r="AA36" s="160"/>
      <c r="AB36" s="160"/>
      <c r="AC36" s="160"/>
      <c r="AD36" s="160"/>
      <c r="AE36" s="160"/>
      <c r="AF36" s="160"/>
      <c r="AG36" s="160"/>
      <c r="AH36" s="160"/>
      <c r="AI36" s="160"/>
      <c r="AJ36" s="160"/>
      <c r="AK36" s="57">
        <f t="shared" si="3"/>
        <v>0</v>
      </c>
      <c r="AL36" s="57">
        <f t="shared" si="4"/>
        <v>0</v>
      </c>
      <c r="AM36" s="57">
        <f t="shared" si="5"/>
        <v>0</v>
      </c>
      <c r="AN36" s="57" t="str">
        <f t="shared" si="6"/>
        <v/>
      </c>
      <c r="AO36" s="56">
        <f t="shared" si="7"/>
        <v>0</v>
      </c>
      <c r="AP36" s="56" t="str">
        <f t="shared" si="8"/>
        <v/>
      </c>
      <c r="AQ36" s="56">
        <f t="shared" si="9"/>
        <v>0</v>
      </c>
      <c r="AR36" s="56" t="str">
        <f t="shared" si="10"/>
        <v/>
      </c>
      <c r="AS36" s="58" t="str">
        <f>IFERROR(
   'Identitas Siswa'!E35 &amp; " " &amp; LOWER($AT$3) &amp; " " &amp; VLOOKUP(AP36, TP!$AQ$5:$AR$24, 2, 0) &amp; ".",
"")</f>
        <v/>
      </c>
      <c r="AT36" s="58" t="str">
        <f>IFERROR(
   'Identitas Siswa'!E35 &amp; " " &amp; LOWER($AT$4) &amp; " " &amp; VLOOKUP(AR36, TP!$AQ$5:$AR$24, 2, 0) &amp; ".",
"")</f>
        <v/>
      </c>
      <c r="AU36" s="15"/>
      <c r="AW36" s="29">
        <f t="shared" si="11"/>
        <v>0</v>
      </c>
      <c r="AX36" s="29">
        <f t="shared" si="0"/>
        <v>0</v>
      </c>
      <c r="AY36" s="29">
        <f t="shared" si="1"/>
        <v>0</v>
      </c>
      <c r="AZ36" s="54"/>
      <c r="BA36" s="29">
        <f t="shared" si="2"/>
        <v>0</v>
      </c>
      <c r="BE36" s="48"/>
      <c r="BF36" s="48"/>
    </row>
    <row r="37" spans="1:58" customFormat="1" hidden="1" x14ac:dyDescent="0.25">
      <c r="A37" s="56">
        <f>'Identitas Siswa'!A36</f>
        <v>29</v>
      </c>
      <c r="B37" s="62" t="str">
        <f>IF('Identitas Siswa'!D36=0,"",'Identitas Siswa'!D36)</f>
        <v/>
      </c>
      <c r="C37" s="160"/>
      <c r="D37" s="160"/>
      <c r="E37" s="160"/>
      <c r="F37" s="160"/>
      <c r="G37" s="160"/>
      <c r="H37" s="160"/>
      <c r="I37" s="160"/>
      <c r="J37" s="160"/>
      <c r="K37" s="160"/>
      <c r="L37" s="160"/>
      <c r="M37" s="160"/>
      <c r="N37" s="160"/>
      <c r="O37" s="160"/>
      <c r="P37" s="160"/>
      <c r="Q37" s="160"/>
      <c r="R37" s="160"/>
      <c r="S37" s="160"/>
      <c r="T37" s="160"/>
      <c r="U37" s="160"/>
      <c r="V37" s="160"/>
      <c r="W37" s="160"/>
      <c r="X37" s="160"/>
      <c r="Y37" s="160"/>
      <c r="Z37" s="160"/>
      <c r="AA37" s="160"/>
      <c r="AB37" s="160"/>
      <c r="AC37" s="160"/>
      <c r="AD37" s="160"/>
      <c r="AE37" s="160"/>
      <c r="AF37" s="160"/>
      <c r="AG37" s="160"/>
      <c r="AH37" s="160"/>
      <c r="AI37" s="160"/>
      <c r="AJ37" s="160"/>
      <c r="AK37" s="57">
        <f t="shared" si="3"/>
        <v>0</v>
      </c>
      <c r="AL37" s="57">
        <f t="shared" si="4"/>
        <v>0</v>
      </c>
      <c r="AM37" s="57">
        <f t="shared" si="5"/>
        <v>0</v>
      </c>
      <c r="AN37" s="57" t="str">
        <f t="shared" si="6"/>
        <v/>
      </c>
      <c r="AO37" s="56">
        <f t="shared" si="7"/>
        <v>0</v>
      </c>
      <c r="AP37" s="56" t="str">
        <f t="shared" si="8"/>
        <v/>
      </c>
      <c r="AQ37" s="56">
        <f t="shared" si="9"/>
        <v>0</v>
      </c>
      <c r="AR37" s="56" t="str">
        <f t="shared" si="10"/>
        <v/>
      </c>
      <c r="AS37" s="58" t="str">
        <f>IFERROR(
   'Identitas Siswa'!E36 &amp; " " &amp; LOWER($AT$3) &amp; " " &amp; VLOOKUP(AP37, TP!$AQ$5:$AR$24, 2, 0) &amp; ".",
"")</f>
        <v/>
      </c>
      <c r="AT37" s="58" t="str">
        <f>IFERROR(
   'Identitas Siswa'!E36 &amp; " " &amp; LOWER($AT$4) &amp; " " &amp; VLOOKUP(AR37, TP!$AQ$5:$AR$24, 2, 0) &amp; ".",
"")</f>
        <v/>
      </c>
      <c r="AU37" s="15"/>
      <c r="AW37" s="29">
        <f t="shared" si="11"/>
        <v>0</v>
      </c>
      <c r="AX37" s="29">
        <f t="shared" si="0"/>
        <v>0</v>
      </c>
      <c r="AY37" s="29">
        <f t="shared" si="1"/>
        <v>0</v>
      </c>
      <c r="AZ37" s="54"/>
      <c r="BA37" s="29">
        <f t="shared" si="2"/>
        <v>0</v>
      </c>
      <c r="BE37" s="48"/>
      <c r="BF37" s="48"/>
    </row>
    <row r="38" spans="1:58" customFormat="1" hidden="1" x14ac:dyDescent="0.25">
      <c r="A38" s="56">
        <f>'Identitas Siswa'!A37</f>
        <v>30</v>
      </c>
      <c r="B38" s="62" t="str">
        <f>IF('Identitas Siswa'!D37=0,"",'Identitas Siswa'!D37)</f>
        <v/>
      </c>
      <c r="C38" s="160"/>
      <c r="D38" s="160"/>
      <c r="E38" s="160"/>
      <c r="F38" s="160"/>
      <c r="G38" s="160"/>
      <c r="H38" s="160"/>
      <c r="I38" s="160"/>
      <c r="J38" s="160"/>
      <c r="K38" s="160"/>
      <c r="L38" s="160"/>
      <c r="M38" s="160"/>
      <c r="N38" s="160"/>
      <c r="O38" s="160"/>
      <c r="P38" s="160"/>
      <c r="Q38" s="160"/>
      <c r="R38" s="160"/>
      <c r="S38" s="160"/>
      <c r="T38" s="160"/>
      <c r="U38" s="160"/>
      <c r="V38" s="160"/>
      <c r="W38" s="160"/>
      <c r="X38" s="160"/>
      <c r="Y38" s="160"/>
      <c r="Z38" s="160"/>
      <c r="AA38" s="160"/>
      <c r="AB38" s="160"/>
      <c r="AC38" s="160"/>
      <c r="AD38" s="160"/>
      <c r="AE38" s="160"/>
      <c r="AF38" s="160"/>
      <c r="AG38" s="160"/>
      <c r="AH38" s="160"/>
      <c r="AI38" s="160"/>
      <c r="AJ38" s="160"/>
      <c r="AK38" s="57">
        <f t="shared" si="3"/>
        <v>0</v>
      </c>
      <c r="AL38" s="57">
        <f t="shared" si="4"/>
        <v>0</v>
      </c>
      <c r="AM38" s="57">
        <f t="shared" si="5"/>
        <v>0</v>
      </c>
      <c r="AN38" s="57" t="str">
        <f t="shared" si="6"/>
        <v/>
      </c>
      <c r="AO38" s="56">
        <f t="shared" si="7"/>
        <v>0</v>
      </c>
      <c r="AP38" s="56" t="str">
        <f t="shared" si="8"/>
        <v/>
      </c>
      <c r="AQ38" s="56">
        <f t="shared" si="9"/>
        <v>0</v>
      </c>
      <c r="AR38" s="56" t="str">
        <f t="shared" si="10"/>
        <v/>
      </c>
      <c r="AS38" s="58" t="str">
        <f>IFERROR(
   'Identitas Siswa'!E37 &amp; " " &amp; LOWER($AT$3) &amp; " " &amp; VLOOKUP(AP38, TP!$AQ$5:$AR$24, 2, 0) &amp; ".",
"")</f>
        <v/>
      </c>
      <c r="AT38" s="58" t="str">
        <f>IFERROR(
   'Identitas Siswa'!E37 &amp; " " &amp; LOWER($AT$4) &amp; " " &amp; VLOOKUP(AR38, TP!$AQ$5:$AR$24, 2, 0) &amp; ".",
"")</f>
        <v/>
      </c>
      <c r="AU38" s="15"/>
      <c r="AW38" s="29">
        <f t="shared" si="11"/>
        <v>0</v>
      </c>
      <c r="AX38" s="29">
        <f t="shared" si="0"/>
        <v>0</v>
      </c>
      <c r="AY38" s="29">
        <f t="shared" si="1"/>
        <v>0</v>
      </c>
      <c r="AZ38" s="54"/>
      <c r="BA38" s="29">
        <f t="shared" si="2"/>
        <v>0</v>
      </c>
      <c r="BE38" s="48"/>
      <c r="BF38" s="48"/>
    </row>
    <row r="39" spans="1:58" customFormat="1" hidden="1" x14ac:dyDescent="0.25">
      <c r="A39" s="56">
        <f>'Identitas Siswa'!A38</f>
        <v>31</v>
      </c>
      <c r="B39" s="62" t="str">
        <f>IF('Identitas Siswa'!D38=0,"",'Identitas Siswa'!D38)</f>
        <v/>
      </c>
      <c r="C39" s="160"/>
      <c r="D39" s="160"/>
      <c r="E39" s="160"/>
      <c r="F39" s="160"/>
      <c r="G39" s="160"/>
      <c r="H39" s="160"/>
      <c r="I39" s="160"/>
      <c r="J39" s="160"/>
      <c r="K39" s="160"/>
      <c r="L39" s="160"/>
      <c r="M39" s="160"/>
      <c r="N39" s="160"/>
      <c r="O39" s="160"/>
      <c r="P39" s="160"/>
      <c r="Q39" s="160"/>
      <c r="R39" s="160"/>
      <c r="S39" s="160"/>
      <c r="T39" s="160"/>
      <c r="U39" s="160"/>
      <c r="V39" s="160"/>
      <c r="W39" s="160"/>
      <c r="X39" s="160"/>
      <c r="Y39" s="160"/>
      <c r="Z39" s="160"/>
      <c r="AA39" s="160"/>
      <c r="AB39" s="160"/>
      <c r="AC39" s="160"/>
      <c r="AD39" s="160"/>
      <c r="AE39" s="160"/>
      <c r="AF39" s="160"/>
      <c r="AG39" s="160"/>
      <c r="AH39" s="160"/>
      <c r="AI39" s="160"/>
      <c r="AJ39" s="160"/>
      <c r="AK39" s="57">
        <f t="shared" si="3"/>
        <v>0</v>
      </c>
      <c r="AL39" s="57">
        <f t="shared" si="4"/>
        <v>0</v>
      </c>
      <c r="AM39" s="57">
        <f t="shared" si="5"/>
        <v>0</v>
      </c>
      <c r="AN39" s="57" t="str">
        <f t="shared" si="6"/>
        <v/>
      </c>
      <c r="AO39" s="56">
        <f t="shared" si="7"/>
        <v>0</v>
      </c>
      <c r="AP39" s="56" t="str">
        <f t="shared" si="8"/>
        <v/>
      </c>
      <c r="AQ39" s="56">
        <f t="shared" si="9"/>
        <v>0</v>
      </c>
      <c r="AR39" s="56" t="str">
        <f t="shared" si="10"/>
        <v/>
      </c>
      <c r="AS39" s="58" t="str">
        <f>IFERROR(
   'Identitas Siswa'!E38 &amp; " " &amp; LOWER($AT$3) &amp; " " &amp; VLOOKUP(AP39, TP!$AQ$5:$AR$24, 2, 0) &amp; ".",
"")</f>
        <v/>
      </c>
      <c r="AT39" s="58" t="str">
        <f>IFERROR(
   'Identitas Siswa'!E38 &amp; " " &amp; LOWER($AT$4) &amp; " " &amp; VLOOKUP(AR39, TP!$AQ$5:$AR$24, 2, 0) &amp; ".",
"")</f>
        <v/>
      </c>
      <c r="AU39" s="15"/>
      <c r="AW39" s="29">
        <f t="shared" si="11"/>
        <v>0</v>
      </c>
      <c r="AX39" s="29">
        <f t="shared" si="0"/>
        <v>0</v>
      </c>
      <c r="AY39" s="29">
        <f t="shared" si="1"/>
        <v>0</v>
      </c>
      <c r="AZ39" s="54"/>
      <c r="BA39" s="29">
        <f t="shared" si="2"/>
        <v>0</v>
      </c>
      <c r="BE39" s="48"/>
      <c r="BF39" s="48"/>
    </row>
    <row r="40" spans="1:58" customFormat="1" hidden="1" x14ac:dyDescent="0.25">
      <c r="A40" s="56">
        <f>'Identitas Siswa'!A39</f>
        <v>32</v>
      </c>
      <c r="B40" s="62" t="str">
        <f>IF('Identitas Siswa'!D39=0,"",'Identitas Siswa'!D39)</f>
        <v/>
      </c>
      <c r="C40" s="160"/>
      <c r="D40" s="160"/>
      <c r="E40" s="160"/>
      <c r="F40" s="160"/>
      <c r="G40" s="160"/>
      <c r="H40" s="160"/>
      <c r="I40" s="160"/>
      <c r="J40" s="160"/>
      <c r="K40" s="160"/>
      <c r="L40" s="160"/>
      <c r="M40" s="160"/>
      <c r="N40" s="160"/>
      <c r="O40" s="160"/>
      <c r="P40" s="160"/>
      <c r="Q40" s="160"/>
      <c r="R40" s="160"/>
      <c r="S40" s="160"/>
      <c r="T40" s="160"/>
      <c r="U40" s="160"/>
      <c r="V40" s="160"/>
      <c r="W40" s="160"/>
      <c r="X40" s="160"/>
      <c r="Y40" s="160"/>
      <c r="Z40" s="160"/>
      <c r="AA40" s="160"/>
      <c r="AB40" s="160"/>
      <c r="AC40" s="160"/>
      <c r="AD40" s="160"/>
      <c r="AE40" s="160"/>
      <c r="AF40" s="160"/>
      <c r="AG40" s="160"/>
      <c r="AH40" s="160"/>
      <c r="AI40" s="160"/>
      <c r="AJ40" s="160"/>
      <c r="AK40" s="57">
        <f t="shared" si="3"/>
        <v>0</v>
      </c>
      <c r="AL40" s="57">
        <f t="shared" si="4"/>
        <v>0</v>
      </c>
      <c r="AM40" s="57">
        <f t="shared" si="5"/>
        <v>0</v>
      </c>
      <c r="AN40" s="57" t="str">
        <f t="shared" si="6"/>
        <v/>
      </c>
      <c r="AO40" s="56">
        <f t="shared" si="7"/>
        <v>0</v>
      </c>
      <c r="AP40" s="56" t="str">
        <f t="shared" si="8"/>
        <v/>
      </c>
      <c r="AQ40" s="56">
        <f t="shared" si="9"/>
        <v>0</v>
      </c>
      <c r="AR40" s="56" t="str">
        <f t="shared" si="10"/>
        <v/>
      </c>
      <c r="AS40" s="58" t="str">
        <f>IFERROR(
   'Identitas Siswa'!E39 &amp; " " &amp; LOWER($AT$3) &amp; " " &amp; VLOOKUP(AP40, TP!$AQ$5:$AR$24, 2, 0) &amp; ".",
"")</f>
        <v/>
      </c>
      <c r="AT40" s="58" t="str">
        <f>IFERROR(
   'Identitas Siswa'!E39 &amp; " " &amp; LOWER($AT$4) &amp; " " &amp; VLOOKUP(AR40, TP!$AQ$5:$AR$24, 2, 0) &amp; ".",
"")</f>
        <v/>
      </c>
      <c r="AU40" s="15"/>
      <c r="AW40" s="29">
        <f t="shared" si="11"/>
        <v>0</v>
      </c>
      <c r="AX40" s="29">
        <f t="shared" si="0"/>
        <v>0</v>
      </c>
      <c r="AY40" s="29">
        <f t="shared" si="1"/>
        <v>0</v>
      </c>
      <c r="AZ40" s="54"/>
      <c r="BA40" s="29">
        <f t="shared" si="2"/>
        <v>0</v>
      </c>
      <c r="BE40" s="48"/>
      <c r="BF40" s="48"/>
    </row>
    <row r="41" spans="1:58" customFormat="1" hidden="1" x14ac:dyDescent="0.25">
      <c r="A41" s="56">
        <f>'Identitas Siswa'!A40</f>
        <v>33</v>
      </c>
      <c r="B41" s="62" t="str">
        <f>IF('Identitas Siswa'!D40=0,"",'Identitas Siswa'!D40)</f>
        <v/>
      </c>
      <c r="C41" s="160"/>
      <c r="D41" s="160"/>
      <c r="E41" s="160"/>
      <c r="F41" s="160"/>
      <c r="G41" s="160"/>
      <c r="H41" s="160"/>
      <c r="I41" s="160"/>
      <c r="J41" s="160"/>
      <c r="K41" s="160"/>
      <c r="L41" s="160"/>
      <c r="M41" s="160"/>
      <c r="N41" s="160"/>
      <c r="O41" s="160"/>
      <c r="P41" s="160"/>
      <c r="Q41" s="160"/>
      <c r="R41" s="160"/>
      <c r="S41" s="160"/>
      <c r="T41" s="160"/>
      <c r="U41" s="160"/>
      <c r="V41" s="160"/>
      <c r="W41" s="160"/>
      <c r="X41" s="160"/>
      <c r="Y41" s="160"/>
      <c r="Z41" s="160"/>
      <c r="AA41" s="160"/>
      <c r="AB41" s="160"/>
      <c r="AC41" s="160"/>
      <c r="AD41" s="160"/>
      <c r="AE41" s="160"/>
      <c r="AF41" s="160"/>
      <c r="AG41" s="160"/>
      <c r="AH41" s="160"/>
      <c r="AI41" s="160"/>
      <c r="AJ41" s="160"/>
      <c r="AK41" s="57">
        <f t="shared" si="3"/>
        <v>0</v>
      </c>
      <c r="AL41" s="57">
        <f t="shared" si="4"/>
        <v>0</v>
      </c>
      <c r="AM41" s="57">
        <f t="shared" si="5"/>
        <v>0</v>
      </c>
      <c r="AN41" s="57" t="str">
        <f t="shared" si="6"/>
        <v/>
      </c>
      <c r="AO41" s="56">
        <f t="shared" si="7"/>
        <v>0</v>
      </c>
      <c r="AP41" s="56" t="str">
        <f t="shared" si="8"/>
        <v/>
      </c>
      <c r="AQ41" s="56">
        <f t="shared" si="9"/>
        <v>0</v>
      </c>
      <c r="AR41" s="56" t="str">
        <f t="shared" si="10"/>
        <v/>
      </c>
      <c r="AS41" s="58" t="str">
        <f>IFERROR(
   'Identitas Siswa'!E40 &amp; " " &amp; LOWER($AT$3) &amp; " " &amp; VLOOKUP(AP41, TP!$AQ$5:$AR$24, 2, 0) &amp; ".",
"")</f>
        <v/>
      </c>
      <c r="AT41" s="58" t="str">
        <f>IFERROR(
   'Identitas Siswa'!E40 &amp; " " &amp; LOWER($AT$4) &amp; " " &amp; VLOOKUP(AR41, TP!$AQ$5:$AR$24, 2, 0) &amp; ".",
"")</f>
        <v/>
      </c>
      <c r="AU41" s="15"/>
      <c r="AW41" s="29">
        <f t="shared" si="11"/>
        <v>0</v>
      </c>
      <c r="AX41" s="29">
        <f t="shared" si="0"/>
        <v>0</v>
      </c>
      <c r="AY41" s="29">
        <f t="shared" si="1"/>
        <v>0</v>
      </c>
      <c r="AZ41" s="54"/>
      <c r="BA41" s="29">
        <f t="shared" si="2"/>
        <v>0</v>
      </c>
      <c r="BE41" s="48"/>
      <c r="BF41" s="48"/>
    </row>
    <row r="42" spans="1:58" customFormat="1" hidden="1" x14ac:dyDescent="0.25">
      <c r="A42" s="56">
        <f>'Identitas Siswa'!A41</f>
        <v>34</v>
      </c>
      <c r="B42" s="62" t="str">
        <f>IF('Identitas Siswa'!D41=0,"",'Identitas Siswa'!D41)</f>
        <v/>
      </c>
      <c r="C42" s="160"/>
      <c r="D42" s="160"/>
      <c r="E42" s="160"/>
      <c r="F42" s="160"/>
      <c r="G42" s="160"/>
      <c r="H42" s="160"/>
      <c r="I42" s="160"/>
      <c r="J42" s="160"/>
      <c r="K42" s="160"/>
      <c r="L42" s="160"/>
      <c r="M42" s="160"/>
      <c r="N42" s="160"/>
      <c r="O42" s="160"/>
      <c r="P42" s="160"/>
      <c r="Q42" s="160"/>
      <c r="R42" s="160"/>
      <c r="S42" s="160"/>
      <c r="T42" s="160"/>
      <c r="U42" s="160"/>
      <c r="V42" s="160"/>
      <c r="W42" s="160"/>
      <c r="X42" s="160"/>
      <c r="Y42" s="160"/>
      <c r="Z42" s="160"/>
      <c r="AA42" s="160"/>
      <c r="AB42" s="160"/>
      <c r="AC42" s="160"/>
      <c r="AD42" s="160"/>
      <c r="AE42" s="160"/>
      <c r="AF42" s="160"/>
      <c r="AG42" s="160"/>
      <c r="AH42" s="160"/>
      <c r="AI42" s="160"/>
      <c r="AJ42" s="160"/>
      <c r="AK42" s="57">
        <f t="shared" si="3"/>
        <v>0</v>
      </c>
      <c r="AL42" s="57">
        <f t="shared" si="4"/>
        <v>0</v>
      </c>
      <c r="AM42" s="57">
        <f t="shared" si="5"/>
        <v>0</v>
      </c>
      <c r="AN42" s="57" t="str">
        <f t="shared" si="6"/>
        <v/>
      </c>
      <c r="AO42" s="56">
        <f t="shared" si="7"/>
        <v>0</v>
      </c>
      <c r="AP42" s="56" t="str">
        <f t="shared" si="8"/>
        <v/>
      </c>
      <c r="AQ42" s="56">
        <f t="shared" si="9"/>
        <v>0</v>
      </c>
      <c r="AR42" s="56" t="str">
        <f t="shared" si="10"/>
        <v/>
      </c>
      <c r="AS42" s="58" t="str">
        <f>IFERROR(
   'Identitas Siswa'!E41 &amp; " " &amp; LOWER($AT$3) &amp; " " &amp; VLOOKUP(AP42, TP!$AQ$5:$AR$24, 2, 0) &amp; ".",
"")</f>
        <v/>
      </c>
      <c r="AT42" s="58" t="str">
        <f>IFERROR(
   'Identitas Siswa'!E41 &amp; " " &amp; LOWER($AT$4) &amp; " " &amp; VLOOKUP(AR42, TP!$AQ$5:$AR$24, 2, 0) &amp; ".",
"")</f>
        <v/>
      </c>
      <c r="AU42" s="15"/>
      <c r="AW42" s="29">
        <f t="shared" si="11"/>
        <v>0</v>
      </c>
      <c r="AX42" s="29">
        <f t="shared" si="0"/>
        <v>0</v>
      </c>
      <c r="AY42" s="29">
        <f t="shared" si="1"/>
        <v>0</v>
      </c>
      <c r="AZ42" s="54"/>
      <c r="BA42" s="29">
        <f t="shared" si="2"/>
        <v>0</v>
      </c>
      <c r="BE42" s="48"/>
      <c r="BF42" s="48"/>
    </row>
    <row r="43" spans="1:58" customFormat="1" hidden="1" x14ac:dyDescent="0.25">
      <c r="A43" s="56">
        <f>'Identitas Siswa'!A42</f>
        <v>35</v>
      </c>
      <c r="B43" s="62" t="str">
        <f>IF('Identitas Siswa'!D42=0,"",'Identitas Siswa'!D42)</f>
        <v/>
      </c>
      <c r="C43" s="160"/>
      <c r="D43" s="160"/>
      <c r="E43" s="160"/>
      <c r="F43" s="160"/>
      <c r="G43" s="160"/>
      <c r="H43" s="160"/>
      <c r="I43" s="160"/>
      <c r="J43" s="160"/>
      <c r="K43" s="160"/>
      <c r="L43" s="160"/>
      <c r="M43" s="160"/>
      <c r="N43" s="160"/>
      <c r="O43" s="160"/>
      <c r="P43" s="160"/>
      <c r="Q43" s="160"/>
      <c r="R43" s="160"/>
      <c r="S43" s="160"/>
      <c r="T43" s="160"/>
      <c r="U43" s="160"/>
      <c r="V43" s="160"/>
      <c r="W43" s="160"/>
      <c r="X43" s="160"/>
      <c r="Y43" s="160"/>
      <c r="Z43" s="160"/>
      <c r="AA43" s="160"/>
      <c r="AB43" s="160"/>
      <c r="AC43" s="160"/>
      <c r="AD43" s="160"/>
      <c r="AE43" s="160"/>
      <c r="AF43" s="160"/>
      <c r="AG43" s="160"/>
      <c r="AH43" s="160"/>
      <c r="AI43" s="160"/>
      <c r="AJ43" s="160"/>
      <c r="AK43" s="57">
        <f t="shared" si="3"/>
        <v>0</v>
      </c>
      <c r="AL43" s="57">
        <f t="shared" si="4"/>
        <v>0</v>
      </c>
      <c r="AM43" s="57">
        <f t="shared" si="5"/>
        <v>0</v>
      </c>
      <c r="AN43" s="57" t="str">
        <f t="shared" si="6"/>
        <v/>
      </c>
      <c r="AO43" s="56">
        <f t="shared" si="7"/>
        <v>0</v>
      </c>
      <c r="AP43" s="56" t="str">
        <f t="shared" si="8"/>
        <v/>
      </c>
      <c r="AQ43" s="56">
        <f t="shared" si="9"/>
        <v>0</v>
      </c>
      <c r="AR43" s="56" t="str">
        <f t="shared" si="10"/>
        <v/>
      </c>
      <c r="AS43" s="58" t="str">
        <f>IFERROR(
   'Identitas Siswa'!E42 &amp; " " &amp; LOWER($AT$3) &amp; " " &amp; VLOOKUP(AP43, TP!$AQ$5:$AR$24, 2, 0) &amp; ".",
"")</f>
        <v/>
      </c>
      <c r="AT43" s="58" t="str">
        <f>IFERROR(
   'Identitas Siswa'!E42 &amp; " " &amp; LOWER($AT$4) &amp; " " &amp; VLOOKUP(AR43, TP!$AQ$5:$AR$24, 2, 0) &amp; ".",
"")</f>
        <v/>
      </c>
      <c r="AU43" s="15"/>
      <c r="AW43" s="29">
        <f t="shared" si="11"/>
        <v>0</v>
      </c>
      <c r="AX43" s="29">
        <f t="shared" si="0"/>
        <v>0</v>
      </c>
      <c r="AY43" s="29">
        <f t="shared" si="1"/>
        <v>0</v>
      </c>
      <c r="AZ43" s="54"/>
      <c r="BA43" s="29">
        <f t="shared" si="2"/>
        <v>0</v>
      </c>
      <c r="BE43" s="48"/>
      <c r="BF43" s="48"/>
    </row>
    <row r="44" spans="1:58" customFormat="1" hidden="1" x14ac:dyDescent="0.25">
      <c r="A44" s="56">
        <f>'Identitas Siswa'!A43</f>
        <v>36</v>
      </c>
      <c r="B44" s="62" t="str">
        <f>IF('Identitas Siswa'!D43=0,"",'Identitas Siswa'!D43)</f>
        <v/>
      </c>
      <c r="C44" s="160"/>
      <c r="D44" s="160"/>
      <c r="E44" s="160"/>
      <c r="F44" s="160"/>
      <c r="G44" s="160"/>
      <c r="H44" s="160"/>
      <c r="I44" s="160"/>
      <c r="J44" s="160"/>
      <c r="K44" s="160"/>
      <c r="L44" s="160"/>
      <c r="M44" s="160"/>
      <c r="N44" s="160"/>
      <c r="O44" s="160"/>
      <c r="P44" s="160"/>
      <c r="Q44" s="160"/>
      <c r="R44" s="160"/>
      <c r="S44" s="160"/>
      <c r="T44" s="160"/>
      <c r="U44" s="160"/>
      <c r="V44" s="160"/>
      <c r="W44" s="160"/>
      <c r="X44" s="160"/>
      <c r="Y44" s="160"/>
      <c r="Z44" s="160"/>
      <c r="AA44" s="160"/>
      <c r="AB44" s="160"/>
      <c r="AC44" s="160"/>
      <c r="AD44" s="160"/>
      <c r="AE44" s="160"/>
      <c r="AF44" s="160"/>
      <c r="AG44" s="160"/>
      <c r="AH44" s="160"/>
      <c r="AI44" s="160"/>
      <c r="AJ44" s="160"/>
      <c r="AK44" s="57">
        <f t="shared" si="3"/>
        <v>0</v>
      </c>
      <c r="AL44" s="57">
        <f t="shared" si="4"/>
        <v>0</v>
      </c>
      <c r="AM44" s="57">
        <f t="shared" si="5"/>
        <v>0</v>
      </c>
      <c r="AN44" s="57" t="str">
        <f t="shared" si="6"/>
        <v/>
      </c>
      <c r="AO44" s="56">
        <f t="shared" si="7"/>
        <v>0</v>
      </c>
      <c r="AP44" s="56" t="str">
        <f t="shared" si="8"/>
        <v/>
      </c>
      <c r="AQ44" s="56">
        <f t="shared" si="9"/>
        <v>0</v>
      </c>
      <c r="AR44" s="56" t="str">
        <f t="shared" si="10"/>
        <v/>
      </c>
      <c r="AS44" s="58" t="str">
        <f>IFERROR(
   'Identitas Siswa'!E43 &amp; " " &amp; LOWER($AT$3) &amp; " " &amp; VLOOKUP(AP44, TP!$AQ$5:$AR$24, 2, 0) &amp; ".",
"")</f>
        <v/>
      </c>
      <c r="AT44" s="58" t="str">
        <f>IFERROR(
   'Identitas Siswa'!E43 &amp; " " &amp; LOWER($AT$4) &amp; " " &amp; VLOOKUP(AR44, TP!$AQ$5:$AR$24, 2, 0) &amp; ".",
"")</f>
        <v/>
      </c>
      <c r="AU44" s="15"/>
      <c r="AW44" s="29">
        <f t="shared" si="11"/>
        <v>0</v>
      </c>
      <c r="AX44" s="29">
        <f t="shared" si="0"/>
        <v>0</v>
      </c>
      <c r="AY44" s="29">
        <f t="shared" si="1"/>
        <v>0</v>
      </c>
      <c r="AZ44" s="54"/>
      <c r="BA44" s="29">
        <f t="shared" si="2"/>
        <v>0</v>
      </c>
      <c r="BE44" s="48"/>
      <c r="BF44" s="48"/>
    </row>
    <row r="45" spans="1:58" customFormat="1" hidden="1" x14ac:dyDescent="0.25">
      <c r="A45" s="56">
        <f>'Identitas Siswa'!A44</f>
        <v>37</v>
      </c>
      <c r="B45" s="62" t="str">
        <f>IF('Identitas Siswa'!D44=0,"",'Identitas Siswa'!D44)</f>
        <v/>
      </c>
      <c r="C45" s="160"/>
      <c r="D45" s="160"/>
      <c r="E45" s="160"/>
      <c r="F45" s="160"/>
      <c r="G45" s="160"/>
      <c r="H45" s="160"/>
      <c r="I45" s="160"/>
      <c r="J45" s="160"/>
      <c r="K45" s="160"/>
      <c r="L45" s="160"/>
      <c r="M45" s="160"/>
      <c r="N45" s="160"/>
      <c r="O45" s="160"/>
      <c r="P45" s="160"/>
      <c r="Q45" s="160"/>
      <c r="R45" s="160"/>
      <c r="S45" s="160"/>
      <c r="T45" s="160"/>
      <c r="U45" s="160"/>
      <c r="V45" s="160"/>
      <c r="W45" s="160"/>
      <c r="X45" s="160"/>
      <c r="Y45" s="160"/>
      <c r="Z45" s="160"/>
      <c r="AA45" s="160"/>
      <c r="AB45" s="160"/>
      <c r="AC45" s="160"/>
      <c r="AD45" s="160"/>
      <c r="AE45" s="160"/>
      <c r="AF45" s="160"/>
      <c r="AG45" s="160"/>
      <c r="AH45" s="160"/>
      <c r="AI45" s="160"/>
      <c r="AJ45" s="160"/>
      <c r="AK45" s="57">
        <f t="shared" si="3"/>
        <v>0</v>
      </c>
      <c r="AL45" s="57">
        <f t="shared" si="4"/>
        <v>0</v>
      </c>
      <c r="AM45" s="57">
        <f t="shared" si="5"/>
        <v>0</v>
      </c>
      <c r="AN45" s="57" t="str">
        <f t="shared" si="6"/>
        <v/>
      </c>
      <c r="AO45" s="56">
        <f t="shared" si="7"/>
        <v>0</v>
      </c>
      <c r="AP45" s="56" t="str">
        <f t="shared" si="8"/>
        <v/>
      </c>
      <c r="AQ45" s="56">
        <f t="shared" si="9"/>
        <v>0</v>
      </c>
      <c r="AR45" s="56" t="str">
        <f t="shared" si="10"/>
        <v/>
      </c>
      <c r="AS45" s="58" t="str">
        <f>IFERROR(
   'Identitas Siswa'!E44 &amp; " " &amp; LOWER($AT$3) &amp; " " &amp; VLOOKUP(AP45, TP!$AQ$5:$AR$24, 2, 0) &amp; ".",
"")</f>
        <v/>
      </c>
      <c r="AT45" s="58" t="str">
        <f>IFERROR(
   'Identitas Siswa'!E44 &amp; " " &amp; LOWER($AT$4) &amp; " " &amp; VLOOKUP(AR45, TP!$AQ$5:$AR$24, 2, 0) &amp; ".",
"")</f>
        <v/>
      </c>
      <c r="AU45" s="15"/>
      <c r="AW45" s="29">
        <f t="shared" si="11"/>
        <v>0</v>
      </c>
      <c r="AX45" s="29">
        <f t="shared" si="0"/>
        <v>0</v>
      </c>
      <c r="AY45" s="29">
        <f t="shared" si="1"/>
        <v>0</v>
      </c>
      <c r="AZ45" s="54"/>
      <c r="BA45" s="29">
        <f t="shared" si="2"/>
        <v>0</v>
      </c>
      <c r="BE45" s="48"/>
      <c r="BF45" s="48"/>
    </row>
    <row r="46" spans="1:58" customFormat="1" hidden="1" x14ac:dyDescent="0.25">
      <c r="A46" s="56">
        <f>'Identitas Siswa'!A45</f>
        <v>38</v>
      </c>
      <c r="B46" s="62" t="str">
        <f>IF('Identitas Siswa'!D45=0,"",'Identitas Siswa'!D45)</f>
        <v/>
      </c>
      <c r="C46" s="160"/>
      <c r="D46" s="160"/>
      <c r="E46" s="160"/>
      <c r="F46" s="160"/>
      <c r="G46" s="160"/>
      <c r="H46" s="160"/>
      <c r="I46" s="160"/>
      <c r="J46" s="160"/>
      <c r="K46" s="160"/>
      <c r="L46" s="160"/>
      <c r="M46" s="160"/>
      <c r="N46" s="160"/>
      <c r="O46" s="160"/>
      <c r="P46" s="160"/>
      <c r="Q46" s="160"/>
      <c r="R46" s="160"/>
      <c r="S46" s="160"/>
      <c r="T46" s="160"/>
      <c r="U46" s="160"/>
      <c r="V46" s="160"/>
      <c r="W46" s="160"/>
      <c r="X46" s="160"/>
      <c r="Y46" s="160"/>
      <c r="Z46" s="160"/>
      <c r="AA46" s="160"/>
      <c r="AB46" s="160"/>
      <c r="AC46" s="160"/>
      <c r="AD46" s="160"/>
      <c r="AE46" s="160"/>
      <c r="AF46" s="160"/>
      <c r="AG46" s="160"/>
      <c r="AH46" s="160"/>
      <c r="AI46" s="160"/>
      <c r="AJ46" s="160"/>
      <c r="AK46" s="57">
        <f t="shared" si="3"/>
        <v>0</v>
      </c>
      <c r="AL46" s="57">
        <f t="shared" si="4"/>
        <v>0</v>
      </c>
      <c r="AM46" s="57">
        <f t="shared" si="5"/>
        <v>0</v>
      </c>
      <c r="AN46" s="57" t="str">
        <f t="shared" si="6"/>
        <v/>
      </c>
      <c r="AO46" s="56">
        <f t="shared" si="7"/>
        <v>0</v>
      </c>
      <c r="AP46" s="56" t="str">
        <f t="shared" si="8"/>
        <v/>
      </c>
      <c r="AQ46" s="56">
        <f t="shared" si="9"/>
        <v>0</v>
      </c>
      <c r="AR46" s="56" t="str">
        <f t="shared" si="10"/>
        <v/>
      </c>
      <c r="AS46" s="58" t="str">
        <f>IFERROR(
   'Identitas Siswa'!E45 &amp; " " &amp; LOWER($AT$3) &amp; " " &amp; VLOOKUP(AP46, TP!$AQ$5:$AR$24, 2, 0) &amp; ".",
"")</f>
        <v/>
      </c>
      <c r="AT46" s="58" t="str">
        <f>IFERROR(
   'Identitas Siswa'!E45 &amp; " " &amp; LOWER($AT$4) &amp; " " &amp; VLOOKUP(AR46, TP!$AQ$5:$AR$24, 2, 0) &amp; ".",
"")</f>
        <v/>
      </c>
      <c r="AU46" s="15"/>
      <c r="AW46" s="29">
        <f t="shared" si="11"/>
        <v>0</v>
      </c>
      <c r="AX46" s="29">
        <f t="shared" si="0"/>
        <v>0</v>
      </c>
      <c r="AY46" s="29">
        <f t="shared" si="1"/>
        <v>0</v>
      </c>
      <c r="AZ46" s="54"/>
      <c r="BA46" s="29">
        <f t="shared" si="2"/>
        <v>0</v>
      </c>
      <c r="BE46" s="48"/>
      <c r="BF46" s="48"/>
    </row>
    <row r="47" spans="1:58" customFormat="1" hidden="1" x14ac:dyDescent="0.25">
      <c r="A47" s="56">
        <f>'Identitas Siswa'!A46</f>
        <v>39</v>
      </c>
      <c r="B47" s="62" t="str">
        <f>IF('Identitas Siswa'!D46=0,"",'Identitas Siswa'!D46)</f>
        <v/>
      </c>
      <c r="C47" s="160"/>
      <c r="D47" s="160"/>
      <c r="E47" s="160"/>
      <c r="F47" s="160"/>
      <c r="G47" s="160"/>
      <c r="H47" s="160"/>
      <c r="I47" s="160"/>
      <c r="J47" s="160"/>
      <c r="K47" s="160"/>
      <c r="L47" s="160"/>
      <c r="M47" s="160"/>
      <c r="N47" s="160"/>
      <c r="O47" s="160"/>
      <c r="P47" s="160"/>
      <c r="Q47" s="160"/>
      <c r="R47" s="160"/>
      <c r="S47" s="160"/>
      <c r="T47" s="160"/>
      <c r="U47" s="160"/>
      <c r="V47" s="160"/>
      <c r="W47" s="160"/>
      <c r="X47" s="160"/>
      <c r="Y47" s="160"/>
      <c r="Z47" s="160"/>
      <c r="AA47" s="160"/>
      <c r="AB47" s="160"/>
      <c r="AC47" s="160"/>
      <c r="AD47" s="160"/>
      <c r="AE47" s="160"/>
      <c r="AF47" s="160"/>
      <c r="AG47" s="160"/>
      <c r="AH47" s="160"/>
      <c r="AI47" s="160"/>
      <c r="AJ47" s="160"/>
      <c r="AK47" s="57">
        <f t="shared" si="3"/>
        <v>0</v>
      </c>
      <c r="AL47" s="57">
        <f t="shared" si="4"/>
        <v>0</v>
      </c>
      <c r="AM47" s="57">
        <f t="shared" si="5"/>
        <v>0</v>
      </c>
      <c r="AN47" s="57" t="str">
        <f t="shared" si="6"/>
        <v/>
      </c>
      <c r="AO47" s="56">
        <f t="shared" si="7"/>
        <v>0</v>
      </c>
      <c r="AP47" s="56" t="str">
        <f t="shared" si="8"/>
        <v/>
      </c>
      <c r="AQ47" s="56">
        <f t="shared" si="9"/>
        <v>0</v>
      </c>
      <c r="AR47" s="56" t="str">
        <f t="shared" si="10"/>
        <v/>
      </c>
      <c r="AS47" s="58" t="str">
        <f>IFERROR(
   'Identitas Siswa'!E46 &amp; " " &amp; LOWER($AT$3) &amp; " " &amp; VLOOKUP(AP47, TP!$AQ$5:$AR$24, 2, 0) &amp; ".",
"")</f>
        <v/>
      </c>
      <c r="AT47" s="58" t="str">
        <f>IFERROR(
   'Identitas Siswa'!E46 &amp; " " &amp; LOWER($AT$4) &amp; " " &amp; VLOOKUP(AR47, TP!$AQ$5:$AR$24, 2, 0) &amp; ".",
"")</f>
        <v/>
      </c>
      <c r="AU47" s="15"/>
      <c r="AW47" s="29">
        <f t="shared" si="11"/>
        <v>0</v>
      </c>
      <c r="AX47" s="29">
        <f t="shared" si="0"/>
        <v>0</v>
      </c>
      <c r="AY47" s="29">
        <f t="shared" si="1"/>
        <v>0</v>
      </c>
      <c r="AZ47" s="54"/>
      <c r="BA47" s="29">
        <f t="shared" si="2"/>
        <v>0</v>
      </c>
      <c r="BE47" s="48"/>
      <c r="BF47" s="48"/>
    </row>
    <row r="48" spans="1:58" customFormat="1" hidden="1" x14ac:dyDescent="0.25">
      <c r="A48" s="56">
        <f>'Identitas Siswa'!A47</f>
        <v>40</v>
      </c>
      <c r="B48" s="62" t="str">
        <f>IF('Identitas Siswa'!D47=0,"",'Identitas Siswa'!D47)</f>
        <v/>
      </c>
      <c r="C48" s="160"/>
      <c r="D48" s="160"/>
      <c r="E48" s="160"/>
      <c r="F48" s="160"/>
      <c r="G48" s="160"/>
      <c r="H48" s="160"/>
      <c r="I48" s="160"/>
      <c r="J48" s="160"/>
      <c r="K48" s="160"/>
      <c r="L48" s="160"/>
      <c r="M48" s="160"/>
      <c r="N48" s="160"/>
      <c r="O48" s="160"/>
      <c r="P48" s="160"/>
      <c r="Q48" s="160"/>
      <c r="R48" s="160"/>
      <c r="S48" s="160"/>
      <c r="T48" s="160"/>
      <c r="U48" s="160"/>
      <c r="V48" s="160"/>
      <c r="W48" s="160"/>
      <c r="X48" s="160"/>
      <c r="Y48" s="160"/>
      <c r="Z48" s="160"/>
      <c r="AA48" s="160"/>
      <c r="AB48" s="160"/>
      <c r="AC48" s="160"/>
      <c r="AD48" s="160"/>
      <c r="AE48" s="160"/>
      <c r="AF48" s="160"/>
      <c r="AG48" s="160"/>
      <c r="AH48" s="160"/>
      <c r="AI48" s="160"/>
      <c r="AJ48" s="160"/>
      <c r="AK48" s="57">
        <f t="shared" si="3"/>
        <v>0</v>
      </c>
      <c r="AL48" s="57">
        <f t="shared" si="4"/>
        <v>0</v>
      </c>
      <c r="AM48" s="57">
        <f t="shared" si="5"/>
        <v>0</v>
      </c>
      <c r="AN48" s="57" t="str">
        <f t="shared" si="6"/>
        <v/>
      </c>
      <c r="AO48" s="56">
        <f t="shared" si="7"/>
        <v>0</v>
      </c>
      <c r="AP48" s="56" t="str">
        <f t="shared" si="8"/>
        <v/>
      </c>
      <c r="AQ48" s="56">
        <f t="shared" si="9"/>
        <v>0</v>
      </c>
      <c r="AR48" s="56" t="str">
        <f t="shared" si="10"/>
        <v/>
      </c>
      <c r="AS48" s="58" t="str">
        <f>IFERROR(
   'Identitas Siswa'!E47 &amp; " " &amp; LOWER($AT$3) &amp; " " &amp; VLOOKUP(AP48, TP!$AQ$5:$AR$24, 2, 0) &amp; ".",
"")</f>
        <v/>
      </c>
      <c r="AT48" s="58" t="str">
        <f>IFERROR(
   'Identitas Siswa'!E47 &amp; " " &amp; LOWER($AT$4) &amp; " " &amp; VLOOKUP(AR48, TP!$AQ$5:$AR$24, 2, 0) &amp; ".",
"")</f>
        <v/>
      </c>
      <c r="AU48" s="15"/>
      <c r="AW48" s="29">
        <f t="shared" si="11"/>
        <v>0</v>
      </c>
      <c r="AX48" s="29">
        <f t="shared" si="0"/>
        <v>0</v>
      </c>
      <c r="AY48" s="29">
        <f t="shared" si="1"/>
        <v>0</v>
      </c>
      <c r="AZ48" s="54"/>
      <c r="BA48" s="29">
        <f t="shared" si="2"/>
        <v>0</v>
      </c>
      <c r="BE48" s="48"/>
      <c r="BF48" s="48"/>
    </row>
    <row r="49" spans="1:58" customFormat="1" hidden="1" x14ac:dyDescent="0.25">
      <c r="A49" s="56">
        <f>'Identitas Siswa'!A48</f>
        <v>41</v>
      </c>
      <c r="B49" s="62" t="str">
        <f>IF('Identitas Siswa'!D48=0,"",'Identitas Siswa'!D48)</f>
        <v/>
      </c>
      <c r="C49" s="160"/>
      <c r="D49" s="160"/>
      <c r="E49" s="160"/>
      <c r="F49" s="160"/>
      <c r="G49" s="160"/>
      <c r="H49" s="160"/>
      <c r="I49" s="160"/>
      <c r="J49" s="160"/>
      <c r="K49" s="160"/>
      <c r="L49" s="160"/>
      <c r="M49" s="160"/>
      <c r="N49" s="160"/>
      <c r="O49" s="160"/>
      <c r="P49" s="160"/>
      <c r="Q49" s="160"/>
      <c r="R49" s="160"/>
      <c r="S49" s="160"/>
      <c r="T49" s="160"/>
      <c r="U49" s="160"/>
      <c r="V49" s="160"/>
      <c r="W49" s="160"/>
      <c r="X49" s="160"/>
      <c r="Y49" s="160"/>
      <c r="Z49" s="160"/>
      <c r="AA49" s="160"/>
      <c r="AB49" s="160"/>
      <c r="AC49" s="160"/>
      <c r="AD49" s="160"/>
      <c r="AE49" s="160"/>
      <c r="AF49" s="160"/>
      <c r="AG49" s="160"/>
      <c r="AH49" s="160"/>
      <c r="AI49" s="160"/>
      <c r="AJ49" s="160"/>
      <c r="AK49" s="57">
        <f t="shared" si="3"/>
        <v>0</v>
      </c>
      <c r="AL49" s="57">
        <f t="shared" si="4"/>
        <v>0</v>
      </c>
      <c r="AM49" s="57">
        <f t="shared" si="5"/>
        <v>0</v>
      </c>
      <c r="AN49" s="57" t="str">
        <f t="shared" si="6"/>
        <v/>
      </c>
      <c r="AO49" s="56">
        <f t="shared" si="7"/>
        <v>0</v>
      </c>
      <c r="AP49" s="56" t="str">
        <f t="shared" si="8"/>
        <v/>
      </c>
      <c r="AQ49" s="56">
        <f t="shared" si="9"/>
        <v>0</v>
      </c>
      <c r="AR49" s="56" t="str">
        <f t="shared" si="10"/>
        <v/>
      </c>
      <c r="AS49" s="58" t="str">
        <f>IFERROR(
   'Identitas Siswa'!E48 &amp; " " &amp; LOWER($AT$3) &amp; " " &amp; VLOOKUP(AP49, TP!$AQ$5:$AR$24, 2, 0) &amp; ".",
"")</f>
        <v/>
      </c>
      <c r="AT49" s="58" t="str">
        <f>IFERROR(
   'Identitas Siswa'!E48 &amp; " " &amp; LOWER($AT$4) &amp; " " &amp; VLOOKUP(AR49, TP!$AQ$5:$AR$24, 2, 0) &amp; ".",
"")</f>
        <v/>
      </c>
      <c r="AU49" s="15"/>
      <c r="AW49" s="29">
        <f t="shared" si="11"/>
        <v>0</v>
      </c>
      <c r="AX49" s="29">
        <f t="shared" si="0"/>
        <v>0</v>
      </c>
      <c r="AY49" s="29">
        <f t="shared" si="1"/>
        <v>0</v>
      </c>
      <c r="AZ49" s="54"/>
      <c r="BA49" s="29">
        <f t="shared" si="2"/>
        <v>0</v>
      </c>
      <c r="BE49" s="48"/>
      <c r="BF49" s="48"/>
    </row>
    <row r="50" spans="1:58" customFormat="1" hidden="1" x14ac:dyDescent="0.25">
      <c r="A50" s="56">
        <f>'Identitas Siswa'!A49</f>
        <v>42</v>
      </c>
      <c r="B50" s="62" t="str">
        <f>IF('Identitas Siswa'!D49=0,"",'Identitas Siswa'!D49)</f>
        <v/>
      </c>
      <c r="C50" s="160"/>
      <c r="D50" s="160"/>
      <c r="E50" s="160"/>
      <c r="F50" s="160"/>
      <c r="G50" s="160"/>
      <c r="H50" s="160"/>
      <c r="I50" s="160"/>
      <c r="J50" s="160"/>
      <c r="K50" s="160"/>
      <c r="L50" s="160"/>
      <c r="M50" s="160"/>
      <c r="N50" s="160"/>
      <c r="O50" s="160"/>
      <c r="P50" s="160"/>
      <c r="Q50" s="160"/>
      <c r="R50" s="160"/>
      <c r="S50" s="160"/>
      <c r="T50" s="160"/>
      <c r="U50" s="160"/>
      <c r="V50" s="160"/>
      <c r="W50" s="160"/>
      <c r="X50" s="160"/>
      <c r="Y50" s="160"/>
      <c r="Z50" s="160"/>
      <c r="AA50" s="160"/>
      <c r="AB50" s="160"/>
      <c r="AC50" s="160"/>
      <c r="AD50" s="160"/>
      <c r="AE50" s="160"/>
      <c r="AF50" s="160"/>
      <c r="AG50" s="160"/>
      <c r="AH50" s="160"/>
      <c r="AI50" s="160"/>
      <c r="AJ50" s="160"/>
      <c r="AK50" s="57">
        <f t="shared" si="3"/>
        <v>0</v>
      </c>
      <c r="AL50" s="57">
        <f t="shared" si="4"/>
        <v>0</v>
      </c>
      <c r="AM50" s="57">
        <f t="shared" si="5"/>
        <v>0</v>
      </c>
      <c r="AN50" s="57" t="str">
        <f t="shared" si="6"/>
        <v/>
      </c>
      <c r="AO50" s="56">
        <f t="shared" si="7"/>
        <v>0</v>
      </c>
      <c r="AP50" s="56" t="str">
        <f t="shared" si="8"/>
        <v/>
      </c>
      <c r="AQ50" s="56">
        <f t="shared" si="9"/>
        <v>0</v>
      </c>
      <c r="AR50" s="56" t="str">
        <f t="shared" si="10"/>
        <v/>
      </c>
      <c r="AS50" s="58" t="str">
        <f>IFERROR(
   'Identitas Siswa'!E49 &amp; " " &amp; LOWER($AT$3) &amp; " " &amp; VLOOKUP(AP50, TP!$AQ$5:$AR$24, 2, 0) &amp; ".",
"")</f>
        <v/>
      </c>
      <c r="AT50" s="58" t="str">
        <f>IFERROR(
   'Identitas Siswa'!E49 &amp; " " &amp; LOWER($AT$4) &amp; " " &amp; VLOOKUP(AR50, TP!$AQ$5:$AR$24, 2, 0) &amp; ".",
"")</f>
        <v/>
      </c>
      <c r="AU50" s="15"/>
      <c r="AW50" s="29">
        <f t="shared" si="11"/>
        <v>0</v>
      </c>
      <c r="AX50" s="29">
        <f t="shared" si="0"/>
        <v>0</v>
      </c>
      <c r="AY50" s="29">
        <f t="shared" si="1"/>
        <v>0</v>
      </c>
      <c r="AZ50" s="54"/>
      <c r="BA50" s="29">
        <f t="shared" si="2"/>
        <v>0</v>
      </c>
      <c r="BE50" s="48"/>
      <c r="BF50" s="48"/>
    </row>
    <row r="51" spans="1:58" customFormat="1" hidden="1" x14ac:dyDescent="0.25">
      <c r="A51" s="56">
        <f>'Identitas Siswa'!A50</f>
        <v>43</v>
      </c>
      <c r="B51" s="62" t="str">
        <f>IF('Identitas Siswa'!D50=0,"",'Identitas Siswa'!D50)</f>
        <v/>
      </c>
      <c r="C51" s="160"/>
      <c r="D51" s="160"/>
      <c r="E51" s="160"/>
      <c r="F51" s="160"/>
      <c r="G51" s="160"/>
      <c r="H51" s="160"/>
      <c r="I51" s="160"/>
      <c r="J51" s="160"/>
      <c r="K51" s="160"/>
      <c r="L51" s="160"/>
      <c r="M51" s="160"/>
      <c r="N51" s="160"/>
      <c r="O51" s="160"/>
      <c r="P51" s="160"/>
      <c r="Q51" s="160"/>
      <c r="R51" s="160"/>
      <c r="S51" s="160"/>
      <c r="T51" s="160"/>
      <c r="U51" s="160"/>
      <c r="V51" s="160"/>
      <c r="W51" s="160"/>
      <c r="X51" s="160"/>
      <c r="Y51" s="160"/>
      <c r="Z51" s="160"/>
      <c r="AA51" s="160"/>
      <c r="AB51" s="160"/>
      <c r="AC51" s="160"/>
      <c r="AD51" s="160"/>
      <c r="AE51" s="160"/>
      <c r="AF51" s="160"/>
      <c r="AG51" s="160"/>
      <c r="AH51" s="160"/>
      <c r="AI51" s="160"/>
      <c r="AJ51" s="160"/>
      <c r="AK51" s="57">
        <f t="shared" si="3"/>
        <v>0</v>
      </c>
      <c r="AL51" s="57">
        <f t="shared" si="4"/>
        <v>0</v>
      </c>
      <c r="AM51" s="57">
        <f t="shared" si="5"/>
        <v>0</v>
      </c>
      <c r="AN51" s="57" t="str">
        <f t="shared" si="6"/>
        <v/>
      </c>
      <c r="AO51" s="56">
        <f t="shared" si="7"/>
        <v>0</v>
      </c>
      <c r="AP51" s="56" t="str">
        <f t="shared" si="8"/>
        <v/>
      </c>
      <c r="AQ51" s="56">
        <f t="shared" si="9"/>
        <v>0</v>
      </c>
      <c r="AR51" s="56" t="str">
        <f t="shared" si="10"/>
        <v/>
      </c>
      <c r="AS51" s="58" t="str">
        <f>IFERROR(
   'Identitas Siswa'!E50 &amp; " " &amp; LOWER($AT$3) &amp; " " &amp; VLOOKUP(AP51, TP!$AQ$5:$AR$24, 2, 0) &amp; ".",
"")</f>
        <v/>
      </c>
      <c r="AT51" s="58" t="str">
        <f>IFERROR(
   'Identitas Siswa'!E50 &amp; " " &amp; LOWER($AT$4) &amp; " " &amp; VLOOKUP(AR51, TP!$AQ$5:$AR$24, 2, 0) &amp; ".",
"")</f>
        <v/>
      </c>
      <c r="AU51" s="15"/>
      <c r="AW51" s="29">
        <f t="shared" si="11"/>
        <v>0</v>
      </c>
      <c r="AX51" s="29">
        <f t="shared" si="0"/>
        <v>0</v>
      </c>
      <c r="AY51" s="29">
        <f t="shared" si="1"/>
        <v>0</v>
      </c>
      <c r="AZ51" s="54"/>
      <c r="BA51" s="29">
        <f t="shared" si="2"/>
        <v>0</v>
      </c>
      <c r="BE51" s="48"/>
      <c r="BF51" s="48"/>
    </row>
    <row r="52" spans="1:58" customFormat="1" hidden="1" x14ac:dyDescent="0.25">
      <c r="A52" s="56">
        <f>'Identitas Siswa'!A51</f>
        <v>44</v>
      </c>
      <c r="B52" s="62" t="str">
        <f>IF('Identitas Siswa'!D51=0,"",'Identitas Siswa'!D51)</f>
        <v/>
      </c>
      <c r="C52" s="160"/>
      <c r="D52" s="160"/>
      <c r="E52" s="160"/>
      <c r="F52" s="160"/>
      <c r="G52" s="160"/>
      <c r="H52" s="160"/>
      <c r="I52" s="160"/>
      <c r="J52" s="160"/>
      <c r="K52" s="160"/>
      <c r="L52" s="160"/>
      <c r="M52" s="160"/>
      <c r="N52" s="160"/>
      <c r="O52" s="160"/>
      <c r="P52" s="160"/>
      <c r="Q52" s="160"/>
      <c r="R52" s="160"/>
      <c r="S52" s="160"/>
      <c r="T52" s="160"/>
      <c r="U52" s="160"/>
      <c r="V52" s="160"/>
      <c r="W52" s="160"/>
      <c r="X52" s="160"/>
      <c r="Y52" s="160"/>
      <c r="Z52" s="160"/>
      <c r="AA52" s="160"/>
      <c r="AB52" s="160"/>
      <c r="AC52" s="160"/>
      <c r="AD52" s="160"/>
      <c r="AE52" s="160"/>
      <c r="AF52" s="160"/>
      <c r="AG52" s="160"/>
      <c r="AH52" s="160"/>
      <c r="AI52" s="160"/>
      <c r="AJ52" s="160"/>
      <c r="AK52" s="57">
        <f t="shared" si="3"/>
        <v>0</v>
      </c>
      <c r="AL52" s="57">
        <f t="shared" si="4"/>
        <v>0</v>
      </c>
      <c r="AM52" s="57">
        <f t="shared" si="5"/>
        <v>0</v>
      </c>
      <c r="AN52" s="57" t="str">
        <f t="shared" si="6"/>
        <v/>
      </c>
      <c r="AO52" s="56">
        <f t="shared" si="7"/>
        <v>0</v>
      </c>
      <c r="AP52" s="56" t="str">
        <f t="shared" si="8"/>
        <v/>
      </c>
      <c r="AQ52" s="56">
        <f t="shared" si="9"/>
        <v>0</v>
      </c>
      <c r="AR52" s="56" t="str">
        <f t="shared" si="10"/>
        <v/>
      </c>
      <c r="AS52" s="58" t="str">
        <f>IFERROR(
   'Identitas Siswa'!E51 &amp; " " &amp; LOWER($AT$3) &amp; " " &amp; VLOOKUP(AP52, TP!$AQ$5:$AR$24, 2, 0) &amp; ".",
"")</f>
        <v/>
      </c>
      <c r="AT52" s="58" t="str">
        <f>IFERROR(
   'Identitas Siswa'!E51 &amp; " " &amp; LOWER($AT$4) &amp; " " &amp; VLOOKUP(AR52, TP!$AQ$5:$AR$24, 2, 0) &amp; ".",
"")</f>
        <v/>
      </c>
      <c r="AU52" s="15"/>
      <c r="AW52" s="29">
        <f t="shared" si="11"/>
        <v>0</v>
      </c>
      <c r="AX52" s="29">
        <f t="shared" si="0"/>
        <v>0</v>
      </c>
      <c r="AY52" s="29">
        <f t="shared" si="1"/>
        <v>0</v>
      </c>
      <c r="AZ52" s="54"/>
      <c r="BA52" s="29">
        <f t="shared" si="2"/>
        <v>0</v>
      </c>
      <c r="BE52" s="48"/>
      <c r="BF52" s="48"/>
    </row>
    <row r="53" spans="1:58" customFormat="1" hidden="1" x14ac:dyDescent="0.25">
      <c r="A53" s="56">
        <f>'Identitas Siswa'!A52</f>
        <v>45</v>
      </c>
      <c r="B53" s="62" t="str">
        <f>IF('Identitas Siswa'!D52=0,"",'Identitas Siswa'!D52)</f>
        <v/>
      </c>
      <c r="C53" s="160"/>
      <c r="D53" s="160"/>
      <c r="E53" s="160"/>
      <c r="F53" s="160"/>
      <c r="G53" s="160"/>
      <c r="H53" s="160"/>
      <c r="I53" s="160"/>
      <c r="J53" s="160"/>
      <c r="K53" s="160"/>
      <c r="L53" s="160"/>
      <c r="M53" s="160"/>
      <c r="N53" s="160"/>
      <c r="O53" s="160"/>
      <c r="P53" s="160"/>
      <c r="Q53" s="160"/>
      <c r="R53" s="160"/>
      <c r="S53" s="160"/>
      <c r="T53" s="160"/>
      <c r="U53" s="160"/>
      <c r="V53" s="160"/>
      <c r="W53" s="160"/>
      <c r="X53" s="160"/>
      <c r="Y53" s="160"/>
      <c r="Z53" s="160"/>
      <c r="AA53" s="160"/>
      <c r="AB53" s="160"/>
      <c r="AC53" s="160"/>
      <c r="AD53" s="160"/>
      <c r="AE53" s="160"/>
      <c r="AF53" s="160"/>
      <c r="AG53" s="160"/>
      <c r="AH53" s="160"/>
      <c r="AI53" s="160"/>
      <c r="AJ53" s="160"/>
      <c r="AK53" s="57">
        <f t="shared" si="3"/>
        <v>0</v>
      </c>
      <c r="AL53" s="57">
        <f t="shared" si="4"/>
        <v>0</v>
      </c>
      <c r="AM53" s="57">
        <f t="shared" si="5"/>
        <v>0</v>
      </c>
      <c r="AN53" s="57" t="str">
        <f t="shared" si="6"/>
        <v/>
      </c>
      <c r="AO53" s="56">
        <f t="shared" si="7"/>
        <v>0</v>
      </c>
      <c r="AP53" s="56" t="str">
        <f t="shared" si="8"/>
        <v/>
      </c>
      <c r="AQ53" s="56">
        <f t="shared" si="9"/>
        <v>0</v>
      </c>
      <c r="AR53" s="56" t="str">
        <f t="shared" si="10"/>
        <v/>
      </c>
      <c r="AS53" s="58" t="str">
        <f>IFERROR(
   'Identitas Siswa'!E52 &amp; " " &amp; LOWER($AT$3) &amp; " " &amp; VLOOKUP(AP53, TP!$AQ$5:$AR$24, 2, 0) &amp; ".",
"")</f>
        <v/>
      </c>
      <c r="AT53" s="58" t="str">
        <f>IFERROR(
   'Identitas Siswa'!E52 &amp; " " &amp; LOWER($AT$4) &amp; " " &amp; VLOOKUP(AR53, TP!$AQ$5:$AR$24, 2, 0) &amp; ".",
"")</f>
        <v/>
      </c>
      <c r="AU53" s="15"/>
      <c r="AW53" s="29">
        <f t="shared" si="11"/>
        <v>0</v>
      </c>
      <c r="AX53" s="29">
        <f t="shared" si="0"/>
        <v>0</v>
      </c>
      <c r="AY53" s="29">
        <f t="shared" si="1"/>
        <v>0</v>
      </c>
      <c r="AZ53" s="54"/>
      <c r="BA53" s="29">
        <f t="shared" si="2"/>
        <v>0</v>
      </c>
      <c r="BE53" s="48"/>
      <c r="BF53" s="48"/>
    </row>
    <row r="54" spans="1:58" customFormat="1" hidden="1" x14ac:dyDescent="0.25">
      <c r="A54" s="56">
        <f>'Identitas Siswa'!A53</f>
        <v>46</v>
      </c>
      <c r="B54" s="62" t="str">
        <f>IF('Identitas Siswa'!D53=0,"",'Identitas Siswa'!D53)</f>
        <v/>
      </c>
      <c r="C54" s="160"/>
      <c r="D54" s="160"/>
      <c r="E54" s="160"/>
      <c r="F54" s="160"/>
      <c r="G54" s="160"/>
      <c r="H54" s="160"/>
      <c r="I54" s="160"/>
      <c r="J54" s="160"/>
      <c r="K54" s="160"/>
      <c r="L54" s="160"/>
      <c r="M54" s="160"/>
      <c r="N54" s="160"/>
      <c r="O54" s="160"/>
      <c r="P54" s="160"/>
      <c r="Q54" s="160"/>
      <c r="R54" s="160"/>
      <c r="S54" s="160"/>
      <c r="T54" s="160"/>
      <c r="U54" s="160"/>
      <c r="V54" s="160"/>
      <c r="W54" s="160"/>
      <c r="X54" s="160"/>
      <c r="Y54" s="160"/>
      <c r="Z54" s="160"/>
      <c r="AA54" s="160"/>
      <c r="AB54" s="160"/>
      <c r="AC54" s="160"/>
      <c r="AD54" s="160"/>
      <c r="AE54" s="160"/>
      <c r="AF54" s="160"/>
      <c r="AG54" s="160"/>
      <c r="AH54" s="160"/>
      <c r="AI54" s="160"/>
      <c r="AJ54" s="160"/>
      <c r="AK54" s="57">
        <f t="shared" si="3"/>
        <v>0</v>
      </c>
      <c r="AL54" s="57">
        <f t="shared" si="4"/>
        <v>0</v>
      </c>
      <c r="AM54" s="57">
        <f t="shared" si="5"/>
        <v>0</v>
      </c>
      <c r="AN54" s="57" t="str">
        <f t="shared" si="6"/>
        <v/>
      </c>
      <c r="AO54" s="56">
        <f t="shared" si="7"/>
        <v>0</v>
      </c>
      <c r="AP54" s="56" t="str">
        <f t="shared" si="8"/>
        <v/>
      </c>
      <c r="AQ54" s="56">
        <f t="shared" si="9"/>
        <v>0</v>
      </c>
      <c r="AR54" s="56" t="str">
        <f t="shared" si="10"/>
        <v/>
      </c>
      <c r="AS54" s="58" t="str">
        <f>IFERROR(
   'Identitas Siswa'!E53 &amp; " " &amp; LOWER($AT$3) &amp; " " &amp; VLOOKUP(AP54, TP!$AQ$5:$AR$24, 2, 0) &amp; ".",
"")</f>
        <v/>
      </c>
      <c r="AT54" s="58" t="str">
        <f>IFERROR(
   'Identitas Siswa'!E53 &amp; " " &amp; LOWER($AT$4) &amp; " " &amp; VLOOKUP(AR54, TP!$AQ$5:$AR$24, 2, 0) &amp; ".",
"")</f>
        <v/>
      </c>
      <c r="AU54" s="15"/>
      <c r="AW54" s="29">
        <f t="shared" si="11"/>
        <v>0</v>
      </c>
      <c r="AX54" s="29">
        <f t="shared" si="0"/>
        <v>0</v>
      </c>
      <c r="AY54" s="29">
        <f t="shared" si="1"/>
        <v>0</v>
      </c>
      <c r="AZ54" s="54"/>
      <c r="BA54" s="29">
        <f t="shared" si="2"/>
        <v>0</v>
      </c>
      <c r="BE54" s="48"/>
      <c r="BF54" s="48"/>
    </row>
    <row r="55" spans="1:58" customFormat="1" hidden="1" x14ac:dyDescent="0.25">
      <c r="A55" s="56">
        <f>'Identitas Siswa'!A54</f>
        <v>47</v>
      </c>
      <c r="B55" s="62" t="str">
        <f>IF('Identitas Siswa'!D54=0,"",'Identitas Siswa'!D54)</f>
        <v/>
      </c>
      <c r="C55" s="160"/>
      <c r="D55" s="160"/>
      <c r="E55" s="160"/>
      <c r="F55" s="160"/>
      <c r="G55" s="160"/>
      <c r="H55" s="160"/>
      <c r="I55" s="160"/>
      <c r="J55" s="160"/>
      <c r="K55" s="160"/>
      <c r="L55" s="160"/>
      <c r="M55" s="160"/>
      <c r="N55" s="160"/>
      <c r="O55" s="160"/>
      <c r="P55" s="160"/>
      <c r="Q55" s="160"/>
      <c r="R55" s="160"/>
      <c r="S55" s="160"/>
      <c r="T55" s="160"/>
      <c r="U55" s="160"/>
      <c r="V55" s="160"/>
      <c r="W55" s="160"/>
      <c r="X55" s="160"/>
      <c r="Y55" s="160"/>
      <c r="Z55" s="160"/>
      <c r="AA55" s="160"/>
      <c r="AB55" s="160"/>
      <c r="AC55" s="160"/>
      <c r="AD55" s="160"/>
      <c r="AE55" s="160"/>
      <c r="AF55" s="160"/>
      <c r="AG55" s="160"/>
      <c r="AH55" s="160"/>
      <c r="AI55" s="160"/>
      <c r="AJ55" s="160"/>
      <c r="AK55" s="57">
        <f t="shared" si="3"/>
        <v>0</v>
      </c>
      <c r="AL55" s="57">
        <f t="shared" si="4"/>
        <v>0</v>
      </c>
      <c r="AM55" s="57">
        <f t="shared" si="5"/>
        <v>0</v>
      </c>
      <c r="AN55" s="57" t="str">
        <f t="shared" si="6"/>
        <v/>
      </c>
      <c r="AO55" s="56">
        <f t="shared" si="7"/>
        <v>0</v>
      </c>
      <c r="AP55" s="56" t="str">
        <f t="shared" si="8"/>
        <v/>
      </c>
      <c r="AQ55" s="56">
        <f t="shared" si="9"/>
        <v>0</v>
      </c>
      <c r="AR55" s="56" t="str">
        <f t="shared" si="10"/>
        <v/>
      </c>
      <c r="AS55" s="58" t="str">
        <f>IFERROR(
   'Identitas Siswa'!E54 &amp; " " &amp; LOWER($AT$3) &amp; " " &amp; VLOOKUP(AP55, TP!$AQ$5:$AR$24, 2, 0) &amp; ".",
"")</f>
        <v/>
      </c>
      <c r="AT55" s="58" t="str">
        <f>IFERROR(
   'Identitas Siswa'!E54 &amp; " " &amp; LOWER($AT$4) &amp; " " &amp; VLOOKUP(AR55, TP!$AQ$5:$AR$24, 2, 0) &amp; ".",
"")</f>
        <v/>
      </c>
      <c r="AU55" s="15"/>
      <c r="AW55" s="29">
        <f t="shared" si="11"/>
        <v>0</v>
      </c>
      <c r="AX55" s="29">
        <f t="shared" si="0"/>
        <v>0</v>
      </c>
      <c r="AY55" s="29">
        <f t="shared" si="1"/>
        <v>0</v>
      </c>
      <c r="AZ55" s="54"/>
      <c r="BA55" s="29">
        <f t="shared" si="2"/>
        <v>0</v>
      </c>
      <c r="BE55" s="48"/>
      <c r="BF55" s="48"/>
    </row>
    <row r="56" spans="1:58" customFormat="1" hidden="1" x14ac:dyDescent="0.25">
      <c r="A56" s="56">
        <f>'Identitas Siswa'!A55</f>
        <v>48</v>
      </c>
      <c r="B56" s="62" t="str">
        <f>IF('Identitas Siswa'!D55=0,"",'Identitas Siswa'!D55)</f>
        <v/>
      </c>
      <c r="C56" s="160"/>
      <c r="D56" s="160"/>
      <c r="E56" s="160"/>
      <c r="F56" s="160"/>
      <c r="G56" s="160"/>
      <c r="H56" s="160"/>
      <c r="I56" s="160"/>
      <c r="J56" s="160"/>
      <c r="K56" s="160"/>
      <c r="L56" s="160"/>
      <c r="M56" s="160"/>
      <c r="N56" s="160"/>
      <c r="O56" s="160"/>
      <c r="P56" s="160"/>
      <c r="Q56" s="160"/>
      <c r="R56" s="160"/>
      <c r="S56" s="160"/>
      <c r="T56" s="160"/>
      <c r="U56" s="160"/>
      <c r="V56" s="160"/>
      <c r="W56" s="160"/>
      <c r="X56" s="160"/>
      <c r="Y56" s="160"/>
      <c r="Z56" s="160"/>
      <c r="AA56" s="160"/>
      <c r="AB56" s="160"/>
      <c r="AC56" s="160"/>
      <c r="AD56" s="160"/>
      <c r="AE56" s="160"/>
      <c r="AF56" s="160"/>
      <c r="AG56" s="160"/>
      <c r="AH56" s="160"/>
      <c r="AI56" s="160"/>
      <c r="AJ56" s="160"/>
      <c r="AK56" s="57">
        <f t="shared" si="3"/>
        <v>0</v>
      </c>
      <c r="AL56" s="57">
        <f t="shared" si="4"/>
        <v>0</v>
      </c>
      <c r="AM56" s="57">
        <f t="shared" si="5"/>
        <v>0</v>
      </c>
      <c r="AN56" s="57" t="str">
        <f t="shared" si="6"/>
        <v/>
      </c>
      <c r="AO56" s="56">
        <f t="shared" si="7"/>
        <v>0</v>
      </c>
      <c r="AP56" s="56" t="str">
        <f t="shared" si="8"/>
        <v/>
      </c>
      <c r="AQ56" s="56">
        <f t="shared" si="9"/>
        <v>0</v>
      </c>
      <c r="AR56" s="56" t="str">
        <f t="shared" si="10"/>
        <v/>
      </c>
      <c r="AS56" s="58" t="str">
        <f>IFERROR(
   'Identitas Siswa'!E55 &amp; " " &amp; LOWER($AT$3) &amp; " " &amp; VLOOKUP(AP56, TP!$AQ$5:$AR$24, 2, 0) &amp; ".",
"")</f>
        <v/>
      </c>
      <c r="AT56" s="58" t="str">
        <f>IFERROR(
   'Identitas Siswa'!E55 &amp; " " &amp; LOWER($AT$4) &amp; " " &amp; VLOOKUP(AR56, TP!$AQ$5:$AR$24, 2, 0) &amp; ".",
"")</f>
        <v/>
      </c>
      <c r="AU56" s="15"/>
      <c r="AW56" s="29">
        <f t="shared" si="11"/>
        <v>0</v>
      </c>
      <c r="AX56" s="29">
        <f t="shared" si="0"/>
        <v>0</v>
      </c>
      <c r="AY56" s="29">
        <f t="shared" si="1"/>
        <v>0</v>
      </c>
      <c r="AZ56" s="54"/>
      <c r="BA56" s="29">
        <f t="shared" si="2"/>
        <v>0</v>
      </c>
      <c r="BE56" s="48"/>
      <c r="BF56" s="48"/>
    </row>
    <row r="57" spans="1:58" customFormat="1" hidden="1" x14ac:dyDescent="0.25">
      <c r="A57" s="56">
        <f>'Identitas Siswa'!A56</f>
        <v>49</v>
      </c>
      <c r="B57" s="62" t="str">
        <f>IF('Identitas Siswa'!D56=0,"",'Identitas Siswa'!D56)</f>
        <v/>
      </c>
      <c r="C57" s="160"/>
      <c r="D57" s="160"/>
      <c r="E57" s="160"/>
      <c r="F57" s="160"/>
      <c r="G57" s="160"/>
      <c r="H57" s="160"/>
      <c r="I57" s="160"/>
      <c r="J57" s="160"/>
      <c r="K57" s="160"/>
      <c r="L57" s="160"/>
      <c r="M57" s="160"/>
      <c r="N57" s="160"/>
      <c r="O57" s="160"/>
      <c r="P57" s="160"/>
      <c r="Q57" s="160"/>
      <c r="R57" s="160"/>
      <c r="S57" s="160"/>
      <c r="T57" s="160"/>
      <c r="U57" s="160"/>
      <c r="V57" s="160"/>
      <c r="W57" s="160"/>
      <c r="X57" s="160"/>
      <c r="Y57" s="160"/>
      <c r="Z57" s="160"/>
      <c r="AA57" s="160"/>
      <c r="AB57" s="160"/>
      <c r="AC57" s="160"/>
      <c r="AD57" s="160"/>
      <c r="AE57" s="160"/>
      <c r="AF57" s="160"/>
      <c r="AG57" s="160"/>
      <c r="AH57" s="160"/>
      <c r="AI57" s="160"/>
      <c r="AJ57" s="160"/>
      <c r="AK57" s="57">
        <f t="shared" si="3"/>
        <v>0</v>
      </c>
      <c r="AL57" s="57">
        <f t="shared" si="4"/>
        <v>0</v>
      </c>
      <c r="AM57" s="57">
        <f t="shared" si="5"/>
        <v>0</v>
      </c>
      <c r="AN57" s="57" t="str">
        <f t="shared" si="6"/>
        <v/>
      </c>
      <c r="AO57" s="56">
        <f t="shared" si="7"/>
        <v>0</v>
      </c>
      <c r="AP57" s="56" t="str">
        <f t="shared" si="8"/>
        <v/>
      </c>
      <c r="AQ57" s="56">
        <f t="shared" si="9"/>
        <v>0</v>
      </c>
      <c r="AR57" s="56" t="str">
        <f t="shared" si="10"/>
        <v/>
      </c>
      <c r="AS57" s="58" t="str">
        <f>IFERROR(
   'Identitas Siswa'!E56 &amp; " " &amp; LOWER($AT$3) &amp; " " &amp; VLOOKUP(AP57, TP!$AQ$5:$AR$24, 2, 0) &amp; ".",
"")</f>
        <v/>
      </c>
      <c r="AT57" s="58" t="str">
        <f>IFERROR(
   'Identitas Siswa'!E56 &amp; " " &amp; LOWER($AT$4) &amp; " " &amp; VLOOKUP(AR57, TP!$AQ$5:$AR$24, 2, 0) &amp; ".",
"")</f>
        <v/>
      </c>
      <c r="AU57" s="15"/>
      <c r="AW57" s="29">
        <f t="shared" si="11"/>
        <v>0</v>
      </c>
      <c r="AX57" s="29">
        <f t="shared" si="0"/>
        <v>0</v>
      </c>
      <c r="AY57" s="29">
        <f t="shared" si="1"/>
        <v>0</v>
      </c>
      <c r="AZ57" s="54"/>
      <c r="BA57" s="29">
        <f t="shared" si="2"/>
        <v>0</v>
      </c>
      <c r="BE57" s="48"/>
      <c r="BF57" s="48"/>
    </row>
    <row r="58" spans="1:58" customFormat="1" hidden="1" x14ac:dyDescent="0.25">
      <c r="A58" s="56">
        <f>'Identitas Siswa'!A57</f>
        <v>50</v>
      </c>
      <c r="B58" s="62" t="str">
        <f>IF('Identitas Siswa'!D57=0,"",'Identitas Siswa'!D57)</f>
        <v/>
      </c>
      <c r="C58" s="160"/>
      <c r="D58" s="160"/>
      <c r="E58" s="160"/>
      <c r="F58" s="160"/>
      <c r="G58" s="160"/>
      <c r="H58" s="160"/>
      <c r="I58" s="160"/>
      <c r="J58" s="160"/>
      <c r="K58" s="160"/>
      <c r="L58" s="160"/>
      <c r="M58" s="160"/>
      <c r="N58" s="160"/>
      <c r="O58" s="160"/>
      <c r="P58" s="160"/>
      <c r="Q58" s="160"/>
      <c r="R58" s="160"/>
      <c r="S58" s="160"/>
      <c r="T58" s="160"/>
      <c r="U58" s="160"/>
      <c r="V58" s="160"/>
      <c r="W58" s="160"/>
      <c r="X58" s="160"/>
      <c r="Y58" s="160"/>
      <c r="Z58" s="160"/>
      <c r="AA58" s="160"/>
      <c r="AB58" s="160"/>
      <c r="AC58" s="160"/>
      <c r="AD58" s="160"/>
      <c r="AE58" s="160"/>
      <c r="AF58" s="160"/>
      <c r="AG58" s="160"/>
      <c r="AH58" s="160"/>
      <c r="AI58" s="160"/>
      <c r="AJ58" s="160"/>
      <c r="AK58" s="57">
        <f t="shared" si="3"/>
        <v>0</v>
      </c>
      <c r="AL58" s="57">
        <f t="shared" si="4"/>
        <v>0</v>
      </c>
      <c r="AM58" s="57">
        <f t="shared" si="5"/>
        <v>0</v>
      </c>
      <c r="AN58" s="57" t="str">
        <f t="shared" si="6"/>
        <v/>
      </c>
      <c r="AO58" s="56">
        <f t="shared" si="7"/>
        <v>0</v>
      </c>
      <c r="AP58" s="56" t="str">
        <f t="shared" si="8"/>
        <v/>
      </c>
      <c r="AQ58" s="56">
        <f t="shared" si="9"/>
        <v>0</v>
      </c>
      <c r="AR58" s="56" t="str">
        <f t="shared" si="10"/>
        <v/>
      </c>
      <c r="AS58" s="58" t="str">
        <f>IFERROR(
   'Identitas Siswa'!E57 &amp; " " &amp; LOWER($AT$3) &amp; " " &amp; VLOOKUP(AP58, TP!$AQ$5:$AR$24, 2, 0) &amp; ".",
"")</f>
        <v/>
      </c>
      <c r="AT58" s="58" t="str">
        <f>IFERROR(
   'Identitas Siswa'!E57 &amp; " " &amp; LOWER($AT$4) &amp; " " &amp; VLOOKUP(AR58, TP!$AQ$5:$AR$24, 2, 0) &amp; ".",
"")</f>
        <v/>
      </c>
      <c r="AU58" s="15"/>
      <c r="AW58" s="29">
        <f t="shared" si="11"/>
        <v>0</v>
      </c>
      <c r="AX58" s="29">
        <f t="shared" si="0"/>
        <v>0</v>
      </c>
      <c r="AY58" s="29">
        <f t="shared" si="1"/>
        <v>0</v>
      </c>
      <c r="AZ58" s="54"/>
      <c r="BA58" s="29">
        <f t="shared" si="2"/>
        <v>0</v>
      </c>
      <c r="BE58" s="48"/>
      <c r="BF58" s="48"/>
    </row>
    <row r="59" spans="1:58" customFormat="1" hidden="1" x14ac:dyDescent="0.25">
      <c r="A59" s="56">
        <f>'Identitas Siswa'!A58</f>
        <v>51</v>
      </c>
      <c r="B59" s="62" t="str">
        <f>IF('Identitas Siswa'!D58=0,"",'Identitas Siswa'!D58)</f>
        <v/>
      </c>
      <c r="C59" s="160"/>
      <c r="D59" s="160"/>
      <c r="E59" s="160"/>
      <c r="F59" s="160"/>
      <c r="G59" s="160"/>
      <c r="H59" s="160"/>
      <c r="I59" s="160"/>
      <c r="J59" s="160"/>
      <c r="K59" s="160"/>
      <c r="L59" s="160"/>
      <c r="M59" s="160"/>
      <c r="N59" s="160"/>
      <c r="O59" s="160"/>
      <c r="P59" s="160"/>
      <c r="Q59" s="160"/>
      <c r="R59" s="160"/>
      <c r="S59" s="160"/>
      <c r="T59" s="160"/>
      <c r="U59" s="160"/>
      <c r="V59" s="160"/>
      <c r="W59" s="160"/>
      <c r="X59" s="160"/>
      <c r="Y59" s="160"/>
      <c r="Z59" s="160"/>
      <c r="AA59" s="160"/>
      <c r="AB59" s="160"/>
      <c r="AC59" s="160"/>
      <c r="AD59" s="160"/>
      <c r="AE59" s="160"/>
      <c r="AF59" s="160"/>
      <c r="AG59" s="160"/>
      <c r="AH59" s="160"/>
      <c r="AI59" s="160"/>
      <c r="AJ59" s="160"/>
      <c r="AK59" s="57">
        <f t="shared" si="3"/>
        <v>0</v>
      </c>
      <c r="AL59" s="57">
        <f t="shared" si="4"/>
        <v>0</v>
      </c>
      <c r="AM59" s="57">
        <f t="shared" si="5"/>
        <v>0</v>
      </c>
      <c r="AN59" s="57" t="str">
        <f t="shared" si="6"/>
        <v/>
      </c>
      <c r="AO59" s="56">
        <f t="shared" si="7"/>
        <v>0</v>
      </c>
      <c r="AP59" s="56" t="str">
        <f t="shared" si="8"/>
        <v/>
      </c>
      <c r="AQ59" s="56">
        <f t="shared" si="9"/>
        <v>0</v>
      </c>
      <c r="AR59" s="56" t="str">
        <f t="shared" si="10"/>
        <v/>
      </c>
      <c r="AS59" s="58" t="str">
        <f>IFERROR(
   'Identitas Siswa'!E58 &amp; " " &amp; LOWER($AT$3) &amp; " " &amp; VLOOKUP(AP59, TP!$AQ$5:$AR$24, 2, 0) &amp; ".",
"")</f>
        <v/>
      </c>
      <c r="AT59" s="58" t="str">
        <f>IFERROR(
   'Identitas Siswa'!E58 &amp; " " &amp; LOWER($AT$4) &amp; " " &amp; VLOOKUP(AR59, TP!$AQ$5:$AR$24, 2, 0) &amp; ".",
"")</f>
        <v/>
      </c>
      <c r="AU59" s="15"/>
      <c r="AW59" s="29">
        <f t="shared" si="11"/>
        <v>0</v>
      </c>
      <c r="AX59" s="29">
        <f t="shared" si="0"/>
        <v>0</v>
      </c>
      <c r="AY59" s="29">
        <f t="shared" si="1"/>
        <v>0</v>
      </c>
      <c r="AZ59" s="54"/>
      <c r="BA59" s="29">
        <f t="shared" si="2"/>
        <v>0</v>
      </c>
      <c r="BE59" s="48"/>
      <c r="BF59" s="48"/>
    </row>
    <row r="60" spans="1:58" customFormat="1" hidden="1" x14ac:dyDescent="0.25">
      <c r="A60" s="56">
        <f>'Identitas Siswa'!A59</f>
        <v>52</v>
      </c>
      <c r="B60" s="62" t="str">
        <f>IF('Identitas Siswa'!D59=0,"",'Identitas Siswa'!D59)</f>
        <v/>
      </c>
      <c r="C60" s="160"/>
      <c r="D60" s="160"/>
      <c r="E60" s="160"/>
      <c r="F60" s="160"/>
      <c r="G60" s="160"/>
      <c r="H60" s="160"/>
      <c r="I60" s="160"/>
      <c r="J60" s="160"/>
      <c r="K60" s="160"/>
      <c r="L60" s="160"/>
      <c r="M60" s="160"/>
      <c r="N60" s="160"/>
      <c r="O60" s="160"/>
      <c r="P60" s="160"/>
      <c r="Q60" s="160"/>
      <c r="R60" s="160"/>
      <c r="S60" s="160"/>
      <c r="T60" s="160"/>
      <c r="U60" s="160"/>
      <c r="V60" s="160"/>
      <c r="W60" s="160"/>
      <c r="X60" s="160"/>
      <c r="Y60" s="160"/>
      <c r="Z60" s="160"/>
      <c r="AA60" s="160"/>
      <c r="AB60" s="160"/>
      <c r="AC60" s="160"/>
      <c r="AD60" s="160"/>
      <c r="AE60" s="160"/>
      <c r="AF60" s="160"/>
      <c r="AG60" s="160"/>
      <c r="AH60" s="160"/>
      <c r="AI60" s="160"/>
      <c r="AJ60" s="160"/>
      <c r="AK60" s="57">
        <f t="shared" si="3"/>
        <v>0</v>
      </c>
      <c r="AL60" s="57">
        <f t="shared" si="4"/>
        <v>0</v>
      </c>
      <c r="AM60" s="57">
        <f t="shared" si="5"/>
        <v>0</v>
      </c>
      <c r="AN60" s="57" t="str">
        <f t="shared" si="6"/>
        <v/>
      </c>
      <c r="AO60" s="56">
        <f t="shared" si="7"/>
        <v>0</v>
      </c>
      <c r="AP60" s="56" t="str">
        <f t="shared" si="8"/>
        <v/>
      </c>
      <c r="AQ60" s="56">
        <f t="shared" si="9"/>
        <v>0</v>
      </c>
      <c r="AR60" s="56" t="str">
        <f t="shared" si="10"/>
        <v/>
      </c>
      <c r="AS60" s="58" t="str">
        <f>IFERROR(
   'Identitas Siswa'!E59 &amp; " " &amp; LOWER($AT$3) &amp; " " &amp; VLOOKUP(AP60, TP!$AQ$5:$AR$24, 2, 0) &amp; ".",
"")</f>
        <v/>
      </c>
      <c r="AT60" s="58" t="str">
        <f>IFERROR(
   'Identitas Siswa'!E59 &amp; " " &amp; LOWER($AT$4) &amp; " " &amp; VLOOKUP(AR60, TP!$AQ$5:$AR$24, 2, 0) &amp; ".",
"")</f>
        <v/>
      </c>
      <c r="AU60" s="15"/>
      <c r="AW60" s="29">
        <f t="shared" si="11"/>
        <v>0</v>
      </c>
      <c r="AX60" s="29">
        <f t="shared" si="0"/>
        <v>0</v>
      </c>
      <c r="AY60" s="29">
        <f t="shared" si="1"/>
        <v>0</v>
      </c>
      <c r="AZ60" s="54"/>
      <c r="BA60" s="29">
        <f t="shared" si="2"/>
        <v>0</v>
      </c>
      <c r="BE60" s="48"/>
      <c r="BF60" s="48"/>
    </row>
    <row r="61" spans="1:58" customFormat="1" hidden="1" x14ac:dyDescent="0.25">
      <c r="A61" s="56">
        <f>'Identitas Siswa'!A60</f>
        <v>53</v>
      </c>
      <c r="B61" s="62" t="str">
        <f>IF('Identitas Siswa'!D60=0,"",'Identitas Siswa'!D60)</f>
        <v/>
      </c>
      <c r="C61" s="160"/>
      <c r="D61" s="160"/>
      <c r="E61" s="160"/>
      <c r="F61" s="160"/>
      <c r="G61" s="160"/>
      <c r="H61" s="160"/>
      <c r="I61" s="160"/>
      <c r="J61" s="160"/>
      <c r="K61" s="160"/>
      <c r="L61" s="160"/>
      <c r="M61" s="160"/>
      <c r="N61" s="160"/>
      <c r="O61" s="160"/>
      <c r="P61" s="160"/>
      <c r="Q61" s="160"/>
      <c r="R61" s="160"/>
      <c r="S61" s="160"/>
      <c r="T61" s="160"/>
      <c r="U61" s="160"/>
      <c r="V61" s="160"/>
      <c r="W61" s="160"/>
      <c r="X61" s="160"/>
      <c r="Y61" s="160"/>
      <c r="Z61" s="160"/>
      <c r="AA61" s="160"/>
      <c r="AB61" s="160"/>
      <c r="AC61" s="160"/>
      <c r="AD61" s="160"/>
      <c r="AE61" s="160"/>
      <c r="AF61" s="160"/>
      <c r="AG61" s="160"/>
      <c r="AH61" s="160"/>
      <c r="AI61" s="160"/>
      <c r="AJ61" s="160"/>
      <c r="AK61" s="57">
        <f t="shared" si="3"/>
        <v>0</v>
      </c>
      <c r="AL61" s="57">
        <f t="shared" si="4"/>
        <v>0</v>
      </c>
      <c r="AM61" s="57">
        <f t="shared" si="5"/>
        <v>0</v>
      </c>
      <c r="AN61" s="57" t="str">
        <f t="shared" si="6"/>
        <v/>
      </c>
      <c r="AO61" s="56">
        <f t="shared" si="7"/>
        <v>0</v>
      </c>
      <c r="AP61" s="56" t="str">
        <f t="shared" si="8"/>
        <v/>
      </c>
      <c r="AQ61" s="56">
        <f t="shared" si="9"/>
        <v>0</v>
      </c>
      <c r="AR61" s="56" t="str">
        <f t="shared" si="10"/>
        <v/>
      </c>
      <c r="AS61" s="58" t="str">
        <f>IFERROR(
   'Identitas Siswa'!E60 &amp; " " &amp; LOWER($AT$3) &amp; " " &amp; VLOOKUP(AP61, TP!$AQ$5:$AR$24, 2, 0) &amp; ".",
"")</f>
        <v/>
      </c>
      <c r="AT61" s="58" t="str">
        <f>IFERROR(
   'Identitas Siswa'!E60 &amp; " " &amp; LOWER($AT$4) &amp; " " &amp; VLOOKUP(AR61, TP!$AQ$5:$AR$24, 2, 0) &amp; ".",
"")</f>
        <v/>
      </c>
      <c r="AU61" s="15"/>
      <c r="AW61" s="29">
        <f t="shared" si="11"/>
        <v>0</v>
      </c>
      <c r="AX61" s="29">
        <f t="shared" si="0"/>
        <v>0</v>
      </c>
      <c r="AY61" s="29">
        <f t="shared" si="1"/>
        <v>0</v>
      </c>
      <c r="AZ61" s="54"/>
      <c r="BA61" s="29">
        <f t="shared" si="2"/>
        <v>0</v>
      </c>
      <c r="BE61" s="48"/>
      <c r="BF61" s="48"/>
    </row>
    <row r="62" spans="1:58" customFormat="1" hidden="1" x14ac:dyDescent="0.25">
      <c r="A62" s="56">
        <f>'Identitas Siswa'!A61</f>
        <v>54</v>
      </c>
      <c r="B62" s="62" t="str">
        <f>IF('Identitas Siswa'!D61=0,"",'Identitas Siswa'!D61)</f>
        <v/>
      </c>
      <c r="C62" s="160"/>
      <c r="D62" s="160"/>
      <c r="E62" s="160"/>
      <c r="F62" s="160"/>
      <c r="G62" s="160"/>
      <c r="H62" s="160"/>
      <c r="I62" s="160"/>
      <c r="J62" s="160"/>
      <c r="K62" s="160"/>
      <c r="L62" s="160"/>
      <c r="M62" s="160"/>
      <c r="N62" s="160"/>
      <c r="O62" s="160"/>
      <c r="P62" s="160"/>
      <c r="Q62" s="160"/>
      <c r="R62" s="160"/>
      <c r="S62" s="160"/>
      <c r="T62" s="160"/>
      <c r="U62" s="160"/>
      <c r="V62" s="160"/>
      <c r="W62" s="160"/>
      <c r="X62" s="160"/>
      <c r="Y62" s="160"/>
      <c r="Z62" s="160"/>
      <c r="AA62" s="160"/>
      <c r="AB62" s="160"/>
      <c r="AC62" s="160"/>
      <c r="AD62" s="160"/>
      <c r="AE62" s="160"/>
      <c r="AF62" s="160"/>
      <c r="AG62" s="160"/>
      <c r="AH62" s="160"/>
      <c r="AI62" s="160"/>
      <c r="AJ62" s="160"/>
      <c r="AK62" s="57">
        <f t="shared" si="3"/>
        <v>0</v>
      </c>
      <c r="AL62" s="57">
        <f t="shared" si="4"/>
        <v>0</v>
      </c>
      <c r="AM62" s="57">
        <f t="shared" si="5"/>
        <v>0</v>
      </c>
      <c r="AN62" s="57" t="str">
        <f t="shared" si="6"/>
        <v/>
      </c>
      <c r="AO62" s="56">
        <f t="shared" si="7"/>
        <v>0</v>
      </c>
      <c r="AP62" s="56" t="str">
        <f t="shared" si="8"/>
        <v/>
      </c>
      <c r="AQ62" s="56">
        <f t="shared" si="9"/>
        <v>0</v>
      </c>
      <c r="AR62" s="56" t="str">
        <f t="shared" si="10"/>
        <v/>
      </c>
      <c r="AS62" s="58" t="str">
        <f>IFERROR(
   'Identitas Siswa'!E61 &amp; " " &amp; LOWER($AT$3) &amp; " " &amp; VLOOKUP(AP62, TP!$AQ$5:$AR$24, 2, 0) &amp; ".",
"")</f>
        <v/>
      </c>
      <c r="AT62" s="58" t="str">
        <f>IFERROR(
   'Identitas Siswa'!E61 &amp; " " &amp; LOWER($AT$4) &amp; " " &amp; VLOOKUP(AR62, TP!$AQ$5:$AR$24, 2, 0) &amp; ".",
"")</f>
        <v/>
      </c>
      <c r="AU62" s="15"/>
      <c r="AW62" s="29">
        <f t="shared" si="11"/>
        <v>0</v>
      </c>
      <c r="AX62" s="29">
        <f t="shared" si="0"/>
        <v>0</v>
      </c>
      <c r="AY62" s="29">
        <f t="shared" si="1"/>
        <v>0</v>
      </c>
      <c r="AZ62" s="54"/>
      <c r="BA62" s="29">
        <f t="shared" si="2"/>
        <v>0</v>
      </c>
      <c r="BE62" s="48"/>
      <c r="BF62" s="48"/>
    </row>
    <row r="63" spans="1:58" customFormat="1" hidden="1" x14ac:dyDescent="0.25">
      <c r="A63" s="56">
        <f>'Identitas Siswa'!A62</f>
        <v>55</v>
      </c>
      <c r="B63" s="62" t="str">
        <f>IF('Identitas Siswa'!D62=0,"",'Identitas Siswa'!D62)</f>
        <v/>
      </c>
      <c r="C63" s="160"/>
      <c r="D63" s="160"/>
      <c r="E63" s="160"/>
      <c r="F63" s="160"/>
      <c r="G63" s="160"/>
      <c r="H63" s="160"/>
      <c r="I63" s="160"/>
      <c r="J63" s="160"/>
      <c r="K63" s="160"/>
      <c r="L63" s="160"/>
      <c r="M63" s="160"/>
      <c r="N63" s="160"/>
      <c r="O63" s="160"/>
      <c r="P63" s="160"/>
      <c r="Q63" s="160"/>
      <c r="R63" s="160"/>
      <c r="S63" s="160"/>
      <c r="T63" s="160"/>
      <c r="U63" s="160"/>
      <c r="V63" s="160"/>
      <c r="W63" s="160"/>
      <c r="X63" s="160"/>
      <c r="Y63" s="160"/>
      <c r="Z63" s="160"/>
      <c r="AA63" s="160"/>
      <c r="AB63" s="160"/>
      <c r="AC63" s="160"/>
      <c r="AD63" s="160"/>
      <c r="AE63" s="160"/>
      <c r="AF63" s="160"/>
      <c r="AG63" s="160"/>
      <c r="AH63" s="160"/>
      <c r="AI63" s="160"/>
      <c r="AJ63" s="160"/>
      <c r="AK63" s="57">
        <f t="shared" si="3"/>
        <v>0</v>
      </c>
      <c r="AL63" s="57">
        <f t="shared" si="4"/>
        <v>0</v>
      </c>
      <c r="AM63" s="57">
        <f t="shared" si="5"/>
        <v>0</v>
      </c>
      <c r="AN63" s="57" t="str">
        <f t="shared" si="6"/>
        <v/>
      </c>
      <c r="AO63" s="56">
        <f t="shared" si="7"/>
        <v>0</v>
      </c>
      <c r="AP63" s="56" t="str">
        <f t="shared" si="8"/>
        <v/>
      </c>
      <c r="AQ63" s="56">
        <f t="shared" si="9"/>
        <v>0</v>
      </c>
      <c r="AR63" s="56" t="str">
        <f t="shared" si="10"/>
        <v/>
      </c>
      <c r="AS63" s="58" t="str">
        <f>IFERROR(
   'Identitas Siswa'!E62 &amp; " " &amp; LOWER($AT$3) &amp; " " &amp; VLOOKUP(AP63, TP!$AQ$5:$AR$24, 2, 0) &amp; ".",
"")</f>
        <v/>
      </c>
      <c r="AT63" s="58" t="str">
        <f>IFERROR(
   'Identitas Siswa'!E62 &amp; " " &amp; LOWER($AT$4) &amp; " " &amp; VLOOKUP(AR63, TP!$AQ$5:$AR$24, 2, 0) &amp; ".",
"")</f>
        <v/>
      </c>
      <c r="AU63" s="15"/>
      <c r="AW63" s="29">
        <f t="shared" si="11"/>
        <v>0</v>
      </c>
      <c r="AX63" s="29">
        <f t="shared" si="0"/>
        <v>0</v>
      </c>
      <c r="AY63" s="29">
        <f t="shared" si="1"/>
        <v>0</v>
      </c>
      <c r="AZ63" s="54"/>
      <c r="BA63" s="29">
        <f t="shared" si="2"/>
        <v>0</v>
      </c>
      <c r="BE63" s="48"/>
      <c r="BF63" s="48"/>
    </row>
    <row r="64" spans="1:58" customFormat="1" hidden="1" x14ac:dyDescent="0.25">
      <c r="A64" s="56">
        <f>'Identitas Siswa'!A63</f>
        <v>56</v>
      </c>
      <c r="B64" s="62" t="str">
        <f>IF('Identitas Siswa'!D63=0,"",'Identitas Siswa'!D63)</f>
        <v/>
      </c>
      <c r="C64" s="160"/>
      <c r="D64" s="160"/>
      <c r="E64" s="160"/>
      <c r="F64" s="160"/>
      <c r="G64" s="160"/>
      <c r="H64" s="160"/>
      <c r="I64" s="160"/>
      <c r="J64" s="160"/>
      <c r="K64" s="160"/>
      <c r="L64" s="160"/>
      <c r="M64" s="160"/>
      <c r="N64" s="160"/>
      <c r="O64" s="160"/>
      <c r="P64" s="160"/>
      <c r="Q64" s="160"/>
      <c r="R64" s="160"/>
      <c r="S64" s="160"/>
      <c r="T64" s="160"/>
      <c r="U64" s="160"/>
      <c r="V64" s="160"/>
      <c r="W64" s="160"/>
      <c r="X64" s="160"/>
      <c r="Y64" s="160"/>
      <c r="Z64" s="160"/>
      <c r="AA64" s="160"/>
      <c r="AB64" s="160"/>
      <c r="AC64" s="160"/>
      <c r="AD64" s="160"/>
      <c r="AE64" s="160"/>
      <c r="AF64" s="160"/>
      <c r="AG64" s="160"/>
      <c r="AH64" s="160"/>
      <c r="AI64" s="160"/>
      <c r="AJ64" s="160"/>
      <c r="AK64" s="57">
        <f t="shared" si="3"/>
        <v>0</v>
      </c>
      <c r="AL64" s="57">
        <f t="shared" si="4"/>
        <v>0</v>
      </c>
      <c r="AM64" s="57">
        <f t="shared" si="5"/>
        <v>0</v>
      </c>
      <c r="AN64" s="57" t="str">
        <f t="shared" si="6"/>
        <v/>
      </c>
      <c r="AO64" s="56">
        <f t="shared" si="7"/>
        <v>0</v>
      </c>
      <c r="AP64" s="56" t="str">
        <f t="shared" si="8"/>
        <v/>
      </c>
      <c r="AQ64" s="56">
        <f t="shared" si="9"/>
        <v>0</v>
      </c>
      <c r="AR64" s="56" t="str">
        <f t="shared" si="10"/>
        <v/>
      </c>
      <c r="AS64" s="58" t="str">
        <f>IFERROR(
   'Identitas Siswa'!E63 &amp; " " &amp; LOWER($AT$3) &amp; " " &amp; VLOOKUP(AP64, TP!$AQ$5:$AR$24, 2, 0) &amp; ".",
"")</f>
        <v/>
      </c>
      <c r="AT64" s="58" t="str">
        <f>IFERROR(
   'Identitas Siswa'!E63 &amp; " " &amp; LOWER($AT$4) &amp; " " &amp; VLOOKUP(AR64, TP!$AQ$5:$AR$24, 2, 0) &amp; ".",
"")</f>
        <v/>
      </c>
      <c r="AU64" s="15"/>
      <c r="AW64" s="29">
        <f t="shared" si="11"/>
        <v>0</v>
      </c>
      <c r="AX64" s="29">
        <f t="shared" si="0"/>
        <v>0</v>
      </c>
      <c r="AY64" s="29">
        <f t="shared" si="1"/>
        <v>0</v>
      </c>
      <c r="AZ64" s="54"/>
      <c r="BA64" s="29">
        <f t="shared" si="2"/>
        <v>0</v>
      </c>
      <c r="BE64" s="48"/>
      <c r="BF64" s="48"/>
    </row>
    <row r="65" spans="1:58" customFormat="1" hidden="1" x14ac:dyDescent="0.25">
      <c r="A65" s="56">
        <f>'Identitas Siswa'!A64</f>
        <v>57</v>
      </c>
      <c r="B65" s="62" t="str">
        <f>IF('Identitas Siswa'!D64=0,"",'Identitas Siswa'!D64)</f>
        <v/>
      </c>
      <c r="C65" s="160"/>
      <c r="D65" s="160"/>
      <c r="E65" s="160"/>
      <c r="F65" s="160"/>
      <c r="G65" s="160"/>
      <c r="H65" s="160"/>
      <c r="I65" s="160"/>
      <c r="J65" s="160"/>
      <c r="K65" s="160"/>
      <c r="L65" s="160"/>
      <c r="M65" s="160"/>
      <c r="N65" s="160"/>
      <c r="O65" s="160"/>
      <c r="P65" s="160"/>
      <c r="Q65" s="160"/>
      <c r="R65" s="160"/>
      <c r="S65" s="160"/>
      <c r="T65" s="160"/>
      <c r="U65" s="160"/>
      <c r="V65" s="160"/>
      <c r="W65" s="160"/>
      <c r="X65" s="160"/>
      <c r="Y65" s="160"/>
      <c r="Z65" s="160"/>
      <c r="AA65" s="160"/>
      <c r="AB65" s="160"/>
      <c r="AC65" s="160"/>
      <c r="AD65" s="160"/>
      <c r="AE65" s="160"/>
      <c r="AF65" s="160"/>
      <c r="AG65" s="160"/>
      <c r="AH65" s="160"/>
      <c r="AI65" s="160"/>
      <c r="AJ65" s="160"/>
      <c r="AK65" s="57">
        <f t="shared" si="3"/>
        <v>0</v>
      </c>
      <c r="AL65" s="57">
        <f t="shared" si="4"/>
        <v>0</v>
      </c>
      <c r="AM65" s="57">
        <f t="shared" si="5"/>
        <v>0</v>
      </c>
      <c r="AN65" s="57" t="str">
        <f t="shared" si="6"/>
        <v/>
      </c>
      <c r="AO65" s="56">
        <f t="shared" si="7"/>
        <v>0</v>
      </c>
      <c r="AP65" s="56" t="str">
        <f t="shared" si="8"/>
        <v/>
      </c>
      <c r="AQ65" s="56">
        <f t="shared" si="9"/>
        <v>0</v>
      </c>
      <c r="AR65" s="56" t="str">
        <f t="shared" si="10"/>
        <v/>
      </c>
      <c r="AS65" s="58" t="str">
        <f>IFERROR(
   'Identitas Siswa'!E64 &amp; " " &amp; LOWER($AT$3) &amp; " " &amp; VLOOKUP(AP65, TP!$AQ$5:$AR$24, 2, 0) &amp; ".",
"")</f>
        <v/>
      </c>
      <c r="AT65" s="58" t="str">
        <f>IFERROR(
   'Identitas Siswa'!E64 &amp; " " &amp; LOWER($AT$4) &amp; " " &amp; VLOOKUP(AR65, TP!$AQ$5:$AR$24, 2, 0) &amp; ".",
"")</f>
        <v/>
      </c>
      <c r="AU65" s="15"/>
      <c r="AW65" s="29">
        <f t="shared" si="11"/>
        <v>0</v>
      </c>
      <c r="AX65" s="29">
        <f t="shared" si="0"/>
        <v>0</v>
      </c>
      <c r="AY65" s="29">
        <f t="shared" si="1"/>
        <v>0</v>
      </c>
      <c r="AZ65" s="54"/>
      <c r="BA65" s="29">
        <f t="shared" si="2"/>
        <v>0</v>
      </c>
      <c r="BE65" s="48"/>
      <c r="BF65" s="48"/>
    </row>
    <row r="66" spans="1:58" customFormat="1" hidden="1" x14ac:dyDescent="0.25">
      <c r="A66" s="56">
        <f>'Identitas Siswa'!A65</f>
        <v>58</v>
      </c>
      <c r="B66" s="62" t="str">
        <f>IF('Identitas Siswa'!D65=0,"",'Identitas Siswa'!D65)</f>
        <v/>
      </c>
      <c r="C66" s="160"/>
      <c r="D66" s="160"/>
      <c r="E66" s="160"/>
      <c r="F66" s="160"/>
      <c r="G66" s="160"/>
      <c r="H66" s="160"/>
      <c r="I66" s="160"/>
      <c r="J66" s="160"/>
      <c r="K66" s="160"/>
      <c r="L66" s="160"/>
      <c r="M66" s="160"/>
      <c r="N66" s="160"/>
      <c r="O66" s="160"/>
      <c r="P66" s="160"/>
      <c r="Q66" s="160"/>
      <c r="R66" s="160"/>
      <c r="S66" s="160"/>
      <c r="T66" s="160"/>
      <c r="U66" s="160"/>
      <c r="V66" s="160"/>
      <c r="W66" s="160"/>
      <c r="X66" s="160"/>
      <c r="Y66" s="160"/>
      <c r="Z66" s="160"/>
      <c r="AA66" s="160"/>
      <c r="AB66" s="160"/>
      <c r="AC66" s="160"/>
      <c r="AD66" s="160"/>
      <c r="AE66" s="160"/>
      <c r="AF66" s="160"/>
      <c r="AG66" s="160"/>
      <c r="AH66" s="160"/>
      <c r="AI66" s="160"/>
      <c r="AJ66" s="160"/>
      <c r="AK66" s="57">
        <f t="shared" si="3"/>
        <v>0</v>
      </c>
      <c r="AL66" s="57">
        <f t="shared" si="4"/>
        <v>0</v>
      </c>
      <c r="AM66" s="57">
        <f t="shared" si="5"/>
        <v>0</v>
      </c>
      <c r="AN66" s="57" t="str">
        <f t="shared" si="6"/>
        <v/>
      </c>
      <c r="AO66" s="56">
        <f t="shared" si="7"/>
        <v>0</v>
      </c>
      <c r="AP66" s="56" t="str">
        <f t="shared" si="8"/>
        <v/>
      </c>
      <c r="AQ66" s="56">
        <f t="shared" si="9"/>
        <v>0</v>
      </c>
      <c r="AR66" s="56" t="str">
        <f t="shared" si="10"/>
        <v/>
      </c>
      <c r="AS66" s="58" t="str">
        <f>IFERROR(
   'Identitas Siswa'!E65 &amp; " " &amp; LOWER($AT$3) &amp; " " &amp; VLOOKUP(AP66, TP!$AQ$5:$AR$24, 2, 0) &amp; ".",
"")</f>
        <v/>
      </c>
      <c r="AT66" s="58" t="str">
        <f>IFERROR(
   'Identitas Siswa'!E65 &amp; " " &amp; LOWER($AT$4) &amp; " " &amp; VLOOKUP(AR66, TP!$AQ$5:$AR$24, 2, 0) &amp; ".",
"")</f>
        <v/>
      </c>
      <c r="AU66" s="15"/>
      <c r="AW66" s="29">
        <f t="shared" si="11"/>
        <v>0</v>
      </c>
      <c r="AX66" s="29">
        <f t="shared" si="0"/>
        <v>0</v>
      </c>
      <c r="AY66" s="29">
        <f t="shared" si="1"/>
        <v>0</v>
      </c>
      <c r="AZ66" s="54"/>
      <c r="BA66" s="29">
        <f t="shared" si="2"/>
        <v>0</v>
      </c>
      <c r="BE66" s="48"/>
      <c r="BF66" s="48"/>
    </row>
    <row r="67" spans="1:58" customFormat="1" hidden="1" x14ac:dyDescent="0.25">
      <c r="A67" s="56">
        <f>'Identitas Siswa'!A66</f>
        <v>59</v>
      </c>
      <c r="B67" s="62" t="str">
        <f>IF('Identitas Siswa'!D66=0,"",'Identitas Siswa'!D66)</f>
        <v/>
      </c>
      <c r="C67" s="160"/>
      <c r="D67" s="160"/>
      <c r="E67" s="160"/>
      <c r="F67" s="160"/>
      <c r="G67" s="160"/>
      <c r="H67" s="160"/>
      <c r="I67" s="160"/>
      <c r="J67" s="160"/>
      <c r="K67" s="160"/>
      <c r="L67" s="160"/>
      <c r="M67" s="160"/>
      <c r="N67" s="160"/>
      <c r="O67" s="160"/>
      <c r="P67" s="160"/>
      <c r="Q67" s="160"/>
      <c r="R67" s="160"/>
      <c r="S67" s="160"/>
      <c r="T67" s="160"/>
      <c r="U67" s="160"/>
      <c r="V67" s="160"/>
      <c r="W67" s="160"/>
      <c r="X67" s="160"/>
      <c r="Y67" s="160"/>
      <c r="Z67" s="160"/>
      <c r="AA67" s="160"/>
      <c r="AB67" s="160"/>
      <c r="AC67" s="160"/>
      <c r="AD67" s="160"/>
      <c r="AE67" s="160"/>
      <c r="AF67" s="160"/>
      <c r="AG67" s="160"/>
      <c r="AH67" s="160"/>
      <c r="AI67" s="160"/>
      <c r="AJ67" s="160"/>
      <c r="AK67" s="57">
        <f t="shared" si="3"/>
        <v>0</v>
      </c>
      <c r="AL67" s="57">
        <f t="shared" si="4"/>
        <v>0</v>
      </c>
      <c r="AM67" s="57">
        <f t="shared" si="5"/>
        <v>0</v>
      </c>
      <c r="AN67" s="57" t="str">
        <f t="shared" si="6"/>
        <v/>
      </c>
      <c r="AO67" s="56">
        <f t="shared" si="7"/>
        <v>0</v>
      </c>
      <c r="AP67" s="56" t="str">
        <f t="shared" si="8"/>
        <v/>
      </c>
      <c r="AQ67" s="56">
        <f t="shared" si="9"/>
        <v>0</v>
      </c>
      <c r="AR67" s="56" t="str">
        <f t="shared" si="10"/>
        <v/>
      </c>
      <c r="AS67" s="58" t="str">
        <f>IFERROR(
   'Identitas Siswa'!E66 &amp; " " &amp; LOWER($AT$3) &amp; " " &amp; VLOOKUP(AP67, TP!$AQ$5:$AR$24, 2, 0) &amp; ".",
"")</f>
        <v/>
      </c>
      <c r="AT67" s="58" t="str">
        <f>IFERROR(
   'Identitas Siswa'!E66 &amp; " " &amp; LOWER($AT$4) &amp; " " &amp; VLOOKUP(AR67, TP!$AQ$5:$AR$24, 2, 0) &amp; ".",
"")</f>
        <v/>
      </c>
      <c r="AU67" s="15"/>
      <c r="AW67" s="29">
        <f t="shared" si="11"/>
        <v>0</v>
      </c>
      <c r="AX67" s="29">
        <f t="shared" si="0"/>
        <v>0</v>
      </c>
      <c r="AY67" s="29">
        <f t="shared" si="1"/>
        <v>0</v>
      </c>
      <c r="AZ67" s="54"/>
      <c r="BA67" s="29">
        <f t="shared" si="2"/>
        <v>0</v>
      </c>
      <c r="BE67" s="48"/>
      <c r="BF67" s="48"/>
    </row>
    <row r="68" spans="1:58" customFormat="1" hidden="1" x14ac:dyDescent="0.25">
      <c r="A68" s="56">
        <f>'Identitas Siswa'!A67</f>
        <v>60</v>
      </c>
      <c r="B68" s="62" t="str">
        <f>IF('Identitas Siswa'!D67=0,"",'Identitas Siswa'!D67)</f>
        <v/>
      </c>
      <c r="C68" s="160"/>
      <c r="D68" s="160"/>
      <c r="E68" s="160"/>
      <c r="F68" s="160"/>
      <c r="G68" s="160"/>
      <c r="H68" s="160"/>
      <c r="I68" s="160"/>
      <c r="J68" s="160"/>
      <c r="K68" s="160"/>
      <c r="L68" s="160"/>
      <c r="M68" s="160"/>
      <c r="N68" s="160"/>
      <c r="O68" s="160"/>
      <c r="P68" s="160"/>
      <c r="Q68" s="160"/>
      <c r="R68" s="160"/>
      <c r="S68" s="160"/>
      <c r="T68" s="160"/>
      <c r="U68" s="160"/>
      <c r="V68" s="160"/>
      <c r="W68" s="160"/>
      <c r="X68" s="160"/>
      <c r="Y68" s="160"/>
      <c r="Z68" s="160"/>
      <c r="AA68" s="160"/>
      <c r="AB68" s="160"/>
      <c r="AC68" s="160"/>
      <c r="AD68" s="160"/>
      <c r="AE68" s="160"/>
      <c r="AF68" s="160"/>
      <c r="AG68" s="160"/>
      <c r="AH68" s="160"/>
      <c r="AI68" s="160"/>
      <c r="AJ68" s="160"/>
      <c r="AK68" s="57">
        <f t="shared" si="3"/>
        <v>0</v>
      </c>
      <c r="AL68" s="57">
        <f t="shared" si="4"/>
        <v>0</v>
      </c>
      <c r="AM68" s="57">
        <f t="shared" si="5"/>
        <v>0</v>
      </c>
      <c r="AN68" s="57" t="str">
        <f t="shared" si="6"/>
        <v/>
      </c>
      <c r="AO68" s="56">
        <f t="shared" si="7"/>
        <v>0</v>
      </c>
      <c r="AP68" s="56" t="str">
        <f t="shared" si="8"/>
        <v/>
      </c>
      <c r="AQ68" s="56">
        <f t="shared" si="9"/>
        <v>0</v>
      </c>
      <c r="AR68" s="56" t="str">
        <f t="shared" si="10"/>
        <v/>
      </c>
      <c r="AS68" s="58" t="str">
        <f>IFERROR(
   'Identitas Siswa'!E67 &amp; " " &amp; LOWER($AT$3) &amp; " " &amp; VLOOKUP(AP68, TP!$AQ$5:$AR$24, 2, 0) &amp; ".",
"")</f>
        <v/>
      </c>
      <c r="AT68" s="58" t="str">
        <f>IFERROR(
   'Identitas Siswa'!E67 &amp; " " &amp; LOWER($AT$4) &amp; " " &amp; VLOOKUP(AR68, TP!$AQ$5:$AR$24, 2, 0) &amp; ".",
"")</f>
        <v/>
      </c>
      <c r="AU68" s="15"/>
      <c r="AW68" s="29">
        <f t="shared" si="11"/>
        <v>0</v>
      </c>
      <c r="AX68" s="29">
        <f t="shared" si="0"/>
        <v>0</v>
      </c>
      <c r="AY68" s="29">
        <f t="shared" si="1"/>
        <v>0</v>
      </c>
      <c r="AZ68" s="54"/>
      <c r="BA68" s="29">
        <f t="shared" si="2"/>
        <v>0</v>
      </c>
      <c r="BE68" s="48"/>
      <c r="BF68" s="48"/>
    </row>
    <row r="69" spans="1:58" x14ac:dyDescent="0.25"/>
    <row r="70" spans="1:58" x14ac:dyDescent="0.25"/>
  </sheetData>
  <sheetProtection sheet="1" objects="1" scenarios="1"/>
  <mergeCells count="13">
    <mergeCell ref="AO7:AP7"/>
    <mergeCell ref="AQ7:AR7"/>
    <mergeCell ref="AS7:AT7"/>
    <mergeCell ref="AT1:AT2"/>
    <mergeCell ref="A7:A8"/>
    <mergeCell ref="B7:B8"/>
    <mergeCell ref="C7:V7"/>
    <mergeCell ref="W7:AH7"/>
    <mergeCell ref="AI7:AJ7"/>
    <mergeCell ref="AK7:AK8"/>
    <mergeCell ref="AL7:AL8"/>
    <mergeCell ref="AM7:AM8"/>
    <mergeCell ref="AN7:AN8"/>
  </mergeCells>
  <conditionalFormatting sqref="C9:C68">
    <cfRule type="expression" dxfId="223" priority="32">
      <formula>$C$8=""</formula>
    </cfRule>
  </conditionalFormatting>
  <conditionalFormatting sqref="D9:D68">
    <cfRule type="expression" dxfId="222" priority="31">
      <formula>$D$8=""</formula>
    </cfRule>
  </conditionalFormatting>
  <conditionalFormatting sqref="E9:E68">
    <cfRule type="expression" dxfId="221" priority="30">
      <formula>$E$8=""</formula>
    </cfRule>
  </conditionalFormatting>
  <conditionalFormatting sqref="F9:F68">
    <cfRule type="expression" dxfId="220" priority="29">
      <formula>$F$8=""</formula>
    </cfRule>
  </conditionalFormatting>
  <conditionalFormatting sqref="G9:G68">
    <cfRule type="expression" dxfId="219" priority="28">
      <formula>$G$8=""</formula>
    </cfRule>
  </conditionalFormatting>
  <conditionalFormatting sqref="H9:H68">
    <cfRule type="expression" dxfId="218" priority="27">
      <formula>$H$8=""</formula>
    </cfRule>
  </conditionalFormatting>
  <conditionalFormatting sqref="I9:I68">
    <cfRule type="expression" dxfId="217" priority="26">
      <formula>$I$8=""</formula>
    </cfRule>
  </conditionalFormatting>
  <conditionalFormatting sqref="J9:J68">
    <cfRule type="expression" dxfId="216" priority="25">
      <formula>$J$8=""</formula>
    </cfRule>
  </conditionalFormatting>
  <conditionalFormatting sqref="K9:K68">
    <cfRule type="expression" dxfId="215" priority="24">
      <formula>$K$8=""</formula>
    </cfRule>
  </conditionalFormatting>
  <conditionalFormatting sqref="L9:L68">
    <cfRule type="expression" dxfId="214" priority="23">
      <formula>$L$8=""</formula>
    </cfRule>
  </conditionalFormatting>
  <conditionalFormatting sqref="M9:M68">
    <cfRule type="expression" dxfId="213" priority="22">
      <formula>$M$8=""</formula>
    </cfRule>
  </conditionalFormatting>
  <conditionalFormatting sqref="N9:N68">
    <cfRule type="expression" dxfId="212" priority="21">
      <formula>$N$8=""</formula>
    </cfRule>
  </conditionalFormatting>
  <conditionalFormatting sqref="O9:O68">
    <cfRule type="expression" dxfId="211" priority="20">
      <formula>$O$8=""</formula>
    </cfRule>
  </conditionalFormatting>
  <conditionalFormatting sqref="P9:P68">
    <cfRule type="expression" dxfId="210" priority="19">
      <formula>$P$8=""</formula>
    </cfRule>
  </conditionalFormatting>
  <conditionalFormatting sqref="Q9:Q68">
    <cfRule type="expression" dxfId="209" priority="18">
      <formula>$Q$8=""</formula>
    </cfRule>
  </conditionalFormatting>
  <conditionalFormatting sqref="R9:R68">
    <cfRule type="expression" dxfId="208" priority="17">
      <formula>$R$8=""</formula>
    </cfRule>
  </conditionalFormatting>
  <conditionalFormatting sqref="S9:S68">
    <cfRule type="expression" dxfId="207" priority="16">
      <formula>$S$8=""</formula>
    </cfRule>
  </conditionalFormatting>
  <conditionalFormatting sqref="T9:T68">
    <cfRule type="expression" dxfId="206" priority="15">
      <formula>$T$8=""</formula>
    </cfRule>
  </conditionalFormatting>
  <conditionalFormatting sqref="U9:U68">
    <cfRule type="expression" dxfId="205" priority="14">
      <formula>$U$8=""</formula>
    </cfRule>
  </conditionalFormatting>
  <conditionalFormatting sqref="V9:V68">
    <cfRule type="expression" dxfId="204" priority="13">
      <formula>$V$8=""</formula>
    </cfRule>
  </conditionalFormatting>
  <conditionalFormatting sqref="W9:W68">
    <cfRule type="expression" dxfId="203" priority="12">
      <formula>$W$8=""</formula>
    </cfRule>
  </conditionalFormatting>
  <conditionalFormatting sqref="X9:X68">
    <cfRule type="expression" dxfId="202" priority="11">
      <formula>$X$8=""</formula>
    </cfRule>
  </conditionalFormatting>
  <conditionalFormatting sqref="Y9:Y68">
    <cfRule type="expression" dxfId="201" priority="10">
      <formula>$Y$8=""</formula>
    </cfRule>
  </conditionalFormatting>
  <conditionalFormatting sqref="Z9:Z68">
    <cfRule type="expression" dxfId="200" priority="9">
      <formula>$Z$8=""</formula>
    </cfRule>
  </conditionalFormatting>
  <conditionalFormatting sqref="AA9:AA68">
    <cfRule type="expression" dxfId="199" priority="8">
      <formula>$AA$8=""</formula>
    </cfRule>
  </conditionalFormatting>
  <conditionalFormatting sqref="AB9:AB68">
    <cfRule type="expression" dxfId="198" priority="7">
      <formula>$AB$8=""</formula>
    </cfRule>
  </conditionalFormatting>
  <conditionalFormatting sqref="AC9:AC68">
    <cfRule type="expression" dxfId="197" priority="6">
      <formula>$AC$8=""</formula>
    </cfRule>
  </conditionalFormatting>
  <conditionalFormatting sqref="AD9:AD68">
    <cfRule type="expression" dxfId="196" priority="5">
      <formula>$AD$8=""</formula>
    </cfRule>
  </conditionalFormatting>
  <conditionalFormatting sqref="AE9:AE68">
    <cfRule type="expression" dxfId="195" priority="4">
      <formula>$AE$8=""</formula>
    </cfRule>
  </conditionalFormatting>
  <conditionalFormatting sqref="AF9:AF68">
    <cfRule type="expression" dxfId="194" priority="3">
      <formula>$AF$8=""</formula>
    </cfRule>
  </conditionalFormatting>
  <conditionalFormatting sqref="AG9:AG68">
    <cfRule type="expression" dxfId="193" priority="2">
      <formula>$AG$8=""</formula>
    </cfRule>
  </conditionalFormatting>
  <conditionalFormatting sqref="AH9:AH68">
    <cfRule type="expression" dxfId="192" priority="1">
      <formula>$AH$8=""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3009" r:id="rId3" name="CommandButton1">
          <controlPr defaultSize="0" autoLine="0" r:id="rId4">
            <anchor moveWithCells="1">
              <from>
                <xdr:col>1</xdr:col>
                <xdr:colOff>9525</xdr:colOff>
                <xdr:row>1</xdr:row>
                <xdr:rowOff>38100</xdr:rowOff>
              </from>
              <to>
                <xdr:col>1</xdr:col>
                <xdr:colOff>1733550</xdr:colOff>
                <xdr:row>4</xdr:row>
                <xdr:rowOff>133350</xdr:rowOff>
              </to>
            </anchor>
          </controlPr>
        </control>
      </mc:Choice>
      <mc:Fallback>
        <control shapeId="43009" r:id="rId3" name="CommandButton1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F17DB-F820-476D-B33A-BF0B238AD7CA}">
  <sheetPr codeName="Sheet16"/>
  <dimension ref="A1:BH70"/>
  <sheetViews>
    <sheetView showGridLines="0" showRowColHeaders="0" zoomScale="40" zoomScaleNormal="40" workbookViewId="0">
      <pane xSplit="2" ySplit="8" topLeftCell="C9" activePane="bottomRight" state="frozen"/>
      <selection pane="topRight" activeCell="C1" sqref="C1"/>
      <selection pane="bottomLeft" activeCell="A9" sqref="A9"/>
      <selection pane="bottomRight"/>
    </sheetView>
  </sheetViews>
  <sheetFormatPr defaultColWidth="0" defaultRowHeight="15" customHeight="1" zeroHeight="1" x14ac:dyDescent="0.25"/>
  <cols>
    <col min="1" max="1" width="3.28515625" style="15" customWidth="1"/>
    <col min="2" max="2" width="36.42578125" style="15" customWidth="1"/>
    <col min="3" max="36" width="9.140625" style="15" customWidth="1"/>
    <col min="37" max="38" width="11.85546875" style="15" customWidth="1"/>
    <col min="39" max="39" width="10.7109375" style="15" customWidth="1"/>
    <col min="40" max="40" width="11.5703125" style="15" customWidth="1"/>
    <col min="41" max="41" width="5.140625" style="15" hidden="1" customWidth="1"/>
    <col min="42" max="42" width="4.85546875" style="15" hidden="1" customWidth="1"/>
    <col min="43" max="43" width="5.140625" style="15" hidden="1" customWidth="1"/>
    <col min="44" max="44" width="4.85546875" style="15" hidden="1" customWidth="1"/>
    <col min="45" max="45" width="48.42578125" style="15" customWidth="1"/>
    <col min="46" max="46" width="49.140625" style="15" customWidth="1"/>
    <col min="47" max="47" width="9.140625" style="15" customWidth="1"/>
    <col min="48" max="52" width="9.140625" style="15" hidden="1" customWidth="1"/>
    <col min="53" max="53" width="12.42578125" style="15" hidden="1" customWidth="1"/>
    <col min="54" max="56" width="9.140625" style="15" hidden="1" customWidth="1"/>
    <col min="57" max="57" width="38" style="15" hidden="1" customWidth="1"/>
    <col min="58" max="58" width="34.85546875" style="15" hidden="1" customWidth="1"/>
    <col min="59" max="59" width="45" style="15" hidden="1" customWidth="1"/>
    <col min="60" max="60" width="40.28515625" style="15" hidden="1" customWidth="1"/>
    <col min="61" max="16384" width="9.140625" style="15" hidden="1"/>
  </cols>
  <sheetData>
    <row r="1" spans="1:58" x14ac:dyDescent="0.25">
      <c r="AT1" s="284" t="s">
        <v>354</v>
      </c>
    </row>
    <row r="2" spans="1:58" x14ac:dyDescent="0.25">
      <c r="AT2" s="285"/>
    </row>
    <row r="3" spans="1:58" x14ac:dyDescent="0.25">
      <c r="AS3" s="61" t="s">
        <v>347</v>
      </c>
      <c r="AT3" s="161" t="s">
        <v>343</v>
      </c>
    </row>
    <row r="4" spans="1:58" ht="15.75" thickBot="1" x14ac:dyDescent="0.3">
      <c r="AS4" s="61" t="s">
        <v>348</v>
      </c>
      <c r="AT4" s="162" t="s">
        <v>344</v>
      </c>
      <c r="AZ4" s="15" t="str">
        <f>AW8</f>
        <v>S. TP</v>
      </c>
      <c r="BA4" s="15" t="str">
        <f>AX8</f>
        <v>S. LM</v>
      </c>
      <c r="BB4" s="15" t="str">
        <f>AY8</f>
        <v>S. AS</v>
      </c>
    </row>
    <row r="5" spans="1:58" x14ac:dyDescent="0.25">
      <c r="AZ5" s="15">
        <f>'MAPEL &amp; BOBOT'!H5</f>
        <v>1</v>
      </c>
      <c r="BA5" s="15">
        <f>'MAPEL &amp; BOBOT'!H6</f>
        <v>1</v>
      </c>
      <c r="BB5" s="15">
        <f>'MAPEL &amp; BOBOT'!H7</f>
        <v>2</v>
      </c>
      <c r="BC5" s="15">
        <f>SUM(AZ5:BB5)</f>
        <v>4</v>
      </c>
    </row>
    <row r="6" spans="1:58" x14ac:dyDescent="0.25"/>
    <row r="7" spans="1:58" customFormat="1" ht="45" customHeight="1" x14ac:dyDescent="0.25">
      <c r="A7" s="283" t="s">
        <v>53</v>
      </c>
      <c r="B7" s="286" t="s">
        <v>353</v>
      </c>
      <c r="C7" s="287" t="str">
        <f>'MAPEL &amp; BOBOT'!F5</f>
        <v>SUMATIF TUJUAN PEMBELAJARAN</v>
      </c>
      <c r="D7" s="287"/>
      <c r="E7" s="287"/>
      <c r="F7" s="287"/>
      <c r="G7" s="287"/>
      <c r="H7" s="287"/>
      <c r="I7" s="287"/>
      <c r="J7" s="287"/>
      <c r="K7" s="287"/>
      <c r="L7" s="287"/>
      <c r="M7" s="287"/>
      <c r="N7" s="287"/>
      <c r="O7" s="287"/>
      <c r="P7" s="287"/>
      <c r="Q7" s="287"/>
      <c r="R7" s="287"/>
      <c r="S7" s="287"/>
      <c r="T7" s="287"/>
      <c r="U7" s="287"/>
      <c r="V7" s="287"/>
      <c r="W7" s="287" t="str">
        <f>'MAPEL &amp; BOBOT'!F6</f>
        <v>SUMATIF LINGKUP MATERI</v>
      </c>
      <c r="X7" s="287"/>
      <c r="Y7" s="287"/>
      <c r="Z7" s="287"/>
      <c r="AA7" s="287"/>
      <c r="AB7" s="287"/>
      <c r="AC7" s="287"/>
      <c r="AD7" s="287"/>
      <c r="AE7" s="287"/>
      <c r="AF7" s="287"/>
      <c r="AG7" s="287"/>
      <c r="AH7" s="287"/>
      <c r="AI7" s="288" t="str">
        <f>'MAPEL &amp; BOBOT'!F7</f>
        <v>SUMATIF AKHIR SEMESTER</v>
      </c>
      <c r="AJ7" s="288"/>
      <c r="AK7" s="289" t="str">
        <f>"NA "&amp;C7</f>
        <v>NA SUMATIF TUJUAN PEMBELAJARAN</v>
      </c>
      <c r="AL7" s="289" t="str">
        <f>"NA "&amp;W7</f>
        <v>NA SUMATIF LINGKUP MATERI</v>
      </c>
      <c r="AM7" s="289" t="str">
        <f>"NA "&amp;AI7</f>
        <v>NA SUMATIF AKHIR SEMESTER</v>
      </c>
      <c r="AN7" s="289" t="s">
        <v>346</v>
      </c>
      <c r="AO7" s="282" t="s">
        <v>349</v>
      </c>
      <c r="AP7" s="282"/>
      <c r="AQ7" s="282" t="s">
        <v>350</v>
      </c>
      <c r="AR7" s="282"/>
      <c r="AS7" s="283" t="s">
        <v>340</v>
      </c>
      <c r="AT7" s="283"/>
      <c r="AU7" s="15"/>
    </row>
    <row r="8" spans="1:58" customFormat="1" ht="71.25" customHeight="1" x14ac:dyDescent="0.25">
      <c r="A8" s="283"/>
      <c r="B8" s="286"/>
      <c r="C8" s="49" t="str" cm="1">
        <f t="array" ref="C8:V8">IF(TRANSPOSE(TP!AU5:AU24)="", "", TRANSPOSE(TP!AU5:AU24))</f>
        <v>TP 1</v>
      </c>
      <c r="D8" s="49" t="str">
        <v>TP 2</v>
      </c>
      <c r="E8" s="49" t="str">
        <v>TP 3</v>
      </c>
      <c r="F8" s="49" t="str">
        <v>TP 4</v>
      </c>
      <c r="G8" s="49" t="str">
        <v>TP 5</v>
      </c>
      <c r="H8" s="49" t="str">
        <v>TP 6</v>
      </c>
      <c r="I8" s="49" t="str">
        <v>TP 7</v>
      </c>
      <c r="J8" s="49" t="str">
        <v>TP 8</v>
      </c>
      <c r="K8" s="49" t="str">
        <v>TP 9</v>
      </c>
      <c r="L8" s="49" t="str">
        <v>TP 10</v>
      </c>
      <c r="M8" s="49" t="str">
        <v/>
      </c>
      <c r="N8" s="49" t="str">
        <v/>
      </c>
      <c r="O8" s="49" t="str">
        <v/>
      </c>
      <c r="P8" s="49" t="str">
        <v/>
      </c>
      <c r="Q8" s="49" t="str">
        <v/>
      </c>
      <c r="R8" s="49" t="str">
        <v/>
      </c>
      <c r="S8" s="49" t="str">
        <v/>
      </c>
      <c r="T8" s="49" t="str">
        <v/>
      </c>
      <c r="U8" s="49" t="str">
        <v/>
      </c>
      <c r="V8" s="49" t="str">
        <v/>
      </c>
      <c r="W8" s="50" t="str" cm="1">
        <f t="array" ref="W8:AH8">IF(TRANSPOSE(TP!AT5:AT16)="", "", TRANSPOSE(TP!AT5:AT16))</f>
        <v>What delicious bakso!</v>
      </c>
      <c r="X8" s="50" t="str">
        <v>I want an ice cream cone</v>
      </c>
      <c r="Y8" s="51" t="str">
        <v>How much is it?</v>
      </c>
      <c r="Z8" s="51" t="str">
        <v>Do you have a stomachache?</v>
      </c>
      <c r="AA8" s="51" t="str">
        <v>What a nice skirt!</v>
      </c>
      <c r="AB8" s="51" t="str">
        <v/>
      </c>
      <c r="AC8" s="51" t="str">
        <v/>
      </c>
      <c r="AD8" s="51" t="str">
        <v/>
      </c>
      <c r="AE8" s="51" t="str">
        <v/>
      </c>
      <c r="AF8" s="51" t="str">
        <v/>
      </c>
      <c r="AG8" s="51" t="str">
        <v/>
      </c>
      <c r="AH8" s="51" t="str">
        <v/>
      </c>
      <c r="AI8" s="52" t="s">
        <v>338</v>
      </c>
      <c r="AJ8" s="52" t="s">
        <v>339</v>
      </c>
      <c r="AK8" s="290"/>
      <c r="AL8" s="290"/>
      <c r="AM8" s="290"/>
      <c r="AN8" s="290"/>
      <c r="AO8" s="53" t="s">
        <v>351</v>
      </c>
      <c r="AP8" s="53" t="s">
        <v>352</v>
      </c>
      <c r="AQ8" s="53" t="s">
        <v>351</v>
      </c>
      <c r="AR8" s="53" t="s">
        <v>352</v>
      </c>
      <c r="AS8" s="49" t="s">
        <v>341</v>
      </c>
      <c r="AT8" s="49" t="s">
        <v>342</v>
      </c>
      <c r="AU8" s="15"/>
      <c r="AW8" s="29" t="str">
        <f>'MAPEL &amp; BOBOT'!G5</f>
        <v>S. TP</v>
      </c>
      <c r="AX8" s="29" t="str">
        <f>'MAPEL &amp; BOBOT'!G6</f>
        <v>S. LM</v>
      </c>
      <c r="AY8" s="29" t="str">
        <f>'MAPEL &amp; BOBOT'!G7</f>
        <v>S. AS</v>
      </c>
      <c r="AZ8" s="54"/>
      <c r="BA8" s="29" t="s">
        <v>345</v>
      </c>
    </row>
    <row r="9" spans="1:58" customFormat="1" ht="42" customHeight="1" x14ac:dyDescent="0.25">
      <c r="A9" s="56">
        <f>'Identitas Siswa'!A8</f>
        <v>1</v>
      </c>
      <c r="B9" s="62" t="str">
        <f>IF('Identitas Siswa'!D8=0,"",'Identitas Siswa'!D8)</f>
        <v>Siswa 01</v>
      </c>
      <c r="C9" s="160">
        <v>90</v>
      </c>
      <c r="D9" s="160">
        <v>90</v>
      </c>
      <c r="E9" s="160">
        <v>90</v>
      </c>
      <c r="F9" s="160">
        <v>90</v>
      </c>
      <c r="G9" s="160">
        <v>90</v>
      </c>
      <c r="H9" s="160">
        <v>90</v>
      </c>
      <c r="I9" s="160">
        <v>90</v>
      </c>
      <c r="J9" s="160">
        <v>90</v>
      </c>
      <c r="K9" s="160">
        <v>90</v>
      </c>
      <c r="L9" s="160">
        <v>90</v>
      </c>
      <c r="M9" s="160"/>
      <c r="N9" s="160"/>
      <c r="O9" s="160"/>
      <c r="P9" s="160"/>
      <c r="Q9" s="160"/>
      <c r="R9" s="160"/>
      <c r="S9" s="160"/>
      <c r="T9" s="160"/>
      <c r="U9" s="160"/>
      <c r="V9" s="160"/>
      <c r="W9" s="160">
        <v>90</v>
      </c>
      <c r="X9" s="160">
        <v>90</v>
      </c>
      <c r="Y9" s="160"/>
      <c r="Z9" s="160"/>
      <c r="AA9" s="160"/>
      <c r="AB9" s="160"/>
      <c r="AC9" s="160"/>
      <c r="AD9" s="160"/>
      <c r="AE9" s="160"/>
      <c r="AF9" s="160"/>
      <c r="AG9" s="160"/>
      <c r="AH9" s="160"/>
      <c r="AI9" s="160">
        <v>90</v>
      </c>
      <c r="AJ9" s="160">
        <v>90</v>
      </c>
      <c r="AK9" s="57">
        <f>IFERROR(AVERAGE(C9:V9),0)</f>
        <v>90</v>
      </c>
      <c r="AL9" s="57">
        <f>IFERROR(AVERAGE(W9:AH9),0)</f>
        <v>90</v>
      </c>
      <c r="AM9" s="57">
        <f>IFERROR(AVERAGE(AI9:AJ9),0)</f>
        <v>90</v>
      </c>
      <c r="AN9" s="57">
        <f>IFERROR(ROUND(IFERROR(SUM($AW9:$AY9)/$BA9,""),0),"")</f>
        <v>90</v>
      </c>
      <c r="AO9" s="56">
        <f>MAX(C9:V9)</f>
        <v>90</v>
      </c>
      <c r="AP9" s="56" t="str">
        <f>IFERROR(INDEX(C$8:V$8, MATCH(AO9, C9:V9, 0)), "")</f>
        <v>TP 1</v>
      </c>
      <c r="AQ9" s="56">
        <f>MIN(C9:V9)</f>
        <v>90</v>
      </c>
      <c r="AR9" s="56" t="str">
        <f>IFERROR(INDEX(C$8:V$8, MATCH(AQ9, C9:V9, 0)), "")</f>
        <v>TP 1</v>
      </c>
      <c r="AS9" s="58" t="str">
        <f>IFERROR(
   'Identitas Siswa'!E8 &amp; " " &amp; LOWER($AT$3) &amp; " " &amp; VLOOKUP(AP9, TP!$AU$5:$AV$24, 2, 0) &amp; ".",
"")</f>
        <v>Si A menunjukkan penguasaan dalam mengidentifikasi dan menyebutkan beberapa rasa pada makanan dan minuman.</v>
      </c>
      <c r="AT9" s="58" t="str">
        <f>IFERROR(
   'Identitas Siswa'!E8 &amp; " " &amp; LOWER($AT$4) &amp; " " &amp; VLOOKUP(AR9, TP!$AU$5:$AV$24, 2, 0) &amp; ".",
"")</f>
        <v>Si A perlu bimbingan dalam mengidentifikasi dan menyebutkan beberapa rasa pada makanan dan minuman.</v>
      </c>
      <c r="AU9" s="15"/>
      <c r="AW9" s="29">
        <f>IFERROR(AK9*$AZ$5,0)</f>
        <v>90</v>
      </c>
      <c r="AX9" s="29">
        <f>IFERROR(AL9*$BA$5,0)</f>
        <v>90</v>
      </c>
      <c r="AY9" s="29">
        <f>IFERROR(AM9*$BB$5,0)</f>
        <v>180</v>
      </c>
      <c r="AZ9" s="54"/>
      <c r="BA9" s="29">
        <f>SUM(SUM(AK9&gt;0)*$AZ$5,SUM(AL9&gt;0)*$BA$5,SUM(AM9&gt;0)*$BB$5)</f>
        <v>4</v>
      </c>
    </row>
    <row r="10" spans="1:58" customFormat="1" ht="36" x14ac:dyDescent="0.25">
      <c r="A10" s="56">
        <f>'Identitas Siswa'!A9</f>
        <v>2</v>
      </c>
      <c r="B10" s="62" t="str">
        <f>IF('Identitas Siswa'!D9=0,"",'Identitas Siswa'!D9)</f>
        <v>Siswa 02</v>
      </c>
      <c r="C10" s="160">
        <v>80</v>
      </c>
      <c r="D10" s="160">
        <v>80</v>
      </c>
      <c r="E10" s="160">
        <v>80</v>
      </c>
      <c r="F10" s="160">
        <v>80</v>
      </c>
      <c r="G10" s="160">
        <v>80</v>
      </c>
      <c r="H10" s="160">
        <v>80</v>
      </c>
      <c r="I10" s="160">
        <v>80</v>
      </c>
      <c r="J10" s="160">
        <v>80</v>
      </c>
      <c r="K10" s="160">
        <v>80</v>
      </c>
      <c r="L10" s="160">
        <v>80</v>
      </c>
      <c r="M10" s="160"/>
      <c r="N10" s="160"/>
      <c r="O10" s="160"/>
      <c r="P10" s="160"/>
      <c r="Q10" s="160"/>
      <c r="R10" s="160"/>
      <c r="S10" s="160"/>
      <c r="T10" s="160"/>
      <c r="U10" s="160"/>
      <c r="V10" s="160"/>
      <c r="W10" s="160">
        <v>80</v>
      </c>
      <c r="X10" s="160">
        <v>80</v>
      </c>
      <c r="Y10" s="160"/>
      <c r="Z10" s="160"/>
      <c r="AA10" s="160"/>
      <c r="AB10" s="160"/>
      <c r="AC10" s="160"/>
      <c r="AD10" s="160"/>
      <c r="AE10" s="160"/>
      <c r="AF10" s="160"/>
      <c r="AG10" s="160"/>
      <c r="AH10" s="160"/>
      <c r="AI10" s="160">
        <v>80</v>
      </c>
      <c r="AJ10" s="160">
        <v>80</v>
      </c>
      <c r="AK10" s="57">
        <f>IFERROR(AVERAGE(C10:V10),0)</f>
        <v>80</v>
      </c>
      <c r="AL10" s="57">
        <f>IFERROR(AVERAGE(W10:AH10),0)</f>
        <v>80</v>
      </c>
      <c r="AM10" s="57">
        <f>IFERROR(AVERAGE(AI10:AJ10),0)</f>
        <v>80</v>
      </c>
      <c r="AN10" s="57">
        <f>IFERROR(ROUND(IFERROR(SUM($AW10:$AY10)/$BA10,""),0),"")</f>
        <v>80</v>
      </c>
      <c r="AO10" s="56">
        <f>MAX(C10:V10)</f>
        <v>80</v>
      </c>
      <c r="AP10" s="56" t="str">
        <f>IFERROR(INDEX(C$8:V$8, MATCH(AO10, C10:V10, 0)), "")</f>
        <v>TP 1</v>
      </c>
      <c r="AQ10" s="56">
        <f>MIN(C10:V10)</f>
        <v>80</v>
      </c>
      <c r="AR10" s="56" t="str">
        <f>IFERROR(INDEX(C$8:V$8, MATCH(AQ10, C10:V10, 0)), "")</f>
        <v>TP 1</v>
      </c>
      <c r="AS10" s="58" t="str">
        <f>IFERROR(
   'Identitas Siswa'!E9 &amp; " " &amp; LOWER($AT$3) &amp; " " &amp; VLOOKUP(AP10, TP!$AU$5:$AV$24, 2, 0) &amp; ".",
"")</f>
        <v>Si B menunjukkan penguasaan dalam mengidentifikasi dan menyebutkan beberapa rasa pada makanan dan minuman.</v>
      </c>
      <c r="AT10" s="58" t="str">
        <f>IFERROR(
   'Identitas Siswa'!E9 &amp; " " &amp; LOWER($AT$4) &amp; " " &amp; VLOOKUP(AR10, TP!$AU$5:$AV$24, 2, 0) &amp; ".",
"")</f>
        <v>Si B perlu bimbingan dalam mengidentifikasi dan menyebutkan beberapa rasa pada makanan dan minuman.</v>
      </c>
      <c r="AU10" s="15"/>
      <c r="AW10" s="29">
        <f>IFERROR(AK10*$AZ$5,0)</f>
        <v>80</v>
      </c>
      <c r="AX10" s="29">
        <f t="shared" ref="AX10:AX68" si="0">IFERROR(AL10*$BA$5,0)</f>
        <v>80</v>
      </c>
      <c r="AY10" s="29">
        <f t="shared" ref="AY10:AY68" si="1">IFERROR(AM10*$BB$5,0)</f>
        <v>160</v>
      </c>
      <c r="AZ10" s="54"/>
      <c r="BA10" s="29">
        <f t="shared" ref="BA10:BA68" si="2">SUM(SUM(AK10&gt;0)*$AZ$5,SUM(AL10&gt;0)*$BA$5,SUM(AM10&gt;0)*$BB$5)</f>
        <v>4</v>
      </c>
      <c r="BE10" s="48"/>
      <c r="BF10" s="48"/>
    </row>
    <row r="11" spans="1:58" customFormat="1" hidden="1" x14ac:dyDescent="0.25">
      <c r="A11" s="56">
        <f>'Identitas Siswa'!A10</f>
        <v>3</v>
      </c>
      <c r="B11" s="62" t="str">
        <f>IF('Identitas Siswa'!D10=0,"",'Identitas Siswa'!D10)</f>
        <v/>
      </c>
      <c r="C11" s="160"/>
      <c r="D11" s="160"/>
      <c r="E11" s="160"/>
      <c r="F11" s="160"/>
      <c r="G11" s="160"/>
      <c r="H11" s="160"/>
      <c r="I11" s="160"/>
      <c r="J11" s="160"/>
      <c r="K11" s="160"/>
      <c r="L11" s="160"/>
      <c r="M11" s="160"/>
      <c r="N11" s="160"/>
      <c r="O11" s="160"/>
      <c r="P11" s="160"/>
      <c r="Q11" s="160"/>
      <c r="R11" s="160"/>
      <c r="S11" s="160"/>
      <c r="T11" s="160"/>
      <c r="U11" s="160"/>
      <c r="V11" s="160"/>
      <c r="W11" s="160"/>
      <c r="X11" s="160"/>
      <c r="Y11" s="160"/>
      <c r="Z11" s="160"/>
      <c r="AA11" s="160"/>
      <c r="AB11" s="160"/>
      <c r="AC11" s="160"/>
      <c r="AD11" s="160"/>
      <c r="AE11" s="160"/>
      <c r="AF11" s="160"/>
      <c r="AG11" s="160"/>
      <c r="AH11" s="160"/>
      <c r="AI11" s="160"/>
      <c r="AJ11" s="160"/>
      <c r="AK11" s="57">
        <f t="shared" ref="AK11:AK68" si="3">IFERROR(AVERAGE(C11:V11),0)</f>
        <v>0</v>
      </c>
      <c r="AL11" s="57">
        <f t="shared" ref="AL11:AL68" si="4">IFERROR(AVERAGE(W11:AH11),0)</f>
        <v>0</v>
      </c>
      <c r="AM11" s="57">
        <f t="shared" ref="AM11:AM68" si="5">IFERROR(AVERAGE(AI11:AJ11),0)</f>
        <v>0</v>
      </c>
      <c r="AN11" s="57" t="str">
        <f t="shared" ref="AN11:AN68" si="6">IFERROR(ROUND(IFERROR(SUM($AW11:$AY11)/$BA11,""),0),"")</f>
        <v/>
      </c>
      <c r="AO11" s="56">
        <f t="shared" ref="AO11:AO68" si="7">MAX(C11:V11)</f>
        <v>0</v>
      </c>
      <c r="AP11" s="56" t="str">
        <f t="shared" ref="AP11:AP68" si="8">IFERROR(INDEX(C$8:V$8, MATCH(AO11, C11:V11, 0)), "")</f>
        <v/>
      </c>
      <c r="AQ11" s="56">
        <f t="shared" ref="AQ11:AQ68" si="9">MIN(C11:V11)</f>
        <v>0</v>
      </c>
      <c r="AR11" s="56" t="str">
        <f t="shared" ref="AR11:AR68" si="10">IFERROR(INDEX(C$8:V$8, MATCH(AQ11, C11:V11, 0)), "")</f>
        <v/>
      </c>
      <c r="AS11" s="58" t="str">
        <f>IFERROR(
   'Identitas Siswa'!E10 &amp; " " &amp; LOWER($AT$3) &amp; " " &amp; VLOOKUP(AP11, TP!$AU$5:$AV$24, 2, 0) &amp; ".",
"")</f>
        <v/>
      </c>
      <c r="AT11" s="58" t="str">
        <f>IFERROR(
   'Identitas Siswa'!E10 &amp; " " &amp; LOWER($AT$4) &amp; " " &amp; VLOOKUP(AR11, TP!$AU$5:$AV$24, 2, 0) &amp; ".",
"")</f>
        <v/>
      </c>
      <c r="AU11" s="15"/>
      <c r="AW11" s="29">
        <f t="shared" ref="AW11:AW68" si="11">IFERROR(AK11*$AZ$5,0)</f>
        <v>0</v>
      </c>
      <c r="AX11" s="29">
        <f t="shared" si="0"/>
        <v>0</v>
      </c>
      <c r="AY11" s="29">
        <f t="shared" si="1"/>
        <v>0</v>
      </c>
      <c r="AZ11" s="54"/>
      <c r="BA11" s="29">
        <f t="shared" si="2"/>
        <v>0</v>
      </c>
      <c r="BE11" s="48"/>
      <c r="BF11" s="48"/>
    </row>
    <row r="12" spans="1:58" customFormat="1" hidden="1" x14ac:dyDescent="0.25">
      <c r="A12" s="56">
        <f>'Identitas Siswa'!A11</f>
        <v>4</v>
      </c>
      <c r="B12" s="62" t="str">
        <f>IF('Identitas Siswa'!D11=0,"",'Identitas Siswa'!D11)</f>
        <v/>
      </c>
      <c r="C12" s="160"/>
      <c r="D12" s="160"/>
      <c r="E12" s="160"/>
      <c r="F12" s="160"/>
      <c r="G12" s="160"/>
      <c r="H12" s="160"/>
      <c r="I12" s="160"/>
      <c r="J12" s="160"/>
      <c r="K12" s="160"/>
      <c r="L12" s="160"/>
      <c r="M12" s="160"/>
      <c r="N12" s="160"/>
      <c r="O12" s="160"/>
      <c r="P12" s="160"/>
      <c r="Q12" s="160"/>
      <c r="R12" s="160"/>
      <c r="S12" s="160"/>
      <c r="T12" s="160"/>
      <c r="U12" s="160"/>
      <c r="V12" s="160"/>
      <c r="W12" s="160"/>
      <c r="X12" s="160"/>
      <c r="Y12" s="160"/>
      <c r="Z12" s="160"/>
      <c r="AA12" s="160"/>
      <c r="AB12" s="160"/>
      <c r="AC12" s="160"/>
      <c r="AD12" s="160"/>
      <c r="AE12" s="160"/>
      <c r="AF12" s="160"/>
      <c r="AG12" s="160"/>
      <c r="AH12" s="160"/>
      <c r="AI12" s="160"/>
      <c r="AJ12" s="160"/>
      <c r="AK12" s="57">
        <f t="shared" si="3"/>
        <v>0</v>
      </c>
      <c r="AL12" s="57">
        <f t="shared" si="4"/>
        <v>0</v>
      </c>
      <c r="AM12" s="57">
        <f t="shared" si="5"/>
        <v>0</v>
      </c>
      <c r="AN12" s="57" t="str">
        <f t="shared" si="6"/>
        <v/>
      </c>
      <c r="AO12" s="56">
        <f t="shared" si="7"/>
        <v>0</v>
      </c>
      <c r="AP12" s="56" t="str">
        <f t="shared" si="8"/>
        <v/>
      </c>
      <c r="AQ12" s="56">
        <f t="shared" si="9"/>
        <v>0</v>
      </c>
      <c r="AR12" s="56" t="str">
        <f t="shared" si="10"/>
        <v/>
      </c>
      <c r="AS12" s="58" t="str">
        <f>IFERROR(
   'Identitas Siswa'!E11 &amp; " " &amp; LOWER($AT$3) &amp; " " &amp; VLOOKUP(AP12, TP!$AU$5:$AV$24, 2, 0) &amp; ".",
"")</f>
        <v/>
      </c>
      <c r="AT12" s="58" t="str">
        <f>IFERROR(
   'Identitas Siswa'!E11 &amp; " " &amp; LOWER($AT$4) &amp; " " &amp; VLOOKUP(AR12, TP!$AU$5:$AV$24, 2, 0) &amp; ".",
"")</f>
        <v/>
      </c>
      <c r="AU12" s="15"/>
      <c r="AW12" s="29">
        <f t="shared" si="11"/>
        <v>0</v>
      </c>
      <c r="AX12" s="29">
        <f t="shared" si="0"/>
        <v>0</v>
      </c>
      <c r="AY12" s="29">
        <f t="shared" si="1"/>
        <v>0</v>
      </c>
      <c r="AZ12" s="54"/>
      <c r="BA12" s="29">
        <f t="shared" si="2"/>
        <v>0</v>
      </c>
      <c r="BE12" s="48"/>
      <c r="BF12" s="48"/>
    </row>
    <row r="13" spans="1:58" customFormat="1" hidden="1" x14ac:dyDescent="0.25">
      <c r="A13" s="56">
        <f>'Identitas Siswa'!A12</f>
        <v>5</v>
      </c>
      <c r="B13" s="62" t="str">
        <f>IF('Identitas Siswa'!D12=0,"",'Identitas Siswa'!D12)</f>
        <v/>
      </c>
      <c r="C13" s="160"/>
      <c r="D13" s="160"/>
      <c r="E13" s="160"/>
      <c r="F13" s="160"/>
      <c r="G13" s="160"/>
      <c r="H13" s="160"/>
      <c r="I13" s="160"/>
      <c r="J13" s="160"/>
      <c r="K13" s="160"/>
      <c r="L13" s="160"/>
      <c r="M13" s="160"/>
      <c r="N13" s="160"/>
      <c r="O13" s="160"/>
      <c r="P13" s="160"/>
      <c r="Q13" s="160"/>
      <c r="R13" s="160"/>
      <c r="S13" s="160"/>
      <c r="T13" s="160"/>
      <c r="U13" s="160"/>
      <c r="V13" s="160"/>
      <c r="W13" s="160"/>
      <c r="X13" s="160"/>
      <c r="Y13" s="160"/>
      <c r="Z13" s="160"/>
      <c r="AA13" s="160"/>
      <c r="AB13" s="160"/>
      <c r="AC13" s="160"/>
      <c r="AD13" s="160"/>
      <c r="AE13" s="160"/>
      <c r="AF13" s="160"/>
      <c r="AG13" s="160"/>
      <c r="AH13" s="160"/>
      <c r="AI13" s="160"/>
      <c r="AJ13" s="160"/>
      <c r="AK13" s="57">
        <f t="shared" si="3"/>
        <v>0</v>
      </c>
      <c r="AL13" s="57">
        <f t="shared" si="4"/>
        <v>0</v>
      </c>
      <c r="AM13" s="57">
        <f t="shared" si="5"/>
        <v>0</v>
      </c>
      <c r="AN13" s="57" t="str">
        <f t="shared" si="6"/>
        <v/>
      </c>
      <c r="AO13" s="56">
        <f t="shared" si="7"/>
        <v>0</v>
      </c>
      <c r="AP13" s="56" t="str">
        <f t="shared" si="8"/>
        <v/>
      </c>
      <c r="AQ13" s="56">
        <f t="shared" si="9"/>
        <v>0</v>
      </c>
      <c r="AR13" s="56" t="str">
        <f t="shared" si="10"/>
        <v/>
      </c>
      <c r="AS13" s="58" t="str">
        <f>IFERROR(
   'Identitas Siswa'!E12 &amp; " " &amp; LOWER($AT$3) &amp; " " &amp; VLOOKUP(AP13, TP!$AU$5:$AV$24, 2, 0) &amp; ".",
"")</f>
        <v/>
      </c>
      <c r="AT13" s="58" t="str">
        <f>IFERROR(
   'Identitas Siswa'!E12 &amp; " " &amp; LOWER($AT$4) &amp; " " &amp; VLOOKUP(AR13, TP!$AU$5:$AV$24, 2, 0) &amp; ".",
"")</f>
        <v/>
      </c>
      <c r="AU13" s="15"/>
      <c r="AW13" s="29">
        <f t="shared" si="11"/>
        <v>0</v>
      </c>
      <c r="AX13" s="29">
        <f t="shared" si="0"/>
        <v>0</v>
      </c>
      <c r="AY13" s="29">
        <f t="shared" si="1"/>
        <v>0</v>
      </c>
      <c r="AZ13" s="54"/>
      <c r="BA13" s="29">
        <f t="shared" si="2"/>
        <v>0</v>
      </c>
      <c r="BE13" s="48"/>
      <c r="BF13" s="48"/>
    </row>
    <row r="14" spans="1:58" customFormat="1" hidden="1" x14ac:dyDescent="0.25">
      <c r="A14" s="56">
        <f>'Identitas Siswa'!A13</f>
        <v>6</v>
      </c>
      <c r="B14" s="62" t="str">
        <f>IF('Identitas Siswa'!D13=0,"",'Identitas Siswa'!D13)</f>
        <v/>
      </c>
      <c r="C14" s="160"/>
      <c r="D14" s="160"/>
      <c r="E14" s="160"/>
      <c r="F14" s="160"/>
      <c r="G14" s="160"/>
      <c r="H14" s="160"/>
      <c r="I14" s="160"/>
      <c r="J14" s="160"/>
      <c r="K14" s="160"/>
      <c r="L14" s="160"/>
      <c r="M14" s="160"/>
      <c r="N14" s="160"/>
      <c r="O14" s="160"/>
      <c r="P14" s="160"/>
      <c r="Q14" s="160"/>
      <c r="R14" s="160"/>
      <c r="S14" s="160"/>
      <c r="T14" s="160"/>
      <c r="U14" s="160"/>
      <c r="V14" s="160"/>
      <c r="W14" s="160"/>
      <c r="X14" s="160"/>
      <c r="Y14" s="160"/>
      <c r="Z14" s="160"/>
      <c r="AA14" s="160"/>
      <c r="AB14" s="160"/>
      <c r="AC14" s="160"/>
      <c r="AD14" s="160"/>
      <c r="AE14" s="160"/>
      <c r="AF14" s="160"/>
      <c r="AG14" s="160"/>
      <c r="AH14" s="160"/>
      <c r="AI14" s="160"/>
      <c r="AJ14" s="160"/>
      <c r="AK14" s="57">
        <f t="shared" si="3"/>
        <v>0</v>
      </c>
      <c r="AL14" s="57">
        <f t="shared" si="4"/>
        <v>0</v>
      </c>
      <c r="AM14" s="57">
        <f t="shared" si="5"/>
        <v>0</v>
      </c>
      <c r="AN14" s="57" t="str">
        <f t="shared" si="6"/>
        <v/>
      </c>
      <c r="AO14" s="56">
        <f t="shared" si="7"/>
        <v>0</v>
      </c>
      <c r="AP14" s="56" t="str">
        <f t="shared" si="8"/>
        <v/>
      </c>
      <c r="AQ14" s="56">
        <f t="shared" si="9"/>
        <v>0</v>
      </c>
      <c r="AR14" s="56" t="str">
        <f t="shared" si="10"/>
        <v/>
      </c>
      <c r="AS14" s="58" t="str">
        <f>IFERROR(
   'Identitas Siswa'!E13 &amp; " " &amp; LOWER($AT$3) &amp; " " &amp; VLOOKUP(AP14, TP!$AU$5:$AV$24, 2, 0) &amp; ".",
"")</f>
        <v/>
      </c>
      <c r="AT14" s="58" t="str">
        <f>IFERROR(
   'Identitas Siswa'!E13 &amp; " " &amp; LOWER($AT$4) &amp; " " &amp; VLOOKUP(AR14, TP!$AU$5:$AV$24, 2, 0) &amp; ".",
"")</f>
        <v/>
      </c>
      <c r="AU14" s="15"/>
      <c r="AW14" s="29">
        <f t="shared" si="11"/>
        <v>0</v>
      </c>
      <c r="AX14" s="29">
        <f t="shared" si="0"/>
        <v>0</v>
      </c>
      <c r="AY14" s="29">
        <f t="shared" si="1"/>
        <v>0</v>
      </c>
      <c r="AZ14" s="54"/>
      <c r="BA14" s="29">
        <f t="shared" si="2"/>
        <v>0</v>
      </c>
      <c r="BE14" s="48"/>
      <c r="BF14" s="48"/>
    </row>
    <row r="15" spans="1:58" customFormat="1" hidden="1" x14ac:dyDescent="0.25">
      <c r="A15" s="56">
        <f>'Identitas Siswa'!A14</f>
        <v>7</v>
      </c>
      <c r="B15" s="62" t="str">
        <f>IF('Identitas Siswa'!D14=0,"",'Identitas Siswa'!D14)</f>
        <v/>
      </c>
      <c r="C15" s="160"/>
      <c r="D15" s="160"/>
      <c r="E15" s="160"/>
      <c r="F15" s="160"/>
      <c r="G15" s="160"/>
      <c r="H15" s="160"/>
      <c r="I15" s="160"/>
      <c r="J15" s="160"/>
      <c r="K15" s="160"/>
      <c r="L15" s="160"/>
      <c r="M15" s="160"/>
      <c r="N15" s="160"/>
      <c r="O15" s="160"/>
      <c r="P15" s="160"/>
      <c r="Q15" s="160"/>
      <c r="R15" s="160"/>
      <c r="S15" s="160"/>
      <c r="T15" s="160"/>
      <c r="U15" s="160"/>
      <c r="V15" s="160"/>
      <c r="W15" s="160"/>
      <c r="X15" s="160"/>
      <c r="Y15" s="160"/>
      <c r="Z15" s="160"/>
      <c r="AA15" s="160"/>
      <c r="AB15" s="160"/>
      <c r="AC15" s="160"/>
      <c r="AD15" s="160"/>
      <c r="AE15" s="160"/>
      <c r="AF15" s="160"/>
      <c r="AG15" s="160"/>
      <c r="AH15" s="160"/>
      <c r="AI15" s="160"/>
      <c r="AJ15" s="160"/>
      <c r="AK15" s="57">
        <f t="shared" si="3"/>
        <v>0</v>
      </c>
      <c r="AL15" s="57">
        <f t="shared" si="4"/>
        <v>0</v>
      </c>
      <c r="AM15" s="57">
        <f t="shared" si="5"/>
        <v>0</v>
      </c>
      <c r="AN15" s="57" t="str">
        <f t="shared" si="6"/>
        <v/>
      </c>
      <c r="AO15" s="56">
        <f t="shared" si="7"/>
        <v>0</v>
      </c>
      <c r="AP15" s="56" t="str">
        <f t="shared" si="8"/>
        <v/>
      </c>
      <c r="AQ15" s="56">
        <f t="shared" si="9"/>
        <v>0</v>
      </c>
      <c r="AR15" s="56" t="str">
        <f t="shared" si="10"/>
        <v/>
      </c>
      <c r="AS15" s="58" t="str">
        <f>IFERROR(
   'Identitas Siswa'!E14 &amp; " " &amp; LOWER($AT$3) &amp; " " &amp; VLOOKUP(AP15, TP!$AU$5:$AV$24, 2, 0) &amp; ".",
"")</f>
        <v/>
      </c>
      <c r="AT15" s="58" t="str">
        <f>IFERROR(
   'Identitas Siswa'!E14 &amp; " " &amp; LOWER($AT$4) &amp; " " &amp; VLOOKUP(AR15, TP!$AU$5:$AV$24, 2, 0) &amp; ".",
"")</f>
        <v/>
      </c>
      <c r="AU15" s="15"/>
      <c r="AW15" s="29">
        <f t="shared" si="11"/>
        <v>0</v>
      </c>
      <c r="AX15" s="29">
        <f t="shared" si="0"/>
        <v>0</v>
      </c>
      <c r="AY15" s="29">
        <f t="shared" si="1"/>
        <v>0</v>
      </c>
      <c r="AZ15" s="54"/>
      <c r="BA15" s="29">
        <f t="shared" si="2"/>
        <v>0</v>
      </c>
      <c r="BE15" s="48"/>
      <c r="BF15" s="48"/>
    </row>
    <row r="16" spans="1:58" customFormat="1" hidden="1" x14ac:dyDescent="0.25">
      <c r="A16" s="56">
        <f>'Identitas Siswa'!A15</f>
        <v>8</v>
      </c>
      <c r="B16" s="62" t="str">
        <f>IF('Identitas Siswa'!D15=0,"",'Identitas Siswa'!D15)</f>
        <v/>
      </c>
      <c r="C16" s="160"/>
      <c r="D16" s="160"/>
      <c r="E16" s="160"/>
      <c r="F16" s="160"/>
      <c r="G16" s="160"/>
      <c r="H16" s="160"/>
      <c r="I16" s="160"/>
      <c r="J16" s="160"/>
      <c r="K16" s="160"/>
      <c r="L16" s="160"/>
      <c r="M16" s="160"/>
      <c r="N16" s="160"/>
      <c r="O16" s="160"/>
      <c r="P16" s="160"/>
      <c r="Q16" s="160"/>
      <c r="R16" s="160"/>
      <c r="S16" s="160"/>
      <c r="T16" s="160"/>
      <c r="U16" s="160"/>
      <c r="V16" s="160"/>
      <c r="W16" s="160"/>
      <c r="X16" s="160"/>
      <c r="Y16" s="160"/>
      <c r="Z16" s="160"/>
      <c r="AA16" s="160"/>
      <c r="AB16" s="160"/>
      <c r="AC16" s="160"/>
      <c r="AD16" s="160"/>
      <c r="AE16" s="160"/>
      <c r="AF16" s="160"/>
      <c r="AG16" s="160"/>
      <c r="AH16" s="160"/>
      <c r="AI16" s="160"/>
      <c r="AJ16" s="160"/>
      <c r="AK16" s="57">
        <f t="shared" si="3"/>
        <v>0</v>
      </c>
      <c r="AL16" s="57">
        <f t="shared" si="4"/>
        <v>0</v>
      </c>
      <c r="AM16" s="57">
        <f t="shared" si="5"/>
        <v>0</v>
      </c>
      <c r="AN16" s="57" t="str">
        <f t="shared" si="6"/>
        <v/>
      </c>
      <c r="AO16" s="56">
        <f t="shared" si="7"/>
        <v>0</v>
      </c>
      <c r="AP16" s="56" t="str">
        <f t="shared" si="8"/>
        <v/>
      </c>
      <c r="AQ16" s="56">
        <f t="shared" si="9"/>
        <v>0</v>
      </c>
      <c r="AR16" s="56" t="str">
        <f t="shared" si="10"/>
        <v/>
      </c>
      <c r="AS16" s="58" t="str">
        <f>IFERROR(
   'Identitas Siswa'!E15 &amp; " " &amp; LOWER($AT$3) &amp; " " &amp; VLOOKUP(AP16, TP!$AU$5:$AV$24, 2, 0) &amp; ".",
"")</f>
        <v/>
      </c>
      <c r="AT16" s="58" t="str">
        <f>IFERROR(
   'Identitas Siswa'!E15 &amp; " " &amp; LOWER($AT$4) &amp; " " &amp; VLOOKUP(AR16, TP!$AU$5:$AV$24, 2, 0) &amp; ".",
"")</f>
        <v/>
      </c>
      <c r="AU16" s="15"/>
      <c r="AW16" s="29">
        <f t="shared" si="11"/>
        <v>0</v>
      </c>
      <c r="AX16" s="29">
        <f t="shared" si="0"/>
        <v>0</v>
      </c>
      <c r="AY16" s="29">
        <f t="shared" si="1"/>
        <v>0</v>
      </c>
      <c r="AZ16" s="54"/>
      <c r="BA16" s="29">
        <f t="shared" si="2"/>
        <v>0</v>
      </c>
      <c r="BE16" s="48"/>
      <c r="BF16" s="48"/>
    </row>
    <row r="17" spans="1:58" customFormat="1" hidden="1" x14ac:dyDescent="0.25">
      <c r="A17" s="56">
        <f>'Identitas Siswa'!A16</f>
        <v>9</v>
      </c>
      <c r="B17" s="62" t="str">
        <f>IF('Identitas Siswa'!D16=0,"",'Identitas Siswa'!D16)</f>
        <v/>
      </c>
      <c r="C17" s="160"/>
      <c r="D17" s="160"/>
      <c r="E17" s="160"/>
      <c r="F17" s="160"/>
      <c r="G17" s="160"/>
      <c r="H17" s="160"/>
      <c r="I17" s="160"/>
      <c r="J17" s="160"/>
      <c r="K17" s="160"/>
      <c r="L17" s="160"/>
      <c r="M17" s="160"/>
      <c r="N17" s="160"/>
      <c r="O17" s="160"/>
      <c r="P17" s="160"/>
      <c r="Q17" s="160"/>
      <c r="R17" s="160"/>
      <c r="S17" s="160"/>
      <c r="T17" s="160"/>
      <c r="U17" s="160"/>
      <c r="V17" s="160"/>
      <c r="W17" s="160"/>
      <c r="X17" s="160"/>
      <c r="Y17" s="160"/>
      <c r="Z17" s="160"/>
      <c r="AA17" s="160"/>
      <c r="AB17" s="160"/>
      <c r="AC17" s="160"/>
      <c r="AD17" s="160"/>
      <c r="AE17" s="160"/>
      <c r="AF17" s="160"/>
      <c r="AG17" s="160"/>
      <c r="AH17" s="160"/>
      <c r="AI17" s="160"/>
      <c r="AJ17" s="160"/>
      <c r="AK17" s="57">
        <f t="shared" si="3"/>
        <v>0</v>
      </c>
      <c r="AL17" s="57">
        <f t="shared" si="4"/>
        <v>0</v>
      </c>
      <c r="AM17" s="57">
        <f t="shared" si="5"/>
        <v>0</v>
      </c>
      <c r="AN17" s="57" t="str">
        <f t="shared" si="6"/>
        <v/>
      </c>
      <c r="AO17" s="56">
        <f t="shared" si="7"/>
        <v>0</v>
      </c>
      <c r="AP17" s="56" t="str">
        <f t="shared" si="8"/>
        <v/>
      </c>
      <c r="AQ17" s="56">
        <f t="shared" si="9"/>
        <v>0</v>
      </c>
      <c r="AR17" s="56" t="str">
        <f t="shared" si="10"/>
        <v/>
      </c>
      <c r="AS17" s="58" t="str">
        <f>IFERROR(
   'Identitas Siswa'!E16 &amp; " " &amp; LOWER($AT$3) &amp; " " &amp; VLOOKUP(AP17, TP!$AU$5:$AV$24, 2, 0) &amp; ".",
"")</f>
        <v/>
      </c>
      <c r="AT17" s="58" t="str">
        <f>IFERROR(
   'Identitas Siswa'!E16 &amp; " " &amp; LOWER($AT$4) &amp; " " &amp; VLOOKUP(AR17, TP!$AU$5:$AV$24, 2, 0) &amp; ".",
"")</f>
        <v/>
      </c>
      <c r="AU17" s="15"/>
      <c r="AW17" s="29">
        <f t="shared" si="11"/>
        <v>0</v>
      </c>
      <c r="AX17" s="29">
        <f t="shared" si="0"/>
        <v>0</v>
      </c>
      <c r="AY17" s="29">
        <f t="shared" si="1"/>
        <v>0</v>
      </c>
      <c r="AZ17" s="54"/>
      <c r="BA17" s="29">
        <f t="shared" si="2"/>
        <v>0</v>
      </c>
      <c r="BE17" s="48"/>
      <c r="BF17" s="48"/>
    </row>
    <row r="18" spans="1:58" customFormat="1" hidden="1" x14ac:dyDescent="0.25">
      <c r="A18" s="56">
        <f>'Identitas Siswa'!A17</f>
        <v>10</v>
      </c>
      <c r="B18" s="62" t="str">
        <f>IF('Identitas Siswa'!D17=0,"",'Identitas Siswa'!D17)</f>
        <v/>
      </c>
      <c r="C18" s="160"/>
      <c r="D18" s="160"/>
      <c r="E18" s="160"/>
      <c r="F18" s="160"/>
      <c r="G18" s="160"/>
      <c r="H18" s="160"/>
      <c r="I18" s="160"/>
      <c r="J18" s="160"/>
      <c r="K18" s="160"/>
      <c r="L18" s="160"/>
      <c r="M18" s="160"/>
      <c r="N18" s="160"/>
      <c r="O18" s="160"/>
      <c r="P18" s="160"/>
      <c r="Q18" s="160"/>
      <c r="R18" s="160"/>
      <c r="S18" s="160"/>
      <c r="T18" s="160"/>
      <c r="U18" s="160"/>
      <c r="V18" s="160"/>
      <c r="W18" s="160"/>
      <c r="X18" s="160"/>
      <c r="Y18" s="160"/>
      <c r="Z18" s="160"/>
      <c r="AA18" s="160"/>
      <c r="AB18" s="160"/>
      <c r="AC18" s="160"/>
      <c r="AD18" s="160"/>
      <c r="AE18" s="160"/>
      <c r="AF18" s="160"/>
      <c r="AG18" s="160"/>
      <c r="AH18" s="160"/>
      <c r="AI18" s="160"/>
      <c r="AJ18" s="160"/>
      <c r="AK18" s="57">
        <f t="shared" si="3"/>
        <v>0</v>
      </c>
      <c r="AL18" s="57">
        <f t="shared" si="4"/>
        <v>0</v>
      </c>
      <c r="AM18" s="57">
        <f t="shared" si="5"/>
        <v>0</v>
      </c>
      <c r="AN18" s="57" t="str">
        <f t="shared" si="6"/>
        <v/>
      </c>
      <c r="AO18" s="56">
        <f t="shared" si="7"/>
        <v>0</v>
      </c>
      <c r="AP18" s="56" t="str">
        <f t="shared" si="8"/>
        <v/>
      </c>
      <c r="AQ18" s="56">
        <f t="shared" si="9"/>
        <v>0</v>
      </c>
      <c r="AR18" s="56" t="str">
        <f t="shared" si="10"/>
        <v/>
      </c>
      <c r="AS18" s="58" t="str">
        <f>IFERROR(
   'Identitas Siswa'!E17 &amp; " " &amp; LOWER($AT$3) &amp; " " &amp; VLOOKUP(AP18, TP!$AU$5:$AV$24, 2, 0) &amp; ".",
"")</f>
        <v/>
      </c>
      <c r="AT18" s="58" t="str">
        <f>IFERROR(
   'Identitas Siswa'!E17 &amp; " " &amp; LOWER($AT$4) &amp; " " &amp; VLOOKUP(AR18, TP!$AU$5:$AV$24, 2, 0) &amp; ".",
"")</f>
        <v/>
      </c>
      <c r="AU18" s="15"/>
      <c r="AW18" s="29">
        <f t="shared" si="11"/>
        <v>0</v>
      </c>
      <c r="AX18" s="29">
        <f t="shared" si="0"/>
        <v>0</v>
      </c>
      <c r="AY18" s="29">
        <f t="shared" si="1"/>
        <v>0</v>
      </c>
      <c r="AZ18" s="54"/>
      <c r="BA18" s="29">
        <f t="shared" si="2"/>
        <v>0</v>
      </c>
      <c r="BE18" s="48"/>
      <c r="BF18" s="48"/>
    </row>
    <row r="19" spans="1:58" customFormat="1" hidden="1" x14ac:dyDescent="0.25">
      <c r="A19" s="56">
        <f>'Identitas Siswa'!A18</f>
        <v>11</v>
      </c>
      <c r="B19" s="62" t="str">
        <f>IF('Identitas Siswa'!D18=0,"",'Identitas Siswa'!D18)</f>
        <v/>
      </c>
      <c r="C19" s="160"/>
      <c r="D19" s="160"/>
      <c r="E19" s="160"/>
      <c r="F19" s="160"/>
      <c r="G19" s="160"/>
      <c r="H19" s="160"/>
      <c r="I19" s="160"/>
      <c r="J19" s="160"/>
      <c r="K19" s="160"/>
      <c r="L19" s="160"/>
      <c r="M19" s="160"/>
      <c r="N19" s="160"/>
      <c r="O19" s="160"/>
      <c r="P19" s="160"/>
      <c r="Q19" s="160"/>
      <c r="R19" s="160"/>
      <c r="S19" s="160"/>
      <c r="T19" s="160"/>
      <c r="U19" s="160"/>
      <c r="V19" s="160"/>
      <c r="W19" s="160"/>
      <c r="X19" s="160"/>
      <c r="Y19" s="160"/>
      <c r="Z19" s="160"/>
      <c r="AA19" s="160"/>
      <c r="AB19" s="160"/>
      <c r="AC19" s="160"/>
      <c r="AD19" s="160"/>
      <c r="AE19" s="160"/>
      <c r="AF19" s="160"/>
      <c r="AG19" s="160"/>
      <c r="AH19" s="160"/>
      <c r="AI19" s="160"/>
      <c r="AJ19" s="160"/>
      <c r="AK19" s="57">
        <f t="shared" si="3"/>
        <v>0</v>
      </c>
      <c r="AL19" s="57">
        <f t="shared" si="4"/>
        <v>0</v>
      </c>
      <c r="AM19" s="57">
        <f t="shared" si="5"/>
        <v>0</v>
      </c>
      <c r="AN19" s="57" t="str">
        <f t="shared" si="6"/>
        <v/>
      </c>
      <c r="AO19" s="56">
        <f t="shared" si="7"/>
        <v>0</v>
      </c>
      <c r="AP19" s="56" t="str">
        <f t="shared" si="8"/>
        <v/>
      </c>
      <c r="AQ19" s="56">
        <f t="shared" si="9"/>
        <v>0</v>
      </c>
      <c r="AR19" s="56" t="str">
        <f t="shared" si="10"/>
        <v/>
      </c>
      <c r="AS19" s="58" t="str">
        <f>IFERROR(
   'Identitas Siswa'!E18 &amp; " " &amp; LOWER($AT$3) &amp; " " &amp; VLOOKUP(AP19, TP!$AU$5:$AV$24, 2, 0) &amp; ".",
"")</f>
        <v/>
      </c>
      <c r="AT19" s="58" t="str">
        <f>IFERROR(
   'Identitas Siswa'!E18 &amp; " " &amp; LOWER($AT$4) &amp; " " &amp; VLOOKUP(AR19, TP!$AU$5:$AV$24, 2, 0) &amp; ".",
"")</f>
        <v/>
      </c>
      <c r="AU19" s="15"/>
      <c r="AW19" s="29">
        <f t="shared" si="11"/>
        <v>0</v>
      </c>
      <c r="AX19" s="29">
        <f t="shared" si="0"/>
        <v>0</v>
      </c>
      <c r="AY19" s="29">
        <f t="shared" si="1"/>
        <v>0</v>
      </c>
      <c r="AZ19" s="54"/>
      <c r="BA19" s="29">
        <f t="shared" si="2"/>
        <v>0</v>
      </c>
      <c r="BE19" s="48"/>
      <c r="BF19" s="48"/>
    </row>
    <row r="20" spans="1:58" customFormat="1" hidden="1" x14ac:dyDescent="0.25">
      <c r="A20" s="56">
        <f>'Identitas Siswa'!A19</f>
        <v>12</v>
      </c>
      <c r="B20" s="62" t="str">
        <f>IF('Identitas Siswa'!D19=0,"",'Identitas Siswa'!D19)</f>
        <v/>
      </c>
      <c r="C20" s="160"/>
      <c r="D20" s="160"/>
      <c r="E20" s="160"/>
      <c r="F20" s="160"/>
      <c r="G20" s="160"/>
      <c r="H20" s="160"/>
      <c r="I20" s="160"/>
      <c r="J20" s="160"/>
      <c r="K20" s="160"/>
      <c r="L20" s="160"/>
      <c r="M20" s="160"/>
      <c r="N20" s="160"/>
      <c r="O20" s="160"/>
      <c r="P20" s="160"/>
      <c r="Q20" s="160"/>
      <c r="R20" s="160"/>
      <c r="S20" s="160"/>
      <c r="T20" s="160"/>
      <c r="U20" s="160"/>
      <c r="V20" s="160"/>
      <c r="W20" s="160"/>
      <c r="X20" s="160"/>
      <c r="Y20" s="160"/>
      <c r="Z20" s="160"/>
      <c r="AA20" s="160"/>
      <c r="AB20" s="160"/>
      <c r="AC20" s="160"/>
      <c r="AD20" s="160"/>
      <c r="AE20" s="160"/>
      <c r="AF20" s="160"/>
      <c r="AG20" s="160"/>
      <c r="AH20" s="160"/>
      <c r="AI20" s="160"/>
      <c r="AJ20" s="160"/>
      <c r="AK20" s="57">
        <f t="shared" si="3"/>
        <v>0</v>
      </c>
      <c r="AL20" s="57">
        <f t="shared" si="4"/>
        <v>0</v>
      </c>
      <c r="AM20" s="57">
        <f t="shared" si="5"/>
        <v>0</v>
      </c>
      <c r="AN20" s="57" t="str">
        <f t="shared" si="6"/>
        <v/>
      </c>
      <c r="AO20" s="56">
        <f t="shared" si="7"/>
        <v>0</v>
      </c>
      <c r="AP20" s="56" t="str">
        <f t="shared" si="8"/>
        <v/>
      </c>
      <c r="AQ20" s="56">
        <f t="shared" si="9"/>
        <v>0</v>
      </c>
      <c r="AR20" s="56" t="str">
        <f t="shared" si="10"/>
        <v/>
      </c>
      <c r="AS20" s="58" t="str">
        <f>IFERROR(
   'Identitas Siswa'!E19 &amp; " " &amp; LOWER($AT$3) &amp; " " &amp; VLOOKUP(AP20, TP!$AU$5:$AV$24, 2, 0) &amp; ".",
"")</f>
        <v/>
      </c>
      <c r="AT20" s="58" t="str">
        <f>IFERROR(
   'Identitas Siswa'!E19 &amp; " " &amp; LOWER($AT$4) &amp; " " &amp; VLOOKUP(AR20, TP!$AU$5:$AV$24, 2, 0) &amp; ".",
"")</f>
        <v/>
      </c>
      <c r="AU20" s="15"/>
      <c r="AW20" s="29">
        <f t="shared" si="11"/>
        <v>0</v>
      </c>
      <c r="AX20" s="29">
        <f t="shared" si="0"/>
        <v>0</v>
      </c>
      <c r="AY20" s="29">
        <f t="shared" si="1"/>
        <v>0</v>
      </c>
      <c r="AZ20" s="54"/>
      <c r="BA20" s="29">
        <f t="shared" si="2"/>
        <v>0</v>
      </c>
      <c r="BE20" s="48"/>
      <c r="BF20" s="48"/>
    </row>
    <row r="21" spans="1:58" customFormat="1" hidden="1" x14ac:dyDescent="0.25">
      <c r="A21" s="56">
        <f>'Identitas Siswa'!A20</f>
        <v>13</v>
      </c>
      <c r="B21" s="62" t="str">
        <f>IF('Identitas Siswa'!D20=0,"",'Identitas Siswa'!D20)</f>
        <v/>
      </c>
      <c r="C21" s="160"/>
      <c r="D21" s="160"/>
      <c r="E21" s="160"/>
      <c r="F21" s="160"/>
      <c r="G21" s="160"/>
      <c r="H21" s="160"/>
      <c r="I21" s="160"/>
      <c r="J21" s="160"/>
      <c r="K21" s="160"/>
      <c r="L21" s="160"/>
      <c r="M21" s="160"/>
      <c r="N21" s="160"/>
      <c r="O21" s="160"/>
      <c r="P21" s="160"/>
      <c r="Q21" s="160"/>
      <c r="R21" s="160"/>
      <c r="S21" s="160"/>
      <c r="T21" s="160"/>
      <c r="U21" s="160"/>
      <c r="V21" s="160"/>
      <c r="W21" s="160"/>
      <c r="X21" s="160"/>
      <c r="Y21" s="160"/>
      <c r="Z21" s="160"/>
      <c r="AA21" s="160"/>
      <c r="AB21" s="160"/>
      <c r="AC21" s="160"/>
      <c r="AD21" s="160"/>
      <c r="AE21" s="160"/>
      <c r="AF21" s="160"/>
      <c r="AG21" s="160"/>
      <c r="AH21" s="160"/>
      <c r="AI21" s="160"/>
      <c r="AJ21" s="160"/>
      <c r="AK21" s="57">
        <f t="shared" si="3"/>
        <v>0</v>
      </c>
      <c r="AL21" s="57">
        <f t="shared" si="4"/>
        <v>0</v>
      </c>
      <c r="AM21" s="57">
        <f t="shared" si="5"/>
        <v>0</v>
      </c>
      <c r="AN21" s="57" t="str">
        <f t="shared" si="6"/>
        <v/>
      </c>
      <c r="AO21" s="56">
        <f t="shared" si="7"/>
        <v>0</v>
      </c>
      <c r="AP21" s="56" t="str">
        <f t="shared" si="8"/>
        <v/>
      </c>
      <c r="AQ21" s="56">
        <f t="shared" si="9"/>
        <v>0</v>
      </c>
      <c r="AR21" s="56" t="str">
        <f t="shared" si="10"/>
        <v/>
      </c>
      <c r="AS21" s="58" t="str">
        <f>IFERROR(
   'Identitas Siswa'!E20 &amp; " " &amp; LOWER($AT$3) &amp; " " &amp; VLOOKUP(AP21, TP!$AU$5:$AV$24, 2, 0) &amp; ".",
"")</f>
        <v/>
      </c>
      <c r="AT21" s="58" t="str">
        <f>IFERROR(
   'Identitas Siswa'!E20 &amp; " " &amp; LOWER($AT$4) &amp; " " &amp; VLOOKUP(AR21, TP!$AU$5:$AV$24, 2, 0) &amp; ".",
"")</f>
        <v/>
      </c>
      <c r="AU21" s="15"/>
      <c r="AW21" s="29">
        <f t="shared" si="11"/>
        <v>0</v>
      </c>
      <c r="AX21" s="29">
        <f t="shared" si="0"/>
        <v>0</v>
      </c>
      <c r="AY21" s="29">
        <f t="shared" si="1"/>
        <v>0</v>
      </c>
      <c r="AZ21" s="54"/>
      <c r="BA21" s="29">
        <f t="shared" si="2"/>
        <v>0</v>
      </c>
      <c r="BE21" s="48"/>
      <c r="BF21" s="48"/>
    </row>
    <row r="22" spans="1:58" customFormat="1" hidden="1" x14ac:dyDescent="0.25">
      <c r="A22" s="56">
        <f>'Identitas Siswa'!A21</f>
        <v>14</v>
      </c>
      <c r="B22" s="62" t="str">
        <f>IF('Identitas Siswa'!D21=0,"",'Identitas Siswa'!D21)</f>
        <v/>
      </c>
      <c r="C22" s="160"/>
      <c r="D22" s="160"/>
      <c r="E22" s="160"/>
      <c r="F22" s="160"/>
      <c r="G22" s="160"/>
      <c r="H22" s="160"/>
      <c r="I22" s="160"/>
      <c r="J22" s="160"/>
      <c r="K22" s="160"/>
      <c r="L22" s="160"/>
      <c r="M22" s="160"/>
      <c r="N22" s="160"/>
      <c r="O22" s="160"/>
      <c r="P22" s="160"/>
      <c r="Q22" s="160"/>
      <c r="R22" s="160"/>
      <c r="S22" s="160"/>
      <c r="T22" s="160"/>
      <c r="U22" s="160"/>
      <c r="V22" s="160"/>
      <c r="W22" s="160"/>
      <c r="X22" s="160"/>
      <c r="Y22" s="160"/>
      <c r="Z22" s="160"/>
      <c r="AA22" s="160"/>
      <c r="AB22" s="160"/>
      <c r="AC22" s="160"/>
      <c r="AD22" s="160"/>
      <c r="AE22" s="160"/>
      <c r="AF22" s="160"/>
      <c r="AG22" s="160"/>
      <c r="AH22" s="160"/>
      <c r="AI22" s="160"/>
      <c r="AJ22" s="160"/>
      <c r="AK22" s="57">
        <f t="shared" si="3"/>
        <v>0</v>
      </c>
      <c r="AL22" s="57">
        <f t="shared" si="4"/>
        <v>0</v>
      </c>
      <c r="AM22" s="57">
        <f t="shared" si="5"/>
        <v>0</v>
      </c>
      <c r="AN22" s="57" t="str">
        <f t="shared" si="6"/>
        <v/>
      </c>
      <c r="AO22" s="56">
        <f t="shared" si="7"/>
        <v>0</v>
      </c>
      <c r="AP22" s="56" t="str">
        <f t="shared" si="8"/>
        <v/>
      </c>
      <c r="AQ22" s="56">
        <f t="shared" si="9"/>
        <v>0</v>
      </c>
      <c r="AR22" s="56" t="str">
        <f t="shared" si="10"/>
        <v/>
      </c>
      <c r="AS22" s="58" t="str">
        <f>IFERROR(
   'Identitas Siswa'!E21 &amp; " " &amp; LOWER($AT$3) &amp; " " &amp; VLOOKUP(AP22, TP!$AU$5:$AV$24, 2, 0) &amp; ".",
"")</f>
        <v/>
      </c>
      <c r="AT22" s="58" t="str">
        <f>IFERROR(
   'Identitas Siswa'!E21 &amp; " " &amp; LOWER($AT$4) &amp; " " &amp; VLOOKUP(AR22, TP!$AU$5:$AV$24, 2, 0) &amp; ".",
"")</f>
        <v/>
      </c>
      <c r="AU22" s="15"/>
      <c r="AW22" s="29">
        <f t="shared" si="11"/>
        <v>0</v>
      </c>
      <c r="AX22" s="29">
        <f t="shared" si="0"/>
        <v>0</v>
      </c>
      <c r="AY22" s="29">
        <f t="shared" si="1"/>
        <v>0</v>
      </c>
      <c r="AZ22" s="54"/>
      <c r="BA22" s="29">
        <f t="shared" si="2"/>
        <v>0</v>
      </c>
      <c r="BE22" s="48"/>
      <c r="BF22" s="48"/>
    </row>
    <row r="23" spans="1:58" customFormat="1" hidden="1" x14ac:dyDescent="0.25">
      <c r="A23" s="56">
        <f>'Identitas Siswa'!A22</f>
        <v>15</v>
      </c>
      <c r="B23" s="62" t="str">
        <f>IF('Identitas Siswa'!D22=0,"",'Identitas Siswa'!D22)</f>
        <v/>
      </c>
      <c r="C23" s="160"/>
      <c r="D23" s="160"/>
      <c r="E23" s="160"/>
      <c r="F23" s="160"/>
      <c r="G23" s="160"/>
      <c r="H23" s="160"/>
      <c r="I23" s="160"/>
      <c r="J23" s="160"/>
      <c r="K23" s="160"/>
      <c r="L23" s="160"/>
      <c r="M23" s="160"/>
      <c r="N23" s="160"/>
      <c r="O23" s="160"/>
      <c r="P23" s="160"/>
      <c r="Q23" s="160"/>
      <c r="R23" s="160"/>
      <c r="S23" s="160"/>
      <c r="T23" s="160"/>
      <c r="U23" s="160"/>
      <c r="V23" s="160"/>
      <c r="W23" s="160"/>
      <c r="X23" s="160"/>
      <c r="Y23" s="160"/>
      <c r="Z23" s="160"/>
      <c r="AA23" s="160"/>
      <c r="AB23" s="160"/>
      <c r="AC23" s="160"/>
      <c r="AD23" s="160"/>
      <c r="AE23" s="160"/>
      <c r="AF23" s="160"/>
      <c r="AG23" s="160"/>
      <c r="AH23" s="160"/>
      <c r="AI23" s="160"/>
      <c r="AJ23" s="160"/>
      <c r="AK23" s="57">
        <f t="shared" si="3"/>
        <v>0</v>
      </c>
      <c r="AL23" s="57">
        <f t="shared" si="4"/>
        <v>0</v>
      </c>
      <c r="AM23" s="57">
        <f t="shared" si="5"/>
        <v>0</v>
      </c>
      <c r="AN23" s="57" t="str">
        <f t="shared" si="6"/>
        <v/>
      </c>
      <c r="AO23" s="56">
        <f t="shared" si="7"/>
        <v>0</v>
      </c>
      <c r="AP23" s="56" t="str">
        <f t="shared" si="8"/>
        <v/>
      </c>
      <c r="AQ23" s="56">
        <f t="shared" si="9"/>
        <v>0</v>
      </c>
      <c r="AR23" s="56" t="str">
        <f t="shared" si="10"/>
        <v/>
      </c>
      <c r="AS23" s="58" t="str">
        <f>IFERROR(
   'Identitas Siswa'!E22 &amp; " " &amp; LOWER($AT$3) &amp; " " &amp; VLOOKUP(AP23, TP!$AU$5:$AV$24, 2, 0) &amp; ".",
"")</f>
        <v/>
      </c>
      <c r="AT23" s="58" t="str">
        <f>IFERROR(
   'Identitas Siswa'!E22 &amp; " " &amp; LOWER($AT$4) &amp; " " &amp; VLOOKUP(AR23, TP!$AU$5:$AV$24, 2, 0) &amp; ".",
"")</f>
        <v/>
      </c>
      <c r="AU23" s="15"/>
      <c r="AW23" s="29">
        <f t="shared" si="11"/>
        <v>0</v>
      </c>
      <c r="AX23" s="29">
        <f t="shared" si="0"/>
        <v>0</v>
      </c>
      <c r="AY23" s="29">
        <f t="shared" si="1"/>
        <v>0</v>
      </c>
      <c r="AZ23" s="54"/>
      <c r="BA23" s="29">
        <f t="shared" si="2"/>
        <v>0</v>
      </c>
      <c r="BE23" s="48"/>
      <c r="BF23" s="48"/>
    </row>
    <row r="24" spans="1:58" customFormat="1" hidden="1" x14ac:dyDescent="0.25">
      <c r="A24" s="56">
        <f>'Identitas Siswa'!A23</f>
        <v>16</v>
      </c>
      <c r="B24" s="62" t="str">
        <f>IF('Identitas Siswa'!D23=0,"",'Identitas Siswa'!D23)</f>
        <v/>
      </c>
      <c r="C24" s="160"/>
      <c r="D24" s="160"/>
      <c r="E24" s="160"/>
      <c r="F24" s="160"/>
      <c r="G24" s="160"/>
      <c r="H24" s="160"/>
      <c r="I24" s="160"/>
      <c r="J24" s="160"/>
      <c r="K24" s="160"/>
      <c r="L24" s="160"/>
      <c r="M24" s="160"/>
      <c r="N24" s="160"/>
      <c r="O24" s="160"/>
      <c r="P24" s="160"/>
      <c r="Q24" s="160"/>
      <c r="R24" s="160"/>
      <c r="S24" s="160"/>
      <c r="T24" s="160"/>
      <c r="U24" s="160"/>
      <c r="V24" s="160"/>
      <c r="W24" s="160"/>
      <c r="X24" s="160"/>
      <c r="Y24" s="160"/>
      <c r="Z24" s="160"/>
      <c r="AA24" s="160"/>
      <c r="AB24" s="160"/>
      <c r="AC24" s="160"/>
      <c r="AD24" s="160"/>
      <c r="AE24" s="160"/>
      <c r="AF24" s="160"/>
      <c r="AG24" s="160"/>
      <c r="AH24" s="160"/>
      <c r="AI24" s="160"/>
      <c r="AJ24" s="160"/>
      <c r="AK24" s="57">
        <f t="shared" si="3"/>
        <v>0</v>
      </c>
      <c r="AL24" s="57">
        <f t="shared" si="4"/>
        <v>0</v>
      </c>
      <c r="AM24" s="57">
        <f t="shared" si="5"/>
        <v>0</v>
      </c>
      <c r="AN24" s="57" t="str">
        <f t="shared" si="6"/>
        <v/>
      </c>
      <c r="AO24" s="56">
        <f t="shared" si="7"/>
        <v>0</v>
      </c>
      <c r="AP24" s="56" t="str">
        <f t="shared" si="8"/>
        <v/>
      </c>
      <c r="AQ24" s="56">
        <f t="shared" si="9"/>
        <v>0</v>
      </c>
      <c r="AR24" s="56" t="str">
        <f t="shared" si="10"/>
        <v/>
      </c>
      <c r="AS24" s="58" t="str">
        <f>IFERROR(
   'Identitas Siswa'!E23 &amp; " " &amp; LOWER($AT$3) &amp; " " &amp; VLOOKUP(AP24, TP!$AU$5:$AV$24, 2, 0) &amp; ".",
"")</f>
        <v/>
      </c>
      <c r="AT24" s="58" t="str">
        <f>IFERROR(
   'Identitas Siswa'!E23 &amp; " " &amp; LOWER($AT$4) &amp; " " &amp; VLOOKUP(AR24, TP!$AU$5:$AV$24, 2, 0) &amp; ".",
"")</f>
        <v/>
      </c>
      <c r="AU24" s="15"/>
      <c r="AW24" s="29">
        <f t="shared" si="11"/>
        <v>0</v>
      </c>
      <c r="AX24" s="29">
        <f t="shared" si="0"/>
        <v>0</v>
      </c>
      <c r="AY24" s="29">
        <f t="shared" si="1"/>
        <v>0</v>
      </c>
      <c r="AZ24" s="54"/>
      <c r="BA24" s="29">
        <f t="shared" si="2"/>
        <v>0</v>
      </c>
      <c r="BE24" s="48"/>
      <c r="BF24" s="48"/>
    </row>
    <row r="25" spans="1:58" customFormat="1" hidden="1" x14ac:dyDescent="0.25">
      <c r="A25" s="56">
        <f>'Identitas Siswa'!A24</f>
        <v>17</v>
      </c>
      <c r="B25" s="62" t="str">
        <f>IF('Identitas Siswa'!D24=0,"",'Identitas Siswa'!D24)</f>
        <v/>
      </c>
      <c r="C25" s="160"/>
      <c r="D25" s="160"/>
      <c r="E25" s="160"/>
      <c r="F25" s="160"/>
      <c r="G25" s="160"/>
      <c r="H25" s="160"/>
      <c r="I25" s="160"/>
      <c r="J25" s="160"/>
      <c r="K25" s="160"/>
      <c r="L25" s="160"/>
      <c r="M25" s="160"/>
      <c r="N25" s="160"/>
      <c r="O25" s="160"/>
      <c r="P25" s="160"/>
      <c r="Q25" s="160"/>
      <c r="R25" s="160"/>
      <c r="S25" s="160"/>
      <c r="T25" s="160"/>
      <c r="U25" s="160"/>
      <c r="V25" s="160"/>
      <c r="W25" s="160"/>
      <c r="X25" s="160"/>
      <c r="Y25" s="160"/>
      <c r="Z25" s="160"/>
      <c r="AA25" s="160"/>
      <c r="AB25" s="160"/>
      <c r="AC25" s="160"/>
      <c r="AD25" s="160"/>
      <c r="AE25" s="160"/>
      <c r="AF25" s="160"/>
      <c r="AG25" s="160"/>
      <c r="AH25" s="160"/>
      <c r="AI25" s="160"/>
      <c r="AJ25" s="160"/>
      <c r="AK25" s="57">
        <f t="shared" si="3"/>
        <v>0</v>
      </c>
      <c r="AL25" s="57">
        <f t="shared" si="4"/>
        <v>0</v>
      </c>
      <c r="AM25" s="57">
        <f t="shared" si="5"/>
        <v>0</v>
      </c>
      <c r="AN25" s="57" t="str">
        <f t="shared" si="6"/>
        <v/>
      </c>
      <c r="AO25" s="56">
        <f t="shared" si="7"/>
        <v>0</v>
      </c>
      <c r="AP25" s="56" t="str">
        <f t="shared" si="8"/>
        <v/>
      </c>
      <c r="AQ25" s="56">
        <f t="shared" si="9"/>
        <v>0</v>
      </c>
      <c r="AR25" s="56" t="str">
        <f t="shared" si="10"/>
        <v/>
      </c>
      <c r="AS25" s="58" t="str">
        <f>IFERROR(
   'Identitas Siswa'!E24 &amp; " " &amp; LOWER($AT$3) &amp; " " &amp; VLOOKUP(AP25, TP!$AU$5:$AV$24, 2, 0) &amp; ".",
"")</f>
        <v/>
      </c>
      <c r="AT25" s="58" t="str">
        <f>IFERROR(
   'Identitas Siswa'!E24 &amp; " " &amp; LOWER($AT$4) &amp; " " &amp; VLOOKUP(AR25, TP!$AU$5:$AV$24, 2, 0) &amp; ".",
"")</f>
        <v/>
      </c>
      <c r="AU25" s="15"/>
      <c r="AW25" s="29">
        <f t="shared" si="11"/>
        <v>0</v>
      </c>
      <c r="AX25" s="29">
        <f t="shared" si="0"/>
        <v>0</v>
      </c>
      <c r="AY25" s="29">
        <f t="shared" si="1"/>
        <v>0</v>
      </c>
      <c r="AZ25" s="54"/>
      <c r="BA25" s="29">
        <f t="shared" si="2"/>
        <v>0</v>
      </c>
      <c r="BE25" s="48"/>
      <c r="BF25" s="48"/>
    </row>
    <row r="26" spans="1:58" customFormat="1" hidden="1" x14ac:dyDescent="0.25">
      <c r="A26" s="56">
        <f>'Identitas Siswa'!A25</f>
        <v>18</v>
      </c>
      <c r="B26" s="62" t="str">
        <f>IF('Identitas Siswa'!D25=0,"",'Identitas Siswa'!D25)</f>
        <v/>
      </c>
      <c r="C26" s="160"/>
      <c r="D26" s="160"/>
      <c r="E26" s="160"/>
      <c r="F26" s="160"/>
      <c r="G26" s="160"/>
      <c r="H26" s="160"/>
      <c r="I26" s="160"/>
      <c r="J26" s="160"/>
      <c r="K26" s="160"/>
      <c r="L26" s="160"/>
      <c r="M26" s="160"/>
      <c r="N26" s="160"/>
      <c r="O26" s="160"/>
      <c r="P26" s="160"/>
      <c r="Q26" s="160"/>
      <c r="R26" s="160"/>
      <c r="S26" s="160"/>
      <c r="T26" s="160"/>
      <c r="U26" s="160"/>
      <c r="V26" s="160"/>
      <c r="W26" s="160"/>
      <c r="X26" s="160"/>
      <c r="Y26" s="160"/>
      <c r="Z26" s="160"/>
      <c r="AA26" s="160"/>
      <c r="AB26" s="160"/>
      <c r="AC26" s="160"/>
      <c r="AD26" s="160"/>
      <c r="AE26" s="160"/>
      <c r="AF26" s="160"/>
      <c r="AG26" s="160"/>
      <c r="AH26" s="160"/>
      <c r="AI26" s="160"/>
      <c r="AJ26" s="160"/>
      <c r="AK26" s="57">
        <f t="shared" si="3"/>
        <v>0</v>
      </c>
      <c r="AL26" s="57">
        <f t="shared" si="4"/>
        <v>0</v>
      </c>
      <c r="AM26" s="57">
        <f t="shared" si="5"/>
        <v>0</v>
      </c>
      <c r="AN26" s="57" t="str">
        <f t="shared" si="6"/>
        <v/>
      </c>
      <c r="AO26" s="56">
        <f t="shared" si="7"/>
        <v>0</v>
      </c>
      <c r="AP26" s="56" t="str">
        <f t="shared" si="8"/>
        <v/>
      </c>
      <c r="AQ26" s="56">
        <f t="shared" si="9"/>
        <v>0</v>
      </c>
      <c r="AR26" s="56" t="str">
        <f t="shared" si="10"/>
        <v/>
      </c>
      <c r="AS26" s="58" t="str">
        <f>IFERROR(
   'Identitas Siswa'!E25 &amp; " " &amp; LOWER($AT$3) &amp; " " &amp; VLOOKUP(AP26, TP!$AU$5:$AV$24, 2, 0) &amp; ".",
"")</f>
        <v/>
      </c>
      <c r="AT26" s="58" t="str">
        <f>IFERROR(
   'Identitas Siswa'!E25 &amp; " " &amp; LOWER($AT$4) &amp; " " &amp; VLOOKUP(AR26, TP!$AU$5:$AV$24, 2, 0) &amp; ".",
"")</f>
        <v/>
      </c>
      <c r="AU26" s="15"/>
      <c r="AW26" s="29">
        <f t="shared" si="11"/>
        <v>0</v>
      </c>
      <c r="AX26" s="29">
        <f t="shared" si="0"/>
        <v>0</v>
      </c>
      <c r="AY26" s="29">
        <f t="shared" si="1"/>
        <v>0</v>
      </c>
      <c r="AZ26" s="54"/>
      <c r="BA26" s="29">
        <f t="shared" si="2"/>
        <v>0</v>
      </c>
      <c r="BE26" s="48"/>
      <c r="BF26" s="48"/>
    </row>
    <row r="27" spans="1:58" customFormat="1" hidden="1" x14ac:dyDescent="0.25">
      <c r="A27" s="56">
        <f>'Identitas Siswa'!A26</f>
        <v>19</v>
      </c>
      <c r="B27" s="62" t="str">
        <f>IF('Identitas Siswa'!D26=0,"",'Identitas Siswa'!D26)</f>
        <v/>
      </c>
      <c r="C27" s="160"/>
      <c r="D27" s="160"/>
      <c r="E27" s="160"/>
      <c r="F27" s="160"/>
      <c r="G27" s="160"/>
      <c r="H27" s="160"/>
      <c r="I27" s="160"/>
      <c r="J27" s="160"/>
      <c r="K27" s="160"/>
      <c r="L27" s="160"/>
      <c r="M27" s="160"/>
      <c r="N27" s="160"/>
      <c r="O27" s="160"/>
      <c r="P27" s="160"/>
      <c r="Q27" s="160"/>
      <c r="R27" s="160"/>
      <c r="S27" s="160"/>
      <c r="T27" s="160"/>
      <c r="U27" s="160"/>
      <c r="V27" s="160"/>
      <c r="W27" s="160"/>
      <c r="X27" s="160"/>
      <c r="Y27" s="160"/>
      <c r="Z27" s="160"/>
      <c r="AA27" s="160"/>
      <c r="AB27" s="160"/>
      <c r="AC27" s="160"/>
      <c r="AD27" s="160"/>
      <c r="AE27" s="160"/>
      <c r="AF27" s="160"/>
      <c r="AG27" s="160"/>
      <c r="AH27" s="160"/>
      <c r="AI27" s="160"/>
      <c r="AJ27" s="160"/>
      <c r="AK27" s="57">
        <f t="shared" si="3"/>
        <v>0</v>
      </c>
      <c r="AL27" s="57">
        <f t="shared" si="4"/>
        <v>0</v>
      </c>
      <c r="AM27" s="57">
        <f t="shared" si="5"/>
        <v>0</v>
      </c>
      <c r="AN27" s="57" t="str">
        <f t="shared" si="6"/>
        <v/>
      </c>
      <c r="AO27" s="56">
        <f t="shared" si="7"/>
        <v>0</v>
      </c>
      <c r="AP27" s="56" t="str">
        <f t="shared" si="8"/>
        <v/>
      </c>
      <c r="AQ27" s="56">
        <f t="shared" si="9"/>
        <v>0</v>
      </c>
      <c r="AR27" s="56" t="str">
        <f t="shared" si="10"/>
        <v/>
      </c>
      <c r="AS27" s="58" t="str">
        <f>IFERROR(
   'Identitas Siswa'!E26 &amp; " " &amp; LOWER($AT$3) &amp; " " &amp; VLOOKUP(AP27, TP!$AU$5:$AV$24, 2, 0) &amp; ".",
"")</f>
        <v/>
      </c>
      <c r="AT27" s="58" t="str">
        <f>IFERROR(
   'Identitas Siswa'!E26 &amp; " " &amp; LOWER($AT$4) &amp; " " &amp; VLOOKUP(AR27, TP!$AU$5:$AV$24, 2, 0) &amp; ".",
"")</f>
        <v/>
      </c>
      <c r="AU27" s="15"/>
      <c r="AW27" s="29">
        <f t="shared" si="11"/>
        <v>0</v>
      </c>
      <c r="AX27" s="29">
        <f t="shared" si="0"/>
        <v>0</v>
      </c>
      <c r="AY27" s="29">
        <f t="shared" si="1"/>
        <v>0</v>
      </c>
      <c r="AZ27" s="54"/>
      <c r="BA27" s="29">
        <f t="shared" si="2"/>
        <v>0</v>
      </c>
      <c r="BE27" s="48"/>
      <c r="BF27" s="48"/>
    </row>
    <row r="28" spans="1:58" customFormat="1" hidden="1" x14ac:dyDescent="0.25">
      <c r="A28" s="56">
        <f>'Identitas Siswa'!A27</f>
        <v>20</v>
      </c>
      <c r="B28" s="62" t="str">
        <f>IF('Identitas Siswa'!D27=0,"",'Identitas Siswa'!D27)</f>
        <v/>
      </c>
      <c r="C28" s="160"/>
      <c r="D28" s="160"/>
      <c r="E28" s="160"/>
      <c r="F28" s="160"/>
      <c r="G28" s="160"/>
      <c r="H28" s="160"/>
      <c r="I28" s="160"/>
      <c r="J28" s="160"/>
      <c r="K28" s="160"/>
      <c r="L28" s="160"/>
      <c r="M28" s="160"/>
      <c r="N28" s="160"/>
      <c r="O28" s="160"/>
      <c r="P28" s="160"/>
      <c r="Q28" s="160"/>
      <c r="R28" s="160"/>
      <c r="S28" s="160"/>
      <c r="T28" s="160"/>
      <c r="U28" s="160"/>
      <c r="V28" s="160"/>
      <c r="W28" s="160"/>
      <c r="X28" s="160"/>
      <c r="Y28" s="160"/>
      <c r="Z28" s="160"/>
      <c r="AA28" s="160"/>
      <c r="AB28" s="160"/>
      <c r="AC28" s="160"/>
      <c r="AD28" s="160"/>
      <c r="AE28" s="160"/>
      <c r="AF28" s="160"/>
      <c r="AG28" s="160"/>
      <c r="AH28" s="160"/>
      <c r="AI28" s="160"/>
      <c r="AJ28" s="160"/>
      <c r="AK28" s="57">
        <f t="shared" si="3"/>
        <v>0</v>
      </c>
      <c r="AL28" s="57">
        <f t="shared" si="4"/>
        <v>0</v>
      </c>
      <c r="AM28" s="57">
        <f t="shared" si="5"/>
        <v>0</v>
      </c>
      <c r="AN28" s="57" t="str">
        <f t="shared" si="6"/>
        <v/>
      </c>
      <c r="AO28" s="56">
        <f t="shared" si="7"/>
        <v>0</v>
      </c>
      <c r="AP28" s="56" t="str">
        <f t="shared" si="8"/>
        <v/>
      </c>
      <c r="AQ28" s="56">
        <f t="shared" si="9"/>
        <v>0</v>
      </c>
      <c r="AR28" s="56" t="str">
        <f t="shared" si="10"/>
        <v/>
      </c>
      <c r="AS28" s="58" t="str">
        <f>IFERROR(
   'Identitas Siswa'!E27 &amp; " " &amp; LOWER($AT$3) &amp; " " &amp; VLOOKUP(AP28, TP!$AU$5:$AV$24, 2, 0) &amp; ".",
"")</f>
        <v/>
      </c>
      <c r="AT28" s="58" t="str">
        <f>IFERROR(
   'Identitas Siswa'!E27 &amp; " " &amp; LOWER($AT$4) &amp; " " &amp; VLOOKUP(AR28, TP!$AU$5:$AV$24, 2, 0) &amp; ".",
"")</f>
        <v/>
      </c>
      <c r="AU28" s="15"/>
      <c r="AW28" s="29">
        <f t="shared" si="11"/>
        <v>0</v>
      </c>
      <c r="AX28" s="29">
        <f t="shared" si="0"/>
        <v>0</v>
      </c>
      <c r="AY28" s="29">
        <f t="shared" si="1"/>
        <v>0</v>
      </c>
      <c r="AZ28" s="54"/>
      <c r="BA28" s="29">
        <f t="shared" si="2"/>
        <v>0</v>
      </c>
      <c r="BE28" s="48"/>
      <c r="BF28" s="48"/>
    </row>
    <row r="29" spans="1:58" customFormat="1" hidden="1" x14ac:dyDescent="0.25">
      <c r="A29" s="56">
        <f>'Identitas Siswa'!A28</f>
        <v>21</v>
      </c>
      <c r="B29" s="62" t="str">
        <f>IF('Identitas Siswa'!D28=0,"",'Identitas Siswa'!D28)</f>
        <v/>
      </c>
      <c r="C29" s="160"/>
      <c r="D29" s="160"/>
      <c r="E29" s="160"/>
      <c r="F29" s="160"/>
      <c r="G29" s="160"/>
      <c r="H29" s="160"/>
      <c r="I29" s="160"/>
      <c r="J29" s="160"/>
      <c r="K29" s="160"/>
      <c r="L29" s="160"/>
      <c r="M29" s="160"/>
      <c r="N29" s="160"/>
      <c r="O29" s="160"/>
      <c r="P29" s="160"/>
      <c r="Q29" s="160"/>
      <c r="R29" s="160"/>
      <c r="S29" s="160"/>
      <c r="T29" s="160"/>
      <c r="U29" s="160"/>
      <c r="V29" s="160"/>
      <c r="W29" s="160"/>
      <c r="X29" s="160"/>
      <c r="Y29" s="160"/>
      <c r="Z29" s="160"/>
      <c r="AA29" s="160"/>
      <c r="AB29" s="160"/>
      <c r="AC29" s="160"/>
      <c r="AD29" s="160"/>
      <c r="AE29" s="160"/>
      <c r="AF29" s="160"/>
      <c r="AG29" s="160"/>
      <c r="AH29" s="160"/>
      <c r="AI29" s="160"/>
      <c r="AJ29" s="160"/>
      <c r="AK29" s="57">
        <f t="shared" si="3"/>
        <v>0</v>
      </c>
      <c r="AL29" s="57">
        <f t="shared" si="4"/>
        <v>0</v>
      </c>
      <c r="AM29" s="57">
        <f t="shared" si="5"/>
        <v>0</v>
      </c>
      <c r="AN29" s="57" t="str">
        <f t="shared" si="6"/>
        <v/>
      </c>
      <c r="AO29" s="56">
        <f t="shared" si="7"/>
        <v>0</v>
      </c>
      <c r="AP29" s="56" t="str">
        <f t="shared" si="8"/>
        <v/>
      </c>
      <c r="AQ29" s="56">
        <f t="shared" si="9"/>
        <v>0</v>
      </c>
      <c r="AR29" s="56" t="str">
        <f t="shared" si="10"/>
        <v/>
      </c>
      <c r="AS29" s="58" t="str">
        <f>IFERROR(
   'Identitas Siswa'!E28 &amp; " " &amp; LOWER($AT$3) &amp; " " &amp; VLOOKUP(AP29, TP!$AU$5:$AV$24, 2, 0) &amp; ".",
"")</f>
        <v/>
      </c>
      <c r="AT29" s="58" t="str">
        <f>IFERROR(
   'Identitas Siswa'!E28 &amp; " " &amp; LOWER($AT$4) &amp; " " &amp; VLOOKUP(AR29, TP!$AU$5:$AV$24, 2, 0) &amp; ".",
"")</f>
        <v/>
      </c>
      <c r="AU29" s="15"/>
      <c r="AW29" s="29">
        <f t="shared" si="11"/>
        <v>0</v>
      </c>
      <c r="AX29" s="29">
        <f t="shared" si="0"/>
        <v>0</v>
      </c>
      <c r="AY29" s="29">
        <f t="shared" si="1"/>
        <v>0</v>
      </c>
      <c r="AZ29" s="54"/>
      <c r="BA29" s="29">
        <f t="shared" si="2"/>
        <v>0</v>
      </c>
      <c r="BE29" s="48"/>
      <c r="BF29" s="48"/>
    </row>
    <row r="30" spans="1:58" customFormat="1" hidden="1" x14ac:dyDescent="0.25">
      <c r="A30" s="56">
        <f>'Identitas Siswa'!A29</f>
        <v>22</v>
      </c>
      <c r="B30" s="62" t="str">
        <f>IF('Identitas Siswa'!D29=0,"",'Identitas Siswa'!D29)</f>
        <v/>
      </c>
      <c r="C30" s="160"/>
      <c r="D30" s="160"/>
      <c r="E30" s="160"/>
      <c r="F30" s="160"/>
      <c r="G30" s="160"/>
      <c r="H30" s="160"/>
      <c r="I30" s="160"/>
      <c r="J30" s="160"/>
      <c r="K30" s="160"/>
      <c r="L30" s="160"/>
      <c r="M30" s="160"/>
      <c r="N30" s="160"/>
      <c r="O30" s="160"/>
      <c r="P30" s="160"/>
      <c r="Q30" s="160"/>
      <c r="R30" s="160"/>
      <c r="S30" s="160"/>
      <c r="T30" s="160"/>
      <c r="U30" s="160"/>
      <c r="V30" s="160"/>
      <c r="W30" s="160"/>
      <c r="X30" s="160"/>
      <c r="Y30" s="160"/>
      <c r="Z30" s="160"/>
      <c r="AA30" s="160"/>
      <c r="AB30" s="160"/>
      <c r="AC30" s="160"/>
      <c r="AD30" s="160"/>
      <c r="AE30" s="160"/>
      <c r="AF30" s="160"/>
      <c r="AG30" s="160"/>
      <c r="AH30" s="160"/>
      <c r="AI30" s="160"/>
      <c r="AJ30" s="160"/>
      <c r="AK30" s="57">
        <f t="shared" si="3"/>
        <v>0</v>
      </c>
      <c r="AL30" s="57">
        <f t="shared" si="4"/>
        <v>0</v>
      </c>
      <c r="AM30" s="57">
        <f t="shared" si="5"/>
        <v>0</v>
      </c>
      <c r="AN30" s="57" t="str">
        <f t="shared" si="6"/>
        <v/>
      </c>
      <c r="AO30" s="56">
        <f t="shared" si="7"/>
        <v>0</v>
      </c>
      <c r="AP30" s="56" t="str">
        <f t="shared" si="8"/>
        <v/>
      </c>
      <c r="AQ30" s="56">
        <f t="shared" si="9"/>
        <v>0</v>
      </c>
      <c r="AR30" s="56" t="str">
        <f t="shared" si="10"/>
        <v/>
      </c>
      <c r="AS30" s="58" t="str">
        <f>IFERROR(
   'Identitas Siswa'!E29 &amp; " " &amp; LOWER($AT$3) &amp; " " &amp; VLOOKUP(AP30, TP!$AU$5:$AV$24, 2, 0) &amp; ".",
"")</f>
        <v/>
      </c>
      <c r="AT30" s="58" t="str">
        <f>IFERROR(
   'Identitas Siswa'!E29 &amp; " " &amp; LOWER($AT$4) &amp; " " &amp; VLOOKUP(AR30, TP!$AU$5:$AV$24, 2, 0) &amp; ".",
"")</f>
        <v/>
      </c>
      <c r="AU30" s="15"/>
      <c r="AW30" s="29">
        <f t="shared" si="11"/>
        <v>0</v>
      </c>
      <c r="AX30" s="29">
        <f t="shared" si="0"/>
        <v>0</v>
      </c>
      <c r="AY30" s="29">
        <f t="shared" si="1"/>
        <v>0</v>
      </c>
      <c r="AZ30" s="54"/>
      <c r="BA30" s="29">
        <f t="shared" si="2"/>
        <v>0</v>
      </c>
      <c r="BE30" s="48"/>
      <c r="BF30" s="48"/>
    </row>
    <row r="31" spans="1:58" customFormat="1" hidden="1" x14ac:dyDescent="0.25">
      <c r="A31" s="56">
        <f>'Identitas Siswa'!A30</f>
        <v>23</v>
      </c>
      <c r="B31" s="62" t="str">
        <f>IF('Identitas Siswa'!D30=0,"",'Identitas Siswa'!D30)</f>
        <v/>
      </c>
      <c r="C31" s="160"/>
      <c r="D31" s="160"/>
      <c r="E31" s="160"/>
      <c r="F31" s="160"/>
      <c r="G31" s="160"/>
      <c r="H31" s="160"/>
      <c r="I31" s="160"/>
      <c r="J31" s="160"/>
      <c r="K31" s="160"/>
      <c r="L31" s="160"/>
      <c r="M31" s="160"/>
      <c r="N31" s="160"/>
      <c r="O31" s="160"/>
      <c r="P31" s="160"/>
      <c r="Q31" s="160"/>
      <c r="R31" s="160"/>
      <c r="S31" s="160"/>
      <c r="T31" s="160"/>
      <c r="U31" s="160"/>
      <c r="V31" s="160"/>
      <c r="W31" s="160"/>
      <c r="X31" s="160"/>
      <c r="Y31" s="160"/>
      <c r="Z31" s="160"/>
      <c r="AA31" s="160"/>
      <c r="AB31" s="160"/>
      <c r="AC31" s="160"/>
      <c r="AD31" s="160"/>
      <c r="AE31" s="160"/>
      <c r="AF31" s="160"/>
      <c r="AG31" s="160"/>
      <c r="AH31" s="160"/>
      <c r="AI31" s="160"/>
      <c r="AJ31" s="160"/>
      <c r="AK31" s="57">
        <f t="shared" si="3"/>
        <v>0</v>
      </c>
      <c r="AL31" s="57">
        <f t="shared" si="4"/>
        <v>0</v>
      </c>
      <c r="AM31" s="57">
        <f t="shared" si="5"/>
        <v>0</v>
      </c>
      <c r="AN31" s="57" t="str">
        <f t="shared" si="6"/>
        <v/>
      </c>
      <c r="AO31" s="56">
        <f t="shared" si="7"/>
        <v>0</v>
      </c>
      <c r="AP31" s="56" t="str">
        <f t="shared" si="8"/>
        <v/>
      </c>
      <c r="AQ31" s="56">
        <f t="shared" si="9"/>
        <v>0</v>
      </c>
      <c r="AR31" s="56" t="str">
        <f t="shared" si="10"/>
        <v/>
      </c>
      <c r="AS31" s="58" t="str">
        <f>IFERROR(
   'Identitas Siswa'!E30 &amp; " " &amp; LOWER($AT$3) &amp; " " &amp; VLOOKUP(AP31, TP!$AU$5:$AV$24, 2, 0) &amp; ".",
"")</f>
        <v/>
      </c>
      <c r="AT31" s="58" t="str">
        <f>IFERROR(
   'Identitas Siswa'!E30 &amp; " " &amp; LOWER($AT$4) &amp; " " &amp; VLOOKUP(AR31, TP!$AU$5:$AV$24, 2, 0) &amp; ".",
"")</f>
        <v/>
      </c>
      <c r="AU31" s="15"/>
      <c r="AW31" s="29">
        <f t="shared" si="11"/>
        <v>0</v>
      </c>
      <c r="AX31" s="29">
        <f t="shared" si="0"/>
        <v>0</v>
      </c>
      <c r="AY31" s="29">
        <f t="shared" si="1"/>
        <v>0</v>
      </c>
      <c r="AZ31" s="54"/>
      <c r="BA31" s="29">
        <f t="shared" si="2"/>
        <v>0</v>
      </c>
      <c r="BE31" s="48"/>
      <c r="BF31" s="48"/>
    </row>
    <row r="32" spans="1:58" customFormat="1" hidden="1" x14ac:dyDescent="0.25">
      <c r="A32" s="56">
        <f>'Identitas Siswa'!A31</f>
        <v>24</v>
      </c>
      <c r="B32" s="62" t="str">
        <f>IF('Identitas Siswa'!D31=0,"",'Identitas Siswa'!D31)</f>
        <v/>
      </c>
      <c r="C32" s="160"/>
      <c r="D32" s="160"/>
      <c r="E32" s="160"/>
      <c r="F32" s="160"/>
      <c r="G32" s="160"/>
      <c r="H32" s="160"/>
      <c r="I32" s="160"/>
      <c r="J32" s="160"/>
      <c r="K32" s="160"/>
      <c r="L32" s="160"/>
      <c r="M32" s="160"/>
      <c r="N32" s="160"/>
      <c r="O32" s="160"/>
      <c r="P32" s="160"/>
      <c r="Q32" s="160"/>
      <c r="R32" s="160"/>
      <c r="S32" s="160"/>
      <c r="T32" s="160"/>
      <c r="U32" s="160"/>
      <c r="V32" s="160"/>
      <c r="W32" s="160"/>
      <c r="X32" s="160"/>
      <c r="Y32" s="160"/>
      <c r="Z32" s="160"/>
      <c r="AA32" s="160"/>
      <c r="AB32" s="160"/>
      <c r="AC32" s="160"/>
      <c r="AD32" s="160"/>
      <c r="AE32" s="160"/>
      <c r="AF32" s="160"/>
      <c r="AG32" s="160"/>
      <c r="AH32" s="160"/>
      <c r="AI32" s="160"/>
      <c r="AJ32" s="160"/>
      <c r="AK32" s="57">
        <f t="shared" si="3"/>
        <v>0</v>
      </c>
      <c r="AL32" s="57">
        <f t="shared" si="4"/>
        <v>0</v>
      </c>
      <c r="AM32" s="57">
        <f t="shared" si="5"/>
        <v>0</v>
      </c>
      <c r="AN32" s="57" t="str">
        <f t="shared" si="6"/>
        <v/>
      </c>
      <c r="AO32" s="56">
        <f t="shared" si="7"/>
        <v>0</v>
      </c>
      <c r="AP32" s="56" t="str">
        <f t="shared" si="8"/>
        <v/>
      </c>
      <c r="AQ32" s="56">
        <f t="shared" si="9"/>
        <v>0</v>
      </c>
      <c r="AR32" s="56" t="str">
        <f t="shared" si="10"/>
        <v/>
      </c>
      <c r="AS32" s="58" t="str">
        <f>IFERROR(
   'Identitas Siswa'!E31 &amp; " " &amp; LOWER($AT$3) &amp; " " &amp; VLOOKUP(AP32, TP!$AU$5:$AV$24, 2, 0) &amp; ".",
"")</f>
        <v/>
      </c>
      <c r="AT32" s="58" t="str">
        <f>IFERROR(
   'Identitas Siswa'!E31 &amp; " " &amp; LOWER($AT$4) &amp; " " &amp; VLOOKUP(AR32, TP!$AU$5:$AV$24, 2, 0) &amp; ".",
"")</f>
        <v/>
      </c>
      <c r="AU32" s="15"/>
      <c r="AW32" s="29">
        <f t="shared" si="11"/>
        <v>0</v>
      </c>
      <c r="AX32" s="29">
        <f t="shared" si="0"/>
        <v>0</v>
      </c>
      <c r="AY32" s="29">
        <f t="shared" si="1"/>
        <v>0</v>
      </c>
      <c r="AZ32" s="54"/>
      <c r="BA32" s="29">
        <f t="shared" si="2"/>
        <v>0</v>
      </c>
      <c r="BE32" s="48"/>
      <c r="BF32" s="48"/>
    </row>
    <row r="33" spans="1:58" customFormat="1" hidden="1" x14ac:dyDescent="0.25">
      <c r="A33" s="56">
        <f>'Identitas Siswa'!A32</f>
        <v>25</v>
      </c>
      <c r="B33" s="62" t="str">
        <f>IF('Identitas Siswa'!D32=0,"",'Identitas Siswa'!D32)</f>
        <v/>
      </c>
      <c r="C33" s="160"/>
      <c r="D33" s="160"/>
      <c r="E33" s="160"/>
      <c r="F33" s="160"/>
      <c r="G33" s="160"/>
      <c r="H33" s="160"/>
      <c r="I33" s="160"/>
      <c r="J33" s="160"/>
      <c r="K33" s="160"/>
      <c r="L33" s="160"/>
      <c r="M33" s="160"/>
      <c r="N33" s="160"/>
      <c r="O33" s="160"/>
      <c r="P33" s="160"/>
      <c r="Q33" s="160"/>
      <c r="R33" s="160"/>
      <c r="S33" s="160"/>
      <c r="T33" s="160"/>
      <c r="U33" s="160"/>
      <c r="V33" s="160"/>
      <c r="W33" s="160"/>
      <c r="X33" s="160"/>
      <c r="Y33" s="160"/>
      <c r="Z33" s="160"/>
      <c r="AA33" s="160"/>
      <c r="AB33" s="160"/>
      <c r="AC33" s="160"/>
      <c r="AD33" s="160"/>
      <c r="AE33" s="160"/>
      <c r="AF33" s="160"/>
      <c r="AG33" s="160"/>
      <c r="AH33" s="160"/>
      <c r="AI33" s="160"/>
      <c r="AJ33" s="160"/>
      <c r="AK33" s="57">
        <f t="shared" si="3"/>
        <v>0</v>
      </c>
      <c r="AL33" s="57">
        <f t="shared" si="4"/>
        <v>0</v>
      </c>
      <c r="AM33" s="57">
        <f t="shared" si="5"/>
        <v>0</v>
      </c>
      <c r="AN33" s="57" t="str">
        <f t="shared" si="6"/>
        <v/>
      </c>
      <c r="AO33" s="56">
        <f t="shared" si="7"/>
        <v>0</v>
      </c>
      <c r="AP33" s="56" t="str">
        <f t="shared" si="8"/>
        <v/>
      </c>
      <c r="AQ33" s="56">
        <f t="shared" si="9"/>
        <v>0</v>
      </c>
      <c r="AR33" s="56" t="str">
        <f t="shared" si="10"/>
        <v/>
      </c>
      <c r="AS33" s="58" t="str">
        <f>IFERROR(
   'Identitas Siswa'!E32 &amp; " " &amp; LOWER($AT$3) &amp; " " &amp; VLOOKUP(AP33, TP!$AU$5:$AV$24, 2, 0) &amp; ".",
"")</f>
        <v/>
      </c>
      <c r="AT33" s="58" t="str">
        <f>IFERROR(
   'Identitas Siswa'!E32 &amp; " " &amp; LOWER($AT$4) &amp; " " &amp; VLOOKUP(AR33, TP!$AU$5:$AV$24, 2, 0) &amp; ".",
"")</f>
        <v/>
      </c>
      <c r="AU33" s="15"/>
      <c r="AW33" s="29">
        <f t="shared" si="11"/>
        <v>0</v>
      </c>
      <c r="AX33" s="29">
        <f t="shared" si="0"/>
        <v>0</v>
      </c>
      <c r="AY33" s="29">
        <f t="shared" si="1"/>
        <v>0</v>
      </c>
      <c r="AZ33" s="54"/>
      <c r="BA33" s="29">
        <f t="shared" si="2"/>
        <v>0</v>
      </c>
      <c r="BE33" s="48"/>
      <c r="BF33" s="48"/>
    </row>
    <row r="34" spans="1:58" customFormat="1" hidden="1" x14ac:dyDescent="0.25">
      <c r="A34" s="56">
        <f>'Identitas Siswa'!A33</f>
        <v>26</v>
      </c>
      <c r="B34" s="62" t="str">
        <f>IF('Identitas Siswa'!D33=0,"",'Identitas Siswa'!D33)</f>
        <v/>
      </c>
      <c r="C34" s="160"/>
      <c r="D34" s="160"/>
      <c r="E34" s="160"/>
      <c r="F34" s="160"/>
      <c r="G34" s="160"/>
      <c r="H34" s="160"/>
      <c r="I34" s="160"/>
      <c r="J34" s="160"/>
      <c r="K34" s="160"/>
      <c r="L34" s="160"/>
      <c r="M34" s="160"/>
      <c r="N34" s="160"/>
      <c r="O34" s="160"/>
      <c r="P34" s="160"/>
      <c r="Q34" s="160"/>
      <c r="R34" s="160"/>
      <c r="S34" s="160"/>
      <c r="T34" s="160"/>
      <c r="U34" s="160"/>
      <c r="V34" s="160"/>
      <c r="W34" s="160"/>
      <c r="X34" s="160"/>
      <c r="Y34" s="160"/>
      <c r="Z34" s="160"/>
      <c r="AA34" s="160"/>
      <c r="AB34" s="160"/>
      <c r="AC34" s="160"/>
      <c r="AD34" s="160"/>
      <c r="AE34" s="160"/>
      <c r="AF34" s="160"/>
      <c r="AG34" s="160"/>
      <c r="AH34" s="160"/>
      <c r="AI34" s="160"/>
      <c r="AJ34" s="160"/>
      <c r="AK34" s="57">
        <f t="shared" si="3"/>
        <v>0</v>
      </c>
      <c r="AL34" s="57">
        <f t="shared" si="4"/>
        <v>0</v>
      </c>
      <c r="AM34" s="57">
        <f t="shared" si="5"/>
        <v>0</v>
      </c>
      <c r="AN34" s="57" t="str">
        <f t="shared" si="6"/>
        <v/>
      </c>
      <c r="AO34" s="56">
        <f t="shared" si="7"/>
        <v>0</v>
      </c>
      <c r="AP34" s="56" t="str">
        <f t="shared" si="8"/>
        <v/>
      </c>
      <c r="AQ34" s="56">
        <f t="shared" si="9"/>
        <v>0</v>
      </c>
      <c r="AR34" s="56" t="str">
        <f t="shared" si="10"/>
        <v/>
      </c>
      <c r="AS34" s="58" t="str">
        <f>IFERROR(
   'Identitas Siswa'!E33 &amp; " " &amp; LOWER($AT$3) &amp; " " &amp; VLOOKUP(AP34, TP!$AU$5:$AV$24, 2, 0) &amp; ".",
"")</f>
        <v/>
      </c>
      <c r="AT34" s="58" t="str">
        <f>IFERROR(
   'Identitas Siswa'!E33 &amp; " " &amp; LOWER($AT$4) &amp; " " &amp; VLOOKUP(AR34, TP!$AU$5:$AV$24, 2, 0) &amp; ".",
"")</f>
        <v/>
      </c>
      <c r="AU34" s="15"/>
      <c r="AW34" s="29">
        <f t="shared" si="11"/>
        <v>0</v>
      </c>
      <c r="AX34" s="29">
        <f t="shared" si="0"/>
        <v>0</v>
      </c>
      <c r="AY34" s="29">
        <f t="shared" si="1"/>
        <v>0</v>
      </c>
      <c r="AZ34" s="54"/>
      <c r="BA34" s="29">
        <f t="shared" si="2"/>
        <v>0</v>
      </c>
      <c r="BE34" s="48"/>
      <c r="BF34" s="48"/>
    </row>
    <row r="35" spans="1:58" customFormat="1" hidden="1" x14ac:dyDescent="0.25">
      <c r="A35" s="56">
        <f>'Identitas Siswa'!A34</f>
        <v>27</v>
      </c>
      <c r="B35" s="62" t="str">
        <f>IF('Identitas Siswa'!D34=0,"",'Identitas Siswa'!D34)</f>
        <v/>
      </c>
      <c r="C35" s="160"/>
      <c r="D35" s="160"/>
      <c r="E35" s="160"/>
      <c r="F35" s="160"/>
      <c r="G35" s="160"/>
      <c r="H35" s="160"/>
      <c r="I35" s="160"/>
      <c r="J35" s="160"/>
      <c r="K35" s="160"/>
      <c r="L35" s="160"/>
      <c r="M35" s="160"/>
      <c r="N35" s="160"/>
      <c r="O35" s="160"/>
      <c r="P35" s="160"/>
      <c r="Q35" s="160"/>
      <c r="R35" s="160"/>
      <c r="S35" s="160"/>
      <c r="T35" s="160"/>
      <c r="U35" s="160"/>
      <c r="V35" s="160"/>
      <c r="W35" s="160"/>
      <c r="X35" s="160"/>
      <c r="Y35" s="160"/>
      <c r="Z35" s="160"/>
      <c r="AA35" s="160"/>
      <c r="AB35" s="160"/>
      <c r="AC35" s="160"/>
      <c r="AD35" s="160"/>
      <c r="AE35" s="160"/>
      <c r="AF35" s="160"/>
      <c r="AG35" s="160"/>
      <c r="AH35" s="160"/>
      <c r="AI35" s="160"/>
      <c r="AJ35" s="160"/>
      <c r="AK35" s="57">
        <f t="shared" si="3"/>
        <v>0</v>
      </c>
      <c r="AL35" s="57">
        <f t="shared" si="4"/>
        <v>0</v>
      </c>
      <c r="AM35" s="57">
        <f t="shared" si="5"/>
        <v>0</v>
      </c>
      <c r="AN35" s="57" t="str">
        <f t="shared" si="6"/>
        <v/>
      </c>
      <c r="AO35" s="56">
        <f t="shared" si="7"/>
        <v>0</v>
      </c>
      <c r="AP35" s="56" t="str">
        <f t="shared" si="8"/>
        <v/>
      </c>
      <c r="AQ35" s="56">
        <f t="shared" si="9"/>
        <v>0</v>
      </c>
      <c r="AR35" s="56" t="str">
        <f t="shared" si="10"/>
        <v/>
      </c>
      <c r="AS35" s="58" t="str">
        <f>IFERROR(
   'Identitas Siswa'!E34 &amp; " " &amp; LOWER($AT$3) &amp; " " &amp; VLOOKUP(AP35, TP!$AU$5:$AV$24, 2, 0) &amp; ".",
"")</f>
        <v/>
      </c>
      <c r="AT35" s="58" t="str">
        <f>IFERROR(
   'Identitas Siswa'!E34 &amp; " " &amp; LOWER($AT$4) &amp; " " &amp; VLOOKUP(AR35, TP!$AU$5:$AV$24, 2, 0) &amp; ".",
"")</f>
        <v/>
      </c>
      <c r="AU35" s="15"/>
      <c r="AW35" s="29">
        <f t="shared" si="11"/>
        <v>0</v>
      </c>
      <c r="AX35" s="29">
        <f t="shared" si="0"/>
        <v>0</v>
      </c>
      <c r="AY35" s="29">
        <f t="shared" si="1"/>
        <v>0</v>
      </c>
      <c r="AZ35" s="54"/>
      <c r="BA35" s="29">
        <f t="shared" si="2"/>
        <v>0</v>
      </c>
      <c r="BE35" s="48"/>
      <c r="BF35" s="48"/>
    </row>
    <row r="36" spans="1:58" customFormat="1" hidden="1" x14ac:dyDescent="0.25">
      <c r="A36" s="56">
        <f>'Identitas Siswa'!A35</f>
        <v>28</v>
      </c>
      <c r="B36" s="62" t="str">
        <f>IF('Identitas Siswa'!D35=0,"",'Identitas Siswa'!D35)</f>
        <v/>
      </c>
      <c r="C36" s="160"/>
      <c r="D36" s="160"/>
      <c r="E36" s="160"/>
      <c r="F36" s="160"/>
      <c r="G36" s="160"/>
      <c r="H36" s="160"/>
      <c r="I36" s="160"/>
      <c r="J36" s="160"/>
      <c r="K36" s="160"/>
      <c r="L36" s="160"/>
      <c r="M36" s="160"/>
      <c r="N36" s="160"/>
      <c r="O36" s="160"/>
      <c r="P36" s="160"/>
      <c r="Q36" s="160"/>
      <c r="R36" s="160"/>
      <c r="S36" s="160"/>
      <c r="T36" s="160"/>
      <c r="U36" s="160"/>
      <c r="V36" s="160"/>
      <c r="W36" s="160"/>
      <c r="X36" s="160"/>
      <c r="Y36" s="160"/>
      <c r="Z36" s="160"/>
      <c r="AA36" s="160"/>
      <c r="AB36" s="160"/>
      <c r="AC36" s="160"/>
      <c r="AD36" s="160"/>
      <c r="AE36" s="160"/>
      <c r="AF36" s="160"/>
      <c r="AG36" s="160"/>
      <c r="AH36" s="160"/>
      <c r="AI36" s="160"/>
      <c r="AJ36" s="160"/>
      <c r="AK36" s="57">
        <f t="shared" si="3"/>
        <v>0</v>
      </c>
      <c r="AL36" s="57">
        <f t="shared" si="4"/>
        <v>0</v>
      </c>
      <c r="AM36" s="57">
        <f t="shared" si="5"/>
        <v>0</v>
      </c>
      <c r="AN36" s="57" t="str">
        <f t="shared" si="6"/>
        <v/>
      </c>
      <c r="AO36" s="56">
        <f t="shared" si="7"/>
        <v>0</v>
      </c>
      <c r="AP36" s="56" t="str">
        <f t="shared" si="8"/>
        <v/>
      </c>
      <c r="AQ36" s="56">
        <f t="shared" si="9"/>
        <v>0</v>
      </c>
      <c r="AR36" s="56" t="str">
        <f t="shared" si="10"/>
        <v/>
      </c>
      <c r="AS36" s="58" t="str">
        <f>IFERROR(
   'Identitas Siswa'!E35 &amp; " " &amp; LOWER($AT$3) &amp; " " &amp; VLOOKUP(AP36, TP!$AU$5:$AV$24, 2, 0) &amp; ".",
"")</f>
        <v/>
      </c>
      <c r="AT36" s="58" t="str">
        <f>IFERROR(
   'Identitas Siswa'!E35 &amp; " " &amp; LOWER($AT$4) &amp; " " &amp; VLOOKUP(AR36, TP!$AU$5:$AV$24, 2, 0) &amp; ".",
"")</f>
        <v/>
      </c>
      <c r="AU36" s="15"/>
      <c r="AW36" s="29">
        <f t="shared" si="11"/>
        <v>0</v>
      </c>
      <c r="AX36" s="29">
        <f t="shared" si="0"/>
        <v>0</v>
      </c>
      <c r="AY36" s="29">
        <f t="shared" si="1"/>
        <v>0</v>
      </c>
      <c r="AZ36" s="54"/>
      <c r="BA36" s="29">
        <f t="shared" si="2"/>
        <v>0</v>
      </c>
      <c r="BE36" s="48"/>
      <c r="BF36" s="48"/>
    </row>
    <row r="37" spans="1:58" customFormat="1" hidden="1" x14ac:dyDescent="0.25">
      <c r="A37" s="56">
        <f>'Identitas Siswa'!A36</f>
        <v>29</v>
      </c>
      <c r="B37" s="62" t="str">
        <f>IF('Identitas Siswa'!D36=0,"",'Identitas Siswa'!D36)</f>
        <v/>
      </c>
      <c r="C37" s="160"/>
      <c r="D37" s="160"/>
      <c r="E37" s="160"/>
      <c r="F37" s="160"/>
      <c r="G37" s="160"/>
      <c r="H37" s="160"/>
      <c r="I37" s="160"/>
      <c r="J37" s="160"/>
      <c r="K37" s="160"/>
      <c r="L37" s="160"/>
      <c r="M37" s="160"/>
      <c r="N37" s="160"/>
      <c r="O37" s="160"/>
      <c r="P37" s="160"/>
      <c r="Q37" s="160"/>
      <c r="R37" s="160"/>
      <c r="S37" s="160"/>
      <c r="T37" s="160"/>
      <c r="U37" s="160"/>
      <c r="V37" s="160"/>
      <c r="W37" s="160"/>
      <c r="X37" s="160"/>
      <c r="Y37" s="160"/>
      <c r="Z37" s="160"/>
      <c r="AA37" s="160"/>
      <c r="AB37" s="160"/>
      <c r="AC37" s="160"/>
      <c r="AD37" s="160"/>
      <c r="AE37" s="160"/>
      <c r="AF37" s="160"/>
      <c r="AG37" s="160"/>
      <c r="AH37" s="160"/>
      <c r="AI37" s="160"/>
      <c r="AJ37" s="160"/>
      <c r="AK37" s="57">
        <f t="shared" si="3"/>
        <v>0</v>
      </c>
      <c r="AL37" s="57">
        <f t="shared" si="4"/>
        <v>0</v>
      </c>
      <c r="AM37" s="57">
        <f t="shared" si="5"/>
        <v>0</v>
      </c>
      <c r="AN37" s="57" t="str">
        <f t="shared" si="6"/>
        <v/>
      </c>
      <c r="AO37" s="56">
        <f t="shared" si="7"/>
        <v>0</v>
      </c>
      <c r="AP37" s="56" t="str">
        <f t="shared" si="8"/>
        <v/>
      </c>
      <c r="AQ37" s="56">
        <f t="shared" si="9"/>
        <v>0</v>
      </c>
      <c r="AR37" s="56" t="str">
        <f t="shared" si="10"/>
        <v/>
      </c>
      <c r="AS37" s="58" t="str">
        <f>IFERROR(
   'Identitas Siswa'!E36 &amp; " " &amp; LOWER($AT$3) &amp; " " &amp; VLOOKUP(AP37, TP!$AU$5:$AV$24, 2, 0) &amp; ".",
"")</f>
        <v/>
      </c>
      <c r="AT37" s="58" t="str">
        <f>IFERROR(
   'Identitas Siswa'!E36 &amp; " " &amp; LOWER($AT$4) &amp; " " &amp; VLOOKUP(AR37, TP!$AU$5:$AV$24, 2, 0) &amp; ".",
"")</f>
        <v/>
      </c>
      <c r="AU37" s="15"/>
      <c r="AW37" s="29">
        <f t="shared" si="11"/>
        <v>0</v>
      </c>
      <c r="AX37" s="29">
        <f t="shared" si="0"/>
        <v>0</v>
      </c>
      <c r="AY37" s="29">
        <f t="shared" si="1"/>
        <v>0</v>
      </c>
      <c r="AZ37" s="54"/>
      <c r="BA37" s="29">
        <f t="shared" si="2"/>
        <v>0</v>
      </c>
      <c r="BE37" s="48"/>
      <c r="BF37" s="48"/>
    </row>
    <row r="38" spans="1:58" customFormat="1" hidden="1" x14ac:dyDescent="0.25">
      <c r="A38" s="56">
        <f>'Identitas Siswa'!A37</f>
        <v>30</v>
      </c>
      <c r="B38" s="62" t="str">
        <f>IF('Identitas Siswa'!D37=0,"",'Identitas Siswa'!D37)</f>
        <v/>
      </c>
      <c r="C38" s="160"/>
      <c r="D38" s="160"/>
      <c r="E38" s="160"/>
      <c r="F38" s="160"/>
      <c r="G38" s="160"/>
      <c r="H38" s="160"/>
      <c r="I38" s="160"/>
      <c r="J38" s="160"/>
      <c r="K38" s="160"/>
      <c r="L38" s="160"/>
      <c r="M38" s="160"/>
      <c r="N38" s="160"/>
      <c r="O38" s="160"/>
      <c r="P38" s="160"/>
      <c r="Q38" s="160"/>
      <c r="R38" s="160"/>
      <c r="S38" s="160"/>
      <c r="T38" s="160"/>
      <c r="U38" s="160"/>
      <c r="V38" s="160"/>
      <c r="W38" s="160"/>
      <c r="X38" s="160"/>
      <c r="Y38" s="160"/>
      <c r="Z38" s="160"/>
      <c r="AA38" s="160"/>
      <c r="AB38" s="160"/>
      <c r="AC38" s="160"/>
      <c r="AD38" s="160"/>
      <c r="AE38" s="160"/>
      <c r="AF38" s="160"/>
      <c r="AG38" s="160"/>
      <c r="AH38" s="160"/>
      <c r="AI38" s="160"/>
      <c r="AJ38" s="160"/>
      <c r="AK38" s="57">
        <f t="shared" si="3"/>
        <v>0</v>
      </c>
      <c r="AL38" s="57">
        <f t="shared" si="4"/>
        <v>0</v>
      </c>
      <c r="AM38" s="57">
        <f t="shared" si="5"/>
        <v>0</v>
      </c>
      <c r="AN38" s="57" t="str">
        <f t="shared" si="6"/>
        <v/>
      </c>
      <c r="AO38" s="56">
        <f t="shared" si="7"/>
        <v>0</v>
      </c>
      <c r="AP38" s="56" t="str">
        <f t="shared" si="8"/>
        <v/>
      </c>
      <c r="AQ38" s="56">
        <f t="shared" si="9"/>
        <v>0</v>
      </c>
      <c r="AR38" s="56" t="str">
        <f t="shared" si="10"/>
        <v/>
      </c>
      <c r="AS38" s="58" t="str">
        <f>IFERROR(
   'Identitas Siswa'!E37 &amp; " " &amp; LOWER($AT$3) &amp; " " &amp; VLOOKUP(AP38, TP!$AU$5:$AV$24, 2, 0) &amp; ".",
"")</f>
        <v/>
      </c>
      <c r="AT38" s="58" t="str">
        <f>IFERROR(
   'Identitas Siswa'!E37 &amp; " " &amp; LOWER($AT$4) &amp; " " &amp; VLOOKUP(AR38, TP!$AU$5:$AV$24, 2, 0) &amp; ".",
"")</f>
        <v/>
      </c>
      <c r="AU38" s="15"/>
      <c r="AW38" s="29">
        <f t="shared" si="11"/>
        <v>0</v>
      </c>
      <c r="AX38" s="29">
        <f t="shared" si="0"/>
        <v>0</v>
      </c>
      <c r="AY38" s="29">
        <f t="shared" si="1"/>
        <v>0</v>
      </c>
      <c r="AZ38" s="54"/>
      <c r="BA38" s="29">
        <f t="shared" si="2"/>
        <v>0</v>
      </c>
      <c r="BE38" s="48"/>
      <c r="BF38" s="48"/>
    </row>
    <row r="39" spans="1:58" customFormat="1" hidden="1" x14ac:dyDescent="0.25">
      <c r="A39" s="56">
        <f>'Identitas Siswa'!A38</f>
        <v>31</v>
      </c>
      <c r="B39" s="62" t="str">
        <f>IF('Identitas Siswa'!D38=0,"",'Identitas Siswa'!D38)</f>
        <v/>
      </c>
      <c r="C39" s="160"/>
      <c r="D39" s="160"/>
      <c r="E39" s="160"/>
      <c r="F39" s="160"/>
      <c r="G39" s="160"/>
      <c r="H39" s="160"/>
      <c r="I39" s="160"/>
      <c r="J39" s="160"/>
      <c r="K39" s="160"/>
      <c r="L39" s="160"/>
      <c r="M39" s="160"/>
      <c r="N39" s="160"/>
      <c r="O39" s="160"/>
      <c r="P39" s="160"/>
      <c r="Q39" s="160"/>
      <c r="R39" s="160"/>
      <c r="S39" s="160"/>
      <c r="T39" s="160"/>
      <c r="U39" s="160"/>
      <c r="V39" s="160"/>
      <c r="W39" s="160"/>
      <c r="X39" s="160"/>
      <c r="Y39" s="160"/>
      <c r="Z39" s="160"/>
      <c r="AA39" s="160"/>
      <c r="AB39" s="160"/>
      <c r="AC39" s="160"/>
      <c r="AD39" s="160"/>
      <c r="AE39" s="160"/>
      <c r="AF39" s="160"/>
      <c r="AG39" s="160"/>
      <c r="AH39" s="160"/>
      <c r="AI39" s="160"/>
      <c r="AJ39" s="160"/>
      <c r="AK39" s="57">
        <f t="shared" si="3"/>
        <v>0</v>
      </c>
      <c r="AL39" s="57">
        <f t="shared" si="4"/>
        <v>0</v>
      </c>
      <c r="AM39" s="57">
        <f t="shared" si="5"/>
        <v>0</v>
      </c>
      <c r="AN39" s="57" t="str">
        <f t="shared" si="6"/>
        <v/>
      </c>
      <c r="AO39" s="56">
        <f t="shared" si="7"/>
        <v>0</v>
      </c>
      <c r="AP39" s="56" t="str">
        <f t="shared" si="8"/>
        <v/>
      </c>
      <c r="AQ39" s="56">
        <f t="shared" si="9"/>
        <v>0</v>
      </c>
      <c r="AR39" s="56" t="str">
        <f t="shared" si="10"/>
        <v/>
      </c>
      <c r="AS39" s="58" t="str">
        <f>IFERROR(
   'Identitas Siswa'!E38 &amp; " " &amp; LOWER($AT$3) &amp; " " &amp; VLOOKUP(AP39, TP!$AU$5:$AV$24, 2, 0) &amp; ".",
"")</f>
        <v/>
      </c>
      <c r="AT39" s="58" t="str">
        <f>IFERROR(
   'Identitas Siswa'!E38 &amp; " " &amp; LOWER($AT$4) &amp; " " &amp; VLOOKUP(AR39, TP!$AU$5:$AV$24, 2, 0) &amp; ".",
"")</f>
        <v/>
      </c>
      <c r="AU39" s="15"/>
      <c r="AW39" s="29">
        <f t="shared" si="11"/>
        <v>0</v>
      </c>
      <c r="AX39" s="29">
        <f t="shared" si="0"/>
        <v>0</v>
      </c>
      <c r="AY39" s="29">
        <f t="shared" si="1"/>
        <v>0</v>
      </c>
      <c r="AZ39" s="54"/>
      <c r="BA39" s="29">
        <f t="shared" si="2"/>
        <v>0</v>
      </c>
      <c r="BE39" s="48"/>
      <c r="BF39" s="48"/>
    </row>
    <row r="40" spans="1:58" customFormat="1" hidden="1" x14ac:dyDescent="0.25">
      <c r="A40" s="56">
        <f>'Identitas Siswa'!A39</f>
        <v>32</v>
      </c>
      <c r="B40" s="62" t="str">
        <f>IF('Identitas Siswa'!D39=0,"",'Identitas Siswa'!D39)</f>
        <v/>
      </c>
      <c r="C40" s="160"/>
      <c r="D40" s="160"/>
      <c r="E40" s="160"/>
      <c r="F40" s="160"/>
      <c r="G40" s="160"/>
      <c r="H40" s="160"/>
      <c r="I40" s="160"/>
      <c r="J40" s="160"/>
      <c r="K40" s="160"/>
      <c r="L40" s="160"/>
      <c r="M40" s="160"/>
      <c r="N40" s="160"/>
      <c r="O40" s="160"/>
      <c r="P40" s="160"/>
      <c r="Q40" s="160"/>
      <c r="R40" s="160"/>
      <c r="S40" s="160"/>
      <c r="T40" s="160"/>
      <c r="U40" s="160"/>
      <c r="V40" s="160"/>
      <c r="W40" s="160"/>
      <c r="X40" s="160"/>
      <c r="Y40" s="160"/>
      <c r="Z40" s="160"/>
      <c r="AA40" s="160"/>
      <c r="AB40" s="160"/>
      <c r="AC40" s="160"/>
      <c r="AD40" s="160"/>
      <c r="AE40" s="160"/>
      <c r="AF40" s="160"/>
      <c r="AG40" s="160"/>
      <c r="AH40" s="160"/>
      <c r="AI40" s="160"/>
      <c r="AJ40" s="160"/>
      <c r="AK40" s="57">
        <f t="shared" si="3"/>
        <v>0</v>
      </c>
      <c r="AL40" s="57">
        <f t="shared" si="4"/>
        <v>0</v>
      </c>
      <c r="AM40" s="57">
        <f t="shared" si="5"/>
        <v>0</v>
      </c>
      <c r="AN40" s="57" t="str">
        <f t="shared" si="6"/>
        <v/>
      </c>
      <c r="AO40" s="56">
        <f t="shared" si="7"/>
        <v>0</v>
      </c>
      <c r="AP40" s="56" t="str">
        <f t="shared" si="8"/>
        <v/>
      </c>
      <c r="AQ40" s="56">
        <f t="shared" si="9"/>
        <v>0</v>
      </c>
      <c r="AR40" s="56" t="str">
        <f t="shared" si="10"/>
        <v/>
      </c>
      <c r="AS40" s="58" t="str">
        <f>IFERROR(
   'Identitas Siswa'!E39 &amp; " " &amp; LOWER($AT$3) &amp; " " &amp; VLOOKUP(AP40, TP!$AU$5:$AV$24, 2, 0) &amp; ".",
"")</f>
        <v/>
      </c>
      <c r="AT40" s="58" t="str">
        <f>IFERROR(
   'Identitas Siswa'!E39 &amp; " " &amp; LOWER($AT$4) &amp; " " &amp; VLOOKUP(AR40, TP!$AU$5:$AV$24, 2, 0) &amp; ".",
"")</f>
        <v/>
      </c>
      <c r="AU40" s="15"/>
      <c r="AW40" s="29">
        <f t="shared" si="11"/>
        <v>0</v>
      </c>
      <c r="AX40" s="29">
        <f t="shared" si="0"/>
        <v>0</v>
      </c>
      <c r="AY40" s="29">
        <f t="shared" si="1"/>
        <v>0</v>
      </c>
      <c r="AZ40" s="54"/>
      <c r="BA40" s="29">
        <f t="shared" si="2"/>
        <v>0</v>
      </c>
      <c r="BE40" s="48"/>
      <c r="BF40" s="48"/>
    </row>
    <row r="41" spans="1:58" customFormat="1" hidden="1" x14ac:dyDescent="0.25">
      <c r="A41" s="56">
        <f>'Identitas Siswa'!A40</f>
        <v>33</v>
      </c>
      <c r="B41" s="62" t="str">
        <f>IF('Identitas Siswa'!D40=0,"",'Identitas Siswa'!D40)</f>
        <v/>
      </c>
      <c r="C41" s="160"/>
      <c r="D41" s="160"/>
      <c r="E41" s="160"/>
      <c r="F41" s="160"/>
      <c r="G41" s="160"/>
      <c r="H41" s="160"/>
      <c r="I41" s="160"/>
      <c r="J41" s="160"/>
      <c r="K41" s="160"/>
      <c r="L41" s="160"/>
      <c r="M41" s="160"/>
      <c r="N41" s="160"/>
      <c r="O41" s="160"/>
      <c r="P41" s="160"/>
      <c r="Q41" s="160"/>
      <c r="R41" s="160"/>
      <c r="S41" s="160"/>
      <c r="T41" s="160"/>
      <c r="U41" s="160"/>
      <c r="V41" s="160"/>
      <c r="W41" s="160"/>
      <c r="X41" s="160"/>
      <c r="Y41" s="160"/>
      <c r="Z41" s="160"/>
      <c r="AA41" s="160"/>
      <c r="AB41" s="160"/>
      <c r="AC41" s="160"/>
      <c r="AD41" s="160"/>
      <c r="AE41" s="160"/>
      <c r="AF41" s="160"/>
      <c r="AG41" s="160"/>
      <c r="AH41" s="160"/>
      <c r="AI41" s="160"/>
      <c r="AJ41" s="160"/>
      <c r="AK41" s="57">
        <f t="shared" si="3"/>
        <v>0</v>
      </c>
      <c r="AL41" s="57">
        <f t="shared" si="4"/>
        <v>0</v>
      </c>
      <c r="AM41" s="57">
        <f t="shared" si="5"/>
        <v>0</v>
      </c>
      <c r="AN41" s="57" t="str">
        <f t="shared" si="6"/>
        <v/>
      </c>
      <c r="AO41" s="56">
        <f t="shared" si="7"/>
        <v>0</v>
      </c>
      <c r="AP41" s="56" t="str">
        <f t="shared" si="8"/>
        <v/>
      </c>
      <c r="AQ41" s="56">
        <f t="shared" si="9"/>
        <v>0</v>
      </c>
      <c r="AR41" s="56" t="str">
        <f t="shared" si="10"/>
        <v/>
      </c>
      <c r="AS41" s="58" t="str">
        <f>IFERROR(
   'Identitas Siswa'!E40 &amp; " " &amp; LOWER($AT$3) &amp; " " &amp; VLOOKUP(AP41, TP!$AU$5:$AV$24, 2, 0) &amp; ".",
"")</f>
        <v/>
      </c>
      <c r="AT41" s="58" t="str">
        <f>IFERROR(
   'Identitas Siswa'!E40 &amp; " " &amp; LOWER($AT$4) &amp; " " &amp; VLOOKUP(AR41, TP!$AU$5:$AV$24, 2, 0) &amp; ".",
"")</f>
        <v/>
      </c>
      <c r="AU41" s="15"/>
      <c r="AW41" s="29">
        <f t="shared" si="11"/>
        <v>0</v>
      </c>
      <c r="AX41" s="29">
        <f t="shared" si="0"/>
        <v>0</v>
      </c>
      <c r="AY41" s="29">
        <f t="shared" si="1"/>
        <v>0</v>
      </c>
      <c r="AZ41" s="54"/>
      <c r="BA41" s="29">
        <f t="shared" si="2"/>
        <v>0</v>
      </c>
      <c r="BE41" s="48"/>
      <c r="BF41" s="48"/>
    </row>
    <row r="42" spans="1:58" customFormat="1" hidden="1" x14ac:dyDescent="0.25">
      <c r="A42" s="56">
        <f>'Identitas Siswa'!A41</f>
        <v>34</v>
      </c>
      <c r="B42" s="62" t="str">
        <f>IF('Identitas Siswa'!D41=0,"",'Identitas Siswa'!D41)</f>
        <v/>
      </c>
      <c r="C42" s="160"/>
      <c r="D42" s="160"/>
      <c r="E42" s="160"/>
      <c r="F42" s="160"/>
      <c r="G42" s="160"/>
      <c r="H42" s="160"/>
      <c r="I42" s="160"/>
      <c r="J42" s="160"/>
      <c r="K42" s="160"/>
      <c r="L42" s="160"/>
      <c r="M42" s="160"/>
      <c r="N42" s="160"/>
      <c r="O42" s="160"/>
      <c r="P42" s="160"/>
      <c r="Q42" s="160"/>
      <c r="R42" s="160"/>
      <c r="S42" s="160"/>
      <c r="T42" s="160"/>
      <c r="U42" s="160"/>
      <c r="V42" s="160"/>
      <c r="W42" s="160"/>
      <c r="X42" s="160"/>
      <c r="Y42" s="160"/>
      <c r="Z42" s="160"/>
      <c r="AA42" s="160"/>
      <c r="AB42" s="160"/>
      <c r="AC42" s="160"/>
      <c r="AD42" s="160"/>
      <c r="AE42" s="160"/>
      <c r="AF42" s="160"/>
      <c r="AG42" s="160"/>
      <c r="AH42" s="160"/>
      <c r="AI42" s="160"/>
      <c r="AJ42" s="160"/>
      <c r="AK42" s="57">
        <f t="shared" si="3"/>
        <v>0</v>
      </c>
      <c r="AL42" s="57">
        <f t="shared" si="4"/>
        <v>0</v>
      </c>
      <c r="AM42" s="57">
        <f t="shared" si="5"/>
        <v>0</v>
      </c>
      <c r="AN42" s="57" t="str">
        <f t="shared" si="6"/>
        <v/>
      </c>
      <c r="AO42" s="56">
        <f t="shared" si="7"/>
        <v>0</v>
      </c>
      <c r="AP42" s="56" t="str">
        <f t="shared" si="8"/>
        <v/>
      </c>
      <c r="AQ42" s="56">
        <f t="shared" si="9"/>
        <v>0</v>
      </c>
      <c r="AR42" s="56" t="str">
        <f t="shared" si="10"/>
        <v/>
      </c>
      <c r="AS42" s="58" t="str">
        <f>IFERROR(
   'Identitas Siswa'!E41 &amp; " " &amp; LOWER($AT$3) &amp; " " &amp; VLOOKUP(AP42, TP!$AU$5:$AV$24, 2, 0) &amp; ".",
"")</f>
        <v/>
      </c>
      <c r="AT42" s="58" t="str">
        <f>IFERROR(
   'Identitas Siswa'!E41 &amp; " " &amp; LOWER($AT$4) &amp; " " &amp; VLOOKUP(AR42, TP!$AU$5:$AV$24, 2, 0) &amp; ".",
"")</f>
        <v/>
      </c>
      <c r="AU42" s="15"/>
      <c r="AW42" s="29">
        <f t="shared" si="11"/>
        <v>0</v>
      </c>
      <c r="AX42" s="29">
        <f t="shared" si="0"/>
        <v>0</v>
      </c>
      <c r="AY42" s="29">
        <f t="shared" si="1"/>
        <v>0</v>
      </c>
      <c r="AZ42" s="54"/>
      <c r="BA42" s="29">
        <f t="shared" si="2"/>
        <v>0</v>
      </c>
      <c r="BE42" s="48"/>
      <c r="BF42" s="48"/>
    </row>
    <row r="43" spans="1:58" customFormat="1" hidden="1" x14ac:dyDescent="0.25">
      <c r="A43" s="56">
        <f>'Identitas Siswa'!A42</f>
        <v>35</v>
      </c>
      <c r="B43" s="62" t="str">
        <f>IF('Identitas Siswa'!D42=0,"",'Identitas Siswa'!D42)</f>
        <v/>
      </c>
      <c r="C43" s="160"/>
      <c r="D43" s="160"/>
      <c r="E43" s="160"/>
      <c r="F43" s="160"/>
      <c r="G43" s="160"/>
      <c r="H43" s="160"/>
      <c r="I43" s="160"/>
      <c r="J43" s="160"/>
      <c r="K43" s="160"/>
      <c r="L43" s="160"/>
      <c r="M43" s="160"/>
      <c r="N43" s="160"/>
      <c r="O43" s="160"/>
      <c r="P43" s="160"/>
      <c r="Q43" s="160"/>
      <c r="R43" s="160"/>
      <c r="S43" s="160"/>
      <c r="T43" s="160"/>
      <c r="U43" s="160"/>
      <c r="V43" s="160"/>
      <c r="W43" s="160"/>
      <c r="X43" s="160"/>
      <c r="Y43" s="160"/>
      <c r="Z43" s="160"/>
      <c r="AA43" s="160"/>
      <c r="AB43" s="160"/>
      <c r="AC43" s="160"/>
      <c r="AD43" s="160"/>
      <c r="AE43" s="160"/>
      <c r="AF43" s="160"/>
      <c r="AG43" s="160"/>
      <c r="AH43" s="160"/>
      <c r="AI43" s="160"/>
      <c r="AJ43" s="160"/>
      <c r="AK43" s="57">
        <f t="shared" si="3"/>
        <v>0</v>
      </c>
      <c r="AL43" s="57">
        <f t="shared" si="4"/>
        <v>0</v>
      </c>
      <c r="AM43" s="57">
        <f t="shared" si="5"/>
        <v>0</v>
      </c>
      <c r="AN43" s="57" t="str">
        <f t="shared" si="6"/>
        <v/>
      </c>
      <c r="AO43" s="56">
        <f t="shared" si="7"/>
        <v>0</v>
      </c>
      <c r="AP43" s="56" t="str">
        <f t="shared" si="8"/>
        <v/>
      </c>
      <c r="AQ43" s="56">
        <f t="shared" si="9"/>
        <v>0</v>
      </c>
      <c r="AR43" s="56" t="str">
        <f t="shared" si="10"/>
        <v/>
      </c>
      <c r="AS43" s="58" t="str">
        <f>IFERROR(
   'Identitas Siswa'!E42 &amp; " " &amp; LOWER($AT$3) &amp; " " &amp; VLOOKUP(AP43, TP!$AU$5:$AV$24, 2, 0) &amp; ".",
"")</f>
        <v/>
      </c>
      <c r="AT43" s="58" t="str">
        <f>IFERROR(
   'Identitas Siswa'!E42 &amp; " " &amp; LOWER($AT$4) &amp; " " &amp; VLOOKUP(AR43, TP!$AU$5:$AV$24, 2, 0) &amp; ".",
"")</f>
        <v/>
      </c>
      <c r="AU43" s="15"/>
      <c r="AW43" s="29">
        <f t="shared" si="11"/>
        <v>0</v>
      </c>
      <c r="AX43" s="29">
        <f t="shared" si="0"/>
        <v>0</v>
      </c>
      <c r="AY43" s="29">
        <f t="shared" si="1"/>
        <v>0</v>
      </c>
      <c r="AZ43" s="54"/>
      <c r="BA43" s="29">
        <f t="shared" si="2"/>
        <v>0</v>
      </c>
      <c r="BE43" s="48"/>
      <c r="BF43" s="48"/>
    </row>
    <row r="44" spans="1:58" customFormat="1" hidden="1" x14ac:dyDescent="0.25">
      <c r="A44" s="56">
        <f>'Identitas Siswa'!A43</f>
        <v>36</v>
      </c>
      <c r="B44" s="62" t="str">
        <f>IF('Identitas Siswa'!D43=0,"",'Identitas Siswa'!D43)</f>
        <v/>
      </c>
      <c r="C44" s="160"/>
      <c r="D44" s="160"/>
      <c r="E44" s="160"/>
      <c r="F44" s="160"/>
      <c r="G44" s="160"/>
      <c r="H44" s="160"/>
      <c r="I44" s="160"/>
      <c r="J44" s="160"/>
      <c r="K44" s="160"/>
      <c r="L44" s="160"/>
      <c r="M44" s="160"/>
      <c r="N44" s="160"/>
      <c r="O44" s="160"/>
      <c r="P44" s="160"/>
      <c r="Q44" s="160"/>
      <c r="R44" s="160"/>
      <c r="S44" s="160"/>
      <c r="T44" s="160"/>
      <c r="U44" s="160"/>
      <c r="V44" s="160"/>
      <c r="W44" s="160"/>
      <c r="X44" s="160"/>
      <c r="Y44" s="160"/>
      <c r="Z44" s="160"/>
      <c r="AA44" s="160"/>
      <c r="AB44" s="160"/>
      <c r="AC44" s="160"/>
      <c r="AD44" s="160"/>
      <c r="AE44" s="160"/>
      <c r="AF44" s="160"/>
      <c r="AG44" s="160"/>
      <c r="AH44" s="160"/>
      <c r="AI44" s="160"/>
      <c r="AJ44" s="160"/>
      <c r="AK44" s="57">
        <f t="shared" si="3"/>
        <v>0</v>
      </c>
      <c r="AL44" s="57">
        <f t="shared" si="4"/>
        <v>0</v>
      </c>
      <c r="AM44" s="57">
        <f t="shared" si="5"/>
        <v>0</v>
      </c>
      <c r="AN44" s="57" t="str">
        <f t="shared" si="6"/>
        <v/>
      </c>
      <c r="AO44" s="56">
        <f t="shared" si="7"/>
        <v>0</v>
      </c>
      <c r="AP44" s="56" t="str">
        <f t="shared" si="8"/>
        <v/>
      </c>
      <c r="AQ44" s="56">
        <f t="shared" si="9"/>
        <v>0</v>
      </c>
      <c r="AR44" s="56" t="str">
        <f t="shared" si="10"/>
        <v/>
      </c>
      <c r="AS44" s="58" t="str">
        <f>IFERROR(
   'Identitas Siswa'!E43 &amp; " " &amp; LOWER($AT$3) &amp; " " &amp; VLOOKUP(AP44, TP!$AU$5:$AV$24, 2, 0) &amp; ".",
"")</f>
        <v/>
      </c>
      <c r="AT44" s="58" t="str">
        <f>IFERROR(
   'Identitas Siswa'!E43 &amp; " " &amp; LOWER($AT$4) &amp; " " &amp; VLOOKUP(AR44, TP!$AU$5:$AV$24, 2, 0) &amp; ".",
"")</f>
        <v/>
      </c>
      <c r="AU44" s="15"/>
      <c r="AW44" s="29">
        <f t="shared" si="11"/>
        <v>0</v>
      </c>
      <c r="AX44" s="29">
        <f t="shared" si="0"/>
        <v>0</v>
      </c>
      <c r="AY44" s="29">
        <f t="shared" si="1"/>
        <v>0</v>
      </c>
      <c r="AZ44" s="54"/>
      <c r="BA44" s="29">
        <f t="shared" si="2"/>
        <v>0</v>
      </c>
      <c r="BE44" s="48"/>
      <c r="BF44" s="48"/>
    </row>
    <row r="45" spans="1:58" customFormat="1" hidden="1" x14ac:dyDescent="0.25">
      <c r="A45" s="56">
        <f>'Identitas Siswa'!A44</f>
        <v>37</v>
      </c>
      <c r="B45" s="62" t="str">
        <f>IF('Identitas Siswa'!D44=0,"",'Identitas Siswa'!D44)</f>
        <v/>
      </c>
      <c r="C45" s="160"/>
      <c r="D45" s="160"/>
      <c r="E45" s="160"/>
      <c r="F45" s="160"/>
      <c r="G45" s="160"/>
      <c r="H45" s="160"/>
      <c r="I45" s="160"/>
      <c r="J45" s="160"/>
      <c r="K45" s="160"/>
      <c r="L45" s="160"/>
      <c r="M45" s="160"/>
      <c r="N45" s="160"/>
      <c r="O45" s="160"/>
      <c r="P45" s="160"/>
      <c r="Q45" s="160"/>
      <c r="R45" s="160"/>
      <c r="S45" s="160"/>
      <c r="T45" s="160"/>
      <c r="U45" s="160"/>
      <c r="V45" s="160"/>
      <c r="W45" s="160"/>
      <c r="X45" s="160"/>
      <c r="Y45" s="160"/>
      <c r="Z45" s="160"/>
      <c r="AA45" s="160"/>
      <c r="AB45" s="160"/>
      <c r="AC45" s="160"/>
      <c r="AD45" s="160"/>
      <c r="AE45" s="160"/>
      <c r="AF45" s="160"/>
      <c r="AG45" s="160"/>
      <c r="AH45" s="160"/>
      <c r="AI45" s="160"/>
      <c r="AJ45" s="160"/>
      <c r="AK45" s="57">
        <f t="shared" si="3"/>
        <v>0</v>
      </c>
      <c r="AL45" s="57">
        <f t="shared" si="4"/>
        <v>0</v>
      </c>
      <c r="AM45" s="57">
        <f t="shared" si="5"/>
        <v>0</v>
      </c>
      <c r="AN45" s="57" t="str">
        <f t="shared" si="6"/>
        <v/>
      </c>
      <c r="AO45" s="56">
        <f t="shared" si="7"/>
        <v>0</v>
      </c>
      <c r="AP45" s="56" t="str">
        <f t="shared" si="8"/>
        <v/>
      </c>
      <c r="AQ45" s="56">
        <f t="shared" si="9"/>
        <v>0</v>
      </c>
      <c r="AR45" s="56" t="str">
        <f t="shared" si="10"/>
        <v/>
      </c>
      <c r="AS45" s="58" t="str">
        <f>IFERROR(
   'Identitas Siswa'!E44 &amp; " " &amp; LOWER($AT$3) &amp; " " &amp; VLOOKUP(AP45, TP!$AU$5:$AV$24, 2, 0) &amp; ".",
"")</f>
        <v/>
      </c>
      <c r="AT45" s="58" t="str">
        <f>IFERROR(
   'Identitas Siswa'!E44 &amp; " " &amp; LOWER($AT$4) &amp; " " &amp; VLOOKUP(AR45, TP!$AU$5:$AV$24, 2, 0) &amp; ".",
"")</f>
        <v/>
      </c>
      <c r="AU45" s="15"/>
      <c r="AW45" s="29">
        <f t="shared" si="11"/>
        <v>0</v>
      </c>
      <c r="AX45" s="29">
        <f t="shared" si="0"/>
        <v>0</v>
      </c>
      <c r="AY45" s="29">
        <f t="shared" si="1"/>
        <v>0</v>
      </c>
      <c r="AZ45" s="54"/>
      <c r="BA45" s="29">
        <f t="shared" si="2"/>
        <v>0</v>
      </c>
      <c r="BE45" s="48"/>
      <c r="BF45" s="48"/>
    </row>
    <row r="46" spans="1:58" customFormat="1" hidden="1" x14ac:dyDescent="0.25">
      <c r="A46" s="56">
        <f>'Identitas Siswa'!A45</f>
        <v>38</v>
      </c>
      <c r="B46" s="62" t="str">
        <f>IF('Identitas Siswa'!D45=0,"",'Identitas Siswa'!D45)</f>
        <v/>
      </c>
      <c r="C46" s="160"/>
      <c r="D46" s="160"/>
      <c r="E46" s="160"/>
      <c r="F46" s="160"/>
      <c r="G46" s="160"/>
      <c r="H46" s="160"/>
      <c r="I46" s="160"/>
      <c r="J46" s="160"/>
      <c r="K46" s="160"/>
      <c r="L46" s="160"/>
      <c r="M46" s="160"/>
      <c r="N46" s="160"/>
      <c r="O46" s="160"/>
      <c r="P46" s="160"/>
      <c r="Q46" s="160"/>
      <c r="R46" s="160"/>
      <c r="S46" s="160"/>
      <c r="T46" s="160"/>
      <c r="U46" s="160"/>
      <c r="V46" s="160"/>
      <c r="W46" s="160"/>
      <c r="X46" s="160"/>
      <c r="Y46" s="160"/>
      <c r="Z46" s="160"/>
      <c r="AA46" s="160"/>
      <c r="AB46" s="160"/>
      <c r="AC46" s="160"/>
      <c r="AD46" s="160"/>
      <c r="AE46" s="160"/>
      <c r="AF46" s="160"/>
      <c r="AG46" s="160"/>
      <c r="AH46" s="160"/>
      <c r="AI46" s="160"/>
      <c r="AJ46" s="160"/>
      <c r="AK46" s="57">
        <f t="shared" si="3"/>
        <v>0</v>
      </c>
      <c r="AL46" s="57">
        <f t="shared" si="4"/>
        <v>0</v>
      </c>
      <c r="AM46" s="57">
        <f t="shared" si="5"/>
        <v>0</v>
      </c>
      <c r="AN46" s="57" t="str">
        <f t="shared" si="6"/>
        <v/>
      </c>
      <c r="AO46" s="56">
        <f t="shared" si="7"/>
        <v>0</v>
      </c>
      <c r="AP46" s="56" t="str">
        <f t="shared" si="8"/>
        <v/>
      </c>
      <c r="AQ46" s="56">
        <f t="shared" si="9"/>
        <v>0</v>
      </c>
      <c r="AR46" s="56" t="str">
        <f t="shared" si="10"/>
        <v/>
      </c>
      <c r="AS46" s="58" t="str">
        <f>IFERROR(
   'Identitas Siswa'!E45 &amp; " " &amp; LOWER($AT$3) &amp; " " &amp; VLOOKUP(AP46, TP!$AU$5:$AV$24, 2, 0) &amp; ".",
"")</f>
        <v/>
      </c>
      <c r="AT46" s="58" t="str">
        <f>IFERROR(
   'Identitas Siswa'!E45 &amp; " " &amp; LOWER($AT$4) &amp; " " &amp; VLOOKUP(AR46, TP!$AU$5:$AV$24, 2, 0) &amp; ".",
"")</f>
        <v/>
      </c>
      <c r="AU46" s="15"/>
      <c r="AW46" s="29">
        <f t="shared" si="11"/>
        <v>0</v>
      </c>
      <c r="AX46" s="29">
        <f t="shared" si="0"/>
        <v>0</v>
      </c>
      <c r="AY46" s="29">
        <f t="shared" si="1"/>
        <v>0</v>
      </c>
      <c r="AZ46" s="54"/>
      <c r="BA46" s="29">
        <f t="shared" si="2"/>
        <v>0</v>
      </c>
      <c r="BE46" s="48"/>
      <c r="BF46" s="48"/>
    </row>
    <row r="47" spans="1:58" customFormat="1" hidden="1" x14ac:dyDescent="0.25">
      <c r="A47" s="56">
        <f>'Identitas Siswa'!A46</f>
        <v>39</v>
      </c>
      <c r="B47" s="62" t="str">
        <f>IF('Identitas Siswa'!D46=0,"",'Identitas Siswa'!D46)</f>
        <v/>
      </c>
      <c r="C47" s="160"/>
      <c r="D47" s="160"/>
      <c r="E47" s="160"/>
      <c r="F47" s="160"/>
      <c r="G47" s="160"/>
      <c r="H47" s="160"/>
      <c r="I47" s="160"/>
      <c r="J47" s="160"/>
      <c r="K47" s="160"/>
      <c r="L47" s="160"/>
      <c r="M47" s="160"/>
      <c r="N47" s="160"/>
      <c r="O47" s="160"/>
      <c r="P47" s="160"/>
      <c r="Q47" s="160"/>
      <c r="R47" s="160"/>
      <c r="S47" s="160"/>
      <c r="T47" s="160"/>
      <c r="U47" s="160"/>
      <c r="V47" s="160"/>
      <c r="W47" s="160"/>
      <c r="X47" s="160"/>
      <c r="Y47" s="160"/>
      <c r="Z47" s="160"/>
      <c r="AA47" s="160"/>
      <c r="AB47" s="160"/>
      <c r="AC47" s="160"/>
      <c r="AD47" s="160"/>
      <c r="AE47" s="160"/>
      <c r="AF47" s="160"/>
      <c r="AG47" s="160"/>
      <c r="AH47" s="160"/>
      <c r="AI47" s="160"/>
      <c r="AJ47" s="160"/>
      <c r="AK47" s="57">
        <f t="shared" si="3"/>
        <v>0</v>
      </c>
      <c r="AL47" s="57">
        <f t="shared" si="4"/>
        <v>0</v>
      </c>
      <c r="AM47" s="57">
        <f t="shared" si="5"/>
        <v>0</v>
      </c>
      <c r="AN47" s="57" t="str">
        <f t="shared" si="6"/>
        <v/>
      </c>
      <c r="AO47" s="56">
        <f t="shared" si="7"/>
        <v>0</v>
      </c>
      <c r="AP47" s="56" t="str">
        <f t="shared" si="8"/>
        <v/>
      </c>
      <c r="AQ47" s="56">
        <f t="shared" si="9"/>
        <v>0</v>
      </c>
      <c r="AR47" s="56" t="str">
        <f t="shared" si="10"/>
        <v/>
      </c>
      <c r="AS47" s="58" t="str">
        <f>IFERROR(
   'Identitas Siswa'!E46 &amp; " " &amp; LOWER($AT$3) &amp; " " &amp; VLOOKUP(AP47, TP!$AU$5:$AV$24, 2, 0) &amp; ".",
"")</f>
        <v/>
      </c>
      <c r="AT47" s="58" t="str">
        <f>IFERROR(
   'Identitas Siswa'!E46 &amp; " " &amp; LOWER($AT$4) &amp; " " &amp; VLOOKUP(AR47, TP!$AU$5:$AV$24, 2, 0) &amp; ".",
"")</f>
        <v/>
      </c>
      <c r="AU47" s="15"/>
      <c r="AW47" s="29">
        <f t="shared" si="11"/>
        <v>0</v>
      </c>
      <c r="AX47" s="29">
        <f t="shared" si="0"/>
        <v>0</v>
      </c>
      <c r="AY47" s="29">
        <f t="shared" si="1"/>
        <v>0</v>
      </c>
      <c r="AZ47" s="54"/>
      <c r="BA47" s="29">
        <f t="shared" si="2"/>
        <v>0</v>
      </c>
      <c r="BE47" s="48"/>
      <c r="BF47" s="48"/>
    </row>
    <row r="48" spans="1:58" customFormat="1" hidden="1" x14ac:dyDescent="0.25">
      <c r="A48" s="56">
        <f>'Identitas Siswa'!A47</f>
        <v>40</v>
      </c>
      <c r="B48" s="62" t="str">
        <f>IF('Identitas Siswa'!D47=0,"",'Identitas Siswa'!D47)</f>
        <v/>
      </c>
      <c r="C48" s="160"/>
      <c r="D48" s="160"/>
      <c r="E48" s="160"/>
      <c r="F48" s="160"/>
      <c r="G48" s="160"/>
      <c r="H48" s="160"/>
      <c r="I48" s="160"/>
      <c r="J48" s="160"/>
      <c r="K48" s="160"/>
      <c r="L48" s="160"/>
      <c r="M48" s="160"/>
      <c r="N48" s="160"/>
      <c r="O48" s="160"/>
      <c r="P48" s="160"/>
      <c r="Q48" s="160"/>
      <c r="R48" s="160"/>
      <c r="S48" s="160"/>
      <c r="T48" s="160"/>
      <c r="U48" s="160"/>
      <c r="V48" s="160"/>
      <c r="W48" s="160"/>
      <c r="X48" s="160"/>
      <c r="Y48" s="160"/>
      <c r="Z48" s="160"/>
      <c r="AA48" s="160"/>
      <c r="AB48" s="160"/>
      <c r="AC48" s="160"/>
      <c r="AD48" s="160"/>
      <c r="AE48" s="160"/>
      <c r="AF48" s="160"/>
      <c r="AG48" s="160"/>
      <c r="AH48" s="160"/>
      <c r="AI48" s="160"/>
      <c r="AJ48" s="160"/>
      <c r="AK48" s="57">
        <f t="shared" si="3"/>
        <v>0</v>
      </c>
      <c r="AL48" s="57">
        <f t="shared" si="4"/>
        <v>0</v>
      </c>
      <c r="AM48" s="57">
        <f t="shared" si="5"/>
        <v>0</v>
      </c>
      <c r="AN48" s="57" t="str">
        <f t="shared" si="6"/>
        <v/>
      </c>
      <c r="AO48" s="56">
        <f t="shared" si="7"/>
        <v>0</v>
      </c>
      <c r="AP48" s="56" t="str">
        <f t="shared" si="8"/>
        <v/>
      </c>
      <c r="AQ48" s="56">
        <f t="shared" si="9"/>
        <v>0</v>
      </c>
      <c r="AR48" s="56" t="str">
        <f t="shared" si="10"/>
        <v/>
      </c>
      <c r="AS48" s="58" t="str">
        <f>IFERROR(
   'Identitas Siswa'!E47 &amp; " " &amp; LOWER($AT$3) &amp; " " &amp; VLOOKUP(AP48, TP!$AU$5:$AV$24, 2, 0) &amp; ".",
"")</f>
        <v/>
      </c>
      <c r="AT48" s="58" t="str">
        <f>IFERROR(
   'Identitas Siswa'!E47 &amp; " " &amp; LOWER($AT$4) &amp; " " &amp; VLOOKUP(AR48, TP!$AU$5:$AV$24, 2, 0) &amp; ".",
"")</f>
        <v/>
      </c>
      <c r="AU48" s="15"/>
      <c r="AW48" s="29">
        <f t="shared" si="11"/>
        <v>0</v>
      </c>
      <c r="AX48" s="29">
        <f t="shared" si="0"/>
        <v>0</v>
      </c>
      <c r="AY48" s="29">
        <f t="shared" si="1"/>
        <v>0</v>
      </c>
      <c r="AZ48" s="54"/>
      <c r="BA48" s="29">
        <f t="shared" si="2"/>
        <v>0</v>
      </c>
      <c r="BE48" s="48"/>
      <c r="BF48" s="48"/>
    </row>
    <row r="49" spans="1:58" customFormat="1" hidden="1" x14ac:dyDescent="0.25">
      <c r="A49" s="56">
        <f>'Identitas Siswa'!A48</f>
        <v>41</v>
      </c>
      <c r="B49" s="62" t="str">
        <f>IF('Identitas Siswa'!D48=0,"",'Identitas Siswa'!D48)</f>
        <v/>
      </c>
      <c r="C49" s="160"/>
      <c r="D49" s="160"/>
      <c r="E49" s="160"/>
      <c r="F49" s="160"/>
      <c r="G49" s="160"/>
      <c r="H49" s="160"/>
      <c r="I49" s="160"/>
      <c r="J49" s="160"/>
      <c r="K49" s="160"/>
      <c r="L49" s="160"/>
      <c r="M49" s="160"/>
      <c r="N49" s="160"/>
      <c r="O49" s="160"/>
      <c r="P49" s="160"/>
      <c r="Q49" s="160"/>
      <c r="R49" s="160"/>
      <c r="S49" s="160"/>
      <c r="T49" s="160"/>
      <c r="U49" s="160"/>
      <c r="V49" s="160"/>
      <c r="W49" s="160"/>
      <c r="X49" s="160"/>
      <c r="Y49" s="160"/>
      <c r="Z49" s="160"/>
      <c r="AA49" s="160"/>
      <c r="AB49" s="160"/>
      <c r="AC49" s="160"/>
      <c r="AD49" s="160"/>
      <c r="AE49" s="160"/>
      <c r="AF49" s="160"/>
      <c r="AG49" s="160"/>
      <c r="AH49" s="160"/>
      <c r="AI49" s="160"/>
      <c r="AJ49" s="160"/>
      <c r="AK49" s="57">
        <f t="shared" si="3"/>
        <v>0</v>
      </c>
      <c r="AL49" s="57">
        <f t="shared" si="4"/>
        <v>0</v>
      </c>
      <c r="AM49" s="57">
        <f t="shared" si="5"/>
        <v>0</v>
      </c>
      <c r="AN49" s="57" t="str">
        <f t="shared" si="6"/>
        <v/>
      </c>
      <c r="AO49" s="56">
        <f t="shared" si="7"/>
        <v>0</v>
      </c>
      <c r="AP49" s="56" t="str">
        <f t="shared" si="8"/>
        <v/>
      </c>
      <c r="AQ49" s="56">
        <f t="shared" si="9"/>
        <v>0</v>
      </c>
      <c r="AR49" s="56" t="str">
        <f t="shared" si="10"/>
        <v/>
      </c>
      <c r="AS49" s="58" t="str">
        <f>IFERROR(
   'Identitas Siswa'!E48 &amp; " " &amp; LOWER($AT$3) &amp; " " &amp; VLOOKUP(AP49, TP!$AU$5:$AV$24, 2, 0) &amp; ".",
"")</f>
        <v/>
      </c>
      <c r="AT49" s="58" t="str">
        <f>IFERROR(
   'Identitas Siswa'!E48 &amp; " " &amp; LOWER($AT$4) &amp; " " &amp; VLOOKUP(AR49, TP!$AU$5:$AV$24, 2, 0) &amp; ".",
"")</f>
        <v/>
      </c>
      <c r="AU49" s="15"/>
      <c r="AW49" s="29">
        <f t="shared" si="11"/>
        <v>0</v>
      </c>
      <c r="AX49" s="29">
        <f t="shared" si="0"/>
        <v>0</v>
      </c>
      <c r="AY49" s="29">
        <f t="shared" si="1"/>
        <v>0</v>
      </c>
      <c r="AZ49" s="54"/>
      <c r="BA49" s="29">
        <f t="shared" si="2"/>
        <v>0</v>
      </c>
      <c r="BE49" s="48"/>
      <c r="BF49" s="48"/>
    </row>
    <row r="50" spans="1:58" customFormat="1" hidden="1" x14ac:dyDescent="0.25">
      <c r="A50" s="56">
        <f>'Identitas Siswa'!A49</f>
        <v>42</v>
      </c>
      <c r="B50" s="62" t="str">
        <f>IF('Identitas Siswa'!D49=0,"",'Identitas Siswa'!D49)</f>
        <v/>
      </c>
      <c r="C50" s="160"/>
      <c r="D50" s="160"/>
      <c r="E50" s="160"/>
      <c r="F50" s="160"/>
      <c r="G50" s="160"/>
      <c r="H50" s="160"/>
      <c r="I50" s="160"/>
      <c r="J50" s="160"/>
      <c r="K50" s="160"/>
      <c r="L50" s="160"/>
      <c r="M50" s="160"/>
      <c r="N50" s="160"/>
      <c r="O50" s="160"/>
      <c r="P50" s="160"/>
      <c r="Q50" s="160"/>
      <c r="R50" s="160"/>
      <c r="S50" s="160"/>
      <c r="T50" s="160"/>
      <c r="U50" s="160"/>
      <c r="V50" s="160"/>
      <c r="W50" s="160"/>
      <c r="X50" s="160"/>
      <c r="Y50" s="160"/>
      <c r="Z50" s="160"/>
      <c r="AA50" s="160"/>
      <c r="AB50" s="160"/>
      <c r="AC50" s="160"/>
      <c r="AD50" s="160"/>
      <c r="AE50" s="160"/>
      <c r="AF50" s="160"/>
      <c r="AG50" s="160"/>
      <c r="AH50" s="160"/>
      <c r="AI50" s="160"/>
      <c r="AJ50" s="160"/>
      <c r="AK50" s="57">
        <f t="shared" si="3"/>
        <v>0</v>
      </c>
      <c r="AL50" s="57">
        <f t="shared" si="4"/>
        <v>0</v>
      </c>
      <c r="AM50" s="57">
        <f t="shared" si="5"/>
        <v>0</v>
      </c>
      <c r="AN50" s="57" t="str">
        <f t="shared" si="6"/>
        <v/>
      </c>
      <c r="AO50" s="56">
        <f t="shared" si="7"/>
        <v>0</v>
      </c>
      <c r="AP50" s="56" t="str">
        <f t="shared" si="8"/>
        <v/>
      </c>
      <c r="AQ50" s="56">
        <f t="shared" si="9"/>
        <v>0</v>
      </c>
      <c r="AR50" s="56" t="str">
        <f t="shared" si="10"/>
        <v/>
      </c>
      <c r="AS50" s="58" t="str">
        <f>IFERROR(
   'Identitas Siswa'!E49 &amp; " " &amp; LOWER($AT$3) &amp; " " &amp; VLOOKUP(AP50, TP!$AU$5:$AV$24, 2, 0) &amp; ".",
"")</f>
        <v/>
      </c>
      <c r="AT50" s="58" t="str">
        <f>IFERROR(
   'Identitas Siswa'!E49 &amp; " " &amp; LOWER($AT$4) &amp; " " &amp; VLOOKUP(AR50, TP!$AU$5:$AV$24, 2, 0) &amp; ".",
"")</f>
        <v/>
      </c>
      <c r="AU50" s="15"/>
      <c r="AW50" s="29">
        <f t="shared" si="11"/>
        <v>0</v>
      </c>
      <c r="AX50" s="29">
        <f t="shared" si="0"/>
        <v>0</v>
      </c>
      <c r="AY50" s="29">
        <f t="shared" si="1"/>
        <v>0</v>
      </c>
      <c r="AZ50" s="54"/>
      <c r="BA50" s="29">
        <f t="shared" si="2"/>
        <v>0</v>
      </c>
      <c r="BE50" s="48"/>
      <c r="BF50" s="48"/>
    </row>
    <row r="51" spans="1:58" customFormat="1" hidden="1" x14ac:dyDescent="0.25">
      <c r="A51" s="56">
        <f>'Identitas Siswa'!A50</f>
        <v>43</v>
      </c>
      <c r="B51" s="62" t="str">
        <f>IF('Identitas Siswa'!D50=0,"",'Identitas Siswa'!D50)</f>
        <v/>
      </c>
      <c r="C51" s="160"/>
      <c r="D51" s="160"/>
      <c r="E51" s="160"/>
      <c r="F51" s="160"/>
      <c r="G51" s="160"/>
      <c r="H51" s="160"/>
      <c r="I51" s="160"/>
      <c r="J51" s="160"/>
      <c r="K51" s="160"/>
      <c r="L51" s="160"/>
      <c r="M51" s="160"/>
      <c r="N51" s="160"/>
      <c r="O51" s="160"/>
      <c r="P51" s="160"/>
      <c r="Q51" s="160"/>
      <c r="R51" s="160"/>
      <c r="S51" s="160"/>
      <c r="T51" s="160"/>
      <c r="U51" s="160"/>
      <c r="V51" s="160"/>
      <c r="W51" s="160"/>
      <c r="X51" s="160"/>
      <c r="Y51" s="160"/>
      <c r="Z51" s="160"/>
      <c r="AA51" s="160"/>
      <c r="AB51" s="160"/>
      <c r="AC51" s="160"/>
      <c r="AD51" s="160"/>
      <c r="AE51" s="160"/>
      <c r="AF51" s="160"/>
      <c r="AG51" s="160"/>
      <c r="AH51" s="160"/>
      <c r="AI51" s="160"/>
      <c r="AJ51" s="160"/>
      <c r="AK51" s="57">
        <f t="shared" si="3"/>
        <v>0</v>
      </c>
      <c r="AL51" s="57">
        <f t="shared" si="4"/>
        <v>0</v>
      </c>
      <c r="AM51" s="57">
        <f t="shared" si="5"/>
        <v>0</v>
      </c>
      <c r="AN51" s="57" t="str">
        <f t="shared" si="6"/>
        <v/>
      </c>
      <c r="AO51" s="56">
        <f t="shared" si="7"/>
        <v>0</v>
      </c>
      <c r="AP51" s="56" t="str">
        <f t="shared" si="8"/>
        <v/>
      </c>
      <c r="AQ51" s="56">
        <f t="shared" si="9"/>
        <v>0</v>
      </c>
      <c r="AR51" s="56" t="str">
        <f t="shared" si="10"/>
        <v/>
      </c>
      <c r="AS51" s="58" t="str">
        <f>IFERROR(
   'Identitas Siswa'!E50 &amp; " " &amp; LOWER($AT$3) &amp; " " &amp; VLOOKUP(AP51, TP!$AU$5:$AV$24, 2, 0) &amp; ".",
"")</f>
        <v/>
      </c>
      <c r="AT51" s="58" t="str">
        <f>IFERROR(
   'Identitas Siswa'!E50 &amp; " " &amp; LOWER($AT$4) &amp; " " &amp; VLOOKUP(AR51, TP!$AU$5:$AV$24, 2, 0) &amp; ".",
"")</f>
        <v/>
      </c>
      <c r="AU51" s="15"/>
      <c r="AW51" s="29">
        <f t="shared" si="11"/>
        <v>0</v>
      </c>
      <c r="AX51" s="29">
        <f t="shared" si="0"/>
        <v>0</v>
      </c>
      <c r="AY51" s="29">
        <f t="shared" si="1"/>
        <v>0</v>
      </c>
      <c r="AZ51" s="54"/>
      <c r="BA51" s="29">
        <f t="shared" si="2"/>
        <v>0</v>
      </c>
      <c r="BE51" s="48"/>
      <c r="BF51" s="48"/>
    </row>
    <row r="52" spans="1:58" customFormat="1" hidden="1" x14ac:dyDescent="0.25">
      <c r="A52" s="56">
        <f>'Identitas Siswa'!A51</f>
        <v>44</v>
      </c>
      <c r="B52" s="62" t="str">
        <f>IF('Identitas Siswa'!D51=0,"",'Identitas Siswa'!D51)</f>
        <v/>
      </c>
      <c r="C52" s="160"/>
      <c r="D52" s="160"/>
      <c r="E52" s="160"/>
      <c r="F52" s="160"/>
      <c r="G52" s="160"/>
      <c r="H52" s="160"/>
      <c r="I52" s="160"/>
      <c r="J52" s="160"/>
      <c r="K52" s="160"/>
      <c r="L52" s="160"/>
      <c r="M52" s="160"/>
      <c r="N52" s="160"/>
      <c r="O52" s="160"/>
      <c r="P52" s="160"/>
      <c r="Q52" s="160"/>
      <c r="R52" s="160"/>
      <c r="S52" s="160"/>
      <c r="T52" s="160"/>
      <c r="U52" s="160"/>
      <c r="V52" s="160"/>
      <c r="W52" s="160"/>
      <c r="X52" s="160"/>
      <c r="Y52" s="160"/>
      <c r="Z52" s="160"/>
      <c r="AA52" s="160"/>
      <c r="AB52" s="160"/>
      <c r="AC52" s="160"/>
      <c r="AD52" s="160"/>
      <c r="AE52" s="160"/>
      <c r="AF52" s="160"/>
      <c r="AG52" s="160"/>
      <c r="AH52" s="160"/>
      <c r="AI52" s="160"/>
      <c r="AJ52" s="160"/>
      <c r="AK52" s="57">
        <f t="shared" si="3"/>
        <v>0</v>
      </c>
      <c r="AL52" s="57">
        <f t="shared" si="4"/>
        <v>0</v>
      </c>
      <c r="AM52" s="57">
        <f t="shared" si="5"/>
        <v>0</v>
      </c>
      <c r="AN52" s="57" t="str">
        <f t="shared" si="6"/>
        <v/>
      </c>
      <c r="AO52" s="56">
        <f t="shared" si="7"/>
        <v>0</v>
      </c>
      <c r="AP52" s="56" t="str">
        <f t="shared" si="8"/>
        <v/>
      </c>
      <c r="AQ52" s="56">
        <f t="shared" si="9"/>
        <v>0</v>
      </c>
      <c r="AR52" s="56" t="str">
        <f t="shared" si="10"/>
        <v/>
      </c>
      <c r="AS52" s="58" t="str">
        <f>IFERROR(
   'Identitas Siswa'!E51 &amp; " " &amp; LOWER($AT$3) &amp; " " &amp; VLOOKUP(AP52, TP!$AU$5:$AV$24, 2, 0) &amp; ".",
"")</f>
        <v/>
      </c>
      <c r="AT52" s="58" t="str">
        <f>IFERROR(
   'Identitas Siswa'!E51 &amp; " " &amp; LOWER($AT$4) &amp; " " &amp; VLOOKUP(AR52, TP!$AU$5:$AV$24, 2, 0) &amp; ".",
"")</f>
        <v/>
      </c>
      <c r="AU52" s="15"/>
      <c r="AW52" s="29">
        <f t="shared" si="11"/>
        <v>0</v>
      </c>
      <c r="AX52" s="29">
        <f t="shared" si="0"/>
        <v>0</v>
      </c>
      <c r="AY52" s="29">
        <f t="shared" si="1"/>
        <v>0</v>
      </c>
      <c r="AZ52" s="54"/>
      <c r="BA52" s="29">
        <f t="shared" si="2"/>
        <v>0</v>
      </c>
      <c r="BE52" s="48"/>
      <c r="BF52" s="48"/>
    </row>
    <row r="53" spans="1:58" customFormat="1" hidden="1" x14ac:dyDescent="0.25">
      <c r="A53" s="56">
        <f>'Identitas Siswa'!A52</f>
        <v>45</v>
      </c>
      <c r="B53" s="62" t="str">
        <f>IF('Identitas Siswa'!D52=0,"",'Identitas Siswa'!D52)</f>
        <v/>
      </c>
      <c r="C53" s="160"/>
      <c r="D53" s="160"/>
      <c r="E53" s="160"/>
      <c r="F53" s="160"/>
      <c r="G53" s="160"/>
      <c r="H53" s="160"/>
      <c r="I53" s="160"/>
      <c r="J53" s="160"/>
      <c r="K53" s="160"/>
      <c r="L53" s="160"/>
      <c r="M53" s="160"/>
      <c r="N53" s="160"/>
      <c r="O53" s="160"/>
      <c r="P53" s="160"/>
      <c r="Q53" s="160"/>
      <c r="R53" s="160"/>
      <c r="S53" s="160"/>
      <c r="T53" s="160"/>
      <c r="U53" s="160"/>
      <c r="V53" s="160"/>
      <c r="W53" s="160"/>
      <c r="X53" s="160"/>
      <c r="Y53" s="160"/>
      <c r="Z53" s="160"/>
      <c r="AA53" s="160"/>
      <c r="AB53" s="160"/>
      <c r="AC53" s="160"/>
      <c r="AD53" s="160"/>
      <c r="AE53" s="160"/>
      <c r="AF53" s="160"/>
      <c r="AG53" s="160"/>
      <c r="AH53" s="160"/>
      <c r="AI53" s="160"/>
      <c r="AJ53" s="160"/>
      <c r="AK53" s="57">
        <f t="shared" si="3"/>
        <v>0</v>
      </c>
      <c r="AL53" s="57">
        <f t="shared" si="4"/>
        <v>0</v>
      </c>
      <c r="AM53" s="57">
        <f t="shared" si="5"/>
        <v>0</v>
      </c>
      <c r="AN53" s="57" t="str">
        <f t="shared" si="6"/>
        <v/>
      </c>
      <c r="AO53" s="56">
        <f t="shared" si="7"/>
        <v>0</v>
      </c>
      <c r="AP53" s="56" t="str">
        <f t="shared" si="8"/>
        <v/>
      </c>
      <c r="AQ53" s="56">
        <f t="shared" si="9"/>
        <v>0</v>
      </c>
      <c r="AR53" s="56" t="str">
        <f t="shared" si="10"/>
        <v/>
      </c>
      <c r="AS53" s="58" t="str">
        <f>IFERROR(
   'Identitas Siswa'!E52 &amp; " " &amp; LOWER($AT$3) &amp; " " &amp; VLOOKUP(AP53, TP!$AU$5:$AV$24, 2, 0) &amp; ".",
"")</f>
        <v/>
      </c>
      <c r="AT53" s="58" t="str">
        <f>IFERROR(
   'Identitas Siswa'!E52 &amp; " " &amp; LOWER($AT$4) &amp; " " &amp; VLOOKUP(AR53, TP!$AU$5:$AV$24, 2, 0) &amp; ".",
"")</f>
        <v/>
      </c>
      <c r="AU53" s="15"/>
      <c r="AW53" s="29">
        <f t="shared" si="11"/>
        <v>0</v>
      </c>
      <c r="AX53" s="29">
        <f t="shared" si="0"/>
        <v>0</v>
      </c>
      <c r="AY53" s="29">
        <f t="shared" si="1"/>
        <v>0</v>
      </c>
      <c r="AZ53" s="54"/>
      <c r="BA53" s="29">
        <f t="shared" si="2"/>
        <v>0</v>
      </c>
      <c r="BE53" s="48"/>
      <c r="BF53" s="48"/>
    </row>
    <row r="54" spans="1:58" customFormat="1" hidden="1" x14ac:dyDescent="0.25">
      <c r="A54" s="56">
        <f>'Identitas Siswa'!A53</f>
        <v>46</v>
      </c>
      <c r="B54" s="62" t="str">
        <f>IF('Identitas Siswa'!D53=0,"",'Identitas Siswa'!D53)</f>
        <v/>
      </c>
      <c r="C54" s="160"/>
      <c r="D54" s="160"/>
      <c r="E54" s="160"/>
      <c r="F54" s="160"/>
      <c r="G54" s="160"/>
      <c r="H54" s="160"/>
      <c r="I54" s="160"/>
      <c r="J54" s="160"/>
      <c r="K54" s="160"/>
      <c r="L54" s="160"/>
      <c r="M54" s="160"/>
      <c r="N54" s="160"/>
      <c r="O54" s="160"/>
      <c r="P54" s="160"/>
      <c r="Q54" s="160"/>
      <c r="R54" s="160"/>
      <c r="S54" s="160"/>
      <c r="T54" s="160"/>
      <c r="U54" s="160"/>
      <c r="V54" s="160"/>
      <c r="W54" s="160"/>
      <c r="X54" s="160"/>
      <c r="Y54" s="160"/>
      <c r="Z54" s="160"/>
      <c r="AA54" s="160"/>
      <c r="AB54" s="160"/>
      <c r="AC54" s="160"/>
      <c r="AD54" s="160"/>
      <c r="AE54" s="160"/>
      <c r="AF54" s="160"/>
      <c r="AG54" s="160"/>
      <c r="AH54" s="160"/>
      <c r="AI54" s="160"/>
      <c r="AJ54" s="160"/>
      <c r="AK54" s="57">
        <f t="shared" si="3"/>
        <v>0</v>
      </c>
      <c r="AL54" s="57">
        <f t="shared" si="4"/>
        <v>0</v>
      </c>
      <c r="AM54" s="57">
        <f t="shared" si="5"/>
        <v>0</v>
      </c>
      <c r="AN54" s="57" t="str">
        <f t="shared" si="6"/>
        <v/>
      </c>
      <c r="AO54" s="56">
        <f t="shared" si="7"/>
        <v>0</v>
      </c>
      <c r="AP54" s="56" t="str">
        <f t="shared" si="8"/>
        <v/>
      </c>
      <c r="AQ54" s="56">
        <f t="shared" si="9"/>
        <v>0</v>
      </c>
      <c r="AR54" s="56" t="str">
        <f t="shared" si="10"/>
        <v/>
      </c>
      <c r="AS54" s="58" t="str">
        <f>IFERROR(
   'Identitas Siswa'!E53 &amp; " " &amp; LOWER($AT$3) &amp; " " &amp; VLOOKUP(AP54, TP!$AU$5:$AV$24, 2, 0) &amp; ".",
"")</f>
        <v/>
      </c>
      <c r="AT54" s="58" t="str">
        <f>IFERROR(
   'Identitas Siswa'!E53 &amp; " " &amp; LOWER($AT$4) &amp; " " &amp; VLOOKUP(AR54, TP!$AU$5:$AV$24, 2, 0) &amp; ".",
"")</f>
        <v/>
      </c>
      <c r="AU54" s="15"/>
      <c r="AW54" s="29">
        <f t="shared" si="11"/>
        <v>0</v>
      </c>
      <c r="AX54" s="29">
        <f t="shared" si="0"/>
        <v>0</v>
      </c>
      <c r="AY54" s="29">
        <f t="shared" si="1"/>
        <v>0</v>
      </c>
      <c r="AZ54" s="54"/>
      <c r="BA54" s="29">
        <f t="shared" si="2"/>
        <v>0</v>
      </c>
      <c r="BE54" s="48"/>
      <c r="BF54" s="48"/>
    </row>
    <row r="55" spans="1:58" customFormat="1" hidden="1" x14ac:dyDescent="0.25">
      <c r="A55" s="56">
        <f>'Identitas Siswa'!A54</f>
        <v>47</v>
      </c>
      <c r="B55" s="62" t="str">
        <f>IF('Identitas Siswa'!D54=0,"",'Identitas Siswa'!D54)</f>
        <v/>
      </c>
      <c r="C55" s="160"/>
      <c r="D55" s="160"/>
      <c r="E55" s="160"/>
      <c r="F55" s="160"/>
      <c r="G55" s="160"/>
      <c r="H55" s="160"/>
      <c r="I55" s="160"/>
      <c r="J55" s="160"/>
      <c r="K55" s="160"/>
      <c r="L55" s="160"/>
      <c r="M55" s="160"/>
      <c r="N55" s="160"/>
      <c r="O55" s="160"/>
      <c r="P55" s="160"/>
      <c r="Q55" s="160"/>
      <c r="R55" s="160"/>
      <c r="S55" s="160"/>
      <c r="T55" s="160"/>
      <c r="U55" s="160"/>
      <c r="V55" s="160"/>
      <c r="W55" s="160"/>
      <c r="X55" s="160"/>
      <c r="Y55" s="160"/>
      <c r="Z55" s="160"/>
      <c r="AA55" s="160"/>
      <c r="AB55" s="160"/>
      <c r="AC55" s="160"/>
      <c r="AD55" s="160"/>
      <c r="AE55" s="160"/>
      <c r="AF55" s="160"/>
      <c r="AG55" s="160"/>
      <c r="AH55" s="160"/>
      <c r="AI55" s="160"/>
      <c r="AJ55" s="160"/>
      <c r="AK55" s="57">
        <f t="shared" si="3"/>
        <v>0</v>
      </c>
      <c r="AL55" s="57">
        <f t="shared" si="4"/>
        <v>0</v>
      </c>
      <c r="AM55" s="57">
        <f t="shared" si="5"/>
        <v>0</v>
      </c>
      <c r="AN55" s="57" t="str">
        <f t="shared" si="6"/>
        <v/>
      </c>
      <c r="AO55" s="56">
        <f t="shared" si="7"/>
        <v>0</v>
      </c>
      <c r="AP55" s="56" t="str">
        <f t="shared" si="8"/>
        <v/>
      </c>
      <c r="AQ55" s="56">
        <f t="shared" si="9"/>
        <v>0</v>
      </c>
      <c r="AR55" s="56" t="str">
        <f t="shared" si="10"/>
        <v/>
      </c>
      <c r="AS55" s="58" t="str">
        <f>IFERROR(
   'Identitas Siswa'!E54 &amp; " " &amp; LOWER($AT$3) &amp; " " &amp; VLOOKUP(AP55, TP!$AU$5:$AV$24, 2, 0) &amp; ".",
"")</f>
        <v/>
      </c>
      <c r="AT55" s="58" t="str">
        <f>IFERROR(
   'Identitas Siswa'!E54 &amp; " " &amp; LOWER($AT$4) &amp; " " &amp; VLOOKUP(AR55, TP!$AU$5:$AV$24, 2, 0) &amp; ".",
"")</f>
        <v/>
      </c>
      <c r="AU55" s="15"/>
      <c r="AW55" s="29">
        <f t="shared" si="11"/>
        <v>0</v>
      </c>
      <c r="AX55" s="29">
        <f t="shared" si="0"/>
        <v>0</v>
      </c>
      <c r="AY55" s="29">
        <f t="shared" si="1"/>
        <v>0</v>
      </c>
      <c r="AZ55" s="54"/>
      <c r="BA55" s="29">
        <f t="shared" si="2"/>
        <v>0</v>
      </c>
      <c r="BE55" s="48"/>
      <c r="BF55" s="48"/>
    </row>
    <row r="56" spans="1:58" customFormat="1" hidden="1" x14ac:dyDescent="0.25">
      <c r="A56" s="56">
        <f>'Identitas Siswa'!A55</f>
        <v>48</v>
      </c>
      <c r="B56" s="62" t="str">
        <f>IF('Identitas Siswa'!D55=0,"",'Identitas Siswa'!D55)</f>
        <v/>
      </c>
      <c r="C56" s="160"/>
      <c r="D56" s="160"/>
      <c r="E56" s="160"/>
      <c r="F56" s="160"/>
      <c r="G56" s="160"/>
      <c r="H56" s="160"/>
      <c r="I56" s="160"/>
      <c r="J56" s="160"/>
      <c r="K56" s="160"/>
      <c r="L56" s="160"/>
      <c r="M56" s="160"/>
      <c r="N56" s="160"/>
      <c r="O56" s="160"/>
      <c r="P56" s="160"/>
      <c r="Q56" s="160"/>
      <c r="R56" s="160"/>
      <c r="S56" s="160"/>
      <c r="T56" s="160"/>
      <c r="U56" s="160"/>
      <c r="V56" s="160"/>
      <c r="W56" s="160"/>
      <c r="X56" s="160"/>
      <c r="Y56" s="160"/>
      <c r="Z56" s="160"/>
      <c r="AA56" s="160"/>
      <c r="AB56" s="160"/>
      <c r="AC56" s="160"/>
      <c r="AD56" s="160"/>
      <c r="AE56" s="160"/>
      <c r="AF56" s="160"/>
      <c r="AG56" s="160"/>
      <c r="AH56" s="160"/>
      <c r="AI56" s="160"/>
      <c r="AJ56" s="160"/>
      <c r="AK56" s="57">
        <f t="shared" si="3"/>
        <v>0</v>
      </c>
      <c r="AL56" s="57">
        <f t="shared" si="4"/>
        <v>0</v>
      </c>
      <c r="AM56" s="57">
        <f t="shared" si="5"/>
        <v>0</v>
      </c>
      <c r="AN56" s="57" t="str">
        <f t="shared" si="6"/>
        <v/>
      </c>
      <c r="AO56" s="56">
        <f t="shared" si="7"/>
        <v>0</v>
      </c>
      <c r="AP56" s="56" t="str">
        <f t="shared" si="8"/>
        <v/>
      </c>
      <c r="AQ56" s="56">
        <f t="shared" si="9"/>
        <v>0</v>
      </c>
      <c r="AR56" s="56" t="str">
        <f t="shared" si="10"/>
        <v/>
      </c>
      <c r="AS56" s="58" t="str">
        <f>IFERROR(
   'Identitas Siswa'!E55 &amp; " " &amp; LOWER($AT$3) &amp; " " &amp; VLOOKUP(AP56, TP!$AU$5:$AV$24, 2, 0) &amp; ".",
"")</f>
        <v/>
      </c>
      <c r="AT56" s="58" t="str">
        <f>IFERROR(
   'Identitas Siswa'!E55 &amp; " " &amp; LOWER($AT$4) &amp; " " &amp; VLOOKUP(AR56, TP!$AU$5:$AV$24, 2, 0) &amp; ".",
"")</f>
        <v/>
      </c>
      <c r="AU56" s="15"/>
      <c r="AW56" s="29">
        <f t="shared" si="11"/>
        <v>0</v>
      </c>
      <c r="AX56" s="29">
        <f t="shared" si="0"/>
        <v>0</v>
      </c>
      <c r="AY56" s="29">
        <f t="shared" si="1"/>
        <v>0</v>
      </c>
      <c r="AZ56" s="54"/>
      <c r="BA56" s="29">
        <f t="shared" si="2"/>
        <v>0</v>
      </c>
      <c r="BE56" s="48"/>
      <c r="BF56" s="48"/>
    </row>
    <row r="57" spans="1:58" customFormat="1" hidden="1" x14ac:dyDescent="0.25">
      <c r="A57" s="56">
        <f>'Identitas Siswa'!A56</f>
        <v>49</v>
      </c>
      <c r="B57" s="62" t="str">
        <f>IF('Identitas Siswa'!D56=0,"",'Identitas Siswa'!D56)</f>
        <v/>
      </c>
      <c r="C57" s="160"/>
      <c r="D57" s="160"/>
      <c r="E57" s="160"/>
      <c r="F57" s="160"/>
      <c r="G57" s="160"/>
      <c r="H57" s="160"/>
      <c r="I57" s="160"/>
      <c r="J57" s="160"/>
      <c r="K57" s="160"/>
      <c r="L57" s="160"/>
      <c r="M57" s="160"/>
      <c r="N57" s="160"/>
      <c r="O57" s="160"/>
      <c r="P57" s="160"/>
      <c r="Q57" s="160"/>
      <c r="R57" s="160"/>
      <c r="S57" s="160"/>
      <c r="T57" s="160"/>
      <c r="U57" s="160"/>
      <c r="V57" s="160"/>
      <c r="W57" s="160"/>
      <c r="X57" s="160"/>
      <c r="Y57" s="160"/>
      <c r="Z57" s="160"/>
      <c r="AA57" s="160"/>
      <c r="AB57" s="160"/>
      <c r="AC57" s="160"/>
      <c r="AD57" s="160"/>
      <c r="AE57" s="160"/>
      <c r="AF57" s="160"/>
      <c r="AG57" s="160"/>
      <c r="AH57" s="160"/>
      <c r="AI57" s="160"/>
      <c r="AJ57" s="160"/>
      <c r="AK57" s="57">
        <f t="shared" si="3"/>
        <v>0</v>
      </c>
      <c r="AL57" s="57">
        <f t="shared" si="4"/>
        <v>0</v>
      </c>
      <c r="AM57" s="57">
        <f t="shared" si="5"/>
        <v>0</v>
      </c>
      <c r="AN57" s="57" t="str">
        <f t="shared" si="6"/>
        <v/>
      </c>
      <c r="AO57" s="56">
        <f t="shared" si="7"/>
        <v>0</v>
      </c>
      <c r="AP57" s="56" t="str">
        <f t="shared" si="8"/>
        <v/>
      </c>
      <c r="AQ57" s="56">
        <f t="shared" si="9"/>
        <v>0</v>
      </c>
      <c r="AR57" s="56" t="str">
        <f t="shared" si="10"/>
        <v/>
      </c>
      <c r="AS57" s="58" t="str">
        <f>IFERROR(
   'Identitas Siswa'!E56 &amp; " " &amp; LOWER($AT$3) &amp; " " &amp; VLOOKUP(AP57, TP!$AU$5:$AV$24, 2, 0) &amp; ".",
"")</f>
        <v/>
      </c>
      <c r="AT57" s="58" t="str">
        <f>IFERROR(
   'Identitas Siswa'!E56 &amp; " " &amp; LOWER($AT$4) &amp; " " &amp; VLOOKUP(AR57, TP!$AU$5:$AV$24, 2, 0) &amp; ".",
"")</f>
        <v/>
      </c>
      <c r="AU57" s="15"/>
      <c r="AW57" s="29">
        <f t="shared" si="11"/>
        <v>0</v>
      </c>
      <c r="AX57" s="29">
        <f t="shared" si="0"/>
        <v>0</v>
      </c>
      <c r="AY57" s="29">
        <f t="shared" si="1"/>
        <v>0</v>
      </c>
      <c r="AZ57" s="54"/>
      <c r="BA57" s="29">
        <f t="shared" si="2"/>
        <v>0</v>
      </c>
      <c r="BE57" s="48"/>
      <c r="BF57" s="48"/>
    </row>
    <row r="58" spans="1:58" customFormat="1" hidden="1" x14ac:dyDescent="0.25">
      <c r="A58" s="56">
        <f>'Identitas Siswa'!A57</f>
        <v>50</v>
      </c>
      <c r="B58" s="62" t="str">
        <f>IF('Identitas Siswa'!D57=0,"",'Identitas Siswa'!D57)</f>
        <v/>
      </c>
      <c r="C58" s="160"/>
      <c r="D58" s="160"/>
      <c r="E58" s="160"/>
      <c r="F58" s="160"/>
      <c r="G58" s="160"/>
      <c r="H58" s="160"/>
      <c r="I58" s="160"/>
      <c r="J58" s="160"/>
      <c r="K58" s="160"/>
      <c r="L58" s="160"/>
      <c r="M58" s="160"/>
      <c r="N58" s="160"/>
      <c r="O58" s="160"/>
      <c r="P58" s="160"/>
      <c r="Q58" s="160"/>
      <c r="R58" s="160"/>
      <c r="S58" s="160"/>
      <c r="T58" s="160"/>
      <c r="U58" s="160"/>
      <c r="V58" s="160"/>
      <c r="W58" s="160"/>
      <c r="X58" s="160"/>
      <c r="Y58" s="160"/>
      <c r="Z58" s="160"/>
      <c r="AA58" s="160"/>
      <c r="AB58" s="160"/>
      <c r="AC58" s="160"/>
      <c r="AD58" s="160"/>
      <c r="AE58" s="160"/>
      <c r="AF58" s="160"/>
      <c r="AG58" s="160"/>
      <c r="AH58" s="160"/>
      <c r="AI58" s="160"/>
      <c r="AJ58" s="160"/>
      <c r="AK58" s="57">
        <f t="shared" si="3"/>
        <v>0</v>
      </c>
      <c r="AL58" s="57">
        <f t="shared" si="4"/>
        <v>0</v>
      </c>
      <c r="AM58" s="57">
        <f t="shared" si="5"/>
        <v>0</v>
      </c>
      <c r="AN58" s="57" t="str">
        <f t="shared" si="6"/>
        <v/>
      </c>
      <c r="AO58" s="56">
        <f t="shared" si="7"/>
        <v>0</v>
      </c>
      <c r="AP58" s="56" t="str">
        <f t="shared" si="8"/>
        <v/>
      </c>
      <c r="AQ58" s="56">
        <f t="shared" si="9"/>
        <v>0</v>
      </c>
      <c r="AR58" s="56" t="str">
        <f t="shared" si="10"/>
        <v/>
      </c>
      <c r="AS58" s="58" t="str">
        <f>IFERROR(
   'Identitas Siswa'!E57 &amp; " " &amp; LOWER($AT$3) &amp; " " &amp; VLOOKUP(AP58, TP!$AU$5:$AV$24, 2, 0) &amp; ".",
"")</f>
        <v/>
      </c>
      <c r="AT58" s="58" t="str">
        <f>IFERROR(
   'Identitas Siswa'!E57 &amp; " " &amp; LOWER($AT$4) &amp; " " &amp; VLOOKUP(AR58, TP!$AU$5:$AV$24, 2, 0) &amp; ".",
"")</f>
        <v/>
      </c>
      <c r="AU58" s="15"/>
      <c r="AW58" s="29">
        <f t="shared" si="11"/>
        <v>0</v>
      </c>
      <c r="AX58" s="29">
        <f t="shared" si="0"/>
        <v>0</v>
      </c>
      <c r="AY58" s="29">
        <f t="shared" si="1"/>
        <v>0</v>
      </c>
      <c r="AZ58" s="54"/>
      <c r="BA58" s="29">
        <f t="shared" si="2"/>
        <v>0</v>
      </c>
      <c r="BE58" s="48"/>
      <c r="BF58" s="48"/>
    </row>
    <row r="59" spans="1:58" customFormat="1" hidden="1" x14ac:dyDescent="0.25">
      <c r="A59" s="56">
        <f>'Identitas Siswa'!A58</f>
        <v>51</v>
      </c>
      <c r="B59" s="62" t="str">
        <f>IF('Identitas Siswa'!D58=0,"",'Identitas Siswa'!D58)</f>
        <v/>
      </c>
      <c r="C59" s="160"/>
      <c r="D59" s="160"/>
      <c r="E59" s="160"/>
      <c r="F59" s="160"/>
      <c r="G59" s="160"/>
      <c r="H59" s="160"/>
      <c r="I59" s="160"/>
      <c r="J59" s="160"/>
      <c r="K59" s="160"/>
      <c r="L59" s="160"/>
      <c r="M59" s="160"/>
      <c r="N59" s="160"/>
      <c r="O59" s="160"/>
      <c r="P59" s="160"/>
      <c r="Q59" s="160"/>
      <c r="R59" s="160"/>
      <c r="S59" s="160"/>
      <c r="T59" s="160"/>
      <c r="U59" s="160"/>
      <c r="V59" s="160"/>
      <c r="W59" s="160"/>
      <c r="X59" s="160"/>
      <c r="Y59" s="160"/>
      <c r="Z59" s="160"/>
      <c r="AA59" s="160"/>
      <c r="AB59" s="160"/>
      <c r="AC59" s="160"/>
      <c r="AD59" s="160"/>
      <c r="AE59" s="160"/>
      <c r="AF59" s="160"/>
      <c r="AG59" s="160"/>
      <c r="AH59" s="160"/>
      <c r="AI59" s="160"/>
      <c r="AJ59" s="160"/>
      <c r="AK59" s="57">
        <f t="shared" si="3"/>
        <v>0</v>
      </c>
      <c r="AL59" s="57">
        <f t="shared" si="4"/>
        <v>0</v>
      </c>
      <c r="AM59" s="57">
        <f t="shared" si="5"/>
        <v>0</v>
      </c>
      <c r="AN59" s="57" t="str">
        <f t="shared" si="6"/>
        <v/>
      </c>
      <c r="AO59" s="56">
        <f t="shared" si="7"/>
        <v>0</v>
      </c>
      <c r="AP59" s="56" t="str">
        <f t="shared" si="8"/>
        <v/>
      </c>
      <c r="AQ59" s="56">
        <f t="shared" si="9"/>
        <v>0</v>
      </c>
      <c r="AR59" s="56" t="str">
        <f t="shared" si="10"/>
        <v/>
      </c>
      <c r="AS59" s="58" t="str">
        <f>IFERROR(
   'Identitas Siswa'!E58 &amp; " " &amp; LOWER($AT$3) &amp; " " &amp; VLOOKUP(AP59, TP!$AU$5:$AV$24, 2, 0) &amp; ".",
"")</f>
        <v/>
      </c>
      <c r="AT59" s="58" t="str">
        <f>IFERROR(
   'Identitas Siswa'!E58 &amp; " " &amp; LOWER($AT$4) &amp; " " &amp; VLOOKUP(AR59, TP!$AU$5:$AV$24, 2, 0) &amp; ".",
"")</f>
        <v/>
      </c>
      <c r="AU59" s="15"/>
      <c r="AW59" s="29">
        <f t="shared" si="11"/>
        <v>0</v>
      </c>
      <c r="AX59" s="29">
        <f t="shared" si="0"/>
        <v>0</v>
      </c>
      <c r="AY59" s="29">
        <f t="shared" si="1"/>
        <v>0</v>
      </c>
      <c r="AZ59" s="54"/>
      <c r="BA59" s="29">
        <f t="shared" si="2"/>
        <v>0</v>
      </c>
      <c r="BE59" s="48"/>
      <c r="BF59" s="48"/>
    </row>
    <row r="60" spans="1:58" customFormat="1" hidden="1" x14ac:dyDescent="0.25">
      <c r="A60" s="56">
        <f>'Identitas Siswa'!A59</f>
        <v>52</v>
      </c>
      <c r="B60" s="62" t="str">
        <f>IF('Identitas Siswa'!D59=0,"",'Identitas Siswa'!D59)</f>
        <v/>
      </c>
      <c r="C60" s="160"/>
      <c r="D60" s="160"/>
      <c r="E60" s="160"/>
      <c r="F60" s="160"/>
      <c r="G60" s="160"/>
      <c r="H60" s="160"/>
      <c r="I60" s="160"/>
      <c r="J60" s="160"/>
      <c r="K60" s="160"/>
      <c r="L60" s="160"/>
      <c r="M60" s="160"/>
      <c r="N60" s="160"/>
      <c r="O60" s="160"/>
      <c r="P60" s="160"/>
      <c r="Q60" s="160"/>
      <c r="R60" s="160"/>
      <c r="S60" s="160"/>
      <c r="T60" s="160"/>
      <c r="U60" s="160"/>
      <c r="V60" s="160"/>
      <c r="W60" s="160"/>
      <c r="X60" s="160"/>
      <c r="Y60" s="160"/>
      <c r="Z60" s="160"/>
      <c r="AA60" s="160"/>
      <c r="AB60" s="160"/>
      <c r="AC60" s="160"/>
      <c r="AD60" s="160"/>
      <c r="AE60" s="160"/>
      <c r="AF60" s="160"/>
      <c r="AG60" s="160"/>
      <c r="AH60" s="160"/>
      <c r="AI60" s="160"/>
      <c r="AJ60" s="160"/>
      <c r="AK60" s="57">
        <f t="shared" si="3"/>
        <v>0</v>
      </c>
      <c r="AL60" s="57">
        <f t="shared" si="4"/>
        <v>0</v>
      </c>
      <c r="AM60" s="57">
        <f t="shared" si="5"/>
        <v>0</v>
      </c>
      <c r="AN60" s="57" t="str">
        <f t="shared" si="6"/>
        <v/>
      </c>
      <c r="AO60" s="56">
        <f t="shared" si="7"/>
        <v>0</v>
      </c>
      <c r="AP60" s="56" t="str">
        <f t="shared" si="8"/>
        <v/>
      </c>
      <c r="AQ60" s="56">
        <f t="shared" si="9"/>
        <v>0</v>
      </c>
      <c r="AR60" s="56" t="str">
        <f t="shared" si="10"/>
        <v/>
      </c>
      <c r="AS60" s="58" t="str">
        <f>IFERROR(
   'Identitas Siswa'!E59 &amp; " " &amp; LOWER($AT$3) &amp; " " &amp; VLOOKUP(AP60, TP!$AU$5:$AV$24, 2, 0) &amp; ".",
"")</f>
        <v/>
      </c>
      <c r="AT60" s="58" t="str">
        <f>IFERROR(
   'Identitas Siswa'!E59 &amp; " " &amp; LOWER($AT$4) &amp; " " &amp; VLOOKUP(AR60, TP!$AU$5:$AV$24, 2, 0) &amp; ".",
"")</f>
        <v/>
      </c>
      <c r="AU60" s="15"/>
      <c r="AW60" s="29">
        <f t="shared" si="11"/>
        <v>0</v>
      </c>
      <c r="AX60" s="29">
        <f t="shared" si="0"/>
        <v>0</v>
      </c>
      <c r="AY60" s="29">
        <f t="shared" si="1"/>
        <v>0</v>
      </c>
      <c r="AZ60" s="54"/>
      <c r="BA60" s="29">
        <f t="shared" si="2"/>
        <v>0</v>
      </c>
      <c r="BE60" s="48"/>
      <c r="BF60" s="48"/>
    </row>
    <row r="61" spans="1:58" customFormat="1" hidden="1" x14ac:dyDescent="0.25">
      <c r="A61" s="56">
        <f>'Identitas Siswa'!A60</f>
        <v>53</v>
      </c>
      <c r="B61" s="62" t="str">
        <f>IF('Identitas Siswa'!D60=0,"",'Identitas Siswa'!D60)</f>
        <v/>
      </c>
      <c r="C61" s="160"/>
      <c r="D61" s="160"/>
      <c r="E61" s="160"/>
      <c r="F61" s="160"/>
      <c r="G61" s="160"/>
      <c r="H61" s="160"/>
      <c r="I61" s="160"/>
      <c r="J61" s="160"/>
      <c r="K61" s="160"/>
      <c r="L61" s="160"/>
      <c r="M61" s="160"/>
      <c r="N61" s="160"/>
      <c r="O61" s="160"/>
      <c r="P61" s="160"/>
      <c r="Q61" s="160"/>
      <c r="R61" s="160"/>
      <c r="S61" s="160"/>
      <c r="T61" s="160"/>
      <c r="U61" s="160"/>
      <c r="V61" s="160"/>
      <c r="W61" s="160"/>
      <c r="X61" s="160"/>
      <c r="Y61" s="160"/>
      <c r="Z61" s="160"/>
      <c r="AA61" s="160"/>
      <c r="AB61" s="160"/>
      <c r="AC61" s="160"/>
      <c r="AD61" s="160"/>
      <c r="AE61" s="160"/>
      <c r="AF61" s="160"/>
      <c r="AG61" s="160"/>
      <c r="AH61" s="160"/>
      <c r="AI61" s="160"/>
      <c r="AJ61" s="160"/>
      <c r="AK61" s="57">
        <f t="shared" si="3"/>
        <v>0</v>
      </c>
      <c r="AL61" s="57">
        <f t="shared" si="4"/>
        <v>0</v>
      </c>
      <c r="AM61" s="57">
        <f t="shared" si="5"/>
        <v>0</v>
      </c>
      <c r="AN61" s="57" t="str">
        <f t="shared" si="6"/>
        <v/>
      </c>
      <c r="AO61" s="56">
        <f t="shared" si="7"/>
        <v>0</v>
      </c>
      <c r="AP61" s="56" t="str">
        <f t="shared" si="8"/>
        <v/>
      </c>
      <c r="AQ61" s="56">
        <f t="shared" si="9"/>
        <v>0</v>
      </c>
      <c r="AR61" s="56" t="str">
        <f t="shared" si="10"/>
        <v/>
      </c>
      <c r="AS61" s="58" t="str">
        <f>IFERROR(
   'Identitas Siswa'!E60 &amp; " " &amp; LOWER($AT$3) &amp; " " &amp; VLOOKUP(AP61, TP!$AU$5:$AV$24, 2, 0) &amp; ".",
"")</f>
        <v/>
      </c>
      <c r="AT61" s="58" t="str">
        <f>IFERROR(
   'Identitas Siswa'!E60 &amp; " " &amp; LOWER($AT$4) &amp; " " &amp; VLOOKUP(AR61, TP!$AU$5:$AV$24, 2, 0) &amp; ".",
"")</f>
        <v/>
      </c>
      <c r="AU61" s="15"/>
      <c r="AW61" s="29">
        <f t="shared" si="11"/>
        <v>0</v>
      </c>
      <c r="AX61" s="29">
        <f t="shared" si="0"/>
        <v>0</v>
      </c>
      <c r="AY61" s="29">
        <f t="shared" si="1"/>
        <v>0</v>
      </c>
      <c r="AZ61" s="54"/>
      <c r="BA61" s="29">
        <f t="shared" si="2"/>
        <v>0</v>
      </c>
      <c r="BE61" s="48"/>
      <c r="BF61" s="48"/>
    </row>
    <row r="62" spans="1:58" customFormat="1" hidden="1" x14ac:dyDescent="0.25">
      <c r="A62" s="56">
        <f>'Identitas Siswa'!A61</f>
        <v>54</v>
      </c>
      <c r="B62" s="62" t="str">
        <f>IF('Identitas Siswa'!D61=0,"",'Identitas Siswa'!D61)</f>
        <v/>
      </c>
      <c r="C62" s="160"/>
      <c r="D62" s="160"/>
      <c r="E62" s="160"/>
      <c r="F62" s="160"/>
      <c r="G62" s="160"/>
      <c r="H62" s="160"/>
      <c r="I62" s="160"/>
      <c r="J62" s="160"/>
      <c r="K62" s="160"/>
      <c r="L62" s="160"/>
      <c r="M62" s="160"/>
      <c r="N62" s="160"/>
      <c r="O62" s="160"/>
      <c r="P62" s="160"/>
      <c r="Q62" s="160"/>
      <c r="R62" s="160"/>
      <c r="S62" s="160"/>
      <c r="T62" s="160"/>
      <c r="U62" s="160"/>
      <c r="V62" s="160"/>
      <c r="W62" s="160"/>
      <c r="X62" s="160"/>
      <c r="Y62" s="160"/>
      <c r="Z62" s="160"/>
      <c r="AA62" s="160"/>
      <c r="AB62" s="160"/>
      <c r="AC62" s="160"/>
      <c r="AD62" s="160"/>
      <c r="AE62" s="160"/>
      <c r="AF62" s="160"/>
      <c r="AG62" s="160"/>
      <c r="AH62" s="160"/>
      <c r="AI62" s="160"/>
      <c r="AJ62" s="160"/>
      <c r="AK62" s="57">
        <f t="shared" si="3"/>
        <v>0</v>
      </c>
      <c r="AL62" s="57">
        <f t="shared" si="4"/>
        <v>0</v>
      </c>
      <c r="AM62" s="57">
        <f t="shared" si="5"/>
        <v>0</v>
      </c>
      <c r="AN62" s="57" t="str">
        <f t="shared" si="6"/>
        <v/>
      </c>
      <c r="AO62" s="56">
        <f t="shared" si="7"/>
        <v>0</v>
      </c>
      <c r="AP62" s="56" t="str">
        <f t="shared" si="8"/>
        <v/>
      </c>
      <c r="AQ62" s="56">
        <f t="shared" si="9"/>
        <v>0</v>
      </c>
      <c r="AR62" s="56" t="str">
        <f t="shared" si="10"/>
        <v/>
      </c>
      <c r="AS62" s="58" t="str">
        <f>IFERROR(
   'Identitas Siswa'!E61 &amp; " " &amp; LOWER($AT$3) &amp; " " &amp; VLOOKUP(AP62, TP!$AU$5:$AV$24, 2, 0) &amp; ".",
"")</f>
        <v/>
      </c>
      <c r="AT62" s="58" t="str">
        <f>IFERROR(
   'Identitas Siswa'!E61 &amp; " " &amp; LOWER($AT$4) &amp; " " &amp; VLOOKUP(AR62, TP!$AU$5:$AV$24, 2, 0) &amp; ".",
"")</f>
        <v/>
      </c>
      <c r="AU62" s="15"/>
      <c r="AW62" s="29">
        <f t="shared" si="11"/>
        <v>0</v>
      </c>
      <c r="AX62" s="29">
        <f t="shared" si="0"/>
        <v>0</v>
      </c>
      <c r="AY62" s="29">
        <f t="shared" si="1"/>
        <v>0</v>
      </c>
      <c r="AZ62" s="54"/>
      <c r="BA62" s="29">
        <f t="shared" si="2"/>
        <v>0</v>
      </c>
      <c r="BE62" s="48"/>
      <c r="BF62" s="48"/>
    </row>
    <row r="63" spans="1:58" customFormat="1" hidden="1" x14ac:dyDescent="0.25">
      <c r="A63" s="56">
        <f>'Identitas Siswa'!A62</f>
        <v>55</v>
      </c>
      <c r="B63" s="62" t="str">
        <f>IF('Identitas Siswa'!D62=0,"",'Identitas Siswa'!D62)</f>
        <v/>
      </c>
      <c r="C63" s="160"/>
      <c r="D63" s="160"/>
      <c r="E63" s="160"/>
      <c r="F63" s="160"/>
      <c r="G63" s="160"/>
      <c r="H63" s="160"/>
      <c r="I63" s="160"/>
      <c r="J63" s="160"/>
      <c r="K63" s="160"/>
      <c r="L63" s="160"/>
      <c r="M63" s="160"/>
      <c r="N63" s="160"/>
      <c r="O63" s="160"/>
      <c r="P63" s="160"/>
      <c r="Q63" s="160"/>
      <c r="R63" s="160"/>
      <c r="S63" s="160"/>
      <c r="T63" s="160"/>
      <c r="U63" s="160"/>
      <c r="V63" s="160"/>
      <c r="W63" s="160"/>
      <c r="X63" s="160"/>
      <c r="Y63" s="160"/>
      <c r="Z63" s="160"/>
      <c r="AA63" s="160"/>
      <c r="AB63" s="160"/>
      <c r="AC63" s="160"/>
      <c r="AD63" s="160"/>
      <c r="AE63" s="160"/>
      <c r="AF63" s="160"/>
      <c r="AG63" s="160"/>
      <c r="AH63" s="160"/>
      <c r="AI63" s="160"/>
      <c r="AJ63" s="160"/>
      <c r="AK63" s="57">
        <f t="shared" si="3"/>
        <v>0</v>
      </c>
      <c r="AL63" s="57">
        <f t="shared" si="4"/>
        <v>0</v>
      </c>
      <c r="AM63" s="57">
        <f t="shared" si="5"/>
        <v>0</v>
      </c>
      <c r="AN63" s="57" t="str">
        <f t="shared" si="6"/>
        <v/>
      </c>
      <c r="AO63" s="56">
        <f t="shared" si="7"/>
        <v>0</v>
      </c>
      <c r="AP63" s="56" t="str">
        <f t="shared" si="8"/>
        <v/>
      </c>
      <c r="AQ63" s="56">
        <f t="shared" si="9"/>
        <v>0</v>
      </c>
      <c r="AR63" s="56" t="str">
        <f t="shared" si="10"/>
        <v/>
      </c>
      <c r="AS63" s="58" t="str">
        <f>IFERROR(
   'Identitas Siswa'!E62 &amp; " " &amp; LOWER($AT$3) &amp; " " &amp; VLOOKUP(AP63, TP!$AU$5:$AV$24, 2, 0) &amp; ".",
"")</f>
        <v/>
      </c>
      <c r="AT63" s="58" t="str">
        <f>IFERROR(
   'Identitas Siswa'!E62 &amp; " " &amp; LOWER($AT$4) &amp; " " &amp; VLOOKUP(AR63, TP!$AU$5:$AV$24, 2, 0) &amp; ".",
"")</f>
        <v/>
      </c>
      <c r="AU63" s="15"/>
      <c r="AW63" s="29">
        <f t="shared" si="11"/>
        <v>0</v>
      </c>
      <c r="AX63" s="29">
        <f t="shared" si="0"/>
        <v>0</v>
      </c>
      <c r="AY63" s="29">
        <f t="shared" si="1"/>
        <v>0</v>
      </c>
      <c r="AZ63" s="54"/>
      <c r="BA63" s="29">
        <f t="shared" si="2"/>
        <v>0</v>
      </c>
      <c r="BE63" s="48"/>
      <c r="BF63" s="48"/>
    </row>
    <row r="64" spans="1:58" customFormat="1" hidden="1" x14ac:dyDescent="0.25">
      <c r="A64" s="56">
        <f>'Identitas Siswa'!A63</f>
        <v>56</v>
      </c>
      <c r="B64" s="62" t="str">
        <f>IF('Identitas Siswa'!D63=0,"",'Identitas Siswa'!D63)</f>
        <v/>
      </c>
      <c r="C64" s="160"/>
      <c r="D64" s="160"/>
      <c r="E64" s="160"/>
      <c r="F64" s="160"/>
      <c r="G64" s="160"/>
      <c r="H64" s="160"/>
      <c r="I64" s="160"/>
      <c r="J64" s="160"/>
      <c r="K64" s="160"/>
      <c r="L64" s="160"/>
      <c r="M64" s="160"/>
      <c r="N64" s="160"/>
      <c r="O64" s="160"/>
      <c r="P64" s="160"/>
      <c r="Q64" s="160"/>
      <c r="R64" s="160"/>
      <c r="S64" s="160"/>
      <c r="T64" s="160"/>
      <c r="U64" s="160"/>
      <c r="V64" s="160"/>
      <c r="W64" s="160"/>
      <c r="X64" s="160"/>
      <c r="Y64" s="160"/>
      <c r="Z64" s="160"/>
      <c r="AA64" s="160"/>
      <c r="AB64" s="160"/>
      <c r="AC64" s="160"/>
      <c r="AD64" s="160"/>
      <c r="AE64" s="160"/>
      <c r="AF64" s="160"/>
      <c r="AG64" s="160"/>
      <c r="AH64" s="160"/>
      <c r="AI64" s="160"/>
      <c r="AJ64" s="160"/>
      <c r="AK64" s="57">
        <f t="shared" si="3"/>
        <v>0</v>
      </c>
      <c r="AL64" s="57">
        <f t="shared" si="4"/>
        <v>0</v>
      </c>
      <c r="AM64" s="57">
        <f t="shared" si="5"/>
        <v>0</v>
      </c>
      <c r="AN64" s="57" t="str">
        <f t="shared" si="6"/>
        <v/>
      </c>
      <c r="AO64" s="56">
        <f t="shared" si="7"/>
        <v>0</v>
      </c>
      <c r="AP64" s="56" t="str">
        <f t="shared" si="8"/>
        <v/>
      </c>
      <c r="AQ64" s="56">
        <f t="shared" si="9"/>
        <v>0</v>
      </c>
      <c r="AR64" s="56" t="str">
        <f t="shared" si="10"/>
        <v/>
      </c>
      <c r="AS64" s="58" t="str">
        <f>IFERROR(
   'Identitas Siswa'!E63 &amp; " " &amp; LOWER($AT$3) &amp; " " &amp; VLOOKUP(AP64, TP!$AU$5:$AV$24, 2, 0) &amp; ".",
"")</f>
        <v/>
      </c>
      <c r="AT64" s="58" t="str">
        <f>IFERROR(
   'Identitas Siswa'!E63 &amp; " " &amp; LOWER($AT$4) &amp; " " &amp; VLOOKUP(AR64, TP!$AU$5:$AV$24, 2, 0) &amp; ".",
"")</f>
        <v/>
      </c>
      <c r="AU64" s="15"/>
      <c r="AW64" s="29">
        <f t="shared" si="11"/>
        <v>0</v>
      </c>
      <c r="AX64" s="29">
        <f t="shared" si="0"/>
        <v>0</v>
      </c>
      <c r="AY64" s="29">
        <f t="shared" si="1"/>
        <v>0</v>
      </c>
      <c r="AZ64" s="54"/>
      <c r="BA64" s="29">
        <f t="shared" si="2"/>
        <v>0</v>
      </c>
      <c r="BE64" s="48"/>
      <c r="BF64" s="48"/>
    </row>
    <row r="65" spans="1:58" customFormat="1" hidden="1" x14ac:dyDescent="0.25">
      <c r="A65" s="56">
        <f>'Identitas Siswa'!A64</f>
        <v>57</v>
      </c>
      <c r="B65" s="62" t="str">
        <f>IF('Identitas Siswa'!D64=0,"",'Identitas Siswa'!D64)</f>
        <v/>
      </c>
      <c r="C65" s="160"/>
      <c r="D65" s="160"/>
      <c r="E65" s="160"/>
      <c r="F65" s="160"/>
      <c r="G65" s="160"/>
      <c r="H65" s="160"/>
      <c r="I65" s="160"/>
      <c r="J65" s="160"/>
      <c r="K65" s="160"/>
      <c r="L65" s="160"/>
      <c r="M65" s="160"/>
      <c r="N65" s="160"/>
      <c r="O65" s="160"/>
      <c r="P65" s="160"/>
      <c r="Q65" s="160"/>
      <c r="R65" s="160"/>
      <c r="S65" s="160"/>
      <c r="T65" s="160"/>
      <c r="U65" s="160"/>
      <c r="V65" s="160"/>
      <c r="W65" s="160"/>
      <c r="X65" s="160"/>
      <c r="Y65" s="160"/>
      <c r="Z65" s="160"/>
      <c r="AA65" s="160"/>
      <c r="AB65" s="160"/>
      <c r="AC65" s="160"/>
      <c r="AD65" s="160"/>
      <c r="AE65" s="160"/>
      <c r="AF65" s="160"/>
      <c r="AG65" s="160"/>
      <c r="AH65" s="160"/>
      <c r="AI65" s="160"/>
      <c r="AJ65" s="160"/>
      <c r="AK65" s="57">
        <f t="shared" si="3"/>
        <v>0</v>
      </c>
      <c r="AL65" s="57">
        <f t="shared" si="4"/>
        <v>0</v>
      </c>
      <c r="AM65" s="57">
        <f t="shared" si="5"/>
        <v>0</v>
      </c>
      <c r="AN65" s="57" t="str">
        <f t="shared" si="6"/>
        <v/>
      </c>
      <c r="AO65" s="56">
        <f t="shared" si="7"/>
        <v>0</v>
      </c>
      <c r="AP65" s="56" t="str">
        <f t="shared" si="8"/>
        <v/>
      </c>
      <c r="AQ65" s="56">
        <f t="shared" si="9"/>
        <v>0</v>
      </c>
      <c r="AR65" s="56" t="str">
        <f t="shared" si="10"/>
        <v/>
      </c>
      <c r="AS65" s="58" t="str">
        <f>IFERROR(
   'Identitas Siswa'!E64 &amp; " " &amp; LOWER($AT$3) &amp; " " &amp; VLOOKUP(AP65, TP!$AU$5:$AV$24, 2, 0) &amp; ".",
"")</f>
        <v/>
      </c>
      <c r="AT65" s="58" t="str">
        <f>IFERROR(
   'Identitas Siswa'!E64 &amp; " " &amp; LOWER($AT$4) &amp; " " &amp; VLOOKUP(AR65, TP!$AU$5:$AV$24, 2, 0) &amp; ".",
"")</f>
        <v/>
      </c>
      <c r="AU65" s="15"/>
      <c r="AW65" s="29">
        <f t="shared" si="11"/>
        <v>0</v>
      </c>
      <c r="AX65" s="29">
        <f t="shared" si="0"/>
        <v>0</v>
      </c>
      <c r="AY65" s="29">
        <f t="shared" si="1"/>
        <v>0</v>
      </c>
      <c r="AZ65" s="54"/>
      <c r="BA65" s="29">
        <f t="shared" si="2"/>
        <v>0</v>
      </c>
      <c r="BE65" s="48"/>
      <c r="BF65" s="48"/>
    </row>
    <row r="66" spans="1:58" customFormat="1" hidden="1" x14ac:dyDescent="0.25">
      <c r="A66" s="56">
        <f>'Identitas Siswa'!A65</f>
        <v>58</v>
      </c>
      <c r="B66" s="62" t="str">
        <f>IF('Identitas Siswa'!D65=0,"",'Identitas Siswa'!D65)</f>
        <v/>
      </c>
      <c r="C66" s="160"/>
      <c r="D66" s="160"/>
      <c r="E66" s="160"/>
      <c r="F66" s="160"/>
      <c r="G66" s="160"/>
      <c r="H66" s="160"/>
      <c r="I66" s="160"/>
      <c r="J66" s="160"/>
      <c r="K66" s="160"/>
      <c r="L66" s="160"/>
      <c r="M66" s="160"/>
      <c r="N66" s="160"/>
      <c r="O66" s="160"/>
      <c r="P66" s="160"/>
      <c r="Q66" s="160"/>
      <c r="R66" s="160"/>
      <c r="S66" s="160"/>
      <c r="T66" s="160"/>
      <c r="U66" s="160"/>
      <c r="V66" s="160"/>
      <c r="W66" s="160"/>
      <c r="X66" s="160"/>
      <c r="Y66" s="160"/>
      <c r="Z66" s="160"/>
      <c r="AA66" s="160"/>
      <c r="AB66" s="160"/>
      <c r="AC66" s="160"/>
      <c r="AD66" s="160"/>
      <c r="AE66" s="160"/>
      <c r="AF66" s="160"/>
      <c r="AG66" s="160"/>
      <c r="AH66" s="160"/>
      <c r="AI66" s="160"/>
      <c r="AJ66" s="160"/>
      <c r="AK66" s="57">
        <f t="shared" si="3"/>
        <v>0</v>
      </c>
      <c r="AL66" s="57">
        <f t="shared" si="4"/>
        <v>0</v>
      </c>
      <c r="AM66" s="57">
        <f t="shared" si="5"/>
        <v>0</v>
      </c>
      <c r="AN66" s="57" t="str">
        <f t="shared" si="6"/>
        <v/>
      </c>
      <c r="AO66" s="56">
        <f t="shared" si="7"/>
        <v>0</v>
      </c>
      <c r="AP66" s="56" t="str">
        <f t="shared" si="8"/>
        <v/>
      </c>
      <c r="AQ66" s="56">
        <f t="shared" si="9"/>
        <v>0</v>
      </c>
      <c r="AR66" s="56" t="str">
        <f t="shared" si="10"/>
        <v/>
      </c>
      <c r="AS66" s="58" t="str">
        <f>IFERROR(
   'Identitas Siswa'!E65 &amp; " " &amp; LOWER($AT$3) &amp; " " &amp; VLOOKUP(AP66, TP!$AU$5:$AV$24, 2, 0) &amp; ".",
"")</f>
        <v/>
      </c>
      <c r="AT66" s="58" t="str">
        <f>IFERROR(
   'Identitas Siswa'!E65 &amp; " " &amp; LOWER($AT$4) &amp; " " &amp; VLOOKUP(AR66, TP!$AU$5:$AV$24, 2, 0) &amp; ".",
"")</f>
        <v/>
      </c>
      <c r="AU66" s="15"/>
      <c r="AW66" s="29">
        <f t="shared" si="11"/>
        <v>0</v>
      </c>
      <c r="AX66" s="29">
        <f t="shared" si="0"/>
        <v>0</v>
      </c>
      <c r="AY66" s="29">
        <f t="shared" si="1"/>
        <v>0</v>
      </c>
      <c r="AZ66" s="54"/>
      <c r="BA66" s="29">
        <f t="shared" si="2"/>
        <v>0</v>
      </c>
      <c r="BE66" s="48"/>
      <c r="BF66" s="48"/>
    </row>
    <row r="67" spans="1:58" customFormat="1" hidden="1" x14ac:dyDescent="0.25">
      <c r="A67" s="56">
        <f>'Identitas Siswa'!A66</f>
        <v>59</v>
      </c>
      <c r="B67" s="62" t="str">
        <f>IF('Identitas Siswa'!D66=0,"",'Identitas Siswa'!D66)</f>
        <v/>
      </c>
      <c r="C67" s="160"/>
      <c r="D67" s="160"/>
      <c r="E67" s="160"/>
      <c r="F67" s="160"/>
      <c r="G67" s="160"/>
      <c r="H67" s="160"/>
      <c r="I67" s="160"/>
      <c r="J67" s="160"/>
      <c r="K67" s="160"/>
      <c r="L67" s="160"/>
      <c r="M67" s="160"/>
      <c r="N67" s="160"/>
      <c r="O67" s="160"/>
      <c r="P67" s="160"/>
      <c r="Q67" s="160"/>
      <c r="R67" s="160"/>
      <c r="S67" s="160"/>
      <c r="T67" s="160"/>
      <c r="U67" s="160"/>
      <c r="V67" s="160"/>
      <c r="W67" s="160"/>
      <c r="X67" s="160"/>
      <c r="Y67" s="160"/>
      <c r="Z67" s="160"/>
      <c r="AA67" s="160"/>
      <c r="AB67" s="160"/>
      <c r="AC67" s="160"/>
      <c r="AD67" s="160"/>
      <c r="AE67" s="160"/>
      <c r="AF67" s="160"/>
      <c r="AG67" s="160"/>
      <c r="AH67" s="160"/>
      <c r="AI67" s="160"/>
      <c r="AJ67" s="160"/>
      <c r="AK67" s="57">
        <f t="shared" si="3"/>
        <v>0</v>
      </c>
      <c r="AL67" s="57">
        <f t="shared" si="4"/>
        <v>0</v>
      </c>
      <c r="AM67" s="57">
        <f t="shared" si="5"/>
        <v>0</v>
      </c>
      <c r="AN67" s="57" t="str">
        <f t="shared" si="6"/>
        <v/>
      </c>
      <c r="AO67" s="56">
        <f t="shared" si="7"/>
        <v>0</v>
      </c>
      <c r="AP67" s="56" t="str">
        <f t="shared" si="8"/>
        <v/>
      </c>
      <c r="AQ67" s="56">
        <f t="shared" si="9"/>
        <v>0</v>
      </c>
      <c r="AR67" s="56" t="str">
        <f t="shared" si="10"/>
        <v/>
      </c>
      <c r="AS67" s="58" t="str">
        <f>IFERROR(
   'Identitas Siswa'!E66 &amp; " " &amp; LOWER($AT$3) &amp; " " &amp; VLOOKUP(AP67, TP!$AU$5:$AV$24, 2, 0) &amp; ".",
"")</f>
        <v/>
      </c>
      <c r="AT67" s="58" t="str">
        <f>IFERROR(
   'Identitas Siswa'!E66 &amp; " " &amp; LOWER($AT$4) &amp; " " &amp; VLOOKUP(AR67, TP!$AU$5:$AV$24, 2, 0) &amp; ".",
"")</f>
        <v/>
      </c>
      <c r="AU67" s="15"/>
      <c r="AW67" s="29">
        <f t="shared" si="11"/>
        <v>0</v>
      </c>
      <c r="AX67" s="29">
        <f t="shared" si="0"/>
        <v>0</v>
      </c>
      <c r="AY67" s="29">
        <f t="shared" si="1"/>
        <v>0</v>
      </c>
      <c r="AZ67" s="54"/>
      <c r="BA67" s="29">
        <f t="shared" si="2"/>
        <v>0</v>
      </c>
      <c r="BE67" s="48"/>
      <c r="BF67" s="48"/>
    </row>
    <row r="68" spans="1:58" customFormat="1" hidden="1" x14ac:dyDescent="0.25">
      <c r="A68" s="56">
        <f>'Identitas Siswa'!A67</f>
        <v>60</v>
      </c>
      <c r="B68" s="62" t="str">
        <f>IF('Identitas Siswa'!D67=0,"",'Identitas Siswa'!D67)</f>
        <v/>
      </c>
      <c r="C68" s="160"/>
      <c r="D68" s="160"/>
      <c r="E68" s="160"/>
      <c r="F68" s="160"/>
      <c r="G68" s="160"/>
      <c r="H68" s="160"/>
      <c r="I68" s="160"/>
      <c r="J68" s="160"/>
      <c r="K68" s="160"/>
      <c r="L68" s="160"/>
      <c r="M68" s="160"/>
      <c r="N68" s="160"/>
      <c r="O68" s="160"/>
      <c r="P68" s="160"/>
      <c r="Q68" s="160"/>
      <c r="R68" s="160"/>
      <c r="S68" s="160"/>
      <c r="T68" s="160"/>
      <c r="U68" s="160"/>
      <c r="V68" s="160"/>
      <c r="W68" s="160"/>
      <c r="X68" s="160"/>
      <c r="Y68" s="160"/>
      <c r="Z68" s="160"/>
      <c r="AA68" s="160"/>
      <c r="AB68" s="160"/>
      <c r="AC68" s="160"/>
      <c r="AD68" s="160"/>
      <c r="AE68" s="160"/>
      <c r="AF68" s="160"/>
      <c r="AG68" s="160"/>
      <c r="AH68" s="160"/>
      <c r="AI68" s="160"/>
      <c r="AJ68" s="160"/>
      <c r="AK68" s="57">
        <f t="shared" si="3"/>
        <v>0</v>
      </c>
      <c r="AL68" s="57">
        <f t="shared" si="4"/>
        <v>0</v>
      </c>
      <c r="AM68" s="57">
        <f t="shared" si="5"/>
        <v>0</v>
      </c>
      <c r="AN68" s="57" t="str">
        <f t="shared" si="6"/>
        <v/>
      </c>
      <c r="AO68" s="56">
        <f t="shared" si="7"/>
        <v>0</v>
      </c>
      <c r="AP68" s="56" t="str">
        <f t="shared" si="8"/>
        <v/>
      </c>
      <c r="AQ68" s="56">
        <f t="shared" si="9"/>
        <v>0</v>
      </c>
      <c r="AR68" s="56" t="str">
        <f t="shared" si="10"/>
        <v/>
      </c>
      <c r="AS68" s="58" t="str">
        <f>IFERROR(
   'Identitas Siswa'!E67 &amp; " " &amp; LOWER($AT$3) &amp; " " &amp; VLOOKUP(AP68, TP!$AU$5:$AV$24, 2, 0) &amp; ".",
"")</f>
        <v/>
      </c>
      <c r="AT68" s="58" t="str">
        <f>IFERROR(
   'Identitas Siswa'!E67 &amp; " " &amp; LOWER($AT$4) &amp; " " &amp; VLOOKUP(AR68, TP!$AU$5:$AV$24, 2, 0) &amp; ".",
"")</f>
        <v/>
      </c>
      <c r="AU68" s="15"/>
      <c r="AW68" s="29">
        <f t="shared" si="11"/>
        <v>0</v>
      </c>
      <c r="AX68" s="29">
        <f t="shared" si="0"/>
        <v>0</v>
      </c>
      <c r="AY68" s="29">
        <f t="shared" si="1"/>
        <v>0</v>
      </c>
      <c r="AZ68" s="54"/>
      <c r="BA68" s="29">
        <f t="shared" si="2"/>
        <v>0</v>
      </c>
      <c r="BE68" s="48"/>
      <c r="BF68" s="48"/>
    </row>
    <row r="69" spans="1:58" x14ac:dyDescent="0.25"/>
    <row r="70" spans="1:58" x14ac:dyDescent="0.25"/>
  </sheetData>
  <sheetProtection sheet="1" objects="1" scenarios="1"/>
  <mergeCells count="13">
    <mergeCell ref="AO7:AP7"/>
    <mergeCell ref="AQ7:AR7"/>
    <mergeCell ref="AS7:AT7"/>
    <mergeCell ref="AT1:AT2"/>
    <mergeCell ref="A7:A8"/>
    <mergeCell ref="B7:B8"/>
    <mergeCell ref="C7:V7"/>
    <mergeCell ref="W7:AH7"/>
    <mergeCell ref="AI7:AJ7"/>
    <mergeCell ref="AK7:AK8"/>
    <mergeCell ref="AL7:AL8"/>
    <mergeCell ref="AM7:AM8"/>
    <mergeCell ref="AN7:AN8"/>
  </mergeCells>
  <conditionalFormatting sqref="C9:C68">
    <cfRule type="expression" dxfId="191" priority="32">
      <formula>$C$8=""</formula>
    </cfRule>
  </conditionalFormatting>
  <conditionalFormatting sqref="D9:D68">
    <cfRule type="expression" dxfId="190" priority="31">
      <formula>$D$8=""</formula>
    </cfRule>
  </conditionalFormatting>
  <conditionalFormatting sqref="E9:E68">
    <cfRule type="expression" dxfId="189" priority="30">
      <formula>$E$8=""</formula>
    </cfRule>
  </conditionalFormatting>
  <conditionalFormatting sqref="F9:F68">
    <cfRule type="expression" dxfId="188" priority="29">
      <formula>$F$8=""</formula>
    </cfRule>
  </conditionalFormatting>
  <conditionalFormatting sqref="G9:G68">
    <cfRule type="expression" dxfId="187" priority="28">
      <formula>$G$8=""</formula>
    </cfRule>
  </conditionalFormatting>
  <conditionalFormatting sqref="H9:H68">
    <cfRule type="expression" dxfId="186" priority="27">
      <formula>$H$8=""</formula>
    </cfRule>
  </conditionalFormatting>
  <conditionalFormatting sqref="I9:I68">
    <cfRule type="expression" dxfId="185" priority="26">
      <formula>$I$8=""</formula>
    </cfRule>
  </conditionalFormatting>
  <conditionalFormatting sqref="J9:J68">
    <cfRule type="expression" dxfId="184" priority="25">
      <formula>$J$8=""</formula>
    </cfRule>
  </conditionalFormatting>
  <conditionalFormatting sqref="K9:K68">
    <cfRule type="expression" dxfId="183" priority="24">
      <formula>$K$8=""</formula>
    </cfRule>
  </conditionalFormatting>
  <conditionalFormatting sqref="L9:L68">
    <cfRule type="expression" dxfId="182" priority="23">
      <formula>$L$8=""</formula>
    </cfRule>
  </conditionalFormatting>
  <conditionalFormatting sqref="M9:M68">
    <cfRule type="expression" dxfId="181" priority="22">
      <formula>$M$8=""</formula>
    </cfRule>
  </conditionalFormatting>
  <conditionalFormatting sqref="N9:N68">
    <cfRule type="expression" dxfId="180" priority="21">
      <formula>$N$8=""</formula>
    </cfRule>
  </conditionalFormatting>
  <conditionalFormatting sqref="O9:O68">
    <cfRule type="expression" dxfId="179" priority="20">
      <formula>$O$8=""</formula>
    </cfRule>
  </conditionalFormatting>
  <conditionalFormatting sqref="P9:P68">
    <cfRule type="expression" dxfId="178" priority="19">
      <formula>$P$8=""</formula>
    </cfRule>
  </conditionalFormatting>
  <conditionalFormatting sqref="Q9:Q68">
    <cfRule type="expression" dxfId="177" priority="18">
      <formula>$Q$8=""</formula>
    </cfRule>
  </conditionalFormatting>
  <conditionalFormatting sqref="R9:R68">
    <cfRule type="expression" dxfId="176" priority="17">
      <formula>$R$8=""</formula>
    </cfRule>
  </conditionalFormatting>
  <conditionalFormatting sqref="S9:S68">
    <cfRule type="expression" dxfId="175" priority="16">
      <formula>$S$8=""</formula>
    </cfRule>
  </conditionalFormatting>
  <conditionalFormatting sqref="T9:T68">
    <cfRule type="expression" dxfId="174" priority="15">
      <formula>$T$8=""</formula>
    </cfRule>
  </conditionalFormatting>
  <conditionalFormatting sqref="U9:U68">
    <cfRule type="expression" dxfId="173" priority="14">
      <formula>$U$8=""</formula>
    </cfRule>
  </conditionalFormatting>
  <conditionalFormatting sqref="V9:V68">
    <cfRule type="expression" dxfId="172" priority="13">
      <formula>$V$8=""</formula>
    </cfRule>
  </conditionalFormatting>
  <conditionalFormatting sqref="W9:W68">
    <cfRule type="expression" dxfId="171" priority="12">
      <formula>$W$8=""</formula>
    </cfRule>
  </conditionalFormatting>
  <conditionalFormatting sqref="X9:X68">
    <cfRule type="expression" dxfId="170" priority="11">
      <formula>$X$8=""</formula>
    </cfRule>
  </conditionalFormatting>
  <conditionalFormatting sqref="Y9:Y68">
    <cfRule type="expression" dxfId="169" priority="10">
      <formula>$Y$8=""</formula>
    </cfRule>
  </conditionalFormatting>
  <conditionalFormatting sqref="Z9:Z68">
    <cfRule type="expression" dxfId="168" priority="9">
      <formula>$Z$8=""</formula>
    </cfRule>
  </conditionalFormatting>
  <conditionalFormatting sqref="AA9:AA68">
    <cfRule type="expression" dxfId="167" priority="8">
      <formula>$AA$8=""</formula>
    </cfRule>
  </conditionalFormatting>
  <conditionalFormatting sqref="AB9:AB68">
    <cfRule type="expression" dxfId="166" priority="7">
      <formula>$AB$8=""</formula>
    </cfRule>
  </conditionalFormatting>
  <conditionalFormatting sqref="AC9:AC68">
    <cfRule type="expression" dxfId="165" priority="6">
      <formula>$AC$8=""</formula>
    </cfRule>
  </conditionalFormatting>
  <conditionalFormatting sqref="AD9:AD68">
    <cfRule type="expression" dxfId="164" priority="5">
      <formula>$AD$8=""</formula>
    </cfRule>
  </conditionalFormatting>
  <conditionalFormatting sqref="AE9:AE68">
    <cfRule type="expression" dxfId="163" priority="4">
      <formula>$AE$8=""</formula>
    </cfRule>
  </conditionalFormatting>
  <conditionalFormatting sqref="AF9:AF68">
    <cfRule type="expression" dxfId="162" priority="3">
      <formula>$AF$8=""</formula>
    </cfRule>
  </conditionalFormatting>
  <conditionalFormatting sqref="AG9:AG68">
    <cfRule type="expression" dxfId="161" priority="2">
      <formula>$AG$8=""</formula>
    </cfRule>
  </conditionalFormatting>
  <conditionalFormatting sqref="AH9:AH68">
    <cfRule type="expression" dxfId="160" priority="1">
      <formula>$AH$8=""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4033" r:id="rId3" name="CommandButton1">
          <controlPr defaultSize="0" autoLine="0" r:id="rId4">
            <anchor moveWithCells="1">
              <from>
                <xdr:col>1</xdr:col>
                <xdr:colOff>9525</xdr:colOff>
                <xdr:row>1</xdr:row>
                <xdr:rowOff>38100</xdr:rowOff>
              </from>
              <to>
                <xdr:col>1</xdr:col>
                <xdr:colOff>1733550</xdr:colOff>
                <xdr:row>4</xdr:row>
                <xdr:rowOff>133350</xdr:rowOff>
              </to>
            </anchor>
          </controlPr>
        </control>
      </mc:Choice>
      <mc:Fallback>
        <control shapeId="44033" r:id="rId3" name="CommandButton1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B0C45-4B7F-4F25-89DE-414E2047F757}">
  <sheetPr codeName="Sheet17"/>
  <dimension ref="A1:BH70"/>
  <sheetViews>
    <sheetView showGridLines="0" showRowColHeaders="0" zoomScale="40" zoomScaleNormal="40" workbookViewId="0">
      <pane xSplit="2" ySplit="8" topLeftCell="C9" activePane="bottomRight" state="frozen"/>
      <selection pane="topRight" activeCell="C1" sqref="C1"/>
      <selection pane="bottomLeft" activeCell="A9" sqref="A9"/>
      <selection pane="bottomRight"/>
    </sheetView>
  </sheetViews>
  <sheetFormatPr defaultColWidth="0" defaultRowHeight="15" customHeight="1" zeroHeight="1" x14ac:dyDescent="0.25"/>
  <cols>
    <col min="1" max="1" width="3.28515625" style="15" customWidth="1"/>
    <col min="2" max="2" width="36.42578125" style="15" customWidth="1"/>
    <col min="3" max="36" width="9.140625" style="15" customWidth="1"/>
    <col min="37" max="38" width="11.85546875" style="15" customWidth="1"/>
    <col min="39" max="39" width="10.7109375" style="15" customWidth="1"/>
    <col min="40" max="40" width="11.5703125" style="15" customWidth="1"/>
    <col min="41" max="41" width="5.140625" style="15" hidden="1" customWidth="1"/>
    <col min="42" max="42" width="4.85546875" style="15" hidden="1" customWidth="1"/>
    <col min="43" max="43" width="5.140625" style="15" hidden="1" customWidth="1"/>
    <col min="44" max="44" width="4.85546875" style="15" hidden="1" customWidth="1"/>
    <col min="45" max="45" width="48.42578125" style="15" customWidth="1"/>
    <col min="46" max="46" width="49.140625" style="15" customWidth="1"/>
    <col min="47" max="47" width="9.140625" style="15" customWidth="1"/>
    <col min="48" max="52" width="9.140625" style="15" hidden="1" customWidth="1"/>
    <col min="53" max="53" width="12.42578125" style="15" hidden="1" customWidth="1"/>
    <col min="54" max="56" width="9.140625" style="15" hidden="1" customWidth="1"/>
    <col min="57" max="57" width="38" style="15" hidden="1" customWidth="1"/>
    <col min="58" max="58" width="34.85546875" style="15" hidden="1" customWidth="1"/>
    <col min="59" max="59" width="45" style="15" hidden="1" customWidth="1"/>
    <col min="60" max="60" width="40.28515625" style="15" hidden="1" customWidth="1"/>
    <col min="61" max="16384" width="9.140625" style="15" hidden="1"/>
  </cols>
  <sheetData>
    <row r="1" spans="1:58" x14ac:dyDescent="0.25">
      <c r="AT1" s="284" t="s">
        <v>354</v>
      </c>
    </row>
    <row r="2" spans="1:58" x14ac:dyDescent="0.25">
      <c r="AT2" s="285"/>
    </row>
    <row r="3" spans="1:58" x14ac:dyDescent="0.25">
      <c r="AS3" s="61" t="s">
        <v>347</v>
      </c>
      <c r="AT3" s="161" t="s">
        <v>343</v>
      </c>
    </row>
    <row r="4" spans="1:58" ht="15.75" thickBot="1" x14ac:dyDescent="0.3">
      <c r="AS4" s="61" t="s">
        <v>348</v>
      </c>
      <c r="AT4" s="162" t="s">
        <v>344</v>
      </c>
      <c r="AZ4" s="15" t="str">
        <f>AW8</f>
        <v>S. TP</v>
      </c>
      <c r="BA4" s="15" t="str">
        <f>AX8</f>
        <v>S. LM</v>
      </c>
      <c r="BB4" s="15" t="str">
        <f>AY8</f>
        <v>S. AS</v>
      </c>
    </row>
    <row r="5" spans="1:58" x14ac:dyDescent="0.25">
      <c r="AZ5" s="15">
        <f>'MAPEL &amp; BOBOT'!H5</f>
        <v>1</v>
      </c>
      <c r="BA5" s="15">
        <f>'MAPEL &amp; BOBOT'!H6</f>
        <v>1</v>
      </c>
      <c r="BB5" s="15">
        <f>'MAPEL &amp; BOBOT'!H7</f>
        <v>2</v>
      </c>
      <c r="BC5" s="15">
        <f>SUM(AZ5:BB5)</f>
        <v>4</v>
      </c>
    </row>
    <row r="6" spans="1:58" x14ac:dyDescent="0.25"/>
    <row r="7" spans="1:58" customFormat="1" ht="45" customHeight="1" x14ac:dyDescent="0.25">
      <c r="A7" s="283" t="s">
        <v>53</v>
      </c>
      <c r="B7" s="286" t="s">
        <v>353</v>
      </c>
      <c r="C7" s="287" t="str">
        <f>'MAPEL &amp; BOBOT'!F5</f>
        <v>SUMATIF TUJUAN PEMBELAJARAN</v>
      </c>
      <c r="D7" s="287"/>
      <c r="E7" s="287"/>
      <c r="F7" s="287"/>
      <c r="G7" s="287"/>
      <c r="H7" s="287"/>
      <c r="I7" s="287"/>
      <c r="J7" s="287"/>
      <c r="K7" s="287"/>
      <c r="L7" s="287"/>
      <c r="M7" s="287"/>
      <c r="N7" s="287"/>
      <c r="O7" s="287"/>
      <c r="P7" s="287"/>
      <c r="Q7" s="287"/>
      <c r="R7" s="287"/>
      <c r="S7" s="287"/>
      <c r="T7" s="287"/>
      <c r="U7" s="287"/>
      <c r="V7" s="287"/>
      <c r="W7" s="287" t="str">
        <f>'MAPEL &amp; BOBOT'!F6</f>
        <v>SUMATIF LINGKUP MATERI</v>
      </c>
      <c r="X7" s="287"/>
      <c r="Y7" s="287"/>
      <c r="Z7" s="287"/>
      <c r="AA7" s="287"/>
      <c r="AB7" s="287"/>
      <c r="AC7" s="287"/>
      <c r="AD7" s="287"/>
      <c r="AE7" s="287"/>
      <c r="AF7" s="287"/>
      <c r="AG7" s="287"/>
      <c r="AH7" s="287"/>
      <c r="AI7" s="288" t="str">
        <f>'MAPEL &amp; BOBOT'!F7</f>
        <v>SUMATIF AKHIR SEMESTER</v>
      </c>
      <c r="AJ7" s="288"/>
      <c r="AK7" s="289" t="str">
        <f>"NA "&amp;C7</f>
        <v>NA SUMATIF TUJUAN PEMBELAJARAN</v>
      </c>
      <c r="AL7" s="289" t="str">
        <f>"NA "&amp;W7</f>
        <v>NA SUMATIF LINGKUP MATERI</v>
      </c>
      <c r="AM7" s="289" t="str">
        <f>"NA "&amp;AI7</f>
        <v>NA SUMATIF AKHIR SEMESTER</v>
      </c>
      <c r="AN7" s="289" t="s">
        <v>346</v>
      </c>
      <c r="AO7" s="282" t="s">
        <v>349</v>
      </c>
      <c r="AP7" s="282"/>
      <c r="AQ7" s="282" t="s">
        <v>350</v>
      </c>
      <c r="AR7" s="282"/>
      <c r="AS7" s="283" t="s">
        <v>340</v>
      </c>
      <c r="AT7" s="283"/>
      <c r="AU7" s="15"/>
    </row>
    <row r="8" spans="1:58" customFormat="1" ht="71.25" customHeight="1" x14ac:dyDescent="0.25">
      <c r="A8" s="283"/>
      <c r="B8" s="286"/>
      <c r="C8" s="49" t="str" cm="1">
        <f t="array" ref="C8:V8">IF(TRANSPOSE(TP!AY5:AY24)="", "", TRANSPOSE(TP!AY5:AY24))</f>
        <v>TP 1</v>
      </c>
      <c r="D8" s="49" t="str">
        <v>TP 2</v>
      </c>
      <c r="E8" s="49" t="str">
        <v>TP 3</v>
      </c>
      <c r="F8" s="49" t="str">
        <v>TP 4</v>
      </c>
      <c r="G8" s="49" t="str">
        <v>TP 5</v>
      </c>
      <c r="H8" s="49" t="str">
        <v>TP 6</v>
      </c>
      <c r="I8" s="49" t="str">
        <v>TP 7</v>
      </c>
      <c r="J8" s="49" t="str">
        <v>TP 8</v>
      </c>
      <c r="K8" s="49" t="str">
        <v>TP 9</v>
      </c>
      <c r="L8" s="49" t="str">
        <v>TP 10</v>
      </c>
      <c r="M8" s="49" t="str">
        <v>TP 11</v>
      </c>
      <c r="N8" s="49" t="str">
        <v>TP 12</v>
      </c>
      <c r="O8" s="49" t="str">
        <v>TP 13</v>
      </c>
      <c r="P8" s="49" t="str">
        <v>TP 14</v>
      </c>
      <c r="Q8" s="49" t="str">
        <v/>
      </c>
      <c r="R8" s="49" t="str">
        <v/>
      </c>
      <c r="S8" s="49" t="str">
        <v/>
      </c>
      <c r="T8" s="49" t="str">
        <v/>
      </c>
      <c r="U8" s="49" t="str">
        <v/>
      </c>
      <c r="V8" s="49" t="str">
        <v/>
      </c>
      <c r="W8" s="50" t="str" cm="1">
        <f t="array" ref="W8:AH8">IF(TRANSPOSE(TP!AX5:AX16)="", "", TRANSPOSE(TP!AX5:AX16))</f>
        <v>Kaulinan Barudak</v>
      </c>
      <c r="X8" s="50" t="str">
        <v>Pupuh</v>
      </c>
      <c r="Y8" s="51" t="str">
        <v>Aksara Sunda</v>
      </c>
      <c r="Z8" s="51" t="str">
        <v>Paguneman</v>
      </c>
      <c r="AA8" s="51" t="str">
        <v/>
      </c>
      <c r="AB8" s="51" t="str">
        <v/>
      </c>
      <c r="AC8" s="51" t="str">
        <v/>
      </c>
      <c r="AD8" s="51" t="str">
        <v/>
      </c>
      <c r="AE8" s="51" t="str">
        <v/>
      </c>
      <c r="AF8" s="51" t="str">
        <v/>
      </c>
      <c r="AG8" s="51" t="str">
        <v/>
      </c>
      <c r="AH8" s="51" t="str">
        <v/>
      </c>
      <c r="AI8" s="52" t="s">
        <v>338</v>
      </c>
      <c r="AJ8" s="52" t="s">
        <v>339</v>
      </c>
      <c r="AK8" s="290"/>
      <c r="AL8" s="290"/>
      <c r="AM8" s="290"/>
      <c r="AN8" s="290"/>
      <c r="AO8" s="53" t="s">
        <v>351</v>
      </c>
      <c r="AP8" s="53" t="s">
        <v>352</v>
      </c>
      <c r="AQ8" s="53" t="s">
        <v>351</v>
      </c>
      <c r="AR8" s="53" t="s">
        <v>352</v>
      </c>
      <c r="AS8" s="49" t="s">
        <v>341</v>
      </c>
      <c r="AT8" s="49" t="s">
        <v>342</v>
      </c>
      <c r="AU8" s="15"/>
      <c r="AW8" s="29" t="str">
        <f>'MAPEL &amp; BOBOT'!G5</f>
        <v>S. TP</v>
      </c>
      <c r="AX8" s="29" t="str">
        <f>'MAPEL &amp; BOBOT'!G6</f>
        <v>S. LM</v>
      </c>
      <c r="AY8" s="29" t="str">
        <f>'MAPEL &amp; BOBOT'!G7</f>
        <v>S. AS</v>
      </c>
      <c r="AZ8" s="54"/>
      <c r="BA8" s="29" t="s">
        <v>345</v>
      </c>
    </row>
    <row r="9" spans="1:58" customFormat="1" ht="42" customHeight="1" x14ac:dyDescent="0.25">
      <c r="A9" s="56">
        <f>'Identitas Siswa'!A8</f>
        <v>1</v>
      </c>
      <c r="B9" s="62" t="str">
        <f>IF('Identitas Siswa'!D8=0,"",'Identitas Siswa'!D8)</f>
        <v>Siswa 01</v>
      </c>
      <c r="C9" s="160">
        <v>90</v>
      </c>
      <c r="D9" s="160">
        <v>90</v>
      </c>
      <c r="E9" s="160">
        <v>90</v>
      </c>
      <c r="F9" s="160">
        <v>90</v>
      </c>
      <c r="G9" s="160">
        <v>90</v>
      </c>
      <c r="H9" s="160">
        <v>90</v>
      </c>
      <c r="I9" s="160">
        <v>90</v>
      </c>
      <c r="J9" s="160">
        <v>90</v>
      </c>
      <c r="K9" s="160">
        <v>90</v>
      </c>
      <c r="L9" s="160">
        <v>90</v>
      </c>
      <c r="M9" s="160">
        <v>90</v>
      </c>
      <c r="N9" s="160">
        <v>90</v>
      </c>
      <c r="O9" s="160">
        <v>90</v>
      </c>
      <c r="P9" s="160">
        <v>90</v>
      </c>
      <c r="Q9" s="160"/>
      <c r="R9" s="160"/>
      <c r="S9" s="160"/>
      <c r="T9" s="160"/>
      <c r="U9" s="160"/>
      <c r="V9" s="160"/>
      <c r="W9" s="160">
        <v>90</v>
      </c>
      <c r="X9" s="160">
        <v>90</v>
      </c>
      <c r="Y9" s="160">
        <v>90</v>
      </c>
      <c r="Z9" s="160">
        <v>90</v>
      </c>
      <c r="AA9" s="160"/>
      <c r="AB9" s="160"/>
      <c r="AC9" s="160"/>
      <c r="AD9" s="160"/>
      <c r="AE9" s="160"/>
      <c r="AF9" s="160"/>
      <c r="AG9" s="160"/>
      <c r="AH9" s="160"/>
      <c r="AI9" s="160">
        <v>90</v>
      </c>
      <c r="AJ9" s="160">
        <v>90</v>
      </c>
      <c r="AK9" s="57">
        <f>IFERROR(AVERAGE(C9:V9),0)</f>
        <v>90</v>
      </c>
      <c r="AL9" s="57">
        <f>IFERROR(AVERAGE(W9:AH9),0)</f>
        <v>90</v>
      </c>
      <c r="AM9" s="57">
        <f>IFERROR(AVERAGE(AI9:AJ9),0)</f>
        <v>90</v>
      </c>
      <c r="AN9" s="57">
        <f>IFERROR(ROUND(IFERROR(SUM($AW9:$AY9)/$BA9,""),0),"")</f>
        <v>90</v>
      </c>
      <c r="AO9" s="56">
        <f>MAX(C9:V9)</f>
        <v>90</v>
      </c>
      <c r="AP9" s="56" t="str">
        <f>IFERROR(INDEX(C$8:V$8, MATCH(AO9, C9:V9, 0)), "")</f>
        <v>TP 1</v>
      </c>
      <c r="AQ9" s="56">
        <f>MIN(C9:V9)</f>
        <v>90</v>
      </c>
      <c r="AR9" s="56" t="str">
        <f>IFERROR(INDEX(C$8:V$8, MATCH(AQ9, C9:V9, 0)), "")</f>
        <v>TP 1</v>
      </c>
      <c r="AS9" s="58" t="str">
        <f>IFERROR(
   'Identitas Siswa'!E8 &amp; " " &amp; LOWER($AT$3) &amp; " " &amp; VLOOKUP(AP9, TP!$AY$5:$AZ$24, 2, 0) &amp; ".",
"")</f>
        <v>Si A menunjukkan penguasaan dalam mengetahui jenis teks deskripsi dengan tepat.</v>
      </c>
      <c r="AT9" s="58" t="str">
        <f>IFERROR(
   'Identitas Siswa'!E8 &amp; " " &amp; LOWER($AT$4) &amp; " " &amp; VLOOKUP(AR9, TP!$AY$5:$AZ$24, 2, 0) &amp; ".",
"")</f>
        <v>Si A perlu bimbingan dalam mengetahui jenis teks deskripsi dengan tepat.</v>
      </c>
      <c r="AU9" s="15"/>
      <c r="AW9" s="29">
        <f>IFERROR(AK9*$AZ$5,0)</f>
        <v>90</v>
      </c>
      <c r="AX9" s="29">
        <f>IFERROR(AL9*$BA$5,0)</f>
        <v>90</v>
      </c>
      <c r="AY9" s="29">
        <f>IFERROR(AM9*$BB$5,0)</f>
        <v>180</v>
      </c>
      <c r="AZ9" s="54"/>
      <c r="BA9" s="29">
        <f>SUM(SUM(AK9&gt;0)*$AZ$5,SUM(AL9&gt;0)*$BA$5,SUM(AM9&gt;0)*$BB$5)</f>
        <v>4</v>
      </c>
    </row>
    <row r="10" spans="1:58" customFormat="1" ht="24" x14ac:dyDescent="0.25">
      <c r="A10" s="56">
        <f>'Identitas Siswa'!A9</f>
        <v>2</v>
      </c>
      <c r="B10" s="62" t="str">
        <f>IF('Identitas Siswa'!D9=0,"",'Identitas Siswa'!D9)</f>
        <v>Siswa 02</v>
      </c>
      <c r="C10" s="160">
        <v>80</v>
      </c>
      <c r="D10" s="160">
        <v>80</v>
      </c>
      <c r="E10" s="160">
        <v>80</v>
      </c>
      <c r="F10" s="160">
        <v>80</v>
      </c>
      <c r="G10" s="160">
        <v>80</v>
      </c>
      <c r="H10" s="160">
        <v>80</v>
      </c>
      <c r="I10" s="160">
        <v>80</v>
      </c>
      <c r="J10" s="160">
        <v>80</v>
      </c>
      <c r="K10" s="160">
        <v>80</v>
      </c>
      <c r="L10" s="160">
        <v>80</v>
      </c>
      <c r="M10" s="160">
        <v>80</v>
      </c>
      <c r="N10" s="160">
        <v>80</v>
      </c>
      <c r="O10" s="160">
        <v>80</v>
      </c>
      <c r="P10" s="160">
        <v>80</v>
      </c>
      <c r="Q10" s="160"/>
      <c r="R10" s="160"/>
      <c r="S10" s="160"/>
      <c r="T10" s="160"/>
      <c r="U10" s="160"/>
      <c r="V10" s="160"/>
      <c r="W10" s="160">
        <v>80</v>
      </c>
      <c r="X10" s="160">
        <v>80</v>
      </c>
      <c r="Y10" s="160">
        <v>80</v>
      </c>
      <c r="Z10" s="160">
        <v>80</v>
      </c>
      <c r="AA10" s="160"/>
      <c r="AB10" s="160"/>
      <c r="AC10" s="160"/>
      <c r="AD10" s="160"/>
      <c r="AE10" s="160"/>
      <c r="AF10" s="160"/>
      <c r="AG10" s="160"/>
      <c r="AH10" s="160"/>
      <c r="AI10" s="160">
        <v>80</v>
      </c>
      <c r="AJ10" s="160">
        <v>80</v>
      </c>
      <c r="AK10" s="57">
        <f>IFERROR(AVERAGE(C10:V10),0)</f>
        <v>80</v>
      </c>
      <c r="AL10" s="57">
        <f>IFERROR(AVERAGE(W10:AH10),0)</f>
        <v>80</v>
      </c>
      <c r="AM10" s="57">
        <f>IFERROR(AVERAGE(AI10:AJ10),0)</f>
        <v>80</v>
      </c>
      <c r="AN10" s="57">
        <f>IFERROR(ROUND(IFERROR(SUM($AW10:$AY10)/$BA10,""),0),"")</f>
        <v>80</v>
      </c>
      <c r="AO10" s="56">
        <f>MAX(C10:V10)</f>
        <v>80</v>
      </c>
      <c r="AP10" s="56" t="str">
        <f>IFERROR(INDEX(C$8:V$8, MATCH(AO10, C10:V10, 0)), "")</f>
        <v>TP 1</v>
      </c>
      <c r="AQ10" s="56">
        <f>MIN(C10:V10)</f>
        <v>80</v>
      </c>
      <c r="AR10" s="56" t="str">
        <f>IFERROR(INDEX(C$8:V$8, MATCH(AQ10, C10:V10, 0)), "")</f>
        <v>TP 1</v>
      </c>
      <c r="AS10" s="58" t="str">
        <f>IFERROR(
   'Identitas Siswa'!E9 &amp; " " &amp; LOWER($AT$3) &amp; " " &amp; VLOOKUP(AP10, TP!$AY$5:$AZ$24, 2, 0) &amp; ".",
"")</f>
        <v>Si B menunjukkan penguasaan dalam mengetahui jenis teks deskripsi dengan tepat.</v>
      </c>
      <c r="AT10" s="58" t="str">
        <f>IFERROR(
   'Identitas Siswa'!E9 &amp; " " &amp; LOWER($AT$4) &amp; " " &amp; VLOOKUP(AR10, TP!$AY$5:$AZ$24, 2, 0) &amp; ".",
"")</f>
        <v>Si B perlu bimbingan dalam mengetahui jenis teks deskripsi dengan tepat.</v>
      </c>
      <c r="AU10" s="15"/>
      <c r="AW10" s="29">
        <f>IFERROR(AK10*$AZ$5,0)</f>
        <v>80</v>
      </c>
      <c r="AX10" s="29">
        <f t="shared" ref="AX10:AX68" si="0">IFERROR(AL10*$BA$5,0)</f>
        <v>80</v>
      </c>
      <c r="AY10" s="29">
        <f t="shared" ref="AY10:AY68" si="1">IFERROR(AM10*$BB$5,0)</f>
        <v>160</v>
      </c>
      <c r="AZ10" s="54"/>
      <c r="BA10" s="29">
        <f t="shared" ref="BA10:BA68" si="2">SUM(SUM(AK10&gt;0)*$AZ$5,SUM(AL10&gt;0)*$BA$5,SUM(AM10&gt;0)*$BB$5)</f>
        <v>4</v>
      </c>
      <c r="BE10" s="48"/>
      <c r="BF10" s="48"/>
    </row>
    <row r="11" spans="1:58" customFormat="1" hidden="1" x14ac:dyDescent="0.25">
      <c r="A11" s="56">
        <f>'Identitas Siswa'!A10</f>
        <v>3</v>
      </c>
      <c r="B11" s="62" t="str">
        <f>IF('Identitas Siswa'!D10=0,"",'Identitas Siswa'!D10)</f>
        <v/>
      </c>
      <c r="C11" s="160"/>
      <c r="D11" s="160"/>
      <c r="E11" s="160"/>
      <c r="F11" s="160"/>
      <c r="G11" s="160"/>
      <c r="H11" s="160"/>
      <c r="I11" s="160"/>
      <c r="J11" s="160"/>
      <c r="K11" s="160"/>
      <c r="L11" s="160"/>
      <c r="M11" s="160"/>
      <c r="N11" s="160"/>
      <c r="O11" s="160"/>
      <c r="P11" s="160"/>
      <c r="Q11" s="160"/>
      <c r="R11" s="160"/>
      <c r="S11" s="160"/>
      <c r="T11" s="160"/>
      <c r="U11" s="160"/>
      <c r="V11" s="160"/>
      <c r="W11" s="160"/>
      <c r="X11" s="160"/>
      <c r="Y11" s="160"/>
      <c r="Z11" s="160"/>
      <c r="AA11" s="160"/>
      <c r="AB11" s="160"/>
      <c r="AC11" s="160"/>
      <c r="AD11" s="160"/>
      <c r="AE11" s="160"/>
      <c r="AF11" s="160"/>
      <c r="AG11" s="160"/>
      <c r="AH11" s="160"/>
      <c r="AI11" s="160"/>
      <c r="AJ11" s="160"/>
      <c r="AK11" s="57">
        <f t="shared" ref="AK11:AK68" si="3">IFERROR(AVERAGE(C11:V11),0)</f>
        <v>0</v>
      </c>
      <c r="AL11" s="57">
        <f t="shared" ref="AL11:AL68" si="4">IFERROR(AVERAGE(W11:AH11),0)</f>
        <v>0</v>
      </c>
      <c r="AM11" s="57">
        <f t="shared" ref="AM11:AM68" si="5">IFERROR(AVERAGE(AI11:AJ11),0)</f>
        <v>0</v>
      </c>
      <c r="AN11" s="57" t="str">
        <f t="shared" ref="AN11:AN68" si="6">IFERROR(ROUND(IFERROR(SUM($AW11:$AY11)/$BA11,""),0),"")</f>
        <v/>
      </c>
      <c r="AO11" s="56">
        <f t="shared" ref="AO11:AO68" si="7">MAX(C11:V11)</f>
        <v>0</v>
      </c>
      <c r="AP11" s="56" t="str">
        <f t="shared" ref="AP11:AP68" si="8">IFERROR(INDEX(C$8:V$8, MATCH(AO11, C11:V11, 0)), "")</f>
        <v/>
      </c>
      <c r="AQ11" s="56">
        <f t="shared" ref="AQ11:AQ68" si="9">MIN(C11:V11)</f>
        <v>0</v>
      </c>
      <c r="AR11" s="56" t="str">
        <f t="shared" ref="AR11:AR68" si="10">IFERROR(INDEX(C$8:V$8, MATCH(AQ11, C11:V11, 0)), "")</f>
        <v/>
      </c>
      <c r="AS11" s="58" t="str">
        <f>IFERROR(
   'Identitas Siswa'!E10 &amp; " " &amp; LOWER($AT$3) &amp; " " &amp; VLOOKUP(AP11, TP!$AY$5:$AZ$24, 2, 0) &amp; ".",
"")</f>
        <v/>
      </c>
      <c r="AT11" s="58" t="str">
        <f>IFERROR(
   'Identitas Siswa'!E10 &amp; " " &amp; LOWER($AT$4) &amp; " " &amp; VLOOKUP(AR11, TP!$AY$5:$AZ$24, 2, 0) &amp; ".",
"")</f>
        <v/>
      </c>
      <c r="AU11" s="15"/>
      <c r="AW11" s="29">
        <f t="shared" ref="AW11:AW68" si="11">IFERROR(AK11*$AZ$5,0)</f>
        <v>0</v>
      </c>
      <c r="AX11" s="29">
        <f t="shared" si="0"/>
        <v>0</v>
      </c>
      <c r="AY11" s="29">
        <f t="shared" si="1"/>
        <v>0</v>
      </c>
      <c r="AZ11" s="54"/>
      <c r="BA11" s="29">
        <f t="shared" si="2"/>
        <v>0</v>
      </c>
      <c r="BE11" s="48"/>
      <c r="BF11" s="48"/>
    </row>
    <row r="12" spans="1:58" customFormat="1" hidden="1" x14ac:dyDescent="0.25">
      <c r="A12" s="56">
        <f>'Identitas Siswa'!A11</f>
        <v>4</v>
      </c>
      <c r="B12" s="62" t="str">
        <f>IF('Identitas Siswa'!D11=0,"",'Identitas Siswa'!D11)</f>
        <v/>
      </c>
      <c r="C12" s="160"/>
      <c r="D12" s="160"/>
      <c r="E12" s="160"/>
      <c r="F12" s="160"/>
      <c r="G12" s="160"/>
      <c r="H12" s="160"/>
      <c r="I12" s="160"/>
      <c r="J12" s="160"/>
      <c r="K12" s="160"/>
      <c r="L12" s="160"/>
      <c r="M12" s="160"/>
      <c r="N12" s="160"/>
      <c r="O12" s="160"/>
      <c r="P12" s="160"/>
      <c r="Q12" s="160"/>
      <c r="R12" s="160"/>
      <c r="S12" s="160"/>
      <c r="T12" s="160"/>
      <c r="U12" s="160"/>
      <c r="V12" s="160"/>
      <c r="W12" s="160"/>
      <c r="X12" s="160"/>
      <c r="Y12" s="160"/>
      <c r="Z12" s="160"/>
      <c r="AA12" s="160"/>
      <c r="AB12" s="160"/>
      <c r="AC12" s="160"/>
      <c r="AD12" s="160"/>
      <c r="AE12" s="160"/>
      <c r="AF12" s="160"/>
      <c r="AG12" s="160"/>
      <c r="AH12" s="160"/>
      <c r="AI12" s="160"/>
      <c r="AJ12" s="160"/>
      <c r="AK12" s="57">
        <f t="shared" si="3"/>
        <v>0</v>
      </c>
      <c r="AL12" s="57">
        <f t="shared" si="4"/>
        <v>0</v>
      </c>
      <c r="AM12" s="57">
        <f t="shared" si="5"/>
        <v>0</v>
      </c>
      <c r="AN12" s="57" t="str">
        <f t="shared" si="6"/>
        <v/>
      </c>
      <c r="AO12" s="56">
        <f t="shared" si="7"/>
        <v>0</v>
      </c>
      <c r="AP12" s="56" t="str">
        <f t="shared" si="8"/>
        <v/>
      </c>
      <c r="AQ12" s="56">
        <f t="shared" si="9"/>
        <v>0</v>
      </c>
      <c r="AR12" s="56" t="str">
        <f t="shared" si="10"/>
        <v/>
      </c>
      <c r="AS12" s="58" t="str">
        <f>IFERROR(
   'Identitas Siswa'!E11 &amp; " " &amp; LOWER($AT$3) &amp; " " &amp; VLOOKUP(AP12, TP!$AY$5:$AZ$24, 2, 0) &amp; ".",
"")</f>
        <v/>
      </c>
      <c r="AT12" s="58" t="str">
        <f>IFERROR(
   'Identitas Siswa'!E11 &amp; " " &amp; LOWER($AT$4) &amp; " " &amp; VLOOKUP(AR12, TP!$AY$5:$AZ$24, 2, 0) &amp; ".",
"")</f>
        <v/>
      </c>
      <c r="AU12" s="15"/>
      <c r="AW12" s="29">
        <f t="shared" si="11"/>
        <v>0</v>
      </c>
      <c r="AX12" s="29">
        <f t="shared" si="0"/>
        <v>0</v>
      </c>
      <c r="AY12" s="29">
        <f t="shared" si="1"/>
        <v>0</v>
      </c>
      <c r="AZ12" s="54"/>
      <c r="BA12" s="29">
        <f t="shared" si="2"/>
        <v>0</v>
      </c>
      <c r="BE12" s="48"/>
      <c r="BF12" s="48"/>
    </row>
    <row r="13" spans="1:58" customFormat="1" hidden="1" x14ac:dyDescent="0.25">
      <c r="A13" s="56">
        <f>'Identitas Siswa'!A12</f>
        <v>5</v>
      </c>
      <c r="B13" s="62" t="str">
        <f>IF('Identitas Siswa'!D12=0,"",'Identitas Siswa'!D12)</f>
        <v/>
      </c>
      <c r="C13" s="160"/>
      <c r="D13" s="160"/>
      <c r="E13" s="160"/>
      <c r="F13" s="160"/>
      <c r="G13" s="160"/>
      <c r="H13" s="160"/>
      <c r="I13" s="160"/>
      <c r="J13" s="160"/>
      <c r="K13" s="160"/>
      <c r="L13" s="160"/>
      <c r="M13" s="160"/>
      <c r="N13" s="160"/>
      <c r="O13" s="160"/>
      <c r="P13" s="160"/>
      <c r="Q13" s="160"/>
      <c r="R13" s="160"/>
      <c r="S13" s="160"/>
      <c r="T13" s="160"/>
      <c r="U13" s="160"/>
      <c r="V13" s="160"/>
      <c r="W13" s="160"/>
      <c r="X13" s="160"/>
      <c r="Y13" s="160"/>
      <c r="Z13" s="160"/>
      <c r="AA13" s="160"/>
      <c r="AB13" s="160"/>
      <c r="AC13" s="160"/>
      <c r="AD13" s="160"/>
      <c r="AE13" s="160"/>
      <c r="AF13" s="160"/>
      <c r="AG13" s="160"/>
      <c r="AH13" s="160"/>
      <c r="AI13" s="160"/>
      <c r="AJ13" s="160"/>
      <c r="AK13" s="57">
        <f t="shared" si="3"/>
        <v>0</v>
      </c>
      <c r="AL13" s="57">
        <f t="shared" si="4"/>
        <v>0</v>
      </c>
      <c r="AM13" s="57">
        <f t="shared" si="5"/>
        <v>0</v>
      </c>
      <c r="AN13" s="57" t="str">
        <f t="shared" si="6"/>
        <v/>
      </c>
      <c r="AO13" s="56">
        <f t="shared" si="7"/>
        <v>0</v>
      </c>
      <c r="AP13" s="56" t="str">
        <f t="shared" si="8"/>
        <v/>
      </c>
      <c r="AQ13" s="56">
        <f t="shared" si="9"/>
        <v>0</v>
      </c>
      <c r="AR13" s="56" t="str">
        <f t="shared" si="10"/>
        <v/>
      </c>
      <c r="AS13" s="58" t="str">
        <f>IFERROR(
   'Identitas Siswa'!E12 &amp; " " &amp; LOWER($AT$3) &amp; " " &amp; VLOOKUP(AP13, TP!$AY$5:$AZ$24, 2, 0) &amp; ".",
"")</f>
        <v/>
      </c>
      <c r="AT13" s="58" t="str">
        <f>IFERROR(
   'Identitas Siswa'!E12 &amp; " " &amp; LOWER($AT$4) &amp; " " &amp; VLOOKUP(AR13, TP!$AY$5:$AZ$24, 2, 0) &amp; ".",
"")</f>
        <v/>
      </c>
      <c r="AU13" s="15"/>
      <c r="AW13" s="29">
        <f t="shared" si="11"/>
        <v>0</v>
      </c>
      <c r="AX13" s="29">
        <f t="shared" si="0"/>
        <v>0</v>
      </c>
      <c r="AY13" s="29">
        <f t="shared" si="1"/>
        <v>0</v>
      </c>
      <c r="AZ13" s="54"/>
      <c r="BA13" s="29">
        <f t="shared" si="2"/>
        <v>0</v>
      </c>
      <c r="BE13" s="48"/>
      <c r="BF13" s="48"/>
    </row>
    <row r="14" spans="1:58" customFormat="1" hidden="1" x14ac:dyDescent="0.25">
      <c r="A14" s="56">
        <f>'Identitas Siswa'!A13</f>
        <v>6</v>
      </c>
      <c r="B14" s="62" t="str">
        <f>IF('Identitas Siswa'!D13=0,"",'Identitas Siswa'!D13)</f>
        <v/>
      </c>
      <c r="C14" s="160"/>
      <c r="D14" s="160"/>
      <c r="E14" s="160"/>
      <c r="F14" s="160"/>
      <c r="G14" s="160"/>
      <c r="H14" s="160"/>
      <c r="I14" s="160"/>
      <c r="J14" s="160"/>
      <c r="K14" s="160"/>
      <c r="L14" s="160"/>
      <c r="M14" s="160"/>
      <c r="N14" s="160"/>
      <c r="O14" s="160"/>
      <c r="P14" s="160"/>
      <c r="Q14" s="160"/>
      <c r="R14" s="160"/>
      <c r="S14" s="160"/>
      <c r="T14" s="160"/>
      <c r="U14" s="160"/>
      <c r="V14" s="160"/>
      <c r="W14" s="160"/>
      <c r="X14" s="160"/>
      <c r="Y14" s="160"/>
      <c r="Z14" s="160"/>
      <c r="AA14" s="160"/>
      <c r="AB14" s="160"/>
      <c r="AC14" s="160"/>
      <c r="AD14" s="160"/>
      <c r="AE14" s="160"/>
      <c r="AF14" s="160"/>
      <c r="AG14" s="160"/>
      <c r="AH14" s="160"/>
      <c r="AI14" s="160"/>
      <c r="AJ14" s="160"/>
      <c r="AK14" s="57">
        <f t="shared" si="3"/>
        <v>0</v>
      </c>
      <c r="AL14" s="57">
        <f t="shared" si="4"/>
        <v>0</v>
      </c>
      <c r="AM14" s="57">
        <f t="shared" si="5"/>
        <v>0</v>
      </c>
      <c r="AN14" s="57" t="str">
        <f t="shared" si="6"/>
        <v/>
      </c>
      <c r="AO14" s="56">
        <f t="shared" si="7"/>
        <v>0</v>
      </c>
      <c r="AP14" s="56" t="str">
        <f t="shared" si="8"/>
        <v/>
      </c>
      <c r="AQ14" s="56">
        <f t="shared" si="9"/>
        <v>0</v>
      </c>
      <c r="AR14" s="56" t="str">
        <f t="shared" si="10"/>
        <v/>
      </c>
      <c r="AS14" s="58" t="str">
        <f>IFERROR(
   'Identitas Siswa'!E13 &amp; " " &amp; LOWER($AT$3) &amp; " " &amp; VLOOKUP(AP14, TP!$AY$5:$AZ$24, 2, 0) &amp; ".",
"")</f>
        <v/>
      </c>
      <c r="AT14" s="58" t="str">
        <f>IFERROR(
   'Identitas Siswa'!E13 &amp; " " &amp; LOWER($AT$4) &amp; " " &amp; VLOOKUP(AR14, TP!$AY$5:$AZ$24, 2, 0) &amp; ".",
"")</f>
        <v/>
      </c>
      <c r="AU14" s="15"/>
      <c r="AW14" s="29">
        <f t="shared" si="11"/>
        <v>0</v>
      </c>
      <c r="AX14" s="29">
        <f t="shared" si="0"/>
        <v>0</v>
      </c>
      <c r="AY14" s="29">
        <f t="shared" si="1"/>
        <v>0</v>
      </c>
      <c r="AZ14" s="54"/>
      <c r="BA14" s="29">
        <f t="shared" si="2"/>
        <v>0</v>
      </c>
      <c r="BE14" s="48"/>
      <c r="BF14" s="48"/>
    </row>
    <row r="15" spans="1:58" customFormat="1" hidden="1" x14ac:dyDescent="0.25">
      <c r="A15" s="56">
        <f>'Identitas Siswa'!A14</f>
        <v>7</v>
      </c>
      <c r="B15" s="62" t="str">
        <f>IF('Identitas Siswa'!D14=0,"",'Identitas Siswa'!D14)</f>
        <v/>
      </c>
      <c r="C15" s="160"/>
      <c r="D15" s="160"/>
      <c r="E15" s="160"/>
      <c r="F15" s="160"/>
      <c r="G15" s="160"/>
      <c r="H15" s="160"/>
      <c r="I15" s="160"/>
      <c r="J15" s="160"/>
      <c r="K15" s="160"/>
      <c r="L15" s="160"/>
      <c r="M15" s="160"/>
      <c r="N15" s="160"/>
      <c r="O15" s="160"/>
      <c r="P15" s="160"/>
      <c r="Q15" s="160"/>
      <c r="R15" s="160"/>
      <c r="S15" s="160"/>
      <c r="T15" s="160"/>
      <c r="U15" s="160"/>
      <c r="V15" s="160"/>
      <c r="W15" s="160"/>
      <c r="X15" s="160"/>
      <c r="Y15" s="160"/>
      <c r="Z15" s="160"/>
      <c r="AA15" s="160"/>
      <c r="AB15" s="160"/>
      <c r="AC15" s="160"/>
      <c r="AD15" s="160"/>
      <c r="AE15" s="160"/>
      <c r="AF15" s="160"/>
      <c r="AG15" s="160"/>
      <c r="AH15" s="160"/>
      <c r="AI15" s="160"/>
      <c r="AJ15" s="160"/>
      <c r="AK15" s="57">
        <f t="shared" si="3"/>
        <v>0</v>
      </c>
      <c r="AL15" s="57">
        <f t="shared" si="4"/>
        <v>0</v>
      </c>
      <c r="AM15" s="57">
        <f t="shared" si="5"/>
        <v>0</v>
      </c>
      <c r="AN15" s="57" t="str">
        <f t="shared" si="6"/>
        <v/>
      </c>
      <c r="AO15" s="56">
        <f t="shared" si="7"/>
        <v>0</v>
      </c>
      <c r="AP15" s="56" t="str">
        <f t="shared" si="8"/>
        <v/>
      </c>
      <c r="AQ15" s="56">
        <f t="shared" si="9"/>
        <v>0</v>
      </c>
      <c r="AR15" s="56" t="str">
        <f t="shared" si="10"/>
        <v/>
      </c>
      <c r="AS15" s="58" t="str">
        <f>IFERROR(
   'Identitas Siswa'!E14 &amp; " " &amp; LOWER($AT$3) &amp; " " &amp; VLOOKUP(AP15, TP!$AY$5:$AZ$24, 2, 0) &amp; ".",
"")</f>
        <v/>
      </c>
      <c r="AT15" s="58" t="str">
        <f>IFERROR(
   'Identitas Siswa'!E14 &amp; " " &amp; LOWER($AT$4) &amp; " " &amp; VLOOKUP(AR15, TP!$AY$5:$AZ$24, 2, 0) &amp; ".",
"")</f>
        <v/>
      </c>
      <c r="AU15" s="15"/>
      <c r="AW15" s="29">
        <f t="shared" si="11"/>
        <v>0</v>
      </c>
      <c r="AX15" s="29">
        <f t="shared" si="0"/>
        <v>0</v>
      </c>
      <c r="AY15" s="29">
        <f t="shared" si="1"/>
        <v>0</v>
      </c>
      <c r="AZ15" s="54"/>
      <c r="BA15" s="29">
        <f t="shared" si="2"/>
        <v>0</v>
      </c>
      <c r="BE15" s="48"/>
      <c r="BF15" s="48"/>
    </row>
    <row r="16" spans="1:58" customFormat="1" hidden="1" x14ac:dyDescent="0.25">
      <c r="A16" s="56">
        <f>'Identitas Siswa'!A15</f>
        <v>8</v>
      </c>
      <c r="B16" s="62" t="str">
        <f>IF('Identitas Siswa'!D15=0,"",'Identitas Siswa'!D15)</f>
        <v/>
      </c>
      <c r="C16" s="160"/>
      <c r="D16" s="160"/>
      <c r="E16" s="160"/>
      <c r="F16" s="160"/>
      <c r="G16" s="160"/>
      <c r="H16" s="160"/>
      <c r="I16" s="160"/>
      <c r="J16" s="160"/>
      <c r="K16" s="160"/>
      <c r="L16" s="160"/>
      <c r="M16" s="160"/>
      <c r="N16" s="160"/>
      <c r="O16" s="160"/>
      <c r="P16" s="160"/>
      <c r="Q16" s="160"/>
      <c r="R16" s="160"/>
      <c r="S16" s="160"/>
      <c r="T16" s="160"/>
      <c r="U16" s="160"/>
      <c r="V16" s="160"/>
      <c r="W16" s="160"/>
      <c r="X16" s="160"/>
      <c r="Y16" s="160"/>
      <c r="Z16" s="160"/>
      <c r="AA16" s="160"/>
      <c r="AB16" s="160"/>
      <c r="AC16" s="160"/>
      <c r="AD16" s="160"/>
      <c r="AE16" s="160"/>
      <c r="AF16" s="160"/>
      <c r="AG16" s="160"/>
      <c r="AH16" s="160"/>
      <c r="AI16" s="160"/>
      <c r="AJ16" s="160"/>
      <c r="AK16" s="57">
        <f t="shared" si="3"/>
        <v>0</v>
      </c>
      <c r="AL16" s="57">
        <f t="shared" si="4"/>
        <v>0</v>
      </c>
      <c r="AM16" s="57">
        <f t="shared" si="5"/>
        <v>0</v>
      </c>
      <c r="AN16" s="57" t="str">
        <f t="shared" si="6"/>
        <v/>
      </c>
      <c r="AO16" s="56">
        <f t="shared" si="7"/>
        <v>0</v>
      </c>
      <c r="AP16" s="56" t="str">
        <f t="shared" si="8"/>
        <v/>
      </c>
      <c r="AQ16" s="56">
        <f t="shared" si="9"/>
        <v>0</v>
      </c>
      <c r="AR16" s="56" t="str">
        <f t="shared" si="10"/>
        <v/>
      </c>
      <c r="AS16" s="58" t="str">
        <f>IFERROR(
   'Identitas Siswa'!E15 &amp; " " &amp; LOWER($AT$3) &amp; " " &amp; VLOOKUP(AP16, TP!$AY$5:$AZ$24, 2, 0) &amp; ".",
"")</f>
        <v/>
      </c>
      <c r="AT16" s="58" t="str">
        <f>IFERROR(
   'Identitas Siswa'!E15 &amp; " " &amp; LOWER($AT$4) &amp; " " &amp; VLOOKUP(AR16, TP!$AY$5:$AZ$24, 2, 0) &amp; ".",
"")</f>
        <v/>
      </c>
      <c r="AU16" s="15"/>
      <c r="AW16" s="29">
        <f t="shared" si="11"/>
        <v>0</v>
      </c>
      <c r="AX16" s="29">
        <f t="shared" si="0"/>
        <v>0</v>
      </c>
      <c r="AY16" s="29">
        <f t="shared" si="1"/>
        <v>0</v>
      </c>
      <c r="AZ16" s="54"/>
      <c r="BA16" s="29">
        <f t="shared" si="2"/>
        <v>0</v>
      </c>
      <c r="BE16" s="48"/>
      <c r="BF16" s="48"/>
    </row>
    <row r="17" spans="1:58" customFormat="1" hidden="1" x14ac:dyDescent="0.25">
      <c r="A17" s="56">
        <f>'Identitas Siswa'!A16</f>
        <v>9</v>
      </c>
      <c r="B17" s="62" t="str">
        <f>IF('Identitas Siswa'!D16=0,"",'Identitas Siswa'!D16)</f>
        <v/>
      </c>
      <c r="C17" s="160"/>
      <c r="D17" s="160"/>
      <c r="E17" s="160"/>
      <c r="F17" s="160"/>
      <c r="G17" s="160"/>
      <c r="H17" s="160"/>
      <c r="I17" s="160"/>
      <c r="J17" s="160"/>
      <c r="K17" s="160"/>
      <c r="L17" s="160"/>
      <c r="M17" s="160"/>
      <c r="N17" s="160"/>
      <c r="O17" s="160"/>
      <c r="P17" s="160"/>
      <c r="Q17" s="160"/>
      <c r="R17" s="160"/>
      <c r="S17" s="160"/>
      <c r="T17" s="160"/>
      <c r="U17" s="160"/>
      <c r="V17" s="160"/>
      <c r="W17" s="160"/>
      <c r="X17" s="160"/>
      <c r="Y17" s="160"/>
      <c r="Z17" s="160"/>
      <c r="AA17" s="160"/>
      <c r="AB17" s="160"/>
      <c r="AC17" s="160"/>
      <c r="AD17" s="160"/>
      <c r="AE17" s="160"/>
      <c r="AF17" s="160"/>
      <c r="AG17" s="160"/>
      <c r="AH17" s="160"/>
      <c r="AI17" s="160"/>
      <c r="AJ17" s="160"/>
      <c r="AK17" s="57">
        <f t="shared" si="3"/>
        <v>0</v>
      </c>
      <c r="AL17" s="57">
        <f t="shared" si="4"/>
        <v>0</v>
      </c>
      <c r="AM17" s="57">
        <f t="shared" si="5"/>
        <v>0</v>
      </c>
      <c r="AN17" s="57" t="str">
        <f t="shared" si="6"/>
        <v/>
      </c>
      <c r="AO17" s="56">
        <f t="shared" si="7"/>
        <v>0</v>
      </c>
      <c r="AP17" s="56" t="str">
        <f t="shared" si="8"/>
        <v/>
      </c>
      <c r="AQ17" s="56">
        <f t="shared" si="9"/>
        <v>0</v>
      </c>
      <c r="AR17" s="56" t="str">
        <f t="shared" si="10"/>
        <v/>
      </c>
      <c r="AS17" s="58" t="str">
        <f>IFERROR(
   'Identitas Siswa'!E16 &amp; " " &amp; LOWER($AT$3) &amp; " " &amp; VLOOKUP(AP17, TP!$AY$5:$AZ$24, 2, 0) &amp; ".",
"")</f>
        <v/>
      </c>
      <c r="AT17" s="58" t="str">
        <f>IFERROR(
   'Identitas Siswa'!E16 &amp; " " &amp; LOWER($AT$4) &amp; " " &amp; VLOOKUP(AR17, TP!$AY$5:$AZ$24, 2, 0) &amp; ".",
"")</f>
        <v/>
      </c>
      <c r="AU17" s="15"/>
      <c r="AW17" s="29">
        <f t="shared" si="11"/>
        <v>0</v>
      </c>
      <c r="AX17" s="29">
        <f t="shared" si="0"/>
        <v>0</v>
      </c>
      <c r="AY17" s="29">
        <f t="shared" si="1"/>
        <v>0</v>
      </c>
      <c r="AZ17" s="54"/>
      <c r="BA17" s="29">
        <f t="shared" si="2"/>
        <v>0</v>
      </c>
      <c r="BE17" s="48"/>
      <c r="BF17" s="48"/>
    </row>
    <row r="18" spans="1:58" customFormat="1" hidden="1" x14ac:dyDescent="0.25">
      <c r="A18" s="56">
        <f>'Identitas Siswa'!A17</f>
        <v>10</v>
      </c>
      <c r="B18" s="62" t="str">
        <f>IF('Identitas Siswa'!D17=0,"",'Identitas Siswa'!D17)</f>
        <v/>
      </c>
      <c r="C18" s="160"/>
      <c r="D18" s="160"/>
      <c r="E18" s="160"/>
      <c r="F18" s="160"/>
      <c r="G18" s="160"/>
      <c r="H18" s="160"/>
      <c r="I18" s="160"/>
      <c r="J18" s="160"/>
      <c r="K18" s="160"/>
      <c r="L18" s="160"/>
      <c r="M18" s="160"/>
      <c r="N18" s="160"/>
      <c r="O18" s="160"/>
      <c r="P18" s="160"/>
      <c r="Q18" s="160"/>
      <c r="R18" s="160"/>
      <c r="S18" s="160"/>
      <c r="T18" s="160"/>
      <c r="U18" s="160"/>
      <c r="V18" s="160"/>
      <c r="W18" s="160"/>
      <c r="X18" s="160"/>
      <c r="Y18" s="160"/>
      <c r="Z18" s="160"/>
      <c r="AA18" s="160"/>
      <c r="AB18" s="160"/>
      <c r="AC18" s="160"/>
      <c r="AD18" s="160"/>
      <c r="AE18" s="160"/>
      <c r="AF18" s="160"/>
      <c r="AG18" s="160"/>
      <c r="AH18" s="160"/>
      <c r="AI18" s="160"/>
      <c r="AJ18" s="160"/>
      <c r="AK18" s="57">
        <f t="shared" si="3"/>
        <v>0</v>
      </c>
      <c r="AL18" s="57">
        <f t="shared" si="4"/>
        <v>0</v>
      </c>
      <c r="AM18" s="57">
        <f t="shared" si="5"/>
        <v>0</v>
      </c>
      <c r="AN18" s="57" t="str">
        <f t="shared" si="6"/>
        <v/>
      </c>
      <c r="AO18" s="56">
        <f t="shared" si="7"/>
        <v>0</v>
      </c>
      <c r="AP18" s="56" t="str">
        <f t="shared" si="8"/>
        <v/>
      </c>
      <c r="AQ18" s="56">
        <f t="shared" si="9"/>
        <v>0</v>
      </c>
      <c r="AR18" s="56" t="str">
        <f t="shared" si="10"/>
        <v/>
      </c>
      <c r="AS18" s="58" t="str">
        <f>IFERROR(
   'Identitas Siswa'!E17 &amp; " " &amp; LOWER($AT$3) &amp; " " &amp; VLOOKUP(AP18, TP!$AY$5:$AZ$24, 2, 0) &amp; ".",
"")</f>
        <v/>
      </c>
      <c r="AT18" s="58" t="str">
        <f>IFERROR(
   'Identitas Siswa'!E17 &amp; " " &amp; LOWER($AT$4) &amp; " " &amp; VLOOKUP(AR18, TP!$AY$5:$AZ$24, 2, 0) &amp; ".",
"")</f>
        <v/>
      </c>
      <c r="AU18" s="15"/>
      <c r="AW18" s="29">
        <f t="shared" si="11"/>
        <v>0</v>
      </c>
      <c r="AX18" s="29">
        <f t="shared" si="0"/>
        <v>0</v>
      </c>
      <c r="AY18" s="29">
        <f t="shared" si="1"/>
        <v>0</v>
      </c>
      <c r="AZ18" s="54"/>
      <c r="BA18" s="29">
        <f t="shared" si="2"/>
        <v>0</v>
      </c>
      <c r="BE18" s="48"/>
      <c r="BF18" s="48"/>
    </row>
    <row r="19" spans="1:58" customFormat="1" hidden="1" x14ac:dyDescent="0.25">
      <c r="A19" s="56">
        <f>'Identitas Siswa'!A18</f>
        <v>11</v>
      </c>
      <c r="B19" s="62" t="str">
        <f>IF('Identitas Siswa'!D18=0,"",'Identitas Siswa'!D18)</f>
        <v/>
      </c>
      <c r="C19" s="160"/>
      <c r="D19" s="160"/>
      <c r="E19" s="160"/>
      <c r="F19" s="160"/>
      <c r="G19" s="160"/>
      <c r="H19" s="160"/>
      <c r="I19" s="160"/>
      <c r="J19" s="160"/>
      <c r="K19" s="160"/>
      <c r="L19" s="160"/>
      <c r="M19" s="160"/>
      <c r="N19" s="160"/>
      <c r="O19" s="160"/>
      <c r="P19" s="160"/>
      <c r="Q19" s="160"/>
      <c r="R19" s="160"/>
      <c r="S19" s="160"/>
      <c r="T19" s="160"/>
      <c r="U19" s="160"/>
      <c r="V19" s="160"/>
      <c r="W19" s="160"/>
      <c r="X19" s="160"/>
      <c r="Y19" s="160"/>
      <c r="Z19" s="160"/>
      <c r="AA19" s="160"/>
      <c r="AB19" s="160"/>
      <c r="AC19" s="160"/>
      <c r="AD19" s="160"/>
      <c r="AE19" s="160"/>
      <c r="AF19" s="160"/>
      <c r="AG19" s="160"/>
      <c r="AH19" s="160"/>
      <c r="AI19" s="160"/>
      <c r="AJ19" s="160"/>
      <c r="AK19" s="57">
        <f t="shared" si="3"/>
        <v>0</v>
      </c>
      <c r="AL19" s="57">
        <f t="shared" si="4"/>
        <v>0</v>
      </c>
      <c r="AM19" s="57">
        <f t="shared" si="5"/>
        <v>0</v>
      </c>
      <c r="AN19" s="57" t="str">
        <f t="shared" si="6"/>
        <v/>
      </c>
      <c r="AO19" s="56">
        <f t="shared" si="7"/>
        <v>0</v>
      </c>
      <c r="AP19" s="56" t="str">
        <f t="shared" si="8"/>
        <v/>
      </c>
      <c r="AQ19" s="56">
        <f t="shared" si="9"/>
        <v>0</v>
      </c>
      <c r="AR19" s="56" t="str">
        <f t="shared" si="10"/>
        <v/>
      </c>
      <c r="AS19" s="58" t="str">
        <f>IFERROR(
   'Identitas Siswa'!E18 &amp; " " &amp; LOWER($AT$3) &amp; " " &amp; VLOOKUP(AP19, TP!$AY$5:$AZ$24, 2, 0) &amp; ".",
"")</f>
        <v/>
      </c>
      <c r="AT19" s="58" t="str">
        <f>IFERROR(
   'Identitas Siswa'!E18 &amp; " " &amp; LOWER($AT$4) &amp; " " &amp; VLOOKUP(AR19, TP!$AY$5:$AZ$24, 2, 0) &amp; ".",
"")</f>
        <v/>
      </c>
      <c r="AU19" s="15"/>
      <c r="AW19" s="29">
        <f t="shared" si="11"/>
        <v>0</v>
      </c>
      <c r="AX19" s="29">
        <f t="shared" si="0"/>
        <v>0</v>
      </c>
      <c r="AY19" s="29">
        <f t="shared" si="1"/>
        <v>0</v>
      </c>
      <c r="AZ19" s="54"/>
      <c r="BA19" s="29">
        <f t="shared" si="2"/>
        <v>0</v>
      </c>
      <c r="BE19" s="48"/>
      <c r="BF19" s="48"/>
    </row>
    <row r="20" spans="1:58" customFormat="1" hidden="1" x14ac:dyDescent="0.25">
      <c r="A20" s="56">
        <f>'Identitas Siswa'!A19</f>
        <v>12</v>
      </c>
      <c r="B20" s="62" t="str">
        <f>IF('Identitas Siswa'!D19=0,"",'Identitas Siswa'!D19)</f>
        <v/>
      </c>
      <c r="C20" s="160"/>
      <c r="D20" s="160"/>
      <c r="E20" s="160"/>
      <c r="F20" s="160"/>
      <c r="G20" s="160"/>
      <c r="H20" s="160"/>
      <c r="I20" s="160"/>
      <c r="J20" s="160"/>
      <c r="K20" s="160"/>
      <c r="L20" s="160"/>
      <c r="M20" s="160"/>
      <c r="N20" s="160"/>
      <c r="O20" s="160"/>
      <c r="P20" s="160"/>
      <c r="Q20" s="160"/>
      <c r="R20" s="160"/>
      <c r="S20" s="160"/>
      <c r="T20" s="160"/>
      <c r="U20" s="160"/>
      <c r="V20" s="160"/>
      <c r="W20" s="160"/>
      <c r="X20" s="160"/>
      <c r="Y20" s="160"/>
      <c r="Z20" s="160"/>
      <c r="AA20" s="160"/>
      <c r="AB20" s="160"/>
      <c r="AC20" s="160"/>
      <c r="AD20" s="160"/>
      <c r="AE20" s="160"/>
      <c r="AF20" s="160"/>
      <c r="AG20" s="160"/>
      <c r="AH20" s="160"/>
      <c r="AI20" s="160"/>
      <c r="AJ20" s="160"/>
      <c r="AK20" s="57">
        <f t="shared" si="3"/>
        <v>0</v>
      </c>
      <c r="AL20" s="57">
        <f t="shared" si="4"/>
        <v>0</v>
      </c>
      <c r="AM20" s="57">
        <f t="shared" si="5"/>
        <v>0</v>
      </c>
      <c r="AN20" s="57" t="str">
        <f t="shared" si="6"/>
        <v/>
      </c>
      <c r="AO20" s="56">
        <f t="shared" si="7"/>
        <v>0</v>
      </c>
      <c r="AP20" s="56" t="str">
        <f t="shared" si="8"/>
        <v/>
      </c>
      <c r="AQ20" s="56">
        <f t="shared" si="9"/>
        <v>0</v>
      </c>
      <c r="AR20" s="56" t="str">
        <f t="shared" si="10"/>
        <v/>
      </c>
      <c r="AS20" s="58" t="str">
        <f>IFERROR(
   'Identitas Siswa'!E19 &amp; " " &amp; LOWER($AT$3) &amp; " " &amp; VLOOKUP(AP20, TP!$AY$5:$AZ$24, 2, 0) &amp; ".",
"")</f>
        <v/>
      </c>
      <c r="AT20" s="58" t="str">
        <f>IFERROR(
   'Identitas Siswa'!E19 &amp; " " &amp; LOWER($AT$4) &amp; " " &amp; VLOOKUP(AR20, TP!$AY$5:$AZ$24, 2, 0) &amp; ".",
"")</f>
        <v/>
      </c>
      <c r="AU20" s="15"/>
      <c r="AW20" s="29">
        <f t="shared" si="11"/>
        <v>0</v>
      </c>
      <c r="AX20" s="29">
        <f t="shared" si="0"/>
        <v>0</v>
      </c>
      <c r="AY20" s="29">
        <f t="shared" si="1"/>
        <v>0</v>
      </c>
      <c r="AZ20" s="54"/>
      <c r="BA20" s="29">
        <f t="shared" si="2"/>
        <v>0</v>
      </c>
      <c r="BE20" s="48"/>
      <c r="BF20" s="48"/>
    </row>
    <row r="21" spans="1:58" customFormat="1" hidden="1" x14ac:dyDescent="0.25">
      <c r="A21" s="56">
        <f>'Identitas Siswa'!A20</f>
        <v>13</v>
      </c>
      <c r="B21" s="62" t="str">
        <f>IF('Identitas Siswa'!D20=0,"",'Identitas Siswa'!D20)</f>
        <v/>
      </c>
      <c r="C21" s="160"/>
      <c r="D21" s="160"/>
      <c r="E21" s="160"/>
      <c r="F21" s="160"/>
      <c r="G21" s="160"/>
      <c r="H21" s="160"/>
      <c r="I21" s="160"/>
      <c r="J21" s="160"/>
      <c r="K21" s="160"/>
      <c r="L21" s="160"/>
      <c r="M21" s="160"/>
      <c r="N21" s="160"/>
      <c r="O21" s="160"/>
      <c r="P21" s="160"/>
      <c r="Q21" s="160"/>
      <c r="R21" s="160"/>
      <c r="S21" s="160"/>
      <c r="T21" s="160"/>
      <c r="U21" s="160"/>
      <c r="V21" s="160"/>
      <c r="W21" s="160"/>
      <c r="X21" s="160"/>
      <c r="Y21" s="160"/>
      <c r="Z21" s="160"/>
      <c r="AA21" s="160"/>
      <c r="AB21" s="160"/>
      <c r="AC21" s="160"/>
      <c r="AD21" s="160"/>
      <c r="AE21" s="160"/>
      <c r="AF21" s="160"/>
      <c r="AG21" s="160"/>
      <c r="AH21" s="160"/>
      <c r="AI21" s="160"/>
      <c r="AJ21" s="160"/>
      <c r="AK21" s="57">
        <f t="shared" si="3"/>
        <v>0</v>
      </c>
      <c r="AL21" s="57">
        <f t="shared" si="4"/>
        <v>0</v>
      </c>
      <c r="AM21" s="57">
        <f t="shared" si="5"/>
        <v>0</v>
      </c>
      <c r="AN21" s="57" t="str">
        <f t="shared" si="6"/>
        <v/>
      </c>
      <c r="AO21" s="56">
        <f t="shared" si="7"/>
        <v>0</v>
      </c>
      <c r="AP21" s="56" t="str">
        <f t="shared" si="8"/>
        <v/>
      </c>
      <c r="AQ21" s="56">
        <f t="shared" si="9"/>
        <v>0</v>
      </c>
      <c r="AR21" s="56" t="str">
        <f t="shared" si="10"/>
        <v/>
      </c>
      <c r="AS21" s="58" t="str">
        <f>IFERROR(
   'Identitas Siswa'!E20 &amp; " " &amp; LOWER($AT$3) &amp; " " &amp; VLOOKUP(AP21, TP!$AY$5:$AZ$24, 2, 0) &amp; ".",
"")</f>
        <v/>
      </c>
      <c r="AT21" s="58" t="str">
        <f>IFERROR(
   'Identitas Siswa'!E20 &amp; " " &amp; LOWER($AT$4) &amp; " " &amp; VLOOKUP(AR21, TP!$AY$5:$AZ$24, 2, 0) &amp; ".",
"")</f>
        <v/>
      </c>
      <c r="AU21" s="15"/>
      <c r="AW21" s="29">
        <f t="shared" si="11"/>
        <v>0</v>
      </c>
      <c r="AX21" s="29">
        <f t="shared" si="0"/>
        <v>0</v>
      </c>
      <c r="AY21" s="29">
        <f t="shared" si="1"/>
        <v>0</v>
      </c>
      <c r="AZ21" s="54"/>
      <c r="BA21" s="29">
        <f t="shared" si="2"/>
        <v>0</v>
      </c>
      <c r="BE21" s="48"/>
      <c r="BF21" s="48"/>
    </row>
    <row r="22" spans="1:58" customFormat="1" hidden="1" x14ac:dyDescent="0.25">
      <c r="A22" s="56">
        <f>'Identitas Siswa'!A21</f>
        <v>14</v>
      </c>
      <c r="B22" s="62" t="str">
        <f>IF('Identitas Siswa'!D21=0,"",'Identitas Siswa'!D21)</f>
        <v/>
      </c>
      <c r="C22" s="160"/>
      <c r="D22" s="160"/>
      <c r="E22" s="160"/>
      <c r="F22" s="160"/>
      <c r="G22" s="160"/>
      <c r="H22" s="160"/>
      <c r="I22" s="160"/>
      <c r="J22" s="160"/>
      <c r="K22" s="160"/>
      <c r="L22" s="160"/>
      <c r="M22" s="160"/>
      <c r="N22" s="160"/>
      <c r="O22" s="160"/>
      <c r="P22" s="160"/>
      <c r="Q22" s="160"/>
      <c r="R22" s="160"/>
      <c r="S22" s="160"/>
      <c r="T22" s="160"/>
      <c r="U22" s="160"/>
      <c r="V22" s="160"/>
      <c r="W22" s="160"/>
      <c r="X22" s="160"/>
      <c r="Y22" s="160"/>
      <c r="Z22" s="160"/>
      <c r="AA22" s="160"/>
      <c r="AB22" s="160"/>
      <c r="AC22" s="160"/>
      <c r="AD22" s="160"/>
      <c r="AE22" s="160"/>
      <c r="AF22" s="160"/>
      <c r="AG22" s="160"/>
      <c r="AH22" s="160"/>
      <c r="AI22" s="160"/>
      <c r="AJ22" s="160"/>
      <c r="AK22" s="57">
        <f t="shared" si="3"/>
        <v>0</v>
      </c>
      <c r="AL22" s="57">
        <f t="shared" si="4"/>
        <v>0</v>
      </c>
      <c r="AM22" s="57">
        <f t="shared" si="5"/>
        <v>0</v>
      </c>
      <c r="AN22" s="57" t="str">
        <f t="shared" si="6"/>
        <v/>
      </c>
      <c r="AO22" s="56">
        <f t="shared" si="7"/>
        <v>0</v>
      </c>
      <c r="AP22" s="56" t="str">
        <f t="shared" si="8"/>
        <v/>
      </c>
      <c r="AQ22" s="56">
        <f t="shared" si="9"/>
        <v>0</v>
      </c>
      <c r="AR22" s="56" t="str">
        <f t="shared" si="10"/>
        <v/>
      </c>
      <c r="AS22" s="58" t="str">
        <f>IFERROR(
   'Identitas Siswa'!E21 &amp; " " &amp; LOWER($AT$3) &amp; " " &amp; VLOOKUP(AP22, TP!$AY$5:$AZ$24, 2, 0) &amp; ".",
"")</f>
        <v/>
      </c>
      <c r="AT22" s="58" t="str">
        <f>IFERROR(
   'Identitas Siswa'!E21 &amp; " " &amp; LOWER($AT$4) &amp; " " &amp; VLOOKUP(AR22, TP!$AY$5:$AZ$24, 2, 0) &amp; ".",
"")</f>
        <v/>
      </c>
      <c r="AU22" s="15"/>
      <c r="AW22" s="29">
        <f t="shared" si="11"/>
        <v>0</v>
      </c>
      <c r="AX22" s="29">
        <f t="shared" si="0"/>
        <v>0</v>
      </c>
      <c r="AY22" s="29">
        <f t="shared" si="1"/>
        <v>0</v>
      </c>
      <c r="AZ22" s="54"/>
      <c r="BA22" s="29">
        <f t="shared" si="2"/>
        <v>0</v>
      </c>
      <c r="BE22" s="48"/>
      <c r="BF22" s="48"/>
    </row>
    <row r="23" spans="1:58" customFormat="1" hidden="1" x14ac:dyDescent="0.25">
      <c r="A23" s="56">
        <f>'Identitas Siswa'!A22</f>
        <v>15</v>
      </c>
      <c r="B23" s="62" t="str">
        <f>IF('Identitas Siswa'!D22=0,"",'Identitas Siswa'!D22)</f>
        <v/>
      </c>
      <c r="C23" s="160"/>
      <c r="D23" s="160"/>
      <c r="E23" s="160"/>
      <c r="F23" s="160"/>
      <c r="G23" s="160"/>
      <c r="H23" s="160"/>
      <c r="I23" s="160"/>
      <c r="J23" s="160"/>
      <c r="K23" s="160"/>
      <c r="L23" s="160"/>
      <c r="M23" s="160"/>
      <c r="N23" s="160"/>
      <c r="O23" s="160"/>
      <c r="P23" s="160"/>
      <c r="Q23" s="160"/>
      <c r="R23" s="160"/>
      <c r="S23" s="160"/>
      <c r="T23" s="160"/>
      <c r="U23" s="160"/>
      <c r="V23" s="160"/>
      <c r="W23" s="160"/>
      <c r="X23" s="160"/>
      <c r="Y23" s="160"/>
      <c r="Z23" s="160"/>
      <c r="AA23" s="160"/>
      <c r="AB23" s="160"/>
      <c r="AC23" s="160"/>
      <c r="AD23" s="160"/>
      <c r="AE23" s="160"/>
      <c r="AF23" s="160"/>
      <c r="AG23" s="160"/>
      <c r="AH23" s="160"/>
      <c r="AI23" s="160"/>
      <c r="AJ23" s="160"/>
      <c r="AK23" s="57">
        <f t="shared" si="3"/>
        <v>0</v>
      </c>
      <c r="AL23" s="57">
        <f t="shared" si="4"/>
        <v>0</v>
      </c>
      <c r="AM23" s="57">
        <f t="shared" si="5"/>
        <v>0</v>
      </c>
      <c r="AN23" s="57" t="str">
        <f t="shared" si="6"/>
        <v/>
      </c>
      <c r="AO23" s="56">
        <f t="shared" si="7"/>
        <v>0</v>
      </c>
      <c r="AP23" s="56" t="str">
        <f t="shared" si="8"/>
        <v/>
      </c>
      <c r="AQ23" s="56">
        <f t="shared" si="9"/>
        <v>0</v>
      </c>
      <c r="AR23" s="56" t="str">
        <f t="shared" si="10"/>
        <v/>
      </c>
      <c r="AS23" s="58" t="str">
        <f>IFERROR(
   'Identitas Siswa'!E22 &amp; " " &amp; LOWER($AT$3) &amp; " " &amp; VLOOKUP(AP23, TP!$AY$5:$AZ$24, 2, 0) &amp; ".",
"")</f>
        <v/>
      </c>
      <c r="AT23" s="58" t="str">
        <f>IFERROR(
   'Identitas Siswa'!E22 &amp; " " &amp; LOWER($AT$4) &amp; " " &amp; VLOOKUP(AR23, TP!$AY$5:$AZ$24, 2, 0) &amp; ".",
"")</f>
        <v/>
      </c>
      <c r="AU23" s="15"/>
      <c r="AW23" s="29">
        <f t="shared" si="11"/>
        <v>0</v>
      </c>
      <c r="AX23" s="29">
        <f t="shared" si="0"/>
        <v>0</v>
      </c>
      <c r="AY23" s="29">
        <f t="shared" si="1"/>
        <v>0</v>
      </c>
      <c r="AZ23" s="54"/>
      <c r="BA23" s="29">
        <f t="shared" si="2"/>
        <v>0</v>
      </c>
      <c r="BE23" s="48"/>
      <c r="BF23" s="48"/>
    </row>
    <row r="24" spans="1:58" customFormat="1" hidden="1" x14ac:dyDescent="0.25">
      <c r="A24" s="56">
        <f>'Identitas Siswa'!A23</f>
        <v>16</v>
      </c>
      <c r="B24" s="62" t="str">
        <f>IF('Identitas Siswa'!D23=0,"",'Identitas Siswa'!D23)</f>
        <v/>
      </c>
      <c r="C24" s="160"/>
      <c r="D24" s="160"/>
      <c r="E24" s="160"/>
      <c r="F24" s="160"/>
      <c r="G24" s="160"/>
      <c r="H24" s="160"/>
      <c r="I24" s="160"/>
      <c r="J24" s="160"/>
      <c r="K24" s="160"/>
      <c r="L24" s="160"/>
      <c r="M24" s="160"/>
      <c r="N24" s="160"/>
      <c r="O24" s="160"/>
      <c r="P24" s="160"/>
      <c r="Q24" s="160"/>
      <c r="R24" s="160"/>
      <c r="S24" s="160"/>
      <c r="T24" s="160"/>
      <c r="U24" s="160"/>
      <c r="V24" s="160"/>
      <c r="W24" s="160"/>
      <c r="X24" s="160"/>
      <c r="Y24" s="160"/>
      <c r="Z24" s="160"/>
      <c r="AA24" s="160"/>
      <c r="AB24" s="160"/>
      <c r="AC24" s="160"/>
      <c r="AD24" s="160"/>
      <c r="AE24" s="160"/>
      <c r="AF24" s="160"/>
      <c r="AG24" s="160"/>
      <c r="AH24" s="160"/>
      <c r="AI24" s="160"/>
      <c r="AJ24" s="160"/>
      <c r="AK24" s="57">
        <f t="shared" si="3"/>
        <v>0</v>
      </c>
      <c r="AL24" s="57">
        <f t="shared" si="4"/>
        <v>0</v>
      </c>
      <c r="AM24" s="57">
        <f t="shared" si="5"/>
        <v>0</v>
      </c>
      <c r="AN24" s="57" t="str">
        <f t="shared" si="6"/>
        <v/>
      </c>
      <c r="AO24" s="56">
        <f t="shared" si="7"/>
        <v>0</v>
      </c>
      <c r="AP24" s="56" t="str">
        <f t="shared" si="8"/>
        <v/>
      </c>
      <c r="AQ24" s="56">
        <f t="shared" si="9"/>
        <v>0</v>
      </c>
      <c r="AR24" s="56" t="str">
        <f t="shared" si="10"/>
        <v/>
      </c>
      <c r="AS24" s="58" t="str">
        <f>IFERROR(
   'Identitas Siswa'!E23 &amp; " " &amp; LOWER($AT$3) &amp; " " &amp; VLOOKUP(AP24, TP!$AY$5:$AZ$24, 2, 0) &amp; ".",
"")</f>
        <v/>
      </c>
      <c r="AT24" s="58" t="str">
        <f>IFERROR(
   'Identitas Siswa'!E23 &amp; " " &amp; LOWER($AT$4) &amp; " " &amp; VLOOKUP(AR24, TP!$AY$5:$AZ$24, 2, 0) &amp; ".",
"")</f>
        <v/>
      </c>
      <c r="AU24" s="15"/>
      <c r="AW24" s="29">
        <f t="shared" si="11"/>
        <v>0</v>
      </c>
      <c r="AX24" s="29">
        <f t="shared" si="0"/>
        <v>0</v>
      </c>
      <c r="AY24" s="29">
        <f t="shared" si="1"/>
        <v>0</v>
      </c>
      <c r="AZ24" s="54"/>
      <c r="BA24" s="29">
        <f t="shared" si="2"/>
        <v>0</v>
      </c>
      <c r="BE24" s="48"/>
      <c r="BF24" s="48"/>
    </row>
    <row r="25" spans="1:58" customFormat="1" hidden="1" x14ac:dyDescent="0.25">
      <c r="A25" s="56">
        <f>'Identitas Siswa'!A24</f>
        <v>17</v>
      </c>
      <c r="B25" s="62" t="str">
        <f>IF('Identitas Siswa'!D24=0,"",'Identitas Siswa'!D24)</f>
        <v/>
      </c>
      <c r="C25" s="160"/>
      <c r="D25" s="160"/>
      <c r="E25" s="160"/>
      <c r="F25" s="160"/>
      <c r="G25" s="160"/>
      <c r="H25" s="160"/>
      <c r="I25" s="160"/>
      <c r="J25" s="160"/>
      <c r="K25" s="160"/>
      <c r="L25" s="160"/>
      <c r="M25" s="160"/>
      <c r="N25" s="160"/>
      <c r="O25" s="160"/>
      <c r="P25" s="160"/>
      <c r="Q25" s="160"/>
      <c r="R25" s="160"/>
      <c r="S25" s="160"/>
      <c r="T25" s="160"/>
      <c r="U25" s="160"/>
      <c r="V25" s="160"/>
      <c r="W25" s="160"/>
      <c r="X25" s="160"/>
      <c r="Y25" s="160"/>
      <c r="Z25" s="160"/>
      <c r="AA25" s="160"/>
      <c r="AB25" s="160"/>
      <c r="AC25" s="160"/>
      <c r="AD25" s="160"/>
      <c r="AE25" s="160"/>
      <c r="AF25" s="160"/>
      <c r="AG25" s="160"/>
      <c r="AH25" s="160"/>
      <c r="AI25" s="160"/>
      <c r="AJ25" s="160"/>
      <c r="AK25" s="57">
        <f t="shared" si="3"/>
        <v>0</v>
      </c>
      <c r="AL25" s="57">
        <f t="shared" si="4"/>
        <v>0</v>
      </c>
      <c r="AM25" s="57">
        <f t="shared" si="5"/>
        <v>0</v>
      </c>
      <c r="AN25" s="57" t="str">
        <f t="shared" si="6"/>
        <v/>
      </c>
      <c r="AO25" s="56">
        <f t="shared" si="7"/>
        <v>0</v>
      </c>
      <c r="AP25" s="56" t="str">
        <f t="shared" si="8"/>
        <v/>
      </c>
      <c r="AQ25" s="56">
        <f t="shared" si="9"/>
        <v>0</v>
      </c>
      <c r="AR25" s="56" t="str">
        <f t="shared" si="10"/>
        <v/>
      </c>
      <c r="AS25" s="58" t="str">
        <f>IFERROR(
   'Identitas Siswa'!E24 &amp; " " &amp; LOWER($AT$3) &amp; " " &amp; VLOOKUP(AP25, TP!$AY$5:$AZ$24, 2, 0) &amp; ".",
"")</f>
        <v/>
      </c>
      <c r="AT25" s="58" t="str">
        <f>IFERROR(
   'Identitas Siswa'!E24 &amp; " " &amp; LOWER($AT$4) &amp; " " &amp; VLOOKUP(AR25, TP!$AY$5:$AZ$24, 2, 0) &amp; ".",
"")</f>
        <v/>
      </c>
      <c r="AU25" s="15"/>
      <c r="AW25" s="29">
        <f t="shared" si="11"/>
        <v>0</v>
      </c>
      <c r="AX25" s="29">
        <f t="shared" si="0"/>
        <v>0</v>
      </c>
      <c r="AY25" s="29">
        <f t="shared" si="1"/>
        <v>0</v>
      </c>
      <c r="AZ25" s="54"/>
      <c r="BA25" s="29">
        <f t="shared" si="2"/>
        <v>0</v>
      </c>
      <c r="BE25" s="48"/>
      <c r="BF25" s="48"/>
    </row>
    <row r="26" spans="1:58" customFormat="1" hidden="1" x14ac:dyDescent="0.25">
      <c r="A26" s="56">
        <f>'Identitas Siswa'!A25</f>
        <v>18</v>
      </c>
      <c r="B26" s="62" t="str">
        <f>IF('Identitas Siswa'!D25=0,"",'Identitas Siswa'!D25)</f>
        <v/>
      </c>
      <c r="C26" s="160"/>
      <c r="D26" s="160"/>
      <c r="E26" s="160"/>
      <c r="F26" s="160"/>
      <c r="G26" s="160"/>
      <c r="H26" s="160"/>
      <c r="I26" s="160"/>
      <c r="J26" s="160"/>
      <c r="K26" s="160"/>
      <c r="L26" s="160"/>
      <c r="M26" s="160"/>
      <c r="N26" s="160"/>
      <c r="O26" s="160"/>
      <c r="P26" s="160"/>
      <c r="Q26" s="160"/>
      <c r="R26" s="160"/>
      <c r="S26" s="160"/>
      <c r="T26" s="160"/>
      <c r="U26" s="160"/>
      <c r="V26" s="160"/>
      <c r="W26" s="160"/>
      <c r="X26" s="160"/>
      <c r="Y26" s="160"/>
      <c r="Z26" s="160"/>
      <c r="AA26" s="160"/>
      <c r="AB26" s="160"/>
      <c r="AC26" s="160"/>
      <c r="AD26" s="160"/>
      <c r="AE26" s="160"/>
      <c r="AF26" s="160"/>
      <c r="AG26" s="160"/>
      <c r="AH26" s="160"/>
      <c r="AI26" s="160"/>
      <c r="AJ26" s="160"/>
      <c r="AK26" s="57">
        <f t="shared" si="3"/>
        <v>0</v>
      </c>
      <c r="AL26" s="57">
        <f t="shared" si="4"/>
        <v>0</v>
      </c>
      <c r="AM26" s="57">
        <f t="shared" si="5"/>
        <v>0</v>
      </c>
      <c r="AN26" s="57" t="str">
        <f t="shared" si="6"/>
        <v/>
      </c>
      <c r="AO26" s="56">
        <f t="shared" si="7"/>
        <v>0</v>
      </c>
      <c r="AP26" s="56" t="str">
        <f t="shared" si="8"/>
        <v/>
      </c>
      <c r="AQ26" s="56">
        <f t="shared" si="9"/>
        <v>0</v>
      </c>
      <c r="AR26" s="56" t="str">
        <f t="shared" si="10"/>
        <v/>
      </c>
      <c r="AS26" s="58" t="str">
        <f>IFERROR(
   'Identitas Siswa'!E25 &amp; " " &amp; LOWER($AT$3) &amp; " " &amp; VLOOKUP(AP26, TP!$AY$5:$AZ$24, 2, 0) &amp; ".",
"")</f>
        <v/>
      </c>
      <c r="AT26" s="58" t="str">
        <f>IFERROR(
   'Identitas Siswa'!E25 &amp; " " &amp; LOWER($AT$4) &amp; " " &amp; VLOOKUP(AR26, TP!$AY$5:$AZ$24, 2, 0) &amp; ".",
"")</f>
        <v/>
      </c>
      <c r="AU26" s="15"/>
      <c r="AW26" s="29">
        <f t="shared" si="11"/>
        <v>0</v>
      </c>
      <c r="AX26" s="29">
        <f t="shared" si="0"/>
        <v>0</v>
      </c>
      <c r="AY26" s="29">
        <f t="shared" si="1"/>
        <v>0</v>
      </c>
      <c r="AZ26" s="54"/>
      <c r="BA26" s="29">
        <f t="shared" si="2"/>
        <v>0</v>
      </c>
      <c r="BE26" s="48"/>
      <c r="BF26" s="48"/>
    </row>
    <row r="27" spans="1:58" customFormat="1" hidden="1" x14ac:dyDescent="0.25">
      <c r="A27" s="56">
        <f>'Identitas Siswa'!A26</f>
        <v>19</v>
      </c>
      <c r="B27" s="62" t="str">
        <f>IF('Identitas Siswa'!D26=0,"",'Identitas Siswa'!D26)</f>
        <v/>
      </c>
      <c r="C27" s="160"/>
      <c r="D27" s="160"/>
      <c r="E27" s="160"/>
      <c r="F27" s="160"/>
      <c r="G27" s="160"/>
      <c r="H27" s="160"/>
      <c r="I27" s="160"/>
      <c r="J27" s="160"/>
      <c r="K27" s="160"/>
      <c r="L27" s="160"/>
      <c r="M27" s="160"/>
      <c r="N27" s="160"/>
      <c r="O27" s="160"/>
      <c r="P27" s="160"/>
      <c r="Q27" s="160"/>
      <c r="R27" s="160"/>
      <c r="S27" s="160"/>
      <c r="T27" s="160"/>
      <c r="U27" s="160"/>
      <c r="V27" s="160"/>
      <c r="W27" s="160"/>
      <c r="X27" s="160"/>
      <c r="Y27" s="160"/>
      <c r="Z27" s="160"/>
      <c r="AA27" s="160"/>
      <c r="AB27" s="160"/>
      <c r="AC27" s="160"/>
      <c r="AD27" s="160"/>
      <c r="AE27" s="160"/>
      <c r="AF27" s="160"/>
      <c r="AG27" s="160"/>
      <c r="AH27" s="160"/>
      <c r="AI27" s="160"/>
      <c r="AJ27" s="160"/>
      <c r="AK27" s="57">
        <f t="shared" si="3"/>
        <v>0</v>
      </c>
      <c r="AL27" s="57">
        <f t="shared" si="4"/>
        <v>0</v>
      </c>
      <c r="AM27" s="57">
        <f t="shared" si="5"/>
        <v>0</v>
      </c>
      <c r="AN27" s="57" t="str">
        <f t="shared" si="6"/>
        <v/>
      </c>
      <c r="AO27" s="56">
        <f t="shared" si="7"/>
        <v>0</v>
      </c>
      <c r="AP27" s="56" t="str">
        <f t="shared" si="8"/>
        <v/>
      </c>
      <c r="AQ27" s="56">
        <f t="shared" si="9"/>
        <v>0</v>
      </c>
      <c r="AR27" s="56" t="str">
        <f t="shared" si="10"/>
        <v/>
      </c>
      <c r="AS27" s="58" t="str">
        <f>IFERROR(
   'Identitas Siswa'!E26 &amp; " " &amp; LOWER($AT$3) &amp; " " &amp; VLOOKUP(AP27, TP!$AY$5:$AZ$24, 2, 0) &amp; ".",
"")</f>
        <v/>
      </c>
      <c r="AT27" s="58" t="str">
        <f>IFERROR(
   'Identitas Siswa'!E26 &amp; " " &amp; LOWER($AT$4) &amp; " " &amp; VLOOKUP(AR27, TP!$AY$5:$AZ$24, 2, 0) &amp; ".",
"")</f>
        <v/>
      </c>
      <c r="AU27" s="15"/>
      <c r="AW27" s="29">
        <f t="shared" si="11"/>
        <v>0</v>
      </c>
      <c r="AX27" s="29">
        <f t="shared" si="0"/>
        <v>0</v>
      </c>
      <c r="AY27" s="29">
        <f t="shared" si="1"/>
        <v>0</v>
      </c>
      <c r="AZ27" s="54"/>
      <c r="BA27" s="29">
        <f t="shared" si="2"/>
        <v>0</v>
      </c>
      <c r="BE27" s="48"/>
      <c r="BF27" s="48"/>
    </row>
    <row r="28" spans="1:58" customFormat="1" hidden="1" x14ac:dyDescent="0.25">
      <c r="A28" s="56">
        <f>'Identitas Siswa'!A27</f>
        <v>20</v>
      </c>
      <c r="B28" s="62" t="str">
        <f>IF('Identitas Siswa'!D27=0,"",'Identitas Siswa'!D27)</f>
        <v/>
      </c>
      <c r="C28" s="160"/>
      <c r="D28" s="160"/>
      <c r="E28" s="160"/>
      <c r="F28" s="160"/>
      <c r="G28" s="160"/>
      <c r="H28" s="160"/>
      <c r="I28" s="160"/>
      <c r="J28" s="160"/>
      <c r="K28" s="160"/>
      <c r="L28" s="160"/>
      <c r="M28" s="160"/>
      <c r="N28" s="160"/>
      <c r="O28" s="160"/>
      <c r="P28" s="160"/>
      <c r="Q28" s="160"/>
      <c r="R28" s="160"/>
      <c r="S28" s="160"/>
      <c r="T28" s="160"/>
      <c r="U28" s="160"/>
      <c r="V28" s="160"/>
      <c r="W28" s="160"/>
      <c r="X28" s="160"/>
      <c r="Y28" s="160"/>
      <c r="Z28" s="160"/>
      <c r="AA28" s="160"/>
      <c r="AB28" s="160"/>
      <c r="AC28" s="160"/>
      <c r="AD28" s="160"/>
      <c r="AE28" s="160"/>
      <c r="AF28" s="160"/>
      <c r="AG28" s="160"/>
      <c r="AH28" s="160"/>
      <c r="AI28" s="160"/>
      <c r="AJ28" s="160"/>
      <c r="AK28" s="57">
        <f t="shared" si="3"/>
        <v>0</v>
      </c>
      <c r="AL28" s="57">
        <f t="shared" si="4"/>
        <v>0</v>
      </c>
      <c r="AM28" s="57">
        <f t="shared" si="5"/>
        <v>0</v>
      </c>
      <c r="AN28" s="57" t="str">
        <f t="shared" si="6"/>
        <v/>
      </c>
      <c r="AO28" s="56">
        <f t="shared" si="7"/>
        <v>0</v>
      </c>
      <c r="AP28" s="56" t="str">
        <f t="shared" si="8"/>
        <v/>
      </c>
      <c r="AQ28" s="56">
        <f t="shared" si="9"/>
        <v>0</v>
      </c>
      <c r="AR28" s="56" t="str">
        <f t="shared" si="10"/>
        <v/>
      </c>
      <c r="AS28" s="58" t="str">
        <f>IFERROR(
   'Identitas Siswa'!E27 &amp; " " &amp; LOWER($AT$3) &amp; " " &amp; VLOOKUP(AP28, TP!$AY$5:$AZ$24, 2, 0) &amp; ".",
"")</f>
        <v/>
      </c>
      <c r="AT28" s="58" t="str">
        <f>IFERROR(
   'Identitas Siswa'!E27 &amp; " " &amp; LOWER($AT$4) &amp; " " &amp; VLOOKUP(AR28, TP!$AY$5:$AZ$24, 2, 0) &amp; ".",
"")</f>
        <v/>
      </c>
      <c r="AU28" s="15"/>
      <c r="AW28" s="29">
        <f t="shared" si="11"/>
        <v>0</v>
      </c>
      <c r="AX28" s="29">
        <f t="shared" si="0"/>
        <v>0</v>
      </c>
      <c r="AY28" s="29">
        <f t="shared" si="1"/>
        <v>0</v>
      </c>
      <c r="AZ28" s="54"/>
      <c r="BA28" s="29">
        <f t="shared" si="2"/>
        <v>0</v>
      </c>
      <c r="BE28" s="48"/>
      <c r="BF28" s="48"/>
    </row>
    <row r="29" spans="1:58" customFormat="1" hidden="1" x14ac:dyDescent="0.25">
      <c r="A29" s="56">
        <f>'Identitas Siswa'!A28</f>
        <v>21</v>
      </c>
      <c r="B29" s="62" t="str">
        <f>IF('Identitas Siswa'!D28=0,"",'Identitas Siswa'!D28)</f>
        <v/>
      </c>
      <c r="C29" s="160"/>
      <c r="D29" s="160"/>
      <c r="E29" s="160"/>
      <c r="F29" s="160"/>
      <c r="G29" s="160"/>
      <c r="H29" s="160"/>
      <c r="I29" s="160"/>
      <c r="J29" s="160"/>
      <c r="K29" s="160"/>
      <c r="L29" s="160"/>
      <c r="M29" s="160"/>
      <c r="N29" s="160"/>
      <c r="O29" s="160"/>
      <c r="P29" s="160"/>
      <c r="Q29" s="160"/>
      <c r="R29" s="160"/>
      <c r="S29" s="160"/>
      <c r="T29" s="160"/>
      <c r="U29" s="160"/>
      <c r="V29" s="160"/>
      <c r="W29" s="160"/>
      <c r="X29" s="160"/>
      <c r="Y29" s="160"/>
      <c r="Z29" s="160"/>
      <c r="AA29" s="160"/>
      <c r="AB29" s="160"/>
      <c r="AC29" s="160"/>
      <c r="AD29" s="160"/>
      <c r="AE29" s="160"/>
      <c r="AF29" s="160"/>
      <c r="AG29" s="160"/>
      <c r="AH29" s="160"/>
      <c r="AI29" s="160"/>
      <c r="AJ29" s="160"/>
      <c r="AK29" s="57">
        <f t="shared" si="3"/>
        <v>0</v>
      </c>
      <c r="AL29" s="57">
        <f t="shared" si="4"/>
        <v>0</v>
      </c>
      <c r="AM29" s="57">
        <f t="shared" si="5"/>
        <v>0</v>
      </c>
      <c r="AN29" s="57" t="str">
        <f t="shared" si="6"/>
        <v/>
      </c>
      <c r="AO29" s="56">
        <f t="shared" si="7"/>
        <v>0</v>
      </c>
      <c r="AP29" s="56" t="str">
        <f t="shared" si="8"/>
        <v/>
      </c>
      <c r="AQ29" s="56">
        <f t="shared" si="9"/>
        <v>0</v>
      </c>
      <c r="AR29" s="56" t="str">
        <f t="shared" si="10"/>
        <v/>
      </c>
      <c r="AS29" s="58" t="str">
        <f>IFERROR(
   'Identitas Siswa'!E28 &amp; " " &amp; LOWER($AT$3) &amp; " " &amp; VLOOKUP(AP29, TP!$AY$5:$AZ$24, 2, 0) &amp; ".",
"")</f>
        <v/>
      </c>
      <c r="AT29" s="58" t="str">
        <f>IFERROR(
   'Identitas Siswa'!E28 &amp; " " &amp; LOWER($AT$4) &amp; " " &amp; VLOOKUP(AR29, TP!$AY$5:$AZ$24, 2, 0) &amp; ".",
"")</f>
        <v/>
      </c>
      <c r="AU29" s="15"/>
      <c r="AW29" s="29">
        <f t="shared" si="11"/>
        <v>0</v>
      </c>
      <c r="AX29" s="29">
        <f t="shared" si="0"/>
        <v>0</v>
      </c>
      <c r="AY29" s="29">
        <f t="shared" si="1"/>
        <v>0</v>
      </c>
      <c r="AZ29" s="54"/>
      <c r="BA29" s="29">
        <f t="shared" si="2"/>
        <v>0</v>
      </c>
      <c r="BE29" s="48"/>
      <c r="BF29" s="48"/>
    </row>
    <row r="30" spans="1:58" customFormat="1" hidden="1" x14ac:dyDescent="0.25">
      <c r="A30" s="56">
        <f>'Identitas Siswa'!A29</f>
        <v>22</v>
      </c>
      <c r="B30" s="62" t="str">
        <f>IF('Identitas Siswa'!D29=0,"",'Identitas Siswa'!D29)</f>
        <v/>
      </c>
      <c r="C30" s="160"/>
      <c r="D30" s="160"/>
      <c r="E30" s="160"/>
      <c r="F30" s="160"/>
      <c r="G30" s="160"/>
      <c r="H30" s="160"/>
      <c r="I30" s="160"/>
      <c r="J30" s="160"/>
      <c r="K30" s="160"/>
      <c r="L30" s="160"/>
      <c r="M30" s="160"/>
      <c r="N30" s="160"/>
      <c r="O30" s="160"/>
      <c r="P30" s="160"/>
      <c r="Q30" s="160"/>
      <c r="R30" s="160"/>
      <c r="S30" s="160"/>
      <c r="T30" s="160"/>
      <c r="U30" s="160"/>
      <c r="V30" s="160"/>
      <c r="W30" s="160"/>
      <c r="X30" s="160"/>
      <c r="Y30" s="160"/>
      <c r="Z30" s="160"/>
      <c r="AA30" s="160"/>
      <c r="AB30" s="160"/>
      <c r="AC30" s="160"/>
      <c r="AD30" s="160"/>
      <c r="AE30" s="160"/>
      <c r="AF30" s="160"/>
      <c r="AG30" s="160"/>
      <c r="AH30" s="160"/>
      <c r="AI30" s="160"/>
      <c r="AJ30" s="160"/>
      <c r="AK30" s="57">
        <f t="shared" si="3"/>
        <v>0</v>
      </c>
      <c r="AL30" s="57">
        <f t="shared" si="4"/>
        <v>0</v>
      </c>
      <c r="AM30" s="57">
        <f t="shared" si="5"/>
        <v>0</v>
      </c>
      <c r="AN30" s="57" t="str">
        <f t="shared" si="6"/>
        <v/>
      </c>
      <c r="AO30" s="56">
        <f t="shared" si="7"/>
        <v>0</v>
      </c>
      <c r="AP30" s="56" t="str">
        <f t="shared" si="8"/>
        <v/>
      </c>
      <c r="AQ30" s="56">
        <f t="shared" si="9"/>
        <v>0</v>
      </c>
      <c r="AR30" s="56" t="str">
        <f t="shared" si="10"/>
        <v/>
      </c>
      <c r="AS30" s="58" t="str">
        <f>IFERROR(
   'Identitas Siswa'!E29 &amp; " " &amp; LOWER($AT$3) &amp; " " &amp; VLOOKUP(AP30, TP!$AY$5:$AZ$24, 2, 0) &amp; ".",
"")</f>
        <v/>
      </c>
      <c r="AT30" s="58" t="str">
        <f>IFERROR(
   'Identitas Siswa'!E29 &amp; " " &amp; LOWER($AT$4) &amp; " " &amp; VLOOKUP(AR30, TP!$AY$5:$AZ$24, 2, 0) &amp; ".",
"")</f>
        <v/>
      </c>
      <c r="AU30" s="15"/>
      <c r="AW30" s="29">
        <f t="shared" si="11"/>
        <v>0</v>
      </c>
      <c r="AX30" s="29">
        <f t="shared" si="0"/>
        <v>0</v>
      </c>
      <c r="AY30" s="29">
        <f t="shared" si="1"/>
        <v>0</v>
      </c>
      <c r="AZ30" s="54"/>
      <c r="BA30" s="29">
        <f t="shared" si="2"/>
        <v>0</v>
      </c>
      <c r="BE30" s="48"/>
      <c r="BF30" s="48"/>
    </row>
    <row r="31" spans="1:58" customFormat="1" hidden="1" x14ac:dyDescent="0.25">
      <c r="A31" s="56">
        <f>'Identitas Siswa'!A30</f>
        <v>23</v>
      </c>
      <c r="B31" s="62" t="str">
        <f>IF('Identitas Siswa'!D30=0,"",'Identitas Siswa'!D30)</f>
        <v/>
      </c>
      <c r="C31" s="160"/>
      <c r="D31" s="160"/>
      <c r="E31" s="160"/>
      <c r="F31" s="160"/>
      <c r="G31" s="160"/>
      <c r="H31" s="160"/>
      <c r="I31" s="160"/>
      <c r="J31" s="160"/>
      <c r="K31" s="160"/>
      <c r="L31" s="160"/>
      <c r="M31" s="160"/>
      <c r="N31" s="160"/>
      <c r="O31" s="160"/>
      <c r="P31" s="160"/>
      <c r="Q31" s="160"/>
      <c r="R31" s="160"/>
      <c r="S31" s="160"/>
      <c r="T31" s="160"/>
      <c r="U31" s="160"/>
      <c r="V31" s="160"/>
      <c r="W31" s="160"/>
      <c r="X31" s="160"/>
      <c r="Y31" s="160"/>
      <c r="Z31" s="160"/>
      <c r="AA31" s="160"/>
      <c r="AB31" s="160"/>
      <c r="AC31" s="160"/>
      <c r="AD31" s="160"/>
      <c r="AE31" s="160"/>
      <c r="AF31" s="160"/>
      <c r="AG31" s="160"/>
      <c r="AH31" s="160"/>
      <c r="AI31" s="160"/>
      <c r="AJ31" s="160"/>
      <c r="AK31" s="57">
        <f t="shared" si="3"/>
        <v>0</v>
      </c>
      <c r="AL31" s="57">
        <f t="shared" si="4"/>
        <v>0</v>
      </c>
      <c r="AM31" s="57">
        <f t="shared" si="5"/>
        <v>0</v>
      </c>
      <c r="AN31" s="57" t="str">
        <f t="shared" si="6"/>
        <v/>
      </c>
      <c r="AO31" s="56">
        <f t="shared" si="7"/>
        <v>0</v>
      </c>
      <c r="AP31" s="56" t="str">
        <f t="shared" si="8"/>
        <v/>
      </c>
      <c r="AQ31" s="56">
        <f t="shared" si="9"/>
        <v>0</v>
      </c>
      <c r="AR31" s="56" t="str">
        <f t="shared" si="10"/>
        <v/>
      </c>
      <c r="AS31" s="58" t="str">
        <f>IFERROR(
   'Identitas Siswa'!E30 &amp; " " &amp; LOWER($AT$3) &amp; " " &amp; VLOOKUP(AP31, TP!$AY$5:$AZ$24, 2, 0) &amp; ".",
"")</f>
        <v/>
      </c>
      <c r="AT31" s="58" t="str">
        <f>IFERROR(
   'Identitas Siswa'!E30 &amp; " " &amp; LOWER($AT$4) &amp; " " &amp; VLOOKUP(AR31, TP!$AY$5:$AZ$24, 2, 0) &amp; ".",
"")</f>
        <v/>
      </c>
      <c r="AU31" s="15"/>
      <c r="AW31" s="29">
        <f t="shared" si="11"/>
        <v>0</v>
      </c>
      <c r="AX31" s="29">
        <f t="shared" si="0"/>
        <v>0</v>
      </c>
      <c r="AY31" s="29">
        <f t="shared" si="1"/>
        <v>0</v>
      </c>
      <c r="AZ31" s="54"/>
      <c r="BA31" s="29">
        <f t="shared" si="2"/>
        <v>0</v>
      </c>
      <c r="BE31" s="48"/>
      <c r="BF31" s="48"/>
    </row>
    <row r="32" spans="1:58" customFormat="1" hidden="1" x14ac:dyDescent="0.25">
      <c r="A32" s="56">
        <f>'Identitas Siswa'!A31</f>
        <v>24</v>
      </c>
      <c r="B32" s="62" t="str">
        <f>IF('Identitas Siswa'!D31=0,"",'Identitas Siswa'!D31)</f>
        <v/>
      </c>
      <c r="C32" s="160"/>
      <c r="D32" s="160"/>
      <c r="E32" s="160"/>
      <c r="F32" s="160"/>
      <c r="G32" s="160"/>
      <c r="H32" s="160"/>
      <c r="I32" s="160"/>
      <c r="J32" s="160"/>
      <c r="K32" s="160"/>
      <c r="L32" s="160"/>
      <c r="M32" s="160"/>
      <c r="N32" s="160"/>
      <c r="O32" s="160"/>
      <c r="P32" s="160"/>
      <c r="Q32" s="160"/>
      <c r="R32" s="160"/>
      <c r="S32" s="160"/>
      <c r="T32" s="160"/>
      <c r="U32" s="160"/>
      <c r="V32" s="160"/>
      <c r="W32" s="160"/>
      <c r="X32" s="160"/>
      <c r="Y32" s="160"/>
      <c r="Z32" s="160"/>
      <c r="AA32" s="160"/>
      <c r="AB32" s="160"/>
      <c r="AC32" s="160"/>
      <c r="AD32" s="160"/>
      <c r="AE32" s="160"/>
      <c r="AF32" s="160"/>
      <c r="AG32" s="160"/>
      <c r="AH32" s="160"/>
      <c r="AI32" s="160"/>
      <c r="AJ32" s="160"/>
      <c r="AK32" s="57">
        <f t="shared" si="3"/>
        <v>0</v>
      </c>
      <c r="AL32" s="57">
        <f t="shared" si="4"/>
        <v>0</v>
      </c>
      <c r="AM32" s="57">
        <f t="shared" si="5"/>
        <v>0</v>
      </c>
      <c r="AN32" s="57" t="str">
        <f t="shared" si="6"/>
        <v/>
      </c>
      <c r="AO32" s="56">
        <f t="shared" si="7"/>
        <v>0</v>
      </c>
      <c r="AP32" s="56" t="str">
        <f t="shared" si="8"/>
        <v/>
      </c>
      <c r="AQ32" s="56">
        <f t="shared" si="9"/>
        <v>0</v>
      </c>
      <c r="AR32" s="56" t="str">
        <f t="shared" si="10"/>
        <v/>
      </c>
      <c r="AS32" s="58" t="str">
        <f>IFERROR(
   'Identitas Siswa'!E31 &amp; " " &amp; LOWER($AT$3) &amp; " " &amp; VLOOKUP(AP32, TP!$AY$5:$AZ$24, 2, 0) &amp; ".",
"")</f>
        <v/>
      </c>
      <c r="AT32" s="58" t="str">
        <f>IFERROR(
   'Identitas Siswa'!E31 &amp; " " &amp; LOWER($AT$4) &amp; " " &amp; VLOOKUP(AR32, TP!$AY$5:$AZ$24, 2, 0) &amp; ".",
"")</f>
        <v/>
      </c>
      <c r="AU32" s="15"/>
      <c r="AW32" s="29">
        <f t="shared" si="11"/>
        <v>0</v>
      </c>
      <c r="AX32" s="29">
        <f t="shared" si="0"/>
        <v>0</v>
      </c>
      <c r="AY32" s="29">
        <f t="shared" si="1"/>
        <v>0</v>
      </c>
      <c r="AZ32" s="54"/>
      <c r="BA32" s="29">
        <f t="shared" si="2"/>
        <v>0</v>
      </c>
      <c r="BE32" s="48"/>
      <c r="BF32" s="48"/>
    </row>
    <row r="33" spans="1:58" customFormat="1" hidden="1" x14ac:dyDescent="0.25">
      <c r="A33" s="56">
        <f>'Identitas Siswa'!A32</f>
        <v>25</v>
      </c>
      <c r="B33" s="62" t="str">
        <f>IF('Identitas Siswa'!D32=0,"",'Identitas Siswa'!D32)</f>
        <v/>
      </c>
      <c r="C33" s="160"/>
      <c r="D33" s="160"/>
      <c r="E33" s="160"/>
      <c r="F33" s="160"/>
      <c r="G33" s="160"/>
      <c r="H33" s="160"/>
      <c r="I33" s="160"/>
      <c r="J33" s="160"/>
      <c r="K33" s="160"/>
      <c r="L33" s="160"/>
      <c r="M33" s="160"/>
      <c r="N33" s="160"/>
      <c r="O33" s="160"/>
      <c r="P33" s="160"/>
      <c r="Q33" s="160"/>
      <c r="R33" s="160"/>
      <c r="S33" s="160"/>
      <c r="T33" s="160"/>
      <c r="U33" s="160"/>
      <c r="V33" s="160"/>
      <c r="W33" s="160"/>
      <c r="X33" s="160"/>
      <c r="Y33" s="160"/>
      <c r="Z33" s="160"/>
      <c r="AA33" s="160"/>
      <c r="AB33" s="160"/>
      <c r="AC33" s="160"/>
      <c r="AD33" s="160"/>
      <c r="AE33" s="160"/>
      <c r="AF33" s="160"/>
      <c r="AG33" s="160"/>
      <c r="AH33" s="160"/>
      <c r="AI33" s="160"/>
      <c r="AJ33" s="160"/>
      <c r="AK33" s="57">
        <f t="shared" si="3"/>
        <v>0</v>
      </c>
      <c r="AL33" s="57">
        <f t="shared" si="4"/>
        <v>0</v>
      </c>
      <c r="AM33" s="57">
        <f t="shared" si="5"/>
        <v>0</v>
      </c>
      <c r="AN33" s="57" t="str">
        <f t="shared" si="6"/>
        <v/>
      </c>
      <c r="AO33" s="56">
        <f t="shared" si="7"/>
        <v>0</v>
      </c>
      <c r="AP33" s="56" t="str">
        <f t="shared" si="8"/>
        <v/>
      </c>
      <c r="AQ33" s="56">
        <f t="shared" si="9"/>
        <v>0</v>
      </c>
      <c r="AR33" s="56" t="str">
        <f t="shared" si="10"/>
        <v/>
      </c>
      <c r="AS33" s="58" t="str">
        <f>IFERROR(
   'Identitas Siswa'!E32 &amp; " " &amp; LOWER($AT$3) &amp; " " &amp; VLOOKUP(AP33, TP!$AY$5:$AZ$24, 2, 0) &amp; ".",
"")</f>
        <v/>
      </c>
      <c r="AT33" s="58" t="str">
        <f>IFERROR(
   'Identitas Siswa'!E32 &amp; " " &amp; LOWER($AT$4) &amp; " " &amp; VLOOKUP(AR33, TP!$AY$5:$AZ$24, 2, 0) &amp; ".",
"")</f>
        <v/>
      </c>
      <c r="AU33" s="15"/>
      <c r="AW33" s="29">
        <f t="shared" si="11"/>
        <v>0</v>
      </c>
      <c r="AX33" s="29">
        <f t="shared" si="0"/>
        <v>0</v>
      </c>
      <c r="AY33" s="29">
        <f t="shared" si="1"/>
        <v>0</v>
      </c>
      <c r="AZ33" s="54"/>
      <c r="BA33" s="29">
        <f t="shared" si="2"/>
        <v>0</v>
      </c>
      <c r="BE33" s="48"/>
      <c r="BF33" s="48"/>
    </row>
    <row r="34" spans="1:58" customFormat="1" hidden="1" x14ac:dyDescent="0.25">
      <c r="A34" s="56">
        <f>'Identitas Siswa'!A33</f>
        <v>26</v>
      </c>
      <c r="B34" s="62" t="str">
        <f>IF('Identitas Siswa'!D33=0,"",'Identitas Siswa'!D33)</f>
        <v/>
      </c>
      <c r="C34" s="160"/>
      <c r="D34" s="160"/>
      <c r="E34" s="160"/>
      <c r="F34" s="160"/>
      <c r="G34" s="160"/>
      <c r="H34" s="160"/>
      <c r="I34" s="160"/>
      <c r="J34" s="160"/>
      <c r="K34" s="160"/>
      <c r="L34" s="160"/>
      <c r="M34" s="160"/>
      <c r="N34" s="160"/>
      <c r="O34" s="160"/>
      <c r="P34" s="160"/>
      <c r="Q34" s="160"/>
      <c r="R34" s="160"/>
      <c r="S34" s="160"/>
      <c r="T34" s="160"/>
      <c r="U34" s="160"/>
      <c r="V34" s="160"/>
      <c r="W34" s="160"/>
      <c r="X34" s="160"/>
      <c r="Y34" s="160"/>
      <c r="Z34" s="160"/>
      <c r="AA34" s="160"/>
      <c r="AB34" s="160"/>
      <c r="AC34" s="160"/>
      <c r="AD34" s="160"/>
      <c r="AE34" s="160"/>
      <c r="AF34" s="160"/>
      <c r="AG34" s="160"/>
      <c r="AH34" s="160"/>
      <c r="AI34" s="160"/>
      <c r="AJ34" s="160"/>
      <c r="AK34" s="57">
        <f t="shared" si="3"/>
        <v>0</v>
      </c>
      <c r="AL34" s="57">
        <f t="shared" si="4"/>
        <v>0</v>
      </c>
      <c r="AM34" s="57">
        <f t="shared" si="5"/>
        <v>0</v>
      </c>
      <c r="AN34" s="57" t="str">
        <f t="shared" si="6"/>
        <v/>
      </c>
      <c r="AO34" s="56">
        <f t="shared" si="7"/>
        <v>0</v>
      </c>
      <c r="AP34" s="56" t="str">
        <f t="shared" si="8"/>
        <v/>
      </c>
      <c r="AQ34" s="56">
        <f t="shared" si="9"/>
        <v>0</v>
      </c>
      <c r="AR34" s="56" t="str">
        <f t="shared" si="10"/>
        <v/>
      </c>
      <c r="AS34" s="58" t="str">
        <f>IFERROR(
   'Identitas Siswa'!E33 &amp; " " &amp; LOWER($AT$3) &amp; " " &amp; VLOOKUP(AP34, TP!$AY$5:$AZ$24, 2, 0) &amp; ".",
"")</f>
        <v/>
      </c>
      <c r="AT34" s="58" t="str">
        <f>IFERROR(
   'Identitas Siswa'!E33 &amp; " " &amp; LOWER($AT$4) &amp; " " &amp; VLOOKUP(AR34, TP!$AY$5:$AZ$24, 2, 0) &amp; ".",
"")</f>
        <v/>
      </c>
      <c r="AU34" s="15"/>
      <c r="AW34" s="29">
        <f t="shared" si="11"/>
        <v>0</v>
      </c>
      <c r="AX34" s="29">
        <f t="shared" si="0"/>
        <v>0</v>
      </c>
      <c r="AY34" s="29">
        <f t="shared" si="1"/>
        <v>0</v>
      </c>
      <c r="AZ34" s="54"/>
      <c r="BA34" s="29">
        <f t="shared" si="2"/>
        <v>0</v>
      </c>
      <c r="BE34" s="48"/>
      <c r="BF34" s="48"/>
    </row>
    <row r="35" spans="1:58" customFormat="1" hidden="1" x14ac:dyDescent="0.25">
      <c r="A35" s="56">
        <f>'Identitas Siswa'!A34</f>
        <v>27</v>
      </c>
      <c r="B35" s="62" t="str">
        <f>IF('Identitas Siswa'!D34=0,"",'Identitas Siswa'!D34)</f>
        <v/>
      </c>
      <c r="C35" s="160"/>
      <c r="D35" s="160"/>
      <c r="E35" s="160"/>
      <c r="F35" s="160"/>
      <c r="G35" s="160"/>
      <c r="H35" s="160"/>
      <c r="I35" s="160"/>
      <c r="J35" s="160"/>
      <c r="K35" s="160"/>
      <c r="L35" s="160"/>
      <c r="M35" s="160"/>
      <c r="N35" s="160"/>
      <c r="O35" s="160"/>
      <c r="P35" s="160"/>
      <c r="Q35" s="160"/>
      <c r="R35" s="160"/>
      <c r="S35" s="160"/>
      <c r="T35" s="160"/>
      <c r="U35" s="160"/>
      <c r="V35" s="160"/>
      <c r="W35" s="160"/>
      <c r="X35" s="160"/>
      <c r="Y35" s="160"/>
      <c r="Z35" s="160"/>
      <c r="AA35" s="160"/>
      <c r="AB35" s="160"/>
      <c r="AC35" s="160"/>
      <c r="AD35" s="160"/>
      <c r="AE35" s="160"/>
      <c r="AF35" s="160"/>
      <c r="AG35" s="160"/>
      <c r="AH35" s="160"/>
      <c r="AI35" s="160"/>
      <c r="AJ35" s="160"/>
      <c r="AK35" s="57">
        <f t="shared" si="3"/>
        <v>0</v>
      </c>
      <c r="AL35" s="57">
        <f t="shared" si="4"/>
        <v>0</v>
      </c>
      <c r="AM35" s="57">
        <f t="shared" si="5"/>
        <v>0</v>
      </c>
      <c r="AN35" s="57" t="str">
        <f t="shared" si="6"/>
        <v/>
      </c>
      <c r="AO35" s="56">
        <f t="shared" si="7"/>
        <v>0</v>
      </c>
      <c r="AP35" s="56" t="str">
        <f t="shared" si="8"/>
        <v/>
      </c>
      <c r="AQ35" s="56">
        <f t="shared" si="9"/>
        <v>0</v>
      </c>
      <c r="AR35" s="56" t="str">
        <f t="shared" si="10"/>
        <v/>
      </c>
      <c r="AS35" s="58" t="str">
        <f>IFERROR(
   'Identitas Siswa'!E34 &amp; " " &amp; LOWER($AT$3) &amp; " " &amp; VLOOKUP(AP35, TP!$AY$5:$AZ$24, 2, 0) &amp; ".",
"")</f>
        <v/>
      </c>
      <c r="AT35" s="58" t="str">
        <f>IFERROR(
   'Identitas Siswa'!E34 &amp; " " &amp; LOWER($AT$4) &amp; " " &amp; VLOOKUP(AR35, TP!$AY$5:$AZ$24, 2, 0) &amp; ".",
"")</f>
        <v/>
      </c>
      <c r="AU35" s="15"/>
      <c r="AW35" s="29">
        <f t="shared" si="11"/>
        <v>0</v>
      </c>
      <c r="AX35" s="29">
        <f t="shared" si="0"/>
        <v>0</v>
      </c>
      <c r="AY35" s="29">
        <f t="shared" si="1"/>
        <v>0</v>
      </c>
      <c r="AZ35" s="54"/>
      <c r="BA35" s="29">
        <f t="shared" si="2"/>
        <v>0</v>
      </c>
      <c r="BE35" s="48"/>
      <c r="BF35" s="48"/>
    </row>
    <row r="36" spans="1:58" customFormat="1" hidden="1" x14ac:dyDescent="0.25">
      <c r="A36" s="56">
        <f>'Identitas Siswa'!A35</f>
        <v>28</v>
      </c>
      <c r="B36" s="62" t="str">
        <f>IF('Identitas Siswa'!D35=0,"",'Identitas Siswa'!D35)</f>
        <v/>
      </c>
      <c r="C36" s="160"/>
      <c r="D36" s="160"/>
      <c r="E36" s="160"/>
      <c r="F36" s="160"/>
      <c r="G36" s="160"/>
      <c r="H36" s="160"/>
      <c r="I36" s="160"/>
      <c r="J36" s="160"/>
      <c r="K36" s="160"/>
      <c r="L36" s="160"/>
      <c r="M36" s="160"/>
      <c r="N36" s="160"/>
      <c r="O36" s="160"/>
      <c r="P36" s="160"/>
      <c r="Q36" s="160"/>
      <c r="R36" s="160"/>
      <c r="S36" s="160"/>
      <c r="T36" s="160"/>
      <c r="U36" s="160"/>
      <c r="V36" s="160"/>
      <c r="W36" s="160"/>
      <c r="X36" s="160"/>
      <c r="Y36" s="160"/>
      <c r="Z36" s="160"/>
      <c r="AA36" s="160"/>
      <c r="AB36" s="160"/>
      <c r="AC36" s="160"/>
      <c r="AD36" s="160"/>
      <c r="AE36" s="160"/>
      <c r="AF36" s="160"/>
      <c r="AG36" s="160"/>
      <c r="AH36" s="160"/>
      <c r="AI36" s="160"/>
      <c r="AJ36" s="160"/>
      <c r="AK36" s="57">
        <f t="shared" si="3"/>
        <v>0</v>
      </c>
      <c r="AL36" s="57">
        <f t="shared" si="4"/>
        <v>0</v>
      </c>
      <c r="AM36" s="57">
        <f t="shared" si="5"/>
        <v>0</v>
      </c>
      <c r="AN36" s="57" t="str">
        <f t="shared" si="6"/>
        <v/>
      </c>
      <c r="AO36" s="56">
        <f t="shared" si="7"/>
        <v>0</v>
      </c>
      <c r="AP36" s="56" t="str">
        <f t="shared" si="8"/>
        <v/>
      </c>
      <c r="AQ36" s="56">
        <f t="shared" si="9"/>
        <v>0</v>
      </c>
      <c r="AR36" s="56" t="str">
        <f t="shared" si="10"/>
        <v/>
      </c>
      <c r="AS36" s="58" t="str">
        <f>IFERROR(
   'Identitas Siswa'!E35 &amp; " " &amp; LOWER($AT$3) &amp; " " &amp; VLOOKUP(AP36, TP!$AY$5:$AZ$24, 2, 0) &amp; ".",
"")</f>
        <v/>
      </c>
      <c r="AT36" s="58" t="str">
        <f>IFERROR(
   'Identitas Siswa'!E35 &amp; " " &amp; LOWER($AT$4) &amp; " " &amp; VLOOKUP(AR36, TP!$AY$5:$AZ$24, 2, 0) &amp; ".",
"")</f>
        <v/>
      </c>
      <c r="AU36" s="15"/>
      <c r="AW36" s="29">
        <f t="shared" si="11"/>
        <v>0</v>
      </c>
      <c r="AX36" s="29">
        <f t="shared" si="0"/>
        <v>0</v>
      </c>
      <c r="AY36" s="29">
        <f t="shared" si="1"/>
        <v>0</v>
      </c>
      <c r="AZ36" s="54"/>
      <c r="BA36" s="29">
        <f t="shared" si="2"/>
        <v>0</v>
      </c>
      <c r="BE36" s="48"/>
      <c r="BF36" s="48"/>
    </row>
    <row r="37" spans="1:58" customFormat="1" hidden="1" x14ac:dyDescent="0.25">
      <c r="A37" s="56">
        <f>'Identitas Siswa'!A36</f>
        <v>29</v>
      </c>
      <c r="B37" s="62" t="str">
        <f>IF('Identitas Siswa'!D36=0,"",'Identitas Siswa'!D36)</f>
        <v/>
      </c>
      <c r="C37" s="160"/>
      <c r="D37" s="160"/>
      <c r="E37" s="160"/>
      <c r="F37" s="160"/>
      <c r="G37" s="160"/>
      <c r="H37" s="160"/>
      <c r="I37" s="160"/>
      <c r="J37" s="160"/>
      <c r="K37" s="160"/>
      <c r="L37" s="160"/>
      <c r="M37" s="160"/>
      <c r="N37" s="160"/>
      <c r="O37" s="160"/>
      <c r="P37" s="160"/>
      <c r="Q37" s="160"/>
      <c r="R37" s="160"/>
      <c r="S37" s="160"/>
      <c r="T37" s="160"/>
      <c r="U37" s="160"/>
      <c r="V37" s="160"/>
      <c r="W37" s="160"/>
      <c r="X37" s="160"/>
      <c r="Y37" s="160"/>
      <c r="Z37" s="160"/>
      <c r="AA37" s="160"/>
      <c r="AB37" s="160"/>
      <c r="AC37" s="160"/>
      <c r="AD37" s="160"/>
      <c r="AE37" s="160"/>
      <c r="AF37" s="160"/>
      <c r="AG37" s="160"/>
      <c r="AH37" s="160"/>
      <c r="AI37" s="160"/>
      <c r="AJ37" s="160"/>
      <c r="AK37" s="57">
        <f t="shared" si="3"/>
        <v>0</v>
      </c>
      <c r="AL37" s="57">
        <f t="shared" si="4"/>
        <v>0</v>
      </c>
      <c r="AM37" s="57">
        <f t="shared" si="5"/>
        <v>0</v>
      </c>
      <c r="AN37" s="57" t="str">
        <f t="shared" si="6"/>
        <v/>
      </c>
      <c r="AO37" s="56">
        <f t="shared" si="7"/>
        <v>0</v>
      </c>
      <c r="AP37" s="56" t="str">
        <f t="shared" si="8"/>
        <v/>
      </c>
      <c r="AQ37" s="56">
        <f t="shared" si="9"/>
        <v>0</v>
      </c>
      <c r="AR37" s="56" t="str">
        <f t="shared" si="10"/>
        <v/>
      </c>
      <c r="AS37" s="58" t="str">
        <f>IFERROR(
   'Identitas Siswa'!E36 &amp; " " &amp; LOWER($AT$3) &amp; " " &amp; VLOOKUP(AP37, TP!$AY$5:$AZ$24, 2, 0) &amp; ".",
"")</f>
        <v/>
      </c>
      <c r="AT37" s="58" t="str">
        <f>IFERROR(
   'Identitas Siswa'!E36 &amp; " " &amp; LOWER($AT$4) &amp; " " &amp; VLOOKUP(AR37, TP!$AY$5:$AZ$24, 2, 0) &amp; ".",
"")</f>
        <v/>
      </c>
      <c r="AU37" s="15"/>
      <c r="AW37" s="29">
        <f t="shared" si="11"/>
        <v>0</v>
      </c>
      <c r="AX37" s="29">
        <f t="shared" si="0"/>
        <v>0</v>
      </c>
      <c r="AY37" s="29">
        <f t="shared" si="1"/>
        <v>0</v>
      </c>
      <c r="AZ37" s="54"/>
      <c r="BA37" s="29">
        <f t="shared" si="2"/>
        <v>0</v>
      </c>
      <c r="BE37" s="48"/>
      <c r="BF37" s="48"/>
    </row>
    <row r="38" spans="1:58" customFormat="1" hidden="1" x14ac:dyDescent="0.25">
      <c r="A38" s="56">
        <f>'Identitas Siswa'!A37</f>
        <v>30</v>
      </c>
      <c r="B38" s="62" t="str">
        <f>IF('Identitas Siswa'!D37=0,"",'Identitas Siswa'!D37)</f>
        <v/>
      </c>
      <c r="C38" s="160"/>
      <c r="D38" s="160"/>
      <c r="E38" s="160"/>
      <c r="F38" s="160"/>
      <c r="G38" s="160"/>
      <c r="H38" s="160"/>
      <c r="I38" s="160"/>
      <c r="J38" s="160"/>
      <c r="K38" s="160"/>
      <c r="L38" s="160"/>
      <c r="M38" s="160"/>
      <c r="N38" s="160"/>
      <c r="O38" s="160"/>
      <c r="P38" s="160"/>
      <c r="Q38" s="160"/>
      <c r="R38" s="160"/>
      <c r="S38" s="160"/>
      <c r="T38" s="160"/>
      <c r="U38" s="160"/>
      <c r="V38" s="160"/>
      <c r="W38" s="160"/>
      <c r="X38" s="160"/>
      <c r="Y38" s="160"/>
      <c r="Z38" s="160"/>
      <c r="AA38" s="160"/>
      <c r="AB38" s="160"/>
      <c r="AC38" s="160"/>
      <c r="AD38" s="160"/>
      <c r="AE38" s="160"/>
      <c r="AF38" s="160"/>
      <c r="AG38" s="160"/>
      <c r="AH38" s="160"/>
      <c r="AI38" s="160"/>
      <c r="AJ38" s="160"/>
      <c r="AK38" s="57">
        <f t="shared" si="3"/>
        <v>0</v>
      </c>
      <c r="AL38" s="57">
        <f t="shared" si="4"/>
        <v>0</v>
      </c>
      <c r="AM38" s="57">
        <f t="shared" si="5"/>
        <v>0</v>
      </c>
      <c r="AN38" s="57" t="str">
        <f t="shared" si="6"/>
        <v/>
      </c>
      <c r="AO38" s="56">
        <f t="shared" si="7"/>
        <v>0</v>
      </c>
      <c r="AP38" s="56" t="str">
        <f t="shared" si="8"/>
        <v/>
      </c>
      <c r="AQ38" s="56">
        <f t="shared" si="9"/>
        <v>0</v>
      </c>
      <c r="AR38" s="56" t="str">
        <f t="shared" si="10"/>
        <v/>
      </c>
      <c r="AS38" s="58" t="str">
        <f>IFERROR(
   'Identitas Siswa'!E37 &amp; " " &amp; LOWER($AT$3) &amp; " " &amp; VLOOKUP(AP38, TP!$AY$5:$AZ$24, 2, 0) &amp; ".",
"")</f>
        <v/>
      </c>
      <c r="AT38" s="58" t="str">
        <f>IFERROR(
   'Identitas Siswa'!E37 &amp; " " &amp; LOWER($AT$4) &amp; " " &amp; VLOOKUP(AR38, TP!$AY$5:$AZ$24, 2, 0) &amp; ".",
"")</f>
        <v/>
      </c>
      <c r="AU38" s="15"/>
      <c r="AW38" s="29">
        <f t="shared" si="11"/>
        <v>0</v>
      </c>
      <c r="AX38" s="29">
        <f t="shared" si="0"/>
        <v>0</v>
      </c>
      <c r="AY38" s="29">
        <f t="shared" si="1"/>
        <v>0</v>
      </c>
      <c r="AZ38" s="54"/>
      <c r="BA38" s="29">
        <f t="shared" si="2"/>
        <v>0</v>
      </c>
      <c r="BE38" s="48"/>
      <c r="BF38" s="48"/>
    </row>
    <row r="39" spans="1:58" customFormat="1" hidden="1" x14ac:dyDescent="0.25">
      <c r="A39" s="56">
        <f>'Identitas Siswa'!A38</f>
        <v>31</v>
      </c>
      <c r="B39" s="62" t="str">
        <f>IF('Identitas Siswa'!D38=0,"",'Identitas Siswa'!D38)</f>
        <v/>
      </c>
      <c r="C39" s="160"/>
      <c r="D39" s="160"/>
      <c r="E39" s="160"/>
      <c r="F39" s="160"/>
      <c r="G39" s="160"/>
      <c r="H39" s="160"/>
      <c r="I39" s="160"/>
      <c r="J39" s="160"/>
      <c r="K39" s="160"/>
      <c r="L39" s="160"/>
      <c r="M39" s="160"/>
      <c r="N39" s="160"/>
      <c r="O39" s="160"/>
      <c r="P39" s="160"/>
      <c r="Q39" s="160"/>
      <c r="R39" s="160"/>
      <c r="S39" s="160"/>
      <c r="T39" s="160"/>
      <c r="U39" s="160"/>
      <c r="V39" s="160"/>
      <c r="W39" s="160"/>
      <c r="X39" s="160"/>
      <c r="Y39" s="160"/>
      <c r="Z39" s="160"/>
      <c r="AA39" s="160"/>
      <c r="AB39" s="160"/>
      <c r="AC39" s="160"/>
      <c r="AD39" s="160"/>
      <c r="AE39" s="160"/>
      <c r="AF39" s="160"/>
      <c r="AG39" s="160"/>
      <c r="AH39" s="160"/>
      <c r="AI39" s="160"/>
      <c r="AJ39" s="160"/>
      <c r="AK39" s="57">
        <f t="shared" si="3"/>
        <v>0</v>
      </c>
      <c r="AL39" s="57">
        <f t="shared" si="4"/>
        <v>0</v>
      </c>
      <c r="AM39" s="57">
        <f t="shared" si="5"/>
        <v>0</v>
      </c>
      <c r="AN39" s="57" t="str">
        <f t="shared" si="6"/>
        <v/>
      </c>
      <c r="AO39" s="56">
        <f t="shared" si="7"/>
        <v>0</v>
      </c>
      <c r="AP39" s="56" t="str">
        <f t="shared" si="8"/>
        <v/>
      </c>
      <c r="AQ39" s="56">
        <f t="shared" si="9"/>
        <v>0</v>
      </c>
      <c r="AR39" s="56" t="str">
        <f t="shared" si="10"/>
        <v/>
      </c>
      <c r="AS39" s="58" t="str">
        <f>IFERROR(
   'Identitas Siswa'!E38 &amp; " " &amp; LOWER($AT$3) &amp; " " &amp; VLOOKUP(AP39, TP!$AY$5:$AZ$24, 2, 0) &amp; ".",
"")</f>
        <v/>
      </c>
      <c r="AT39" s="58" t="str">
        <f>IFERROR(
   'Identitas Siswa'!E38 &amp; " " &amp; LOWER($AT$4) &amp; " " &amp; VLOOKUP(AR39, TP!$AY$5:$AZ$24, 2, 0) &amp; ".",
"")</f>
        <v/>
      </c>
      <c r="AU39" s="15"/>
      <c r="AW39" s="29">
        <f t="shared" si="11"/>
        <v>0</v>
      </c>
      <c r="AX39" s="29">
        <f t="shared" si="0"/>
        <v>0</v>
      </c>
      <c r="AY39" s="29">
        <f t="shared" si="1"/>
        <v>0</v>
      </c>
      <c r="AZ39" s="54"/>
      <c r="BA39" s="29">
        <f t="shared" si="2"/>
        <v>0</v>
      </c>
      <c r="BE39" s="48"/>
      <c r="BF39" s="48"/>
    </row>
    <row r="40" spans="1:58" customFormat="1" hidden="1" x14ac:dyDescent="0.25">
      <c r="A40" s="56">
        <f>'Identitas Siswa'!A39</f>
        <v>32</v>
      </c>
      <c r="B40" s="62" t="str">
        <f>IF('Identitas Siswa'!D39=0,"",'Identitas Siswa'!D39)</f>
        <v/>
      </c>
      <c r="C40" s="160"/>
      <c r="D40" s="160"/>
      <c r="E40" s="160"/>
      <c r="F40" s="160"/>
      <c r="G40" s="160"/>
      <c r="H40" s="160"/>
      <c r="I40" s="160"/>
      <c r="J40" s="160"/>
      <c r="K40" s="160"/>
      <c r="L40" s="160"/>
      <c r="M40" s="160"/>
      <c r="N40" s="160"/>
      <c r="O40" s="160"/>
      <c r="P40" s="160"/>
      <c r="Q40" s="160"/>
      <c r="R40" s="160"/>
      <c r="S40" s="160"/>
      <c r="T40" s="160"/>
      <c r="U40" s="160"/>
      <c r="V40" s="160"/>
      <c r="W40" s="160"/>
      <c r="X40" s="160"/>
      <c r="Y40" s="160"/>
      <c r="Z40" s="160"/>
      <c r="AA40" s="160"/>
      <c r="AB40" s="160"/>
      <c r="AC40" s="160"/>
      <c r="AD40" s="160"/>
      <c r="AE40" s="160"/>
      <c r="AF40" s="160"/>
      <c r="AG40" s="160"/>
      <c r="AH40" s="160"/>
      <c r="AI40" s="160"/>
      <c r="AJ40" s="160"/>
      <c r="AK40" s="57">
        <f t="shared" si="3"/>
        <v>0</v>
      </c>
      <c r="AL40" s="57">
        <f t="shared" si="4"/>
        <v>0</v>
      </c>
      <c r="AM40" s="57">
        <f t="shared" si="5"/>
        <v>0</v>
      </c>
      <c r="AN40" s="57" t="str">
        <f t="shared" si="6"/>
        <v/>
      </c>
      <c r="AO40" s="56">
        <f t="shared" si="7"/>
        <v>0</v>
      </c>
      <c r="AP40" s="56" t="str">
        <f t="shared" si="8"/>
        <v/>
      </c>
      <c r="AQ40" s="56">
        <f t="shared" si="9"/>
        <v>0</v>
      </c>
      <c r="AR40" s="56" t="str">
        <f t="shared" si="10"/>
        <v/>
      </c>
      <c r="AS40" s="58" t="str">
        <f>IFERROR(
   'Identitas Siswa'!E39 &amp; " " &amp; LOWER($AT$3) &amp; " " &amp; VLOOKUP(AP40, TP!$AY$5:$AZ$24, 2, 0) &amp; ".",
"")</f>
        <v/>
      </c>
      <c r="AT40" s="58" t="str">
        <f>IFERROR(
   'Identitas Siswa'!E39 &amp; " " &amp; LOWER($AT$4) &amp; " " &amp; VLOOKUP(AR40, TP!$AY$5:$AZ$24, 2, 0) &amp; ".",
"")</f>
        <v/>
      </c>
      <c r="AU40" s="15"/>
      <c r="AW40" s="29">
        <f t="shared" si="11"/>
        <v>0</v>
      </c>
      <c r="AX40" s="29">
        <f t="shared" si="0"/>
        <v>0</v>
      </c>
      <c r="AY40" s="29">
        <f t="shared" si="1"/>
        <v>0</v>
      </c>
      <c r="AZ40" s="54"/>
      <c r="BA40" s="29">
        <f t="shared" si="2"/>
        <v>0</v>
      </c>
      <c r="BE40" s="48"/>
      <c r="BF40" s="48"/>
    </row>
    <row r="41" spans="1:58" customFormat="1" hidden="1" x14ac:dyDescent="0.25">
      <c r="A41" s="56">
        <f>'Identitas Siswa'!A40</f>
        <v>33</v>
      </c>
      <c r="B41" s="62" t="str">
        <f>IF('Identitas Siswa'!D40=0,"",'Identitas Siswa'!D40)</f>
        <v/>
      </c>
      <c r="C41" s="160"/>
      <c r="D41" s="160"/>
      <c r="E41" s="160"/>
      <c r="F41" s="160"/>
      <c r="G41" s="160"/>
      <c r="H41" s="160"/>
      <c r="I41" s="160"/>
      <c r="J41" s="160"/>
      <c r="K41" s="160"/>
      <c r="L41" s="160"/>
      <c r="M41" s="160"/>
      <c r="N41" s="160"/>
      <c r="O41" s="160"/>
      <c r="P41" s="160"/>
      <c r="Q41" s="160"/>
      <c r="R41" s="160"/>
      <c r="S41" s="160"/>
      <c r="T41" s="160"/>
      <c r="U41" s="160"/>
      <c r="V41" s="160"/>
      <c r="W41" s="160"/>
      <c r="X41" s="160"/>
      <c r="Y41" s="160"/>
      <c r="Z41" s="160"/>
      <c r="AA41" s="160"/>
      <c r="AB41" s="160"/>
      <c r="AC41" s="160"/>
      <c r="AD41" s="160"/>
      <c r="AE41" s="160"/>
      <c r="AF41" s="160"/>
      <c r="AG41" s="160"/>
      <c r="AH41" s="160"/>
      <c r="AI41" s="160"/>
      <c r="AJ41" s="160"/>
      <c r="AK41" s="57">
        <f t="shared" si="3"/>
        <v>0</v>
      </c>
      <c r="AL41" s="57">
        <f t="shared" si="4"/>
        <v>0</v>
      </c>
      <c r="AM41" s="57">
        <f t="shared" si="5"/>
        <v>0</v>
      </c>
      <c r="AN41" s="57" t="str">
        <f t="shared" si="6"/>
        <v/>
      </c>
      <c r="AO41" s="56">
        <f t="shared" si="7"/>
        <v>0</v>
      </c>
      <c r="AP41" s="56" t="str">
        <f t="shared" si="8"/>
        <v/>
      </c>
      <c r="AQ41" s="56">
        <f t="shared" si="9"/>
        <v>0</v>
      </c>
      <c r="AR41" s="56" t="str">
        <f t="shared" si="10"/>
        <v/>
      </c>
      <c r="AS41" s="58" t="str">
        <f>IFERROR(
   'Identitas Siswa'!E40 &amp; " " &amp; LOWER($AT$3) &amp; " " &amp; VLOOKUP(AP41, TP!$AY$5:$AZ$24, 2, 0) &amp; ".",
"")</f>
        <v/>
      </c>
      <c r="AT41" s="58" t="str">
        <f>IFERROR(
   'Identitas Siswa'!E40 &amp; " " &amp; LOWER($AT$4) &amp; " " &amp; VLOOKUP(AR41, TP!$AY$5:$AZ$24, 2, 0) &amp; ".",
"")</f>
        <v/>
      </c>
      <c r="AU41" s="15"/>
      <c r="AW41" s="29">
        <f t="shared" si="11"/>
        <v>0</v>
      </c>
      <c r="AX41" s="29">
        <f t="shared" si="0"/>
        <v>0</v>
      </c>
      <c r="AY41" s="29">
        <f t="shared" si="1"/>
        <v>0</v>
      </c>
      <c r="AZ41" s="54"/>
      <c r="BA41" s="29">
        <f t="shared" si="2"/>
        <v>0</v>
      </c>
      <c r="BE41" s="48"/>
      <c r="BF41" s="48"/>
    </row>
    <row r="42" spans="1:58" customFormat="1" hidden="1" x14ac:dyDescent="0.25">
      <c r="A42" s="56">
        <f>'Identitas Siswa'!A41</f>
        <v>34</v>
      </c>
      <c r="B42" s="62" t="str">
        <f>IF('Identitas Siswa'!D41=0,"",'Identitas Siswa'!D41)</f>
        <v/>
      </c>
      <c r="C42" s="160"/>
      <c r="D42" s="160"/>
      <c r="E42" s="160"/>
      <c r="F42" s="160"/>
      <c r="G42" s="160"/>
      <c r="H42" s="160"/>
      <c r="I42" s="160"/>
      <c r="J42" s="160"/>
      <c r="K42" s="160"/>
      <c r="L42" s="160"/>
      <c r="M42" s="160"/>
      <c r="N42" s="160"/>
      <c r="O42" s="160"/>
      <c r="P42" s="160"/>
      <c r="Q42" s="160"/>
      <c r="R42" s="160"/>
      <c r="S42" s="160"/>
      <c r="T42" s="160"/>
      <c r="U42" s="160"/>
      <c r="V42" s="160"/>
      <c r="W42" s="160"/>
      <c r="X42" s="160"/>
      <c r="Y42" s="160"/>
      <c r="Z42" s="160"/>
      <c r="AA42" s="160"/>
      <c r="AB42" s="160"/>
      <c r="AC42" s="160"/>
      <c r="AD42" s="160"/>
      <c r="AE42" s="160"/>
      <c r="AF42" s="160"/>
      <c r="AG42" s="160"/>
      <c r="AH42" s="160"/>
      <c r="AI42" s="160"/>
      <c r="AJ42" s="160"/>
      <c r="AK42" s="57">
        <f t="shared" si="3"/>
        <v>0</v>
      </c>
      <c r="AL42" s="57">
        <f t="shared" si="4"/>
        <v>0</v>
      </c>
      <c r="AM42" s="57">
        <f t="shared" si="5"/>
        <v>0</v>
      </c>
      <c r="AN42" s="57" t="str">
        <f t="shared" si="6"/>
        <v/>
      </c>
      <c r="AO42" s="56">
        <f t="shared" si="7"/>
        <v>0</v>
      </c>
      <c r="AP42" s="56" t="str">
        <f t="shared" si="8"/>
        <v/>
      </c>
      <c r="AQ42" s="56">
        <f t="shared" si="9"/>
        <v>0</v>
      </c>
      <c r="AR42" s="56" t="str">
        <f t="shared" si="10"/>
        <v/>
      </c>
      <c r="AS42" s="58" t="str">
        <f>IFERROR(
   'Identitas Siswa'!E41 &amp; " " &amp; LOWER($AT$3) &amp; " " &amp; VLOOKUP(AP42, TP!$AY$5:$AZ$24, 2, 0) &amp; ".",
"")</f>
        <v/>
      </c>
      <c r="AT42" s="58" t="str">
        <f>IFERROR(
   'Identitas Siswa'!E41 &amp; " " &amp; LOWER($AT$4) &amp; " " &amp; VLOOKUP(AR42, TP!$AY$5:$AZ$24, 2, 0) &amp; ".",
"")</f>
        <v/>
      </c>
      <c r="AU42" s="15"/>
      <c r="AW42" s="29">
        <f t="shared" si="11"/>
        <v>0</v>
      </c>
      <c r="AX42" s="29">
        <f t="shared" si="0"/>
        <v>0</v>
      </c>
      <c r="AY42" s="29">
        <f t="shared" si="1"/>
        <v>0</v>
      </c>
      <c r="AZ42" s="54"/>
      <c r="BA42" s="29">
        <f t="shared" si="2"/>
        <v>0</v>
      </c>
      <c r="BE42" s="48"/>
      <c r="BF42" s="48"/>
    </row>
    <row r="43" spans="1:58" customFormat="1" hidden="1" x14ac:dyDescent="0.25">
      <c r="A43" s="56">
        <f>'Identitas Siswa'!A42</f>
        <v>35</v>
      </c>
      <c r="B43" s="62" t="str">
        <f>IF('Identitas Siswa'!D42=0,"",'Identitas Siswa'!D42)</f>
        <v/>
      </c>
      <c r="C43" s="160"/>
      <c r="D43" s="160"/>
      <c r="E43" s="160"/>
      <c r="F43" s="160"/>
      <c r="G43" s="160"/>
      <c r="H43" s="160"/>
      <c r="I43" s="160"/>
      <c r="J43" s="160"/>
      <c r="K43" s="160"/>
      <c r="L43" s="160"/>
      <c r="M43" s="160"/>
      <c r="N43" s="160"/>
      <c r="O43" s="160"/>
      <c r="P43" s="160"/>
      <c r="Q43" s="160"/>
      <c r="R43" s="160"/>
      <c r="S43" s="160"/>
      <c r="T43" s="160"/>
      <c r="U43" s="160"/>
      <c r="V43" s="160"/>
      <c r="W43" s="160"/>
      <c r="X43" s="160"/>
      <c r="Y43" s="160"/>
      <c r="Z43" s="160"/>
      <c r="AA43" s="160"/>
      <c r="AB43" s="160"/>
      <c r="AC43" s="160"/>
      <c r="AD43" s="160"/>
      <c r="AE43" s="160"/>
      <c r="AF43" s="160"/>
      <c r="AG43" s="160"/>
      <c r="AH43" s="160"/>
      <c r="AI43" s="160"/>
      <c r="AJ43" s="160"/>
      <c r="AK43" s="57">
        <f t="shared" si="3"/>
        <v>0</v>
      </c>
      <c r="AL43" s="57">
        <f t="shared" si="4"/>
        <v>0</v>
      </c>
      <c r="AM43" s="57">
        <f t="shared" si="5"/>
        <v>0</v>
      </c>
      <c r="AN43" s="57" t="str">
        <f t="shared" si="6"/>
        <v/>
      </c>
      <c r="AO43" s="56">
        <f t="shared" si="7"/>
        <v>0</v>
      </c>
      <c r="AP43" s="56" t="str">
        <f t="shared" si="8"/>
        <v/>
      </c>
      <c r="AQ43" s="56">
        <f t="shared" si="9"/>
        <v>0</v>
      </c>
      <c r="AR43" s="56" t="str">
        <f t="shared" si="10"/>
        <v/>
      </c>
      <c r="AS43" s="58" t="str">
        <f>IFERROR(
   'Identitas Siswa'!E42 &amp; " " &amp; LOWER($AT$3) &amp; " " &amp; VLOOKUP(AP43, TP!$AY$5:$AZ$24, 2, 0) &amp; ".",
"")</f>
        <v/>
      </c>
      <c r="AT43" s="58" t="str">
        <f>IFERROR(
   'Identitas Siswa'!E42 &amp; " " &amp; LOWER($AT$4) &amp; " " &amp; VLOOKUP(AR43, TP!$AY$5:$AZ$24, 2, 0) &amp; ".",
"")</f>
        <v/>
      </c>
      <c r="AU43" s="15"/>
      <c r="AW43" s="29">
        <f t="shared" si="11"/>
        <v>0</v>
      </c>
      <c r="AX43" s="29">
        <f t="shared" si="0"/>
        <v>0</v>
      </c>
      <c r="AY43" s="29">
        <f t="shared" si="1"/>
        <v>0</v>
      </c>
      <c r="AZ43" s="54"/>
      <c r="BA43" s="29">
        <f t="shared" si="2"/>
        <v>0</v>
      </c>
      <c r="BE43" s="48"/>
      <c r="BF43" s="48"/>
    </row>
    <row r="44" spans="1:58" customFormat="1" hidden="1" x14ac:dyDescent="0.25">
      <c r="A44" s="56">
        <f>'Identitas Siswa'!A43</f>
        <v>36</v>
      </c>
      <c r="B44" s="62" t="str">
        <f>IF('Identitas Siswa'!D43=0,"",'Identitas Siswa'!D43)</f>
        <v/>
      </c>
      <c r="C44" s="160"/>
      <c r="D44" s="160"/>
      <c r="E44" s="160"/>
      <c r="F44" s="160"/>
      <c r="G44" s="160"/>
      <c r="H44" s="160"/>
      <c r="I44" s="160"/>
      <c r="J44" s="160"/>
      <c r="K44" s="160"/>
      <c r="L44" s="160"/>
      <c r="M44" s="160"/>
      <c r="N44" s="160"/>
      <c r="O44" s="160"/>
      <c r="P44" s="160"/>
      <c r="Q44" s="160"/>
      <c r="R44" s="160"/>
      <c r="S44" s="160"/>
      <c r="T44" s="160"/>
      <c r="U44" s="160"/>
      <c r="V44" s="160"/>
      <c r="W44" s="160"/>
      <c r="X44" s="160"/>
      <c r="Y44" s="160"/>
      <c r="Z44" s="160"/>
      <c r="AA44" s="160"/>
      <c r="AB44" s="160"/>
      <c r="AC44" s="160"/>
      <c r="AD44" s="160"/>
      <c r="AE44" s="160"/>
      <c r="AF44" s="160"/>
      <c r="AG44" s="160"/>
      <c r="AH44" s="160"/>
      <c r="AI44" s="160"/>
      <c r="AJ44" s="160"/>
      <c r="AK44" s="57">
        <f t="shared" si="3"/>
        <v>0</v>
      </c>
      <c r="AL44" s="57">
        <f t="shared" si="4"/>
        <v>0</v>
      </c>
      <c r="AM44" s="57">
        <f t="shared" si="5"/>
        <v>0</v>
      </c>
      <c r="AN44" s="57" t="str">
        <f t="shared" si="6"/>
        <v/>
      </c>
      <c r="AO44" s="56">
        <f t="shared" si="7"/>
        <v>0</v>
      </c>
      <c r="AP44" s="56" t="str">
        <f t="shared" si="8"/>
        <v/>
      </c>
      <c r="AQ44" s="56">
        <f t="shared" si="9"/>
        <v>0</v>
      </c>
      <c r="AR44" s="56" t="str">
        <f t="shared" si="10"/>
        <v/>
      </c>
      <c r="AS44" s="58" t="str">
        <f>IFERROR(
   'Identitas Siswa'!E43 &amp; " " &amp; LOWER($AT$3) &amp; " " &amp; VLOOKUP(AP44, TP!$AY$5:$AZ$24, 2, 0) &amp; ".",
"")</f>
        <v/>
      </c>
      <c r="AT44" s="58" t="str">
        <f>IFERROR(
   'Identitas Siswa'!E43 &amp; " " &amp; LOWER($AT$4) &amp; " " &amp; VLOOKUP(AR44, TP!$AY$5:$AZ$24, 2, 0) &amp; ".",
"")</f>
        <v/>
      </c>
      <c r="AU44" s="15"/>
      <c r="AW44" s="29">
        <f t="shared" si="11"/>
        <v>0</v>
      </c>
      <c r="AX44" s="29">
        <f t="shared" si="0"/>
        <v>0</v>
      </c>
      <c r="AY44" s="29">
        <f t="shared" si="1"/>
        <v>0</v>
      </c>
      <c r="AZ44" s="54"/>
      <c r="BA44" s="29">
        <f t="shared" si="2"/>
        <v>0</v>
      </c>
      <c r="BE44" s="48"/>
      <c r="BF44" s="48"/>
    </row>
    <row r="45" spans="1:58" customFormat="1" hidden="1" x14ac:dyDescent="0.25">
      <c r="A45" s="56">
        <f>'Identitas Siswa'!A44</f>
        <v>37</v>
      </c>
      <c r="B45" s="62" t="str">
        <f>IF('Identitas Siswa'!D44=0,"",'Identitas Siswa'!D44)</f>
        <v/>
      </c>
      <c r="C45" s="160"/>
      <c r="D45" s="160"/>
      <c r="E45" s="160"/>
      <c r="F45" s="160"/>
      <c r="G45" s="160"/>
      <c r="H45" s="160"/>
      <c r="I45" s="160"/>
      <c r="J45" s="160"/>
      <c r="K45" s="160"/>
      <c r="L45" s="160"/>
      <c r="M45" s="160"/>
      <c r="N45" s="160"/>
      <c r="O45" s="160"/>
      <c r="P45" s="160"/>
      <c r="Q45" s="160"/>
      <c r="R45" s="160"/>
      <c r="S45" s="160"/>
      <c r="T45" s="160"/>
      <c r="U45" s="160"/>
      <c r="V45" s="160"/>
      <c r="W45" s="160"/>
      <c r="X45" s="160"/>
      <c r="Y45" s="160"/>
      <c r="Z45" s="160"/>
      <c r="AA45" s="160"/>
      <c r="AB45" s="160"/>
      <c r="AC45" s="160"/>
      <c r="AD45" s="160"/>
      <c r="AE45" s="160"/>
      <c r="AF45" s="160"/>
      <c r="AG45" s="160"/>
      <c r="AH45" s="160"/>
      <c r="AI45" s="160"/>
      <c r="AJ45" s="160"/>
      <c r="AK45" s="57">
        <f t="shared" si="3"/>
        <v>0</v>
      </c>
      <c r="AL45" s="57">
        <f t="shared" si="4"/>
        <v>0</v>
      </c>
      <c r="AM45" s="57">
        <f t="shared" si="5"/>
        <v>0</v>
      </c>
      <c r="AN45" s="57" t="str">
        <f t="shared" si="6"/>
        <v/>
      </c>
      <c r="AO45" s="56">
        <f t="shared" si="7"/>
        <v>0</v>
      </c>
      <c r="AP45" s="56" t="str">
        <f t="shared" si="8"/>
        <v/>
      </c>
      <c r="AQ45" s="56">
        <f t="shared" si="9"/>
        <v>0</v>
      </c>
      <c r="AR45" s="56" t="str">
        <f t="shared" si="10"/>
        <v/>
      </c>
      <c r="AS45" s="58" t="str">
        <f>IFERROR(
   'Identitas Siswa'!E44 &amp; " " &amp; LOWER($AT$3) &amp; " " &amp; VLOOKUP(AP45, TP!$AY$5:$AZ$24, 2, 0) &amp; ".",
"")</f>
        <v/>
      </c>
      <c r="AT45" s="58" t="str">
        <f>IFERROR(
   'Identitas Siswa'!E44 &amp; " " &amp; LOWER($AT$4) &amp; " " &amp; VLOOKUP(AR45, TP!$AY$5:$AZ$24, 2, 0) &amp; ".",
"")</f>
        <v/>
      </c>
      <c r="AU45" s="15"/>
      <c r="AW45" s="29">
        <f t="shared" si="11"/>
        <v>0</v>
      </c>
      <c r="AX45" s="29">
        <f t="shared" si="0"/>
        <v>0</v>
      </c>
      <c r="AY45" s="29">
        <f t="shared" si="1"/>
        <v>0</v>
      </c>
      <c r="AZ45" s="54"/>
      <c r="BA45" s="29">
        <f t="shared" si="2"/>
        <v>0</v>
      </c>
      <c r="BE45" s="48"/>
      <c r="BF45" s="48"/>
    </row>
    <row r="46" spans="1:58" customFormat="1" hidden="1" x14ac:dyDescent="0.25">
      <c r="A46" s="56">
        <f>'Identitas Siswa'!A45</f>
        <v>38</v>
      </c>
      <c r="B46" s="62" t="str">
        <f>IF('Identitas Siswa'!D45=0,"",'Identitas Siswa'!D45)</f>
        <v/>
      </c>
      <c r="C46" s="160"/>
      <c r="D46" s="160"/>
      <c r="E46" s="160"/>
      <c r="F46" s="160"/>
      <c r="G46" s="160"/>
      <c r="H46" s="160"/>
      <c r="I46" s="160"/>
      <c r="J46" s="160"/>
      <c r="K46" s="160"/>
      <c r="L46" s="160"/>
      <c r="M46" s="160"/>
      <c r="N46" s="160"/>
      <c r="O46" s="160"/>
      <c r="P46" s="160"/>
      <c r="Q46" s="160"/>
      <c r="R46" s="160"/>
      <c r="S46" s="160"/>
      <c r="T46" s="160"/>
      <c r="U46" s="160"/>
      <c r="V46" s="160"/>
      <c r="W46" s="160"/>
      <c r="X46" s="160"/>
      <c r="Y46" s="160"/>
      <c r="Z46" s="160"/>
      <c r="AA46" s="160"/>
      <c r="AB46" s="160"/>
      <c r="AC46" s="160"/>
      <c r="AD46" s="160"/>
      <c r="AE46" s="160"/>
      <c r="AF46" s="160"/>
      <c r="AG46" s="160"/>
      <c r="AH46" s="160"/>
      <c r="AI46" s="160"/>
      <c r="AJ46" s="160"/>
      <c r="AK46" s="57">
        <f t="shared" si="3"/>
        <v>0</v>
      </c>
      <c r="AL46" s="57">
        <f t="shared" si="4"/>
        <v>0</v>
      </c>
      <c r="AM46" s="57">
        <f t="shared" si="5"/>
        <v>0</v>
      </c>
      <c r="AN46" s="57" t="str">
        <f t="shared" si="6"/>
        <v/>
      </c>
      <c r="AO46" s="56">
        <f t="shared" si="7"/>
        <v>0</v>
      </c>
      <c r="AP46" s="56" t="str">
        <f t="shared" si="8"/>
        <v/>
      </c>
      <c r="AQ46" s="56">
        <f t="shared" si="9"/>
        <v>0</v>
      </c>
      <c r="AR46" s="56" t="str">
        <f t="shared" si="10"/>
        <v/>
      </c>
      <c r="AS46" s="58" t="str">
        <f>IFERROR(
   'Identitas Siswa'!E45 &amp; " " &amp; LOWER($AT$3) &amp; " " &amp; VLOOKUP(AP46, TP!$AY$5:$AZ$24, 2, 0) &amp; ".",
"")</f>
        <v/>
      </c>
      <c r="AT46" s="58" t="str">
        <f>IFERROR(
   'Identitas Siswa'!E45 &amp; " " &amp; LOWER($AT$4) &amp; " " &amp; VLOOKUP(AR46, TP!$AY$5:$AZ$24, 2, 0) &amp; ".",
"")</f>
        <v/>
      </c>
      <c r="AU46" s="15"/>
      <c r="AW46" s="29">
        <f t="shared" si="11"/>
        <v>0</v>
      </c>
      <c r="AX46" s="29">
        <f t="shared" si="0"/>
        <v>0</v>
      </c>
      <c r="AY46" s="29">
        <f t="shared" si="1"/>
        <v>0</v>
      </c>
      <c r="AZ46" s="54"/>
      <c r="BA46" s="29">
        <f t="shared" si="2"/>
        <v>0</v>
      </c>
      <c r="BE46" s="48"/>
      <c r="BF46" s="48"/>
    </row>
    <row r="47" spans="1:58" customFormat="1" hidden="1" x14ac:dyDescent="0.25">
      <c r="A47" s="56">
        <f>'Identitas Siswa'!A46</f>
        <v>39</v>
      </c>
      <c r="B47" s="62" t="str">
        <f>IF('Identitas Siswa'!D46=0,"",'Identitas Siswa'!D46)</f>
        <v/>
      </c>
      <c r="C47" s="160"/>
      <c r="D47" s="160"/>
      <c r="E47" s="160"/>
      <c r="F47" s="160"/>
      <c r="G47" s="160"/>
      <c r="H47" s="160"/>
      <c r="I47" s="160"/>
      <c r="J47" s="160"/>
      <c r="K47" s="160"/>
      <c r="L47" s="160"/>
      <c r="M47" s="160"/>
      <c r="N47" s="160"/>
      <c r="O47" s="160"/>
      <c r="P47" s="160"/>
      <c r="Q47" s="160"/>
      <c r="R47" s="160"/>
      <c r="S47" s="160"/>
      <c r="T47" s="160"/>
      <c r="U47" s="160"/>
      <c r="V47" s="160"/>
      <c r="W47" s="160"/>
      <c r="X47" s="160"/>
      <c r="Y47" s="160"/>
      <c r="Z47" s="160"/>
      <c r="AA47" s="160"/>
      <c r="AB47" s="160"/>
      <c r="AC47" s="160"/>
      <c r="AD47" s="160"/>
      <c r="AE47" s="160"/>
      <c r="AF47" s="160"/>
      <c r="AG47" s="160"/>
      <c r="AH47" s="160"/>
      <c r="AI47" s="160"/>
      <c r="AJ47" s="160"/>
      <c r="AK47" s="57">
        <f t="shared" si="3"/>
        <v>0</v>
      </c>
      <c r="AL47" s="57">
        <f t="shared" si="4"/>
        <v>0</v>
      </c>
      <c r="AM47" s="57">
        <f t="shared" si="5"/>
        <v>0</v>
      </c>
      <c r="AN47" s="57" t="str">
        <f t="shared" si="6"/>
        <v/>
      </c>
      <c r="AO47" s="56">
        <f t="shared" si="7"/>
        <v>0</v>
      </c>
      <c r="AP47" s="56" t="str">
        <f t="shared" si="8"/>
        <v/>
      </c>
      <c r="AQ47" s="56">
        <f t="shared" si="9"/>
        <v>0</v>
      </c>
      <c r="AR47" s="56" t="str">
        <f t="shared" si="10"/>
        <v/>
      </c>
      <c r="AS47" s="58" t="str">
        <f>IFERROR(
   'Identitas Siswa'!E46 &amp; " " &amp; LOWER($AT$3) &amp; " " &amp; VLOOKUP(AP47, TP!$AY$5:$AZ$24, 2, 0) &amp; ".",
"")</f>
        <v/>
      </c>
      <c r="AT47" s="58" t="str">
        <f>IFERROR(
   'Identitas Siswa'!E46 &amp; " " &amp; LOWER($AT$4) &amp; " " &amp; VLOOKUP(AR47, TP!$AY$5:$AZ$24, 2, 0) &amp; ".",
"")</f>
        <v/>
      </c>
      <c r="AU47" s="15"/>
      <c r="AW47" s="29">
        <f t="shared" si="11"/>
        <v>0</v>
      </c>
      <c r="AX47" s="29">
        <f t="shared" si="0"/>
        <v>0</v>
      </c>
      <c r="AY47" s="29">
        <f t="shared" si="1"/>
        <v>0</v>
      </c>
      <c r="AZ47" s="54"/>
      <c r="BA47" s="29">
        <f t="shared" si="2"/>
        <v>0</v>
      </c>
      <c r="BE47" s="48"/>
      <c r="BF47" s="48"/>
    </row>
    <row r="48" spans="1:58" customFormat="1" hidden="1" x14ac:dyDescent="0.25">
      <c r="A48" s="56">
        <f>'Identitas Siswa'!A47</f>
        <v>40</v>
      </c>
      <c r="B48" s="62" t="str">
        <f>IF('Identitas Siswa'!D47=0,"",'Identitas Siswa'!D47)</f>
        <v/>
      </c>
      <c r="C48" s="160"/>
      <c r="D48" s="160"/>
      <c r="E48" s="160"/>
      <c r="F48" s="160"/>
      <c r="G48" s="160"/>
      <c r="H48" s="160"/>
      <c r="I48" s="160"/>
      <c r="J48" s="160"/>
      <c r="K48" s="160"/>
      <c r="L48" s="160"/>
      <c r="M48" s="160"/>
      <c r="N48" s="160"/>
      <c r="O48" s="160"/>
      <c r="P48" s="160"/>
      <c r="Q48" s="160"/>
      <c r="R48" s="160"/>
      <c r="S48" s="160"/>
      <c r="T48" s="160"/>
      <c r="U48" s="160"/>
      <c r="V48" s="160"/>
      <c r="W48" s="160"/>
      <c r="X48" s="160"/>
      <c r="Y48" s="160"/>
      <c r="Z48" s="160"/>
      <c r="AA48" s="160"/>
      <c r="AB48" s="160"/>
      <c r="AC48" s="160"/>
      <c r="AD48" s="160"/>
      <c r="AE48" s="160"/>
      <c r="AF48" s="160"/>
      <c r="AG48" s="160"/>
      <c r="AH48" s="160"/>
      <c r="AI48" s="160"/>
      <c r="AJ48" s="160"/>
      <c r="AK48" s="57">
        <f t="shared" si="3"/>
        <v>0</v>
      </c>
      <c r="AL48" s="57">
        <f t="shared" si="4"/>
        <v>0</v>
      </c>
      <c r="AM48" s="57">
        <f t="shared" si="5"/>
        <v>0</v>
      </c>
      <c r="AN48" s="57" t="str">
        <f t="shared" si="6"/>
        <v/>
      </c>
      <c r="AO48" s="56">
        <f t="shared" si="7"/>
        <v>0</v>
      </c>
      <c r="AP48" s="56" t="str">
        <f t="shared" si="8"/>
        <v/>
      </c>
      <c r="AQ48" s="56">
        <f t="shared" si="9"/>
        <v>0</v>
      </c>
      <c r="AR48" s="56" t="str">
        <f t="shared" si="10"/>
        <v/>
      </c>
      <c r="AS48" s="58" t="str">
        <f>IFERROR(
   'Identitas Siswa'!E47 &amp; " " &amp; LOWER($AT$3) &amp; " " &amp; VLOOKUP(AP48, TP!$AY$5:$AZ$24, 2, 0) &amp; ".",
"")</f>
        <v/>
      </c>
      <c r="AT48" s="58" t="str">
        <f>IFERROR(
   'Identitas Siswa'!E47 &amp; " " &amp; LOWER($AT$4) &amp; " " &amp; VLOOKUP(AR48, TP!$AY$5:$AZ$24, 2, 0) &amp; ".",
"")</f>
        <v/>
      </c>
      <c r="AU48" s="15"/>
      <c r="AW48" s="29">
        <f t="shared" si="11"/>
        <v>0</v>
      </c>
      <c r="AX48" s="29">
        <f t="shared" si="0"/>
        <v>0</v>
      </c>
      <c r="AY48" s="29">
        <f t="shared" si="1"/>
        <v>0</v>
      </c>
      <c r="AZ48" s="54"/>
      <c r="BA48" s="29">
        <f t="shared" si="2"/>
        <v>0</v>
      </c>
      <c r="BE48" s="48"/>
      <c r="BF48" s="48"/>
    </row>
    <row r="49" spans="1:58" customFormat="1" hidden="1" x14ac:dyDescent="0.25">
      <c r="A49" s="56">
        <f>'Identitas Siswa'!A48</f>
        <v>41</v>
      </c>
      <c r="B49" s="62" t="str">
        <f>IF('Identitas Siswa'!D48=0,"",'Identitas Siswa'!D48)</f>
        <v/>
      </c>
      <c r="C49" s="160"/>
      <c r="D49" s="160"/>
      <c r="E49" s="160"/>
      <c r="F49" s="160"/>
      <c r="G49" s="160"/>
      <c r="H49" s="160"/>
      <c r="I49" s="160"/>
      <c r="J49" s="160"/>
      <c r="K49" s="160"/>
      <c r="L49" s="160"/>
      <c r="M49" s="160"/>
      <c r="N49" s="160"/>
      <c r="O49" s="160"/>
      <c r="P49" s="160"/>
      <c r="Q49" s="160"/>
      <c r="R49" s="160"/>
      <c r="S49" s="160"/>
      <c r="T49" s="160"/>
      <c r="U49" s="160"/>
      <c r="V49" s="160"/>
      <c r="W49" s="160"/>
      <c r="X49" s="160"/>
      <c r="Y49" s="160"/>
      <c r="Z49" s="160"/>
      <c r="AA49" s="160"/>
      <c r="AB49" s="160"/>
      <c r="AC49" s="160"/>
      <c r="AD49" s="160"/>
      <c r="AE49" s="160"/>
      <c r="AF49" s="160"/>
      <c r="AG49" s="160"/>
      <c r="AH49" s="160"/>
      <c r="AI49" s="160"/>
      <c r="AJ49" s="160"/>
      <c r="AK49" s="57">
        <f t="shared" si="3"/>
        <v>0</v>
      </c>
      <c r="AL49" s="57">
        <f t="shared" si="4"/>
        <v>0</v>
      </c>
      <c r="AM49" s="57">
        <f t="shared" si="5"/>
        <v>0</v>
      </c>
      <c r="AN49" s="57" t="str">
        <f t="shared" si="6"/>
        <v/>
      </c>
      <c r="AO49" s="56">
        <f t="shared" si="7"/>
        <v>0</v>
      </c>
      <c r="AP49" s="56" t="str">
        <f t="shared" si="8"/>
        <v/>
      </c>
      <c r="AQ49" s="56">
        <f t="shared" si="9"/>
        <v>0</v>
      </c>
      <c r="AR49" s="56" t="str">
        <f t="shared" si="10"/>
        <v/>
      </c>
      <c r="AS49" s="58" t="str">
        <f>IFERROR(
   'Identitas Siswa'!E48 &amp; " " &amp; LOWER($AT$3) &amp; " " &amp; VLOOKUP(AP49, TP!$AY$5:$AZ$24, 2, 0) &amp; ".",
"")</f>
        <v/>
      </c>
      <c r="AT49" s="58" t="str">
        <f>IFERROR(
   'Identitas Siswa'!E48 &amp; " " &amp; LOWER($AT$4) &amp; " " &amp; VLOOKUP(AR49, TP!$AY$5:$AZ$24, 2, 0) &amp; ".",
"")</f>
        <v/>
      </c>
      <c r="AU49" s="15"/>
      <c r="AW49" s="29">
        <f t="shared" si="11"/>
        <v>0</v>
      </c>
      <c r="AX49" s="29">
        <f t="shared" si="0"/>
        <v>0</v>
      </c>
      <c r="AY49" s="29">
        <f t="shared" si="1"/>
        <v>0</v>
      </c>
      <c r="AZ49" s="54"/>
      <c r="BA49" s="29">
        <f t="shared" si="2"/>
        <v>0</v>
      </c>
      <c r="BE49" s="48"/>
      <c r="BF49" s="48"/>
    </row>
    <row r="50" spans="1:58" customFormat="1" hidden="1" x14ac:dyDescent="0.25">
      <c r="A50" s="56">
        <f>'Identitas Siswa'!A49</f>
        <v>42</v>
      </c>
      <c r="B50" s="62" t="str">
        <f>IF('Identitas Siswa'!D49=0,"",'Identitas Siswa'!D49)</f>
        <v/>
      </c>
      <c r="C50" s="160"/>
      <c r="D50" s="160"/>
      <c r="E50" s="160"/>
      <c r="F50" s="160"/>
      <c r="G50" s="160"/>
      <c r="H50" s="160"/>
      <c r="I50" s="160"/>
      <c r="J50" s="160"/>
      <c r="K50" s="160"/>
      <c r="L50" s="160"/>
      <c r="M50" s="160"/>
      <c r="N50" s="160"/>
      <c r="O50" s="160"/>
      <c r="P50" s="160"/>
      <c r="Q50" s="160"/>
      <c r="R50" s="160"/>
      <c r="S50" s="160"/>
      <c r="T50" s="160"/>
      <c r="U50" s="160"/>
      <c r="V50" s="160"/>
      <c r="W50" s="160"/>
      <c r="X50" s="160"/>
      <c r="Y50" s="160"/>
      <c r="Z50" s="160"/>
      <c r="AA50" s="160"/>
      <c r="AB50" s="160"/>
      <c r="AC50" s="160"/>
      <c r="AD50" s="160"/>
      <c r="AE50" s="160"/>
      <c r="AF50" s="160"/>
      <c r="AG50" s="160"/>
      <c r="AH50" s="160"/>
      <c r="AI50" s="160"/>
      <c r="AJ50" s="160"/>
      <c r="AK50" s="57">
        <f t="shared" si="3"/>
        <v>0</v>
      </c>
      <c r="AL50" s="57">
        <f t="shared" si="4"/>
        <v>0</v>
      </c>
      <c r="AM50" s="57">
        <f t="shared" si="5"/>
        <v>0</v>
      </c>
      <c r="AN50" s="57" t="str">
        <f t="shared" si="6"/>
        <v/>
      </c>
      <c r="AO50" s="56">
        <f t="shared" si="7"/>
        <v>0</v>
      </c>
      <c r="AP50" s="56" t="str">
        <f t="shared" si="8"/>
        <v/>
      </c>
      <c r="AQ50" s="56">
        <f t="shared" si="9"/>
        <v>0</v>
      </c>
      <c r="AR50" s="56" t="str">
        <f t="shared" si="10"/>
        <v/>
      </c>
      <c r="AS50" s="58" t="str">
        <f>IFERROR(
   'Identitas Siswa'!E49 &amp; " " &amp; LOWER($AT$3) &amp; " " &amp; VLOOKUP(AP50, TP!$AY$5:$AZ$24, 2, 0) &amp; ".",
"")</f>
        <v/>
      </c>
      <c r="AT50" s="58" t="str">
        <f>IFERROR(
   'Identitas Siswa'!E49 &amp; " " &amp; LOWER($AT$4) &amp; " " &amp; VLOOKUP(AR50, TP!$AY$5:$AZ$24, 2, 0) &amp; ".",
"")</f>
        <v/>
      </c>
      <c r="AU50" s="15"/>
      <c r="AW50" s="29">
        <f t="shared" si="11"/>
        <v>0</v>
      </c>
      <c r="AX50" s="29">
        <f t="shared" si="0"/>
        <v>0</v>
      </c>
      <c r="AY50" s="29">
        <f t="shared" si="1"/>
        <v>0</v>
      </c>
      <c r="AZ50" s="54"/>
      <c r="BA50" s="29">
        <f t="shared" si="2"/>
        <v>0</v>
      </c>
      <c r="BE50" s="48"/>
      <c r="BF50" s="48"/>
    </row>
    <row r="51" spans="1:58" customFormat="1" hidden="1" x14ac:dyDescent="0.25">
      <c r="A51" s="56">
        <f>'Identitas Siswa'!A50</f>
        <v>43</v>
      </c>
      <c r="B51" s="62" t="str">
        <f>IF('Identitas Siswa'!D50=0,"",'Identitas Siswa'!D50)</f>
        <v/>
      </c>
      <c r="C51" s="160"/>
      <c r="D51" s="160"/>
      <c r="E51" s="160"/>
      <c r="F51" s="160"/>
      <c r="G51" s="160"/>
      <c r="H51" s="160"/>
      <c r="I51" s="160"/>
      <c r="J51" s="160"/>
      <c r="K51" s="160"/>
      <c r="L51" s="160"/>
      <c r="M51" s="160"/>
      <c r="N51" s="160"/>
      <c r="O51" s="160"/>
      <c r="P51" s="160"/>
      <c r="Q51" s="160"/>
      <c r="R51" s="160"/>
      <c r="S51" s="160"/>
      <c r="T51" s="160"/>
      <c r="U51" s="160"/>
      <c r="V51" s="160"/>
      <c r="W51" s="160"/>
      <c r="X51" s="160"/>
      <c r="Y51" s="160"/>
      <c r="Z51" s="160"/>
      <c r="AA51" s="160"/>
      <c r="AB51" s="160"/>
      <c r="AC51" s="160"/>
      <c r="AD51" s="160"/>
      <c r="AE51" s="160"/>
      <c r="AF51" s="160"/>
      <c r="AG51" s="160"/>
      <c r="AH51" s="160"/>
      <c r="AI51" s="160"/>
      <c r="AJ51" s="160"/>
      <c r="AK51" s="57">
        <f t="shared" si="3"/>
        <v>0</v>
      </c>
      <c r="AL51" s="57">
        <f t="shared" si="4"/>
        <v>0</v>
      </c>
      <c r="AM51" s="57">
        <f t="shared" si="5"/>
        <v>0</v>
      </c>
      <c r="AN51" s="57" t="str">
        <f t="shared" si="6"/>
        <v/>
      </c>
      <c r="AO51" s="56">
        <f t="shared" si="7"/>
        <v>0</v>
      </c>
      <c r="AP51" s="56" t="str">
        <f t="shared" si="8"/>
        <v/>
      </c>
      <c r="AQ51" s="56">
        <f t="shared" si="9"/>
        <v>0</v>
      </c>
      <c r="AR51" s="56" t="str">
        <f t="shared" si="10"/>
        <v/>
      </c>
      <c r="AS51" s="58" t="str">
        <f>IFERROR(
   'Identitas Siswa'!E50 &amp; " " &amp; LOWER($AT$3) &amp; " " &amp; VLOOKUP(AP51, TP!$AY$5:$AZ$24, 2, 0) &amp; ".",
"")</f>
        <v/>
      </c>
      <c r="AT51" s="58" t="str">
        <f>IFERROR(
   'Identitas Siswa'!E50 &amp; " " &amp; LOWER($AT$4) &amp; " " &amp; VLOOKUP(AR51, TP!$AY$5:$AZ$24, 2, 0) &amp; ".",
"")</f>
        <v/>
      </c>
      <c r="AU51" s="15"/>
      <c r="AW51" s="29">
        <f t="shared" si="11"/>
        <v>0</v>
      </c>
      <c r="AX51" s="29">
        <f t="shared" si="0"/>
        <v>0</v>
      </c>
      <c r="AY51" s="29">
        <f t="shared" si="1"/>
        <v>0</v>
      </c>
      <c r="AZ51" s="54"/>
      <c r="BA51" s="29">
        <f t="shared" si="2"/>
        <v>0</v>
      </c>
      <c r="BE51" s="48"/>
      <c r="BF51" s="48"/>
    </row>
    <row r="52" spans="1:58" customFormat="1" hidden="1" x14ac:dyDescent="0.25">
      <c r="A52" s="56">
        <f>'Identitas Siswa'!A51</f>
        <v>44</v>
      </c>
      <c r="B52" s="62" t="str">
        <f>IF('Identitas Siswa'!D51=0,"",'Identitas Siswa'!D51)</f>
        <v/>
      </c>
      <c r="C52" s="160"/>
      <c r="D52" s="160"/>
      <c r="E52" s="160"/>
      <c r="F52" s="160"/>
      <c r="G52" s="160"/>
      <c r="H52" s="160"/>
      <c r="I52" s="160"/>
      <c r="J52" s="160"/>
      <c r="K52" s="160"/>
      <c r="L52" s="160"/>
      <c r="M52" s="160"/>
      <c r="N52" s="160"/>
      <c r="O52" s="160"/>
      <c r="P52" s="160"/>
      <c r="Q52" s="160"/>
      <c r="R52" s="160"/>
      <c r="S52" s="160"/>
      <c r="T52" s="160"/>
      <c r="U52" s="160"/>
      <c r="V52" s="160"/>
      <c r="W52" s="160"/>
      <c r="X52" s="160"/>
      <c r="Y52" s="160"/>
      <c r="Z52" s="160"/>
      <c r="AA52" s="160"/>
      <c r="AB52" s="160"/>
      <c r="AC52" s="160"/>
      <c r="AD52" s="160"/>
      <c r="AE52" s="160"/>
      <c r="AF52" s="160"/>
      <c r="AG52" s="160"/>
      <c r="AH52" s="160"/>
      <c r="AI52" s="160"/>
      <c r="AJ52" s="160"/>
      <c r="AK52" s="57">
        <f t="shared" si="3"/>
        <v>0</v>
      </c>
      <c r="AL52" s="57">
        <f t="shared" si="4"/>
        <v>0</v>
      </c>
      <c r="AM52" s="57">
        <f t="shared" si="5"/>
        <v>0</v>
      </c>
      <c r="AN52" s="57" t="str">
        <f t="shared" si="6"/>
        <v/>
      </c>
      <c r="AO52" s="56">
        <f t="shared" si="7"/>
        <v>0</v>
      </c>
      <c r="AP52" s="56" t="str">
        <f t="shared" si="8"/>
        <v/>
      </c>
      <c r="AQ52" s="56">
        <f t="shared" si="9"/>
        <v>0</v>
      </c>
      <c r="AR52" s="56" t="str">
        <f t="shared" si="10"/>
        <v/>
      </c>
      <c r="AS52" s="58" t="str">
        <f>IFERROR(
   'Identitas Siswa'!E51 &amp; " " &amp; LOWER($AT$3) &amp; " " &amp; VLOOKUP(AP52, TP!$AY$5:$AZ$24, 2, 0) &amp; ".",
"")</f>
        <v/>
      </c>
      <c r="AT52" s="58" t="str">
        <f>IFERROR(
   'Identitas Siswa'!E51 &amp; " " &amp; LOWER($AT$4) &amp; " " &amp; VLOOKUP(AR52, TP!$AY$5:$AZ$24, 2, 0) &amp; ".",
"")</f>
        <v/>
      </c>
      <c r="AU52" s="15"/>
      <c r="AW52" s="29">
        <f t="shared" si="11"/>
        <v>0</v>
      </c>
      <c r="AX52" s="29">
        <f t="shared" si="0"/>
        <v>0</v>
      </c>
      <c r="AY52" s="29">
        <f t="shared" si="1"/>
        <v>0</v>
      </c>
      <c r="AZ52" s="54"/>
      <c r="BA52" s="29">
        <f t="shared" si="2"/>
        <v>0</v>
      </c>
      <c r="BE52" s="48"/>
      <c r="BF52" s="48"/>
    </row>
    <row r="53" spans="1:58" customFormat="1" hidden="1" x14ac:dyDescent="0.25">
      <c r="A53" s="56">
        <f>'Identitas Siswa'!A52</f>
        <v>45</v>
      </c>
      <c r="B53" s="62" t="str">
        <f>IF('Identitas Siswa'!D52=0,"",'Identitas Siswa'!D52)</f>
        <v/>
      </c>
      <c r="C53" s="160"/>
      <c r="D53" s="160"/>
      <c r="E53" s="160"/>
      <c r="F53" s="160"/>
      <c r="G53" s="160"/>
      <c r="H53" s="160"/>
      <c r="I53" s="160"/>
      <c r="J53" s="160"/>
      <c r="K53" s="160"/>
      <c r="L53" s="160"/>
      <c r="M53" s="160"/>
      <c r="N53" s="160"/>
      <c r="O53" s="160"/>
      <c r="P53" s="160"/>
      <c r="Q53" s="160"/>
      <c r="R53" s="160"/>
      <c r="S53" s="160"/>
      <c r="T53" s="160"/>
      <c r="U53" s="160"/>
      <c r="V53" s="160"/>
      <c r="W53" s="160"/>
      <c r="X53" s="160"/>
      <c r="Y53" s="160"/>
      <c r="Z53" s="160"/>
      <c r="AA53" s="160"/>
      <c r="AB53" s="160"/>
      <c r="AC53" s="160"/>
      <c r="AD53" s="160"/>
      <c r="AE53" s="160"/>
      <c r="AF53" s="160"/>
      <c r="AG53" s="160"/>
      <c r="AH53" s="160"/>
      <c r="AI53" s="160"/>
      <c r="AJ53" s="160"/>
      <c r="AK53" s="57">
        <f t="shared" si="3"/>
        <v>0</v>
      </c>
      <c r="AL53" s="57">
        <f t="shared" si="4"/>
        <v>0</v>
      </c>
      <c r="AM53" s="57">
        <f t="shared" si="5"/>
        <v>0</v>
      </c>
      <c r="AN53" s="57" t="str">
        <f t="shared" si="6"/>
        <v/>
      </c>
      <c r="AO53" s="56">
        <f t="shared" si="7"/>
        <v>0</v>
      </c>
      <c r="AP53" s="56" t="str">
        <f t="shared" si="8"/>
        <v/>
      </c>
      <c r="AQ53" s="56">
        <f t="shared" si="9"/>
        <v>0</v>
      </c>
      <c r="AR53" s="56" t="str">
        <f t="shared" si="10"/>
        <v/>
      </c>
      <c r="AS53" s="58" t="str">
        <f>IFERROR(
   'Identitas Siswa'!E52 &amp; " " &amp; LOWER($AT$3) &amp; " " &amp; VLOOKUP(AP53, TP!$AY$5:$AZ$24, 2, 0) &amp; ".",
"")</f>
        <v/>
      </c>
      <c r="AT53" s="58" t="str">
        <f>IFERROR(
   'Identitas Siswa'!E52 &amp; " " &amp; LOWER($AT$4) &amp; " " &amp; VLOOKUP(AR53, TP!$AY$5:$AZ$24, 2, 0) &amp; ".",
"")</f>
        <v/>
      </c>
      <c r="AU53" s="15"/>
      <c r="AW53" s="29">
        <f t="shared" si="11"/>
        <v>0</v>
      </c>
      <c r="AX53" s="29">
        <f t="shared" si="0"/>
        <v>0</v>
      </c>
      <c r="AY53" s="29">
        <f t="shared" si="1"/>
        <v>0</v>
      </c>
      <c r="AZ53" s="54"/>
      <c r="BA53" s="29">
        <f t="shared" si="2"/>
        <v>0</v>
      </c>
      <c r="BE53" s="48"/>
      <c r="BF53" s="48"/>
    </row>
    <row r="54" spans="1:58" customFormat="1" hidden="1" x14ac:dyDescent="0.25">
      <c r="A54" s="56">
        <f>'Identitas Siswa'!A53</f>
        <v>46</v>
      </c>
      <c r="B54" s="62" t="str">
        <f>IF('Identitas Siswa'!D53=0,"",'Identitas Siswa'!D53)</f>
        <v/>
      </c>
      <c r="C54" s="160"/>
      <c r="D54" s="160"/>
      <c r="E54" s="160"/>
      <c r="F54" s="160"/>
      <c r="G54" s="160"/>
      <c r="H54" s="160"/>
      <c r="I54" s="160"/>
      <c r="J54" s="160"/>
      <c r="K54" s="160"/>
      <c r="L54" s="160"/>
      <c r="M54" s="160"/>
      <c r="N54" s="160"/>
      <c r="O54" s="160"/>
      <c r="P54" s="160"/>
      <c r="Q54" s="160"/>
      <c r="R54" s="160"/>
      <c r="S54" s="160"/>
      <c r="T54" s="160"/>
      <c r="U54" s="160"/>
      <c r="V54" s="160"/>
      <c r="W54" s="160"/>
      <c r="X54" s="160"/>
      <c r="Y54" s="160"/>
      <c r="Z54" s="160"/>
      <c r="AA54" s="160"/>
      <c r="AB54" s="160"/>
      <c r="AC54" s="160"/>
      <c r="AD54" s="160"/>
      <c r="AE54" s="160"/>
      <c r="AF54" s="160"/>
      <c r="AG54" s="160"/>
      <c r="AH54" s="160"/>
      <c r="AI54" s="160"/>
      <c r="AJ54" s="160"/>
      <c r="AK54" s="57">
        <f t="shared" si="3"/>
        <v>0</v>
      </c>
      <c r="AL54" s="57">
        <f t="shared" si="4"/>
        <v>0</v>
      </c>
      <c r="AM54" s="57">
        <f t="shared" si="5"/>
        <v>0</v>
      </c>
      <c r="AN54" s="57" t="str">
        <f t="shared" si="6"/>
        <v/>
      </c>
      <c r="AO54" s="56">
        <f t="shared" si="7"/>
        <v>0</v>
      </c>
      <c r="AP54" s="56" t="str">
        <f t="shared" si="8"/>
        <v/>
      </c>
      <c r="AQ54" s="56">
        <f t="shared" si="9"/>
        <v>0</v>
      </c>
      <c r="AR54" s="56" t="str">
        <f t="shared" si="10"/>
        <v/>
      </c>
      <c r="AS54" s="58" t="str">
        <f>IFERROR(
   'Identitas Siswa'!E53 &amp; " " &amp; LOWER($AT$3) &amp; " " &amp; VLOOKUP(AP54, TP!$AY$5:$AZ$24, 2, 0) &amp; ".",
"")</f>
        <v/>
      </c>
      <c r="AT54" s="58" t="str">
        <f>IFERROR(
   'Identitas Siswa'!E53 &amp; " " &amp; LOWER($AT$4) &amp; " " &amp; VLOOKUP(AR54, TP!$AY$5:$AZ$24, 2, 0) &amp; ".",
"")</f>
        <v/>
      </c>
      <c r="AU54" s="15"/>
      <c r="AW54" s="29">
        <f t="shared" si="11"/>
        <v>0</v>
      </c>
      <c r="AX54" s="29">
        <f t="shared" si="0"/>
        <v>0</v>
      </c>
      <c r="AY54" s="29">
        <f t="shared" si="1"/>
        <v>0</v>
      </c>
      <c r="AZ54" s="54"/>
      <c r="BA54" s="29">
        <f t="shared" si="2"/>
        <v>0</v>
      </c>
      <c r="BE54" s="48"/>
      <c r="BF54" s="48"/>
    </row>
    <row r="55" spans="1:58" customFormat="1" hidden="1" x14ac:dyDescent="0.25">
      <c r="A55" s="56">
        <f>'Identitas Siswa'!A54</f>
        <v>47</v>
      </c>
      <c r="B55" s="62" t="str">
        <f>IF('Identitas Siswa'!D54=0,"",'Identitas Siswa'!D54)</f>
        <v/>
      </c>
      <c r="C55" s="160"/>
      <c r="D55" s="160"/>
      <c r="E55" s="160"/>
      <c r="F55" s="160"/>
      <c r="G55" s="160"/>
      <c r="H55" s="160"/>
      <c r="I55" s="160"/>
      <c r="J55" s="160"/>
      <c r="K55" s="160"/>
      <c r="L55" s="160"/>
      <c r="M55" s="160"/>
      <c r="N55" s="160"/>
      <c r="O55" s="160"/>
      <c r="P55" s="160"/>
      <c r="Q55" s="160"/>
      <c r="R55" s="160"/>
      <c r="S55" s="160"/>
      <c r="T55" s="160"/>
      <c r="U55" s="160"/>
      <c r="V55" s="160"/>
      <c r="W55" s="160"/>
      <c r="X55" s="160"/>
      <c r="Y55" s="160"/>
      <c r="Z55" s="160"/>
      <c r="AA55" s="160"/>
      <c r="AB55" s="160"/>
      <c r="AC55" s="160"/>
      <c r="AD55" s="160"/>
      <c r="AE55" s="160"/>
      <c r="AF55" s="160"/>
      <c r="AG55" s="160"/>
      <c r="AH55" s="160"/>
      <c r="AI55" s="160"/>
      <c r="AJ55" s="160"/>
      <c r="AK55" s="57">
        <f t="shared" si="3"/>
        <v>0</v>
      </c>
      <c r="AL55" s="57">
        <f t="shared" si="4"/>
        <v>0</v>
      </c>
      <c r="AM55" s="57">
        <f t="shared" si="5"/>
        <v>0</v>
      </c>
      <c r="AN55" s="57" t="str">
        <f t="shared" si="6"/>
        <v/>
      </c>
      <c r="AO55" s="56">
        <f t="shared" si="7"/>
        <v>0</v>
      </c>
      <c r="AP55" s="56" t="str">
        <f t="shared" si="8"/>
        <v/>
      </c>
      <c r="AQ55" s="56">
        <f t="shared" si="9"/>
        <v>0</v>
      </c>
      <c r="AR55" s="56" t="str">
        <f t="shared" si="10"/>
        <v/>
      </c>
      <c r="AS55" s="58" t="str">
        <f>IFERROR(
   'Identitas Siswa'!E54 &amp; " " &amp; LOWER($AT$3) &amp; " " &amp; VLOOKUP(AP55, TP!$AY$5:$AZ$24, 2, 0) &amp; ".",
"")</f>
        <v/>
      </c>
      <c r="AT55" s="58" t="str">
        <f>IFERROR(
   'Identitas Siswa'!E54 &amp; " " &amp; LOWER($AT$4) &amp; " " &amp; VLOOKUP(AR55, TP!$AY$5:$AZ$24, 2, 0) &amp; ".",
"")</f>
        <v/>
      </c>
      <c r="AU55" s="15"/>
      <c r="AW55" s="29">
        <f t="shared" si="11"/>
        <v>0</v>
      </c>
      <c r="AX55" s="29">
        <f t="shared" si="0"/>
        <v>0</v>
      </c>
      <c r="AY55" s="29">
        <f t="shared" si="1"/>
        <v>0</v>
      </c>
      <c r="AZ55" s="54"/>
      <c r="BA55" s="29">
        <f t="shared" si="2"/>
        <v>0</v>
      </c>
      <c r="BE55" s="48"/>
      <c r="BF55" s="48"/>
    </row>
    <row r="56" spans="1:58" customFormat="1" hidden="1" x14ac:dyDescent="0.25">
      <c r="A56" s="56">
        <f>'Identitas Siswa'!A55</f>
        <v>48</v>
      </c>
      <c r="B56" s="62" t="str">
        <f>IF('Identitas Siswa'!D55=0,"",'Identitas Siswa'!D55)</f>
        <v/>
      </c>
      <c r="C56" s="160"/>
      <c r="D56" s="160"/>
      <c r="E56" s="160"/>
      <c r="F56" s="160"/>
      <c r="G56" s="160"/>
      <c r="H56" s="160"/>
      <c r="I56" s="160"/>
      <c r="J56" s="160"/>
      <c r="K56" s="160"/>
      <c r="L56" s="160"/>
      <c r="M56" s="160"/>
      <c r="N56" s="160"/>
      <c r="O56" s="160"/>
      <c r="P56" s="160"/>
      <c r="Q56" s="160"/>
      <c r="R56" s="160"/>
      <c r="S56" s="160"/>
      <c r="T56" s="160"/>
      <c r="U56" s="160"/>
      <c r="V56" s="160"/>
      <c r="W56" s="160"/>
      <c r="X56" s="160"/>
      <c r="Y56" s="160"/>
      <c r="Z56" s="160"/>
      <c r="AA56" s="160"/>
      <c r="AB56" s="160"/>
      <c r="AC56" s="160"/>
      <c r="AD56" s="160"/>
      <c r="AE56" s="160"/>
      <c r="AF56" s="160"/>
      <c r="AG56" s="160"/>
      <c r="AH56" s="160"/>
      <c r="AI56" s="160"/>
      <c r="AJ56" s="160"/>
      <c r="AK56" s="57">
        <f t="shared" si="3"/>
        <v>0</v>
      </c>
      <c r="AL56" s="57">
        <f t="shared" si="4"/>
        <v>0</v>
      </c>
      <c r="AM56" s="57">
        <f t="shared" si="5"/>
        <v>0</v>
      </c>
      <c r="AN56" s="57" t="str">
        <f t="shared" si="6"/>
        <v/>
      </c>
      <c r="AO56" s="56">
        <f t="shared" si="7"/>
        <v>0</v>
      </c>
      <c r="AP56" s="56" t="str">
        <f t="shared" si="8"/>
        <v/>
      </c>
      <c r="AQ56" s="56">
        <f t="shared" si="9"/>
        <v>0</v>
      </c>
      <c r="AR56" s="56" t="str">
        <f t="shared" si="10"/>
        <v/>
      </c>
      <c r="AS56" s="58" t="str">
        <f>IFERROR(
   'Identitas Siswa'!E55 &amp; " " &amp; LOWER($AT$3) &amp; " " &amp; VLOOKUP(AP56, TP!$AY$5:$AZ$24, 2, 0) &amp; ".",
"")</f>
        <v/>
      </c>
      <c r="AT56" s="58" t="str">
        <f>IFERROR(
   'Identitas Siswa'!E55 &amp; " " &amp; LOWER($AT$4) &amp; " " &amp; VLOOKUP(AR56, TP!$AY$5:$AZ$24, 2, 0) &amp; ".",
"")</f>
        <v/>
      </c>
      <c r="AU56" s="15"/>
      <c r="AW56" s="29">
        <f t="shared" si="11"/>
        <v>0</v>
      </c>
      <c r="AX56" s="29">
        <f t="shared" si="0"/>
        <v>0</v>
      </c>
      <c r="AY56" s="29">
        <f t="shared" si="1"/>
        <v>0</v>
      </c>
      <c r="AZ56" s="54"/>
      <c r="BA56" s="29">
        <f t="shared" si="2"/>
        <v>0</v>
      </c>
      <c r="BE56" s="48"/>
      <c r="BF56" s="48"/>
    </row>
    <row r="57" spans="1:58" customFormat="1" hidden="1" x14ac:dyDescent="0.25">
      <c r="A57" s="56">
        <f>'Identitas Siswa'!A56</f>
        <v>49</v>
      </c>
      <c r="B57" s="62" t="str">
        <f>IF('Identitas Siswa'!D56=0,"",'Identitas Siswa'!D56)</f>
        <v/>
      </c>
      <c r="C57" s="160"/>
      <c r="D57" s="160"/>
      <c r="E57" s="160"/>
      <c r="F57" s="160"/>
      <c r="G57" s="160"/>
      <c r="H57" s="160"/>
      <c r="I57" s="160"/>
      <c r="J57" s="160"/>
      <c r="K57" s="160"/>
      <c r="L57" s="160"/>
      <c r="M57" s="160"/>
      <c r="N57" s="160"/>
      <c r="O57" s="160"/>
      <c r="P57" s="160"/>
      <c r="Q57" s="160"/>
      <c r="R57" s="160"/>
      <c r="S57" s="160"/>
      <c r="T57" s="160"/>
      <c r="U57" s="160"/>
      <c r="V57" s="160"/>
      <c r="W57" s="160"/>
      <c r="X57" s="160"/>
      <c r="Y57" s="160"/>
      <c r="Z57" s="160"/>
      <c r="AA57" s="160"/>
      <c r="AB57" s="160"/>
      <c r="AC57" s="160"/>
      <c r="AD57" s="160"/>
      <c r="AE57" s="160"/>
      <c r="AF57" s="160"/>
      <c r="AG57" s="160"/>
      <c r="AH57" s="160"/>
      <c r="AI57" s="160"/>
      <c r="AJ57" s="160"/>
      <c r="AK57" s="57">
        <f t="shared" si="3"/>
        <v>0</v>
      </c>
      <c r="AL57" s="57">
        <f t="shared" si="4"/>
        <v>0</v>
      </c>
      <c r="AM57" s="57">
        <f t="shared" si="5"/>
        <v>0</v>
      </c>
      <c r="AN57" s="57" t="str">
        <f t="shared" si="6"/>
        <v/>
      </c>
      <c r="AO57" s="56">
        <f t="shared" si="7"/>
        <v>0</v>
      </c>
      <c r="AP57" s="56" t="str">
        <f t="shared" si="8"/>
        <v/>
      </c>
      <c r="AQ57" s="56">
        <f t="shared" si="9"/>
        <v>0</v>
      </c>
      <c r="AR57" s="56" t="str">
        <f t="shared" si="10"/>
        <v/>
      </c>
      <c r="AS57" s="58" t="str">
        <f>IFERROR(
   'Identitas Siswa'!E56 &amp; " " &amp; LOWER($AT$3) &amp; " " &amp; VLOOKUP(AP57, TP!$AY$5:$AZ$24, 2, 0) &amp; ".",
"")</f>
        <v/>
      </c>
      <c r="AT57" s="58" t="str">
        <f>IFERROR(
   'Identitas Siswa'!E56 &amp; " " &amp; LOWER($AT$4) &amp; " " &amp; VLOOKUP(AR57, TP!$AY$5:$AZ$24, 2, 0) &amp; ".",
"")</f>
        <v/>
      </c>
      <c r="AU57" s="15"/>
      <c r="AW57" s="29">
        <f t="shared" si="11"/>
        <v>0</v>
      </c>
      <c r="AX57" s="29">
        <f t="shared" si="0"/>
        <v>0</v>
      </c>
      <c r="AY57" s="29">
        <f t="shared" si="1"/>
        <v>0</v>
      </c>
      <c r="AZ57" s="54"/>
      <c r="BA57" s="29">
        <f t="shared" si="2"/>
        <v>0</v>
      </c>
      <c r="BE57" s="48"/>
      <c r="BF57" s="48"/>
    </row>
    <row r="58" spans="1:58" customFormat="1" hidden="1" x14ac:dyDescent="0.25">
      <c r="A58" s="56">
        <f>'Identitas Siswa'!A57</f>
        <v>50</v>
      </c>
      <c r="B58" s="62" t="str">
        <f>IF('Identitas Siswa'!D57=0,"",'Identitas Siswa'!D57)</f>
        <v/>
      </c>
      <c r="C58" s="160"/>
      <c r="D58" s="160"/>
      <c r="E58" s="160"/>
      <c r="F58" s="160"/>
      <c r="G58" s="160"/>
      <c r="H58" s="160"/>
      <c r="I58" s="160"/>
      <c r="J58" s="160"/>
      <c r="K58" s="160"/>
      <c r="L58" s="160"/>
      <c r="M58" s="160"/>
      <c r="N58" s="160"/>
      <c r="O58" s="160"/>
      <c r="P58" s="160"/>
      <c r="Q58" s="160"/>
      <c r="R58" s="160"/>
      <c r="S58" s="160"/>
      <c r="T58" s="160"/>
      <c r="U58" s="160"/>
      <c r="V58" s="160"/>
      <c r="W58" s="160"/>
      <c r="X58" s="160"/>
      <c r="Y58" s="160"/>
      <c r="Z58" s="160"/>
      <c r="AA58" s="160"/>
      <c r="AB58" s="160"/>
      <c r="AC58" s="160"/>
      <c r="AD58" s="160"/>
      <c r="AE58" s="160"/>
      <c r="AF58" s="160"/>
      <c r="AG58" s="160"/>
      <c r="AH58" s="160"/>
      <c r="AI58" s="160"/>
      <c r="AJ58" s="160"/>
      <c r="AK58" s="57">
        <f t="shared" si="3"/>
        <v>0</v>
      </c>
      <c r="AL58" s="57">
        <f t="shared" si="4"/>
        <v>0</v>
      </c>
      <c r="AM58" s="57">
        <f t="shared" si="5"/>
        <v>0</v>
      </c>
      <c r="AN58" s="57" t="str">
        <f t="shared" si="6"/>
        <v/>
      </c>
      <c r="AO58" s="56">
        <f t="shared" si="7"/>
        <v>0</v>
      </c>
      <c r="AP58" s="56" t="str">
        <f t="shared" si="8"/>
        <v/>
      </c>
      <c r="AQ58" s="56">
        <f t="shared" si="9"/>
        <v>0</v>
      </c>
      <c r="AR58" s="56" t="str">
        <f t="shared" si="10"/>
        <v/>
      </c>
      <c r="AS58" s="58" t="str">
        <f>IFERROR(
   'Identitas Siswa'!E57 &amp; " " &amp; LOWER($AT$3) &amp; " " &amp; VLOOKUP(AP58, TP!$AY$5:$AZ$24, 2, 0) &amp; ".",
"")</f>
        <v/>
      </c>
      <c r="AT58" s="58" t="str">
        <f>IFERROR(
   'Identitas Siswa'!E57 &amp; " " &amp; LOWER($AT$4) &amp; " " &amp; VLOOKUP(AR58, TP!$AY$5:$AZ$24, 2, 0) &amp; ".",
"")</f>
        <v/>
      </c>
      <c r="AU58" s="15"/>
      <c r="AW58" s="29">
        <f t="shared" si="11"/>
        <v>0</v>
      </c>
      <c r="AX58" s="29">
        <f t="shared" si="0"/>
        <v>0</v>
      </c>
      <c r="AY58" s="29">
        <f t="shared" si="1"/>
        <v>0</v>
      </c>
      <c r="AZ58" s="54"/>
      <c r="BA58" s="29">
        <f t="shared" si="2"/>
        <v>0</v>
      </c>
      <c r="BE58" s="48"/>
      <c r="BF58" s="48"/>
    </row>
    <row r="59" spans="1:58" customFormat="1" hidden="1" x14ac:dyDescent="0.25">
      <c r="A59" s="56">
        <f>'Identitas Siswa'!A58</f>
        <v>51</v>
      </c>
      <c r="B59" s="62" t="str">
        <f>IF('Identitas Siswa'!D58=0,"",'Identitas Siswa'!D58)</f>
        <v/>
      </c>
      <c r="C59" s="160"/>
      <c r="D59" s="160"/>
      <c r="E59" s="160"/>
      <c r="F59" s="160"/>
      <c r="G59" s="160"/>
      <c r="H59" s="160"/>
      <c r="I59" s="160"/>
      <c r="J59" s="160"/>
      <c r="K59" s="160"/>
      <c r="L59" s="160"/>
      <c r="M59" s="160"/>
      <c r="N59" s="160"/>
      <c r="O59" s="160"/>
      <c r="P59" s="160"/>
      <c r="Q59" s="160"/>
      <c r="R59" s="160"/>
      <c r="S59" s="160"/>
      <c r="T59" s="160"/>
      <c r="U59" s="160"/>
      <c r="V59" s="160"/>
      <c r="W59" s="160"/>
      <c r="X59" s="160"/>
      <c r="Y59" s="160"/>
      <c r="Z59" s="160"/>
      <c r="AA59" s="160"/>
      <c r="AB59" s="160"/>
      <c r="AC59" s="160"/>
      <c r="AD59" s="160"/>
      <c r="AE59" s="160"/>
      <c r="AF59" s="160"/>
      <c r="AG59" s="160"/>
      <c r="AH59" s="160"/>
      <c r="AI59" s="160"/>
      <c r="AJ59" s="160"/>
      <c r="AK59" s="57">
        <f t="shared" si="3"/>
        <v>0</v>
      </c>
      <c r="AL59" s="57">
        <f t="shared" si="4"/>
        <v>0</v>
      </c>
      <c r="AM59" s="57">
        <f t="shared" si="5"/>
        <v>0</v>
      </c>
      <c r="AN59" s="57" t="str">
        <f t="shared" si="6"/>
        <v/>
      </c>
      <c r="AO59" s="56">
        <f t="shared" si="7"/>
        <v>0</v>
      </c>
      <c r="AP59" s="56" t="str">
        <f t="shared" si="8"/>
        <v/>
      </c>
      <c r="AQ59" s="56">
        <f t="shared" si="9"/>
        <v>0</v>
      </c>
      <c r="AR59" s="56" t="str">
        <f t="shared" si="10"/>
        <v/>
      </c>
      <c r="AS59" s="58" t="str">
        <f>IFERROR(
   'Identitas Siswa'!E58 &amp; " " &amp; LOWER($AT$3) &amp; " " &amp; VLOOKUP(AP59, TP!$AY$5:$AZ$24, 2, 0) &amp; ".",
"")</f>
        <v/>
      </c>
      <c r="AT59" s="58" t="str">
        <f>IFERROR(
   'Identitas Siswa'!E58 &amp; " " &amp; LOWER($AT$4) &amp; " " &amp; VLOOKUP(AR59, TP!$AY$5:$AZ$24, 2, 0) &amp; ".",
"")</f>
        <v/>
      </c>
      <c r="AU59" s="15"/>
      <c r="AW59" s="29">
        <f t="shared" si="11"/>
        <v>0</v>
      </c>
      <c r="AX59" s="29">
        <f t="shared" si="0"/>
        <v>0</v>
      </c>
      <c r="AY59" s="29">
        <f t="shared" si="1"/>
        <v>0</v>
      </c>
      <c r="AZ59" s="54"/>
      <c r="BA59" s="29">
        <f t="shared" si="2"/>
        <v>0</v>
      </c>
      <c r="BE59" s="48"/>
      <c r="BF59" s="48"/>
    </row>
    <row r="60" spans="1:58" customFormat="1" hidden="1" x14ac:dyDescent="0.25">
      <c r="A60" s="56">
        <f>'Identitas Siswa'!A59</f>
        <v>52</v>
      </c>
      <c r="B60" s="62" t="str">
        <f>IF('Identitas Siswa'!D59=0,"",'Identitas Siswa'!D59)</f>
        <v/>
      </c>
      <c r="C60" s="160"/>
      <c r="D60" s="160"/>
      <c r="E60" s="160"/>
      <c r="F60" s="160"/>
      <c r="G60" s="160"/>
      <c r="H60" s="160"/>
      <c r="I60" s="160"/>
      <c r="J60" s="160"/>
      <c r="K60" s="160"/>
      <c r="L60" s="160"/>
      <c r="M60" s="160"/>
      <c r="N60" s="160"/>
      <c r="O60" s="160"/>
      <c r="P60" s="160"/>
      <c r="Q60" s="160"/>
      <c r="R60" s="160"/>
      <c r="S60" s="160"/>
      <c r="T60" s="160"/>
      <c r="U60" s="160"/>
      <c r="V60" s="160"/>
      <c r="W60" s="160"/>
      <c r="X60" s="160"/>
      <c r="Y60" s="160"/>
      <c r="Z60" s="160"/>
      <c r="AA60" s="160"/>
      <c r="AB60" s="160"/>
      <c r="AC60" s="160"/>
      <c r="AD60" s="160"/>
      <c r="AE60" s="160"/>
      <c r="AF60" s="160"/>
      <c r="AG60" s="160"/>
      <c r="AH60" s="160"/>
      <c r="AI60" s="160"/>
      <c r="AJ60" s="160"/>
      <c r="AK60" s="57">
        <f t="shared" si="3"/>
        <v>0</v>
      </c>
      <c r="AL60" s="57">
        <f t="shared" si="4"/>
        <v>0</v>
      </c>
      <c r="AM60" s="57">
        <f t="shared" si="5"/>
        <v>0</v>
      </c>
      <c r="AN60" s="57" t="str">
        <f t="shared" si="6"/>
        <v/>
      </c>
      <c r="AO60" s="56">
        <f t="shared" si="7"/>
        <v>0</v>
      </c>
      <c r="AP60" s="56" t="str">
        <f t="shared" si="8"/>
        <v/>
      </c>
      <c r="AQ60" s="56">
        <f t="shared" si="9"/>
        <v>0</v>
      </c>
      <c r="AR60" s="56" t="str">
        <f t="shared" si="10"/>
        <v/>
      </c>
      <c r="AS60" s="58" t="str">
        <f>IFERROR(
   'Identitas Siswa'!E59 &amp; " " &amp; LOWER($AT$3) &amp; " " &amp; VLOOKUP(AP60, TP!$AY$5:$AZ$24, 2, 0) &amp; ".",
"")</f>
        <v/>
      </c>
      <c r="AT60" s="58" t="str">
        <f>IFERROR(
   'Identitas Siswa'!E59 &amp; " " &amp; LOWER($AT$4) &amp; " " &amp; VLOOKUP(AR60, TP!$AY$5:$AZ$24, 2, 0) &amp; ".",
"")</f>
        <v/>
      </c>
      <c r="AU60" s="15"/>
      <c r="AW60" s="29">
        <f t="shared" si="11"/>
        <v>0</v>
      </c>
      <c r="AX60" s="29">
        <f t="shared" si="0"/>
        <v>0</v>
      </c>
      <c r="AY60" s="29">
        <f t="shared" si="1"/>
        <v>0</v>
      </c>
      <c r="AZ60" s="54"/>
      <c r="BA60" s="29">
        <f t="shared" si="2"/>
        <v>0</v>
      </c>
      <c r="BE60" s="48"/>
      <c r="BF60" s="48"/>
    </row>
    <row r="61" spans="1:58" customFormat="1" hidden="1" x14ac:dyDescent="0.25">
      <c r="A61" s="56">
        <f>'Identitas Siswa'!A60</f>
        <v>53</v>
      </c>
      <c r="B61" s="62" t="str">
        <f>IF('Identitas Siswa'!D60=0,"",'Identitas Siswa'!D60)</f>
        <v/>
      </c>
      <c r="C61" s="160"/>
      <c r="D61" s="160"/>
      <c r="E61" s="160"/>
      <c r="F61" s="160"/>
      <c r="G61" s="160"/>
      <c r="H61" s="160"/>
      <c r="I61" s="160"/>
      <c r="J61" s="160"/>
      <c r="K61" s="160"/>
      <c r="L61" s="160"/>
      <c r="M61" s="160"/>
      <c r="N61" s="160"/>
      <c r="O61" s="160"/>
      <c r="P61" s="160"/>
      <c r="Q61" s="160"/>
      <c r="R61" s="160"/>
      <c r="S61" s="160"/>
      <c r="T61" s="160"/>
      <c r="U61" s="160"/>
      <c r="V61" s="160"/>
      <c r="W61" s="160"/>
      <c r="X61" s="160"/>
      <c r="Y61" s="160"/>
      <c r="Z61" s="160"/>
      <c r="AA61" s="160"/>
      <c r="AB61" s="160"/>
      <c r="AC61" s="160"/>
      <c r="AD61" s="160"/>
      <c r="AE61" s="160"/>
      <c r="AF61" s="160"/>
      <c r="AG61" s="160"/>
      <c r="AH61" s="160"/>
      <c r="AI61" s="160"/>
      <c r="AJ61" s="160"/>
      <c r="AK61" s="57">
        <f t="shared" si="3"/>
        <v>0</v>
      </c>
      <c r="AL61" s="57">
        <f t="shared" si="4"/>
        <v>0</v>
      </c>
      <c r="AM61" s="57">
        <f t="shared" si="5"/>
        <v>0</v>
      </c>
      <c r="AN61" s="57" t="str">
        <f t="shared" si="6"/>
        <v/>
      </c>
      <c r="AO61" s="56">
        <f t="shared" si="7"/>
        <v>0</v>
      </c>
      <c r="AP61" s="56" t="str">
        <f t="shared" si="8"/>
        <v/>
      </c>
      <c r="AQ61" s="56">
        <f t="shared" si="9"/>
        <v>0</v>
      </c>
      <c r="AR61" s="56" t="str">
        <f t="shared" si="10"/>
        <v/>
      </c>
      <c r="AS61" s="58" t="str">
        <f>IFERROR(
   'Identitas Siswa'!E60 &amp; " " &amp; LOWER($AT$3) &amp; " " &amp; VLOOKUP(AP61, TP!$AY$5:$AZ$24, 2, 0) &amp; ".",
"")</f>
        <v/>
      </c>
      <c r="AT61" s="58" t="str">
        <f>IFERROR(
   'Identitas Siswa'!E60 &amp; " " &amp; LOWER($AT$4) &amp; " " &amp; VLOOKUP(AR61, TP!$AY$5:$AZ$24, 2, 0) &amp; ".",
"")</f>
        <v/>
      </c>
      <c r="AU61" s="15"/>
      <c r="AW61" s="29">
        <f t="shared" si="11"/>
        <v>0</v>
      </c>
      <c r="AX61" s="29">
        <f t="shared" si="0"/>
        <v>0</v>
      </c>
      <c r="AY61" s="29">
        <f t="shared" si="1"/>
        <v>0</v>
      </c>
      <c r="AZ61" s="54"/>
      <c r="BA61" s="29">
        <f t="shared" si="2"/>
        <v>0</v>
      </c>
      <c r="BE61" s="48"/>
      <c r="BF61" s="48"/>
    </row>
    <row r="62" spans="1:58" customFormat="1" hidden="1" x14ac:dyDescent="0.25">
      <c r="A62" s="56">
        <f>'Identitas Siswa'!A61</f>
        <v>54</v>
      </c>
      <c r="B62" s="62" t="str">
        <f>IF('Identitas Siswa'!D61=0,"",'Identitas Siswa'!D61)</f>
        <v/>
      </c>
      <c r="C62" s="160"/>
      <c r="D62" s="160"/>
      <c r="E62" s="160"/>
      <c r="F62" s="160"/>
      <c r="G62" s="160"/>
      <c r="H62" s="160"/>
      <c r="I62" s="160"/>
      <c r="J62" s="160"/>
      <c r="K62" s="160"/>
      <c r="L62" s="160"/>
      <c r="M62" s="160"/>
      <c r="N62" s="160"/>
      <c r="O62" s="160"/>
      <c r="P62" s="160"/>
      <c r="Q62" s="160"/>
      <c r="R62" s="160"/>
      <c r="S62" s="160"/>
      <c r="T62" s="160"/>
      <c r="U62" s="160"/>
      <c r="V62" s="160"/>
      <c r="W62" s="160"/>
      <c r="X62" s="160"/>
      <c r="Y62" s="160"/>
      <c r="Z62" s="160"/>
      <c r="AA62" s="160"/>
      <c r="AB62" s="160"/>
      <c r="AC62" s="160"/>
      <c r="AD62" s="160"/>
      <c r="AE62" s="160"/>
      <c r="AF62" s="160"/>
      <c r="AG62" s="160"/>
      <c r="AH62" s="160"/>
      <c r="AI62" s="160"/>
      <c r="AJ62" s="160"/>
      <c r="AK62" s="57">
        <f t="shared" si="3"/>
        <v>0</v>
      </c>
      <c r="AL62" s="57">
        <f t="shared" si="4"/>
        <v>0</v>
      </c>
      <c r="AM62" s="57">
        <f t="shared" si="5"/>
        <v>0</v>
      </c>
      <c r="AN62" s="57" t="str">
        <f t="shared" si="6"/>
        <v/>
      </c>
      <c r="AO62" s="56">
        <f t="shared" si="7"/>
        <v>0</v>
      </c>
      <c r="AP62" s="56" t="str">
        <f t="shared" si="8"/>
        <v/>
      </c>
      <c r="AQ62" s="56">
        <f t="shared" si="9"/>
        <v>0</v>
      </c>
      <c r="AR62" s="56" t="str">
        <f t="shared" si="10"/>
        <v/>
      </c>
      <c r="AS62" s="58" t="str">
        <f>IFERROR(
   'Identitas Siswa'!E61 &amp; " " &amp; LOWER($AT$3) &amp; " " &amp; VLOOKUP(AP62, TP!$AY$5:$AZ$24, 2, 0) &amp; ".",
"")</f>
        <v/>
      </c>
      <c r="AT62" s="58" t="str">
        <f>IFERROR(
   'Identitas Siswa'!E61 &amp; " " &amp; LOWER($AT$4) &amp; " " &amp; VLOOKUP(AR62, TP!$AY$5:$AZ$24, 2, 0) &amp; ".",
"")</f>
        <v/>
      </c>
      <c r="AU62" s="15"/>
      <c r="AW62" s="29">
        <f t="shared" si="11"/>
        <v>0</v>
      </c>
      <c r="AX62" s="29">
        <f t="shared" si="0"/>
        <v>0</v>
      </c>
      <c r="AY62" s="29">
        <f t="shared" si="1"/>
        <v>0</v>
      </c>
      <c r="AZ62" s="54"/>
      <c r="BA62" s="29">
        <f t="shared" si="2"/>
        <v>0</v>
      </c>
      <c r="BE62" s="48"/>
      <c r="BF62" s="48"/>
    </row>
    <row r="63" spans="1:58" customFormat="1" hidden="1" x14ac:dyDescent="0.25">
      <c r="A63" s="56">
        <f>'Identitas Siswa'!A62</f>
        <v>55</v>
      </c>
      <c r="B63" s="62" t="str">
        <f>IF('Identitas Siswa'!D62=0,"",'Identitas Siswa'!D62)</f>
        <v/>
      </c>
      <c r="C63" s="160"/>
      <c r="D63" s="160"/>
      <c r="E63" s="160"/>
      <c r="F63" s="160"/>
      <c r="G63" s="160"/>
      <c r="H63" s="160"/>
      <c r="I63" s="160"/>
      <c r="J63" s="160"/>
      <c r="K63" s="160"/>
      <c r="L63" s="160"/>
      <c r="M63" s="160"/>
      <c r="N63" s="160"/>
      <c r="O63" s="160"/>
      <c r="P63" s="160"/>
      <c r="Q63" s="160"/>
      <c r="R63" s="160"/>
      <c r="S63" s="160"/>
      <c r="T63" s="160"/>
      <c r="U63" s="160"/>
      <c r="V63" s="160"/>
      <c r="W63" s="160"/>
      <c r="X63" s="160"/>
      <c r="Y63" s="160"/>
      <c r="Z63" s="160"/>
      <c r="AA63" s="160"/>
      <c r="AB63" s="160"/>
      <c r="AC63" s="160"/>
      <c r="AD63" s="160"/>
      <c r="AE63" s="160"/>
      <c r="AF63" s="160"/>
      <c r="AG63" s="160"/>
      <c r="AH63" s="160"/>
      <c r="AI63" s="160"/>
      <c r="AJ63" s="160"/>
      <c r="AK63" s="57">
        <f t="shared" si="3"/>
        <v>0</v>
      </c>
      <c r="AL63" s="57">
        <f t="shared" si="4"/>
        <v>0</v>
      </c>
      <c r="AM63" s="57">
        <f t="shared" si="5"/>
        <v>0</v>
      </c>
      <c r="AN63" s="57" t="str">
        <f t="shared" si="6"/>
        <v/>
      </c>
      <c r="AO63" s="56">
        <f t="shared" si="7"/>
        <v>0</v>
      </c>
      <c r="AP63" s="56" t="str">
        <f t="shared" si="8"/>
        <v/>
      </c>
      <c r="AQ63" s="56">
        <f t="shared" si="9"/>
        <v>0</v>
      </c>
      <c r="AR63" s="56" t="str">
        <f t="shared" si="10"/>
        <v/>
      </c>
      <c r="AS63" s="58" t="str">
        <f>IFERROR(
   'Identitas Siswa'!E62 &amp; " " &amp; LOWER($AT$3) &amp; " " &amp; VLOOKUP(AP63, TP!$AY$5:$AZ$24, 2, 0) &amp; ".",
"")</f>
        <v/>
      </c>
      <c r="AT63" s="58" t="str">
        <f>IFERROR(
   'Identitas Siswa'!E62 &amp; " " &amp; LOWER($AT$4) &amp; " " &amp; VLOOKUP(AR63, TP!$AY$5:$AZ$24, 2, 0) &amp; ".",
"")</f>
        <v/>
      </c>
      <c r="AU63" s="15"/>
      <c r="AW63" s="29">
        <f t="shared" si="11"/>
        <v>0</v>
      </c>
      <c r="AX63" s="29">
        <f t="shared" si="0"/>
        <v>0</v>
      </c>
      <c r="AY63" s="29">
        <f t="shared" si="1"/>
        <v>0</v>
      </c>
      <c r="AZ63" s="54"/>
      <c r="BA63" s="29">
        <f t="shared" si="2"/>
        <v>0</v>
      </c>
      <c r="BE63" s="48"/>
      <c r="BF63" s="48"/>
    </row>
    <row r="64" spans="1:58" customFormat="1" hidden="1" x14ac:dyDescent="0.25">
      <c r="A64" s="56">
        <f>'Identitas Siswa'!A63</f>
        <v>56</v>
      </c>
      <c r="B64" s="62" t="str">
        <f>IF('Identitas Siswa'!D63=0,"",'Identitas Siswa'!D63)</f>
        <v/>
      </c>
      <c r="C64" s="160"/>
      <c r="D64" s="160"/>
      <c r="E64" s="160"/>
      <c r="F64" s="160"/>
      <c r="G64" s="160"/>
      <c r="H64" s="160"/>
      <c r="I64" s="160"/>
      <c r="J64" s="160"/>
      <c r="K64" s="160"/>
      <c r="L64" s="160"/>
      <c r="M64" s="160"/>
      <c r="N64" s="160"/>
      <c r="O64" s="160"/>
      <c r="P64" s="160"/>
      <c r="Q64" s="160"/>
      <c r="R64" s="160"/>
      <c r="S64" s="160"/>
      <c r="T64" s="160"/>
      <c r="U64" s="160"/>
      <c r="V64" s="160"/>
      <c r="W64" s="160"/>
      <c r="X64" s="160"/>
      <c r="Y64" s="160"/>
      <c r="Z64" s="160"/>
      <c r="AA64" s="160"/>
      <c r="AB64" s="160"/>
      <c r="AC64" s="160"/>
      <c r="AD64" s="160"/>
      <c r="AE64" s="160"/>
      <c r="AF64" s="160"/>
      <c r="AG64" s="160"/>
      <c r="AH64" s="160"/>
      <c r="AI64" s="160"/>
      <c r="AJ64" s="160"/>
      <c r="AK64" s="57">
        <f t="shared" si="3"/>
        <v>0</v>
      </c>
      <c r="AL64" s="57">
        <f t="shared" si="4"/>
        <v>0</v>
      </c>
      <c r="AM64" s="57">
        <f t="shared" si="5"/>
        <v>0</v>
      </c>
      <c r="AN64" s="57" t="str">
        <f t="shared" si="6"/>
        <v/>
      </c>
      <c r="AO64" s="56">
        <f t="shared" si="7"/>
        <v>0</v>
      </c>
      <c r="AP64" s="56" t="str">
        <f t="shared" si="8"/>
        <v/>
      </c>
      <c r="AQ64" s="56">
        <f t="shared" si="9"/>
        <v>0</v>
      </c>
      <c r="AR64" s="56" t="str">
        <f t="shared" si="10"/>
        <v/>
      </c>
      <c r="AS64" s="58" t="str">
        <f>IFERROR(
   'Identitas Siswa'!E63 &amp; " " &amp; LOWER($AT$3) &amp; " " &amp; VLOOKUP(AP64, TP!$AY$5:$AZ$24, 2, 0) &amp; ".",
"")</f>
        <v/>
      </c>
      <c r="AT64" s="58" t="str">
        <f>IFERROR(
   'Identitas Siswa'!E63 &amp; " " &amp; LOWER($AT$4) &amp; " " &amp; VLOOKUP(AR64, TP!$AY$5:$AZ$24, 2, 0) &amp; ".",
"")</f>
        <v/>
      </c>
      <c r="AU64" s="15"/>
      <c r="AW64" s="29">
        <f t="shared" si="11"/>
        <v>0</v>
      </c>
      <c r="AX64" s="29">
        <f t="shared" si="0"/>
        <v>0</v>
      </c>
      <c r="AY64" s="29">
        <f t="shared" si="1"/>
        <v>0</v>
      </c>
      <c r="AZ64" s="54"/>
      <c r="BA64" s="29">
        <f t="shared" si="2"/>
        <v>0</v>
      </c>
      <c r="BE64" s="48"/>
      <c r="BF64" s="48"/>
    </row>
    <row r="65" spans="1:58" customFormat="1" hidden="1" x14ac:dyDescent="0.25">
      <c r="A65" s="56">
        <f>'Identitas Siswa'!A64</f>
        <v>57</v>
      </c>
      <c r="B65" s="62" t="str">
        <f>IF('Identitas Siswa'!D64=0,"",'Identitas Siswa'!D64)</f>
        <v/>
      </c>
      <c r="C65" s="160"/>
      <c r="D65" s="160"/>
      <c r="E65" s="160"/>
      <c r="F65" s="160"/>
      <c r="G65" s="160"/>
      <c r="H65" s="160"/>
      <c r="I65" s="160"/>
      <c r="J65" s="160"/>
      <c r="K65" s="160"/>
      <c r="L65" s="160"/>
      <c r="M65" s="160"/>
      <c r="N65" s="160"/>
      <c r="O65" s="160"/>
      <c r="P65" s="160"/>
      <c r="Q65" s="160"/>
      <c r="R65" s="160"/>
      <c r="S65" s="160"/>
      <c r="T65" s="160"/>
      <c r="U65" s="160"/>
      <c r="V65" s="160"/>
      <c r="W65" s="160"/>
      <c r="X65" s="160"/>
      <c r="Y65" s="160"/>
      <c r="Z65" s="160"/>
      <c r="AA65" s="160"/>
      <c r="AB65" s="160"/>
      <c r="AC65" s="160"/>
      <c r="AD65" s="160"/>
      <c r="AE65" s="160"/>
      <c r="AF65" s="160"/>
      <c r="AG65" s="160"/>
      <c r="AH65" s="160"/>
      <c r="AI65" s="160"/>
      <c r="AJ65" s="160"/>
      <c r="AK65" s="57">
        <f t="shared" si="3"/>
        <v>0</v>
      </c>
      <c r="AL65" s="57">
        <f t="shared" si="4"/>
        <v>0</v>
      </c>
      <c r="AM65" s="57">
        <f t="shared" si="5"/>
        <v>0</v>
      </c>
      <c r="AN65" s="57" t="str">
        <f t="shared" si="6"/>
        <v/>
      </c>
      <c r="AO65" s="56">
        <f t="shared" si="7"/>
        <v>0</v>
      </c>
      <c r="AP65" s="56" t="str">
        <f t="shared" si="8"/>
        <v/>
      </c>
      <c r="AQ65" s="56">
        <f t="shared" si="9"/>
        <v>0</v>
      </c>
      <c r="AR65" s="56" t="str">
        <f t="shared" si="10"/>
        <v/>
      </c>
      <c r="AS65" s="58" t="str">
        <f>IFERROR(
   'Identitas Siswa'!E64 &amp; " " &amp; LOWER($AT$3) &amp; " " &amp; VLOOKUP(AP65, TP!$AY$5:$AZ$24, 2, 0) &amp; ".",
"")</f>
        <v/>
      </c>
      <c r="AT65" s="58" t="str">
        <f>IFERROR(
   'Identitas Siswa'!E64 &amp; " " &amp; LOWER($AT$4) &amp; " " &amp; VLOOKUP(AR65, TP!$AY$5:$AZ$24, 2, 0) &amp; ".",
"")</f>
        <v/>
      </c>
      <c r="AU65" s="15"/>
      <c r="AW65" s="29">
        <f t="shared" si="11"/>
        <v>0</v>
      </c>
      <c r="AX65" s="29">
        <f t="shared" si="0"/>
        <v>0</v>
      </c>
      <c r="AY65" s="29">
        <f t="shared" si="1"/>
        <v>0</v>
      </c>
      <c r="AZ65" s="54"/>
      <c r="BA65" s="29">
        <f t="shared" si="2"/>
        <v>0</v>
      </c>
      <c r="BE65" s="48"/>
      <c r="BF65" s="48"/>
    </row>
    <row r="66" spans="1:58" customFormat="1" hidden="1" x14ac:dyDescent="0.25">
      <c r="A66" s="56">
        <f>'Identitas Siswa'!A65</f>
        <v>58</v>
      </c>
      <c r="B66" s="62" t="str">
        <f>IF('Identitas Siswa'!D65=0,"",'Identitas Siswa'!D65)</f>
        <v/>
      </c>
      <c r="C66" s="160"/>
      <c r="D66" s="160"/>
      <c r="E66" s="160"/>
      <c r="F66" s="160"/>
      <c r="G66" s="160"/>
      <c r="H66" s="160"/>
      <c r="I66" s="160"/>
      <c r="J66" s="160"/>
      <c r="K66" s="160"/>
      <c r="L66" s="160"/>
      <c r="M66" s="160"/>
      <c r="N66" s="160"/>
      <c r="O66" s="160"/>
      <c r="P66" s="160"/>
      <c r="Q66" s="160"/>
      <c r="R66" s="160"/>
      <c r="S66" s="160"/>
      <c r="T66" s="160"/>
      <c r="U66" s="160"/>
      <c r="V66" s="160"/>
      <c r="W66" s="160"/>
      <c r="X66" s="160"/>
      <c r="Y66" s="160"/>
      <c r="Z66" s="160"/>
      <c r="AA66" s="160"/>
      <c r="AB66" s="160"/>
      <c r="AC66" s="160"/>
      <c r="AD66" s="160"/>
      <c r="AE66" s="160"/>
      <c r="AF66" s="160"/>
      <c r="AG66" s="160"/>
      <c r="AH66" s="160"/>
      <c r="AI66" s="160"/>
      <c r="AJ66" s="160"/>
      <c r="AK66" s="57">
        <f t="shared" si="3"/>
        <v>0</v>
      </c>
      <c r="AL66" s="57">
        <f t="shared" si="4"/>
        <v>0</v>
      </c>
      <c r="AM66" s="57">
        <f t="shared" si="5"/>
        <v>0</v>
      </c>
      <c r="AN66" s="57" t="str">
        <f t="shared" si="6"/>
        <v/>
      </c>
      <c r="AO66" s="56">
        <f t="shared" si="7"/>
        <v>0</v>
      </c>
      <c r="AP66" s="56" t="str">
        <f t="shared" si="8"/>
        <v/>
      </c>
      <c r="AQ66" s="56">
        <f t="shared" si="9"/>
        <v>0</v>
      </c>
      <c r="AR66" s="56" t="str">
        <f t="shared" si="10"/>
        <v/>
      </c>
      <c r="AS66" s="58" t="str">
        <f>IFERROR(
   'Identitas Siswa'!E65 &amp; " " &amp; LOWER($AT$3) &amp; " " &amp; VLOOKUP(AP66, TP!$AY$5:$AZ$24, 2, 0) &amp; ".",
"")</f>
        <v/>
      </c>
      <c r="AT66" s="58" t="str">
        <f>IFERROR(
   'Identitas Siswa'!E65 &amp; " " &amp; LOWER($AT$4) &amp; " " &amp; VLOOKUP(AR66, TP!$AY$5:$AZ$24, 2, 0) &amp; ".",
"")</f>
        <v/>
      </c>
      <c r="AU66" s="15"/>
      <c r="AW66" s="29">
        <f t="shared" si="11"/>
        <v>0</v>
      </c>
      <c r="AX66" s="29">
        <f t="shared" si="0"/>
        <v>0</v>
      </c>
      <c r="AY66" s="29">
        <f t="shared" si="1"/>
        <v>0</v>
      </c>
      <c r="AZ66" s="54"/>
      <c r="BA66" s="29">
        <f t="shared" si="2"/>
        <v>0</v>
      </c>
      <c r="BE66" s="48"/>
      <c r="BF66" s="48"/>
    </row>
    <row r="67" spans="1:58" customFormat="1" hidden="1" x14ac:dyDescent="0.25">
      <c r="A67" s="56">
        <f>'Identitas Siswa'!A66</f>
        <v>59</v>
      </c>
      <c r="B67" s="62" t="str">
        <f>IF('Identitas Siswa'!D66=0,"",'Identitas Siswa'!D66)</f>
        <v/>
      </c>
      <c r="C67" s="160"/>
      <c r="D67" s="160"/>
      <c r="E67" s="160"/>
      <c r="F67" s="160"/>
      <c r="G67" s="160"/>
      <c r="H67" s="160"/>
      <c r="I67" s="160"/>
      <c r="J67" s="160"/>
      <c r="K67" s="160"/>
      <c r="L67" s="160"/>
      <c r="M67" s="160"/>
      <c r="N67" s="160"/>
      <c r="O67" s="160"/>
      <c r="P67" s="160"/>
      <c r="Q67" s="160"/>
      <c r="R67" s="160"/>
      <c r="S67" s="160"/>
      <c r="T67" s="160"/>
      <c r="U67" s="160"/>
      <c r="V67" s="160"/>
      <c r="W67" s="160"/>
      <c r="X67" s="160"/>
      <c r="Y67" s="160"/>
      <c r="Z67" s="160"/>
      <c r="AA67" s="160"/>
      <c r="AB67" s="160"/>
      <c r="AC67" s="160"/>
      <c r="AD67" s="160"/>
      <c r="AE67" s="160"/>
      <c r="AF67" s="160"/>
      <c r="AG67" s="160"/>
      <c r="AH67" s="160"/>
      <c r="AI67" s="160"/>
      <c r="AJ67" s="160"/>
      <c r="AK67" s="57">
        <f t="shared" si="3"/>
        <v>0</v>
      </c>
      <c r="AL67" s="57">
        <f t="shared" si="4"/>
        <v>0</v>
      </c>
      <c r="AM67" s="57">
        <f t="shared" si="5"/>
        <v>0</v>
      </c>
      <c r="AN67" s="57" t="str">
        <f t="shared" si="6"/>
        <v/>
      </c>
      <c r="AO67" s="56">
        <f t="shared" si="7"/>
        <v>0</v>
      </c>
      <c r="AP67" s="56" t="str">
        <f t="shared" si="8"/>
        <v/>
      </c>
      <c r="AQ67" s="56">
        <f t="shared" si="9"/>
        <v>0</v>
      </c>
      <c r="AR67" s="56" t="str">
        <f t="shared" si="10"/>
        <v/>
      </c>
      <c r="AS67" s="58" t="str">
        <f>IFERROR(
   'Identitas Siswa'!E66 &amp; " " &amp; LOWER($AT$3) &amp; " " &amp; VLOOKUP(AP67, TP!$AY$5:$AZ$24, 2, 0) &amp; ".",
"")</f>
        <v/>
      </c>
      <c r="AT67" s="58" t="str">
        <f>IFERROR(
   'Identitas Siswa'!E66 &amp; " " &amp; LOWER($AT$4) &amp; " " &amp; VLOOKUP(AR67, TP!$AY$5:$AZ$24, 2, 0) &amp; ".",
"")</f>
        <v/>
      </c>
      <c r="AU67" s="15"/>
      <c r="AW67" s="29">
        <f t="shared" si="11"/>
        <v>0</v>
      </c>
      <c r="AX67" s="29">
        <f t="shared" si="0"/>
        <v>0</v>
      </c>
      <c r="AY67" s="29">
        <f t="shared" si="1"/>
        <v>0</v>
      </c>
      <c r="AZ67" s="54"/>
      <c r="BA67" s="29">
        <f t="shared" si="2"/>
        <v>0</v>
      </c>
      <c r="BE67" s="48"/>
      <c r="BF67" s="48"/>
    </row>
    <row r="68" spans="1:58" customFormat="1" hidden="1" x14ac:dyDescent="0.25">
      <c r="A68" s="56">
        <f>'Identitas Siswa'!A67</f>
        <v>60</v>
      </c>
      <c r="B68" s="62" t="str">
        <f>IF('Identitas Siswa'!D67=0,"",'Identitas Siswa'!D67)</f>
        <v/>
      </c>
      <c r="C68" s="160"/>
      <c r="D68" s="160"/>
      <c r="E68" s="160"/>
      <c r="F68" s="160"/>
      <c r="G68" s="160"/>
      <c r="H68" s="160"/>
      <c r="I68" s="160"/>
      <c r="J68" s="160"/>
      <c r="K68" s="160"/>
      <c r="L68" s="160"/>
      <c r="M68" s="160"/>
      <c r="N68" s="160"/>
      <c r="O68" s="160"/>
      <c r="P68" s="160"/>
      <c r="Q68" s="160"/>
      <c r="R68" s="160"/>
      <c r="S68" s="160"/>
      <c r="T68" s="160"/>
      <c r="U68" s="160"/>
      <c r="V68" s="160"/>
      <c r="W68" s="160"/>
      <c r="X68" s="160"/>
      <c r="Y68" s="160"/>
      <c r="Z68" s="160"/>
      <c r="AA68" s="160"/>
      <c r="AB68" s="160"/>
      <c r="AC68" s="160"/>
      <c r="AD68" s="160"/>
      <c r="AE68" s="160"/>
      <c r="AF68" s="160"/>
      <c r="AG68" s="160"/>
      <c r="AH68" s="160"/>
      <c r="AI68" s="160"/>
      <c r="AJ68" s="160"/>
      <c r="AK68" s="57">
        <f t="shared" si="3"/>
        <v>0</v>
      </c>
      <c r="AL68" s="57">
        <f t="shared" si="4"/>
        <v>0</v>
      </c>
      <c r="AM68" s="57">
        <f t="shared" si="5"/>
        <v>0</v>
      </c>
      <c r="AN68" s="57" t="str">
        <f t="shared" si="6"/>
        <v/>
      </c>
      <c r="AO68" s="56">
        <f t="shared" si="7"/>
        <v>0</v>
      </c>
      <c r="AP68" s="56" t="str">
        <f t="shared" si="8"/>
        <v/>
      </c>
      <c r="AQ68" s="56">
        <f t="shared" si="9"/>
        <v>0</v>
      </c>
      <c r="AR68" s="56" t="str">
        <f t="shared" si="10"/>
        <v/>
      </c>
      <c r="AS68" s="58" t="str">
        <f>IFERROR(
   'Identitas Siswa'!E67 &amp; " " &amp; LOWER($AT$3) &amp; " " &amp; VLOOKUP(AP68, TP!$AY$5:$AZ$24, 2, 0) &amp; ".",
"")</f>
        <v/>
      </c>
      <c r="AT68" s="58" t="str">
        <f>IFERROR(
   'Identitas Siswa'!E67 &amp; " " &amp; LOWER($AT$4) &amp; " " &amp; VLOOKUP(AR68, TP!$AY$5:$AZ$24, 2, 0) &amp; ".",
"")</f>
        <v/>
      </c>
      <c r="AU68" s="15"/>
      <c r="AW68" s="29">
        <f t="shared" si="11"/>
        <v>0</v>
      </c>
      <c r="AX68" s="29">
        <f t="shared" si="0"/>
        <v>0</v>
      </c>
      <c r="AY68" s="29">
        <f t="shared" si="1"/>
        <v>0</v>
      </c>
      <c r="AZ68" s="54"/>
      <c r="BA68" s="29">
        <f t="shared" si="2"/>
        <v>0</v>
      </c>
      <c r="BE68" s="48"/>
      <c r="BF68" s="48"/>
    </row>
    <row r="69" spans="1:58" x14ac:dyDescent="0.25"/>
    <row r="70" spans="1:58" x14ac:dyDescent="0.25"/>
  </sheetData>
  <sheetProtection sheet="1" objects="1" scenarios="1"/>
  <mergeCells count="13">
    <mergeCell ref="AO7:AP7"/>
    <mergeCell ref="AQ7:AR7"/>
    <mergeCell ref="AS7:AT7"/>
    <mergeCell ref="AT1:AT2"/>
    <mergeCell ref="A7:A8"/>
    <mergeCell ref="B7:B8"/>
    <mergeCell ref="C7:V7"/>
    <mergeCell ref="W7:AH7"/>
    <mergeCell ref="AI7:AJ7"/>
    <mergeCell ref="AK7:AK8"/>
    <mergeCell ref="AL7:AL8"/>
    <mergeCell ref="AM7:AM8"/>
    <mergeCell ref="AN7:AN8"/>
  </mergeCells>
  <conditionalFormatting sqref="C9:C68">
    <cfRule type="expression" dxfId="159" priority="32">
      <formula>$C$8=""</formula>
    </cfRule>
  </conditionalFormatting>
  <conditionalFormatting sqref="D9:D68">
    <cfRule type="expression" dxfId="158" priority="31">
      <formula>$D$8=""</formula>
    </cfRule>
  </conditionalFormatting>
  <conditionalFormatting sqref="E9:E68">
    <cfRule type="expression" dxfId="157" priority="30">
      <formula>$E$8=""</formula>
    </cfRule>
  </conditionalFormatting>
  <conditionalFormatting sqref="F9:F68">
    <cfRule type="expression" dxfId="156" priority="29">
      <formula>$F$8=""</formula>
    </cfRule>
  </conditionalFormatting>
  <conditionalFormatting sqref="G9:G68">
    <cfRule type="expression" dxfId="155" priority="28">
      <formula>$G$8=""</formula>
    </cfRule>
  </conditionalFormatting>
  <conditionalFormatting sqref="H9:H68">
    <cfRule type="expression" dxfId="154" priority="27">
      <formula>$H$8=""</formula>
    </cfRule>
  </conditionalFormatting>
  <conditionalFormatting sqref="I9:I68">
    <cfRule type="expression" dxfId="153" priority="26">
      <formula>$I$8=""</formula>
    </cfRule>
  </conditionalFormatting>
  <conditionalFormatting sqref="J9:J68">
    <cfRule type="expression" dxfId="152" priority="25">
      <formula>$J$8=""</formula>
    </cfRule>
  </conditionalFormatting>
  <conditionalFormatting sqref="K9:K68">
    <cfRule type="expression" dxfId="151" priority="24">
      <formula>$K$8=""</formula>
    </cfRule>
  </conditionalFormatting>
  <conditionalFormatting sqref="L9:L68">
    <cfRule type="expression" dxfId="150" priority="23">
      <formula>$L$8=""</formula>
    </cfRule>
  </conditionalFormatting>
  <conditionalFormatting sqref="M9:M68">
    <cfRule type="expression" dxfId="149" priority="22">
      <formula>$M$8=""</formula>
    </cfRule>
  </conditionalFormatting>
  <conditionalFormatting sqref="N9:N68">
    <cfRule type="expression" dxfId="148" priority="21">
      <formula>$N$8=""</formula>
    </cfRule>
  </conditionalFormatting>
  <conditionalFormatting sqref="O9:O68">
    <cfRule type="expression" dxfId="147" priority="20">
      <formula>$O$8=""</formula>
    </cfRule>
  </conditionalFormatting>
  <conditionalFormatting sqref="P9:P68">
    <cfRule type="expression" dxfId="146" priority="19">
      <formula>$P$8=""</formula>
    </cfRule>
  </conditionalFormatting>
  <conditionalFormatting sqref="Q9:Q68">
    <cfRule type="expression" dxfId="145" priority="18">
      <formula>$Q$8=""</formula>
    </cfRule>
  </conditionalFormatting>
  <conditionalFormatting sqref="R9:R68">
    <cfRule type="expression" dxfId="144" priority="17">
      <formula>$R$8=""</formula>
    </cfRule>
  </conditionalFormatting>
  <conditionalFormatting sqref="S9:S68">
    <cfRule type="expression" dxfId="143" priority="16">
      <formula>$S$8=""</formula>
    </cfRule>
  </conditionalFormatting>
  <conditionalFormatting sqref="T9:T68">
    <cfRule type="expression" dxfId="142" priority="15">
      <formula>$T$8=""</formula>
    </cfRule>
  </conditionalFormatting>
  <conditionalFormatting sqref="U9:U68">
    <cfRule type="expression" dxfId="141" priority="14">
      <formula>$U$8=""</formula>
    </cfRule>
  </conditionalFormatting>
  <conditionalFormatting sqref="V9:V68">
    <cfRule type="expression" dxfId="140" priority="13">
      <formula>$V$8=""</formula>
    </cfRule>
  </conditionalFormatting>
  <conditionalFormatting sqref="W9:W68">
    <cfRule type="expression" dxfId="139" priority="12">
      <formula>$W$8=""</formula>
    </cfRule>
  </conditionalFormatting>
  <conditionalFormatting sqref="X9:X68">
    <cfRule type="expression" dxfId="138" priority="11">
      <formula>$X$8=""</formula>
    </cfRule>
  </conditionalFormatting>
  <conditionalFormatting sqref="Y9:Y68">
    <cfRule type="expression" dxfId="137" priority="10">
      <formula>$Y$8=""</formula>
    </cfRule>
  </conditionalFormatting>
  <conditionalFormatting sqref="Z9:Z68">
    <cfRule type="expression" dxfId="136" priority="9">
      <formula>$Z$8=""</formula>
    </cfRule>
  </conditionalFormatting>
  <conditionalFormatting sqref="AA9:AA68">
    <cfRule type="expression" dxfId="135" priority="8">
      <formula>$AA$8=""</formula>
    </cfRule>
  </conditionalFormatting>
  <conditionalFormatting sqref="AB9:AB68">
    <cfRule type="expression" dxfId="134" priority="7">
      <formula>$AB$8=""</formula>
    </cfRule>
  </conditionalFormatting>
  <conditionalFormatting sqref="AC9:AC68">
    <cfRule type="expression" dxfId="133" priority="6">
      <formula>$AC$8=""</formula>
    </cfRule>
  </conditionalFormatting>
  <conditionalFormatting sqref="AD9:AD68">
    <cfRule type="expression" dxfId="132" priority="5">
      <formula>$AD$8=""</formula>
    </cfRule>
  </conditionalFormatting>
  <conditionalFormatting sqref="AE9:AE68">
    <cfRule type="expression" dxfId="131" priority="4">
      <formula>$AE$8=""</formula>
    </cfRule>
  </conditionalFormatting>
  <conditionalFormatting sqref="AF9:AF68">
    <cfRule type="expression" dxfId="130" priority="3">
      <formula>$AF$8=""</formula>
    </cfRule>
  </conditionalFormatting>
  <conditionalFormatting sqref="AG9:AG68">
    <cfRule type="expression" dxfId="129" priority="2">
      <formula>$AG$8=""</formula>
    </cfRule>
  </conditionalFormatting>
  <conditionalFormatting sqref="AH9:AH68">
    <cfRule type="expression" dxfId="128" priority="1">
      <formula>$AH$8=""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5057" r:id="rId3" name="CommandButton1">
          <controlPr defaultSize="0" autoLine="0" r:id="rId4">
            <anchor moveWithCells="1">
              <from>
                <xdr:col>1</xdr:col>
                <xdr:colOff>9525</xdr:colOff>
                <xdr:row>1</xdr:row>
                <xdr:rowOff>38100</xdr:rowOff>
              </from>
              <to>
                <xdr:col>1</xdr:col>
                <xdr:colOff>1733550</xdr:colOff>
                <xdr:row>4</xdr:row>
                <xdr:rowOff>133350</xdr:rowOff>
              </to>
            </anchor>
          </controlPr>
        </control>
      </mc:Choice>
      <mc:Fallback>
        <control shapeId="45057" r:id="rId3" name="CommandButton1"/>
      </mc:Fallback>
    </mc:AlternateContent>
  </control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E31688-EF53-4C67-A023-A70CED86D794}">
  <sheetPr codeName="Sheet18"/>
  <dimension ref="A1:BH70"/>
  <sheetViews>
    <sheetView showGridLines="0" showRowColHeaders="0" zoomScale="40" zoomScaleNormal="4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AT4" activeCellId="2" sqref="C9:AJ68 AT3 AT4"/>
    </sheetView>
  </sheetViews>
  <sheetFormatPr defaultColWidth="0" defaultRowHeight="15" customHeight="1" zeroHeight="1" x14ac:dyDescent="0.25"/>
  <cols>
    <col min="1" max="1" width="3.28515625" style="15" customWidth="1"/>
    <col min="2" max="2" width="36.42578125" style="15" customWidth="1"/>
    <col min="3" max="36" width="9.140625" style="15" customWidth="1"/>
    <col min="37" max="38" width="11.85546875" style="15" customWidth="1"/>
    <col min="39" max="39" width="10.7109375" style="15" customWidth="1"/>
    <col min="40" max="40" width="11.5703125" style="15" customWidth="1"/>
    <col min="41" max="41" width="5.140625" style="15" hidden="1" customWidth="1"/>
    <col min="42" max="42" width="4.85546875" style="15" hidden="1" customWidth="1"/>
    <col min="43" max="43" width="5.140625" style="15" hidden="1" customWidth="1"/>
    <col min="44" max="44" width="4.85546875" style="15" hidden="1" customWidth="1"/>
    <col min="45" max="45" width="48.42578125" style="15" customWidth="1"/>
    <col min="46" max="46" width="49.140625" style="15" customWidth="1"/>
    <col min="47" max="47" width="9.140625" style="15" customWidth="1"/>
    <col min="48" max="52" width="9.140625" style="15" hidden="1" customWidth="1"/>
    <col min="53" max="53" width="12.42578125" style="15" hidden="1" customWidth="1"/>
    <col min="54" max="56" width="9.140625" style="15" hidden="1" customWidth="1"/>
    <col min="57" max="57" width="38" style="15" hidden="1" customWidth="1"/>
    <col min="58" max="58" width="34.85546875" style="15" hidden="1" customWidth="1"/>
    <col min="59" max="59" width="45" style="15" hidden="1" customWidth="1"/>
    <col min="60" max="60" width="40.28515625" style="15" hidden="1" customWidth="1"/>
    <col min="61" max="16384" width="9.140625" style="15" hidden="1"/>
  </cols>
  <sheetData>
    <row r="1" spans="1:58" x14ac:dyDescent="0.25">
      <c r="AT1" s="284" t="s">
        <v>354</v>
      </c>
    </row>
    <row r="2" spans="1:58" x14ac:dyDescent="0.25">
      <c r="AT2" s="285"/>
    </row>
    <row r="3" spans="1:58" x14ac:dyDescent="0.25">
      <c r="AS3" s="61" t="s">
        <v>347</v>
      </c>
      <c r="AT3" s="161" t="s">
        <v>343</v>
      </c>
    </row>
    <row r="4" spans="1:58" ht="15.75" thickBot="1" x14ac:dyDescent="0.3">
      <c r="AS4" s="61" t="s">
        <v>348</v>
      </c>
      <c r="AT4" s="162" t="s">
        <v>344</v>
      </c>
      <c r="AZ4" s="15" t="str">
        <f>AW8</f>
        <v>S. TP</v>
      </c>
      <c r="BA4" s="15" t="str">
        <f>AX8</f>
        <v>S. LM</v>
      </c>
      <c r="BB4" s="15" t="str">
        <f>AY8</f>
        <v>S. AS</v>
      </c>
    </row>
    <row r="5" spans="1:58" x14ac:dyDescent="0.25">
      <c r="AZ5" s="15">
        <f>'MAPEL &amp; BOBOT'!H5</f>
        <v>1</v>
      </c>
      <c r="BA5" s="15">
        <f>'MAPEL &amp; BOBOT'!H6</f>
        <v>1</v>
      </c>
      <c r="BB5" s="15">
        <f>'MAPEL &amp; BOBOT'!H7</f>
        <v>2</v>
      </c>
      <c r="BC5" s="15">
        <f>SUM(AZ5:BB5)</f>
        <v>4</v>
      </c>
    </row>
    <row r="6" spans="1:58" x14ac:dyDescent="0.25"/>
    <row r="7" spans="1:58" customFormat="1" ht="45" customHeight="1" x14ac:dyDescent="0.25">
      <c r="A7" s="283" t="s">
        <v>53</v>
      </c>
      <c r="B7" s="286" t="s">
        <v>353</v>
      </c>
      <c r="C7" s="287" t="str">
        <f>'MAPEL &amp; BOBOT'!F5</f>
        <v>SUMATIF TUJUAN PEMBELAJARAN</v>
      </c>
      <c r="D7" s="287"/>
      <c r="E7" s="287"/>
      <c r="F7" s="287"/>
      <c r="G7" s="287"/>
      <c r="H7" s="287"/>
      <c r="I7" s="287"/>
      <c r="J7" s="287"/>
      <c r="K7" s="287"/>
      <c r="L7" s="287"/>
      <c r="M7" s="287"/>
      <c r="N7" s="287"/>
      <c r="O7" s="287"/>
      <c r="P7" s="287"/>
      <c r="Q7" s="287"/>
      <c r="R7" s="287"/>
      <c r="S7" s="287"/>
      <c r="T7" s="287"/>
      <c r="U7" s="287"/>
      <c r="V7" s="287"/>
      <c r="W7" s="287" t="str">
        <f>'MAPEL &amp; BOBOT'!F6</f>
        <v>SUMATIF LINGKUP MATERI</v>
      </c>
      <c r="X7" s="287"/>
      <c r="Y7" s="287"/>
      <c r="Z7" s="287"/>
      <c r="AA7" s="287"/>
      <c r="AB7" s="287"/>
      <c r="AC7" s="287"/>
      <c r="AD7" s="287"/>
      <c r="AE7" s="287"/>
      <c r="AF7" s="287"/>
      <c r="AG7" s="287"/>
      <c r="AH7" s="287"/>
      <c r="AI7" s="288" t="str">
        <f>'MAPEL &amp; BOBOT'!F7</f>
        <v>SUMATIF AKHIR SEMESTER</v>
      </c>
      <c r="AJ7" s="288"/>
      <c r="AK7" s="289" t="str">
        <f>"NA "&amp;C7</f>
        <v>NA SUMATIF TUJUAN PEMBELAJARAN</v>
      </c>
      <c r="AL7" s="289" t="str">
        <f>"NA "&amp;W7</f>
        <v>NA SUMATIF LINGKUP MATERI</v>
      </c>
      <c r="AM7" s="289" t="str">
        <f>"NA "&amp;AI7</f>
        <v>NA SUMATIF AKHIR SEMESTER</v>
      </c>
      <c r="AN7" s="289" t="s">
        <v>346</v>
      </c>
      <c r="AO7" s="282" t="s">
        <v>349</v>
      </c>
      <c r="AP7" s="282"/>
      <c r="AQ7" s="282" t="s">
        <v>350</v>
      </c>
      <c r="AR7" s="282"/>
      <c r="AS7" s="283" t="s">
        <v>340</v>
      </c>
      <c r="AT7" s="283"/>
      <c r="AU7" s="15"/>
    </row>
    <row r="8" spans="1:58" customFormat="1" ht="71.25" customHeight="1" x14ac:dyDescent="0.25">
      <c r="A8" s="283"/>
      <c r="B8" s="286"/>
      <c r="C8" s="49" t="str" cm="1">
        <f t="array" ref="C8:V8">IF(TRANSPOSE(TP!BC5:BC24)="", "", TRANSPOSE(TP!BC5:BC24))</f>
        <v>TP 1</v>
      </c>
      <c r="D8" s="49" t="str">
        <v>TP 2</v>
      </c>
      <c r="E8" s="49" t="str">
        <v/>
      </c>
      <c r="F8" s="49" t="str">
        <v/>
      </c>
      <c r="G8" s="49" t="str">
        <v/>
      </c>
      <c r="H8" s="49" t="str">
        <v/>
      </c>
      <c r="I8" s="49" t="str">
        <v/>
      </c>
      <c r="J8" s="49" t="str">
        <v/>
      </c>
      <c r="K8" s="49" t="str">
        <v/>
      </c>
      <c r="L8" s="49" t="str">
        <v/>
      </c>
      <c r="M8" s="49" t="str">
        <v/>
      </c>
      <c r="N8" s="49" t="str">
        <v/>
      </c>
      <c r="O8" s="49" t="str">
        <v/>
      </c>
      <c r="P8" s="49" t="str">
        <v/>
      </c>
      <c r="Q8" s="49" t="str">
        <v/>
      </c>
      <c r="R8" s="49" t="str">
        <v/>
      </c>
      <c r="S8" s="49" t="str">
        <v/>
      </c>
      <c r="T8" s="49" t="str">
        <v/>
      </c>
      <c r="U8" s="49" t="str">
        <v/>
      </c>
      <c r="V8" s="49" t="str">
        <v/>
      </c>
      <c r="W8" s="50" t="str" cm="1">
        <f t="array" ref="W8:AH8">IF(TRANSPOSE(TP!BB5:BB16)="", "", TRANSPOSE(TP!BB5:BB16))</f>
        <v>Materi 1</v>
      </c>
      <c r="X8" s="50" t="str">
        <v/>
      </c>
      <c r="Y8" s="51" t="str">
        <v/>
      </c>
      <c r="Z8" s="51" t="str">
        <v/>
      </c>
      <c r="AA8" s="51" t="str">
        <v/>
      </c>
      <c r="AB8" s="51" t="str">
        <v/>
      </c>
      <c r="AC8" s="51" t="str">
        <v/>
      </c>
      <c r="AD8" s="51" t="str">
        <v/>
      </c>
      <c r="AE8" s="51" t="str">
        <v/>
      </c>
      <c r="AF8" s="51" t="str">
        <v/>
      </c>
      <c r="AG8" s="51" t="str">
        <v/>
      </c>
      <c r="AH8" s="51" t="str">
        <v/>
      </c>
      <c r="AI8" s="52" t="s">
        <v>338</v>
      </c>
      <c r="AJ8" s="52" t="s">
        <v>339</v>
      </c>
      <c r="AK8" s="290"/>
      <c r="AL8" s="290"/>
      <c r="AM8" s="290"/>
      <c r="AN8" s="290"/>
      <c r="AO8" s="53" t="s">
        <v>351</v>
      </c>
      <c r="AP8" s="53" t="s">
        <v>352</v>
      </c>
      <c r="AQ8" s="53" t="s">
        <v>351</v>
      </c>
      <c r="AR8" s="53" t="s">
        <v>352</v>
      </c>
      <c r="AS8" s="49" t="s">
        <v>341</v>
      </c>
      <c r="AT8" s="49" t="s">
        <v>342</v>
      </c>
      <c r="AU8" s="15"/>
      <c r="AW8" s="29" t="str">
        <f>'MAPEL &amp; BOBOT'!G5</f>
        <v>S. TP</v>
      </c>
      <c r="AX8" s="29" t="str">
        <f>'MAPEL &amp; BOBOT'!G6</f>
        <v>S. LM</v>
      </c>
      <c r="AY8" s="29" t="str">
        <f>'MAPEL &amp; BOBOT'!G7</f>
        <v>S. AS</v>
      </c>
      <c r="AZ8" s="54"/>
      <c r="BA8" s="29" t="s">
        <v>345</v>
      </c>
    </row>
    <row r="9" spans="1:58" customFormat="1" ht="42" customHeight="1" x14ac:dyDescent="0.25">
      <c r="A9" s="56">
        <f>'Identitas Siswa'!A8</f>
        <v>1</v>
      </c>
      <c r="B9" s="62" t="str">
        <f>IF('Identitas Siswa'!D8=0,"",'Identitas Siswa'!D8)</f>
        <v>Siswa 01</v>
      </c>
      <c r="C9" s="160">
        <v>90</v>
      </c>
      <c r="D9" s="160">
        <v>90</v>
      </c>
      <c r="E9" s="160"/>
      <c r="F9" s="160"/>
      <c r="G9" s="160"/>
      <c r="H9" s="160"/>
      <c r="I9" s="160"/>
      <c r="J9" s="160"/>
      <c r="K9" s="160"/>
      <c r="L9" s="160"/>
      <c r="M9" s="160"/>
      <c r="N9" s="160"/>
      <c r="O9" s="160"/>
      <c r="P9" s="160"/>
      <c r="Q9" s="160"/>
      <c r="R9" s="160"/>
      <c r="S9" s="160"/>
      <c r="T9" s="160"/>
      <c r="U9" s="160"/>
      <c r="V9" s="160"/>
      <c r="W9" s="160">
        <v>90</v>
      </c>
      <c r="X9" s="160"/>
      <c r="Y9" s="160"/>
      <c r="Z9" s="160"/>
      <c r="AA9" s="160"/>
      <c r="AB9" s="160"/>
      <c r="AC9" s="160"/>
      <c r="AD9" s="160"/>
      <c r="AE9" s="160"/>
      <c r="AF9" s="160"/>
      <c r="AG9" s="160"/>
      <c r="AH9" s="160"/>
      <c r="AI9" s="160">
        <v>90</v>
      </c>
      <c r="AJ9" s="160">
        <v>90</v>
      </c>
      <c r="AK9" s="57">
        <f>IFERROR(AVERAGE(C9:V9),0)</f>
        <v>90</v>
      </c>
      <c r="AL9" s="57">
        <f>IFERROR(AVERAGE(W9:AH9),0)</f>
        <v>90</v>
      </c>
      <c r="AM9" s="57">
        <f>IFERROR(AVERAGE(AI9:AJ9),0)</f>
        <v>90</v>
      </c>
      <c r="AN9" s="57">
        <f>IFERROR(ROUND(IFERROR(SUM($AW9:$AY9)/$BA9,""),0),"")</f>
        <v>90</v>
      </c>
      <c r="AO9" s="56">
        <f>MAX(C9:V9)</f>
        <v>90</v>
      </c>
      <c r="AP9" s="56" t="str">
        <f>IFERROR(INDEX(C$8:V$8, MATCH(AO9, C9:V9, 0)), "")</f>
        <v>TP 1</v>
      </c>
      <c r="AQ9" s="56">
        <f>MIN(C9:V9)</f>
        <v>90</v>
      </c>
      <c r="AR9" s="56" t="str">
        <f>IFERROR(INDEX(C$8:V$8, MATCH(AQ9, C9:V9, 0)), "")</f>
        <v>TP 1</v>
      </c>
      <c r="AS9" s="58" t="str">
        <f>IFERROR(
   'Identitas Siswa'!E8 &amp; " " &amp; LOWER($AT$3) &amp; " " &amp; VLOOKUP(AP9, TP!$BC$5:$BD$24, 2, 0) &amp; ".",
"")</f>
        <v>Si A menunjukkan penguasaan dalam Tujuan Pembelajaran 1.</v>
      </c>
      <c r="AT9" s="58" t="str">
        <f>IFERROR(
   'Identitas Siswa'!E8 &amp; " " &amp; LOWER($AT$4) &amp; " " &amp; VLOOKUP(AR9, TP!$BC$5:$BD$24, 2, 0) &amp; ".",
"")</f>
        <v>Si A perlu bimbingan dalam Tujuan Pembelajaran 1.</v>
      </c>
      <c r="AU9" s="15"/>
      <c r="AW9" s="29">
        <f>IFERROR(AK9*$AZ$5,0)</f>
        <v>90</v>
      </c>
      <c r="AX9" s="29">
        <f>IFERROR(AL9*$BA$5,0)</f>
        <v>90</v>
      </c>
      <c r="AY9" s="29">
        <f>IFERROR(AM9*$BB$5,0)</f>
        <v>180</v>
      </c>
      <c r="AZ9" s="54"/>
      <c r="BA9" s="29">
        <f>SUM(SUM(AK9&gt;0)*$AZ$5,SUM(AL9&gt;0)*$BA$5,SUM(AM9&gt;0)*$BB$5)</f>
        <v>4</v>
      </c>
    </row>
    <row r="10" spans="1:58" customFormat="1" ht="24" x14ac:dyDescent="0.25">
      <c r="A10" s="56">
        <f>'Identitas Siswa'!A9</f>
        <v>2</v>
      </c>
      <c r="B10" s="62" t="str">
        <f>IF('Identitas Siswa'!D9=0,"",'Identitas Siswa'!D9)</f>
        <v>Siswa 02</v>
      </c>
      <c r="C10" s="160">
        <v>80</v>
      </c>
      <c r="D10" s="160">
        <v>80</v>
      </c>
      <c r="E10" s="160"/>
      <c r="F10" s="160"/>
      <c r="G10" s="160"/>
      <c r="H10" s="160"/>
      <c r="I10" s="160"/>
      <c r="J10" s="160"/>
      <c r="K10" s="160"/>
      <c r="L10" s="160"/>
      <c r="M10" s="160"/>
      <c r="N10" s="160"/>
      <c r="O10" s="160"/>
      <c r="P10" s="160"/>
      <c r="Q10" s="160"/>
      <c r="R10" s="160"/>
      <c r="S10" s="160"/>
      <c r="T10" s="160"/>
      <c r="U10" s="160"/>
      <c r="V10" s="160"/>
      <c r="W10" s="160">
        <v>80</v>
      </c>
      <c r="X10" s="160"/>
      <c r="Y10" s="160"/>
      <c r="Z10" s="160"/>
      <c r="AA10" s="160"/>
      <c r="AB10" s="160"/>
      <c r="AC10" s="160"/>
      <c r="AD10" s="160"/>
      <c r="AE10" s="160"/>
      <c r="AF10" s="160"/>
      <c r="AG10" s="160"/>
      <c r="AH10" s="160"/>
      <c r="AI10" s="160">
        <v>80</v>
      </c>
      <c r="AJ10" s="160">
        <v>80</v>
      </c>
      <c r="AK10" s="57">
        <f>IFERROR(AVERAGE(C10:V10),0)</f>
        <v>80</v>
      </c>
      <c r="AL10" s="57">
        <f>IFERROR(AVERAGE(W10:AH10),0)</f>
        <v>80</v>
      </c>
      <c r="AM10" s="57">
        <f>IFERROR(AVERAGE(AI10:AJ10),0)</f>
        <v>80</v>
      </c>
      <c r="AN10" s="57">
        <f>IFERROR(ROUND(IFERROR(SUM($AW10:$AY10)/$BA10,""),0),"")</f>
        <v>80</v>
      </c>
      <c r="AO10" s="56">
        <f>MAX(C10:V10)</f>
        <v>80</v>
      </c>
      <c r="AP10" s="56" t="str">
        <f>IFERROR(INDEX(C$8:V$8, MATCH(AO10, C10:V10, 0)), "")</f>
        <v>TP 1</v>
      </c>
      <c r="AQ10" s="56">
        <f>MIN(C10:V10)</f>
        <v>80</v>
      </c>
      <c r="AR10" s="56" t="str">
        <f>IFERROR(INDEX(C$8:V$8, MATCH(AQ10, C10:V10, 0)), "")</f>
        <v>TP 1</v>
      </c>
      <c r="AS10" s="58" t="str">
        <f>IFERROR(
   'Identitas Siswa'!E9 &amp; " " &amp; LOWER($AT$3) &amp; " " &amp; VLOOKUP(AP10, TP!$BC$5:$BD$24, 2, 0) &amp; ".",
"")</f>
        <v>Si B menunjukkan penguasaan dalam Tujuan Pembelajaran 1.</v>
      </c>
      <c r="AT10" s="58" t="str">
        <f>IFERROR(
   'Identitas Siswa'!E9 &amp; " " &amp; LOWER($AT$4) &amp; " " &amp; VLOOKUP(AR10, TP!$BC$5:$BD$24, 2, 0) &amp; ".",
"")</f>
        <v>Si B perlu bimbingan dalam Tujuan Pembelajaran 1.</v>
      </c>
      <c r="AU10" s="15"/>
      <c r="AW10" s="29">
        <f>IFERROR(AK10*$AZ$5,0)</f>
        <v>80</v>
      </c>
      <c r="AX10" s="29">
        <f t="shared" ref="AX10:AX68" si="0">IFERROR(AL10*$BA$5,0)</f>
        <v>80</v>
      </c>
      <c r="AY10" s="29">
        <f t="shared" ref="AY10:AY68" si="1">IFERROR(AM10*$BB$5,0)</f>
        <v>160</v>
      </c>
      <c r="AZ10" s="54"/>
      <c r="BA10" s="29">
        <f t="shared" ref="BA10:BA68" si="2">SUM(SUM(AK10&gt;0)*$AZ$5,SUM(AL10&gt;0)*$BA$5,SUM(AM10&gt;0)*$BB$5)</f>
        <v>4</v>
      </c>
      <c r="BE10" s="48"/>
      <c r="BF10" s="48"/>
    </row>
    <row r="11" spans="1:58" customFormat="1" hidden="1" x14ac:dyDescent="0.25">
      <c r="A11" s="56">
        <f>'Identitas Siswa'!A10</f>
        <v>3</v>
      </c>
      <c r="B11" s="62" t="str">
        <f>IF('Identitas Siswa'!D10=0,"",'Identitas Siswa'!D10)</f>
        <v/>
      </c>
      <c r="C11" s="160"/>
      <c r="D11" s="160"/>
      <c r="E11" s="160"/>
      <c r="F11" s="160"/>
      <c r="G11" s="160"/>
      <c r="H11" s="160"/>
      <c r="I11" s="160"/>
      <c r="J11" s="160"/>
      <c r="K11" s="160"/>
      <c r="L11" s="160"/>
      <c r="M11" s="160"/>
      <c r="N11" s="160"/>
      <c r="O11" s="160"/>
      <c r="P11" s="160"/>
      <c r="Q11" s="160"/>
      <c r="R11" s="160"/>
      <c r="S11" s="160"/>
      <c r="T11" s="160"/>
      <c r="U11" s="160"/>
      <c r="V11" s="160"/>
      <c r="W11" s="160"/>
      <c r="X11" s="160"/>
      <c r="Y11" s="160"/>
      <c r="Z11" s="160"/>
      <c r="AA11" s="160"/>
      <c r="AB11" s="160"/>
      <c r="AC11" s="160"/>
      <c r="AD11" s="160"/>
      <c r="AE11" s="160"/>
      <c r="AF11" s="160"/>
      <c r="AG11" s="160"/>
      <c r="AH11" s="160"/>
      <c r="AI11" s="160"/>
      <c r="AJ11" s="160"/>
      <c r="AK11" s="57">
        <f t="shared" ref="AK11:AK68" si="3">IFERROR(AVERAGE(C11:V11),0)</f>
        <v>0</v>
      </c>
      <c r="AL11" s="57">
        <f t="shared" ref="AL11:AL68" si="4">IFERROR(AVERAGE(W11:AH11),0)</f>
        <v>0</v>
      </c>
      <c r="AM11" s="57">
        <f t="shared" ref="AM11:AM68" si="5">IFERROR(AVERAGE(AI11:AJ11),0)</f>
        <v>0</v>
      </c>
      <c r="AN11" s="57" t="str">
        <f t="shared" ref="AN11:AN68" si="6">IFERROR(ROUND(IFERROR(SUM($AW11:$AY11)/$BA11,""),0),"")</f>
        <v/>
      </c>
      <c r="AO11" s="56">
        <f t="shared" ref="AO11:AO68" si="7">MAX(C11:V11)</f>
        <v>0</v>
      </c>
      <c r="AP11" s="56" t="str">
        <f t="shared" ref="AP11:AP68" si="8">IFERROR(INDEX(C$8:V$8, MATCH(AO11, C11:V11, 0)), "")</f>
        <v/>
      </c>
      <c r="AQ11" s="56">
        <f t="shared" ref="AQ11:AQ68" si="9">MIN(C11:V11)</f>
        <v>0</v>
      </c>
      <c r="AR11" s="56" t="str">
        <f t="shared" ref="AR11:AR68" si="10">IFERROR(INDEX(C$8:V$8, MATCH(AQ11, C11:V11, 0)), "")</f>
        <v/>
      </c>
      <c r="AS11" s="58" t="str">
        <f>IFERROR(
   'Identitas Siswa'!E10 &amp; " " &amp; LOWER($AT$3) &amp; " " &amp; VLOOKUP(AP11, TP!$BC$5:$BD$24, 2, 0) &amp; ".",
"")</f>
        <v/>
      </c>
      <c r="AT11" s="58" t="str">
        <f>IFERROR(
   'Identitas Siswa'!E10 &amp; " " &amp; LOWER($AT$4) &amp; " " &amp; VLOOKUP(AR11, TP!$BC$5:$BD$24, 2, 0) &amp; ".",
"")</f>
        <v/>
      </c>
      <c r="AU11" s="15"/>
      <c r="AW11" s="29">
        <f t="shared" ref="AW11:AW68" si="11">IFERROR(AK11*$AZ$5,0)</f>
        <v>0</v>
      </c>
      <c r="AX11" s="29">
        <f t="shared" si="0"/>
        <v>0</v>
      </c>
      <c r="AY11" s="29">
        <f t="shared" si="1"/>
        <v>0</v>
      </c>
      <c r="AZ11" s="54"/>
      <c r="BA11" s="29">
        <f t="shared" si="2"/>
        <v>0</v>
      </c>
      <c r="BE11" s="48"/>
      <c r="BF11" s="48"/>
    </row>
    <row r="12" spans="1:58" customFormat="1" hidden="1" x14ac:dyDescent="0.25">
      <c r="A12" s="56">
        <f>'Identitas Siswa'!A11</f>
        <v>4</v>
      </c>
      <c r="B12" s="62" t="str">
        <f>IF('Identitas Siswa'!D11=0,"",'Identitas Siswa'!D11)</f>
        <v/>
      </c>
      <c r="C12" s="160"/>
      <c r="D12" s="160"/>
      <c r="E12" s="160"/>
      <c r="F12" s="160"/>
      <c r="G12" s="160"/>
      <c r="H12" s="160"/>
      <c r="I12" s="160"/>
      <c r="J12" s="160"/>
      <c r="K12" s="160"/>
      <c r="L12" s="160"/>
      <c r="M12" s="160"/>
      <c r="N12" s="160"/>
      <c r="O12" s="160"/>
      <c r="P12" s="160"/>
      <c r="Q12" s="160"/>
      <c r="R12" s="160"/>
      <c r="S12" s="160"/>
      <c r="T12" s="160"/>
      <c r="U12" s="160"/>
      <c r="V12" s="160"/>
      <c r="W12" s="160"/>
      <c r="X12" s="160"/>
      <c r="Y12" s="160"/>
      <c r="Z12" s="160"/>
      <c r="AA12" s="160"/>
      <c r="AB12" s="160"/>
      <c r="AC12" s="160"/>
      <c r="AD12" s="160"/>
      <c r="AE12" s="160"/>
      <c r="AF12" s="160"/>
      <c r="AG12" s="160"/>
      <c r="AH12" s="160"/>
      <c r="AI12" s="160"/>
      <c r="AJ12" s="160"/>
      <c r="AK12" s="57">
        <f t="shared" si="3"/>
        <v>0</v>
      </c>
      <c r="AL12" s="57">
        <f t="shared" si="4"/>
        <v>0</v>
      </c>
      <c r="AM12" s="57">
        <f t="shared" si="5"/>
        <v>0</v>
      </c>
      <c r="AN12" s="57" t="str">
        <f t="shared" si="6"/>
        <v/>
      </c>
      <c r="AO12" s="56">
        <f t="shared" si="7"/>
        <v>0</v>
      </c>
      <c r="AP12" s="56" t="str">
        <f t="shared" si="8"/>
        <v/>
      </c>
      <c r="AQ12" s="56">
        <f t="shared" si="9"/>
        <v>0</v>
      </c>
      <c r="AR12" s="56" t="str">
        <f t="shared" si="10"/>
        <v/>
      </c>
      <c r="AS12" s="58" t="str">
        <f>IFERROR(
   'Identitas Siswa'!E11 &amp; " " &amp; LOWER($AT$3) &amp; " " &amp; VLOOKUP(AP12, TP!$BC$5:$BD$24, 2, 0) &amp; ".",
"")</f>
        <v/>
      </c>
      <c r="AT12" s="58" t="str">
        <f>IFERROR(
   'Identitas Siswa'!E11 &amp; " " &amp; LOWER($AT$4) &amp; " " &amp; VLOOKUP(AR12, TP!$BC$5:$BD$24, 2, 0) &amp; ".",
"")</f>
        <v/>
      </c>
      <c r="AU12" s="15"/>
      <c r="AW12" s="29">
        <f t="shared" si="11"/>
        <v>0</v>
      </c>
      <c r="AX12" s="29">
        <f t="shared" si="0"/>
        <v>0</v>
      </c>
      <c r="AY12" s="29">
        <f t="shared" si="1"/>
        <v>0</v>
      </c>
      <c r="AZ12" s="54"/>
      <c r="BA12" s="29">
        <f t="shared" si="2"/>
        <v>0</v>
      </c>
      <c r="BE12" s="48"/>
      <c r="BF12" s="48"/>
    </row>
    <row r="13" spans="1:58" customFormat="1" hidden="1" x14ac:dyDescent="0.25">
      <c r="A13" s="56">
        <f>'Identitas Siswa'!A12</f>
        <v>5</v>
      </c>
      <c r="B13" s="62" t="str">
        <f>IF('Identitas Siswa'!D12=0,"",'Identitas Siswa'!D12)</f>
        <v/>
      </c>
      <c r="C13" s="160"/>
      <c r="D13" s="160"/>
      <c r="E13" s="160"/>
      <c r="F13" s="160"/>
      <c r="G13" s="160"/>
      <c r="H13" s="160"/>
      <c r="I13" s="160"/>
      <c r="J13" s="160"/>
      <c r="K13" s="160"/>
      <c r="L13" s="160"/>
      <c r="M13" s="160"/>
      <c r="N13" s="160"/>
      <c r="O13" s="160"/>
      <c r="P13" s="160"/>
      <c r="Q13" s="160"/>
      <c r="R13" s="160"/>
      <c r="S13" s="160"/>
      <c r="T13" s="160"/>
      <c r="U13" s="160"/>
      <c r="V13" s="160"/>
      <c r="W13" s="160"/>
      <c r="X13" s="160"/>
      <c r="Y13" s="160"/>
      <c r="Z13" s="160"/>
      <c r="AA13" s="160"/>
      <c r="AB13" s="160"/>
      <c r="AC13" s="160"/>
      <c r="AD13" s="160"/>
      <c r="AE13" s="160"/>
      <c r="AF13" s="160"/>
      <c r="AG13" s="160"/>
      <c r="AH13" s="160"/>
      <c r="AI13" s="160"/>
      <c r="AJ13" s="160"/>
      <c r="AK13" s="57">
        <f t="shared" si="3"/>
        <v>0</v>
      </c>
      <c r="AL13" s="57">
        <f t="shared" si="4"/>
        <v>0</v>
      </c>
      <c r="AM13" s="57">
        <f t="shared" si="5"/>
        <v>0</v>
      </c>
      <c r="AN13" s="57" t="str">
        <f t="shared" si="6"/>
        <v/>
      </c>
      <c r="AO13" s="56">
        <f t="shared" si="7"/>
        <v>0</v>
      </c>
      <c r="AP13" s="56" t="str">
        <f t="shared" si="8"/>
        <v/>
      </c>
      <c r="AQ13" s="56">
        <f t="shared" si="9"/>
        <v>0</v>
      </c>
      <c r="AR13" s="56" t="str">
        <f t="shared" si="10"/>
        <v/>
      </c>
      <c r="AS13" s="58" t="str">
        <f>IFERROR(
   'Identitas Siswa'!E12 &amp; " " &amp; LOWER($AT$3) &amp; " " &amp; VLOOKUP(AP13, TP!$BC$5:$BD$24, 2, 0) &amp; ".",
"")</f>
        <v/>
      </c>
      <c r="AT13" s="58" t="str">
        <f>IFERROR(
   'Identitas Siswa'!E12 &amp; " " &amp; LOWER($AT$4) &amp; " " &amp; VLOOKUP(AR13, TP!$BC$5:$BD$24, 2, 0) &amp; ".",
"")</f>
        <v/>
      </c>
      <c r="AU13" s="15"/>
      <c r="AW13" s="29">
        <f t="shared" si="11"/>
        <v>0</v>
      </c>
      <c r="AX13" s="29">
        <f t="shared" si="0"/>
        <v>0</v>
      </c>
      <c r="AY13" s="29">
        <f t="shared" si="1"/>
        <v>0</v>
      </c>
      <c r="AZ13" s="54"/>
      <c r="BA13" s="29">
        <f t="shared" si="2"/>
        <v>0</v>
      </c>
      <c r="BE13" s="48"/>
      <c r="BF13" s="48"/>
    </row>
    <row r="14" spans="1:58" customFormat="1" hidden="1" x14ac:dyDescent="0.25">
      <c r="A14" s="56">
        <f>'Identitas Siswa'!A13</f>
        <v>6</v>
      </c>
      <c r="B14" s="62" t="str">
        <f>IF('Identitas Siswa'!D13=0,"",'Identitas Siswa'!D13)</f>
        <v/>
      </c>
      <c r="C14" s="160"/>
      <c r="D14" s="160"/>
      <c r="E14" s="160"/>
      <c r="F14" s="160"/>
      <c r="G14" s="160"/>
      <c r="H14" s="160"/>
      <c r="I14" s="160"/>
      <c r="J14" s="160"/>
      <c r="K14" s="160"/>
      <c r="L14" s="160"/>
      <c r="M14" s="160"/>
      <c r="N14" s="160"/>
      <c r="O14" s="160"/>
      <c r="P14" s="160"/>
      <c r="Q14" s="160"/>
      <c r="R14" s="160"/>
      <c r="S14" s="160"/>
      <c r="T14" s="160"/>
      <c r="U14" s="160"/>
      <c r="V14" s="160"/>
      <c r="W14" s="160"/>
      <c r="X14" s="160"/>
      <c r="Y14" s="160"/>
      <c r="Z14" s="160"/>
      <c r="AA14" s="160"/>
      <c r="AB14" s="160"/>
      <c r="AC14" s="160"/>
      <c r="AD14" s="160"/>
      <c r="AE14" s="160"/>
      <c r="AF14" s="160"/>
      <c r="AG14" s="160"/>
      <c r="AH14" s="160"/>
      <c r="AI14" s="160"/>
      <c r="AJ14" s="160"/>
      <c r="AK14" s="57">
        <f t="shared" si="3"/>
        <v>0</v>
      </c>
      <c r="AL14" s="57">
        <f t="shared" si="4"/>
        <v>0</v>
      </c>
      <c r="AM14" s="57">
        <f t="shared" si="5"/>
        <v>0</v>
      </c>
      <c r="AN14" s="57" t="str">
        <f t="shared" si="6"/>
        <v/>
      </c>
      <c r="AO14" s="56">
        <f t="shared" si="7"/>
        <v>0</v>
      </c>
      <c r="AP14" s="56" t="str">
        <f t="shared" si="8"/>
        <v/>
      </c>
      <c r="AQ14" s="56">
        <f t="shared" si="9"/>
        <v>0</v>
      </c>
      <c r="AR14" s="56" t="str">
        <f t="shared" si="10"/>
        <v/>
      </c>
      <c r="AS14" s="58" t="str">
        <f>IFERROR(
   'Identitas Siswa'!E13 &amp; " " &amp; LOWER($AT$3) &amp; " " &amp; VLOOKUP(AP14, TP!$BC$5:$BD$24, 2, 0) &amp; ".",
"")</f>
        <v/>
      </c>
      <c r="AT14" s="58" t="str">
        <f>IFERROR(
   'Identitas Siswa'!E13 &amp; " " &amp; LOWER($AT$4) &amp; " " &amp; VLOOKUP(AR14, TP!$BC$5:$BD$24, 2, 0) &amp; ".",
"")</f>
        <v/>
      </c>
      <c r="AU14" s="15"/>
      <c r="AW14" s="29">
        <f t="shared" si="11"/>
        <v>0</v>
      </c>
      <c r="AX14" s="29">
        <f t="shared" si="0"/>
        <v>0</v>
      </c>
      <c r="AY14" s="29">
        <f t="shared" si="1"/>
        <v>0</v>
      </c>
      <c r="AZ14" s="54"/>
      <c r="BA14" s="29">
        <f t="shared" si="2"/>
        <v>0</v>
      </c>
      <c r="BE14" s="48"/>
      <c r="BF14" s="48"/>
    </row>
    <row r="15" spans="1:58" customFormat="1" hidden="1" x14ac:dyDescent="0.25">
      <c r="A15" s="56">
        <f>'Identitas Siswa'!A14</f>
        <v>7</v>
      </c>
      <c r="B15" s="62" t="str">
        <f>IF('Identitas Siswa'!D14=0,"",'Identitas Siswa'!D14)</f>
        <v/>
      </c>
      <c r="C15" s="160"/>
      <c r="D15" s="160"/>
      <c r="E15" s="160"/>
      <c r="F15" s="160"/>
      <c r="G15" s="160"/>
      <c r="H15" s="160"/>
      <c r="I15" s="160"/>
      <c r="J15" s="160"/>
      <c r="K15" s="160"/>
      <c r="L15" s="160"/>
      <c r="M15" s="160"/>
      <c r="N15" s="160"/>
      <c r="O15" s="160"/>
      <c r="P15" s="160"/>
      <c r="Q15" s="160"/>
      <c r="R15" s="160"/>
      <c r="S15" s="160"/>
      <c r="T15" s="160"/>
      <c r="U15" s="160"/>
      <c r="V15" s="160"/>
      <c r="W15" s="160"/>
      <c r="X15" s="160"/>
      <c r="Y15" s="160"/>
      <c r="Z15" s="160"/>
      <c r="AA15" s="160"/>
      <c r="AB15" s="160"/>
      <c r="AC15" s="160"/>
      <c r="AD15" s="160"/>
      <c r="AE15" s="160"/>
      <c r="AF15" s="160"/>
      <c r="AG15" s="160"/>
      <c r="AH15" s="160"/>
      <c r="AI15" s="160"/>
      <c r="AJ15" s="160"/>
      <c r="AK15" s="57">
        <f t="shared" si="3"/>
        <v>0</v>
      </c>
      <c r="AL15" s="57">
        <f t="shared" si="4"/>
        <v>0</v>
      </c>
      <c r="AM15" s="57">
        <f t="shared" si="5"/>
        <v>0</v>
      </c>
      <c r="AN15" s="57" t="str">
        <f t="shared" si="6"/>
        <v/>
      </c>
      <c r="AO15" s="56">
        <f t="shared" si="7"/>
        <v>0</v>
      </c>
      <c r="AP15" s="56" t="str">
        <f t="shared" si="8"/>
        <v/>
      </c>
      <c r="AQ15" s="56">
        <f t="shared" si="9"/>
        <v>0</v>
      </c>
      <c r="AR15" s="56" t="str">
        <f t="shared" si="10"/>
        <v/>
      </c>
      <c r="AS15" s="58" t="str">
        <f>IFERROR(
   'Identitas Siswa'!E14 &amp; " " &amp; LOWER($AT$3) &amp; " " &amp; VLOOKUP(AP15, TP!$BC$5:$BD$24, 2, 0) &amp; ".",
"")</f>
        <v/>
      </c>
      <c r="AT15" s="58" t="str">
        <f>IFERROR(
   'Identitas Siswa'!E14 &amp; " " &amp; LOWER($AT$4) &amp; " " &amp; VLOOKUP(AR15, TP!$BC$5:$BD$24, 2, 0) &amp; ".",
"")</f>
        <v/>
      </c>
      <c r="AU15" s="15"/>
      <c r="AW15" s="29">
        <f t="shared" si="11"/>
        <v>0</v>
      </c>
      <c r="AX15" s="29">
        <f t="shared" si="0"/>
        <v>0</v>
      </c>
      <c r="AY15" s="29">
        <f t="shared" si="1"/>
        <v>0</v>
      </c>
      <c r="AZ15" s="54"/>
      <c r="BA15" s="29">
        <f t="shared" si="2"/>
        <v>0</v>
      </c>
      <c r="BE15" s="48"/>
      <c r="BF15" s="48"/>
    </row>
    <row r="16" spans="1:58" customFormat="1" hidden="1" x14ac:dyDescent="0.25">
      <c r="A16" s="56">
        <f>'Identitas Siswa'!A15</f>
        <v>8</v>
      </c>
      <c r="B16" s="62" t="str">
        <f>IF('Identitas Siswa'!D15=0,"",'Identitas Siswa'!D15)</f>
        <v/>
      </c>
      <c r="C16" s="160"/>
      <c r="D16" s="160"/>
      <c r="E16" s="160"/>
      <c r="F16" s="160"/>
      <c r="G16" s="160"/>
      <c r="H16" s="160"/>
      <c r="I16" s="160"/>
      <c r="J16" s="160"/>
      <c r="K16" s="160"/>
      <c r="L16" s="160"/>
      <c r="M16" s="160"/>
      <c r="N16" s="160"/>
      <c r="O16" s="160"/>
      <c r="P16" s="160"/>
      <c r="Q16" s="160"/>
      <c r="R16" s="160"/>
      <c r="S16" s="160"/>
      <c r="T16" s="160"/>
      <c r="U16" s="160"/>
      <c r="V16" s="160"/>
      <c r="W16" s="160"/>
      <c r="X16" s="160"/>
      <c r="Y16" s="160"/>
      <c r="Z16" s="160"/>
      <c r="AA16" s="160"/>
      <c r="AB16" s="160"/>
      <c r="AC16" s="160"/>
      <c r="AD16" s="160"/>
      <c r="AE16" s="160"/>
      <c r="AF16" s="160"/>
      <c r="AG16" s="160"/>
      <c r="AH16" s="160"/>
      <c r="AI16" s="160"/>
      <c r="AJ16" s="160"/>
      <c r="AK16" s="57">
        <f t="shared" si="3"/>
        <v>0</v>
      </c>
      <c r="AL16" s="57">
        <f t="shared" si="4"/>
        <v>0</v>
      </c>
      <c r="AM16" s="57">
        <f t="shared" si="5"/>
        <v>0</v>
      </c>
      <c r="AN16" s="57" t="str">
        <f t="shared" si="6"/>
        <v/>
      </c>
      <c r="AO16" s="56">
        <f t="shared" si="7"/>
        <v>0</v>
      </c>
      <c r="AP16" s="56" t="str">
        <f t="shared" si="8"/>
        <v/>
      </c>
      <c r="AQ16" s="56">
        <f t="shared" si="9"/>
        <v>0</v>
      </c>
      <c r="AR16" s="56" t="str">
        <f t="shared" si="10"/>
        <v/>
      </c>
      <c r="AS16" s="58" t="str">
        <f>IFERROR(
   'Identitas Siswa'!E15 &amp; " " &amp; LOWER($AT$3) &amp; " " &amp; VLOOKUP(AP16, TP!$BC$5:$BD$24, 2, 0) &amp; ".",
"")</f>
        <v/>
      </c>
      <c r="AT16" s="58" t="str">
        <f>IFERROR(
   'Identitas Siswa'!E15 &amp; " " &amp; LOWER($AT$4) &amp; " " &amp; VLOOKUP(AR16, TP!$BC$5:$BD$24, 2, 0) &amp; ".",
"")</f>
        <v/>
      </c>
      <c r="AU16" s="15"/>
      <c r="AW16" s="29">
        <f t="shared" si="11"/>
        <v>0</v>
      </c>
      <c r="AX16" s="29">
        <f t="shared" si="0"/>
        <v>0</v>
      </c>
      <c r="AY16" s="29">
        <f t="shared" si="1"/>
        <v>0</v>
      </c>
      <c r="AZ16" s="54"/>
      <c r="BA16" s="29">
        <f t="shared" si="2"/>
        <v>0</v>
      </c>
      <c r="BE16" s="48"/>
      <c r="BF16" s="48"/>
    </row>
    <row r="17" spans="1:58" customFormat="1" hidden="1" x14ac:dyDescent="0.25">
      <c r="A17" s="56">
        <f>'Identitas Siswa'!A16</f>
        <v>9</v>
      </c>
      <c r="B17" s="62" t="str">
        <f>IF('Identitas Siswa'!D16=0,"",'Identitas Siswa'!D16)</f>
        <v/>
      </c>
      <c r="C17" s="160"/>
      <c r="D17" s="160"/>
      <c r="E17" s="160"/>
      <c r="F17" s="160"/>
      <c r="G17" s="160"/>
      <c r="H17" s="160"/>
      <c r="I17" s="160"/>
      <c r="J17" s="160"/>
      <c r="K17" s="160"/>
      <c r="L17" s="160"/>
      <c r="M17" s="160"/>
      <c r="N17" s="160"/>
      <c r="O17" s="160"/>
      <c r="P17" s="160"/>
      <c r="Q17" s="160"/>
      <c r="R17" s="160"/>
      <c r="S17" s="160"/>
      <c r="T17" s="160"/>
      <c r="U17" s="160"/>
      <c r="V17" s="160"/>
      <c r="W17" s="160"/>
      <c r="X17" s="160"/>
      <c r="Y17" s="160"/>
      <c r="Z17" s="160"/>
      <c r="AA17" s="160"/>
      <c r="AB17" s="160"/>
      <c r="AC17" s="160"/>
      <c r="AD17" s="160"/>
      <c r="AE17" s="160"/>
      <c r="AF17" s="160"/>
      <c r="AG17" s="160"/>
      <c r="AH17" s="160"/>
      <c r="AI17" s="160"/>
      <c r="AJ17" s="160"/>
      <c r="AK17" s="57">
        <f t="shared" si="3"/>
        <v>0</v>
      </c>
      <c r="AL17" s="57">
        <f t="shared" si="4"/>
        <v>0</v>
      </c>
      <c r="AM17" s="57">
        <f t="shared" si="5"/>
        <v>0</v>
      </c>
      <c r="AN17" s="57" t="str">
        <f t="shared" si="6"/>
        <v/>
      </c>
      <c r="AO17" s="56">
        <f t="shared" si="7"/>
        <v>0</v>
      </c>
      <c r="AP17" s="56" t="str">
        <f t="shared" si="8"/>
        <v/>
      </c>
      <c r="AQ17" s="56">
        <f t="shared" si="9"/>
        <v>0</v>
      </c>
      <c r="AR17" s="56" t="str">
        <f t="shared" si="10"/>
        <v/>
      </c>
      <c r="AS17" s="58" t="str">
        <f>IFERROR(
   'Identitas Siswa'!E16 &amp; " " &amp; LOWER($AT$3) &amp; " " &amp; VLOOKUP(AP17, TP!$BC$5:$BD$24, 2, 0) &amp; ".",
"")</f>
        <v/>
      </c>
      <c r="AT17" s="58" t="str">
        <f>IFERROR(
   'Identitas Siswa'!E16 &amp; " " &amp; LOWER($AT$4) &amp; " " &amp; VLOOKUP(AR17, TP!$BC$5:$BD$24, 2, 0) &amp; ".",
"")</f>
        <v/>
      </c>
      <c r="AU17" s="15"/>
      <c r="AW17" s="29">
        <f t="shared" si="11"/>
        <v>0</v>
      </c>
      <c r="AX17" s="29">
        <f t="shared" si="0"/>
        <v>0</v>
      </c>
      <c r="AY17" s="29">
        <f t="shared" si="1"/>
        <v>0</v>
      </c>
      <c r="AZ17" s="54"/>
      <c r="BA17" s="29">
        <f t="shared" si="2"/>
        <v>0</v>
      </c>
      <c r="BE17" s="48"/>
      <c r="BF17" s="48"/>
    </row>
    <row r="18" spans="1:58" customFormat="1" hidden="1" x14ac:dyDescent="0.25">
      <c r="A18" s="56">
        <f>'Identitas Siswa'!A17</f>
        <v>10</v>
      </c>
      <c r="B18" s="62" t="str">
        <f>IF('Identitas Siswa'!D17=0,"",'Identitas Siswa'!D17)</f>
        <v/>
      </c>
      <c r="C18" s="160"/>
      <c r="D18" s="160"/>
      <c r="E18" s="160"/>
      <c r="F18" s="160"/>
      <c r="G18" s="160"/>
      <c r="H18" s="160"/>
      <c r="I18" s="160"/>
      <c r="J18" s="160"/>
      <c r="K18" s="160"/>
      <c r="L18" s="160"/>
      <c r="M18" s="160"/>
      <c r="N18" s="160"/>
      <c r="O18" s="160"/>
      <c r="P18" s="160"/>
      <c r="Q18" s="160"/>
      <c r="R18" s="160"/>
      <c r="S18" s="160"/>
      <c r="T18" s="160"/>
      <c r="U18" s="160"/>
      <c r="V18" s="160"/>
      <c r="W18" s="160"/>
      <c r="X18" s="160"/>
      <c r="Y18" s="160"/>
      <c r="Z18" s="160"/>
      <c r="AA18" s="160"/>
      <c r="AB18" s="160"/>
      <c r="AC18" s="160"/>
      <c r="AD18" s="160"/>
      <c r="AE18" s="160"/>
      <c r="AF18" s="160"/>
      <c r="AG18" s="160"/>
      <c r="AH18" s="160"/>
      <c r="AI18" s="160"/>
      <c r="AJ18" s="160"/>
      <c r="AK18" s="57">
        <f t="shared" si="3"/>
        <v>0</v>
      </c>
      <c r="AL18" s="57">
        <f t="shared" si="4"/>
        <v>0</v>
      </c>
      <c r="AM18" s="57">
        <f t="shared" si="5"/>
        <v>0</v>
      </c>
      <c r="AN18" s="57" t="str">
        <f t="shared" si="6"/>
        <v/>
      </c>
      <c r="AO18" s="56">
        <f t="shared" si="7"/>
        <v>0</v>
      </c>
      <c r="AP18" s="56" t="str">
        <f t="shared" si="8"/>
        <v/>
      </c>
      <c r="AQ18" s="56">
        <f t="shared" si="9"/>
        <v>0</v>
      </c>
      <c r="AR18" s="56" t="str">
        <f t="shared" si="10"/>
        <v/>
      </c>
      <c r="AS18" s="58" t="str">
        <f>IFERROR(
   'Identitas Siswa'!E17 &amp; " " &amp; LOWER($AT$3) &amp; " " &amp; VLOOKUP(AP18, TP!$BC$5:$BD$24, 2, 0) &amp; ".",
"")</f>
        <v/>
      </c>
      <c r="AT18" s="58" t="str">
        <f>IFERROR(
   'Identitas Siswa'!E17 &amp; " " &amp; LOWER($AT$4) &amp; " " &amp; VLOOKUP(AR18, TP!$BC$5:$BD$24, 2, 0) &amp; ".",
"")</f>
        <v/>
      </c>
      <c r="AU18" s="15"/>
      <c r="AW18" s="29">
        <f t="shared" si="11"/>
        <v>0</v>
      </c>
      <c r="AX18" s="29">
        <f t="shared" si="0"/>
        <v>0</v>
      </c>
      <c r="AY18" s="29">
        <f t="shared" si="1"/>
        <v>0</v>
      </c>
      <c r="AZ18" s="54"/>
      <c r="BA18" s="29">
        <f t="shared" si="2"/>
        <v>0</v>
      </c>
      <c r="BE18" s="48"/>
      <c r="BF18" s="48"/>
    </row>
    <row r="19" spans="1:58" customFormat="1" hidden="1" x14ac:dyDescent="0.25">
      <c r="A19" s="56">
        <f>'Identitas Siswa'!A18</f>
        <v>11</v>
      </c>
      <c r="B19" s="62" t="str">
        <f>IF('Identitas Siswa'!D18=0,"",'Identitas Siswa'!D18)</f>
        <v/>
      </c>
      <c r="C19" s="160"/>
      <c r="D19" s="160"/>
      <c r="E19" s="160"/>
      <c r="F19" s="160"/>
      <c r="G19" s="160"/>
      <c r="H19" s="160"/>
      <c r="I19" s="160"/>
      <c r="J19" s="160"/>
      <c r="K19" s="160"/>
      <c r="L19" s="160"/>
      <c r="M19" s="160"/>
      <c r="N19" s="160"/>
      <c r="O19" s="160"/>
      <c r="P19" s="160"/>
      <c r="Q19" s="160"/>
      <c r="R19" s="160"/>
      <c r="S19" s="160"/>
      <c r="T19" s="160"/>
      <c r="U19" s="160"/>
      <c r="V19" s="160"/>
      <c r="W19" s="160"/>
      <c r="X19" s="160"/>
      <c r="Y19" s="160"/>
      <c r="Z19" s="160"/>
      <c r="AA19" s="160"/>
      <c r="AB19" s="160"/>
      <c r="AC19" s="160"/>
      <c r="AD19" s="160"/>
      <c r="AE19" s="160"/>
      <c r="AF19" s="160"/>
      <c r="AG19" s="160"/>
      <c r="AH19" s="160"/>
      <c r="AI19" s="160"/>
      <c r="AJ19" s="160"/>
      <c r="AK19" s="57">
        <f t="shared" si="3"/>
        <v>0</v>
      </c>
      <c r="AL19" s="57">
        <f t="shared" si="4"/>
        <v>0</v>
      </c>
      <c r="AM19" s="57">
        <f t="shared" si="5"/>
        <v>0</v>
      </c>
      <c r="AN19" s="57" t="str">
        <f t="shared" si="6"/>
        <v/>
      </c>
      <c r="AO19" s="56">
        <f t="shared" si="7"/>
        <v>0</v>
      </c>
      <c r="AP19" s="56" t="str">
        <f t="shared" si="8"/>
        <v/>
      </c>
      <c r="AQ19" s="56">
        <f t="shared" si="9"/>
        <v>0</v>
      </c>
      <c r="AR19" s="56" t="str">
        <f t="shared" si="10"/>
        <v/>
      </c>
      <c r="AS19" s="58" t="str">
        <f>IFERROR(
   'Identitas Siswa'!E18 &amp; " " &amp; LOWER($AT$3) &amp; " " &amp; VLOOKUP(AP19, TP!$BC$5:$BD$24, 2, 0) &amp; ".",
"")</f>
        <v/>
      </c>
      <c r="AT19" s="58" t="str">
        <f>IFERROR(
   'Identitas Siswa'!E18 &amp; " " &amp; LOWER($AT$4) &amp; " " &amp; VLOOKUP(AR19, TP!$BC$5:$BD$24, 2, 0) &amp; ".",
"")</f>
        <v/>
      </c>
      <c r="AU19" s="15"/>
      <c r="AW19" s="29">
        <f t="shared" si="11"/>
        <v>0</v>
      </c>
      <c r="AX19" s="29">
        <f t="shared" si="0"/>
        <v>0</v>
      </c>
      <c r="AY19" s="29">
        <f t="shared" si="1"/>
        <v>0</v>
      </c>
      <c r="AZ19" s="54"/>
      <c r="BA19" s="29">
        <f t="shared" si="2"/>
        <v>0</v>
      </c>
      <c r="BE19" s="48"/>
      <c r="BF19" s="48"/>
    </row>
    <row r="20" spans="1:58" customFormat="1" hidden="1" x14ac:dyDescent="0.25">
      <c r="A20" s="56">
        <f>'Identitas Siswa'!A19</f>
        <v>12</v>
      </c>
      <c r="B20" s="62" t="str">
        <f>IF('Identitas Siswa'!D19=0,"",'Identitas Siswa'!D19)</f>
        <v/>
      </c>
      <c r="C20" s="160"/>
      <c r="D20" s="160"/>
      <c r="E20" s="160"/>
      <c r="F20" s="160"/>
      <c r="G20" s="160"/>
      <c r="H20" s="160"/>
      <c r="I20" s="160"/>
      <c r="J20" s="160"/>
      <c r="K20" s="160"/>
      <c r="L20" s="160"/>
      <c r="M20" s="160"/>
      <c r="N20" s="160"/>
      <c r="O20" s="160"/>
      <c r="P20" s="160"/>
      <c r="Q20" s="160"/>
      <c r="R20" s="160"/>
      <c r="S20" s="160"/>
      <c r="T20" s="160"/>
      <c r="U20" s="160"/>
      <c r="V20" s="160"/>
      <c r="W20" s="160"/>
      <c r="X20" s="160"/>
      <c r="Y20" s="160"/>
      <c r="Z20" s="160"/>
      <c r="AA20" s="160"/>
      <c r="AB20" s="160"/>
      <c r="AC20" s="160"/>
      <c r="AD20" s="160"/>
      <c r="AE20" s="160"/>
      <c r="AF20" s="160"/>
      <c r="AG20" s="160"/>
      <c r="AH20" s="160"/>
      <c r="AI20" s="160"/>
      <c r="AJ20" s="160"/>
      <c r="AK20" s="57">
        <f t="shared" si="3"/>
        <v>0</v>
      </c>
      <c r="AL20" s="57">
        <f t="shared" si="4"/>
        <v>0</v>
      </c>
      <c r="AM20" s="57">
        <f t="shared" si="5"/>
        <v>0</v>
      </c>
      <c r="AN20" s="57" t="str">
        <f t="shared" si="6"/>
        <v/>
      </c>
      <c r="AO20" s="56">
        <f t="shared" si="7"/>
        <v>0</v>
      </c>
      <c r="AP20" s="56" t="str">
        <f t="shared" si="8"/>
        <v/>
      </c>
      <c r="AQ20" s="56">
        <f t="shared" si="9"/>
        <v>0</v>
      </c>
      <c r="AR20" s="56" t="str">
        <f t="shared" si="10"/>
        <v/>
      </c>
      <c r="AS20" s="58" t="str">
        <f>IFERROR(
   'Identitas Siswa'!E19 &amp; " " &amp; LOWER($AT$3) &amp; " " &amp; VLOOKUP(AP20, TP!$BC$5:$BD$24, 2, 0) &amp; ".",
"")</f>
        <v/>
      </c>
      <c r="AT20" s="58" t="str">
        <f>IFERROR(
   'Identitas Siswa'!E19 &amp; " " &amp; LOWER($AT$4) &amp; " " &amp; VLOOKUP(AR20, TP!$BC$5:$BD$24, 2, 0) &amp; ".",
"")</f>
        <v/>
      </c>
      <c r="AU20" s="15"/>
      <c r="AW20" s="29">
        <f t="shared" si="11"/>
        <v>0</v>
      </c>
      <c r="AX20" s="29">
        <f t="shared" si="0"/>
        <v>0</v>
      </c>
      <c r="AY20" s="29">
        <f t="shared" si="1"/>
        <v>0</v>
      </c>
      <c r="AZ20" s="54"/>
      <c r="BA20" s="29">
        <f t="shared" si="2"/>
        <v>0</v>
      </c>
      <c r="BE20" s="48"/>
      <c r="BF20" s="48"/>
    </row>
    <row r="21" spans="1:58" customFormat="1" hidden="1" x14ac:dyDescent="0.25">
      <c r="A21" s="56">
        <f>'Identitas Siswa'!A20</f>
        <v>13</v>
      </c>
      <c r="B21" s="62" t="str">
        <f>IF('Identitas Siswa'!D20=0,"",'Identitas Siswa'!D20)</f>
        <v/>
      </c>
      <c r="C21" s="160"/>
      <c r="D21" s="160"/>
      <c r="E21" s="160"/>
      <c r="F21" s="160"/>
      <c r="G21" s="160"/>
      <c r="H21" s="160"/>
      <c r="I21" s="160"/>
      <c r="J21" s="160"/>
      <c r="K21" s="160"/>
      <c r="L21" s="160"/>
      <c r="M21" s="160"/>
      <c r="N21" s="160"/>
      <c r="O21" s="160"/>
      <c r="P21" s="160"/>
      <c r="Q21" s="160"/>
      <c r="R21" s="160"/>
      <c r="S21" s="160"/>
      <c r="T21" s="160"/>
      <c r="U21" s="160"/>
      <c r="V21" s="160"/>
      <c r="W21" s="160"/>
      <c r="X21" s="160"/>
      <c r="Y21" s="160"/>
      <c r="Z21" s="160"/>
      <c r="AA21" s="160"/>
      <c r="AB21" s="160"/>
      <c r="AC21" s="160"/>
      <c r="AD21" s="160"/>
      <c r="AE21" s="160"/>
      <c r="AF21" s="160"/>
      <c r="AG21" s="160"/>
      <c r="AH21" s="160"/>
      <c r="AI21" s="160"/>
      <c r="AJ21" s="160"/>
      <c r="AK21" s="57">
        <f t="shared" si="3"/>
        <v>0</v>
      </c>
      <c r="AL21" s="57">
        <f t="shared" si="4"/>
        <v>0</v>
      </c>
      <c r="AM21" s="57">
        <f t="shared" si="5"/>
        <v>0</v>
      </c>
      <c r="AN21" s="57" t="str">
        <f t="shared" si="6"/>
        <v/>
      </c>
      <c r="AO21" s="56">
        <f t="shared" si="7"/>
        <v>0</v>
      </c>
      <c r="AP21" s="56" t="str">
        <f t="shared" si="8"/>
        <v/>
      </c>
      <c r="AQ21" s="56">
        <f t="shared" si="9"/>
        <v>0</v>
      </c>
      <c r="AR21" s="56" t="str">
        <f t="shared" si="10"/>
        <v/>
      </c>
      <c r="AS21" s="58" t="str">
        <f>IFERROR(
   'Identitas Siswa'!E20 &amp; " " &amp; LOWER($AT$3) &amp; " " &amp; VLOOKUP(AP21, TP!$BC$5:$BD$24, 2, 0) &amp; ".",
"")</f>
        <v/>
      </c>
      <c r="AT21" s="58" t="str">
        <f>IFERROR(
   'Identitas Siswa'!E20 &amp; " " &amp; LOWER($AT$4) &amp; " " &amp; VLOOKUP(AR21, TP!$BC$5:$BD$24, 2, 0) &amp; ".",
"")</f>
        <v/>
      </c>
      <c r="AU21" s="15"/>
      <c r="AW21" s="29">
        <f t="shared" si="11"/>
        <v>0</v>
      </c>
      <c r="AX21" s="29">
        <f t="shared" si="0"/>
        <v>0</v>
      </c>
      <c r="AY21" s="29">
        <f t="shared" si="1"/>
        <v>0</v>
      </c>
      <c r="AZ21" s="54"/>
      <c r="BA21" s="29">
        <f t="shared" si="2"/>
        <v>0</v>
      </c>
      <c r="BE21" s="48"/>
      <c r="BF21" s="48"/>
    </row>
    <row r="22" spans="1:58" customFormat="1" hidden="1" x14ac:dyDescent="0.25">
      <c r="A22" s="56">
        <f>'Identitas Siswa'!A21</f>
        <v>14</v>
      </c>
      <c r="B22" s="62" t="str">
        <f>IF('Identitas Siswa'!D21=0,"",'Identitas Siswa'!D21)</f>
        <v/>
      </c>
      <c r="C22" s="160"/>
      <c r="D22" s="160"/>
      <c r="E22" s="160"/>
      <c r="F22" s="160"/>
      <c r="G22" s="160"/>
      <c r="H22" s="160"/>
      <c r="I22" s="160"/>
      <c r="J22" s="160"/>
      <c r="K22" s="160"/>
      <c r="L22" s="160"/>
      <c r="M22" s="160"/>
      <c r="N22" s="160"/>
      <c r="O22" s="160"/>
      <c r="P22" s="160"/>
      <c r="Q22" s="160"/>
      <c r="R22" s="160"/>
      <c r="S22" s="160"/>
      <c r="T22" s="160"/>
      <c r="U22" s="160"/>
      <c r="V22" s="160"/>
      <c r="W22" s="160"/>
      <c r="X22" s="160"/>
      <c r="Y22" s="160"/>
      <c r="Z22" s="160"/>
      <c r="AA22" s="160"/>
      <c r="AB22" s="160"/>
      <c r="AC22" s="160"/>
      <c r="AD22" s="160"/>
      <c r="AE22" s="160"/>
      <c r="AF22" s="160"/>
      <c r="AG22" s="160"/>
      <c r="AH22" s="160"/>
      <c r="AI22" s="160"/>
      <c r="AJ22" s="160"/>
      <c r="AK22" s="57">
        <f t="shared" si="3"/>
        <v>0</v>
      </c>
      <c r="AL22" s="57">
        <f t="shared" si="4"/>
        <v>0</v>
      </c>
      <c r="AM22" s="57">
        <f t="shared" si="5"/>
        <v>0</v>
      </c>
      <c r="AN22" s="57" t="str">
        <f t="shared" si="6"/>
        <v/>
      </c>
      <c r="AO22" s="56">
        <f t="shared" si="7"/>
        <v>0</v>
      </c>
      <c r="AP22" s="56" t="str">
        <f t="shared" si="8"/>
        <v/>
      </c>
      <c r="AQ22" s="56">
        <f t="shared" si="9"/>
        <v>0</v>
      </c>
      <c r="AR22" s="56" t="str">
        <f t="shared" si="10"/>
        <v/>
      </c>
      <c r="AS22" s="58" t="str">
        <f>IFERROR(
   'Identitas Siswa'!E21 &amp; " " &amp; LOWER($AT$3) &amp; " " &amp; VLOOKUP(AP22, TP!$BC$5:$BD$24, 2, 0) &amp; ".",
"")</f>
        <v/>
      </c>
      <c r="AT22" s="58" t="str">
        <f>IFERROR(
   'Identitas Siswa'!E21 &amp; " " &amp; LOWER($AT$4) &amp; " " &amp; VLOOKUP(AR22, TP!$BC$5:$BD$24, 2, 0) &amp; ".",
"")</f>
        <v/>
      </c>
      <c r="AU22" s="15"/>
      <c r="AW22" s="29">
        <f t="shared" si="11"/>
        <v>0</v>
      </c>
      <c r="AX22" s="29">
        <f t="shared" si="0"/>
        <v>0</v>
      </c>
      <c r="AY22" s="29">
        <f t="shared" si="1"/>
        <v>0</v>
      </c>
      <c r="AZ22" s="54"/>
      <c r="BA22" s="29">
        <f t="shared" si="2"/>
        <v>0</v>
      </c>
      <c r="BE22" s="48"/>
      <c r="BF22" s="48"/>
    </row>
    <row r="23" spans="1:58" customFormat="1" hidden="1" x14ac:dyDescent="0.25">
      <c r="A23" s="56">
        <f>'Identitas Siswa'!A22</f>
        <v>15</v>
      </c>
      <c r="B23" s="62" t="str">
        <f>IF('Identitas Siswa'!D22=0,"",'Identitas Siswa'!D22)</f>
        <v/>
      </c>
      <c r="C23" s="160"/>
      <c r="D23" s="160"/>
      <c r="E23" s="160"/>
      <c r="F23" s="160"/>
      <c r="G23" s="160"/>
      <c r="H23" s="160"/>
      <c r="I23" s="160"/>
      <c r="J23" s="160"/>
      <c r="K23" s="160"/>
      <c r="L23" s="160"/>
      <c r="M23" s="160"/>
      <c r="N23" s="160"/>
      <c r="O23" s="160"/>
      <c r="P23" s="160"/>
      <c r="Q23" s="160"/>
      <c r="R23" s="160"/>
      <c r="S23" s="160"/>
      <c r="T23" s="160"/>
      <c r="U23" s="160"/>
      <c r="V23" s="160"/>
      <c r="W23" s="160"/>
      <c r="X23" s="160"/>
      <c r="Y23" s="160"/>
      <c r="Z23" s="160"/>
      <c r="AA23" s="160"/>
      <c r="AB23" s="160"/>
      <c r="AC23" s="160"/>
      <c r="AD23" s="160"/>
      <c r="AE23" s="160"/>
      <c r="AF23" s="160"/>
      <c r="AG23" s="160"/>
      <c r="AH23" s="160"/>
      <c r="AI23" s="160"/>
      <c r="AJ23" s="160"/>
      <c r="AK23" s="57">
        <f t="shared" si="3"/>
        <v>0</v>
      </c>
      <c r="AL23" s="57">
        <f t="shared" si="4"/>
        <v>0</v>
      </c>
      <c r="AM23" s="57">
        <f t="shared" si="5"/>
        <v>0</v>
      </c>
      <c r="AN23" s="57" t="str">
        <f t="shared" si="6"/>
        <v/>
      </c>
      <c r="AO23" s="56">
        <f t="shared" si="7"/>
        <v>0</v>
      </c>
      <c r="AP23" s="56" t="str">
        <f t="shared" si="8"/>
        <v/>
      </c>
      <c r="AQ23" s="56">
        <f t="shared" si="9"/>
        <v>0</v>
      </c>
      <c r="AR23" s="56" t="str">
        <f t="shared" si="10"/>
        <v/>
      </c>
      <c r="AS23" s="58" t="str">
        <f>IFERROR(
   'Identitas Siswa'!E22 &amp; " " &amp; LOWER($AT$3) &amp; " " &amp; VLOOKUP(AP23, TP!$BC$5:$BD$24, 2, 0) &amp; ".",
"")</f>
        <v/>
      </c>
      <c r="AT23" s="58" t="str">
        <f>IFERROR(
   'Identitas Siswa'!E22 &amp; " " &amp; LOWER($AT$4) &amp; " " &amp; VLOOKUP(AR23, TP!$BC$5:$BD$24, 2, 0) &amp; ".",
"")</f>
        <v/>
      </c>
      <c r="AU23" s="15"/>
      <c r="AW23" s="29">
        <f t="shared" si="11"/>
        <v>0</v>
      </c>
      <c r="AX23" s="29">
        <f t="shared" si="0"/>
        <v>0</v>
      </c>
      <c r="AY23" s="29">
        <f t="shared" si="1"/>
        <v>0</v>
      </c>
      <c r="AZ23" s="54"/>
      <c r="BA23" s="29">
        <f t="shared" si="2"/>
        <v>0</v>
      </c>
      <c r="BE23" s="48"/>
      <c r="BF23" s="48"/>
    </row>
    <row r="24" spans="1:58" customFormat="1" hidden="1" x14ac:dyDescent="0.25">
      <c r="A24" s="56">
        <f>'Identitas Siswa'!A23</f>
        <v>16</v>
      </c>
      <c r="B24" s="62" t="str">
        <f>IF('Identitas Siswa'!D23=0,"",'Identitas Siswa'!D23)</f>
        <v/>
      </c>
      <c r="C24" s="160"/>
      <c r="D24" s="160"/>
      <c r="E24" s="160"/>
      <c r="F24" s="160"/>
      <c r="G24" s="160"/>
      <c r="H24" s="160"/>
      <c r="I24" s="160"/>
      <c r="J24" s="160"/>
      <c r="K24" s="160"/>
      <c r="L24" s="160"/>
      <c r="M24" s="160"/>
      <c r="N24" s="160"/>
      <c r="O24" s="160"/>
      <c r="P24" s="160"/>
      <c r="Q24" s="160"/>
      <c r="R24" s="160"/>
      <c r="S24" s="160"/>
      <c r="T24" s="160"/>
      <c r="U24" s="160"/>
      <c r="V24" s="160"/>
      <c r="W24" s="160"/>
      <c r="X24" s="160"/>
      <c r="Y24" s="160"/>
      <c r="Z24" s="160"/>
      <c r="AA24" s="160"/>
      <c r="AB24" s="160"/>
      <c r="AC24" s="160"/>
      <c r="AD24" s="160"/>
      <c r="AE24" s="160"/>
      <c r="AF24" s="160"/>
      <c r="AG24" s="160"/>
      <c r="AH24" s="160"/>
      <c r="AI24" s="160"/>
      <c r="AJ24" s="160"/>
      <c r="AK24" s="57">
        <f t="shared" si="3"/>
        <v>0</v>
      </c>
      <c r="AL24" s="57">
        <f t="shared" si="4"/>
        <v>0</v>
      </c>
      <c r="AM24" s="57">
        <f t="shared" si="5"/>
        <v>0</v>
      </c>
      <c r="AN24" s="57" t="str">
        <f t="shared" si="6"/>
        <v/>
      </c>
      <c r="AO24" s="56">
        <f t="shared" si="7"/>
        <v>0</v>
      </c>
      <c r="AP24" s="56" t="str">
        <f t="shared" si="8"/>
        <v/>
      </c>
      <c r="AQ24" s="56">
        <f t="shared" si="9"/>
        <v>0</v>
      </c>
      <c r="AR24" s="56" t="str">
        <f t="shared" si="10"/>
        <v/>
      </c>
      <c r="AS24" s="58" t="str">
        <f>IFERROR(
   'Identitas Siswa'!E23 &amp; " " &amp; LOWER($AT$3) &amp; " " &amp; VLOOKUP(AP24, TP!$BC$5:$BD$24, 2, 0) &amp; ".",
"")</f>
        <v/>
      </c>
      <c r="AT24" s="58" t="str">
        <f>IFERROR(
   'Identitas Siswa'!E23 &amp; " " &amp; LOWER($AT$4) &amp; " " &amp; VLOOKUP(AR24, TP!$BC$5:$BD$24, 2, 0) &amp; ".",
"")</f>
        <v/>
      </c>
      <c r="AU24" s="15"/>
      <c r="AW24" s="29">
        <f t="shared" si="11"/>
        <v>0</v>
      </c>
      <c r="AX24" s="29">
        <f t="shared" si="0"/>
        <v>0</v>
      </c>
      <c r="AY24" s="29">
        <f t="shared" si="1"/>
        <v>0</v>
      </c>
      <c r="AZ24" s="54"/>
      <c r="BA24" s="29">
        <f t="shared" si="2"/>
        <v>0</v>
      </c>
      <c r="BE24" s="48"/>
      <c r="BF24" s="48"/>
    </row>
    <row r="25" spans="1:58" customFormat="1" hidden="1" x14ac:dyDescent="0.25">
      <c r="A25" s="56">
        <f>'Identitas Siswa'!A24</f>
        <v>17</v>
      </c>
      <c r="B25" s="62" t="str">
        <f>IF('Identitas Siswa'!D24=0,"",'Identitas Siswa'!D24)</f>
        <v/>
      </c>
      <c r="C25" s="160"/>
      <c r="D25" s="160"/>
      <c r="E25" s="160"/>
      <c r="F25" s="160"/>
      <c r="G25" s="160"/>
      <c r="H25" s="160"/>
      <c r="I25" s="160"/>
      <c r="J25" s="160"/>
      <c r="K25" s="160"/>
      <c r="L25" s="160"/>
      <c r="M25" s="160"/>
      <c r="N25" s="160"/>
      <c r="O25" s="160"/>
      <c r="P25" s="160"/>
      <c r="Q25" s="160"/>
      <c r="R25" s="160"/>
      <c r="S25" s="160"/>
      <c r="T25" s="160"/>
      <c r="U25" s="160"/>
      <c r="V25" s="160"/>
      <c r="W25" s="160"/>
      <c r="X25" s="160"/>
      <c r="Y25" s="160"/>
      <c r="Z25" s="160"/>
      <c r="AA25" s="160"/>
      <c r="AB25" s="160"/>
      <c r="AC25" s="160"/>
      <c r="AD25" s="160"/>
      <c r="AE25" s="160"/>
      <c r="AF25" s="160"/>
      <c r="AG25" s="160"/>
      <c r="AH25" s="160"/>
      <c r="AI25" s="160"/>
      <c r="AJ25" s="160"/>
      <c r="AK25" s="57">
        <f t="shared" si="3"/>
        <v>0</v>
      </c>
      <c r="AL25" s="57">
        <f t="shared" si="4"/>
        <v>0</v>
      </c>
      <c r="AM25" s="57">
        <f t="shared" si="5"/>
        <v>0</v>
      </c>
      <c r="AN25" s="57" t="str">
        <f t="shared" si="6"/>
        <v/>
      </c>
      <c r="AO25" s="56">
        <f t="shared" si="7"/>
        <v>0</v>
      </c>
      <c r="AP25" s="56" t="str">
        <f t="shared" si="8"/>
        <v/>
      </c>
      <c r="AQ25" s="56">
        <f t="shared" si="9"/>
        <v>0</v>
      </c>
      <c r="AR25" s="56" t="str">
        <f t="shared" si="10"/>
        <v/>
      </c>
      <c r="AS25" s="58" t="str">
        <f>IFERROR(
   'Identitas Siswa'!E24 &amp; " " &amp; LOWER($AT$3) &amp; " " &amp; VLOOKUP(AP25, TP!$BC$5:$BD$24, 2, 0) &amp; ".",
"")</f>
        <v/>
      </c>
      <c r="AT25" s="58" t="str">
        <f>IFERROR(
   'Identitas Siswa'!E24 &amp; " " &amp; LOWER($AT$4) &amp; " " &amp; VLOOKUP(AR25, TP!$BC$5:$BD$24, 2, 0) &amp; ".",
"")</f>
        <v/>
      </c>
      <c r="AU25" s="15"/>
      <c r="AW25" s="29">
        <f t="shared" si="11"/>
        <v>0</v>
      </c>
      <c r="AX25" s="29">
        <f t="shared" si="0"/>
        <v>0</v>
      </c>
      <c r="AY25" s="29">
        <f t="shared" si="1"/>
        <v>0</v>
      </c>
      <c r="AZ25" s="54"/>
      <c r="BA25" s="29">
        <f t="shared" si="2"/>
        <v>0</v>
      </c>
      <c r="BE25" s="48"/>
      <c r="BF25" s="48"/>
    </row>
    <row r="26" spans="1:58" customFormat="1" hidden="1" x14ac:dyDescent="0.25">
      <c r="A26" s="56">
        <f>'Identitas Siswa'!A25</f>
        <v>18</v>
      </c>
      <c r="B26" s="62" t="str">
        <f>IF('Identitas Siswa'!D25=0,"",'Identitas Siswa'!D25)</f>
        <v/>
      </c>
      <c r="C26" s="160"/>
      <c r="D26" s="160"/>
      <c r="E26" s="160"/>
      <c r="F26" s="160"/>
      <c r="G26" s="160"/>
      <c r="H26" s="160"/>
      <c r="I26" s="160"/>
      <c r="J26" s="160"/>
      <c r="K26" s="160"/>
      <c r="L26" s="160"/>
      <c r="M26" s="160"/>
      <c r="N26" s="160"/>
      <c r="O26" s="160"/>
      <c r="P26" s="160"/>
      <c r="Q26" s="160"/>
      <c r="R26" s="160"/>
      <c r="S26" s="160"/>
      <c r="T26" s="160"/>
      <c r="U26" s="160"/>
      <c r="V26" s="160"/>
      <c r="W26" s="160"/>
      <c r="X26" s="160"/>
      <c r="Y26" s="160"/>
      <c r="Z26" s="160"/>
      <c r="AA26" s="160"/>
      <c r="AB26" s="160"/>
      <c r="AC26" s="160"/>
      <c r="AD26" s="160"/>
      <c r="AE26" s="160"/>
      <c r="AF26" s="160"/>
      <c r="AG26" s="160"/>
      <c r="AH26" s="160"/>
      <c r="AI26" s="160"/>
      <c r="AJ26" s="160"/>
      <c r="AK26" s="57">
        <f t="shared" si="3"/>
        <v>0</v>
      </c>
      <c r="AL26" s="57">
        <f t="shared" si="4"/>
        <v>0</v>
      </c>
      <c r="AM26" s="57">
        <f t="shared" si="5"/>
        <v>0</v>
      </c>
      <c r="AN26" s="57" t="str">
        <f t="shared" si="6"/>
        <v/>
      </c>
      <c r="AO26" s="56">
        <f t="shared" si="7"/>
        <v>0</v>
      </c>
      <c r="AP26" s="56" t="str">
        <f t="shared" si="8"/>
        <v/>
      </c>
      <c r="AQ26" s="56">
        <f t="shared" si="9"/>
        <v>0</v>
      </c>
      <c r="AR26" s="56" t="str">
        <f t="shared" si="10"/>
        <v/>
      </c>
      <c r="AS26" s="58" t="str">
        <f>IFERROR(
   'Identitas Siswa'!E25 &amp; " " &amp; LOWER($AT$3) &amp; " " &amp; VLOOKUP(AP26, TP!$BC$5:$BD$24, 2, 0) &amp; ".",
"")</f>
        <v/>
      </c>
      <c r="AT26" s="58" t="str">
        <f>IFERROR(
   'Identitas Siswa'!E25 &amp; " " &amp; LOWER($AT$4) &amp; " " &amp; VLOOKUP(AR26, TP!$BC$5:$BD$24, 2, 0) &amp; ".",
"")</f>
        <v/>
      </c>
      <c r="AU26" s="15"/>
      <c r="AW26" s="29">
        <f t="shared" si="11"/>
        <v>0</v>
      </c>
      <c r="AX26" s="29">
        <f t="shared" si="0"/>
        <v>0</v>
      </c>
      <c r="AY26" s="29">
        <f t="shared" si="1"/>
        <v>0</v>
      </c>
      <c r="AZ26" s="54"/>
      <c r="BA26" s="29">
        <f t="shared" si="2"/>
        <v>0</v>
      </c>
      <c r="BE26" s="48"/>
      <c r="BF26" s="48"/>
    </row>
    <row r="27" spans="1:58" customFormat="1" hidden="1" x14ac:dyDescent="0.25">
      <c r="A27" s="56">
        <f>'Identitas Siswa'!A26</f>
        <v>19</v>
      </c>
      <c r="B27" s="62" t="str">
        <f>IF('Identitas Siswa'!D26=0,"",'Identitas Siswa'!D26)</f>
        <v/>
      </c>
      <c r="C27" s="160"/>
      <c r="D27" s="160"/>
      <c r="E27" s="160"/>
      <c r="F27" s="160"/>
      <c r="G27" s="160"/>
      <c r="H27" s="160"/>
      <c r="I27" s="160"/>
      <c r="J27" s="160"/>
      <c r="K27" s="160"/>
      <c r="L27" s="160"/>
      <c r="M27" s="160"/>
      <c r="N27" s="160"/>
      <c r="O27" s="160"/>
      <c r="P27" s="160"/>
      <c r="Q27" s="160"/>
      <c r="R27" s="160"/>
      <c r="S27" s="160"/>
      <c r="T27" s="160"/>
      <c r="U27" s="160"/>
      <c r="V27" s="160"/>
      <c r="W27" s="160"/>
      <c r="X27" s="160"/>
      <c r="Y27" s="160"/>
      <c r="Z27" s="160"/>
      <c r="AA27" s="160"/>
      <c r="AB27" s="160"/>
      <c r="AC27" s="160"/>
      <c r="AD27" s="160"/>
      <c r="AE27" s="160"/>
      <c r="AF27" s="160"/>
      <c r="AG27" s="160"/>
      <c r="AH27" s="160"/>
      <c r="AI27" s="160"/>
      <c r="AJ27" s="160"/>
      <c r="AK27" s="57">
        <f t="shared" si="3"/>
        <v>0</v>
      </c>
      <c r="AL27" s="57">
        <f t="shared" si="4"/>
        <v>0</v>
      </c>
      <c r="AM27" s="57">
        <f t="shared" si="5"/>
        <v>0</v>
      </c>
      <c r="AN27" s="57" t="str">
        <f t="shared" si="6"/>
        <v/>
      </c>
      <c r="AO27" s="56">
        <f t="shared" si="7"/>
        <v>0</v>
      </c>
      <c r="AP27" s="56" t="str">
        <f t="shared" si="8"/>
        <v/>
      </c>
      <c r="AQ27" s="56">
        <f t="shared" si="9"/>
        <v>0</v>
      </c>
      <c r="AR27" s="56" t="str">
        <f t="shared" si="10"/>
        <v/>
      </c>
      <c r="AS27" s="58" t="str">
        <f>IFERROR(
   'Identitas Siswa'!E26 &amp; " " &amp; LOWER($AT$3) &amp; " " &amp; VLOOKUP(AP27, TP!$BC$5:$BD$24, 2, 0) &amp; ".",
"")</f>
        <v/>
      </c>
      <c r="AT27" s="58" t="str">
        <f>IFERROR(
   'Identitas Siswa'!E26 &amp; " " &amp; LOWER($AT$4) &amp; " " &amp; VLOOKUP(AR27, TP!$BC$5:$BD$24, 2, 0) &amp; ".",
"")</f>
        <v/>
      </c>
      <c r="AU27" s="15"/>
      <c r="AW27" s="29">
        <f t="shared" si="11"/>
        <v>0</v>
      </c>
      <c r="AX27" s="29">
        <f t="shared" si="0"/>
        <v>0</v>
      </c>
      <c r="AY27" s="29">
        <f t="shared" si="1"/>
        <v>0</v>
      </c>
      <c r="AZ27" s="54"/>
      <c r="BA27" s="29">
        <f t="shared" si="2"/>
        <v>0</v>
      </c>
      <c r="BE27" s="48"/>
      <c r="BF27" s="48"/>
    </row>
    <row r="28" spans="1:58" customFormat="1" hidden="1" x14ac:dyDescent="0.25">
      <c r="A28" s="56">
        <f>'Identitas Siswa'!A27</f>
        <v>20</v>
      </c>
      <c r="B28" s="62" t="str">
        <f>IF('Identitas Siswa'!D27=0,"",'Identitas Siswa'!D27)</f>
        <v/>
      </c>
      <c r="C28" s="160"/>
      <c r="D28" s="160"/>
      <c r="E28" s="160"/>
      <c r="F28" s="160"/>
      <c r="G28" s="160"/>
      <c r="H28" s="160"/>
      <c r="I28" s="160"/>
      <c r="J28" s="160"/>
      <c r="K28" s="160"/>
      <c r="L28" s="160"/>
      <c r="M28" s="160"/>
      <c r="N28" s="160"/>
      <c r="O28" s="160"/>
      <c r="P28" s="160"/>
      <c r="Q28" s="160"/>
      <c r="R28" s="160"/>
      <c r="S28" s="160"/>
      <c r="T28" s="160"/>
      <c r="U28" s="160"/>
      <c r="V28" s="160"/>
      <c r="W28" s="160"/>
      <c r="X28" s="160"/>
      <c r="Y28" s="160"/>
      <c r="Z28" s="160"/>
      <c r="AA28" s="160"/>
      <c r="AB28" s="160"/>
      <c r="AC28" s="160"/>
      <c r="AD28" s="160"/>
      <c r="AE28" s="160"/>
      <c r="AF28" s="160"/>
      <c r="AG28" s="160"/>
      <c r="AH28" s="160"/>
      <c r="AI28" s="160"/>
      <c r="AJ28" s="160"/>
      <c r="AK28" s="57">
        <f t="shared" si="3"/>
        <v>0</v>
      </c>
      <c r="AL28" s="57">
        <f t="shared" si="4"/>
        <v>0</v>
      </c>
      <c r="AM28" s="57">
        <f t="shared" si="5"/>
        <v>0</v>
      </c>
      <c r="AN28" s="57" t="str">
        <f t="shared" si="6"/>
        <v/>
      </c>
      <c r="AO28" s="56">
        <f t="shared" si="7"/>
        <v>0</v>
      </c>
      <c r="AP28" s="56" t="str">
        <f t="shared" si="8"/>
        <v/>
      </c>
      <c r="AQ28" s="56">
        <f t="shared" si="9"/>
        <v>0</v>
      </c>
      <c r="AR28" s="56" t="str">
        <f t="shared" si="10"/>
        <v/>
      </c>
      <c r="AS28" s="58" t="str">
        <f>IFERROR(
   'Identitas Siswa'!E27 &amp; " " &amp; LOWER($AT$3) &amp; " " &amp; VLOOKUP(AP28, TP!$BC$5:$BD$24, 2, 0) &amp; ".",
"")</f>
        <v/>
      </c>
      <c r="AT28" s="58" t="str">
        <f>IFERROR(
   'Identitas Siswa'!E27 &amp; " " &amp; LOWER($AT$4) &amp; " " &amp; VLOOKUP(AR28, TP!$BC$5:$BD$24, 2, 0) &amp; ".",
"")</f>
        <v/>
      </c>
      <c r="AU28" s="15"/>
      <c r="AW28" s="29">
        <f t="shared" si="11"/>
        <v>0</v>
      </c>
      <c r="AX28" s="29">
        <f t="shared" si="0"/>
        <v>0</v>
      </c>
      <c r="AY28" s="29">
        <f t="shared" si="1"/>
        <v>0</v>
      </c>
      <c r="AZ28" s="54"/>
      <c r="BA28" s="29">
        <f t="shared" si="2"/>
        <v>0</v>
      </c>
      <c r="BE28" s="48"/>
      <c r="BF28" s="48"/>
    </row>
    <row r="29" spans="1:58" customFormat="1" hidden="1" x14ac:dyDescent="0.25">
      <c r="A29" s="56">
        <f>'Identitas Siswa'!A28</f>
        <v>21</v>
      </c>
      <c r="B29" s="62" t="str">
        <f>IF('Identitas Siswa'!D28=0,"",'Identitas Siswa'!D28)</f>
        <v/>
      </c>
      <c r="C29" s="160"/>
      <c r="D29" s="160"/>
      <c r="E29" s="160"/>
      <c r="F29" s="160"/>
      <c r="G29" s="160"/>
      <c r="H29" s="160"/>
      <c r="I29" s="160"/>
      <c r="J29" s="160"/>
      <c r="K29" s="160"/>
      <c r="L29" s="160"/>
      <c r="M29" s="160"/>
      <c r="N29" s="160"/>
      <c r="O29" s="160"/>
      <c r="P29" s="160"/>
      <c r="Q29" s="160"/>
      <c r="R29" s="160"/>
      <c r="S29" s="160"/>
      <c r="T29" s="160"/>
      <c r="U29" s="160"/>
      <c r="V29" s="160"/>
      <c r="W29" s="160"/>
      <c r="X29" s="160"/>
      <c r="Y29" s="160"/>
      <c r="Z29" s="160"/>
      <c r="AA29" s="160"/>
      <c r="AB29" s="160"/>
      <c r="AC29" s="160"/>
      <c r="AD29" s="160"/>
      <c r="AE29" s="160"/>
      <c r="AF29" s="160"/>
      <c r="AG29" s="160"/>
      <c r="AH29" s="160"/>
      <c r="AI29" s="160"/>
      <c r="AJ29" s="160"/>
      <c r="AK29" s="57">
        <f t="shared" si="3"/>
        <v>0</v>
      </c>
      <c r="AL29" s="57">
        <f t="shared" si="4"/>
        <v>0</v>
      </c>
      <c r="AM29" s="57">
        <f t="shared" si="5"/>
        <v>0</v>
      </c>
      <c r="AN29" s="57" t="str">
        <f t="shared" si="6"/>
        <v/>
      </c>
      <c r="AO29" s="56">
        <f t="shared" si="7"/>
        <v>0</v>
      </c>
      <c r="AP29" s="56" t="str">
        <f t="shared" si="8"/>
        <v/>
      </c>
      <c r="AQ29" s="56">
        <f t="shared" si="9"/>
        <v>0</v>
      </c>
      <c r="AR29" s="56" t="str">
        <f t="shared" si="10"/>
        <v/>
      </c>
      <c r="AS29" s="58" t="str">
        <f>IFERROR(
   'Identitas Siswa'!E28 &amp; " " &amp; LOWER($AT$3) &amp; " " &amp; VLOOKUP(AP29, TP!$BC$5:$BD$24, 2, 0) &amp; ".",
"")</f>
        <v/>
      </c>
      <c r="AT29" s="58" t="str">
        <f>IFERROR(
   'Identitas Siswa'!E28 &amp; " " &amp; LOWER($AT$4) &amp; " " &amp; VLOOKUP(AR29, TP!$BC$5:$BD$24, 2, 0) &amp; ".",
"")</f>
        <v/>
      </c>
      <c r="AU29" s="15"/>
      <c r="AW29" s="29">
        <f t="shared" si="11"/>
        <v>0</v>
      </c>
      <c r="AX29" s="29">
        <f t="shared" si="0"/>
        <v>0</v>
      </c>
      <c r="AY29" s="29">
        <f t="shared" si="1"/>
        <v>0</v>
      </c>
      <c r="AZ29" s="54"/>
      <c r="BA29" s="29">
        <f t="shared" si="2"/>
        <v>0</v>
      </c>
      <c r="BE29" s="48"/>
      <c r="BF29" s="48"/>
    </row>
    <row r="30" spans="1:58" customFormat="1" hidden="1" x14ac:dyDescent="0.25">
      <c r="A30" s="56">
        <f>'Identitas Siswa'!A29</f>
        <v>22</v>
      </c>
      <c r="B30" s="62" t="str">
        <f>IF('Identitas Siswa'!D29=0,"",'Identitas Siswa'!D29)</f>
        <v/>
      </c>
      <c r="C30" s="160"/>
      <c r="D30" s="160"/>
      <c r="E30" s="160"/>
      <c r="F30" s="160"/>
      <c r="G30" s="160"/>
      <c r="H30" s="160"/>
      <c r="I30" s="160"/>
      <c r="J30" s="160"/>
      <c r="K30" s="160"/>
      <c r="L30" s="160"/>
      <c r="M30" s="160"/>
      <c r="N30" s="160"/>
      <c r="O30" s="160"/>
      <c r="P30" s="160"/>
      <c r="Q30" s="160"/>
      <c r="R30" s="160"/>
      <c r="S30" s="160"/>
      <c r="T30" s="160"/>
      <c r="U30" s="160"/>
      <c r="V30" s="160"/>
      <c r="W30" s="160"/>
      <c r="X30" s="160"/>
      <c r="Y30" s="160"/>
      <c r="Z30" s="160"/>
      <c r="AA30" s="160"/>
      <c r="AB30" s="160"/>
      <c r="AC30" s="160"/>
      <c r="AD30" s="160"/>
      <c r="AE30" s="160"/>
      <c r="AF30" s="160"/>
      <c r="AG30" s="160"/>
      <c r="AH30" s="160"/>
      <c r="AI30" s="160"/>
      <c r="AJ30" s="160"/>
      <c r="AK30" s="57">
        <f t="shared" si="3"/>
        <v>0</v>
      </c>
      <c r="AL30" s="57">
        <f t="shared" si="4"/>
        <v>0</v>
      </c>
      <c r="AM30" s="57">
        <f t="shared" si="5"/>
        <v>0</v>
      </c>
      <c r="AN30" s="57" t="str">
        <f t="shared" si="6"/>
        <v/>
      </c>
      <c r="AO30" s="56">
        <f t="shared" si="7"/>
        <v>0</v>
      </c>
      <c r="AP30" s="56" t="str">
        <f t="shared" si="8"/>
        <v/>
      </c>
      <c r="AQ30" s="56">
        <f t="shared" si="9"/>
        <v>0</v>
      </c>
      <c r="AR30" s="56" t="str">
        <f t="shared" si="10"/>
        <v/>
      </c>
      <c r="AS30" s="58" t="str">
        <f>IFERROR(
   'Identitas Siswa'!E29 &amp; " " &amp; LOWER($AT$3) &amp; " " &amp; VLOOKUP(AP30, TP!$BC$5:$BD$24, 2, 0) &amp; ".",
"")</f>
        <v/>
      </c>
      <c r="AT30" s="58" t="str">
        <f>IFERROR(
   'Identitas Siswa'!E29 &amp; " " &amp; LOWER($AT$4) &amp; " " &amp; VLOOKUP(AR30, TP!$BC$5:$BD$24, 2, 0) &amp; ".",
"")</f>
        <v/>
      </c>
      <c r="AU30" s="15"/>
      <c r="AW30" s="29">
        <f t="shared" si="11"/>
        <v>0</v>
      </c>
      <c r="AX30" s="29">
        <f t="shared" si="0"/>
        <v>0</v>
      </c>
      <c r="AY30" s="29">
        <f t="shared" si="1"/>
        <v>0</v>
      </c>
      <c r="AZ30" s="54"/>
      <c r="BA30" s="29">
        <f t="shared" si="2"/>
        <v>0</v>
      </c>
      <c r="BE30" s="48"/>
      <c r="BF30" s="48"/>
    </row>
    <row r="31" spans="1:58" customFormat="1" hidden="1" x14ac:dyDescent="0.25">
      <c r="A31" s="56">
        <f>'Identitas Siswa'!A30</f>
        <v>23</v>
      </c>
      <c r="B31" s="62" t="str">
        <f>IF('Identitas Siswa'!D30=0,"",'Identitas Siswa'!D30)</f>
        <v/>
      </c>
      <c r="C31" s="160"/>
      <c r="D31" s="160"/>
      <c r="E31" s="160"/>
      <c r="F31" s="160"/>
      <c r="G31" s="160"/>
      <c r="H31" s="160"/>
      <c r="I31" s="160"/>
      <c r="J31" s="160"/>
      <c r="K31" s="160"/>
      <c r="L31" s="160"/>
      <c r="M31" s="160"/>
      <c r="N31" s="160"/>
      <c r="O31" s="160"/>
      <c r="P31" s="160"/>
      <c r="Q31" s="160"/>
      <c r="R31" s="160"/>
      <c r="S31" s="160"/>
      <c r="T31" s="160"/>
      <c r="U31" s="160"/>
      <c r="V31" s="160"/>
      <c r="W31" s="160"/>
      <c r="X31" s="160"/>
      <c r="Y31" s="160"/>
      <c r="Z31" s="160"/>
      <c r="AA31" s="160"/>
      <c r="AB31" s="160"/>
      <c r="AC31" s="160"/>
      <c r="AD31" s="160"/>
      <c r="AE31" s="160"/>
      <c r="AF31" s="160"/>
      <c r="AG31" s="160"/>
      <c r="AH31" s="160"/>
      <c r="AI31" s="160"/>
      <c r="AJ31" s="160"/>
      <c r="AK31" s="57">
        <f t="shared" si="3"/>
        <v>0</v>
      </c>
      <c r="AL31" s="57">
        <f t="shared" si="4"/>
        <v>0</v>
      </c>
      <c r="AM31" s="57">
        <f t="shared" si="5"/>
        <v>0</v>
      </c>
      <c r="AN31" s="57" t="str">
        <f t="shared" si="6"/>
        <v/>
      </c>
      <c r="AO31" s="56">
        <f t="shared" si="7"/>
        <v>0</v>
      </c>
      <c r="AP31" s="56" t="str">
        <f t="shared" si="8"/>
        <v/>
      </c>
      <c r="AQ31" s="56">
        <f t="shared" si="9"/>
        <v>0</v>
      </c>
      <c r="AR31" s="56" t="str">
        <f t="shared" si="10"/>
        <v/>
      </c>
      <c r="AS31" s="58" t="str">
        <f>IFERROR(
   'Identitas Siswa'!E30 &amp; " " &amp; LOWER($AT$3) &amp; " " &amp; VLOOKUP(AP31, TP!$BC$5:$BD$24, 2, 0) &amp; ".",
"")</f>
        <v/>
      </c>
      <c r="AT31" s="58" t="str">
        <f>IFERROR(
   'Identitas Siswa'!E30 &amp; " " &amp; LOWER($AT$4) &amp; " " &amp; VLOOKUP(AR31, TP!$BC$5:$BD$24, 2, 0) &amp; ".",
"")</f>
        <v/>
      </c>
      <c r="AU31" s="15"/>
      <c r="AW31" s="29">
        <f t="shared" si="11"/>
        <v>0</v>
      </c>
      <c r="AX31" s="29">
        <f t="shared" si="0"/>
        <v>0</v>
      </c>
      <c r="AY31" s="29">
        <f t="shared" si="1"/>
        <v>0</v>
      </c>
      <c r="AZ31" s="54"/>
      <c r="BA31" s="29">
        <f t="shared" si="2"/>
        <v>0</v>
      </c>
      <c r="BE31" s="48"/>
      <c r="BF31" s="48"/>
    </row>
    <row r="32" spans="1:58" customFormat="1" hidden="1" x14ac:dyDescent="0.25">
      <c r="A32" s="56">
        <f>'Identitas Siswa'!A31</f>
        <v>24</v>
      </c>
      <c r="B32" s="62" t="str">
        <f>IF('Identitas Siswa'!D31=0,"",'Identitas Siswa'!D31)</f>
        <v/>
      </c>
      <c r="C32" s="160"/>
      <c r="D32" s="160"/>
      <c r="E32" s="160"/>
      <c r="F32" s="160"/>
      <c r="G32" s="160"/>
      <c r="H32" s="160"/>
      <c r="I32" s="160"/>
      <c r="J32" s="160"/>
      <c r="K32" s="160"/>
      <c r="L32" s="160"/>
      <c r="M32" s="160"/>
      <c r="N32" s="160"/>
      <c r="O32" s="160"/>
      <c r="P32" s="160"/>
      <c r="Q32" s="160"/>
      <c r="R32" s="160"/>
      <c r="S32" s="160"/>
      <c r="T32" s="160"/>
      <c r="U32" s="160"/>
      <c r="V32" s="160"/>
      <c r="W32" s="160"/>
      <c r="X32" s="160"/>
      <c r="Y32" s="160"/>
      <c r="Z32" s="160"/>
      <c r="AA32" s="160"/>
      <c r="AB32" s="160"/>
      <c r="AC32" s="160"/>
      <c r="AD32" s="160"/>
      <c r="AE32" s="160"/>
      <c r="AF32" s="160"/>
      <c r="AG32" s="160"/>
      <c r="AH32" s="160"/>
      <c r="AI32" s="160"/>
      <c r="AJ32" s="160"/>
      <c r="AK32" s="57">
        <f t="shared" si="3"/>
        <v>0</v>
      </c>
      <c r="AL32" s="57">
        <f t="shared" si="4"/>
        <v>0</v>
      </c>
      <c r="AM32" s="57">
        <f t="shared" si="5"/>
        <v>0</v>
      </c>
      <c r="AN32" s="57" t="str">
        <f t="shared" si="6"/>
        <v/>
      </c>
      <c r="AO32" s="56">
        <f t="shared" si="7"/>
        <v>0</v>
      </c>
      <c r="AP32" s="56" t="str">
        <f t="shared" si="8"/>
        <v/>
      </c>
      <c r="AQ32" s="56">
        <f t="shared" si="9"/>
        <v>0</v>
      </c>
      <c r="AR32" s="56" t="str">
        <f t="shared" si="10"/>
        <v/>
      </c>
      <c r="AS32" s="58" t="str">
        <f>IFERROR(
   'Identitas Siswa'!E31 &amp; " " &amp; LOWER($AT$3) &amp; " " &amp; VLOOKUP(AP32, TP!$BC$5:$BD$24, 2, 0) &amp; ".",
"")</f>
        <v/>
      </c>
      <c r="AT32" s="58" t="str">
        <f>IFERROR(
   'Identitas Siswa'!E31 &amp; " " &amp; LOWER($AT$4) &amp; " " &amp; VLOOKUP(AR32, TP!$BC$5:$BD$24, 2, 0) &amp; ".",
"")</f>
        <v/>
      </c>
      <c r="AU32" s="15"/>
      <c r="AW32" s="29">
        <f t="shared" si="11"/>
        <v>0</v>
      </c>
      <c r="AX32" s="29">
        <f t="shared" si="0"/>
        <v>0</v>
      </c>
      <c r="AY32" s="29">
        <f t="shared" si="1"/>
        <v>0</v>
      </c>
      <c r="AZ32" s="54"/>
      <c r="BA32" s="29">
        <f t="shared" si="2"/>
        <v>0</v>
      </c>
      <c r="BE32" s="48"/>
      <c r="BF32" s="48"/>
    </row>
    <row r="33" spans="1:58" customFormat="1" hidden="1" x14ac:dyDescent="0.25">
      <c r="A33" s="56">
        <f>'Identitas Siswa'!A32</f>
        <v>25</v>
      </c>
      <c r="B33" s="62" t="str">
        <f>IF('Identitas Siswa'!D32=0,"",'Identitas Siswa'!D32)</f>
        <v/>
      </c>
      <c r="C33" s="160"/>
      <c r="D33" s="160"/>
      <c r="E33" s="160"/>
      <c r="F33" s="160"/>
      <c r="G33" s="160"/>
      <c r="H33" s="160"/>
      <c r="I33" s="160"/>
      <c r="J33" s="160"/>
      <c r="K33" s="160"/>
      <c r="L33" s="160"/>
      <c r="M33" s="160"/>
      <c r="N33" s="160"/>
      <c r="O33" s="160"/>
      <c r="P33" s="160"/>
      <c r="Q33" s="160"/>
      <c r="R33" s="160"/>
      <c r="S33" s="160"/>
      <c r="T33" s="160"/>
      <c r="U33" s="160"/>
      <c r="V33" s="160"/>
      <c r="W33" s="160"/>
      <c r="X33" s="160"/>
      <c r="Y33" s="160"/>
      <c r="Z33" s="160"/>
      <c r="AA33" s="160"/>
      <c r="AB33" s="160"/>
      <c r="AC33" s="160"/>
      <c r="AD33" s="160"/>
      <c r="AE33" s="160"/>
      <c r="AF33" s="160"/>
      <c r="AG33" s="160"/>
      <c r="AH33" s="160"/>
      <c r="AI33" s="160"/>
      <c r="AJ33" s="160"/>
      <c r="AK33" s="57">
        <f t="shared" si="3"/>
        <v>0</v>
      </c>
      <c r="AL33" s="57">
        <f t="shared" si="4"/>
        <v>0</v>
      </c>
      <c r="AM33" s="57">
        <f t="shared" si="5"/>
        <v>0</v>
      </c>
      <c r="AN33" s="57" t="str">
        <f t="shared" si="6"/>
        <v/>
      </c>
      <c r="AO33" s="56">
        <f t="shared" si="7"/>
        <v>0</v>
      </c>
      <c r="AP33" s="56" t="str">
        <f t="shared" si="8"/>
        <v/>
      </c>
      <c r="AQ33" s="56">
        <f t="shared" si="9"/>
        <v>0</v>
      </c>
      <c r="AR33" s="56" t="str">
        <f t="shared" si="10"/>
        <v/>
      </c>
      <c r="AS33" s="58" t="str">
        <f>IFERROR(
   'Identitas Siswa'!E32 &amp; " " &amp; LOWER($AT$3) &amp; " " &amp; VLOOKUP(AP33, TP!$BC$5:$BD$24, 2, 0) &amp; ".",
"")</f>
        <v/>
      </c>
      <c r="AT33" s="58" t="str">
        <f>IFERROR(
   'Identitas Siswa'!E32 &amp; " " &amp; LOWER($AT$4) &amp; " " &amp; VLOOKUP(AR33, TP!$BC$5:$BD$24, 2, 0) &amp; ".",
"")</f>
        <v/>
      </c>
      <c r="AU33" s="15"/>
      <c r="AW33" s="29">
        <f t="shared" si="11"/>
        <v>0</v>
      </c>
      <c r="AX33" s="29">
        <f t="shared" si="0"/>
        <v>0</v>
      </c>
      <c r="AY33" s="29">
        <f t="shared" si="1"/>
        <v>0</v>
      </c>
      <c r="AZ33" s="54"/>
      <c r="BA33" s="29">
        <f t="shared" si="2"/>
        <v>0</v>
      </c>
      <c r="BE33" s="48"/>
      <c r="BF33" s="48"/>
    </row>
    <row r="34" spans="1:58" customFormat="1" hidden="1" x14ac:dyDescent="0.25">
      <c r="A34" s="56">
        <f>'Identitas Siswa'!A33</f>
        <v>26</v>
      </c>
      <c r="B34" s="62" t="str">
        <f>IF('Identitas Siswa'!D33=0,"",'Identitas Siswa'!D33)</f>
        <v/>
      </c>
      <c r="C34" s="160"/>
      <c r="D34" s="160"/>
      <c r="E34" s="160"/>
      <c r="F34" s="160"/>
      <c r="G34" s="160"/>
      <c r="H34" s="160"/>
      <c r="I34" s="160"/>
      <c r="J34" s="160"/>
      <c r="K34" s="160"/>
      <c r="L34" s="160"/>
      <c r="M34" s="160"/>
      <c r="N34" s="160"/>
      <c r="O34" s="160"/>
      <c r="P34" s="160"/>
      <c r="Q34" s="160"/>
      <c r="R34" s="160"/>
      <c r="S34" s="160"/>
      <c r="T34" s="160"/>
      <c r="U34" s="160"/>
      <c r="V34" s="160"/>
      <c r="W34" s="160"/>
      <c r="X34" s="160"/>
      <c r="Y34" s="160"/>
      <c r="Z34" s="160"/>
      <c r="AA34" s="160"/>
      <c r="AB34" s="160"/>
      <c r="AC34" s="160"/>
      <c r="AD34" s="160"/>
      <c r="AE34" s="160"/>
      <c r="AF34" s="160"/>
      <c r="AG34" s="160"/>
      <c r="AH34" s="160"/>
      <c r="AI34" s="160"/>
      <c r="AJ34" s="160"/>
      <c r="AK34" s="57">
        <f t="shared" si="3"/>
        <v>0</v>
      </c>
      <c r="AL34" s="57">
        <f t="shared" si="4"/>
        <v>0</v>
      </c>
      <c r="AM34" s="57">
        <f t="shared" si="5"/>
        <v>0</v>
      </c>
      <c r="AN34" s="57" t="str">
        <f t="shared" si="6"/>
        <v/>
      </c>
      <c r="AO34" s="56">
        <f t="shared" si="7"/>
        <v>0</v>
      </c>
      <c r="AP34" s="56" t="str">
        <f t="shared" si="8"/>
        <v/>
      </c>
      <c r="AQ34" s="56">
        <f t="shared" si="9"/>
        <v>0</v>
      </c>
      <c r="AR34" s="56" t="str">
        <f t="shared" si="10"/>
        <v/>
      </c>
      <c r="AS34" s="58" t="str">
        <f>IFERROR(
   'Identitas Siswa'!E33 &amp; " " &amp; LOWER($AT$3) &amp; " " &amp; VLOOKUP(AP34, TP!$BC$5:$BD$24, 2, 0) &amp; ".",
"")</f>
        <v/>
      </c>
      <c r="AT34" s="58" t="str">
        <f>IFERROR(
   'Identitas Siswa'!E33 &amp; " " &amp; LOWER($AT$4) &amp; " " &amp; VLOOKUP(AR34, TP!$BC$5:$BD$24, 2, 0) &amp; ".",
"")</f>
        <v/>
      </c>
      <c r="AU34" s="15"/>
      <c r="AW34" s="29">
        <f t="shared" si="11"/>
        <v>0</v>
      </c>
      <c r="AX34" s="29">
        <f t="shared" si="0"/>
        <v>0</v>
      </c>
      <c r="AY34" s="29">
        <f t="shared" si="1"/>
        <v>0</v>
      </c>
      <c r="AZ34" s="54"/>
      <c r="BA34" s="29">
        <f t="shared" si="2"/>
        <v>0</v>
      </c>
      <c r="BE34" s="48"/>
      <c r="BF34" s="48"/>
    </row>
    <row r="35" spans="1:58" customFormat="1" hidden="1" x14ac:dyDescent="0.25">
      <c r="A35" s="56">
        <f>'Identitas Siswa'!A34</f>
        <v>27</v>
      </c>
      <c r="B35" s="62" t="str">
        <f>IF('Identitas Siswa'!D34=0,"",'Identitas Siswa'!D34)</f>
        <v/>
      </c>
      <c r="C35" s="160"/>
      <c r="D35" s="160"/>
      <c r="E35" s="160"/>
      <c r="F35" s="160"/>
      <c r="G35" s="160"/>
      <c r="H35" s="160"/>
      <c r="I35" s="160"/>
      <c r="J35" s="160"/>
      <c r="K35" s="160"/>
      <c r="L35" s="160"/>
      <c r="M35" s="160"/>
      <c r="N35" s="160"/>
      <c r="O35" s="160"/>
      <c r="P35" s="160"/>
      <c r="Q35" s="160"/>
      <c r="R35" s="160"/>
      <c r="S35" s="160"/>
      <c r="T35" s="160"/>
      <c r="U35" s="160"/>
      <c r="V35" s="160"/>
      <c r="W35" s="160"/>
      <c r="X35" s="160"/>
      <c r="Y35" s="160"/>
      <c r="Z35" s="160"/>
      <c r="AA35" s="160"/>
      <c r="AB35" s="160"/>
      <c r="AC35" s="160"/>
      <c r="AD35" s="160"/>
      <c r="AE35" s="160"/>
      <c r="AF35" s="160"/>
      <c r="AG35" s="160"/>
      <c r="AH35" s="160"/>
      <c r="AI35" s="160"/>
      <c r="AJ35" s="160"/>
      <c r="AK35" s="57">
        <f t="shared" si="3"/>
        <v>0</v>
      </c>
      <c r="AL35" s="57">
        <f t="shared" si="4"/>
        <v>0</v>
      </c>
      <c r="AM35" s="57">
        <f t="shared" si="5"/>
        <v>0</v>
      </c>
      <c r="AN35" s="57" t="str">
        <f t="shared" si="6"/>
        <v/>
      </c>
      <c r="AO35" s="56">
        <f t="shared" si="7"/>
        <v>0</v>
      </c>
      <c r="AP35" s="56" t="str">
        <f t="shared" si="8"/>
        <v/>
      </c>
      <c r="AQ35" s="56">
        <f t="shared" si="9"/>
        <v>0</v>
      </c>
      <c r="AR35" s="56" t="str">
        <f t="shared" si="10"/>
        <v/>
      </c>
      <c r="AS35" s="58" t="str">
        <f>IFERROR(
   'Identitas Siswa'!E34 &amp; " " &amp; LOWER($AT$3) &amp; " " &amp; VLOOKUP(AP35, TP!$BC$5:$BD$24, 2, 0) &amp; ".",
"")</f>
        <v/>
      </c>
      <c r="AT35" s="58" t="str">
        <f>IFERROR(
   'Identitas Siswa'!E34 &amp; " " &amp; LOWER($AT$4) &amp; " " &amp; VLOOKUP(AR35, TP!$BC$5:$BD$24, 2, 0) &amp; ".",
"")</f>
        <v/>
      </c>
      <c r="AU35" s="15"/>
      <c r="AW35" s="29">
        <f t="shared" si="11"/>
        <v>0</v>
      </c>
      <c r="AX35" s="29">
        <f t="shared" si="0"/>
        <v>0</v>
      </c>
      <c r="AY35" s="29">
        <f t="shared" si="1"/>
        <v>0</v>
      </c>
      <c r="AZ35" s="54"/>
      <c r="BA35" s="29">
        <f t="shared" si="2"/>
        <v>0</v>
      </c>
      <c r="BE35" s="48"/>
      <c r="BF35" s="48"/>
    </row>
    <row r="36" spans="1:58" customFormat="1" hidden="1" x14ac:dyDescent="0.25">
      <c r="A36" s="56">
        <f>'Identitas Siswa'!A35</f>
        <v>28</v>
      </c>
      <c r="B36" s="62" t="str">
        <f>IF('Identitas Siswa'!D35=0,"",'Identitas Siswa'!D35)</f>
        <v/>
      </c>
      <c r="C36" s="160"/>
      <c r="D36" s="160"/>
      <c r="E36" s="160"/>
      <c r="F36" s="160"/>
      <c r="G36" s="160"/>
      <c r="H36" s="160"/>
      <c r="I36" s="160"/>
      <c r="J36" s="160"/>
      <c r="K36" s="160"/>
      <c r="L36" s="160"/>
      <c r="M36" s="160"/>
      <c r="N36" s="160"/>
      <c r="O36" s="160"/>
      <c r="P36" s="160"/>
      <c r="Q36" s="160"/>
      <c r="R36" s="160"/>
      <c r="S36" s="160"/>
      <c r="T36" s="160"/>
      <c r="U36" s="160"/>
      <c r="V36" s="160"/>
      <c r="W36" s="160"/>
      <c r="X36" s="160"/>
      <c r="Y36" s="160"/>
      <c r="Z36" s="160"/>
      <c r="AA36" s="160"/>
      <c r="AB36" s="160"/>
      <c r="AC36" s="160"/>
      <c r="AD36" s="160"/>
      <c r="AE36" s="160"/>
      <c r="AF36" s="160"/>
      <c r="AG36" s="160"/>
      <c r="AH36" s="160"/>
      <c r="AI36" s="160"/>
      <c r="AJ36" s="160"/>
      <c r="AK36" s="57">
        <f t="shared" si="3"/>
        <v>0</v>
      </c>
      <c r="AL36" s="57">
        <f t="shared" si="4"/>
        <v>0</v>
      </c>
      <c r="AM36" s="57">
        <f t="shared" si="5"/>
        <v>0</v>
      </c>
      <c r="AN36" s="57" t="str">
        <f t="shared" si="6"/>
        <v/>
      </c>
      <c r="AO36" s="56">
        <f t="shared" si="7"/>
        <v>0</v>
      </c>
      <c r="AP36" s="56" t="str">
        <f t="shared" si="8"/>
        <v/>
      </c>
      <c r="AQ36" s="56">
        <f t="shared" si="9"/>
        <v>0</v>
      </c>
      <c r="AR36" s="56" t="str">
        <f t="shared" si="10"/>
        <v/>
      </c>
      <c r="AS36" s="58" t="str">
        <f>IFERROR(
   'Identitas Siswa'!E35 &amp; " " &amp; LOWER($AT$3) &amp; " " &amp; VLOOKUP(AP36, TP!$BC$5:$BD$24, 2, 0) &amp; ".",
"")</f>
        <v/>
      </c>
      <c r="AT36" s="58" t="str">
        <f>IFERROR(
   'Identitas Siswa'!E35 &amp; " " &amp; LOWER($AT$4) &amp; " " &amp; VLOOKUP(AR36, TP!$BC$5:$BD$24, 2, 0) &amp; ".",
"")</f>
        <v/>
      </c>
      <c r="AU36" s="15"/>
      <c r="AW36" s="29">
        <f t="shared" si="11"/>
        <v>0</v>
      </c>
      <c r="AX36" s="29">
        <f t="shared" si="0"/>
        <v>0</v>
      </c>
      <c r="AY36" s="29">
        <f t="shared" si="1"/>
        <v>0</v>
      </c>
      <c r="AZ36" s="54"/>
      <c r="BA36" s="29">
        <f t="shared" si="2"/>
        <v>0</v>
      </c>
      <c r="BE36" s="48"/>
      <c r="BF36" s="48"/>
    </row>
    <row r="37" spans="1:58" customFormat="1" hidden="1" x14ac:dyDescent="0.25">
      <c r="A37" s="56">
        <f>'Identitas Siswa'!A36</f>
        <v>29</v>
      </c>
      <c r="B37" s="62" t="str">
        <f>IF('Identitas Siswa'!D36=0,"",'Identitas Siswa'!D36)</f>
        <v/>
      </c>
      <c r="C37" s="160"/>
      <c r="D37" s="160"/>
      <c r="E37" s="160"/>
      <c r="F37" s="160"/>
      <c r="G37" s="160"/>
      <c r="H37" s="160"/>
      <c r="I37" s="160"/>
      <c r="J37" s="160"/>
      <c r="K37" s="160"/>
      <c r="L37" s="160"/>
      <c r="M37" s="160"/>
      <c r="N37" s="160"/>
      <c r="O37" s="160"/>
      <c r="P37" s="160"/>
      <c r="Q37" s="160"/>
      <c r="R37" s="160"/>
      <c r="S37" s="160"/>
      <c r="T37" s="160"/>
      <c r="U37" s="160"/>
      <c r="V37" s="160"/>
      <c r="W37" s="160"/>
      <c r="X37" s="160"/>
      <c r="Y37" s="160"/>
      <c r="Z37" s="160"/>
      <c r="AA37" s="160"/>
      <c r="AB37" s="160"/>
      <c r="AC37" s="160"/>
      <c r="AD37" s="160"/>
      <c r="AE37" s="160"/>
      <c r="AF37" s="160"/>
      <c r="AG37" s="160"/>
      <c r="AH37" s="160"/>
      <c r="AI37" s="160"/>
      <c r="AJ37" s="160"/>
      <c r="AK37" s="57">
        <f t="shared" si="3"/>
        <v>0</v>
      </c>
      <c r="AL37" s="57">
        <f t="shared" si="4"/>
        <v>0</v>
      </c>
      <c r="AM37" s="57">
        <f t="shared" si="5"/>
        <v>0</v>
      </c>
      <c r="AN37" s="57" t="str">
        <f t="shared" si="6"/>
        <v/>
      </c>
      <c r="AO37" s="56">
        <f t="shared" si="7"/>
        <v>0</v>
      </c>
      <c r="AP37" s="56" t="str">
        <f t="shared" si="8"/>
        <v/>
      </c>
      <c r="AQ37" s="56">
        <f t="shared" si="9"/>
        <v>0</v>
      </c>
      <c r="AR37" s="56" t="str">
        <f t="shared" si="10"/>
        <v/>
      </c>
      <c r="AS37" s="58" t="str">
        <f>IFERROR(
   'Identitas Siswa'!E36 &amp; " " &amp; LOWER($AT$3) &amp; " " &amp; VLOOKUP(AP37, TP!$BC$5:$BD$24, 2, 0) &amp; ".",
"")</f>
        <v/>
      </c>
      <c r="AT37" s="58" t="str">
        <f>IFERROR(
   'Identitas Siswa'!E36 &amp; " " &amp; LOWER($AT$4) &amp; " " &amp; VLOOKUP(AR37, TP!$BC$5:$BD$24, 2, 0) &amp; ".",
"")</f>
        <v/>
      </c>
      <c r="AU37" s="15"/>
      <c r="AW37" s="29">
        <f t="shared" si="11"/>
        <v>0</v>
      </c>
      <c r="AX37" s="29">
        <f t="shared" si="0"/>
        <v>0</v>
      </c>
      <c r="AY37" s="29">
        <f t="shared" si="1"/>
        <v>0</v>
      </c>
      <c r="AZ37" s="54"/>
      <c r="BA37" s="29">
        <f t="shared" si="2"/>
        <v>0</v>
      </c>
      <c r="BE37" s="48"/>
      <c r="BF37" s="48"/>
    </row>
    <row r="38" spans="1:58" customFormat="1" hidden="1" x14ac:dyDescent="0.25">
      <c r="A38" s="56">
        <f>'Identitas Siswa'!A37</f>
        <v>30</v>
      </c>
      <c r="B38" s="62" t="str">
        <f>IF('Identitas Siswa'!D37=0,"",'Identitas Siswa'!D37)</f>
        <v/>
      </c>
      <c r="C38" s="160"/>
      <c r="D38" s="160"/>
      <c r="E38" s="160"/>
      <c r="F38" s="160"/>
      <c r="G38" s="160"/>
      <c r="H38" s="160"/>
      <c r="I38" s="160"/>
      <c r="J38" s="160"/>
      <c r="K38" s="160"/>
      <c r="L38" s="160"/>
      <c r="M38" s="160"/>
      <c r="N38" s="160"/>
      <c r="O38" s="160"/>
      <c r="P38" s="160"/>
      <c r="Q38" s="160"/>
      <c r="R38" s="160"/>
      <c r="S38" s="160"/>
      <c r="T38" s="160"/>
      <c r="U38" s="160"/>
      <c r="V38" s="160"/>
      <c r="W38" s="160"/>
      <c r="X38" s="160"/>
      <c r="Y38" s="160"/>
      <c r="Z38" s="160"/>
      <c r="AA38" s="160"/>
      <c r="AB38" s="160"/>
      <c r="AC38" s="160"/>
      <c r="AD38" s="160"/>
      <c r="AE38" s="160"/>
      <c r="AF38" s="160"/>
      <c r="AG38" s="160"/>
      <c r="AH38" s="160"/>
      <c r="AI38" s="160"/>
      <c r="AJ38" s="160"/>
      <c r="AK38" s="57">
        <f t="shared" si="3"/>
        <v>0</v>
      </c>
      <c r="AL38" s="57">
        <f t="shared" si="4"/>
        <v>0</v>
      </c>
      <c r="AM38" s="57">
        <f t="shared" si="5"/>
        <v>0</v>
      </c>
      <c r="AN38" s="57" t="str">
        <f t="shared" si="6"/>
        <v/>
      </c>
      <c r="AO38" s="56">
        <f t="shared" si="7"/>
        <v>0</v>
      </c>
      <c r="AP38" s="56" t="str">
        <f t="shared" si="8"/>
        <v/>
      </c>
      <c r="AQ38" s="56">
        <f t="shared" si="9"/>
        <v>0</v>
      </c>
      <c r="AR38" s="56" t="str">
        <f t="shared" si="10"/>
        <v/>
      </c>
      <c r="AS38" s="58" t="str">
        <f>IFERROR(
   'Identitas Siswa'!E37 &amp; " " &amp; LOWER($AT$3) &amp; " " &amp; VLOOKUP(AP38, TP!$BC$5:$BD$24, 2, 0) &amp; ".",
"")</f>
        <v/>
      </c>
      <c r="AT38" s="58" t="str">
        <f>IFERROR(
   'Identitas Siswa'!E37 &amp; " " &amp; LOWER($AT$4) &amp; " " &amp; VLOOKUP(AR38, TP!$BC$5:$BD$24, 2, 0) &amp; ".",
"")</f>
        <v/>
      </c>
      <c r="AU38" s="15"/>
      <c r="AW38" s="29">
        <f t="shared" si="11"/>
        <v>0</v>
      </c>
      <c r="AX38" s="29">
        <f t="shared" si="0"/>
        <v>0</v>
      </c>
      <c r="AY38" s="29">
        <f t="shared" si="1"/>
        <v>0</v>
      </c>
      <c r="AZ38" s="54"/>
      <c r="BA38" s="29">
        <f t="shared" si="2"/>
        <v>0</v>
      </c>
      <c r="BE38" s="48"/>
      <c r="BF38" s="48"/>
    </row>
    <row r="39" spans="1:58" customFormat="1" hidden="1" x14ac:dyDescent="0.25">
      <c r="A39" s="56">
        <f>'Identitas Siswa'!A38</f>
        <v>31</v>
      </c>
      <c r="B39" s="62" t="str">
        <f>IF('Identitas Siswa'!D38=0,"",'Identitas Siswa'!D38)</f>
        <v/>
      </c>
      <c r="C39" s="160"/>
      <c r="D39" s="160"/>
      <c r="E39" s="160"/>
      <c r="F39" s="160"/>
      <c r="G39" s="160"/>
      <c r="H39" s="160"/>
      <c r="I39" s="160"/>
      <c r="J39" s="160"/>
      <c r="K39" s="160"/>
      <c r="L39" s="160"/>
      <c r="M39" s="160"/>
      <c r="N39" s="160"/>
      <c r="O39" s="160"/>
      <c r="P39" s="160"/>
      <c r="Q39" s="160"/>
      <c r="R39" s="160"/>
      <c r="S39" s="160"/>
      <c r="T39" s="160"/>
      <c r="U39" s="160"/>
      <c r="V39" s="160"/>
      <c r="W39" s="160"/>
      <c r="X39" s="160"/>
      <c r="Y39" s="160"/>
      <c r="Z39" s="160"/>
      <c r="AA39" s="160"/>
      <c r="AB39" s="160"/>
      <c r="AC39" s="160"/>
      <c r="AD39" s="160"/>
      <c r="AE39" s="160"/>
      <c r="AF39" s="160"/>
      <c r="AG39" s="160"/>
      <c r="AH39" s="160"/>
      <c r="AI39" s="160"/>
      <c r="AJ39" s="160"/>
      <c r="AK39" s="57">
        <f t="shared" si="3"/>
        <v>0</v>
      </c>
      <c r="AL39" s="57">
        <f t="shared" si="4"/>
        <v>0</v>
      </c>
      <c r="AM39" s="57">
        <f t="shared" si="5"/>
        <v>0</v>
      </c>
      <c r="AN39" s="57" t="str">
        <f t="shared" si="6"/>
        <v/>
      </c>
      <c r="AO39" s="56">
        <f t="shared" si="7"/>
        <v>0</v>
      </c>
      <c r="AP39" s="56" t="str">
        <f t="shared" si="8"/>
        <v/>
      </c>
      <c r="AQ39" s="56">
        <f t="shared" si="9"/>
        <v>0</v>
      </c>
      <c r="AR39" s="56" t="str">
        <f t="shared" si="10"/>
        <v/>
      </c>
      <c r="AS39" s="58" t="str">
        <f>IFERROR(
   'Identitas Siswa'!E38 &amp; " " &amp; LOWER($AT$3) &amp; " " &amp; VLOOKUP(AP39, TP!$BC$5:$BD$24, 2, 0) &amp; ".",
"")</f>
        <v/>
      </c>
      <c r="AT39" s="58" t="str">
        <f>IFERROR(
   'Identitas Siswa'!E38 &amp; " " &amp; LOWER($AT$4) &amp; " " &amp; VLOOKUP(AR39, TP!$BC$5:$BD$24, 2, 0) &amp; ".",
"")</f>
        <v/>
      </c>
      <c r="AU39" s="15"/>
      <c r="AW39" s="29">
        <f t="shared" si="11"/>
        <v>0</v>
      </c>
      <c r="AX39" s="29">
        <f t="shared" si="0"/>
        <v>0</v>
      </c>
      <c r="AY39" s="29">
        <f t="shared" si="1"/>
        <v>0</v>
      </c>
      <c r="AZ39" s="54"/>
      <c r="BA39" s="29">
        <f t="shared" si="2"/>
        <v>0</v>
      </c>
      <c r="BE39" s="48"/>
      <c r="BF39" s="48"/>
    </row>
    <row r="40" spans="1:58" customFormat="1" hidden="1" x14ac:dyDescent="0.25">
      <c r="A40" s="56">
        <f>'Identitas Siswa'!A39</f>
        <v>32</v>
      </c>
      <c r="B40" s="62" t="str">
        <f>IF('Identitas Siswa'!D39=0,"",'Identitas Siswa'!D39)</f>
        <v/>
      </c>
      <c r="C40" s="160"/>
      <c r="D40" s="160"/>
      <c r="E40" s="160"/>
      <c r="F40" s="160"/>
      <c r="G40" s="160"/>
      <c r="H40" s="160"/>
      <c r="I40" s="160"/>
      <c r="J40" s="160"/>
      <c r="K40" s="160"/>
      <c r="L40" s="160"/>
      <c r="M40" s="160"/>
      <c r="N40" s="160"/>
      <c r="O40" s="160"/>
      <c r="P40" s="160"/>
      <c r="Q40" s="160"/>
      <c r="R40" s="160"/>
      <c r="S40" s="160"/>
      <c r="T40" s="160"/>
      <c r="U40" s="160"/>
      <c r="V40" s="160"/>
      <c r="W40" s="160"/>
      <c r="X40" s="160"/>
      <c r="Y40" s="160"/>
      <c r="Z40" s="160"/>
      <c r="AA40" s="160"/>
      <c r="AB40" s="160"/>
      <c r="AC40" s="160"/>
      <c r="AD40" s="160"/>
      <c r="AE40" s="160"/>
      <c r="AF40" s="160"/>
      <c r="AG40" s="160"/>
      <c r="AH40" s="160"/>
      <c r="AI40" s="160"/>
      <c r="AJ40" s="160"/>
      <c r="AK40" s="57">
        <f t="shared" si="3"/>
        <v>0</v>
      </c>
      <c r="AL40" s="57">
        <f t="shared" si="4"/>
        <v>0</v>
      </c>
      <c r="AM40" s="57">
        <f t="shared" si="5"/>
        <v>0</v>
      </c>
      <c r="AN40" s="57" t="str">
        <f t="shared" si="6"/>
        <v/>
      </c>
      <c r="AO40" s="56">
        <f t="shared" si="7"/>
        <v>0</v>
      </c>
      <c r="AP40" s="56" t="str">
        <f t="shared" si="8"/>
        <v/>
      </c>
      <c r="AQ40" s="56">
        <f t="shared" si="9"/>
        <v>0</v>
      </c>
      <c r="AR40" s="56" t="str">
        <f t="shared" si="10"/>
        <v/>
      </c>
      <c r="AS40" s="58" t="str">
        <f>IFERROR(
   'Identitas Siswa'!E39 &amp; " " &amp; LOWER($AT$3) &amp; " " &amp; VLOOKUP(AP40, TP!$BC$5:$BD$24, 2, 0) &amp; ".",
"")</f>
        <v/>
      </c>
      <c r="AT40" s="58" t="str">
        <f>IFERROR(
   'Identitas Siswa'!E39 &amp; " " &amp; LOWER($AT$4) &amp; " " &amp; VLOOKUP(AR40, TP!$BC$5:$BD$24, 2, 0) &amp; ".",
"")</f>
        <v/>
      </c>
      <c r="AU40" s="15"/>
      <c r="AW40" s="29">
        <f t="shared" si="11"/>
        <v>0</v>
      </c>
      <c r="AX40" s="29">
        <f t="shared" si="0"/>
        <v>0</v>
      </c>
      <c r="AY40" s="29">
        <f t="shared" si="1"/>
        <v>0</v>
      </c>
      <c r="AZ40" s="54"/>
      <c r="BA40" s="29">
        <f t="shared" si="2"/>
        <v>0</v>
      </c>
      <c r="BE40" s="48"/>
      <c r="BF40" s="48"/>
    </row>
    <row r="41" spans="1:58" customFormat="1" hidden="1" x14ac:dyDescent="0.25">
      <c r="A41" s="56">
        <f>'Identitas Siswa'!A40</f>
        <v>33</v>
      </c>
      <c r="B41" s="62" t="str">
        <f>IF('Identitas Siswa'!D40=0,"",'Identitas Siswa'!D40)</f>
        <v/>
      </c>
      <c r="C41" s="160"/>
      <c r="D41" s="160"/>
      <c r="E41" s="160"/>
      <c r="F41" s="160"/>
      <c r="G41" s="160"/>
      <c r="H41" s="160"/>
      <c r="I41" s="160"/>
      <c r="J41" s="160"/>
      <c r="K41" s="160"/>
      <c r="L41" s="160"/>
      <c r="M41" s="160"/>
      <c r="N41" s="160"/>
      <c r="O41" s="160"/>
      <c r="P41" s="160"/>
      <c r="Q41" s="160"/>
      <c r="R41" s="160"/>
      <c r="S41" s="160"/>
      <c r="T41" s="160"/>
      <c r="U41" s="160"/>
      <c r="V41" s="160"/>
      <c r="W41" s="160"/>
      <c r="X41" s="160"/>
      <c r="Y41" s="160"/>
      <c r="Z41" s="160"/>
      <c r="AA41" s="160"/>
      <c r="AB41" s="160"/>
      <c r="AC41" s="160"/>
      <c r="AD41" s="160"/>
      <c r="AE41" s="160"/>
      <c r="AF41" s="160"/>
      <c r="AG41" s="160"/>
      <c r="AH41" s="160"/>
      <c r="AI41" s="160"/>
      <c r="AJ41" s="160"/>
      <c r="AK41" s="57">
        <f t="shared" si="3"/>
        <v>0</v>
      </c>
      <c r="AL41" s="57">
        <f t="shared" si="4"/>
        <v>0</v>
      </c>
      <c r="AM41" s="57">
        <f t="shared" si="5"/>
        <v>0</v>
      </c>
      <c r="AN41" s="57" t="str">
        <f t="shared" si="6"/>
        <v/>
      </c>
      <c r="AO41" s="56">
        <f t="shared" si="7"/>
        <v>0</v>
      </c>
      <c r="AP41" s="56" t="str">
        <f t="shared" si="8"/>
        <v/>
      </c>
      <c r="AQ41" s="56">
        <f t="shared" si="9"/>
        <v>0</v>
      </c>
      <c r="AR41" s="56" t="str">
        <f t="shared" si="10"/>
        <v/>
      </c>
      <c r="AS41" s="58" t="str">
        <f>IFERROR(
   'Identitas Siswa'!E40 &amp; " " &amp; LOWER($AT$3) &amp; " " &amp; VLOOKUP(AP41, TP!$BC$5:$BD$24, 2, 0) &amp; ".",
"")</f>
        <v/>
      </c>
      <c r="AT41" s="58" t="str">
        <f>IFERROR(
   'Identitas Siswa'!E40 &amp; " " &amp; LOWER($AT$4) &amp; " " &amp; VLOOKUP(AR41, TP!$BC$5:$BD$24, 2, 0) &amp; ".",
"")</f>
        <v/>
      </c>
      <c r="AU41" s="15"/>
      <c r="AW41" s="29">
        <f t="shared" si="11"/>
        <v>0</v>
      </c>
      <c r="AX41" s="29">
        <f t="shared" si="0"/>
        <v>0</v>
      </c>
      <c r="AY41" s="29">
        <f t="shared" si="1"/>
        <v>0</v>
      </c>
      <c r="AZ41" s="54"/>
      <c r="BA41" s="29">
        <f t="shared" si="2"/>
        <v>0</v>
      </c>
      <c r="BE41" s="48"/>
      <c r="BF41" s="48"/>
    </row>
    <row r="42" spans="1:58" customFormat="1" hidden="1" x14ac:dyDescent="0.25">
      <c r="A42" s="56">
        <f>'Identitas Siswa'!A41</f>
        <v>34</v>
      </c>
      <c r="B42" s="62" t="str">
        <f>IF('Identitas Siswa'!D41=0,"",'Identitas Siswa'!D41)</f>
        <v/>
      </c>
      <c r="C42" s="160"/>
      <c r="D42" s="160"/>
      <c r="E42" s="160"/>
      <c r="F42" s="160"/>
      <c r="G42" s="160"/>
      <c r="H42" s="160"/>
      <c r="I42" s="160"/>
      <c r="J42" s="160"/>
      <c r="K42" s="160"/>
      <c r="L42" s="160"/>
      <c r="M42" s="160"/>
      <c r="N42" s="160"/>
      <c r="O42" s="160"/>
      <c r="P42" s="160"/>
      <c r="Q42" s="160"/>
      <c r="R42" s="160"/>
      <c r="S42" s="160"/>
      <c r="T42" s="160"/>
      <c r="U42" s="160"/>
      <c r="V42" s="160"/>
      <c r="W42" s="160"/>
      <c r="X42" s="160"/>
      <c r="Y42" s="160"/>
      <c r="Z42" s="160"/>
      <c r="AA42" s="160"/>
      <c r="AB42" s="160"/>
      <c r="AC42" s="160"/>
      <c r="AD42" s="160"/>
      <c r="AE42" s="160"/>
      <c r="AF42" s="160"/>
      <c r="AG42" s="160"/>
      <c r="AH42" s="160"/>
      <c r="AI42" s="160"/>
      <c r="AJ42" s="160"/>
      <c r="AK42" s="57">
        <f t="shared" si="3"/>
        <v>0</v>
      </c>
      <c r="AL42" s="57">
        <f t="shared" si="4"/>
        <v>0</v>
      </c>
      <c r="AM42" s="57">
        <f t="shared" si="5"/>
        <v>0</v>
      </c>
      <c r="AN42" s="57" t="str">
        <f t="shared" si="6"/>
        <v/>
      </c>
      <c r="AO42" s="56">
        <f t="shared" si="7"/>
        <v>0</v>
      </c>
      <c r="AP42" s="56" t="str">
        <f t="shared" si="8"/>
        <v/>
      </c>
      <c r="AQ42" s="56">
        <f t="shared" si="9"/>
        <v>0</v>
      </c>
      <c r="AR42" s="56" t="str">
        <f t="shared" si="10"/>
        <v/>
      </c>
      <c r="AS42" s="58" t="str">
        <f>IFERROR(
   'Identitas Siswa'!E41 &amp; " " &amp; LOWER($AT$3) &amp; " " &amp; VLOOKUP(AP42, TP!$BC$5:$BD$24, 2, 0) &amp; ".",
"")</f>
        <v/>
      </c>
      <c r="AT42" s="58" t="str">
        <f>IFERROR(
   'Identitas Siswa'!E41 &amp; " " &amp; LOWER($AT$4) &amp; " " &amp; VLOOKUP(AR42, TP!$BC$5:$BD$24, 2, 0) &amp; ".",
"")</f>
        <v/>
      </c>
      <c r="AU42" s="15"/>
      <c r="AW42" s="29">
        <f t="shared" si="11"/>
        <v>0</v>
      </c>
      <c r="AX42" s="29">
        <f t="shared" si="0"/>
        <v>0</v>
      </c>
      <c r="AY42" s="29">
        <f t="shared" si="1"/>
        <v>0</v>
      </c>
      <c r="AZ42" s="54"/>
      <c r="BA42" s="29">
        <f t="shared" si="2"/>
        <v>0</v>
      </c>
      <c r="BE42" s="48"/>
      <c r="BF42" s="48"/>
    </row>
    <row r="43" spans="1:58" customFormat="1" hidden="1" x14ac:dyDescent="0.25">
      <c r="A43" s="56">
        <f>'Identitas Siswa'!A42</f>
        <v>35</v>
      </c>
      <c r="B43" s="62" t="str">
        <f>IF('Identitas Siswa'!D42=0,"",'Identitas Siswa'!D42)</f>
        <v/>
      </c>
      <c r="C43" s="160"/>
      <c r="D43" s="160"/>
      <c r="E43" s="160"/>
      <c r="F43" s="160"/>
      <c r="G43" s="160"/>
      <c r="H43" s="160"/>
      <c r="I43" s="160"/>
      <c r="J43" s="160"/>
      <c r="K43" s="160"/>
      <c r="L43" s="160"/>
      <c r="M43" s="160"/>
      <c r="N43" s="160"/>
      <c r="O43" s="160"/>
      <c r="P43" s="160"/>
      <c r="Q43" s="160"/>
      <c r="R43" s="160"/>
      <c r="S43" s="160"/>
      <c r="T43" s="160"/>
      <c r="U43" s="160"/>
      <c r="V43" s="160"/>
      <c r="W43" s="160"/>
      <c r="X43" s="160"/>
      <c r="Y43" s="160"/>
      <c r="Z43" s="160"/>
      <c r="AA43" s="160"/>
      <c r="AB43" s="160"/>
      <c r="AC43" s="160"/>
      <c r="AD43" s="160"/>
      <c r="AE43" s="160"/>
      <c r="AF43" s="160"/>
      <c r="AG43" s="160"/>
      <c r="AH43" s="160"/>
      <c r="AI43" s="160"/>
      <c r="AJ43" s="160"/>
      <c r="AK43" s="57">
        <f t="shared" si="3"/>
        <v>0</v>
      </c>
      <c r="AL43" s="57">
        <f t="shared" si="4"/>
        <v>0</v>
      </c>
      <c r="AM43" s="57">
        <f t="shared" si="5"/>
        <v>0</v>
      </c>
      <c r="AN43" s="57" t="str">
        <f t="shared" si="6"/>
        <v/>
      </c>
      <c r="AO43" s="56">
        <f t="shared" si="7"/>
        <v>0</v>
      </c>
      <c r="AP43" s="56" t="str">
        <f t="shared" si="8"/>
        <v/>
      </c>
      <c r="AQ43" s="56">
        <f t="shared" si="9"/>
        <v>0</v>
      </c>
      <c r="AR43" s="56" t="str">
        <f t="shared" si="10"/>
        <v/>
      </c>
      <c r="AS43" s="58" t="str">
        <f>IFERROR(
   'Identitas Siswa'!E42 &amp; " " &amp; LOWER($AT$3) &amp; " " &amp; VLOOKUP(AP43, TP!$BC$5:$BD$24, 2, 0) &amp; ".",
"")</f>
        <v/>
      </c>
      <c r="AT43" s="58" t="str">
        <f>IFERROR(
   'Identitas Siswa'!E42 &amp; " " &amp; LOWER($AT$4) &amp; " " &amp; VLOOKUP(AR43, TP!$BC$5:$BD$24, 2, 0) &amp; ".",
"")</f>
        <v/>
      </c>
      <c r="AU43" s="15"/>
      <c r="AW43" s="29">
        <f t="shared" si="11"/>
        <v>0</v>
      </c>
      <c r="AX43" s="29">
        <f t="shared" si="0"/>
        <v>0</v>
      </c>
      <c r="AY43" s="29">
        <f t="shared" si="1"/>
        <v>0</v>
      </c>
      <c r="AZ43" s="54"/>
      <c r="BA43" s="29">
        <f t="shared" si="2"/>
        <v>0</v>
      </c>
      <c r="BE43" s="48"/>
      <c r="BF43" s="48"/>
    </row>
    <row r="44" spans="1:58" customFormat="1" hidden="1" x14ac:dyDescent="0.25">
      <c r="A44" s="56">
        <f>'Identitas Siswa'!A43</f>
        <v>36</v>
      </c>
      <c r="B44" s="62" t="str">
        <f>IF('Identitas Siswa'!D43=0,"",'Identitas Siswa'!D43)</f>
        <v/>
      </c>
      <c r="C44" s="160"/>
      <c r="D44" s="160"/>
      <c r="E44" s="160"/>
      <c r="F44" s="160"/>
      <c r="G44" s="160"/>
      <c r="H44" s="160"/>
      <c r="I44" s="160"/>
      <c r="J44" s="160"/>
      <c r="K44" s="160"/>
      <c r="L44" s="160"/>
      <c r="M44" s="160"/>
      <c r="N44" s="160"/>
      <c r="O44" s="160"/>
      <c r="P44" s="160"/>
      <c r="Q44" s="160"/>
      <c r="R44" s="160"/>
      <c r="S44" s="160"/>
      <c r="T44" s="160"/>
      <c r="U44" s="160"/>
      <c r="V44" s="160"/>
      <c r="W44" s="160"/>
      <c r="X44" s="160"/>
      <c r="Y44" s="160"/>
      <c r="Z44" s="160"/>
      <c r="AA44" s="160"/>
      <c r="AB44" s="160"/>
      <c r="AC44" s="160"/>
      <c r="AD44" s="160"/>
      <c r="AE44" s="160"/>
      <c r="AF44" s="160"/>
      <c r="AG44" s="160"/>
      <c r="AH44" s="160"/>
      <c r="AI44" s="160"/>
      <c r="AJ44" s="160"/>
      <c r="AK44" s="57">
        <f t="shared" si="3"/>
        <v>0</v>
      </c>
      <c r="AL44" s="57">
        <f t="shared" si="4"/>
        <v>0</v>
      </c>
      <c r="AM44" s="57">
        <f t="shared" si="5"/>
        <v>0</v>
      </c>
      <c r="AN44" s="57" t="str">
        <f t="shared" si="6"/>
        <v/>
      </c>
      <c r="AO44" s="56">
        <f t="shared" si="7"/>
        <v>0</v>
      </c>
      <c r="AP44" s="56" t="str">
        <f t="shared" si="8"/>
        <v/>
      </c>
      <c r="AQ44" s="56">
        <f t="shared" si="9"/>
        <v>0</v>
      </c>
      <c r="AR44" s="56" t="str">
        <f t="shared" si="10"/>
        <v/>
      </c>
      <c r="AS44" s="58" t="str">
        <f>IFERROR(
   'Identitas Siswa'!E43 &amp; " " &amp; LOWER($AT$3) &amp; " " &amp; VLOOKUP(AP44, TP!$BC$5:$BD$24, 2, 0) &amp; ".",
"")</f>
        <v/>
      </c>
      <c r="AT44" s="58" t="str">
        <f>IFERROR(
   'Identitas Siswa'!E43 &amp; " " &amp; LOWER($AT$4) &amp; " " &amp; VLOOKUP(AR44, TP!$BC$5:$BD$24, 2, 0) &amp; ".",
"")</f>
        <v/>
      </c>
      <c r="AU44" s="15"/>
      <c r="AW44" s="29">
        <f t="shared" si="11"/>
        <v>0</v>
      </c>
      <c r="AX44" s="29">
        <f t="shared" si="0"/>
        <v>0</v>
      </c>
      <c r="AY44" s="29">
        <f t="shared" si="1"/>
        <v>0</v>
      </c>
      <c r="AZ44" s="54"/>
      <c r="BA44" s="29">
        <f t="shared" si="2"/>
        <v>0</v>
      </c>
      <c r="BE44" s="48"/>
      <c r="BF44" s="48"/>
    </row>
    <row r="45" spans="1:58" customFormat="1" hidden="1" x14ac:dyDescent="0.25">
      <c r="A45" s="56">
        <f>'Identitas Siswa'!A44</f>
        <v>37</v>
      </c>
      <c r="B45" s="62" t="str">
        <f>IF('Identitas Siswa'!D44=0,"",'Identitas Siswa'!D44)</f>
        <v/>
      </c>
      <c r="C45" s="160"/>
      <c r="D45" s="160"/>
      <c r="E45" s="160"/>
      <c r="F45" s="160"/>
      <c r="G45" s="160"/>
      <c r="H45" s="160"/>
      <c r="I45" s="160"/>
      <c r="J45" s="160"/>
      <c r="K45" s="160"/>
      <c r="L45" s="160"/>
      <c r="M45" s="160"/>
      <c r="N45" s="160"/>
      <c r="O45" s="160"/>
      <c r="P45" s="160"/>
      <c r="Q45" s="160"/>
      <c r="R45" s="160"/>
      <c r="S45" s="160"/>
      <c r="T45" s="160"/>
      <c r="U45" s="160"/>
      <c r="V45" s="160"/>
      <c r="W45" s="160"/>
      <c r="X45" s="160"/>
      <c r="Y45" s="160"/>
      <c r="Z45" s="160"/>
      <c r="AA45" s="160"/>
      <c r="AB45" s="160"/>
      <c r="AC45" s="160"/>
      <c r="AD45" s="160"/>
      <c r="AE45" s="160"/>
      <c r="AF45" s="160"/>
      <c r="AG45" s="160"/>
      <c r="AH45" s="160"/>
      <c r="AI45" s="160"/>
      <c r="AJ45" s="160"/>
      <c r="AK45" s="57">
        <f t="shared" si="3"/>
        <v>0</v>
      </c>
      <c r="AL45" s="57">
        <f t="shared" si="4"/>
        <v>0</v>
      </c>
      <c r="AM45" s="57">
        <f t="shared" si="5"/>
        <v>0</v>
      </c>
      <c r="AN45" s="57" t="str">
        <f t="shared" si="6"/>
        <v/>
      </c>
      <c r="AO45" s="56">
        <f t="shared" si="7"/>
        <v>0</v>
      </c>
      <c r="AP45" s="56" t="str">
        <f t="shared" si="8"/>
        <v/>
      </c>
      <c r="AQ45" s="56">
        <f t="shared" si="9"/>
        <v>0</v>
      </c>
      <c r="AR45" s="56" t="str">
        <f t="shared" si="10"/>
        <v/>
      </c>
      <c r="AS45" s="58" t="str">
        <f>IFERROR(
   'Identitas Siswa'!E44 &amp; " " &amp; LOWER($AT$3) &amp; " " &amp; VLOOKUP(AP45, TP!$BC$5:$BD$24, 2, 0) &amp; ".",
"")</f>
        <v/>
      </c>
      <c r="AT45" s="58" t="str">
        <f>IFERROR(
   'Identitas Siswa'!E44 &amp; " " &amp; LOWER($AT$4) &amp; " " &amp; VLOOKUP(AR45, TP!$BC$5:$BD$24, 2, 0) &amp; ".",
"")</f>
        <v/>
      </c>
      <c r="AU45" s="15"/>
      <c r="AW45" s="29">
        <f t="shared" si="11"/>
        <v>0</v>
      </c>
      <c r="AX45" s="29">
        <f t="shared" si="0"/>
        <v>0</v>
      </c>
      <c r="AY45" s="29">
        <f t="shared" si="1"/>
        <v>0</v>
      </c>
      <c r="AZ45" s="54"/>
      <c r="BA45" s="29">
        <f t="shared" si="2"/>
        <v>0</v>
      </c>
      <c r="BE45" s="48"/>
      <c r="BF45" s="48"/>
    </row>
    <row r="46" spans="1:58" customFormat="1" hidden="1" x14ac:dyDescent="0.25">
      <c r="A46" s="56">
        <f>'Identitas Siswa'!A45</f>
        <v>38</v>
      </c>
      <c r="B46" s="62" t="str">
        <f>IF('Identitas Siswa'!D45=0,"",'Identitas Siswa'!D45)</f>
        <v/>
      </c>
      <c r="C46" s="160"/>
      <c r="D46" s="160"/>
      <c r="E46" s="160"/>
      <c r="F46" s="160"/>
      <c r="G46" s="160"/>
      <c r="H46" s="160"/>
      <c r="I46" s="160"/>
      <c r="J46" s="160"/>
      <c r="K46" s="160"/>
      <c r="L46" s="160"/>
      <c r="M46" s="160"/>
      <c r="N46" s="160"/>
      <c r="O46" s="160"/>
      <c r="P46" s="160"/>
      <c r="Q46" s="160"/>
      <c r="R46" s="160"/>
      <c r="S46" s="160"/>
      <c r="T46" s="160"/>
      <c r="U46" s="160"/>
      <c r="V46" s="160"/>
      <c r="W46" s="160"/>
      <c r="X46" s="160"/>
      <c r="Y46" s="160"/>
      <c r="Z46" s="160"/>
      <c r="AA46" s="160"/>
      <c r="AB46" s="160"/>
      <c r="AC46" s="160"/>
      <c r="AD46" s="160"/>
      <c r="AE46" s="160"/>
      <c r="AF46" s="160"/>
      <c r="AG46" s="160"/>
      <c r="AH46" s="160"/>
      <c r="AI46" s="160"/>
      <c r="AJ46" s="160"/>
      <c r="AK46" s="57">
        <f t="shared" si="3"/>
        <v>0</v>
      </c>
      <c r="AL46" s="57">
        <f t="shared" si="4"/>
        <v>0</v>
      </c>
      <c r="AM46" s="57">
        <f t="shared" si="5"/>
        <v>0</v>
      </c>
      <c r="AN46" s="57" t="str">
        <f t="shared" si="6"/>
        <v/>
      </c>
      <c r="AO46" s="56">
        <f t="shared" si="7"/>
        <v>0</v>
      </c>
      <c r="AP46" s="56" t="str">
        <f t="shared" si="8"/>
        <v/>
      </c>
      <c r="AQ46" s="56">
        <f t="shared" si="9"/>
        <v>0</v>
      </c>
      <c r="AR46" s="56" t="str">
        <f t="shared" si="10"/>
        <v/>
      </c>
      <c r="AS46" s="58" t="str">
        <f>IFERROR(
   'Identitas Siswa'!E45 &amp; " " &amp; LOWER($AT$3) &amp; " " &amp; VLOOKUP(AP46, TP!$BC$5:$BD$24, 2, 0) &amp; ".",
"")</f>
        <v/>
      </c>
      <c r="AT46" s="58" t="str">
        <f>IFERROR(
   'Identitas Siswa'!E45 &amp; " " &amp; LOWER($AT$4) &amp; " " &amp; VLOOKUP(AR46, TP!$BC$5:$BD$24, 2, 0) &amp; ".",
"")</f>
        <v/>
      </c>
      <c r="AU46" s="15"/>
      <c r="AW46" s="29">
        <f t="shared" si="11"/>
        <v>0</v>
      </c>
      <c r="AX46" s="29">
        <f t="shared" si="0"/>
        <v>0</v>
      </c>
      <c r="AY46" s="29">
        <f t="shared" si="1"/>
        <v>0</v>
      </c>
      <c r="AZ46" s="54"/>
      <c r="BA46" s="29">
        <f t="shared" si="2"/>
        <v>0</v>
      </c>
      <c r="BE46" s="48"/>
      <c r="BF46" s="48"/>
    </row>
    <row r="47" spans="1:58" customFormat="1" hidden="1" x14ac:dyDescent="0.25">
      <c r="A47" s="56">
        <f>'Identitas Siswa'!A46</f>
        <v>39</v>
      </c>
      <c r="B47" s="62" t="str">
        <f>IF('Identitas Siswa'!D46=0,"",'Identitas Siswa'!D46)</f>
        <v/>
      </c>
      <c r="C47" s="160"/>
      <c r="D47" s="160"/>
      <c r="E47" s="160"/>
      <c r="F47" s="160"/>
      <c r="G47" s="160"/>
      <c r="H47" s="160"/>
      <c r="I47" s="160"/>
      <c r="J47" s="160"/>
      <c r="K47" s="160"/>
      <c r="L47" s="160"/>
      <c r="M47" s="160"/>
      <c r="N47" s="160"/>
      <c r="O47" s="160"/>
      <c r="P47" s="160"/>
      <c r="Q47" s="160"/>
      <c r="R47" s="160"/>
      <c r="S47" s="160"/>
      <c r="T47" s="160"/>
      <c r="U47" s="160"/>
      <c r="V47" s="160"/>
      <c r="W47" s="160"/>
      <c r="X47" s="160"/>
      <c r="Y47" s="160"/>
      <c r="Z47" s="160"/>
      <c r="AA47" s="160"/>
      <c r="AB47" s="160"/>
      <c r="AC47" s="160"/>
      <c r="AD47" s="160"/>
      <c r="AE47" s="160"/>
      <c r="AF47" s="160"/>
      <c r="AG47" s="160"/>
      <c r="AH47" s="160"/>
      <c r="AI47" s="160"/>
      <c r="AJ47" s="160"/>
      <c r="AK47" s="57">
        <f t="shared" si="3"/>
        <v>0</v>
      </c>
      <c r="AL47" s="57">
        <f t="shared" si="4"/>
        <v>0</v>
      </c>
      <c r="AM47" s="57">
        <f t="shared" si="5"/>
        <v>0</v>
      </c>
      <c r="AN47" s="57" t="str">
        <f t="shared" si="6"/>
        <v/>
      </c>
      <c r="AO47" s="56">
        <f t="shared" si="7"/>
        <v>0</v>
      </c>
      <c r="AP47" s="56" t="str">
        <f t="shared" si="8"/>
        <v/>
      </c>
      <c r="AQ47" s="56">
        <f t="shared" si="9"/>
        <v>0</v>
      </c>
      <c r="AR47" s="56" t="str">
        <f t="shared" si="10"/>
        <v/>
      </c>
      <c r="AS47" s="58" t="str">
        <f>IFERROR(
   'Identitas Siswa'!E46 &amp; " " &amp; LOWER($AT$3) &amp; " " &amp; VLOOKUP(AP47, TP!$BC$5:$BD$24, 2, 0) &amp; ".",
"")</f>
        <v/>
      </c>
      <c r="AT47" s="58" t="str">
        <f>IFERROR(
   'Identitas Siswa'!E46 &amp; " " &amp; LOWER($AT$4) &amp; " " &amp; VLOOKUP(AR47, TP!$BC$5:$BD$24, 2, 0) &amp; ".",
"")</f>
        <v/>
      </c>
      <c r="AU47" s="15"/>
      <c r="AW47" s="29">
        <f t="shared" si="11"/>
        <v>0</v>
      </c>
      <c r="AX47" s="29">
        <f t="shared" si="0"/>
        <v>0</v>
      </c>
      <c r="AY47" s="29">
        <f t="shared" si="1"/>
        <v>0</v>
      </c>
      <c r="AZ47" s="54"/>
      <c r="BA47" s="29">
        <f t="shared" si="2"/>
        <v>0</v>
      </c>
      <c r="BE47" s="48"/>
      <c r="BF47" s="48"/>
    </row>
    <row r="48" spans="1:58" customFormat="1" hidden="1" x14ac:dyDescent="0.25">
      <c r="A48" s="56">
        <f>'Identitas Siswa'!A47</f>
        <v>40</v>
      </c>
      <c r="B48" s="62" t="str">
        <f>IF('Identitas Siswa'!D47=0,"",'Identitas Siswa'!D47)</f>
        <v/>
      </c>
      <c r="C48" s="160"/>
      <c r="D48" s="160"/>
      <c r="E48" s="160"/>
      <c r="F48" s="160"/>
      <c r="G48" s="160"/>
      <c r="H48" s="160"/>
      <c r="I48" s="160"/>
      <c r="J48" s="160"/>
      <c r="K48" s="160"/>
      <c r="L48" s="160"/>
      <c r="M48" s="160"/>
      <c r="N48" s="160"/>
      <c r="O48" s="160"/>
      <c r="P48" s="160"/>
      <c r="Q48" s="160"/>
      <c r="R48" s="160"/>
      <c r="S48" s="160"/>
      <c r="T48" s="160"/>
      <c r="U48" s="160"/>
      <c r="V48" s="160"/>
      <c r="W48" s="160"/>
      <c r="X48" s="160"/>
      <c r="Y48" s="160"/>
      <c r="Z48" s="160"/>
      <c r="AA48" s="160"/>
      <c r="AB48" s="160"/>
      <c r="AC48" s="160"/>
      <c r="AD48" s="160"/>
      <c r="AE48" s="160"/>
      <c r="AF48" s="160"/>
      <c r="AG48" s="160"/>
      <c r="AH48" s="160"/>
      <c r="AI48" s="160"/>
      <c r="AJ48" s="160"/>
      <c r="AK48" s="57">
        <f t="shared" si="3"/>
        <v>0</v>
      </c>
      <c r="AL48" s="57">
        <f t="shared" si="4"/>
        <v>0</v>
      </c>
      <c r="AM48" s="57">
        <f t="shared" si="5"/>
        <v>0</v>
      </c>
      <c r="AN48" s="57" t="str">
        <f t="shared" si="6"/>
        <v/>
      </c>
      <c r="AO48" s="56">
        <f t="shared" si="7"/>
        <v>0</v>
      </c>
      <c r="AP48" s="56" t="str">
        <f t="shared" si="8"/>
        <v/>
      </c>
      <c r="AQ48" s="56">
        <f t="shared" si="9"/>
        <v>0</v>
      </c>
      <c r="AR48" s="56" t="str">
        <f t="shared" si="10"/>
        <v/>
      </c>
      <c r="AS48" s="58" t="str">
        <f>IFERROR(
   'Identitas Siswa'!E47 &amp; " " &amp; LOWER($AT$3) &amp; " " &amp; VLOOKUP(AP48, TP!$BC$5:$BD$24, 2, 0) &amp; ".",
"")</f>
        <v/>
      </c>
      <c r="AT48" s="58" t="str">
        <f>IFERROR(
   'Identitas Siswa'!E47 &amp; " " &amp; LOWER($AT$4) &amp; " " &amp; VLOOKUP(AR48, TP!$BC$5:$BD$24, 2, 0) &amp; ".",
"")</f>
        <v/>
      </c>
      <c r="AU48" s="15"/>
      <c r="AW48" s="29">
        <f t="shared" si="11"/>
        <v>0</v>
      </c>
      <c r="AX48" s="29">
        <f t="shared" si="0"/>
        <v>0</v>
      </c>
      <c r="AY48" s="29">
        <f t="shared" si="1"/>
        <v>0</v>
      </c>
      <c r="AZ48" s="54"/>
      <c r="BA48" s="29">
        <f t="shared" si="2"/>
        <v>0</v>
      </c>
      <c r="BE48" s="48"/>
      <c r="BF48" s="48"/>
    </row>
    <row r="49" spans="1:58" customFormat="1" hidden="1" x14ac:dyDescent="0.25">
      <c r="A49" s="56">
        <f>'Identitas Siswa'!A48</f>
        <v>41</v>
      </c>
      <c r="B49" s="62" t="str">
        <f>IF('Identitas Siswa'!D48=0,"",'Identitas Siswa'!D48)</f>
        <v/>
      </c>
      <c r="C49" s="160"/>
      <c r="D49" s="160"/>
      <c r="E49" s="160"/>
      <c r="F49" s="160"/>
      <c r="G49" s="160"/>
      <c r="H49" s="160"/>
      <c r="I49" s="160"/>
      <c r="J49" s="160"/>
      <c r="K49" s="160"/>
      <c r="L49" s="160"/>
      <c r="M49" s="160"/>
      <c r="N49" s="160"/>
      <c r="O49" s="160"/>
      <c r="P49" s="160"/>
      <c r="Q49" s="160"/>
      <c r="R49" s="160"/>
      <c r="S49" s="160"/>
      <c r="T49" s="160"/>
      <c r="U49" s="160"/>
      <c r="V49" s="160"/>
      <c r="W49" s="160"/>
      <c r="X49" s="160"/>
      <c r="Y49" s="160"/>
      <c r="Z49" s="160"/>
      <c r="AA49" s="160"/>
      <c r="AB49" s="160"/>
      <c r="AC49" s="160"/>
      <c r="AD49" s="160"/>
      <c r="AE49" s="160"/>
      <c r="AF49" s="160"/>
      <c r="AG49" s="160"/>
      <c r="AH49" s="160"/>
      <c r="AI49" s="160"/>
      <c r="AJ49" s="160"/>
      <c r="AK49" s="57">
        <f t="shared" si="3"/>
        <v>0</v>
      </c>
      <c r="AL49" s="57">
        <f t="shared" si="4"/>
        <v>0</v>
      </c>
      <c r="AM49" s="57">
        <f t="shared" si="5"/>
        <v>0</v>
      </c>
      <c r="AN49" s="57" t="str">
        <f t="shared" si="6"/>
        <v/>
      </c>
      <c r="AO49" s="56">
        <f t="shared" si="7"/>
        <v>0</v>
      </c>
      <c r="AP49" s="56" t="str">
        <f t="shared" si="8"/>
        <v/>
      </c>
      <c r="AQ49" s="56">
        <f t="shared" si="9"/>
        <v>0</v>
      </c>
      <c r="AR49" s="56" t="str">
        <f t="shared" si="10"/>
        <v/>
      </c>
      <c r="AS49" s="58" t="str">
        <f>IFERROR(
   'Identitas Siswa'!E48 &amp; " " &amp; LOWER($AT$3) &amp; " " &amp; VLOOKUP(AP49, TP!$BC$5:$BD$24, 2, 0) &amp; ".",
"")</f>
        <v/>
      </c>
      <c r="AT49" s="58" t="str">
        <f>IFERROR(
   'Identitas Siswa'!E48 &amp; " " &amp; LOWER($AT$4) &amp; " " &amp; VLOOKUP(AR49, TP!$BC$5:$BD$24, 2, 0) &amp; ".",
"")</f>
        <v/>
      </c>
      <c r="AU49" s="15"/>
      <c r="AW49" s="29">
        <f t="shared" si="11"/>
        <v>0</v>
      </c>
      <c r="AX49" s="29">
        <f t="shared" si="0"/>
        <v>0</v>
      </c>
      <c r="AY49" s="29">
        <f t="shared" si="1"/>
        <v>0</v>
      </c>
      <c r="AZ49" s="54"/>
      <c r="BA49" s="29">
        <f t="shared" si="2"/>
        <v>0</v>
      </c>
      <c r="BE49" s="48"/>
      <c r="BF49" s="48"/>
    </row>
    <row r="50" spans="1:58" customFormat="1" hidden="1" x14ac:dyDescent="0.25">
      <c r="A50" s="56">
        <f>'Identitas Siswa'!A49</f>
        <v>42</v>
      </c>
      <c r="B50" s="62" t="str">
        <f>IF('Identitas Siswa'!D49=0,"",'Identitas Siswa'!D49)</f>
        <v/>
      </c>
      <c r="C50" s="160"/>
      <c r="D50" s="160"/>
      <c r="E50" s="160"/>
      <c r="F50" s="160"/>
      <c r="G50" s="160"/>
      <c r="H50" s="160"/>
      <c r="I50" s="160"/>
      <c r="J50" s="160"/>
      <c r="K50" s="160"/>
      <c r="L50" s="160"/>
      <c r="M50" s="160"/>
      <c r="N50" s="160"/>
      <c r="O50" s="160"/>
      <c r="P50" s="160"/>
      <c r="Q50" s="160"/>
      <c r="R50" s="160"/>
      <c r="S50" s="160"/>
      <c r="T50" s="160"/>
      <c r="U50" s="160"/>
      <c r="V50" s="160"/>
      <c r="W50" s="160"/>
      <c r="X50" s="160"/>
      <c r="Y50" s="160"/>
      <c r="Z50" s="160"/>
      <c r="AA50" s="160"/>
      <c r="AB50" s="160"/>
      <c r="AC50" s="160"/>
      <c r="AD50" s="160"/>
      <c r="AE50" s="160"/>
      <c r="AF50" s="160"/>
      <c r="AG50" s="160"/>
      <c r="AH50" s="160"/>
      <c r="AI50" s="160"/>
      <c r="AJ50" s="160"/>
      <c r="AK50" s="57">
        <f t="shared" si="3"/>
        <v>0</v>
      </c>
      <c r="AL50" s="57">
        <f t="shared" si="4"/>
        <v>0</v>
      </c>
      <c r="AM50" s="57">
        <f t="shared" si="5"/>
        <v>0</v>
      </c>
      <c r="AN50" s="57" t="str">
        <f t="shared" si="6"/>
        <v/>
      </c>
      <c r="AO50" s="56">
        <f t="shared" si="7"/>
        <v>0</v>
      </c>
      <c r="AP50" s="56" t="str">
        <f t="shared" si="8"/>
        <v/>
      </c>
      <c r="AQ50" s="56">
        <f t="shared" si="9"/>
        <v>0</v>
      </c>
      <c r="AR50" s="56" t="str">
        <f t="shared" si="10"/>
        <v/>
      </c>
      <c r="AS50" s="58" t="str">
        <f>IFERROR(
   'Identitas Siswa'!E49 &amp; " " &amp; LOWER($AT$3) &amp; " " &amp; VLOOKUP(AP50, TP!$BC$5:$BD$24, 2, 0) &amp; ".",
"")</f>
        <v/>
      </c>
      <c r="AT50" s="58" t="str">
        <f>IFERROR(
   'Identitas Siswa'!E49 &amp; " " &amp; LOWER($AT$4) &amp; " " &amp; VLOOKUP(AR50, TP!$BC$5:$BD$24, 2, 0) &amp; ".",
"")</f>
        <v/>
      </c>
      <c r="AU50" s="15"/>
      <c r="AW50" s="29">
        <f t="shared" si="11"/>
        <v>0</v>
      </c>
      <c r="AX50" s="29">
        <f t="shared" si="0"/>
        <v>0</v>
      </c>
      <c r="AY50" s="29">
        <f t="shared" si="1"/>
        <v>0</v>
      </c>
      <c r="AZ50" s="54"/>
      <c r="BA50" s="29">
        <f t="shared" si="2"/>
        <v>0</v>
      </c>
      <c r="BE50" s="48"/>
      <c r="BF50" s="48"/>
    </row>
    <row r="51" spans="1:58" customFormat="1" hidden="1" x14ac:dyDescent="0.25">
      <c r="A51" s="56">
        <f>'Identitas Siswa'!A50</f>
        <v>43</v>
      </c>
      <c r="B51" s="62" t="str">
        <f>IF('Identitas Siswa'!D50=0,"",'Identitas Siswa'!D50)</f>
        <v/>
      </c>
      <c r="C51" s="160"/>
      <c r="D51" s="160"/>
      <c r="E51" s="160"/>
      <c r="F51" s="160"/>
      <c r="G51" s="160"/>
      <c r="H51" s="160"/>
      <c r="I51" s="160"/>
      <c r="J51" s="160"/>
      <c r="K51" s="160"/>
      <c r="L51" s="160"/>
      <c r="M51" s="160"/>
      <c r="N51" s="160"/>
      <c r="O51" s="160"/>
      <c r="P51" s="160"/>
      <c r="Q51" s="160"/>
      <c r="R51" s="160"/>
      <c r="S51" s="160"/>
      <c r="T51" s="160"/>
      <c r="U51" s="160"/>
      <c r="V51" s="160"/>
      <c r="W51" s="160"/>
      <c r="X51" s="160"/>
      <c r="Y51" s="160"/>
      <c r="Z51" s="160"/>
      <c r="AA51" s="160"/>
      <c r="AB51" s="160"/>
      <c r="AC51" s="160"/>
      <c r="AD51" s="160"/>
      <c r="AE51" s="160"/>
      <c r="AF51" s="160"/>
      <c r="AG51" s="160"/>
      <c r="AH51" s="160"/>
      <c r="AI51" s="160"/>
      <c r="AJ51" s="160"/>
      <c r="AK51" s="57">
        <f t="shared" si="3"/>
        <v>0</v>
      </c>
      <c r="AL51" s="57">
        <f t="shared" si="4"/>
        <v>0</v>
      </c>
      <c r="AM51" s="57">
        <f t="shared" si="5"/>
        <v>0</v>
      </c>
      <c r="AN51" s="57" t="str">
        <f t="shared" si="6"/>
        <v/>
      </c>
      <c r="AO51" s="56">
        <f t="shared" si="7"/>
        <v>0</v>
      </c>
      <c r="AP51" s="56" t="str">
        <f t="shared" si="8"/>
        <v/>
      </c>
      <c r="AQ51" s="56">
        <f t="shared" si="9"/>
        <v>0</v>
      </c>
      <c r="AR51" s="56" t="str">
        <f t="shared" si="10"/>
        <v/>
      </c>
      <c r="AS51" s="58" t="str">
        <f>IFERROR(
   'Identitas Siswa'!E50 &amp; " " &amp; LOWER($AT$3) &amp; " " &amp; VLOOKUP(AP51, TP!$BC$5:$BD$24, 2, 0) &amp; ".",
"")</f>
        <v/>
      </c>
      <c r="AT51" s="58" t="str">
        <f>IFERROR(
   'Identitas Siswa'!E50 &amp; " " &amp; LOWER($AT$4) &amp; " " &amp; VLOOKUP(AR51, TP!$BC$5:$BD$24, 2, 0) &amp; ".",
"")</f>
        <v/>
      </c>
      <c r="AU51" s="15"/>
      <c r="AW51" s="29">
        <f t="shared" si="11"/>
        <v>0</v>
      </c>
      <c r="AX51" s="29">
        <f t="shared" si="0"/>
        <v>0</v>
      </c>
      <c r="AY51" s="29">
        <f t="shared" si="1"/>
        <v>0</v>
      </c>
      <c r="AZ51" s="54"/>
      <c r="BA51" s="29">
        <f t="shared" si="2"/>
        <v>0</v>
      </c>
      <c r="BE51" s="48"/>
      <c r="BF51" s="48"/>
    </row>
    <row r="52" spans="1:58" customFormat="1" hidden="1" x14ac:dyDescent="0.25">
      <c r="A52" s="56">
        <f>'Identitas Siswa'!A51</f>
        <v>44</v>
      </c>
      <c r="B52" s="62" t="str">
        <f>IF('Identitas Siswa'!D51=0,"",'Identitas Siswa'!D51)</f>
        <v/>
      </c>
      <c r="C52" s="160"/>
      <c r="D52" s="160"/>
      <c r="E52" s="160"/>
      <c r="F52" s="160"/>
      <c r="G52" s="160"/>
      <c r="H52" s="160"/>
      <c r="I52" s="160"/>
      <c r="J52" s="160"/>
      <c r="K52" s="160"/>
      <c r="L52" s="160"/>
      <c r="M52" s="160"/>
      <c r="N52" s="160"/>
      <c r="O52" s="160"/>
      <c r="P52" s="160"/>
      <c r="Q52" s="160"/>
      <c r="R52" s="160"/>
      <c r="S52" s="160"/>
      <c r="T52" s="160"/>
      <c r="U52" s="160"/>
      <c r="V52" s="160"/>
      <c r="W52" s="160"/>
      <c r="X52" s="160"/>
      <c r="Y52" s="160"/>
      <c r="Z52" s="160"/>
      <c r="AA52" s="160"/>
      <c r="AB52" s="160"/>
      <c r="AC52" s="160"/>
      <c r="AD52" s="160"/>
      <c r="AE52" s="160"/>
      <c r="AF52" s="160"/>
      <c r="AG52" s="160"/>
      <c r="AH52" s="160"/>
      <c r="AI52" s="160"/>
      <c r="AJ52" s="160"/>
      <c r="AK52" s="57">
        <f t="shared" si="3"/>
        <v>0</v>
      </c>
      <c r="AL52" s="57">
        <f t="shared" si="4"/>
        <v>0</v>
      </c>
      <c r="AM52" s="57">
        <f t="shared" si="5"/>
        <v>0</v>
      </c>
      <c r="AN52" s="57" t="str">
        <f t="shared" si="6"/>
        <v/>
      </c>
      <c r="AO52" s="56">
        <f t="shared" si="7"/>
        <v>0</v>
      </c>
      <c r="AP52" s="56" t="str">
        <f t="shared" si="8"/>
        <v/>
      </c>
      <c r="AQ52" s="56">
        <f t="shared" si="9"/>
        <v>0</v>
      </c>
      <c r="AR52" s="56" t="str">
        <f t="shared" si="10"/>
        <v/>
      </c>
      <c r="AS52" s="58" t="str">
        <f>IFERROR(
   'Identitas Siswa'!E51 &amp; " " &amp; LOWER($AT$3) &amp; " " &amp; VLOOKUP(AP52, TP!$BC$5:$BD$24, 2, 0) &amp; ".",
"")</f>
        <v/>
      </c>
      <c r="AT52" s="58" t="str">
        <f>IFERROR(
   'Identitas Siswa'!E51 &amp; " " &amp; LOWER($AT$4) &amp; " " &amp; VLOOKUP(AR52, TP!$BC$5:$BD$24, 2, 0) &amp; ".",
"")</f>
        <v/>
      </c>
      <c r="AU52" s="15"/>
      <c r="AW52" s="29">
        <f t="shared" si="11"/>
        <v>0</v>
      </c>
      <c r="AX52" s="29">
        <f t="shared" si="0"/>
        <v>0</v>
      </c>
      <c r="AY52" s="29">
        <f t="shared" si="1"/>
        <v>0</v>
      </c>
      <c r="AZ52" s="54"/>
      <c r="BA52" s="29">
        <f t="shared" si="2"/>
        <v>0</v>
      </c>
      <c r="BE52" s="48"/>
      <c r="BF52" s="48"/>
    </row>
    <row r="53" spans="1:58" customFormat="1" hidden="1" x14ac:dyDescent="0.25">
      <c r="A53" s="56">
        <f>'Identitas Siswa'!A52</f>
        <v>45</v>
      </c>
      <c r="B53" s="62" t="str">
        <f>IF('Identitas Siswa'!D52=0,"",'Identitas Siswa'!D52)</f>
        <v/>
      </c>
      <c r="C53" s="160"/>
      <c r="D53" s="160"/>
      <c r="E53" s="160"/>
      <c r="F53" s="160"/>
      <c r="G53" s="160"/>
      <c r="H53" s="160"/>
      <c r="I53" s="160"/>
      <c r="J53" s="160"/>
      <c r="K53" s="160"/>
      <c r="L53" s="160"/>
      <c r="M53" s="160"/>
      <c r="N53" s="160"/>
      <c r="O53" s="160"/>
      <c r="P53" s="160"/>
      <c r="Q53" s="160"/>
      <c r="R53" s="160"/>
      <c r="S53" s="160"/>
      <c r="T53" s="160"/>
      <c r="U53" s="160"/>
      <c r="V53" s="160"/>
      <c r="W53" s="160"/>
      <c r="X53" s="160"/>
      <c r="Y53" s="160"/>
      <c r="Z53" s="160"/>
      <c r="AA53" s="160"/>
      <c r="AB53" s="160"/>
      <c r="AC53" s="160"/>
      <c r="AD53" s="160"/>
      <c r="AE53" s="160"/>
      <c r="AF53" s="160"/>
      <c r="AG53" s="160"/>
      <c r="AH53" s="160"/>
      <c r="AI53" s="160"/>
      <c r="AJ53" s="160"/>
      <c r="AK53" s="57">
        <f t="shared" si="3"/>
        <v>0</v>
      </c>
      <c r="AL53" s="57">
        <f t="shared" si="4"/>
        <v>0</v>
      </c>
      <c r="AM53" s="57">
        <f t="shared" si="5"/>
        <v>0</v>
      </c>
      <c r="AN53" s="57" t="str">
        <f t="shared" si="6"/>
        <v/>
      </c>
      <c r="AO53" s="56">
        <f t="shared" si="7"/>
        <v>0</v>
      </c>
      <c r="AP53" s="56" t="str">
        <f t="shared" si="8"/>
        <v/>
      </c>
      <c r="AQ53" s="56">
        <f t="shared" si="9"/>
        <v>0</v>
      </c>
      <c r="AR53" s="56" t="str">
        <f t="shared" si="10"/>
        <v/>
      </c>
      <c r="AS53" s="58" t="str">
        <f>IFERROR(
   'Identitas Siswa'!E52 &amp; " " &amp; LOWER($AT$3) &amp; " " &amp; VLOOKUP(AP53, TP!$BC$5:$BD$24, 2, 0) &amp; ".",
"")</f>
        <v/>
      </c>
      <c r="AT53" s="58" t="str">
        <f>IFERROR(
   'Identitas Siswa'!E52 &amp; " " &amp; LOWER($AT$4) &amp; " " &amp; VLOOKUP(AR53, TP!$BC$5:$BD$24, 2, 0) &amp; ".",
"")</f>
        <v/>
      </c>
      <c r="AU53" s="15"/>
      <c r="AW53" s="29">
        <f t="shared" si="11"/>
        <v>0</v>
      </c>
      <c r="AX53" s="29">
        <f t="shared" si="0"/>
        <v>0</v>
      </c>
      <c r="AY53" s="29">
        <f t="shared" si="1"/>
        <v>0</v>
      </c>
      <c r="AZ53" s="54"/>
      <c r="BA53" s="29">
        <f t="shared" si="2"/>
        <v>0</v>
      </c>
      <c r="BE53" s="48"/>
      <c r="BF53" s="48"/>
    </row>
    <row r="54" spans="1:58" customFormat="1" hidden="1" x14ac:dyDescent="0.25">
      <c r="A54" s="56">
        <f>'Identitas Siswa'!A53</f>
        <v>46</v>
      </c>
      <c r="B54" s="62" t="str">
        <f>IF('Identitas Siswa'!D53=0,"",'Identitas Siswa'!D53)</f>
        <v/>
      </c>
      <c r="C54" s="160"/>
      <c r="D54" s="160"/>
      <c r="E54" s="160"/>
      <c r="F54" s="160"/>
      <c r="G54" s="160"/>
      <c r="H54" s="160"/>
      <c r="I54" s="160"/>
      <c r="J54" s="160"/>
      <c r="K54" s="160"/>
      <c r="L54" s="160"/>
      <c r="M54" s="160"/>
      <c r="N54" s="160"/>
      <c r="O54" s="160"/>
      <c r="P54" s="160"/>
      <c r="Q54" s="160"/>
      <c r="R54" s="160"/>
      <c r="S54" s="160"/>
      <c r="T54" s="160"/>
      <c r="U54" s="160"/>
      <c r="V54" s="160"/>
      <c r="W54" s="160"/>
      <c r="X54" s="160"/>
      <c r="Y54" s="160"/>
      <c r="Z54" s="160"/>
      <c r="AA54" s="160"/>
      <c r="AB54" s="160"/>
      <c r="AC54" s="160"/>
      <c r="AD54" s="160"/>
      <c r="AE54" s="160"/>
      <c r="AF54" s="160"/>
      <c r="AG54" s="160"/>
      <c r="AH54" s="160"/>
      <c r="AI54" s="160"/>
      <c r="AJ54" s="160"/>
      <c r="AK54" s="57">
        <f t="shared" si="3"/>
        <v>0</v>
      </c>
      <c r="AL54" s="57">
        <f t="shared" si="4"/>
        <v>0</v>
      </c>
      <c r="AM54" s="57">
        <f t="shared" si="5"/>
        <v>0</v>
      </c>
      <c r="AN54" s="57" t="str">
        <f t="shared" si="6"/>
        <v/>
      </c>
      <c r="AO54" s="56">
        <f t="shared" si="7"/>
        <v>0</v>
      </c>
      <c r="AP54" s="56" t="str">
        <f t="shared" si="8"/>
        <v/>
      </c>
      <c r="AQ54" s="56">
        <f t="shared" si="9"/>
        <v>0</v>
      </c>
      <c r="AR54" s="56" t="str">
        <f t="shared" si="10"/>
        <v/>
      </c>
      <c r="AS54" s="58" t="str">
        <f>IFERROR(
   'Identitas Siswa'!E53 &amp; " " &amp; LOWER($AT$3) &amp; " " &amp; VLOOKUP(AP54, TP!$BC$5:$BD$24, 2, 0) &amp; ".",
"")</f>
        <v/>
      </c>
      <c r="AT54" s="58" t="str">
        <f>IFERROR(
   'Identitas Siswa'!E53 &amp; " " &amp; LOWER($AT$4) &amp; " " &amp; VLOOKUP(AR54, TP!$BC$5:$BD$24, 2, 0) &amp; ".",
"")</f>
        <v/>
      </c>
      <c r="AU54" s="15"/>
      <c r="AW54" s="29">
        <f t="shared" si="11"/>
        <v>0</v>
      </c>
      <c r="AX54" s="29">
        <f t="shared" si="0"/>
        <v>0</v>
      </c>
      <c r="AY54" s="29">
        <f t="shared" si="1"/>
        <v>0</v>
      </c>
      <c r="AZ54" s="54"/>
      <c r="BA54" s="29">
        <f t="shared" si="2"/>
        <v>0</v>
      </c>
      <c r="BE54" s="48"/>
      <c r="BF54" s="48"/>
    </row>
    <row r="55" spans="1:58" customFormat="1" hidden="1" x14ac:dyDescent="0.25">
      <c r="A55" s="56">
        <f>'Identitas Siswa'!A54</f>
        <v>47</v>
      </c>
      <c r="B55" s="62" t="str">
        <f>IF('Identitas Siswa'!D54=0,"",'Identitas Siswa'!D54)</f>
        <v/>
      </c>
      <c r="C55" s="160"/>
      <c r="D55" s="160"/>
      <c r="E55" s="160"/>
      <c r="F55" s="160"/>
      <c r="G55" s="160"/>
      <c r="H55" s="160"/>
      <c r="I55" s="160"/>
      <c r="J55" s="160"/>
      <c r="K55" s="160"/>
      <c r="L55" s="160"/>
      <c r="M55" s="160"/>
      <c r="N55" s="160"/>
      <c r="O55" s="160"/>
      <c r="P55" s="160"/>
      <c r="Q55" s="160"/>
      <c r="R55" s="160"/>
      <c r="S55" s="160"/>
      <c r="T55" s="160"/>
      <c r="U55" s="160"/>
      <c r="V55" s="160"/>
      <c r="W55" s="160"/>
      <c r="X55" s="160"/>
      <c r="Y55" s="160"/>
      <c r="Z55" s="160"/>
      <c r="AA55" s="160"/>
      <c r="AB55" s="160"/>
      <c r="AC55" s="160"/>
      <c r="AD55" s="160"/>
      <c r="AE55" s="160"/>
      <c r="AF55" s="160"/>
      <c r="AG55" s="160"/>
      <c r="AH55" s="160"/>
      <c r="AI55" s="160"/>
      <c r="AJ55" s="160"/>
      <c r="AK55" s="57">
        <f t="shared" si="3"/>
        <v>0</v>
      </c>
      <c r="AL55" s="57">
        <f t="shared" si="4"/>
        <v>0</v>
      </c>
      <c r="AM55" s="57">
        <f t="shared" si="5"/>
        <v>0</v>
      </c>
      <c r="AN55" s="57" t="str">
        <f t="shared" si="6"/>
        <v/>
      </c>
      <c r="AO55" s="56">
        <f t="shared" si="7"/>
        <v>0</v>
      </c>
      <c r="AP55" s="56" t="str">
        <f t="shared" si="8"/>
        <v/>
      </c>
      <c r="AQ55" s="56">
        <f t="shared" si="9"/>
        <v>0</v>
      </c>
      <c r="AR55" s="56" t="str">
        <f t="shared" si="10"/>
        <v/>
      </c>
      <c r="AS55" s="58" t="str">
        <f>IFERROR(
   'Identitas Siswa'!E54 &amp; " " &amp; LOWER($AT$3) &amp; " " &amp; VLOOKUP(AP55, TP!$BC$5:$BD$24, 2, 0) &amp; ".",
"")</f>
        <v/>
      </c>
      <c r="AT55" s="58" t="str">
        <f>IFERROR(
   'Identitas Siswa'!E54 &amp; " " &amp; LOWER($AT$4) &amp; " " &amp; VLOOKUP(AR55, TP!$BC$5:$BD$24, 2, 0) &amp; ".",
"")</f>
        <v/>
      </c>
      <c r="AU55" s="15"/>
      <c r="AW55" s="29">
        <f t="shared" si="11"/>
        <v>0</v>
      </c>
      <c r="AX55" s="29">
        <f t="shared" si="0"/>
        <v>0</v>
      </c>
      <c r="AY55" s="29">
        <f t="shared" si="1"/>
        <v>0</v>
      </c>
      <c r="AZ55" s="54"/>
      <c r="BA55" s="29">
        <f t="shared" si="2"/>
        <v>0</v>
      </c>
      <c r="BE55" s="48"/>
      <c r="BF55" s="48"/>
    </row>
    <row r="56" spans="1:58" customFormat="1" hidden="1" x14ac:dyDescent="0.25">
      <c r="A56" s="56">
        <f>'Identitas Siswa'!A55</f>
        <v>48</v>
      </c>
      <c r="B56" s="62" t="str">
        <f>IF('Identitas Siswa'!D55=0,"",'Identitas Siswa'!D55)</f>
        <v/>
      </c>
      <c r="C56" s="160"/>
      <c r="D56" s="160"/>
      <c r="E56" s="160"/>
      <c r="F56" s="160"/>
      <c r="G56" s="160"/>
      <c r="H56" s="160"/>
      <c r="I56" s="160"/>
      <c r="J56" s="160"/>
      <c r="K56" s="160"/>
      <c r="L56" s="160"/>
      <c r="M56" s="160"/>
      <c r="N56" s="160"/>
      <c r="O56" s="160"/>
      <c r="P56" s="160"/>
      <c r="Q56" s="160"/>
      <c r="R56" s="160"/>
      <c r="S56" s="160"/>
      <c r="T56" s="160"/>
      <c r="U56" s="160"/>
      <c r="V56" s="160"/>
      <c r="W56" s="160"/>
      <c r="X56" s="160"/>
      <c r="Y56" s="160"/>
      <c r="Z56" s="160"/>
      <c r="AA56" s="160"/>
      <c r="AB56" s="160"/>
      <c r="AC56" s="160"/>
      <c r="AD56" s="160"/>
      <c r="AE56" s="160"/>
      <c r="AF56" s="160"/>
      <c r="AG56" s="160"/>
      <c r="AH56" s="160"/>
      <c r="AI56" s="160"/>
      <c r="AJ56" s="160"/>
      <c r="AK56" s="57">
        <f t="shared" si="3"/>
        <v>0</v>
      </c>
      <c r="AL56" s="57">
        <f t="shared" si="4"/>
        <v>0</v>
      </c>
      <c r="AM56" s="57">
        <f t="shared" si="5"/>
        <v>0</v>
      </c>
      <c r="AN56" s="57" t="str">
        <f t="shared" si="6"/>
        <v/>
      </c>
      <c r="AO56" s="56">
        <f t="shared" si="7"/>
        <v>0</v>
      </c>
      <c r="AP56" s="56" t="str">
        <f t="shared" si="8"/>
        <v/>
      </c>
      <c r="AQ56" s="56">
        <f t="shared" si="9"/>
        <v>0</v>
      </c>
      <c r="AR56" s="56" t="str">
        <f t="shared" si="10"/>
        <v/>
      </c>
      <c r="AS56" s="58" t="str">
        <f>IFERROR(
   'Identitas Siswa'!E55 &amp; " " &amp; LOWER($AT$3) &amp; " " &amp; VLOOKUP(AP56, TP!$BC$5:$BD$24, 2, 0) &amp; ".",
"")</f>
        <v/>
      </c>
      <c r="AT56" s="58" t="str">
        <f>IFERROR(
   'Identitas Siswa'!E55 &amp; " " &amp; LOWER($AT$4) &amp; " " &amp; VLOOKUP(AR56, TP!$BC$5:$BD$24, 2, 0) &amp; ".",
"")</f>
        <v/>
      </c>
      <c r="AU56" s="15"/>
      <c r="AW56" s="29">
        <f t="shared" si="11"/>
        <v>0</v>
      </c>
      <c r="AX56" s="29">
        <f t="shared" si="0"/>
        <v>0</v>
      </c>
      <c r="AY56" s="29">
        <f t="shared" si="1"/>
        <v>0</v>
      </c>
      <c r="AZ56" s="54"/>
      <c r="BA56" s="29">
        <f t="shared" si="2"/>
        <v>0</v>
      </c>
      <c r="BE56" s="48"/>
      <c r="BF56" s="48"/>
    </row>
    <row r="57" spans="1:58" customFormat="1" hidden="1" x14ac:dyDescent="0.25">
      <c r="A57" s="56">
        <f>'Identitas Siswa'!A56</f>
        <v>49</v>
      </c>
      <c r="B57" s="62" t="str">
        <f>IF('Identitas Siswa'!D56=0,"",'Identitas Siswa'!D56)</f>
        <v/>
      </c>
      <c r="C57" s="160"/>
      <c r="D57" s="160"/>
      <c r="E57" s="160"/>
      <c r="F57" s="160"/>
      <c r="G57" s="160"/>
      <c r="H57" s="160"/>
      <c r="I57" s="160"/>
      <c r="J57" s="160"/>
      <c r="K57" s="160"/>
      <c r="L57" s="160"/>
      <c r="M57" s="160"/>
      <c r="N57" s="160"/>
      <c r="O57" s="160"/>
      <c r="P57" s="160"/>
      <c r="Q57" s="160"/>
      <c r="R57" s="160"/>
      <c r="S57" s="160"/>
      <c r="T57" s="160"/>
      <c r="U57" s="160"/>
      <c r="V57" s="160"/>
      <c r="W57" s="160"/>
      <c r="X57" s="160"/>
      <c r="Y57" s="160"/>
      <c r="Z57" s="160"/>
      <c r="AA57" s="160"/>
      <c r="AB57" s="160"/>
      <c r="AC57" s="160"/>
      <c r="AD57" s="160"/>
      <c r="AE57" s="160"/>
      <c r="AF57" s="160"/>
      <c r="AG57" s="160"/>
      <c r="AH57" s="160"/>
      <c r="AI57" s="160"/>
      <c r="AJ57" s="160"/>
      <c r="AK57" s="57">
        <f t="shared" si="3"/>
        <v>0</v>
      </c>
      <c r="AL57" s="57">
        <f t="shared" si="4"/>
        <v>0</v>
      </c>
      <c r="AM57" s="57">
        <f t="shared" si="5"/>
        <v>0</v>
      </c>
      <c r="AN57" s="57" t="str">
        <f t="shared" si="6"/>
        <v/>
      </c>
      <c r="AO57" s="56">
        <f t="shared" si="7"/>
        <v>0</v>
      </c>
      <c r="AP57" s="56" t="str">
        <f t="shared" si="8"/>
        <v/>
      </c>
      <c r="AQ57" s="56">
        <f t="shared" si="9"/>
        <v>0</v>
      </c>
      <c r="AR57" s="56" t="str">
        <f t="shared" si="10"/>
        <v/>
      </c>
      <c r="AS57" s="58" t="str">
        <f>IFERROR(
   'Identitas Siswa'!E56 &amp; " " &amp; LOWER($AT$3) &amp; " " &amp; VLOOKUP(AP57, TP!$BC$5:$BD$24, 2, 0) &amp; ".",
"")</f>
        <v/>
      </c>
      <c r="AT57" s="58" t="str">
        <f>IFERROR(
   'Identitas Siswa'!E56 &amp; " " &amp; LOWER($AT$4) &amp; " " &amp; VLOOKUP(AR57, TP!$BC$5:$BD$24, 2, 0) &amp; ".",
"")</f>
        <v/>
      </c>
      <c r="AU57" s="15"/>
      <c r="AW57" s="29">
        <f t="shared" si="11"/>
        <v>0</v>
      </c>
      <c r="AX57" s="29">
        <f t="shared" si="0"/>
        <v>0</v>
      </c>
      <c r="AY57" s="29">
        <f t="shared" si="1"/>
        <v>0</v>
      </c>
      <c r="AZ57" s="54"/>
      <c r="BA57" s="29">
        <f t="shared" si="2"/>
        <v>0</v>
      </c>
      <c r="BE57" s="48"/>
      <c r="BF57" s="48"/>
    </row>
    <row r="58" spans="1:58" customFormat="1" hidden="1" x14ac:dyDescent="0.25">
      <c r="A58" s="56">
        <f>'Identitas Siswa'!A57</f>
        <v>50</v>
      </c>
      <c r="B58" s="62" t="str">
        <f>IF('Identitas Siswa'!D57=0,"",'Identitas Siswa'!D57)</f>
        <v/>
      </c>
      <c r="C58" s="160"/>
      <c r="D58" s="160"/>
      <c r="E58" s="160"/>
      <c r="F58" s="160"/>
      <c r="G58" s="160"/>
      <c r="H58" s="160"/>
      <c r="I58" s="160"/>
      <c r="J58" s="160"/>
      <c r="K58" s="160"/>
      <c r="L58" s="160"/>
      <c r="M58" s="160"/>
      <c r="N58" s="160"/>
      <c r="O58" s="160"/>
      <c r="P58" s="160"/>
      <c r="Q58" s="160"/>
      <c r="R58" s="160"/>
      <c r="S58" s="160"/>
      <c r="T58" s="160"/>
      <c r="U58" s="160"/>
      <c r="V58" s="160"/>
      <c r="W58" s="160"/>
      <c r="X58" s="160"/>
      <c r="Y58" s="160"/>
      <c r="Z58" s="160"/>
      <c r="AA58" s="160"/>
      <c r="AB58" s="160"/>
      <c r="AC58" s="160"/>
      <c r="AD58" s="160"/>
      <c r="AE58" s="160"/>
      <c r="AF58" s="160"/>
      <c r="AG58" s="160"/>
      <c r="AH58" s="160"/>
      <c r="AI58" s="160"/>
      <c r="AJ58" s="160"/>
      <c r="AK58" s="57">
        <f t="shared" si="3"/>
        <v>0</v>
      </c>
      <c r="AL58" s="57">
        <f t="shared" si="4"/>
        <v>0</v>
      </c>
      <c r="AM58" s="57">
        <f t="shared" si="5"/>
        <v>0</v>
      </c>
      <c r="AN58" s="57" t="str">
        <f t="shared" si="6"/>
        <v/>
      </c>
      <c r="AO58" s="56">
        <f t="shared" si="7"/>
        <v>0</v>
      </c>
      <c r="AP58" s="56" t="str">
        <f t="shared" si="8"/>
        <v/>
      </c>
      <c r="AQ58" s="56">
        <f t="shared" si="9"/>
        <v>0</v>
      </c>
      <c r="AR58" s="56" t="str">
        <f t="shared" si="10"/>
        <v/>
      </c>
      <c r="AS58" s="58" t="str">
        <f>IFERROR(
   'Identitas Siswa'!E57 &amp; " " &amp; LOWER($AT$3) &amp; " " &amp; VLOOKUP(AP58, TP!$BC$5:$BD$24, 2, 0) &amp; ".",
"")</f>
        <v/>
      </c>
      <c r="AT58" s="58" t="str">
        <f>IFERROR(
   'Identitas Siswa'!E57 &amp; " " &amp; LOWER($AT$4) &amp; " " &amp; VLOOKUP(AR58, TP!$BC$5:$BD$24, 2, 0) &amp; ".",
"")</f>
        <v/>
      </c>
      <c r="AU58" s="15"/>
      <c r="AW58" s="29">
        <f t="shared" si="11"/>
        <v>0</v>
      </c>
      <c r="AX58" s="29">
        <f t="shared" si="0"/>
        <v>0</v>
      </c>
      <c r="AY58" s="29">
        <f t="shared" si="1"/>
        <v>0</v>
      </c>
      <c r="AZ58" s="54"/>
      <c r="BA58" s="29">
        <f t="shared" si="2"/>
        <v>0</v>
      </c>
      <c r="BE58" s="48"/>
      <c r="BF58" s="48"/>
    </row>
    <row r="59" spans="1:58" customFormat="1" hidden="1" x14ac:dyDescent="0.25">
      <c r="A59" s="56">
        <f>'Identitas Siswa'!A58</f>
        <v>51</v>
      </c>
      <c r="B59" s="62" t="str">
        <f>IF('Identitas Siswa'!D58=0,"",'Identitas Siswa'!D58)</f>
        <v/>
      </c>
      <c r="C59" s="160"/>
      <c r="D59" s="160"/>
      <c r="E59" s="160"/>
      <c r="F59" s="160"/>
      <c r="G59" s="160"/>
      <c r="H59" s="160"/>
      <c r="I59" s="160"/>
      <c r="J59" s="160"/>
      <c r="K59" s="160"/>
      <c r="L59" s="160"/>
      <c r="M59" s="160"/>
      <c r="N59" s="160"/>
      <c r="O59" s="160"/>
      <c r="P59" s="160"/>
      <c r="Q59" s="160"/>
      <c r="R59" s="160"/>
      <c r="S59" s="160"/>
      <c r="T59" s="160"/>
      <c r="U59" s="160"/>
      <c r="V59" s="160"/>
      <c r="W59" s="160"/>
      <c r="X59" s="160"/>
      <c r="Y59" s="160"/>
      <c r="Z59" s="160"/>
      <c r="AA59" s="160"/>
      <c r="AB59" s="160"/>
      <c r="AC59" s="160"/>
      <c r="AD59" s="160"/>
      <c r="AE59" s="160"/>
      <c r="AF59" s="160"/>
      <c r="AG59" s="160"/>
      <c r="AH59" s="160"/>
      <c r="AI59" s="160"/>
      <c r="AJ59" s="160"/>
      <c r="AK59" s="57">
        <f t="shared" si="3"/>
        <v>0</v>
      </c>
      <c r="AL59" s="57">
        <f t="shared" si="4"/>
        <v>0</v>
      </c>
      <c r="AM59" s="57">
        <f t="shared" si="5"/>
        <v>0</v>
      </c>
      <c r="AN59" s="57" t="str">
        <f t="shared" si="6"/>
        <v/>
      </c>
      <c r="AO59" s="56">
        <f t="shared" si="7"/>
        <v>0</v>
      </c>
      <c r="AP59" s="56" t="str">
        <f t="shared" si="8"/>
        <v/>
      </c>
      <c r="AQ59" s="56">
        <f t="shared" si="9"/>
        <v>0</v>
      </c>
      <c r="AR59" s="56" t="str">
        <f t="shared" si="10"/>
        <v/>
      </c>
      <c r="AS59" s="58" t="str">
        <f>IFERROR(
   'Identitas Siswa'!E58 &amp; " " &amp; LOWER($AT$3) &amp; " " &amp; VLOOKUP(AP59, TP!$BC$5:$BD$24, 2, 0) &amp; ".",
"")</f>
        <v/>
      </c>
      <c r="AT59" s="58" t="str">
        <f>IFERROR(
   'Identitas Siswa'!E58 &amp; " " &amp; LOWER($AT$4) &amp; " " &amp; VLOOKUP(AR59, TP!$BC$5:$BD$24, 2, 0) &amp; ".",
"")</f>
        <v/>
      </c>
      <c r="AU59" s="15"/>
      <c r="AW59" s="29">
        <f t="shared" si="11"/>
        <v>0</v>
      </c>
      <c r="AX59" s="29">
        <f t="shared" si="0"/>
        <v>0</v>
      </c>
      <c r="AY59" s="29">
        <f t="shared" si="1"/>
        <v>0</v>
      </c>
      <c r="AZ59" s="54"/>
      <c r="BA59" s="29">
        <f t="shared" si="2"/>
        <v>0</v>
      </c>
      <c r="BE59" s="48"/>
      <c r="BF59" s="48"/>
    </row>
    <row r="60" spans="1:58" customFormat="1" hidden="1" x14ac:dyDescent="0.25">
      <c r="A60" s="56">
        <f>'Identitas Siswa'!A59</f>
        <v>52</v>
      </c>
      <c r="B60" s="62" t="str">
        <f>IF('Identitas Siswa'!D59=0,"",'Identitas Siswa'!D59)</f>
        <v/>
      </c>
      <c r="C60" s="160"/>
      <c r="D60" s="160"/>
      <c r="E60" s="160"/>
      <c r="F60" s="160"/>
      <c r="G60" s="160"/>
      <c r="H60" s="160"/>
      <c r="I60" s="160"/>
      <c r="J60" s="160"/>
      <c r="K60" s="160"/>
      <c r="L60" s="160"/>
      <c r="M60" s="160"/>
      <c r="N60" s="160"/>
      <c r="O60" s="160"/>
      <c r="P60" s="160"/>
      <c r="Q60" s="160"/>
      <c r="R60" s="160"/>
      <c r="S60" s="160"/>
      <c r="T60" s="160"/>
      <c r="U60" s="160"/>
      <c r="V60" s="160"/>
      <c r="W60" s="160"/>
      <c r="X60" s="160"/>
      <c r="Y60" s="160"/>
      <c r="Z60" s="160"/>
      <c r="AA60" s="160"/>
      <c r="AB60" s="160"/>
      <c r="AC60" s="160"/>
      <c r="AD60" s="160"/>
      <c r="AE60" s="160"/>
      <c r="AF60" s="160"/>
      <c r="AG60" s="160"/>
      <c r="AH60" s="160"/>
      <c r="AI60" s="160"/>
      <c r="AJ60" s="160"/>
      <c r="AK60" s="57">
        <f t="shared" si="3"/>
        <v>0</v>
      </c>
      <c r="AL60" s="57">
        <f t="shared" si="4"/>
        <v>0</v>
      </c>
      <c r="AM60" s="57">
        <f t="shared" si="5"/>
        <v>0</v>
      </c>
      <c r="AN60" s="57" t="str">
        <f t="shared" si="6"/>
        <v/>
      </c>
      <c r="AO60" s="56">
        <f t="shared" si="7"/>
        <v>0</v>
      </c>
      <c r="AP60" s="56" t="str">
        <f t="shared" si="8"/>
        <v/>
      </c>
      <c r="AQ60" s="56">
        <f t="shared" si="9"/>
        <v>0</v>
      </c>
      <c r="AR60" s="56" t="str">
        <f t="shared" si="10"/>
        <v/>
      </c>
      <c r="AS60" s="58" t="str">
        <f>IFERROR(
   'Identitas Siswa'!E59 &amp; " " &amp; LOWER($AT$3) &amp; " " &amp; VLOOKUP(AP60, TP!$BC$5:$BD$24, 2, 0) &amp; ".",
"")</f>
        <v/>
      </c>
      <c r="AT60" s="58" t="str">
        <f>IFERROR(
   'Identitas Siswa'!E59 &amp; " " &amp; LOWER($AT$4) &amp; " " &amp; VLOOKUP(AR60, TP!$BC$5:$BD$24, 2, 0) &amp; ".",
"")</f>
        <v/>
      </c>
      <c r="AU60" s="15"/>
      <c r="AW60" s="29">
        <f t="shared" si="11"/>
        <v>0</v>
      </c>
      <c r="AX60" s="29">
        <f t="shared" si="0"/>
        <v>0</v>
      </c>
      <c r="AY60" s="29">
        <f t="shared" si="1"/>
        <v>0</v>
      </c>
      <c r="AZ60" s="54"/>
      <c r="BA60" s="29">
        <f t="shared" si="2"/>
        <v>0</v>
      </c>
      <c r="BE60" s="48"/>
      <c r="BF60" s="48"/>
    </row>
    <row r="61" spans="1:58" customFormat="1" hidden="1" x14ac:dyDescent="0.25">
      <c r="A61" s="56">
        <f>'Identitas Siswa'!A60</f>
        <v>53</v>
      </c>
      <c r="B61" s="62" t="str">
        <f>IF('Identitas Siswa'!D60=0,"",'Identitas Siswa'!D60)</f>
        <v/>
      </c>
      <c r="C61" s="160"/>
      <c r="D61" s="160"/>
      <c r="E61" s="160"/>
      <c r="F61" s="160"/>
      <c r="G61" s="160"/>
      <c r="H61" s="160"/>
      <c r="I61" s="160"/>
      <c r="J61" s="160"/>
      <c r="K61" s="160"/>
      <c r="L61" s="160"/>
      <c r="M61" s="160"/>
      <c r="N61" s="160"/>
      <c r="O61" s="160"/>
      <c r="P61" s="160"/>
      <c r="Q61" s="160"/>
      <c r="R61" s="160"/>
      <c r="S61" s="160"/>
      <c r="T61" s="160"/>
      <c r="U61" s="160"/>
      <c r="V61" s="160"/>
      <c r="W61" s="160"/>
      <c r="X61" s="160"/>
      <c r="Y61" s="160"/>
      <c r="Z61" s="160"/>
      <c r="AA61" s="160"/>
      <c r="AB61" s="160"/>
      <c r="AC61" s="160"/>
      <c r="AD61" s="160"/>
      <c r="AE61" s="160"/>
      <c r="AF61" s="160"/>
      <c r="AG61" s="160"/>
      <c r="AH61" s="160"/>
      <c r="AI61" s="160"/>
      <c r="AJ61" s="160"/>
      <c r="AK61" s="57">
        <f t="shared" si="3"/>
        <v>0</v>
      </c>
      <c r="AL61" s="57">
        <f t="shared" si="4"/>
        <v>0</v>
      </c>
      <c r="AM61" s="57">
        <f t="shared" si="5"/>
        <v>0</v>
      </c>
      <c r="AN61" s="57" t="str">
        <f t="shared" si="6"/>
        <v/>
      </c>
      <c r="AO61" s="56">
        <f t="shared" si="7"/>
        <v>0</v>
      </c>
      <c r="AP61" s="56" t="str">
        <f t="shared" si="8"/>
        <v/>
      </c>
      <c r="AQ61" s="56">
        <f t="shared" si="9"/>
        <v>0</v>
      </c>
      <c r="AR61" s="56" t="str">
        <f t="shared" si="10"/>
        <v/>
      </c>
      <c r="AS61" s="58" t="str">
        <f>IFERROR(
   'Identitas Siswa'!E60 &amp; " " &amp; LOWER($AT$3) &amp; " " &amp; VLOOKUP(AP61, TP!$BC$5:$BD$24, 2, 0) &amp; ".",
"")</f>
        <v/>
      </c>
      <c r="AT61" s="58" t="str">
        <f>IFERROR(
   'Identitas Siswa'!E60 &amp; " " &amp; LOWER($AT$4) &amp; " " &amp; VLOOKUP(AR61, TP!$BC$5:$BD$24, 2, 0) &amp; ".",
"")</f>
        <v/>
      </c>
      <c r="AU61" s="15"/>
      <c r="AW61" s="29">
        <f t="shared" si="11"/>
        <v>0</v>
      </c>
      <c r="AX61" s="29">
        <f t="shared" si="0"/>
        <v>0</v>
      </c>
      <c r="AY61" s="29">
        <f t="shared" si="1"/>
        <v>0</v>
      </c>
      <c r="AZ61" s="54"/>
      <c r="BA61" s="29">
        <f t="shared" si="2"/>
        <v>0</v>
      </c>
      <c r="BE61" s="48"/>
      <c r="BF61" s="48"/>
    </row>
    <row r="62" spans="1:58" customFormat="1" hidden="1" x14ac:dyDescent="0.25">
      <c r="A62" s="56">
        <f>'Identitas Siswa'!A61</f>
        <v>54</v>
      </c>
      <c r="B62" s="62" t="str">
        <f>IF('Identitas Siswa'!D61=0,"",'Identitas Siswa'!D61)</f>
        <v/>
      </c>
      <c r="C62" s="160"/>
      <c r="D62" s="160"/>
      <c r="E62" s="160"/>
      <c r="F62" s="160"/>
      <c r="G62" s="160"/>
      <c r="H62" s="160"/>
      <c r="I62" s="160"/>
      <c r="J62" s="160"/>
      <c r="K62" s="160"/>
      <c r="L62" s="160"/>
      <c r="M62" s="160"/>
      <c r="N62" s="160"/>
      <c r="O62" s="160"/>
      <c r="P62" s="160"/>
      <c r="Q62" s="160"/>
      <c r="R62" s="160"/>
      <c r="S62" s="160"/>
      <c r="T62" s="160"/>
      <c r="U62" s="160"/>
      <c r="V62" s="160"/>
      <c r="W62" s="160"/>
      <c r="X62" s="160"/>
      <c r="Y62" s="160"/>
      <c r="Z62" s="160"/>
      <c r="AA62" s="160"/>
      <c r="AB62" s="160"/>
      <c r="AC62" s="160"/>
      <c r="AD62" s="160"/>
      <c r="AE62" s="160"/>
      <c r="AF62" s="160"/>
      <c r="AG62" s="160"/>
      <c r="AH62" s="160"/>
      <c r="AI62" s="160"/>
      <c r="AJ62" s="160"/>
      <c r="AK62" s="57">
        <f t="shared" si="3"/>
        <v>0</v>
      </c>
      <c r="AL62" s="57">
        <f t="shared" si="4"/>
        <v>0</v>
      </c>
      <c r="AM62" s="57">
        <f t="shared" si="5"/>
        <v>0</v>
      </c>
      <c r="AN62" s="57" t="str">
        <f t="shared" si="6"/>
        <v/>
      </c>
      <c r="AO62" s="56">
        <f t="shared" si="7"/>
        <v>0</v>
      </c>
      <c r="AP62" s="56" t="str">
        <f t="shared" si="8"/>
        <v/>
      </c>
      <c r="AQ62" s="56">
        <f t="shared" si="9"/>
        <v>0</v>
      </c>
      <c r="AR62" s="56" t="str">
        <f t="shared" si="10"/>
        <v/>
      </c>
      <c r="AS62" s="58" t="str">
        <f>IFERROR(
   'Identitas Siswa'!E61 &amp; " " &amp; LOWER($AT$3) &amp; " " &amp; VLOOKUP(AP62, TP!$BC$5:$BD$24, 2, 0) &amp; ".",
"")</f>
        <v/>
      </c>
      <c r="AT62" s="58" t="str">
        <f>IFERROR(
   'Identitas Siswa'!E61 &amp; " " &amp; LOWER($AT$4) &amp; " " &amp; VLOOKUP(AR62, TP!$BC$5:$BD$24, 2, 0) &amp; ".",
"")</f>
        <v/>
      </c>
      <c r="AU62" s="15"/>
      <c r="AW62" s="29">
        <f t="shared" si="11"/>
        <v>0</v>
      </c>
      <c r="AX62" s="29">
        <f t="shared" si="0"/>
        <v>0</v>
      </c>
      <c r="AY62" s="29">
        <f t="shared" si="1"/>
        <v>0</v>
      </c>
      <c r="AZ62" s="54"/>
      <c r="BA62" s="29">
        <f t="shared" si="2"/>
        <v>0</v>
      </c>
      <c r="BE62" s="48"/>
      <c r="BF62" s="48"/>
    </row>
    <row r="63" spans="1:58" customFormat="1" hidden="1" x14ac:dyDescent="0.25">
      <c r="A63" s="56">
        <f>'Identitas Siswa'!A62</f>
        <v>55</v>
      </c>
      <c r="B63" s="62" t="str">
        <f>IF('Identitas Siswa'!D62=0,"",'Identitas Siswa'!D62)</f>
        <v/>
      </c>
      <c r="C63" s="160"/>
      <c r="D63" s="160"/>
      <c r="E63" s="160"/>
      <c r="F63" s="160"/>
      <c r="G63" s="160"/>
      <c r="H63" s="160"/>
      <c r="I63" s="160"/>
      <c r="J63" s="160"/>
      <c r="K63" s="160"/>
      <c r="L63" s="160"/>
      <c r="M63" s="160"/>
      <c r="N63" s="160"/>
      <c r="O63" s="160"/>
      <c r="P63" s="160"/>
      <c r="Q63" s="160"/>
      <c r="R63" s="160"/>
      <c r="S63" s="160"/>
      <c r="T63" s="160"/>
      <c r="U63" s="160"/>
      <c r="V63" s="160"/>
      <c r="W63" s="160"/>
      <c r="X63" s="160"/>
      <c r="Y63" s="160"/>
      <c r="Z63" s="160"/>
      <c r="AA63" s="160"/>
      <c r="AB63" s="160"/>
      <c r="AC63" s="160"/>
      <c r="AD63" s="160"/>
      <c r="AE63" s="160"/>
      <c r="AF63" s="160"/>
      <c r="AG63" s="160"/>
      <c r="AH63" s="160"/>
      <c r="AI63" s="160"/>
      <c r="AJ63" s="160"/>
      <c r="AK63" s="57">
        <f t="shared" si="3"/>
        <v>0</v>
      </c>
      <c r="AL63" s="57">
        <f t="shared" si="4"/>
        <v>0</v>
      </c>
      <c r="AM63" s="57">
        <f t="shared" si="5"/>
        <v>0</v>
      </c>
      <c r="AN63" s="57" t="str">
        <f t="shared" si="6"/>
        <v/>
      </c>
      <c r="AO63" s="56">
        <f t="shared" si="7"/>
        <v>0</v>
      </c>
      <c r="AP63" s="56" t="str">
        <f t="shared" si="8"/>
        <v/>
      </c>
      <c r="AQ63" s="56">
        <f t="shared" si="9"/>
        <v>0</v>
      </c>
      <c r="AR63" s="56" t="str">
        <f t="shared" si="10"/>
        <v/>
      </c>
      <c r="AS63" s="58" t="str">
        <f>IFERROR(
   'Identitas Siswa'!E62 &amp; " " &amp; LOWER($AT$3) &amp; " " &amp; VLOOKUP(AP63, TP!$BC$5:$BD$24, 2, 0) &amp; ".",
"")</f>
        <v/>
      </c>
      <c r="AT63" s="58" t="str">
        <f>IFERROR(
   'Identitas Siswa'!E62 &amp; " " &amp; LOWER($AT$4) &amp; " " &amp; VLOOKUP(AR63, TP!$BC$5:$BD$24, 2, 0) &amp; ".",
"")</f>
        <v/>
      </c>
      <c r="AU63" s="15"/>
      <c r="AW63" s="29">
        <f t="shared" si="11"/>
        <v>0</v>
      </c>
      <c r="AX63" s="29">
        <f t="shared" si="0"/>
        <v>0</v>
      </c>
      <c r="AY63" s="29">
        <f t="shared" si="1"/>
        <v>0</v>
      </c>
      <c r="AZ63" s="54"/>
      <c r="BA63" s="29">
        <f t="shared" si="2"/>
        <v>0</v>
      </c>
      <c r="BE63" s="48"/>
      <c r="BF63" s="48"/>
    </row>
    <row r="64" spans="1:58" customFormat="1" hidden="1" x14ac:dyDescent="0.25">
      <c r="A64" s="56">
        <f>'Identitas Siswa'!A63</f>
        <v>56</v>
      </c>
      <c r="B64" s="62" t="str">
        <f>IF('Identitas Siswa'!D63=0,"",'Identitas Siswa'!D63)</f>
        <v/>
      </c>
      <c r="C64" s="160"/>
      <c r="D64" s="160"/>
      <c r="E64" s="160"/>
      <c r="F64" s="160"/>
      <c r="G64" s="160"/>
      <c r="H64" s="160"/>
      <c r="I64" s="160"/>
      <c r="J64" s="160"/>
      <c r="K64" s="160"/>
      <c r="L64" s="160"/>
      <c r="M64" s="160"/>
      <c r="N64" s="160"/>
      <c r="O64" s="160"/>
      <c r="P64" s="160"/>
      <c r="Q64" s="160"/>
      <c r="R64" s="160"/>
      <c r="S64" s="160"/>
      <c r="T64" s="160"/>
      <c r="U64" s="160"/>
      <c r="V64" s="160"/>
      <c r="W64" s="160"/>
      <c r="X64" s="160"/>
      <c r="Y64" s="160"/>
      <c r="Z64" s="160"/>
      <c r="AA64" s="160"/>
      <c r="AB64" s="160"/>
      <c r="AC64" s="160"/>
      <c r="AD64" s="160"/>
      <c r="AE64" s="160"/>
      <c r="AF64" s="160"/>
      <c r="AG64" s="160"/>
      <c r="AH64" s="160"/>
      <c r="AI64" s="160"/>
      <c r="AJ64" s="160"/>
      <c r="AK64" s="57">
        <f t="shared" si="3"/>
        <v>0</v>
      </c>
      <c r="AL64" s="57">
        <f t="shared" si="4"/>
        <v>0</v>
      </c>
      <c r="AM64" s="57">
        <f t="shared" si="5"/>
        <v>0</v>
      </c>
      <c r="AN64" s="57" t="str">
        <f t="shared" si="6"/>
        <v/>
      </c>
      <c r="AO64" s="56">
        <f t="shared" si="7"/>
        <v>0</v>
      </c>
      <c r="AP64" s="56" t="str">
        <f t="shared" si="8"/>
        <v/>
      </c>
      <c r="AQ64" s="56">
        <f t="shared" si="9"/>
        <v>0</v>
      </c>
      <c r="AR64" s="56" t="str">
        <f t="shared" si="10"/>
        <v/>
      </c>
      <c r="AS64" s="58" t="str">
        <f>IFERROR(
   'Identitas Siswa'!E63 &amp; " " &amp; LOWER($AT$3) &amp; " " &amp; VLOOKUP(AP64, TP!$BC$5:$BD$24, 2, 0) &amp; ".",
"")</f>
        <v/>
      </c>
      <c r="AT64" s="58" t="str">
        <f>IFERROR(
   'Identitas Siswa'!E63 &amp; " " &amp; LOWER($AT$4) &amp; " " &amp; VLOOKUP(AR64, TP!$BC$5:$BD$24, 2, 0) &amp; ".",
"")</f>
        <v/>
      </c>
      <c r="AU64" s="15"/>
      <c r="AW64" s="29">
        <f t="shared" si="11"/>
        <v>0</v>
      </c>
      <c r="AX64" s="29">
        <f t="shared" si="0"/>
        <v>0</v>
      </c>
      <c r="AY64" s="29">
        <f t="shared" si="1"/>
        <v>0</v>
      </c>
      <c r="AZ64" s="54"/>
      <c r="BA64" s="29">
        <f t="shared" si="2"/>
        <v>0</v>
      </c>
      <c r="BE64" s="48"/>
      <c r="BF64" s="48"/>
    </row>
    <row r="65" spans="1:58" customFormat="1" hidden="1" x14ac:dyDescent="0.25">
      <c r="A65" s="56">
        <f>'Identitas Siswa'!A64</f>
        <v>57</v>
      </c>
      <c r="B65" s="62" t="str">
        <f>IF('Identitas Siswa'!D64=0,"",'Identitas Siswa'!D64)</f>
        <v/>
      </c>
      <c r="C65" s="160"/>
      <c r="D65" s="160"/>
      <c r="E65" s="160"/>
      <c r="F65" s="160"/>
      <c r="G65" s="160"/>
      <c r="H65" s="160"/>
      <c r="I65" s="160"/>
      <c r="J65" s="160"/>
      <c r="K65" s="160"/>
      <c r="L65" s="160"/>
      <c r="M65" s="160"/>
      <c r="N65" s="160"/>
      <c r="O65" s="160"/>
      <c r="P65" s="160"/>
      <c r="Q65" s="160"/>
      <c r="R65" s="160"/>
      <c r="S65" s="160"/>
      <c r="T65" s="160"/>
      <c r="U65" s="160"/>
      <c r="V65" s="160"/>
      <c r="W65" s="160"/>
      <c r="X65" s="160"/>
      <c r="Y65" s="160"/>
      <c r="Z65" s="160"/>
      <c r="AA65" s="160"/>
      <c r="AB65" s="160"/>
      <c r="AC65" s="160"/>
      <c r="AD65" s="160"/>
      <c r="AE65" s="160"/>
      <c r="AF65" s="160"/>
      <c r="AG65" s="160"/>
      <c r="AH65" s="160"/>
      <c r="AI65" s="160"/>
      <c r="AJ65" s="160"/>
      <c r="AK65" s="57">
        <f t="shared" si="3"/>
        <v>0</v>
      </c>
      <c r="AL65" s="57">
        <f t="shared" si="4"/>
        <v>0</v>
      </c>
      <c r="AM65" s="57">
        <f t="shared" si="5"/>
        <v>0</v>
      </c>
      <c r="AN65" s="57" t="str">
        <f t="shared" si="6"/>
        <v/>
      </c>
      <c r="AO65" s="56">
        <f t="shared" si="7"/>
        <v>0</v>
      </c>
      <c r="AP65" s="56" t="str">
        <f t="shared" si="8"/>
        <v/>
      </c>
      <c r="AQ65" s="56">
        <f t="shared" si="9"/>
        <v>0</v>
      </c>
      <c r="AR65" s="56" t="str">
        <f t="shared" si="10"/>
        <v/>
      </c>
      <c r="AS65" s="58" t="str">
        <f>IFERROR(
   'Identitas Siswa'!E64 &amp; " " &amp; LOWER($AT$3) &amp; " " &amp; VLOOKUP(AP65, TP!$BC$5:$BD$24, 2, 0) &amp; ".",
"")</f>
        <v/>
      </c>
      <c r="AT65" s="58" t="str">
        <f>IFERROR(
   'Identitas Siswa'!E64 &amp; " " &amp; LOWER($AT$4) &amp; " " &amp; VLOOKUP(AR65, TP!$BC$5:$BD$24, 2, 0) &amp; ".",
"")</f>
        <v/>
      </c>
      <c r="AU65" s="15"/>
      <c r="AW65" s="29">
        <f t="shared" si="11"/>
        <v>0</v>
      </c>
      <c r="AX65" s="29">
        <f t="shared" si="0"/>
        <v>0</v>
      </c>
      <c r="AY65" s="29">
        <f t="shared" si="1"/>
        <v>0</v>
      </c>
      <c r="AZ65" s="54"/>
      <c r="BA65" s="29">
        <f t="shared" si="2"/>
        <v>0</v>
      </c>
      <c r="BE65" s="48"/>
      <c r="BF65" s="48"/>
    </row>
    <row r="66" spans="1:58" customFormat="1" hidden="1" x14ac:dyDescent="0.25">
      <c r="A66" s="56">
        <f>'Identitas Siswa'!A65</f>
        <v>58</v>
      </c>
      <c r="B66" s="62" t="str">
        <f>IF('Identitas Siswa'!D65=0,"",'Identitas Siswa'!D65)</f>
        <v/>
      </c>
      <c r="C66" s="160"/>
      <c r="D66" s="160"/>
      <c r="E66" s="160"/>
      <c r="F66" s="160"/>
      <c r="G66" s="160"/>
      <c r="H66" s="160"/>
      <c r="I66" s="160"/>
      <c r="J66" s="160"/>
      <c r="K66" s="160"/>
      <c r="L66" s="160"/>
      <c r="M66" s="160"/>
      <c r="N66" s="160"/>
      <c r="O66" s="160"/>
      <c r="P66" s="160"/>
      <c r="Q66" s="160"/>
      <c r="R66" s="160"/>
      <c r="S66" s="160"/>
      <c r="T66" s="160"/>
      <c r="U66" s="160"/>
      <c r="V66" s="160"/>
      <c r="W66" s="160"/>
      <c r="X66" s="160"/>
      <c r="Y66" s="160"/>
      <c r="Z66" s="160"/>
      <c r="AA66" s="160"/>
      <c r="AB66" s="160"/>
      <c r="AC66" s="160"/>
      <c r="AD66" s="160"/>
      <c r="AE66" s="160"/>
      <c r="AF66" s="160"/>
      <c r="AG66" s="160"/>
      <c r="AH66" s="160"/>
      <c r="AI66" s="160"/>
      <c r="AJ66" s="160"/>
      <c r="AK66" s="57">
        <f t="shared" si="3"/>
        <v>0</v>
      </c>
      <c r="AL66" s="57">
        <f t="shared" si="4"/>
        <v>0</v>
      </c>
      <c r="AM66" s="57">
        <f t="shared" si="5"/>
        <v>0</v>
      </c>
      <c r="AN66" s="57" t="str">
        <f t="shared" si="6"/>
        <v/>
      </c>
      <c r="AO66" s="56">
        <f t="shared" si="7"/>
        <v>0</v>
      </c>
      <c r="AP66" s="56" t="str">
        <f t="shared" si="8"/>
        <v/>
      </c>
      <c r="AQ66" s="56">
        <f t="shared" si="9"/>
        <v>0</v>
      </c>
      <c r="AR66" s="56" t="str">
        <f t="shared" si="10"/>
        <v/>
      </c>
      <c r="AS66" s="58" t="str">
        <f>IFERROR(
   'Identitas Siswa'!E65 &amp; " " &amp; LOWER($AT$3) &amp; " " &amp; VLOOKUP(AP66, TP!$BC$5:$BD$24, 2, 0) &amp; ".",
"")</f>
        <v/>
      </c>
      <c r="AT66" s="58" t="str">
        <f>IFERROR(
   'Identitas Siswa'!E65 &amp; " " &amp; LOWER($AT$4) &amp; " " &amp; VLOOKUP(AR66, TP!$BC$5:$BD$24, 2, 0) &amp; ".",
"")</f>
        <v/>
      </c>
      <c r="AU66" s="15"/>
      <c r="AW66" s="29">
        <f t="shared" si="11"/>
        <v>0</v>
      </c>
      <c r="AX66" s="29">
        <f t="shared" si="0"/>
        <v>0</v>
      </c>
      <c r="AY66" s="29">
        <f t="shared" si="1"/>
        <v>0</v>
      </c>
      <c r="AZ66" s="54"/>
      <c r="BA66" s="29">
        <f t="shared" si="2"/>
        <v>0</v>
      </c>
      <c r="BE66" s="48"/>
      <c r="BF66" s="48"/>
    </row>
    <row r="67" spans="1:58" customFormat="1" hidden="1" x14ac:dyDescent="0.25">
      <c r="A67" s="56">
        <f>'Identitas Siswa'!A66</f>
        <v>59</v>
      </c>
      <c r="B67" s="62" t="str">
        <f>IF('Identitas Siswa'!D66=0,"",'Identitas Siswa'!D66)</f>
        <v/>
      </c>
      <c r="C67" s="160"/>
      <c r="D67" s="160"/>
      <c r="E67" s="160"/>
      <c r="F67" s="160"/>
      <c r="G67" s="160"/>
      <c r="H67" s="160"/>
      <c r="I67" s="160"/>
      <c r="J67" s="160"/>
      <c r="K67" s="160"/>
      <c r="L67" s="160"/>
      <c r="M67" s="160"/>
      <c r="N67" s="160"/>
      <c r="O67" s="160"/>
      <c r="P67" s="160"/>
      <c r="Q67" s="160"/>
      <c r="R67" s="160"/>
      <c r="S67" s="160"/>
      <c r="T67" s="160"/>
      <c r="U67" s="160"/>
      <c r="V67" s="160"/>
      <c r="W67" s="160"/>
      <c r="X67" s="160"/>
      <c r="Y67" s="160"/>
      <c r="Z67" s="160"/>
      <c r="AA67" s="160"/>
      <c r="AB67" s="160"/>
      <c r="AC67" s="160"/>
      <c r="AD67" s="160"/>
      <c r="AE67" s="160"/>
      <c r="AF67" s="160"/>
      <c r="AG67" s="160"/>
      <c r="AH67" s="160"/>
      <c r="AI67" s="160"/>
      <c r="AJ67" s="160"/>
      <c r="AK67" s="57">
        <f t="shared" si="3"/>
        <v>0</v>
      </c>
      <c r="AL67" s="57">
        <f t="shared" si="4"/>
        <v>0</v>
      </c>
      <c r="AM67" s="57">
        <f t="shared" si="5"/>
        <v>0</v>
      </c>
      <c r="AN67" s="57" t="str">
        <f t="shared" si="6"/>
        <v/>
      </c>
      <c r="AO67" s="56">
        <f t="shared" si="7"/>
        <v>0</v>
      </c>
      <c r="AP67" s="56" t="str">
        <f t="shared" si="8"/>
        <v/>
      </c>
      <c r="AQ67" s="56">
        <f t="shared" si="9"/>
        <v>0</v>
      </c>
      <c r="AR67" s="56" t="str">
        <f t="shared" si="10"/>
        <v/>
      </c>
      <c r="AS67" s="58" t="str">
        <f>IFERROR(
   'Identitas Siswa'!E66 &amp; " " &amp; LOWER($AT$3) &amp; " " &amp; VLOOKUP(AP67, TP!$BC$5:$BD$24, 2, 0) &amp; ".",
"")</f>
        <v/>
      </c>
      <c r="AT67" s="58" t="str">
        <f>IFERROR(
   'Identitas Siswa'!E66 &amp; " " &amp; LOWER($AT$4) &amp; " " &amp; VLOOKUP(AR67, TP!$BC$5:$BD$24, 2, 0) &amp; ".",
"")</f>
        <v/>
      </c>
      <c r="AU67" s="15"/>
      <c r="AW67" s="29">
        <f t="shared" si="11"/>
        <v>0</v>
      </c>
      <c r="AX67" s="29">
        <f t="shared" si="0"/>
        <v>0</v>
      </c>
      <c r="AY67" s="29">
        <f t="shared" si="1"/>
        <v>0</v>
      </c>
      <c r="AZ67" s="54"/>
      <c r="BA67" s="29">
        <f t="shared" si="2"/>
        <v>0</v>
      </c>
      <c r="BE67" s="48"/>
      <c r="BF67" s="48"/>
    </row>
    <row r="68" spans="1:58" customFormat="1" hidden="1" x14ac:dyDescent="0.25">
      <c r="A68" s="56">
        <f>'Identitas Siswa'!A67</f>
        <v>60</v>
      </c>
      <c r="B68" s="62" t="str">
        <f>IF('Identitas Siswa'!D67=0,"",'Identitas Siswa'!D67)</f>
        <v/>
      </c>
      <c r="C68" s="160"/>
      <c r="D68" s="160"/>
      <c r="E68" s="160"/>
      <c r="F68" s="160"/>
      <c r="G68" s="160"/>
      <c r="H68" s="160"/>
      <c r="I68" s="160"/>
      <c r="J68" s="160"/>
      <c r="K68" s="160"/>
      <c r="L68" s="160"/>
      <c r="M68" s="160"/>
      <c r="N68" s="160"/>
      <c r="O68" s="160"/>
      <c r="P68" s="160"/>
      <c r="Q68" s="160"/>
      <c r="R68" s="160"/>
      <c r="S68" s="160"/>
      <c r="T68" s="160"/>
      <c r="U68" s="160"/>
      <c r="V68" s="160"/>
      <c r="W68" s="160"/>
      <c r="X68" s="160"/>
      <c r="Y68" s="160"/>
      <c r="Z68" s="160"/>
      <c r="AA68" s="160"/>
      <c r="AB68" s="160"/>
      <c r="AC68" s="160"/>
      <c r="AD68" s="160"/>
      <c r="AE68" s="160"/>
      <c r="AF68" s="160"/>
      <c r="AG68" s="160"/>
      <c r="AH68" s="160"/>
      <c r="AI68" s="160"/>
      <c r="AJ68" s="160"/>
      <c r="AK68" s="57">
        <f t="shared" si="3"/>
        <v>0</v>
      </c>
      <c r="AL68" s="57">
        <f t="shared" si="4"/>
        <v>0</v>
      </c>
      <c r="AM68" s="57">
        <f t="shared" si="5"/>
        <v>0</v>
      </c>
      <c r="AN68" s="57" t="str">
        <f t="shared" si="6"/>
        <v/>
      </c>
      <c r="AO68" s="56">
        <f t="shared" si="7"/>
        <v>0</v>
      </c>
      <c r="AP68" s="56" t="str">
        <f t="shared" si="8"/>
        <v/>
      </c>
      <c r="AQ68" s="56">
        <f t="shared" si="9"/>
        <v>0</v>
      </c>
      <c r="AR68" s="56" t="str">
        <f t="shared" si="10"/>
        <v/>
      </c>
      <c r="AS68" s="58" t="str">
        <f>IFERROR(
   'Identitas Siswa'!E67 &amp; " " &amp; LOWER($AT$3) &amp; " " &amp; VLOOKUP(AP68, TP!$BC$5:$BD$24, 2, 0) &amp; ".",
"")</f>
        <v/>
      </c>
      <c r="AT68" s="58" t="str">
        <f>IFERROR(
   'Identitas Siswa'!E67 &amp; " " &amp; LOWER($AT$4) &amp; " " &amp; VLOOKUP(AR68, TP!$BC$5:$BD$24, 2, 0) &amp; ".",
"")</f>
        <v/>
      </c>
      <c r="AU68" s="15"/>
      <c r="AW68" s="29">
        <f t="shared" si="11"/>
        <v>0</v>
      </c>
      <c r="AX68" s="29">
        <f t="shared" si="0"/>
        <v>0</v>
      </c>
      <c r="AY68" s="29">
        <f t="shared" si="1"/>
        <v>0</v>
      </c>
      <c r="AZ68" s="54"/>
      <c r="BA68" s="29">
        <f t="shared" si="2"/>
        <v>0</v>
      </c>
      <c r="BE68" s="48"/>
      <c r="BF68" s="48"/>
    </row>
    <row r="69" spans="1:58" x14ac:dyDescent="0.25"/>
    <row r="70" spans="1:58" x14ac:dyDescent="0.25"/>
  </sheetData>
  <sheetProtection sheet="1" objects="1" scenarios="1"/>
  <mergeCells count="13">
    <mergeCell ref="AO7:AP7"/>
    <mergeCell ref="AQ7:AR7"/>
    <mergeCell ref="AS7:AT7"/>
    <mergeCell ref="AT1:AT2"/>
    <mergeCell ref="A7:A8"/>
    <mergeCell ref="B7:B8"/>
    <mergeCell ref="C7:V7"/>
    <mergeCell ref="W7:AH7"/>
    <mergeCell ref="AI7:AJ7"/>
    <mergeCell ref="AK7:AK8"/>
    <mergeCell ref="AL7:AL8"/>
    <mergeCell ref="AM7:AM8"/>
    <mergeCell ref="AN7:AN8"/>
  </mergeCells>
  <conditionalFormatting sqref="C9:C68">
    <cfRule type="expression" dxfId="127" priority="32">
      <formula>$C$8=""</formula>
    </cfRule>
  </conditionalFormatting>
  <conditionalFormatting sqref="D9:D68">
    <cfRule type="expression" dxfId="126" priority="31">
      <formula>$D$8=""</formula>
    </cfRule>
  </conditionalFormatting>
  <conditionalFormatting sqref="E9:E68">
    <cfRule type="expression" dxfId="125" priority="30">
      <formula>$E$8=""</formula>
    </cfRule>
  </conditionalFormatting>
  <conditionalFormatting sqref="F9:F68">
    <cfRule type="expression" dxfId="124" priority="29">
      <formula>$F$8=""</formula>
    </cfRule>
  </conditionalFormatting>
  <conditionalFormatting sqref="G9:G68">
    <cfRule type="expression" dxfId="123" priority="28">
      <formula>$G$8=""</formula>
    </cfRule>
  </conditionalFormatting>
  <conditionalFormatting sqref="H9:H68">
    <cfRule type="expression" dxfId="122" priority="27">
      <formula>$H$8=""</formula>
    </cfRule>
  </conditionalFormatting>
  <conditionalFormatting sqref="I9:I68">
    <cfRule type="expression" dxfId="121" priority="26">
      <formula>$I$8=""</formula>
    </cfRule>
  </conditionalFormatting>
  <conditionalFormatting sqref="J9:J68">
    <cfRule type="expression" dxfId="120" priority="25">
      <formula>$J$8=""</formula>
    </cfRule>
  </conditionalFormatting>
  <conditionalFormatting sqref="K9:K68">
    <cfRule type="expression" dxfId="119" priority="24">
      <formula>$K$8=""</formula>
    </cfRule>
  </conditionalFormatting>
  <conditionalFormatting sqref="L9:L68">
    <cfRule type="expression" dxfId="118" priority="23">
      <formula>$L$8=""</formula>
    </cfRule>
  </conditionalFormatting>
  <conditionalFormatting sqref="M9:M68">
    <cfRule type="expression" dxfId="117" priority="22">
      <formula>$M$8=""</formula>
    </cfRule>
  </conditionalFormatting>
  <conditionalFormatting sqref="N9:N68">
    <cfRule type="expression" dxfId="116" priority="21">
      <formula>$N$8=""</formula>
    </cfRule>
  </conditionalFormatting>
  <conditionalFormatting sqref="O9:O68">
    <cfRule type="expression" dxfId="115" priority="20">
      <formula>$O$8=""</formula>
    </cfRule>
  </conditionalFormatting>
  <conditionalFormatting sqref="P9:P68">
    <cfRule type="expression" dxfId="114" priority="19">
      <formula>$P$8=""</formula>
    </cfRule>
  </conditionalFormatting>
  <conditionalFormatting sqref="Q9:Q68">
    <cfRule type="expression" dxfId="113" priority="18">
      <formula>$Q$8=""</formula>
    </cfRule>
  </conditionalFormatting>
  <conditionalFormatting sqref="R9:R68">
    <cfRule type="expression" dxfId="112" priority="17">
      <formula>$R$8=""</formula>
    </cfRule>
  </conditionalFormatting>
  <conditionalFormatting sqref="S9:S68">
    <cfRule type="expression" dxfId="111" priority="16">
      <formula>$S$8=""</formula>
    </cfRule>
  </conditionalFormatting>
  <conditionalFormatting sqref="T9:T68">
    <cfRule type="expression" dxfId="110" priority="15">
      <formula>$T$8=""</formula>
    </cfRule>
  </conditionalFormatting>
  <conditionalFormatting sqref="U9:U68">
    <cfRule type="expression" dxfId="109" priority="14">
      <formula>$U$8=""</formula>
    </cfRule>
  </conditionalFormatting>
  <conditionalFormatting sqref="V9:V68">
    <cfRule type="expression" dxfId="108" priority="13">
      <formula>$V$8=""</formula>
    </cfRule>
  </conditionalFormatting>
  <conditionalFormatting sqref="W9:W68">
    <cfRule type="expression" dxfId="107" priority="12">
      <formula>$W$8=""</formula>
    </cfRule>
  </conditionalFormatting>
  <conditionalFormatting sqref="X9:X68">
    <cfRule type="expression" dxfId="106" priority="11">
      <formula>$X$8=""</formula>
    </cfRule>
  </conditionalFormatting>
  <conditionalFormatting sqref="Y9:Y68">
    <cfRule type="expression" dxfId="105" priority="10">
      <formula>$Y$8=""</formula>
    </cfRule>
  </conditionalFormatting>
  <conditionalFormatting sqref="Z9:Z68">
    <cfRule type="expression" dxfId="104" priority="9">
      <formula>$Z$8=""</formula>
    </cfRule>
  </conditionalFormatting>
  <conditionalFormatting sqref="AA9:AA68">
    <cfRule type="expression" dxfId="103" priority="8">
      <formula>$AA$8=""</formula>
    </cfRule>
  </conditionalFormatting>
  <conditionalFormatting sqref="AB9:AB68">
    <cfRule type="expression" dxfId="102" priority="7">
      <formula>$AB$8=""</formula>
    </cfRule>
  </conditionalFormatting>
  <conditionalFormatting sqref="AC9:AC68">
    <cfRule type="expression" dxfId="101" priority="6">
      <formula>$AC$8=""</formula>
    </cfRule>
  </conditionalFormatting>
  <conditionalFormatting sqref="AD9:AD68">
    <cfRule type="expression" dxfId="100" priority="5">
      <formula>$AD$8=""</formula>
    </cfRule>
  </conditionalFormatting>
  <conditionalFormatting sqref="AE9:AE68">
    <cfRule type="expression" dxfId="99" priority="4">
      <formula>$AE$8=""</formula>
    </cfRule>
  </conditionalFormatting>
  <conditionalFormatting sqref="AF9:AF68">
    <cfRule type="expression" dxfId="98" priority="3">
      <formula>$AF$8=""</formula>
    </cfRule>
  </conditionalFormatting>
  <conditionalFormatting sqref="AG9:AG68">
    <cfRule type="expression" dxfId="97" priority="2">
      <formula>$AG$8=""</formula>
    </cfRule>
  </conditionalFormatting>
  <conditionalFormatting sqref="AH9:AH68">
    <cfRule type="expression" dxfId="96" priority="1">
      <formula>$AH$8=""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6081" r:id="rId3" name="CommandButton1">
          <controlPr defaultSize="0" autoLine="0" r:id="rId4">
            <anchor moveWithCells="1">
              <from>
                <xdr:col>1</xdr:col>
                <xdr:colOff>9525</xdr:colOff>
                <xdr:row>1</xdr:row>
                <xdr:rowOff>38100</xdr:rowOff>
              </from>
              <to>
                <xdr:col>1</xdr:col>
                <xdr:colOff>1733550</xdr:colOff>
                <xdr:row>4</xdr:row>
                <xdr:rowOff>133350</xdr:rowOff>
              </to>
            </anchor>
          </controlPr>
        </control>
      </mc:Choice>
      <mc:Fallback>
        <control shapeId="46081" r:id="rId3" name="CommandButton1"/>
      </mc:Fallback>
    </mc:AlternateContent>
  </control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19FFA8-264C-4793-B938-CE99CDDBC9C3}">
  <sheetPr codeName="Sheet19"/>
  <dimension ref="A1:BH70"/>
  <sheetViews>
    <sheetView showGridLines="0" showRowColHeaders="0" zoomScale="40" zoomScaleNormal="4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AT3" activeCellId="2" sqref="C9:AJ68 AT4 AT3"/>
    </sheetView>
  </sheetViews>
  <sheetFormatPr defaultColWidth="0" defaultRowHeight="15" customHeight="1" zeroHeight="1" x14ac:dyDescent="0.25"/>
  <cols>
    <col min="1" max="1" width="3.28515625" style="15" customWidth="1"/>
    <col min="2" max="2" width="36.42578125" style="15" customWidth="1"/>
    <col min="3" max="36" width="9.140625" style="15" customWidth="1"/>
    <col min="37" max="38" width="11.85546875" style="15" customWidth="1"/>
    <col min="39" max="39" width="10.7109375" style="15" customWidth="1"/>
    <col min="40" max="40" width="11.5703125" style="15" customWidth="1"/>
    <col min="41" max="41" width="5.140625" style="15" hidden="1" customWidth="1"/>
    <col min="42" max="42" width="4.85546875" style="15" hidden="1" customWidth="1"/>
    <col min="43" max="43" width="5.140625" style="15" hidden="1" customWidth="1"/>
    <col min="44" max="44" width="4.85546875" style="15" hidden="1" customWidth="1"/>
    <col min="45" max="45" width="48.42578125" style="15" customWidth="1"/>
    <col min="46" max="46" width="49.140625" style="15" customWidth="1"/>
    <col min="47" max="47" width="9.140625" style="15" customWidth="1"/>
    <col min="48" max="52" width="9.140625" style="15" hidden="1" customWidth="1"/>
    <col min="53" max="53" width="12.42578125" style="15" hidden="1" customWidth="1"/>
    <col min="54" max="56" width="9.140625" style="15" hidden="1" customWidth="1"/>
    <col min="57" max="57" width="38" style="15" hidden="1" customWidth="1"/>
    <col min="58" max="58" width="34.85546875" style="15" hidden="1" customWidth="1"/>
    <col min="59" max="59" width="45" style="15" hidden="1" customWidth="1"/>
    <col min="60" max="60" width="40.28515625" style="15" hidden="1" customWidth="1"/>
    <col min="61" max="16384" width="9.140625" style="15" hidden="1"/>
  </cols>
  <sheetData>
    <row r="1" spans="1:58" x14ac:dyDescent="0.25">
      <c r="AT1" s="284" t="s">
        <v>354</v>
      </c>
    </row>
    <row r="2" spans="1:58" x14ac:dyDescent="0.25">
      <c r="AT2" s="285"/>
    </row>
    <row r="3" spans="1:58" x14ac:dyDescent="0.25">
      <c r="AS3" s="61" t="s">
        <v>347</v>
      </c>
      <c r="AT3" s="161" t="s">
        <v>343</v>
      </c>
    </row>
    <row r="4" spans="1:58" ht="15.75" thickBot="1" x14ac:dyDescent="0.3">
      <c r="AS4" s="61" t="s">
        <v>348</v>
      </c>
      <c r="AT4" s="162" t="s">
        <v>344</v>
      </c>
      <c r="AZ4" s="15" t="str">
        <f>AW8</f>
        <v>S. TP</v>
      </c>
      <c r="BA4" s="15" t="str">
        <f>AX8</f>
        <v>S. LM</v>
      </c>
      <c r="BB4" s="15" t="str">
        <f>AY8</f>
        <v>S. AS</v>
      </c>
    </row>
    <row r="5" spans="1:58" x14ac:dyDescent="0.25">
      <c r="AZ5" s="15">
        <f>'MAPEL &amp; BOBOT'!H5</f>
        <v>1</v>
      </c>
      <c r="BA5" s="15">
        <f>'MAPEL &amp; BOBOT'!H6</f>
        <v>1</v>
      </c>
      <c r="BB5" s="15">
        <f>'MAPEL &amp; BOBOT'!H7</f>
        <v>2</v>
      </c>
      <c r="BC5" s="15">
        <f>SUM(AZ5:BB5)</f>
        <v>4</v>
      </c>
    </row>
    <row r="6" spans="1:58" x14ac:dyDescent="0.25"/>
    <row r="7" spans="1:58" customFormat="1" ht="45" customHeight="1" x14ac:dyDescent="0.25">
      <c r="A7" s="283" t="s">
        <v>53</v>
      </c>
      <c r="B7" s="286" t="s">
        <v>353</v>
      </c>
      <c r="C7" s="287" t="str">
        <f>'MAPEL &amp; BOBOT'!F5</f>
        <v>SUMATIF TUJUAN PEMBELAJARAN</v>
      </c>
      <c r="D7" s="287"/>
      <c r="E7" s="287"/>
      <c r="F7" s="287"/>
      <c r="G7" s="287"/>
      <c r="H7" s="287"/>
      <c r="I7" s="287"/>
      <c r="J7" s="287"/>
      <c r="K7" s="287"/>
      <c r="L7" s="287"/>
      <c r="M7" s="287"/>
      <c r="N7" s="287"/>
      <c r="O7" s="287"/>
      <c r="P7" s="287"/>
      <c r="Q7" s="287"/>
      <c r="R7" s="287"/>
      <c r="S7" s="287"/>
      <c r="T7" s="287"/>
      <c r="U7" s="287"/>
      <c r="V7" s="287"/>
      <c r="W7" s="287" t="str">
        <f>'MAPEL &amp; BOBOT'!F6</f>
        <v>SUMATIF LINGKUP MATERI</v>
      </c>
      <c r="X7" s="287"/>
      <c r="Y7" s="287"/>
      <c r="Z7" s="287"/>
      <c r="AA7" s="287"/>
      <c r="AB7" s="287"/>
      <c r="AC7" s="287"/>
      <c r="AD7" s="287"/>
      <c r="AE7" s="287"/>
      <c r="AF7" s="287"/>
      <c r="AG7" s="287"/>
      <c r="AH7" s="287"/>
      <c r="AI7" s="288" t="str">
        <f>'MAPEL &amp; BOBOT'!F7</f>
        <v>SUMATIF AKHIR SEMESTER</v>
      </c>
      <c r="AJ7" s="288"/>
      <c r="AK7" s="289" t="str">
        <f>"NA "&amp;C7</f>
        <v>NA SUMATIF TUJUAN PEMBELAJARAN</v>
      </c>
      <c r="AL7" s="289" t="str">
        <f>"NA "&amp;W7</f>
        <v>NA SUMATIF LINGKUP MATERI</v>
      </c>
      <c r="AM7" s="289" t="str">
        <f>"NA "&amp;AI7</f>
        <v>NA SUMATIF AKHIR SEMESTER</v>
      </c>
      <c r="AN7" s="289" t="s">
        <v>346</v>
      </c>
      <c r="AO7" s="282" t="s">
        <v>349</v>
      </c>
      <c r="AP7" s="282"/>
      <c r="AQ7" s="282" t="s">
        <v>350</v>
      </c>
      <c r="AR7" s="282"/>
      <c r="AS7" s="283" t="s">
        <v>340</v>
      </c>
      <c r="AT7" s="283"/>
      <c r="AU7" s="15"/>
    </row>
    <row r="8" spans="1:58" customFormat="1" ht="71.25" customHeight="1" x14ac:dyDescent="0.25">
      <c r="A8" s="283"/>
      <c r="B8" s="286"/>
      <c r="C8" s="49" t="str" cm="1">
        <f t="array" ref="C8:V8">IF(TRANSPOSE(TP!BG5:BG24)="", "", TRANSPOSE(TP!BG5:BG24))</f>
        <v>TP 1</v>
      </c>
      <c r="D8" s="49" t="str">
        <v>TP 2</v>
      </c>
      <c r="E8" s="49" t="str">
        <v/>
      </c>
      <c r="F8" s="49" t="str">
        <v/>
      </c>
      <c r="G8" s="49" t="str">
        <v/>
      </c>
      <c r="H8" s="49" t="str">
        <v/>
      </c>
      <c r="I8" s="49" t="str">
        <v/>
      </c>
      <c r="J8" s="49" t="str">
        <v/>
      </c>
      <c r="K8" s="49" t="str">
        <v/>
      </c>
      <c r="L8" s="49" t="str">
        <v/>
      </c>
      <c r="M8" s="49" t="str">
        <v/>
      </c>
      <c r="N8" s="49" t="str">
        <v/>
      </c>
      <c r="O8" s="49" t="str">
        <v/>
      </c>
      <c r="P8" s="49" t="str">
        <v/>
      </c>
      <c r="Q8" s="49" t="str">
        <v/>
      </c>
      <c r="R8" s="49" t="str">
        <v/>
      </c>
      <c r="S8" s="49" t="str">
        <v/>
      </c>
      <c r="T8" s="49" t="str">
        <v/>
      </c>
      <c r="U8" s="49" t="str">
        <v/>
      </c>
      <c r="V8" s="49" t="str">
        <v/>
      </c>
      <c r="W8" s="50" t="str" cm="1">
        <f t="array" ref="W8:AH8">IF(TRANSPOSE(TP!BF5:BF16)="", "", TRANSPOSE(TP!BF5:BF16))</f>
        <v>Materi 1</v>
      </c>
      <c r="X8" s="50" t="str">
        <v/>
      </c>
      <c r="Y8" s="51" t="str">
        <v/>
      </c>
      <c r="Z8" s="51" t="str">
        <v/>
      </c>
      <c r="AA8" s="51" t="str">
        <v/>
      </c>
      <c r="AB8" s="51" t="str">
        <v/>
      </c>
      <c r="AC8" s="51" t="str">
        <v/>
      </c>
      <c r="AD8" s="51" t="str">
        <v/>
      </c>
      <c r="AE8" s="51" t="str">
        <v/>
      </c>
      <c r="AF8" s="51" t="str">
        <v/>
      </c>
      <c r="AG8" s="51" t="str">
        <v/>
      </c>
      <c r="AH8" s="51" t="str">
        <v/>
      </c>
      <c r="AI8" s="52" t="s">
        <v>338</v>
      </c>
      <c r="AJ8" s="52" t="s">
        <v>339</v>
      </c>
      <c r="AK8" s="290"/>
      <c r="AL8" s="290"/>
      <c r="AM8" s="290"/>
      <c r="AN8" s="290"/>
      <c r="AO8" s="53" t="s">
        <v>351</v>
      </c>
      <c r="AP8" s="53" t="s">
        <v>352</v>
      </c>
      <c r="AQ8" s="53" t="s">
        <v>351</v>
      </c>
      <c r="AR8" s="53" t="s">
        <v>352</v>
      </c>
      <c r="AS8" s="49" t="s">
        <v>341</v>
      </c>
      <c r="AT8" s="49" t="s">
        <v>342</v>
      </c>
      <c r="AU8" s="15"/>
      <c r="AW8" s="29" t="str">
        <f>'MAPEL &amp; BOBOT'!G5</f>
        <v>S. TP</v>
      </c>
      <c r="AX8" s="29" t="str">
        <f>'MAPEL &amp; BOBOT'!G6</f>
        <v>S. LM</v>
      </c>
      <c r="AY8" s="29" t="str">
        <f>'MAPEL &amp; BOBOT'!G7</f>
        <v>S. AS</v>
      </c>
      <c r="AZ8" s="54"/>
      <c r="BA8" s="29" t="s">
        <v>345</v>
      </c>
    </row>
    <row r="9" spans="1:58" customFormat="1" ht="42" customHeight="1" x14ac:dyDescent="0.25">
      <c r="A9" s="56">
        <f>'Identitas Siswa'!A8</f>
        <v>1</v>
      </c>
      <c r="B9" s="62" t="str">
        <f>IF('Identitas Siswa'!D8=0,"",'Identitas Siswa'!D8)</f>
        <v>Siswa 01</v>
      </c>
      <c r="C9" s="160">
        <v>90</v>
      </c>
      <c r="D9" s="160">
        <v>90</v>
      </c>
      <c r="E9" s="160"/>
      <c r="F9" s="160"/>
      <c r="G9" s="160"/>
      <c r="H9" s="160"/>
      <c r="I9" s="160"/>
      <c r="J9" s="160"/>
      <c r="K9" s="160"/>
      <c r="L9" s="160"/>
      <c r="M9" s="160"/>
      <c r="N9" s="160"/>
      <c r="O9" s="160"/>
      <c r="P9" s="160"/>
      <c r="Q9" s="160"/>
      <c r="R9" s="160"/>
      <c r="S9" s="160"/>
      <c r="T9" s="160"/>
      <c r="U9" s="160"/>
      <c r="V9" s="160"/>
      <c r="W9" s="160">
        <v>90</v>
      </c>
      <c r="X9" s="160"/>
      <c r="Y9" s="160"/>
      <c r="Z9" s="160"/>
      <c r="AA9" s="160"/>
      <c r="AB9" s="160"/>
      <c r="AC9" s="160"/>
      <c r="AD9" s="160"/>
      <c r="AE9" s="160"/>
      <c r="AF9" s="160"/>
      <c r="AG9" s="160"/>
      <c r="AH9" s="160"/>
      <c r="AI9" s="160">
        <v>90</v>
      </c>
      <c r="AJ9" s="160">
        <v>90</v>
      </c>
      <c r="AK9" s="57">
        <f>IFERROR(AVERAGE(C9:V9),0)</f>
        <v>90</v>
      </c>
      <c r="AL9" s="57">
        <f>IFERROR(AVERAGE(W9:AH9),0)</f>
        <v>90</v>
      </c>
      <c r="AM9" s="57">
        <f>IFERROR(AVERAGE(AI9:AJ9),0)</f>
        <v>90</v>
      </c>
      <c r="AN9" s="57">
        <f>IFERROR(ROUND(IFERROR(SUM($AW9:$AY9)/$BA9,""),0),"")</f>
        <v>90</v>
      </c>
      <c r="AO9" s="56">
        <f>MAX(C9:V9)</f>
        <v>90</v>
      </c>
      <c r="AP9" s="56" t="str">
        <f>IFERROR(INDEX(C$8:V$8, MATCH(AO9, C9:V9, 0)), "")</f>
        <v>TP 1</v>
      </c>
      <c r="AQ9" s="56">
        <f>MIN(C9:V9)</f>
        <v>90</v>
      </c>
      <c r="AR9" s="56" t="str">
        <f>IFERROR(INDEX(C$8:V$8, MATCH(AQ9, C9:V9, 0)), "")</f>
        <v>TP 1</v>
      </c>
      <c r="AS9" s="58" t="str">
        <f>IFERROR(
   'Identitas Siswa'!E8 &amp; " " &amp; LOWER($AT$3) &amp; " " &amp; VLOOKUP(AP9, TP!$BG$5:$BH$24, 2, 0) &amp; ".",
"")</f>
        <v>Si A menunjukkan penguasaan dalam Tujuan Pembelajaran 1.</v>
      </c>
      <c r="AT9" s="58" t="str">
        <f>IFERROR(
   'Identitas Siswa'!E8 &amp; " " &amp; LOWER($AT$4) &amp; " " &amp; VLOOKUP(AR9, TP!$BG$5:$BH$24, 2, 0) &amp; ".",
"")</f>
        <v>Si A perlu bimbingan dalam Tujuan Pembelajaran 1.</v>
      </c>
      <c r="AU9" s="15"/>
      <c r="AW9" s="29">
        <f>IFERROR(AK9*$AZ$5,0)</f>
        <v>90</v>
      </c>
      <c r="AX9" s="29">
        <f>IFERROR(AL9*$BA$5,0)</f>
        <v>90</v>
      </c>
      <c r="AY9" s="29">
        <f>IFERROR(AM9*$BB$5,0)</f>
        <v>180</v>
      </c>
      <c r="AZ9" s="54"/>
      <c r="BA9" s="29">
        <f>SUM(SUM(AK9&gt;0)*$AZ$5,SUM(AL9&gt;0)*$BA$5,SUM(AM9&gt;0)*$BB$5)</f>
        <v>4</v>
      </c>
    </row>
    <row r="10" spans="1:58" customFormat="1" ht="24" x14ac:dyDescent="0.25">
      <c r="A10" s="56">
        <f>'Identitas Siswa'!A9</f>
        <v>2</v>
      </c>
      <c r="B10" s="62" t="str">
        <f>IF('Identitas Siswa'!D9=0,"",'Identitas Siswa'!D9)</f>
        <v>Siswa 02</v>
      </c>
      <c r="C10" s="160">
        <v>80</v>
      </c>
      <c r="D10" s="160">
        <v>80</v>
      </c>
      <c r="E10" s="160"/>
      <c r="F10" s="160"/>
      <c r="G10" s="160"/>
      <c r="H10" s="160"/>
      <c r="I10" s="160"/>
      <c r="J10" s="160"/>
      <c r="K10" s="160"/>
      <c r="L10" s="160"/>
      <c r="M10" s="160"/>
      <c r="N10" s="160"/>
      <c r="O10" s="160"/>
      <c r="P10" s="160"/>
      <c r="Q10" s="160"/>
      <c r="R10" s="160"/>
      <c r="S10" s="160"/>
      <c r="T10" s="160"/>
      <c r="U10" s="160"/>
      <c r="V10" s="160"/>
      <c r="W10" s="160">
        <v>80</v>
      </c>
      <c r="X10" s="160"/>
      <c r="Y10" s="160"/>
      <c r="Z10" s="160"/>
      <c r="AA10" s="160"/>
      <c r="AB10" s="160"/>
      <c r="AC10" s="160"/>
      <c r="AD10" s="160"/>
      <c r="AE10" s="160"/>
      <c r="AF10" s="160"/>
      <c r="AG10" s="160"/>
      <c r="AH10" s="160"/>
      <c r="AI10" s="160">
        <v>80</v>
      </c>
      <c r="AJ10" s="160">
        <v>80</v>
      </c>
      <c r="AK10" s="57">
        <f>IFERROR(AVERAGE(C10:V10),0)</f>
        <v>80</v>
      </c>
      <c r="AL10" s="57">
        <f>IFERROR(AVERAGE(W10:AH10),0)</f>
        <v>80</v>
      </c>
      <c r="AM10" s="57">
        <f>IFERROR(AVERAGE(AI10:AJ10),0)</f>
        <v>80</v>
      </c>
      <c r="AN10" s="57">
        <f>IFERROR(ROUND(IFERROR(SUM($AW10:$AY10)/$BA10,""),0),"")</f>
        <v>80</v>
      </c>
      <c r="AO10" s="56">
        <f>MAX(C10:V10)</f>
        <v>80</v>
      </c>
      <c r="AP10" s="56" t="str">
        <f>IFERROR(INDEX(C$8:V$8, MATCH(AO10, C10:V10, 0)), "")</f>
        <v>TP 1</v>
      </c>
      <c r="AQ10" s="56">
        <f>MIN(C10:V10)</f>
        <v>80</v>
      </c>
      <c r="AR10" s="56" t="str">
        <f>IFERROR(INDEX(C$8:V$8, MATCH(AQ10, C10:V10, 0)), "")</f>
        <v>TP 1</v>
      </c>
      <c r="AS10" s="58" t="str">
        <f>IFERROR(
   'Identitas Siswa'!E9 &amp; " " &amp; LOWER($AT$3) &amp; " " &amp; VLOOKUP(AP10, TP!$BG$5:$BH$24, 2, 0) &amp; ".",
"")</f>
        <v>Si B menunjukkan penguasaan dalam Tujuan Pembelajaran 1.</v>
      </c>
      <c r="AT10" s="58" t="str">
        <f>IFERROR(
   'Identitas Siswa'!E9 &amp; " " &amp; LOWER($AT$4) &amp; " " &amp; VLOOKUP(AR10, TP!$BG$5:$BH$24, 2, 0) &amp; ".",
"")</f>
        <v>Si B perlu bimbingan dalam Tujuan Pembelajaran 1.</v>
      </c>
      <c r="AU10" s="15"/>
      <c r="AW10" s="29">
        <f>IFERROR(AK10*$AZ$5,0)</f>
        <v>80</v>
      </c>
      <c r="AX10" s="29">
        <f t="shared" ref="AX10:AX68" si="0">IFERROR(AL10*$BA$5,0)</f>
        <v>80</v>
      </c>
      <c r="AY10" s="29">
        <f t="shared" ref="AY10:AY68" si="1">IFERROR(AM10*$BB$5,0)</f>
        <v>160</v>
      </c>
      <c r="AZ10" s="54"/>
      <c r="BA10" s="29">
        <f t="shared" ref="BA10:BA68" si="2">SUM(SUM(AK10&gt;0)*$AZ$5,SUM(AL10&gt;0)*$BA$5,SUM(AM10&gt;0)*$BB$5)</f>
        <v>4</v>
      </c>
      <c r="BE10" s="48"/>
      <c r="BF10" s="48"/>
    </row>
    <row r="11" spans="1:58" customFormat="1" hidden="1" x14ac:dyDescent="0.25">
      <c r="A11" s="56">
        <f>'Identitas Siswa'!A10</f>
        <v>3</v>
      </c>
      <c r="B11" s="62" t="str">
        <f>IF('Identitas Siswa'!D10=0,"",'Identitas Siswa'!D10)</f>
        <v/>
      </c>
      <c r="C11" s="160"/>
      <c r="D11" s="160"/>
      <c r="E11" s="160"/>
      <c r="F11" s="160"/>
      <c r="G11" s="160"/>
      <c r="H11" s="160"/>
      <c r="I11" s="160"/>
      <c r="J11" s="160"/>
      <c r="K11" s="160"/>
      <c r="L11" s="160"/>
      <c r="M11" s="160"/>
      <c r="N11" s="160"/>
      <c r="O11" s="160"/>
      <c r="P11" s="160"/>
      <c r="Q11" s="160"/>
      <c r="R11" s="160"/>
      <c r="S11" s="160"/>
      <c r="T11" s="160"/>
      <c r="U11" s="160"/>
      <c r="V11" s="160"/>
      <c r="W11" s="160"/>
      <c r="X11" s="160"/>
      <c r="Y11" s="160"/>
      <c r="Z11" s="160"/>
      <c r="AA11" s="160"/>
      <c r="AB11" s="160"/>
      <c r="AC11" s="160"/>
      <c r="AD11" s="160"/>
      <c r="AE11" s="160"/>
      <c r="AF11" s="160"/>
      <c r="AG11" s="160"/>
      <c r="AH11" s="160"/>
      <c r="AI11" s="160"/>
      <c r="AJ11" s="160"/>
      <c r="AK11" s="57">
        <f t="shared" ref="AK11:AK68" si="3">IFERROR(AVERAGE(C11:V11),0)</f>
        <v>0</v>
      </c>
      <c r="AL11" s="57">
        <f t="shared" ref="AL11:AL68" si="4">IFERROR(AVERAGE(W11:AH11),0)</f>
        <v>0</v>
      </c>
      <c r="AM11" s="57">
        <f t="shared" ref="AM11:AM68" si="5">IFERROR(AVERAGE(AI11:AJ11),0)</f>
        <v>0</v>
      </c>
      <c r="AN11" s="57" t="str">
        <f t="shared" ref="AN11:AN68" si="6">IFERROR(ROUND(IFERROR(SUM($AW11:$AY11)/$BA11,""),0),"")</f>
        <v/>
      </c>
      <c r="AO11" s="56">
        <f t="shared" ref="AO11:AO68" si="7">MAX(C11:V11)</f>
        <v>0</v>
      </c>
      <c r="AP11" s="56" t="str">
        <f t="shared" ref="AP11:AP68" si="8">IFERROR(INDEX(C$8:V$8, MATCH(AO11, C11:V11, 0)), "")</f>
        <v/>
      </c>
      <c r="AQ11" s="56">
        <f t="shared" ref="AQ11:AQ68" si="9">MIN(C11:V11)</f>
        <v>0</v>
      </c>
      <c r="AR11" s="56" t="str">
        <f t="shared" ref="AR11:AR68" si="10">IFERROR(INDEX(C$8:V$8, MATCH(AQ11, C11:V11, 0)), "")</f>
        <v/>
      </c>
      <c r="AS11" s="58" t="str">
        <f>IFERROR(
   'Identitas Siswa'!E10 &amp; " " &amp; LOWER($AT$3) &amp; " " &amp; VLOOKUP(AP11, TP!$BG$5:$BH$24, 2, 0) &amp; ".",
"")</f>
        <v/>
      </c>
      <c r="AT11" s="58" t="str">
        <f>IFERROR(
   'Identitas Siswa'!E10 &amp; " " &amp; LOWER($AT$4) &amp; " " &amp; VLOOKUP(AR11, TP!$BG$5:$BH$24, 2, 0) &amp; ".",
"")</f>
        <v/>
      </c>
      <c r="AU11" s="15"/>
      <c r="AW11" s="29">
        <f t="shared" ref="AW11:AW68" si="11">IFERROR(AK11*$AZ$5,0)</f>
        <v>0</v>
      </c>
      <c r="AX11" s="29">
        <f t="shared" si="0"/>
        <v>0</v>
      </c>
      <c r="AY11" s="29">
        <f t="shared" si="1"/>
        <v>0</v>
      </c>
      <c r="AZ11" s="54"/>
      <c r="BA11" s="29">
        <f t="shared" si="2"/>
        <v>0</v>
      </c>
      <c r="BE11" s="48"/>
      <c r="BF11" s="48"/>
    </row>
    <row r="12" spans="1:58" customFormat="1" hidden="1" x14ac:dyDescent="0.25">
      <c r="A12" s="56">
        <f>'Identitas Siswa'!A11</f>
        <v>4</v>
      </c>
      <c r="B12" s="62" t="str">
        <f>IF('Identitas Siswa'!D11=0,"",'Identitas Siswa'!D11)</f>
        <v/>
      </c>
      <c r="C12" s="160"/>
      <c r="D12" s="160"/>
      <c r="E12" s="160"/>
      <c r="F12" s="160"/>
      <c r="G12" s="160"/>
      <c r="H12" s="160"/>
      <c r="I12" s="160"/>
      <c r="J12" s="160"/>
      <c r="K12" s="160"/>
      <c r="L12" s="160"/>
      <c r="M12" s="160"/>
      <c r="N12" s="160"/>
      <c r="O12" s="160"/>
      <c r="P12" s="160"/>
      <c r="Q12" s="160"/>
      <c r="R12" s="160"/>
      <c r="S12" s="160"/>
      <c r="T12" s="160"/>
      <c r="U12" s="160"/>
      <c r="V12" s="160"/>
      <c r="W12" s="160"/>
      <c r="X12" s="160"/>
      <c r="Y12" s="160"/>
      <c r="Z12" s="160"/>
      <c r="AA12" s="160"/>
      <c r="AB12" s="160"/>
      <c r="AC12" s="160"/>
      <c r="AD12" s="160"/>
      <c r="AE12" s="160"/>
      <c r="AF12" s="160"/>
      <c r="AG12" s="160"/>
      <c r="AH12" s="160"/>
      <c r="AI12" s="160"/>
      <c r="AJ12" s="160"/>
      <c r="AK12" s="57">
        <f t="shared" si="3"/>
        <v>0</v>
      </c>
      <c r="AL12" s="57">
        <f t="shared" si="4"/>
        <v>0</v>
      </c>
      <c r="AM12" s="57">
        <f t="shared" si="5"/>
        <v>0</v>
      </c>
      <c r="AN12" s="57" t="str">
        <f t="shared" si="6"/>
        <v/>
      </c>
      <c r="AO12" s="56">
        <f t="shared" si="7"/>
        <v>0</v>
      </c>
      <c r="AP12" s="56" t="str">
        <f t="shared" si="8"/>
        <v/>
      </c>
      <c r="AQ12" s="56">
        <f t="shared" si="9"/>
        <v>0</v>
      </c>
      <c r="AR12" s="56" t="str">
        <f t="shared" si="10"/>
        <v/>
      </c>
      <c r="AS12" s="58" t="str">
        <f>IFERROR(
   'Identitas Siswa'!E11 &amp; " " &amp; LOWER($AT$3) &amp; " " &amp; VLOOKUP(AP12, TP!$BG$5:$BH$24, 2, 0) &amp; ".",
"")</f>
        <v/>
      </c>
      <c r="AT12" s="58" t="str">
        <f>IFERROR(
   'Identitas Siswa'!E11 &amp; " " &amp; LOWER($AT$4) &amp; " " &amp; VLOOKUP(AR12, TP!$BG$5:$BH$24, 2, 0) &amp; ".",
"")</f>
        <v/>
      </c>
      <c r="AU12" s="15"/>
      <c r="AW12" s="29">
        <f t="shared" si="11"/>
        <v>0</v>
      </c>
      <c r="AX12" s="29">
        <f t="shared" si="0"/>
        <v>0</v>
      </c>
      <c r="AY12" s="29">
        <f t="shared" si="1"/>
        <v>0</v>
      </c>
      <c r="AZ12" s="54"/>
      <c r="BA12" s="29">
        <f t="shared" si="2"/>
        <v>0</v>
      </c>
      <c r="BE12" s="48"/>
      <c r="BF12" s="48"/>
    </row>
    <row r="13" spans="1:58" customFormat="1" hidden="1" x14ac:dyDescent="0.25">
      <c r="A13" s="56">
        <f>'Identitas Siswa'!A12</f>
        <v>5</v>
      </c>
      <c r="B13" s="62" t="str">
        <f>IF('Identitas Siswa'!D12=0,"",'Identitas Siswa'!D12)</f>
        <v/>
      </c>
      <c r="C13" s="160"/>
      <c r="D13" s="160"/>
      <c r="E13" s="160"/>
      <c r="F13" s="160"/>
      <c r="G13" s="160"/>
      <c r="H13" s="160"/>
      <c r="I13" s="160"/>
      <c r="J13" s="160"/>
      <c r="K13" s="160"/>
      <c r="L13" s="160"/>
      <c r="M13" s="160"/>
      <c r="N13" s="160"/>
      <c r="O13" s="160"/>
      <c r="P13" s="160"/>
      <c r="Q13" s="160"/>
      <c r="R13" s="160"/>
      <c r="S13" s="160"/>
      <c r="T13" s="160"/>
      <c r="U13" s="160"/>
      <c r="V13" s="160"/>
      <c r="W13" s="160"/>
      <c r="X13" s="160"/>
      <c r="Y13" s="160"/>
      <c r="Z13" s="160"/>
      <c r="AA13" s="160"/>
      <c r="AB13" s="160"/>
      <c r="AC13" s="160"/>
      <c r="AD13" s="160"/>
      <c r="AE13" s="160"/>
      <c r="AF13" s="160"/>
      <c r="AG13" s="160"/>
      <c r="AH13" s="160"/>
      <c r="AI13" s="160"/>
      <c r="AJ13" s="160"/>
      <c r="AK13" s="57">
        <f t="shared" si="3"/>
        <v>0</v>
      </c>
      <c r="AL13" s="57">
        <f t="shared" si="4"/>
        <v>0</v>
      </c>
      <c r="AM13" s="57">
        <f t="shared" si="5"/>
        <v>0</v>
      </c>
      <c r="AN13" s="57" t="str">
        <f t="shared" si="6"/>
        <v/>
      </c>
      <c r="AO13" s="56">
        <f t="shared" si="7"/>
        <v>0</v>
      </c>
      <c r="AP13" s="56" t="str">
        <f t="shared" si="8"/>
        <v/>
      </c>
      <c r="AQ13" s="56">
        <f t="shared" si="9"/>
        <v>0</v>
      </c>
      <c r="AR13" s="56" t="str">
        <f t="shared" si="10"/>
        <v/>
      </c>
      <c r="AS13" s="58" t="str">
        <f>IFERROR(
   'Identitas Siswa'!E12 &amp; " " &amp; LOWER($AT$3) &amp; " " &amp; VLOOKUP(AP13, TP!$BG$5:$BH$24, 2, 0) &amp; ".",
"")</f>
        <v/>
      </c>
      <c r="AT13" s="58" t="str">
        <f>IFERROR(
   'Identitas Siswa'!E12 &amp; " " &amp; LOWER($AT$4) &amp; " " &amp; VLOOKUP(AR13, TP!$BG$5:$BH$24, 2, 0) &amp; ".",
"")</f>
        <v/>
      </c>
      <c r="AU13" s="15"/>
      <c r="AW13" s="29">
        <f t="shared" si="11"/>
        <v>0</v>
      </c>
      <c r="AX13" s="29">
        <f t="shared" si="0"/>
        <v>0</v>
      </c>
      <c r="AY13" s="29">
        <f t="shared" si="1"/>
        <v>0</v>
      </c>
      <c r="AZ13" s="54"/>
      <c r="BA13" s="29">
        <f t="shared" si="2"/>
        <v>0</v>
      </c>
      <c r="BE13" s="48"/>
      <c r="BF13" s="48"/>
    </row>
    <row r="14" spans="1:58" customFormat="1" hidden="1" x14ac:dyDescent="0.25">
      <c r="A14" s="56">
        <f>'Identitas Siswa'!A13</f>
        <v>6</v>
      </c>
      <c r="B14" s="62" t="str">
        <f>IF('Identitas Siswa'!D13=0,"",'Identitas Siswa'!D13)</f>
        <v/>
      </c>
      <c r="C14" s="160"/>
      <c r="D14" s="160"/>
      <c r="E14" s="160"/>
      <c r="F14" s="160"/>
      <c r="G14" s="160"/>
      <c r="H14" s="160"/>
      <c r="I14" s="160"/>
      <c r="J14" s="160"/>
      <c r="K14" s="160"/>
      <c r="L14" s="160"/>
      <c r="M14" s="160"/>
      <c r="N14" s="160"/>
      <c r="O14" s="160"/>
      <c r="P14" s="160"/>
      <c r="Q14" s="160"/>
      <c r="R14" s="160"/>
      <c r="S14" s="160"/>
      <c r="T14" s="160"/>
      <c r="U14" s="160"/>
      <c r="V14" s="160"/>
      <c r="W14" s="160"/>
      <c r="X14" s="160"/>
      <c r="Y14" s="160"/>
      <c r="Z14" s="160"/>
      <c r="AA14" s="160"/>
      <c r="AB14" s="160"/>
      <c r="AC14" s="160"/>
      <c r="AD14" s="160"/>
      <c r="AE14" s="160"/>
      <c r="AF14" s="160"/>
      <c r="AG14" s="160"/>
      <c r="AH14" s="160"/>
      <c r="AI14" s="160"/>
      <c r="AJ14" s="160"/>
      <c r="AK14" s="57">
        <f t="shared" si="3"/>
        <v>0</v>
      </c>
      <c r="AL14" s="57">
        <f t="shared" si="4"/>
        <v>0</v>
      </c>
      <c r="AM14" s="57">
        <f t="shared" si="5"/>
        <v>0</v>
      </c>
      <c r="AN14" s="57" t="str">
        <f t="shared" si="6"/>
        <v/>
      </c>
      <c r="AO14" s="56">
        <f t="shared" si="7"/>
        <v>0</v>
      </c>
      <c r="AP14" s="56" t="str">
        <f t="shared" si="8"/>
        <v/>
      </c>
      <c r="AQ14" s="56">
        <f t="shared" si="9"/>
        <v>0</v>
      </c>
      <c r="AR14" s="56" t="str">
        <f t="shared" si="10"/>
        <v/>
      </c>
      <c r="AS14" s="58" t="str">
        <f>IFERROR(
   'Identitas Siswa'!E13 &amp; " " &amp; LOWER($AT$3) &amp; " " &amp; VLOOKUP(AP14, TP!$BG$5:$BH$24, 2, 0) &amp; ".",
"")</f>
        <v/>
      </c>
      <c r="AT14" s="58" t="str">
        <f>IFERROR(
   'Identitas Siswa'!E13 &amp; " " &amp; LOWER($AT$4) &amp; " " &amp; VLOOKUP(AR14, TP!$BG$5:$BH$24, 2, 0) &amp; ".",
"")</f>
        <v/>
      </c>
      <c r="AU14" s="15"/>
      <c r="AW14" s="29">
        <f t="shared" si="11"/>
        <v>0</v>
      </c>
      <c r="AX14" s="29">
        <f t="shared" si="0"/>
        <v>0</v>
      </c>
      <c r="AY14" s="29">
        <f t="shared" si="1"/>
        <v>0</v>
      </c>
      <c r="AZ14" s="54"/>
      <c r="BA14" s="29">
        <f t="shared" si="2"/>
        <v>0</v>
      </c>
      <c r="BE14" s="48"/>
      <c r="BF14" s="48"/>
    </row>
    <row r="15" spans="1:58" customFormat="1" hidden="1" x14ac:dyDescent="0.25">
      <c r="A15" s="56">
        <f>'Identitas Siswa'!A14</f>
        <v>7</v>
      </c>
      <c r="B15" s="62" t="str">
        <f>IF('Identitas Siswa'!D14=0,"",'Identitas Siswa'!D14)</f>
        <v/>
      </c>
      <c r="C15" s="160"/>
      <c r="D15" s="160"/>
      <c r="E15" s="160"/>
      <c r="F15" s="160"/>
      <c r="G15" s="160"/>
      <c r="H15" s="160"/>
      <c r="I15" s="160"/>
      <c r="J15" s="160"/>
      <c r="K15" s="160"/>
      <c r="L15" s="160"/>
      <c r="M15" s="160"/>
      <c r="N15" s="160"/>
      <c r="O15" s="160"/>
      <c r="P15" s="160"/>
      <c r="Q15" s="160"/>
      <c r="R15" s="160"/>
      <c r="S15" s="160"/>
      <c r="T15" s="160"/>
      <c r="U15" s="160"/>
      <c r="V15" s="160"/>
      <c r="W15" s="160"/>
      <c r="X15" s="160"/>
      <c r="Y15" s="160"/>
      <c r="Z15" s="160"/>
      <c r="AA15" s="160"/>
      <c r="AB15" s="160"/>
      <c r="AC15" s="160"/>
      <c r="AD15" s="160"/>
      <c r="AE15" s="160"/>
      <c r="AF15" s="160"/>
      <c r="AG15" s="160"/>
      <c r="AH15" s="160"/>
      <c r="AI15" s="160"/>
      <c r="AJ15" s="160"/>
      <c r="AK15" s="57">
        <f t="shared" si="3"/>
        <v>0</v>
      </c>
      <c r="AL15" s="57">
        <f t="shared" si="4"/>
        <v>0</v>
      </c>
      <c r="AM15" s="57">
        <f t="shared" si="5"/>
        <v>0</v>
      </c>
      <c r="AN15" s="57" t="str">
        <f t="shared" si="6"/>
        <v/>
      </c>
      <c r="AO15" s="56">
        <f t="shared" si="7"/>
        <v>0</v>
      </c>
      <c r="AP15" s="56" t="str">
        <f t="shared" si="8"/>
        <v/>
      </c>
      <c r="AQ15" s="56">
        <f t="shared" si="9"/>
        <v>0</v>
      </c>
      <c r="AR15" s="56" t="str">
        <f t="shared" si="10"/>
        <v/>
      </c>
      <c r="AS15" s="58" t="str">
        <f>IFERROR(
   'Identitas Siswa'!E14 &amp; " " &amp; LOWER($AT$3) &amp; " " &amp; VLOOKUP(AP15, TP!$BG$5:$BH$24, 2, 0) &amp; ".",
"")</f>
        <v/>
      </c>
      <c r="AT15" s="58" t="str">
        <f>IFERROR(
   'Identitas Siswa'!E14 &amp; " " &amp; LOWER($AT$4) &amp; " " &amp; VLOOKUP(AR15, TP!$BG$5:$BH$24, 2, 0) &amp; ".",
"")</f>
        <v/>
      </c>
      <c r="AU15" s="15"/>
      <c r="AW15" s="29">
        <f t="shared" si="11"/>
        <v>0</v>
      </c>
      <c r="AX15" s="29">
        <f t="shared" si="0"/>
        <v>0</v>
      </c>
      <c r="AY15" s="29">
        <f t="shared" si="1"/>
        <v>0</v>
      </c>
      <c r="AZ15" s="54"/>
      <c r="BA15" s="29">
        <f t="shared" si="2"/>
        <v>0</v>
      </c>
      <c r="BE15" s="48"/>
      <c r="BF15" s="48"/>
    </row>
    <row r="16" spans="1:58" customFormat="1" hidden="1" x14ac:dyDescent="0.25">
      <c r="A16" s="56">
        <f>'Identitas Siswa'!A15</f>
        <v>8</v>
      </c>
      <c r="B16" s="62" t="str">
        <f>IF('Identitas Siswa'!D15=0,"",'Identitas Siswa'!D15)</f>
        <v/>
      </c>
      <c r="C16" s="160"/>
      <c r="D16" s="160"/>
      <c r="E16" s="160"/>
      <c r="F16" s="160"/>
      <c r="G16" s="160"/>
      <c r="H16" s="160"/>
      <c r="I16" s="160"/>
      <c r="J16" s="160"/>
      <c r="K16" s="160"/>
      <c r="L16" s="160"/>
      <c r="M16" s="160"/>
      <c r="N16" s="160"/>
      <c r="O16" s="160"/>
      <c r="P16" s="160"/>
      <c r="Q16" s="160"/>
      <c r="R16" s="160"/>
      <c r="S16" s="160"/>
      <c r="T16" s="160"/>
      <c r="U16" s="160"/>
      <c r="V16" s="160"/>
      <c r="W16" s="160"/>
      <c r="X16" s="160"/>
      <c r="Y16" s="160"/>
      <c r="Z16" s="160"/>
      <c r="AA16" s="160"/>
      <c r="AB16" s="160"/>
      <c r="AC16" s="160"/>
      <c r="AD16" s="160"/>
      <c r="AE16" s="160"/>
      <c r="AF16" s="160"/>
      <c r="AG16" s="160"/>
      <c r="AH16" s="160"/>
      <c r="AI16" s="160"/>
      <c r="AJ16" s="160"/>
      <c r="AK16" s="57">
        <f t="shared" si="3"/>
        <v>0</v>
      </c>
      <c r="AL16" s="57">
        <f t="shared" si="4"/>
        <v>0</v>
      </c>
      <c r="AM16" s="57">
        <f t="shared" si="5"/>
        <v>0</v>
      </c>
      <c r="AN16" s="57" t="str">
        <f t="shared" si="6"/>
        <v/>
      </c>
      <c r="AO16" s="56">
        <f t="shared" si="7"/>
        <v>0</v>
      </c>
      <c r="AP16" s="56" t="str">
        <f t="shared" si="8"/>
        <v/>
      </c>
      <c r="AQ16" s="56">
        <f t="shared" si="9"/>
        <v>0</v>
      </c>
      <c r="AR16" s="56" t="str">
        <f t="shared" si="10"/>
        <v/>
      </c>
      <c r="AS16" s="58" t="str">
        <f>IFERROR(
   'Identitas Siswa'!E15 &amp; " " &amp; LOWER($AT$3) &amp; " " &amp; VLOOKUP(AP16, TP!$BG$5:$BH$24, 2, 0) &amp; ".",
"")</f>
        <v/>
      </c>
      <c r="AT16" s="58" t="str">
        <f>IFERROR(
   'Identitas Siswa'!E15 &amp; " " &amp; LOWER($AT$4) &amp; " " &amp; VLOOKUP(AR16, TP!$BG$5:$BH$24, 2, 0) &amp; ".",
"")</f>
        <v/>
      </c>
      <c r="AU16" s="15"/>
      <c r="AW16" s="29">
        <f t="shared" si="11"/>
        <v>0</v>
      </c>
      <c r="AX16" s="29">
        <f t="shared" si="0"/>
        <v>0</v>
      </c>
      <c r="AY16" s="29">
        <f t="shared" si="1"/>
        <v>0</v>
      </c>
      <c r="AZ16" s="54"/>
      <c r="BA16" s="29">
        <f t="shared" si="2"/>
        <v>0</v>
      </c>
      <c r="BE16" s="48"/>
      <c r="BF16" s="48"/>
    </row>
    <row r="17" spans="1:58" customFormat="1" hidden="1" x14ac:dyDescent="0.25">
      <c r="A17" s="56">
        <f>'Identitas Siswa'!A16</f>
        <v>9</v>
      </c>
      <c r="B17" s="62" t="str">
        <f>IF('Identitas Siswa'!D16=0,"",'Identitas Siswa'!D16)</f>
        <v/>
      </c>
      <c r="C17" s="160"/>
      <c r="D17" s="160"/>
      <c r="E17" s="160"/>
      <c r="F17" s="160"/>
      <c r="G17" s="160"/>
      <c r="H17" s="160"/>
      <c r="I17" s="160"/>
      <c r="J17" s="160"/>
      <c r="K17" s="160"/>
      <c r="L17" s="160"/>
      <c r="M17" s="160"/>
      <c r="N17" s="160"/>
      <c r="O17" s="160"/>
      <c r="P17" s="160"/>
      <c r="Q17" s="160"/>
      <c r="R17" s="160"/>
      <c r="S17" s="160"/>
      <c r="T17" s="160"/>
      <c r="U17" s="160"/>
      <c r="V17" s="160"/>
      <c r="W17" s="160"/>
      <c r="X17" s="160"/>
      <c r="Y17" s="160"/>
      <c r="Z17" s="160"/>
      <c r="AA17" s="160"/>
      <c r="AB17" s="160"/>
      <c r="AC17" s="160"/>
      <c r="AD17" s="160"/>
      <c r="AE17" s="160"/>
      <c r="AF17" s="160"/>
      <c r="AG17" s="160"/>
      <c r="AH17" s="160"/>
      <c r="AI17" s="160"/>
      <c r="AJ17" s="160"/>
      <c r="AK17" s="57">
        <f t="shared" si="3"/>
        <v>0</v>
      </c>
      <c r="AL17" s="57">
        <f t="shared" si="4"/>
        <v>0</v>
      </c>
      <c r="AM17" s="57">
        <f t="shared" si="5"/>
        <v>0</v>
      </c>
      <c r="AN17" s="57" t="str">
        <f t="shared" si="6"/>
        <v/>
      </c>
      <c r="AO17" s="56">
        <f t="shared" si="7"/>
        <v>0</v>
      </c>
      <c r="AP17" s="56" t="str">
        <f t="shared" si="8"/>
        <v/>
      </c>
      <c r="AQ17" s="56">
        <f t="shared" si="9"/>
        <v>0</v>
      </c>
      <c r="AR17" s="56" t="str">
        <f t="shared" si="10"/>
        <v/>
      </c>
      <c r="AS17" s="58" t="str">
        <f>IFERROR(
   'Identitas Siswa'!E16 &amp; " " &amp; LOWER($AT$3) &amp; " " &amp; VLOOKUP(AP17, TP!$BG$5:$BH$24, 2, 0) &amp; ".",
"")</f>
        <v/>
      </c>
      <c r="AT17" s="58" t="str">
        <f>IFERROR(
   'Identitas Siswa'!E16 &amp; " " &amp; LOWER($AT$4) &amp; " " &amp; VLOOKUP(AR17, TP!$BG$5:$BH$24, 2, 0) &amp; ".",
"")</f>
        <v/>
      </c>
      <c r="AU17" s="15"/>
      <c r="AW17" s="29">
        <f t="shared" si="11"/>
        <v>0</v>
      </c>
      <c r="AX17" s="29">
        <f t="shared" si="0"/>
        <v>0</v>
      </c>
      <c r="AY17" s="29">
        <f t="shared" si="1"/>
        <v>0</v>
      </c>
      <c r="AZ17" s="54"/>
      <c r="BA17" s="29">
        <f t="shared" si="2"/>
        <v>0</v>
      </c>
      <c r="BE17" s="48"/>
      <c r="BF17" s="48"/>
    </row>
    <row r="18" spans="1:58" customFormat="1" hidden="1" x14ac:dyDescent="0.25">
      <c r="A18" s="56">
        <f>'Identitas Siswa'!A17</f>
        <v>10</v>
      </c>
      <c r="B18" s="62" t="str">
        <f>IF('Identitas Siswa'!D17=0,"",'Identitas Siswa'!D17)</f>
        <v/>
      </c>
      <c r="C18" s="160"/>
      <c r="D18" s="160"/>
      <c r="E18" s="160"/>
      <c r="F18" s="160"/>
      <c r="G18" s="160"/>
      <c r="H18" s="160"/>
      <c r="I18" s="160"/>
      <c r="J18" s="160"/>
      <c r="K18" s="160"/>
      <c r="L18" s="160"/>
      <c r="M18" s="160"/>
      <c r="N18" s="160"/>
      <c r="O18" s="160"/>
      <c r="P18" s="160"/>
      <c r="Q18" s="160"/>
      <c r="R18" s="160"/>
      <c r="S18" s="160"/>
      <c r="T18" s="160"/>
      <c r="U18" s="160"/>
      <c r="V18" s="160"/>
      <c r="W18" s="160"/>
      <c r="X18" s="160"/>
      <c r="Y18" s="160"/>
      <c r="Z18" s="160"/>
      <c r="AA18" s="160"/>
      <c r="AB18" s="160"/>
      <c r="AC18" s="160"/>
      <c r="AD18" s="160"/>
      <c r="AE18" s="160"/>
      <c r="AF18" s="160"/>
      <c r="AG18" s="160"/>
      <c r="AH18" s="160"/>
      <c r="AI18" s="160"/>
      <c r="AJ18" s="160"/>
      <c r="AK18" s="57">
        <f t="shared" si="3"/>
        <v>0</v>
      </c>
      <c r="AL18" s="57">
        <f t="shared" si="4"/>
        <v>0</v>
      </c>
      <c r="AM18" s="57">
        <f t="shared" si="5"/>
        <v>0</v>
      </c>
      <c r="AN18" s="57" t="str">
        <f t="shared" si="6"/>
        <v/>
      </c>
      <c r="AO18" s="56">
        <f t="shared" si="7"/>
        <v>0</v>
      </c>
      <c r="AP18" s="56" t="str">
        <f t="shared" si="8"/>
        <v/>
      </c>
      <c r="AQ18" s="56">
        <f t="shared" si="9"/>
        <v>0</v>
      </c>
      <c r="AR18" s="56" t="str">
        <f t="shared" si="10"/>
        <v/>
      </c>
      <c r="AS18" s="58" t="str">
        <f>IFERROR(
   'Identitas Siswa'!E17 &amp; " " &amp; LOWER($AT$3) &amp; " " &amp; VLOOKUP(AP18, TP!$BG$5:$BH$24, 2, 0) &amp; ".",
"")</f>
        <v/>
      </c>
      <c r="AT18" s="58" t="str">
        <f>IFERROR(
   'Identitas Siswa'!E17 &amp; " " &amp; LOWER($AT$4) &amp; " " &amp; VLOOKUP(AR18, TP!$BG$5:$BH$24, 2, 0) &amp; ".",
"")</f>
        <v/>
      </c>
      <c r="AU18" s="15"/>
      <c r="AW18" s="29">
        <f t="shared" si="11"/>
        <v>0</v>
      </c>
      <c r="AX18" s="29">
        <f t="shared" si="0"/>
        <v>0</v>
      </c>
      <c r="AY18" s="29">
        <f t="shared" si="1"/>
        <v>0</v>
      </c>
      <c r="AZ18" s="54"/>
      <c r="BA18" s="29">
        <f t="shared" si="2"/>
        <v>0</v>
      </c>
      <c r="BE18" s="48"/>
      <c r="BF18" s="48"/>
    </row>
    <row r="19" spans="1:58" customFormat="1" hidden="1" x14ac:dyDescent="0.25">
      <c r="A19" s="56">
        <f>'Identitas Siswa'!A18</f>
        <v>11</v>
      </c>
      <c r="B19" s="62" t="str">
        <f>IF('Identitas Siswa'!D18=0,"",'Identitas Siswa'!D18)</f>
        <v/>
      </c>
      <c r="C19" s="160"/>
      <c r="D19" s="160"/>
      <c r="E19" s="160"/>
      <c r="F19" s="160"/>
      <c r="G19" s="160"/>
      <c r="H19" s="160"/>
      <c r="I19" s="160"/>
      <c r="J19" s="160"/>
      <c r="K19" s="160"/>
      <c r="L19" s="160"/>
      <c r="M19" s="160"/>
      <c r="N19" s="160"/>
      <c r="O19" s="160"/>
      <c r="P19" s="160"/>
      <c r="Q19" s="160"/>
      <c r="R19" s="160"/>
      <c r="S19" s="160"/>
      <c r="T19" s="160"/>
      <c r="U19" s="160"/>
      <c r="V19" s="160"/>
      <c r="W19" s="160"/>
      <c r="X19" s="160"/>
      <c r="Y19" s="160"/>
      <c r="Z19" s="160"/>
      <c r="AA19" s="160"/>
      <c r="AB19" s="160"/>
      <c r="AC19" s="160"/>
      <c r="AD19" s="160"/>
      <c r="AE19" s="160"/>
      <c r="AF19" s="160"/>
      <c r="AG19" s="160"/>
      <c r="AH19" s="160"/>
      <c r="AI19" s="160"/>
      <c r="AJ19" s="160"/>
      <c r="AK19" s="57">
        <f t="shared" si="3"/>
        <v>0</v>
      </c>
      <c r="AL19" s="57">
        <f t="shared" si="4"/>
        <v>0</v>
      </c>
      <c r="AM19" s="57">
        <f t="shared" si="5"/>
        <v>0</v>
      </c>
      <c r="AN19" s="57" t="str">
        <f t="shared" si="6"/>
        <v/>
      </c>
      <c r="AO19" s="56">
        <f t="shared" si="7"/>
        <v>0</v>
      </c>
      <c r="AP19" s="56" t="str">
        <f t="shared" si="8"/>
        <v/>
      </c>
      <c r="AQ19" s="56">
        <f t="shared" si="9"/>
        <v>0</v>
      </c>
      <c r="AR19" s="56" t="str">
        <f t="shared" si="10"/>
        <v/>
      </c>
      <c r="AS19" s="58" t="str">
        <f>IFERROR(
   'Identitas Siswa'!E18 &amp; " " &amp; LOWER($AT$3) &amp; " " &amp; VLOOKUP(AP19, TP!$BG$5:$BH$24, 2, 0) &amp; ".",
"")</f>
        <v/>
      </c>
      <c r="AT19" s="58" t="str">
        <f>IFERROR(
   'Identitas Siswa'!E18 &amp; " " &amp; LOWER($AT$4) &amp; " " &amp; VLOOKUP(AR19, TP!$BG$5:$BH$24, 2, 0) &amp; ".",
"")</f>
        <v/>
      </c>
      <c r="AU19" s="15"/>
      <c r="AW19" s="29">
        <f t="shared" si="11"/>
        <v>0</v>
      </c>
      <c r="AX19" s="29">
        <f t="shared" si="0"/>
        <v>0</v>
      </c>
      <c r="AY19" s="29">
        <f t="shared" si="1"/>
        <v>0</v>
      </c>
      <c r="AZ19" s="54"/>
      <c r="BA19" s="29">
        <f t="shared" si="2"/>
        <v>0</v>
      </c>
      <c r="BE19" s="48"/>
      <c r="BF19" s="48"/>
    </row>
    <row r="20" spans="1:58" customFormat="1" hidden="1" x14ac:dyDescent="0.25">
      <c r="A20" s="56">
        <f>'Identitas Siswa'!A19</f>
        <v>12</v>
      </c>
      <c r="B20" s="62" t="str">
        <f>IF('Identitas Siswa'!D19=0,"",'Identitas Siswa'!D19)</f>
        <v/>
      </c>
      <c r="C20" s="160"/>
      <c r="D20" s="160"/>
      <c r="E20" s="160"/>
      <c r="F20" s="160"/>
      <c r="G20" s="160"/>
      <c r="H20" s="160"/>
      <c r="I20" s="160"/>
      <c r="J20" s="160"/>
      <c r="K20" s="160"/>
      <c r="L20" s="160"/>
      <c r="M20" s="160"/>
      <c r="N20" s="160"/>
      <c r="O20" s="160"/>
      <c r="P20" s="160"/>
      <c r="Q20" s="160"/>
      <c r="R20" s="160"/>
      <c r="S20" s="160"/>
      <c r="T20" s="160"/>
      <c r="U20" s="160"/>
      <c r="V20" s="160"/>
      <c r="W20" s="160"/>
      <c r="X20" s="160"/>
      <c r="Y20" s="160"/>
      <c r="Z20" s="160"/>
      <c r="AA20" s="160"/>
      <c r="AB20" s="160"/>
      <c r="AC20" s="160"/>
      <c r="AD20" s="160"/>
      <c r="AE20" s="160"/>
      <c r="AF20" s="160"/>
      <c r="AG20" s="160"/>
      <c r="AH20" s="160"/>
      <c r="AI20" s="160"/>
      <c r="AJ20" s="160"/>
      <c r="AK20" s="57">
        <f t="shared" si="3"/>
        <v>0</v>
      </c>
      <c r="AL20" s="57">
        <f t="shared" si="4"/>
        <v>0</v>
      </c>
      <c r="AM20" s="57">
        <f t="shared" si="5"/>
        <v>0</v>
      </c>
      <c r="AN20" s="57" t="str">
        <f t="shared" si="6"/>
        <v/>
      </c>
      <c r="AO20" s="56">
        <f t="shared" si="7"/>
        <v>0</v>
      </c>
      <c r="AP20" s="56" t="str">
        <f t="shared" si="8"/>
        <v/>
      </c>
      <c r="AQ20" s="56">
        <f t="shared" si="9"/>
        <v>0</v>
      </c>
      <c r="AR20" s="56" t="str">
        <f t="shared" si="10"/>
        <v/>
      </c>
      <c r="AS20" s="58" t="str">
        <f>IFERROR(
   'Identitas Siswa'!E19 &amp; " " &amp; LOWER($AT$3) &amp; " " &amp; VLOOKUP(AP20, TP!$BG$5:$BH$24, 2, 0) &amp; ".",
"")</f>
        <v/>
      </c>
      <c r="AT20" s="58" t="str">
        <f>IFERROR(
   'Identitas Siswa'!E19 &amp; " " &amp; LOWER($AT$4) &amp; " " &amp; VLOOKUP(AR20, TP!$BG$5:$BH$24, 2, 0) &amp; ".",
"")</f>
        <v/>
      </c>
      <c r="AU20" s="15"/>
      <c r="AW20" s="29">
        <f t="shared" si="11"/>
        <v>0</v>
      </c>
      <c r="AX20" s="29">
        <f t="shared" si="0"/>
        <v>0</v>
      </c>
      <c r="AY20" s="29">
        <f t="shared" si="1"/>
        <v>0</v>
      </c>
      <c r="AZ20" s="54"/>
      <c r="BA20" s="29">
        <f t="shared" si="2"/>
        <v>0</v>
      </c>
      <c r="BE20" s="48"/>
      <c r="BF20" s="48"/>
    </row>
    <row r="21" spans="1:58" customFormat="1" hidden="1" x14ac:dyDescent="0.25">
      <c r="A21" s="56">
        <f>'Identitas Siswa'!A20</f>
        <v>13</v>
      </c>
      <c r="B21" s="62" t="str">
        <f>IF('Identitas Siswa'!D20=0,"",'Identitas Siswa'!D20)</f>
        <v/>
      </c>
      <c r="C21" s="160"/>
      <c r="D21" s="160"/>
      <c r="E21" s="160"/>
      <c r="F21" s="160"/>
      <c r="G21" s="160"/>
      <c r="H21" s="160"/>
      <c r="I21" s="160"/>
      <c r="J21" s="160"/>
      <c r="K21" s="160"/>
      <c r="L21" s="160"/>
      <c r="M21" s="160"/>
      <c r="N21" s="160"/>
      <c r="O21" s="160"/>
      <c r="P21" s="160"/>
      <c r="Q21" s="160"/>
      <c r="R21" s="160"/>
      <c r="S21" s="160"/>
      <c r="T21" s="160"/>
      <c r="U21" s="160"/>
      <c r="V21" s="160"/>
      <c r="W21" s="160"/>
      <c r="X21" s="160"/>
      <c r="Y21" s="160"/>
      <c r="Z21" s="160"/>
      <c r="AA21" s="160"/>
      <c r="AB21" s="160"/>
      <c r="AC21" s="160"/>
      <c r="AD21" s="160"/>
      <c r="AE21" s="160"/>
      <c r="AF21" s="160"/>
      <c r="AG21" s="160"/>
      <c r="AH21" s="160"/>
      <c r="AI21" s="160"/>
      <c r="AJ21" s="160"/>
      <c r="AK21" s="57">
        <f t="shared" si="3"/>
        <v>0</v>
      </c>
      <c r="AL21" s="57">
        <f t="shared" si="4"/>
        <v>0</v>
      </c>
      <c r="AM21" s="57">
        <f t="shared" si="5"/>
        <v>0</v>
      </c>
      <c r="AN21" s="57" t="str">
        <f t="shared" si="6"/>
        <v/>
      </c>
      <c r="AO21" s="56">
        <f t="shared" si="7"/>
        <v>0</v>
      </c>
      <c r="AP21" s="56" t="str">
        <f t="shared" si="8"/>
        <v/>
      </c>
      <c r="AQ21" s="56">
        <f t="shared" si="9"/>
        <v>0</v>
      </c>
      <c r="AR21" s="56" t="str">
        <f t="shared" si="10"/>
        <v/>
      </c>
      <c r="AS21" s="58" t="str">
        <f>IFERROR(
   'Identitas Siswa'!E20 &amp; " " &amp; LOWER($AT$3) &amp; " " &amp; VLOOKUP(AP21, TP!$BG$5:$BH$24, 2, 0) &amp; ".",
"")</f>
        <v/>
      </c>
      <c r="AT21" s="58" t="str">
        <f>IFERROR(
   'Identitas Siswa'!E20 &amp; " " &amp; LOWER($AT$4) &amp; " " &amp; VLOOKUP(AR21, TP!$BG$5:$BH$24, 2, 0) &amp; ".",
"")</f>
        <v/>
      </c>
      <c r="AU21" s="15"/>
      <c r="AW21" s="29">
        <f t="shared" si="11"/>
        <v>0</v>
      </c>
      <c r="AX21" s="29">
        <f t="shared" si="0"/>
        <v>0</v>
      </c>
      <c r="AY21" s="29">
        <f t="shared" si="1"/>
        <v>0</v>
      </c>
      <c r="AZ21" s="54"/>
      <c r="BA21" s="29">
        <f t="shared" si="2"/>
        <v>0</v>
      </c>
      <c r="BE21" s="48"/>
      <c r="BF21" s="48"/>
    </row>
    <row r="22" spans="1:58" customFormat="1" hidden="1" x14ac:dyDescent="0.25">
      <c r="A22" s="56">
        <f>'Identitas Siswa'!A21</f>
        <v>14</v>
      </c>
      <c r="B22" s="62" t="str">
        <f>IF('Identitas Siswa'!D21=0,"",'Identitas Siswa'!D21)</f>
        <v/>
      </c>
      <c r="C22" s="160"/>
      <c r="D22" s="160"/>
      <c r="E22" s="160"/>
      <c r="F22" s="160"/>
      <c r="G22" s="160"/>
      <c r="H22" s="160"/>
      <c r="I22" s="160"/>
      <c r="J22" s="160"/>
      <c r="K22" s="160"/>
      <c r="L22" s="160"/>
      <c r="M22" s="160"/>
      <c r="N22" s="160"/>
      <c r="O22" s="160"/>
      <c r="P22" s="160"/>
      <c r="Q22" s="160"/>
      <c r="R22" s="160"/>
      <c r="S22" s="160"/>
      <c r="T22" s="160"/>
      <c r="U22" s="160"/>
      <c r="V22" s="160"/>
      <c r="W22" s="160"/>
      <c r="X22" s="160"/>
      <c r="Y22" s="160"/>
      <c r="Z22" s="160"/>
      <c r="AA22" s="160"/>
      <c r="AB22" s="160"/>
      <c r="AC22" s="160"/>
      <c r="AD22" s="160"/>
      <c r="AE22" s="160"/>
      <c r="AF22" s="160"/>
      <c r="AG22" s="160"/>
      <c r="AH22" s="160"/>
      <c r="AI22" s="160"/>
      <c r="AJ22" s="160"/>
      <c r="AK22" s="57">
        <f t="shared" si="3"/>
        <v>0</v>
      </c>
      <c r="AL22" s="57">
        <f t="shared" si="4"/>
        <v>0</v>
      </c>
      <c r="AM22" s="57">
        <f t="shared" si="5"/>
        <v>0</v>
      </c>
      <c r="AN22" s="57" t="str">
        <f t="shared" si="6"/>
        <v/>
      </c>
      <c r="AO22" s="56">
        <f t="shared" si="7"/>
        <v>0</v>
      </c>
      <c r="AP22" s="56" t="str">
        <f t="shared" si="8"/>
        <v/>
      </c>
      <c r="AQ22" s="56">
        <f t="shared" si="9"/>
        <v>0</v>
      </c>
      <c r="AR22" s="56" t="str">
        <f t="shared" si="10"/>
        <v/>
      </c>
      <c r="AS22" s="58" t="str">
        <f>IFERROR(
   'Identitas Siswa'!E21 &amp; " " &amp; LOWER($AT$3) &amp; " " &amp; VLOOKUP(AP22, TP!$BG$5:$BH$24, 2, 0) &amp; ".",
"")</f>
        <v/>
      </c>
      <c r="AT22" s="58" t="str">
        <f>IFERROR(
   'Identitas Siswa'!E21 &amp; " " &amp; LOWER($AT$4) &amp; " " &amp; VLOOKUP(AR22, TP!$BG$5:$BH$24, 2, 0) &amp; ".",
"")</f>
        <v/>
      </c>
      <c r="AU22" s="15"/>
      <c r="AW22" s="29">
        <f t="shared" si="11"/>
        <v>0</v>
      </c>
      <c r="AX22" s="29">
        <f t="shared" si="0"/>
        <v>0</v>
      </c>
      <c r="AY22" s="29">
        <f t="shared" si="1"/>
        <v>0</v>
      </c>
      <c r="AZ22" s="54"/>
      <c r="BA22" s="29">
        <f t="shared" si="2"/>
        <v>0</v>
      </c>
      <c r="BE22" s="48"/>
      <c r="BF22" s="48"/>
    </row>
    <row r="23" spans="1:58" customFormat="1" hidden="1" x14ac:dyDescent="0.25">
      <c r="A23" s="56">
        <f>'Identitas Siswa'!A22</f>
        <v>15</v>
      </c>
      <c r="B23" s="62" t="str">
        <f>IF('Identitas Siswa'!D22=0,"",'Identitas Siswa'!D22)</f>
        <v/>
      </c>
      <c r="C23" s="160"/>
      <c r="D23" s="160"/>
      <c r="E23" s="160"/>
      <c r="F23" s="160"/>
      <c r="G23" s="160"/>
      <c r="H23" s="160"/>
      <c r="I23" s="160"/>
      <c r="J23" s="160"/>
      <c r="K23" s="160"/>
      <c r="L23" s="160"/>
      <c r="M23" s="160"/>
      <c r="N23" s="160"/>
      <c r="O23" s="160"/>
      <c r="P23" s="160"/>
      <c r="Q23" s="160"/>
      <c r="R23" s="160"/>
      <c r="S23" s="160"/>
      <c r="T23" s="160"/>
      <c r="U23" s="160"/>
      <c r="V23" s="160"/>
      <c r="W23" s="160"/>
      <c r="X23" s="160"/>
      <c r="Y23" s="160"/>
      <c r="Z23" s="160"/>
      <c r="AA23" s="160"/>
      <c r="AB23" s="160"/>
      <c r="AC23" s="160"/>
      <c r="AD23" s="160"/>
      <c r="AE23" s="160"/>
      <c r="AF23" s="160"/>
      <c r="AG23" s="160"/>
      <c r="AH23" s="160"/>
      <c r="AI23" s="160"/>
      <c r="AJ23" s="160"/>
      <c r="AK23" s="57">
        <f t="shared" si="3"/>
        <v>0</v>
      </c>
      <c r="AL23" s="57">
        <f t="shared" si="4"/>
        <v>0</v>
      </c>
      <c r="AM23" s="57">
        <f t="shared" si="5"/>
        <v>0</v>
      </c>
      <c r="AN23" s="57" t="str">
        <f t="shared" si="6"/>
        <v/>
      </c>
      <c r="AO23" s="56">
        <f t="shared" si="7"/>
        <v>0</v>
      </c>
      <c r="AP23" s="56" t="str">
        <f t="shared" si="8"/>
        <v/>
      </c>
      <c r="AQ23" s="56">
        <f t="shared" si="9"/>
        <v>0</v>
      </c>
      <c r="AR23" s="56" t="str">
        <f t="shared" si="10"/>
        <v/>
      </c>
      <c r="AS23" s="58" t="str">
        <f>IFERROR(
   'Identitas Siswa'!E22 &amp; " " &amp; LOWER($AT$3) &amp; " " &amp; VLOOKUP(AP23, TP!$BG$5:$BH$24, 2, 0) &amp; ".",
"")</f>
        <v/>
      </c>
      <c r="AT23" s="58" t="str">
        <f>IFERROR(
   'Identitas Siswa'!E22 &amp; " " &amp; LOWER($AT$4) &amp; " " &amp; VLOOKUP(AR23, TP!$BG$5:$BH$24, 2, 0) &amp; ".",
"")</f>
        <v/>
      </c>
      <c r="AU23" s="15"/>
      <c r="AW23" s="29">
        <f t="shared" si="11"/>
        <v>0</v>
      </c>
      <c r="AX23" s="29">
        <f t="shared" si="0"/>
        <v>0</v>
      </c>
      <c r="AY23" s="29">
        <f t="shared" si="1"/>
        <v>0</v>
      </c>
      <c r="AZ23" s="54"/>
      <c r="BA23" s="29">
        <f t="shared" si="2"/>
        <v>0</v>
      </c>
      <c r="BE23" s="48"/>
      <c r="BF23" s="48"/>
    </row>
    <row r="24" spans="1:58" customFormat="1" hidden="1" x14ac:dyDescent="0.25">
      <c r="A24" s="56">
        <f>'Identitas Siswa'!A23</f>
        <v>16</v>
      </c>
      <c r="B24" s="62" t="str">
        <f>IF('Identitas Siswa'!D23=0,"",'Identitas Siswa'!D23)</f>
        <v/>
      </c>
      <c r="C24" s="160"/>
      <c r="D24" s="160"/>
      <c r="E24" s="160"/>
      <c r="F24" s="160"/>
      <c r="G24" s="160"/>
      <c r="H24" s="160"/>
      <c r="I24" s="160"/>
      <c r="J24" s="160"/>
      <c r="K24" s="160"/>
      <c r="L24" s="160"/>
      <c r="M24" s="160"/>
      <c r="N24" s="160"/>
      <c r="O24" s="160"/>
      <c r="P24" s="160"/>
      <c r="Q24" s="160"/>
      <c r="R24" s="160"/>
      <c r="S24" s="160"/>
      <c r="T24" s="160"/>
      <c r="U24" s="160"/>
      <c r="V24" s="160"/>
      <c r="W24" s="160"/>
      <c r="X24" s="160"/>
      <c r="Y24" s="160"/>
      <c r="Z24" s="160"/>
      <c r="AA24" s="160"/>
      <c r="AB24" s="160"/>
      <c r="AC24" s="160"/>
      <c r="AD24" s="160"/>
      <c r="AE24" s="160"/>
      <c r="AF24" s="160"/>
      <c r="AG24" s="160"/>
      <c r="AH24" s="160"/>
      <c r="AI24" s="160"/>
      <c r="AJ24" s="160"/>
      <c r="AK24" s="57">
        <f t="shared" si="3"/>
        <v>0</v>
      </c>
      <c r="AL24" s="57">
        <f t="shared" si="4"/>
        <v>0</v>
      </c>
      <c r="AM24" s="57">
        <f t="shared" si="5"/>
        <v>0</v>
      </c>
      <c r="AN24" s="57" t="str">
        <f t="shared" si="6"/>
        <v/>
      </c>
      <c r="AO24" s="56">
        <f t="shared" si="7"/>
        <v>0</v>
      </c>
      <c r="AP24" s="56" t="str">
        <f t="shared" si="8"/>
        <v/>
      </c>
      <c r="AQ24" s="56">
        <f t="shared" si="9"/>
        <v>0</v>
      </c>
      <c r="AR24" s="56" t="str">
        <f t="shared" si="10"/>
        <v/>
      </c>
      <c r="AS24" s="58" t="str">
        <f>IFERROR(
   'Identitas Siswa'!E23 &amp; " " &amp; LOWER($AT$3) &amp; " " &amp; VLOOKUP(AP24, TP!$BG$5:$BH$24, 2, 0) &amp; ".",
"")</f>
        <v/>
      </c>
      <c r="AT24" s="58" t="str">
        <f>IFERROR(
   'Identitas Siswa'!E23 &amp; " " &amp; LOWER($AT$4) &amp; " " &amp; VLOOKUP(AR24, TP!$BG$5:$BH$24, 2, 0) &amp; ".",
"")</f>
        <v/>
      </c>
      <c r="AU24" s="15"/>
      <c r="AW24" s="29">
        <f t="shared" si="11"/>
        <v>0</v>
      </c>
      <c r="AX24" s="29">
        <f t="shared" si="0"/>
        <v>0</v>
      </c>
      <c r="AY24" s="29">
        <f t="shared" si="1"/>
        <v>0</v>
      </c>
      <c r="AZ24" s="54"/>
      <c r="BA24" s="29">
        <f t="shared" si="2"/>
        <v>0</v>
      </c>
      <c r="BE24" s="48"/>
      <c r="BF24" s="48"/>
    </row>
    <row r="25" spans="1:58" customFormat="1" hidden="1" x14ac:dyDescent="0.25">
      <c r="A25" s="56">
        <f>'Identitas Siswa'!A24</f>
        <v>17</v>
      </c>
      <c r="B25" s="62" t="str">
        <f>IF('Identitas Siswa'!D24=0,"",'Identitas Siswa'!D24)</f>
        <v/>
      </c>
      <c r="C25" s="160"/>
      <c r="D25" s="160"/>
      <c r="E25" s="160"/>
      <c r="F25" s="160"/>
      <c r="G25" s="160"/>
      <c r="H25" s="160"/>
      <c r="I25" s="160"/>
      <c r="J25" s="160"/>
      <c r="K25" s="160"/>
      <c r="L25" s="160"/>
      <c r="M25" s="160"/>
      <c r="N25" s="160"/>
      <c r="O25" s="160"/>
      <c r="P25" s="160"/>
      <c r="Q25" s="160"/>
      <c r="R25" s="160"/>
      <c r="S25" s="160"/>
      <c r="T25" s="160"/>
      <c r="U25" s="160"/>
      <c r="V25" s="160"/>
      <c r="W25" s="160"/>
      <c r="X25" s="160"/>
      <c r="Y25" s="160"/>
      <c r="Z25" s="160"/>
      <c r="AA25" s="160"/>
      <c r="AB25" s="160"/>
      <c r="AC25" s="160"/>
      <c r="AD25" s="160"/>
      <c r="AE25" s="160"/>
      <c r="AF25" s="160"/>
      <c r="AG25" s="160"/>
      <c r="AH25" s="160"/>
      <c r="AI25" s="160"/>
      <c r="AJ25" s="160"/>
      <c r="AK25" s="57">
        <f t="shared" si="3"/>
        <v>0</v>
      </c>
      <c r="AL25" s="57">
        <f t="shared" si="4"/>
        <v>0</v>
      </c>
      <c r="AM25" s="57">
        <f t="shared" si="5"/>
        <v>0</v>
      </c>
      <c r="AN25" s="57" t="str">
        <f t="shared" si="6"/>
        <v/>
      </c>
      <c r="AO25" s="56">
        <f t="shared" si="7"/>
        <v>0</v>
      </c>
      <c r="AP25" s="56" t="str">
        <f t="shared" si="8"/>
        <v/>
      </c>
      <c r="AQ25" s="56">
        <f t="shared" si="9"/>
        <v>0</v>
      </c>
      <c r="AR25" s="56" t="str">
        <f t="shared" si="10"/>
        <v/>
      </c>
      <c r="AS25" s="58" t="str">
        <f>IFERROR(
   'Identitas Siswa'!E24 &amp; " " &amp; LOWER($AT$3) &amp; " " &amp; VLOOKUP(AP25, TP!$BG$5:$BH$24, 2, 0) &amp; ".",
"")</f>
        <v/>
      </c>
      <c r="AT25" s="58" t="str">
        <f>IFERROR(
   'Identitas Siswa'!E24 &amp; " " &amp; LOWER($AT$4) &amp; " " &amp; VLOOKUP(AR25, TP!$BG$5:$BH$24, 2, 0) &amp; ".",
"")</f>
        <v/>
      </c>
      <c r="AU25" s="15"/>
      <c r="AW25" s="29">
        <f t="shared" si="11"/>
        <v>0</v>
      </c>
      <c r="AX25" s="29">
        <f t="shared" si="0"/>
        <v>0</v>
      </c>
      <c r="AY25" s="29">
        <f t="shared" si="1"/>
        <v>0</v>
      </c>
      <c r="AZ25" s="54"/>
      <c r="BA25" s="29">
        <f t="shared" si="2"/>
        <v>0</v>
      </c>
      <c r="BE25" s="48"/>
      <c r="BF25" s="48"/>
    </row>
    <row r="26" spans="1:58" customFormat="1" hidden="1" x14ac:dyDescent="0.25">
      <c r="A26" s="56">
        <f>'Identitas Siswa'!A25</f>
        <v>18</v>
      </c>
      <c r="B26" s="62" t="str">
        <f>IF('Identitas Siswa'!D25=0,"",'Identitas Siswa'!D25)</f>
        <v/>
      </c>
      <c r="C26" s="160"/>
      <c r="D26" s="160"/>
      <c r="E26" s="160"/>
      <c r="F26" s="160"/>
      <c r="G26" s="160"/>
      <c r="H26" s="160"/>
      <c r="I26" s="160"/>
      <c r="J26" s="160"/>
      <c r="K26" s="160"/>
      <c r="L26" s="160"/>
      <c r="M26" s="160"/>
      <c r="N26" s="160"/>
      <c r="O26" s="160"/>
      <c r="P26" s="160"/>
      <c r="Q26" s="160"/>
      <c r="R26" s="160"/>
      <c r="S26" s="160"/>
      <c r="T26" s="160"/>
      <c r="U26" s="160"/>
      <c r="V26" s="160"/>
      <c r="W26" s="160"/>
      <c r="X26" s="160"/>
      <c r="Y26" s="160"/>
      <c r="Z26" s="160"/>
      <c r="AA26" s="160"/>
      <c r="AB26" s="160"/>
      <c r="AC26" s="160"/>
      <c r="AD26" s="160"/>
      <c r="AE26" s="160"/>
      <c r="AF26" s="160"/>
      <c r="AG26" s="160"/>
      <c r="AH26" s="160"/>
      <c r="AI26" s="160"/>
      <c r="AJ26" s="160"/>
      <c r="AK26" s="57">
        <f t="shared" si="3"/>
        <v>0</v>
      </c>
      <c r="AL26" s="57">
        <f t="shared" si="4"/>
        <v>0</v>
      </c>
      <c r="AM26" s="57">
        <f t="shared" si="5"/>
        <v>0</v>
      </c>
      <c r="AN26" s="57" t="str">
        <f t="shared" si="6"/>
        <v/>
      </c>
      <c r="AO26" s="56">
        <f t="shared" si="7"/>
        <v>0</v>
      </c>
      <c r="AP26" s="56" t="str">
        <f t="shared" si="8"/>
        <v/>
      </c>
      <c r="AQ26" s="56">
        <f t="shared" si="9"/>
        <v>0</v>
      </c>
      <c r="AR26" s="56" t="str">
        <f t="shared" si="10"/>
        <v/>
      </c>
      <c r="AS26" s="58" t="str">
        <f>IFERROR(
   'Identitas Siswa'!E25 &amp; " " &amp; LOWER($AT$3) &amp; " " &amp; VLOOKUP(AP26, TP!$BG$5:$BH$24, 2, 0) &amp; ".",
"")</f>
        <v/>
      </c>
      <c r="AT26" s="58" t="str">
        <f>IFERROR(
   'Identitas Siswa'!E25 &amp; " " &amp; LOWER($AT$4) &amp; " " &amp; VLOOKUP(AR26, TP!$BG$5:$BH$24, 2, 0) &amp; ".",
"")</f>
        <v/>
      </c>
      <c r="AU26" s="15"/>
      <c r="AW26" s="29">
        <f t="shared" si="11"/>
        <v>0</v>
      </c>
      <c r="AX26" s="29">
        <f t="shared" si="0"/>
        <v>0</v>
      </c>
      <c r="AY26" s="29">
        <f t="shared" si="1"/>
        <v>0</v>
      </c>
      <c r="AZ26" s="54"/>
      <c r="BA26" s="29">
        <f t="shared" si="2"/>
        <v>0</v>
      </c>
      <c r="BE26" s="48"/>
      <c r="BF26" s="48"/>
    </row>
    <row r="27" spans="1:58" customFormat="1" hidden="1" x14ac:dyDescent="0.25">
      <c r="A27" s="56">
        <f>'Identitas Siswa'!A26</f>
        <v>19</v>
      </c>
      <c r="B27" s="62" t="str">
        <f>IF('Identitas Siswa'!D26=0,"",'Identitas Siswa'!D26)</f>
        <v/>
      </c>
      <c r="C27" s="160"/>
      <c r="D27" s="160"/>
      <c r="E27" s="160"/>
      <c r="F27" s="160"/>
      <c r="G27" s="160"/>
      <c r="H27" s="160"/>
      <c r="I27" s="160"/>
      <c r="J27" s="160"/>
      <c r="K27" s="160"/>
      <c r="L27" s="160"/>
      <c r="M27" s="160"/>
      <c r="N27" s="160"/>
      <c r="O27" s="160"/>
      <c r="P27" s="160"/>
      <c r="Q27" s="160"/>
      <c r="R27" s="160"/>
      <c r="S27" s="160"/>
      <c r="T27" s="160"/>
      <c r="U27" s="160"/>
      <c r="V27" s="160"/>
      <c r="W27" s="160"/>
      <c r="X27" s="160"/>
      <c r="Y27" s="160"/>
      <c r="Z27" s="160"/>
      <c r="AA27" s="160"/>
      <c r="AB27" s="160"/>
      <c r="AC27" s="160"/>
      <c r="AD27" s="160"/>
      <c r="AE27" s="160"/>
      <c r="AF27" s="160"/>
      <c r="AG27" s="160"/>
      <c r="AH27" s="160"/>
      <c r="AI27" s="160"/>
      <c r="AJ27" s="160"/>
      <c r="AK27" s="57">
        <f t="shared" si="3"/>
        <v>0</v>
      </c>
      <c r="AL27" s="57">
        <f t="shared" si="4"/>
        <v>0</v>
      </c>
      <c r="AM27" s="57">
        <f t="shared" si="5"/>
        <v>0</v>
      </c>
      <c r="AN27" s="57" t="str">
        <f t="shared" si="6"/>
        <v/>
      </c>
      <c r="AO27" s="56">
        <f t="shared" si="7"/>
        <v>0</v>
      </c>
      <c r="AP27" s="56" t="str">
        <f t="shared" si="8"/>
        <v/>
      </c>
      <c r="AQ27" s="56">
        <f t="shared" si="9"/>
        <v>0</v>
      </c>
      <c r="AR27" s="56" t="str">
        <f t="shared" si="10"/>
        <v/>
      </c>
      <c r="AS27" s="58" t="str">
        <f>IFERROR(
   'Identitas Siswa'!E26 &amp; " " &amp; LOWER($AT$3) &amp; " " &amp; VLOOKUP(AP27, TP!$BG$5:$BH$24, 2, 0) &amp; ".",
"")</f>
        <v/>
      </c>
      <c r="AT27" s="58" t="str">
        <f>IFERROR(
   'Identitas Siswa'!E26 &amp; " " &amp; LOWER($AT$4) &amp; " " &amp; VLOOKUP(AR27, TP!$BG$5:$BH$24, 2, 0) &amp; ".",
"")</f>
        <v/>
      </c>
      <c r="AU27" s="15"/>
      <c r="AW27" s="29">
        <f t="shared" si="11"/>
        <v>0</v>
      </c>
      <c r="AX27" s="29">
        <f t="shared" si="0"/>
        <v>0</v>
      </c>
      <c r="AY27" s="29">
        <f t="shared" si="1"/>
        <v>0</v>
      </c>
      <c r="AZ27" s="54"/>
      <c r="BA27" s="29">
        <f t="shared" si="2"/>
        <v>0</v>
      </c>
      <c r="BE27" s="48"/>
      <c r="BF27" s="48"/>
    </row>
    <row r="28" spans="1:58" customFormat="1" hidden="1" x14ac:dyDescent="0.25">
      <c r="A28" s="56">
        <f>'Identitas Siswa'!A27</f>
        <v>20</v>
      </c>
      <c r="B28" s="62" t="str">
        <f>IF('Identitas Siswa'!D27=0,"",'Identitas Siswa'!D27)</f>
        <v/>
      </c>
      <c r="C28" s="160"/>
      <c r="D28" s="160"/>
      <c r="E28" s="160"/>
      <c r="F28" s="160"/>
      <c r="G28" s="160"/>
      <c r="H28" s="160"/>
      <c r="I28" s="160"/>
      <c r="J28" s="160"/>
      <c r="K28" s="160"/>
      <c r="L28" s="160"/>
      <c r="M28" s="160"/>
      <c r="N28" s="160"/>
      <c r="O28" s="160"/>
      <c r="P28" s="160"/>
      <c r="Q28" s="160"/>
      <c r="R28" s="160"/>
      <c r="S28" s="160"/>
      <c r="T28" s="160"/>
      <c r="U28" s="160"/>
      <c r="V28" s="160"/>
      <c r="W28" s="160"/>
      <c r="X28" s="160"/>
      <c r="Y28" s="160"/>
      <c r="Z28" s="160"/>
      <c r="AA28" s="160"/>
      <c r="AB28" s="160"/>
      <c r="AC28" s="160"/>
      <c r="AD28" s="160"/>
      <c r="AE28" s="160"/>
      <c r="AF28" s="160"/>
      <c r="AG28" s="160"/>
      <c r="AH28" s="160"/>
      <c r="AI28" s="160"/>
      <c r="AJ28" s="160"/>
      <c r="AK28" s="57">
        <f t="shared" si="3"/>
        <v>0</v>
      </c>
      <c r="AL28" s="57">
        <f t="shared" si="4"/>
        <v>0</v>
      </c>
      <c r="AM28" s="57">
        <f t="shared" si="5"/>
        <v>0</v>
      </c>
      <c r="AN28" s="57" t="str">
        <f t="shared" si="6"/>
        <v/>
      </c>
      <c r="AO28" s="56">
        <f t="shared" si="7"/>
        <v>0</v>
      </c>
      <c r="AP28" s="56" t="str">
        <f t="shared" si="8"/>
        <v/>
      </c>
      <c r="AQ28" s="56">
        <f t="shared" si="9"/>
        <v>0</v>
      </c>
      <c r="AR28" s="56" t="str">
        <f t="shared" si="10"/>
        <v/>
      </c>
      <c r="AS28" s="58" t="str">
        <f>IFERROR(
   'Identitas Siswa'!E27 &amp; " " &amp; LOWER($AT$3) &amp; " " &amp; VLOOKUP(AP28, TP!$BG$5:$BH$24, 2, 0) &amp; ".",
"")</f>
        <v/>
      </c>
      <c r="AT28" s="58" t="str">
        <f>IFERROR(
   'Identitas Siswa'!E27 &amp; " " &amp; LOWER($AT$4) &amp; " " &amp; VLOOKUP(AR28, TP!$BG$5:$BH$24, 2, 0) &amp; ".",
"")</f>
        <v/>
      </c>
      <c r="AU28" s="15"/>
      <c r="AW28" s="29">
        <f t="shared" si="11"/>
        <v>0</v>
      </c>
      <c r="AX28" s="29">
        <f t="shared" si="0"/>
        <v>0</v>
      </c>
      <c r="AY28" s="29">
        <f t="shared" si="1"/>
        <v>0</v>
      </c>
      <c r="AZ28" s="54"/>
      <c r="BA28" s="29">
        <f t="shared" si="2"/>
        <v>0</v>
      </c>
      <c r="BE28" s="48"/>
      <c r="BF28" s="48"/>
    </row>
    <row r="29" spans="1:58" customFormat="1" hidden="1" x14ac:dyDescent="0.25">
      <c r="A29" s="56">
        <f>'Identitas Siswa'!A28</f>
        <v>21</v>
      </c>
      <c r="B29" s="62" t="str">
        <f>IF('Identitas Siswa'!D28=0,"",'Identitas Siswa'!D28)</f>
        <v/>
      </c>
      <c r="C29" s="160"/>
      <c r="D29" s="160"/>
      <c r="E29" s="160"/>
      <c r="F29" s="160"/>
      <c r="G29" s="160"/>
      <c r="H29" s="160"/>
      <c r="I29" s="160"/>
      <c r="J29" s="160"/>
      <c r="K29" s="160"/>
      <c r="L29" s="160"/>
      <c r="M29" s="160"/>
      <c r="N29" s="160"/>
      <c r="O29" s="160"/>
      <c r="P29" s="160"/>
      <c r="Q29" s="160"/>
      <c r="R29" s="160"/>
      <c r="S29" s="160"/>
      <c r="T29" s="160"/>
      <c r="U29" s="160"/>
      <c r="V29" s="160"/>
      <c r="W29" s="160"/>
      <c r="X29" s="160"/>
      <c r="Y29" s="160"/>
      <c r="Z29" s="160"/>
      <c r="AA29" s="160"/>
      <c r="AB29" s="160"/>
      <c r="AC29" s="160"/>
      <c r="AD29" s="160"/>
      <c r="AE29" s="160"/>
      <c r="AF29" s="160"/>
      <c r="AG29" s="160"/>
      <c r="AH29" s="160"/>
      <c r="AI29" s="160"/>
      <c r="AJ29" s="160"/>
      <c r="AK29" s="57">
        <f t="shared" si="3"/>
        <v>0</v>
      </c>
      <c r="AL29" s="57">
        <f t="shared" si="4"/>
        <v>0</v>
      </c>
      <c r="AM29" s="57">
        <f t="shared" si="5"/>
        <v>0</v>
      </c>
      <c r="AN29" s="57" t="str">
        <f t="shared" si="6"/>
        <v/>
      </c>
      <c r="AO29" s="56">
        <f t="shared" si="7"/>
        <v>0</v>
      </c>
      <c r="AP29" s="56" t="str">
        <f t="shared" si="8"/>
        <v/>
      </c>
      <c r="AQ29" s="56">
        <f t="shared" si="9"/>
        <v>0</v>
      </c>
      <c r="AR29" s="56" t="str">
        <f t="shared" si="10"/>
        <v/>
      </c>
      <c r="AS29" s="58" t="str">
        <f>IFERROR(
   'Identitas Siswa'!E28 &amp; " " &amp; LOWER($AT$3) &amp; " " &amp; VLOOKUP(AP29, TP!$BG$5:$BH$24, 2, 0) &amp; ".",
"")</f>
        <v/>
      </c>
      <c r="AT29" s="58" t="str">
        <f>IFERROR(
   'Identitas Siswa'!E28 &amp; " " &amp; LOWER($AT$4) &amp; " " &amp; VLOOKUP(AR29, TP!$BG$5:$BH$24, 2, 0) &amp; ".",
"")</f>
        <v/>
      </c>
      <c r="AU29" s="15"/>
      <c r="AW29" s="29">
        <f t="shared" si="11"/>
        <v>0</v>
      </c>
      <c r="AX29" s="29">
        <f t="shared" si="0"/>
        <v>0</v>
      </c>
      <c r="AY29" s="29">
        <f t="shared" si="1"/>
        <v>0</v>
      </c>
      <c r="AZ29" s="54"/>
      <c r="BA29" s="29">
        <f t="shared" si="2"/>
        <v>0</v>
      </c>
      <c r="BE29" s="48"/>
      <c r="BF29" s="48"/>
    </row>
    <row r="30" spans="1:58" customFormat="1" hidden="1" x14ac:dyDescent="0.25">
      <c r="A30" s="56">
        <f>'Identitas Siswa'!A29</f>
        <v>22</v>
      </c>
      <c r="B30" s="62" t="str">
        <f>IF('Identitas Siswa'!D29=0,"",'Identitas Siswa'!D29)</f>
        <v/>
      </c>
      <c r="C30" s="160"/>
      <c r="D30" s="160"/>
      <c r="E30" s="160"/>
      <c r="F30" s="160"/>
      <c r="G30" s="160"/>
      <c r="H30" s="160"/>
      <c r="I30" s="160"/>
      <c r="J30" s="160"/>
      <c r="K30" s="160"/>
      <c r="L30" s="160"/>
      <c r="M30" s="160"/>
      <c r="N30" s="160"/>
      <c r="O30" s="160"/>
      <c r="P30" s="160"/>
      <c r="Q30" s="160"/>
      <c r="R30" s="160"/>
      <c r="S30" s="160"/>
      <c r="T30" s="160"/>
      <c r="U30" s="160"/>
      <c r="V30" s="160"/>
      <c r="W30" s="160"/>
      <c r="X30" s="160"/>
      <c r="Y30" s="160"/>
      <c r="Z30" s="160"/>
      <c r="AA30" s="160"/>
      <c r="AB30" s="160"/>
      <c r="AC30" s="160"/>
      <c r="AD30" s="160"/>
      <c r="AE30" s="160"/>
      <c r="AF30" s="160"/>
      <c r="AG30" s="160"/>
      <c r="AH30" s="160"/>
      <c r="AI30" s="160"/>
      <c r="AJ30" s="160"/>
      <c r="AK30" s="57">
        <f t="shared" si="3"/>
        <v>0</v>
      </c>
      <c r="AL30" s="57">
        <f t="shared" si="4"/>
        <v>0</v>
      </c>
      <c r="AM30" s="57">
        <f t="shared" si="5"/>
        <v>0</v>
      </c>
      <c r="AN30" s="57" t="str">
        <f t="shared" si="6"/>
        <v/>
      </c>
      <c r="AO30" s="56">
        <f t="shared" si="7"/>
        <v>0</v>
      </c>
      <c r="AP30" s="56" t="str">
        <f t="shared" si="8"/>
        <v/>
      </c>
      <c r="AQ30" s="56">
        <f t="shared" si="9"/>
        <v>0</v>
      </c>
      <c r="AR30" s="56" t="str">
        <f t="shared" si="10"/>
        <v/>
      </c>
      <c r="AS30" s="58" t="str">
        <f>IFERROR(
   'Identitas Siswa'!E29 &amp; " " &amp; LOWER($AT$3) &amp; " " &amp; VLOOKUP(AP30, TP!$BG$5:$BH$24, 2, 0) &amp; ".",
"")</f>
        <v/>
      </c>
      <c r="AT30" s="58" t="str">
        <f>IFERROR(
   'Identitas Siswa'!E29 &amp; " " &amp; LOWER($AT$4) &amp; " " &amp; VLOOKUP(AR30, TP!$BG$5:$BH$24, 2, 0) &amp; ".",
"")</f>
        <v/>
      </c>
      <c r="AU30" s="15"/>
      <c r="AW30" s="29">
        <f t="shared" si="11"/>
        <v>0</v>
      </c>
      <c r="AX30" s="29">
        <f t="shared" si="0"/>
        <v>0</v>
      </c>
      <c r="AY30" s="29">
        <f t="shared" si="1"/>
        <v>0</v>
      </c>
      <c r="AZ30" s="54"/>
      <c r="BA30" s="29">
        <f t="shared" si="2"/>
        <v>0</v>
      </c>
      <c r="BE30" s="48"/>
      <c r="BF30" s="48"/>
    </row>
    <row r="31" spans="1:58" customFormat="1" hidden="1" x14ac:dyDescent="0.25">
      <c r="A31" s="56">
        <f>'Identitas Siswa'!A30</f>
        <v>23</v>
      </c>
      <c r="B31" s="62" t="str">
        <f>IF('Identitas Siswa'!D30=0,"",'Identitas Siswa'!D30)</f>
        <v/>
      </c>
      <c r="C31" s="160"/>
      <c r="D31" s="160"/>
      <c r="E31" s="160"/>
      <c r="F31" s="160"/>
      <c r="G31" s="160"/>
      <c r="H31" s="160"/>
      <c r="I31" s="160"/>
      <c r="J31" s="160"/>
      <c r="K31" s="160"/>
      <c r="L31" s="160"/>
      <c r="M31" s="160"/>
      <c r="N31" s="160"/>
      <c r="O31" s="160"/>
      <c r="P31" s="160"/>
      <c r="Q31" s="160"/>
      <c r="R31" s="160"/>
      <c r="S31" s="160"/>
      <c r="T31" s="160"/>
      <c r="U31" s="160"/>
      <c r="V31" s="160"/>
      <c r="W31" s="160"/>
      <c r="X31" s="160"/>
      <c r="Y31" s="160"/>
      <c r="Z31" s="160"/>
      <c r="AA31" s="160"/>
      <c r="AB31" s="160"/>
      <c r="AC31" s="160"/>
      <c r="AD31" s="160"/>
      <c r="AE31" s="160"/>
      <c r="AF31" s="160"/>
      <c r="AG31" s="160"/>
      <c r="AH31" s="160"/>
      <c r="AI31" s="160"/>
      <c r="AJ31" s="160"/>
      <c r="AK31" s="57">
        <f t="shared" si="3"/>
        <v>0</v>
      </c>
      <c r="AL31" s="57">
        <f t="shared" si="4"/>
        <v>0</v>
      </c>
      <c r="AM31" s="57">
        <f t="shared" si="5"/>
        <v>0</v>
      </c>
      <c r="AN31" s="57" t="str">
        <f t="shared" si="6"/>
        <v/>
      </c>
      <c r="AO31" s="56">
        <f t="shared" si="7"/>
        <v>0</v>
      </c>
      <c r="AP31" s="56" t="str">
        <f t="shared" si="8"/>
        <v/>
      </c>
      <c r="AQ31" s="56">
        <f t="shared" si="9"/>
        <v>0</v>
      </c>
      <c r="AR31" s="56" t="str">
        <f t="shared" si="10"/>
        <v/>
      </c>
      <c r="AS31" s="58" t="str">
        <f>IFERROR(
   'Identitas Siswa'!E30 &amp; " " &amp; LOWER($AT$3) &amp; " " &amp; VLOOKUP(AP31, TP!$BG$5:$BH$24, 2, 0) &amp; ".",
"")</f>
        <v/>
      </c>
      <c r="AT31" s="58" t="str">
        <f>IFERROR(
   'Identitas Siswa'!E30 &amp; " " &amp; LOWER($AT$4) &amp; " " &amp; VLOOKUP(AR31, TP!$BG$5:$BH$24, 2, 0) &amp; ".",
"")</f>
        <v/>
      </c>
      <c r="AU31" s="15"/>
      <c r="AW31" s="29">
        <f t="shared" si="11"/>
        <v>0</v>
      </c>
      <c r="AX31" s="29">
        <f t="shared" si="0"/>
        <v>0</v>
      </c>
      <c r="AY31" s="29">
        <f t="shared" si="1"/>
        <v>0</v>
      </c>
      <c r="AZ31" s="54"/>
      <c r="BA31" s="29">
        <f t="shared" si="2"/>
        <v>0</v>
      </c>
      <c r="BE31" s="48"/>
      <c r="BF31" s="48"/>
    </row>
    <row r="32" spans="1:58" customFormat="1" hidden="1" x14ac:dyDescent="0.25">
      <c r="A32" s="56">
        <f>'Identitas Siswa'!A31</f>
        <v>24</v>
      </c>
      <c r="B32" s="62" t="str">
        <f>IF('Identitas Siswa'!D31=0,"",'Identitas Siswa'!D31)</f>
        <v/>
      </c>
      <c r="C32" s="160"/>
      <c r="D32" s="160"/>
      <c r="E32" s="160"/>
      <c r="F32" s="160"/>
      <c r="G32" s="160"/>
      <c r="H32" s="160"/>
      <c r="I32" s="160"/>
      <c r="J32" s="160"/>
      <c r="K32" s="160"/>
      <c r="L32" s="160"/>
      <c r="M32" s="160"/>
      <c r="N32" s="160"/>
      <c r="O32" s="160"/>
      <c r="P32" s="160"/>
      <c r="Q32" s="160"/>
      <c r="R32" s="160"/>
      <c r="S32" s="160"/>
      <c r="T32" s="160"/>
      <c r="U32" s="160"/>
      <c r="V32" s="160"/>
      <c r="W32" s="160"/>
      <c r="X32" s="160"/>
      <c r="Y32" s="160"/>
      <c r="Z32" s="160"/>
      <c r="AA32" s="160"/>
      <c r="AB32" s="160"/>
      <c r="AC32" s="160"/>
      <c r="AD32" s="160"/>
      <c r="AE32" s="160"/>
      <c r="AF32" s="160"/>
      <c r="AG32" s="160"/>
      <c r="AH32" s="160"/>
      <c r="AI32" s="160"/>
      <c r="AJ32" s="160"/>
      <c r="AK32" s="57">
        <f t="shared" si="3"/>
        <v>0</v>
      </c>
      <c r="AL32" s="57">
        <f t="shared" si="4"/>
        <v>0</v>
      </c>
      <c r="AM32" s="57">
        <f t="shared" si="5"/>
        <v>0</v>
      </c>
      <c r="AN32" s="57" t="str">
        <f t="shared" si="6"/>
        <v/>
      </c>
      <c r="AO32" s="56">
        <f t="shared" si="7"/>
        <v>0</v>
      </c>
      <c r="AP32" s="56" t="str">
        <f t="shared" si="8"/>
        <v/>
      </c>
      <c r="AQ32" s="56">
        <f t="shared" si="9"/>
        <v>0</v>
      </c>
      <c r="AR32" s="56" t="str">
        <f t="shared" si="10"/>
        <v/>
      </c>
      <c r="AS32" s="58" t="str">
        <f>IFERROR(
   'Identitas Siswa'!E31 &amp; " " &amp; LOWER($AT$3) &amp; " " &amp; VLOOKUP(AP32, TP!$BG$5:$BH$24, 2, 0) &amp; ".",
"")</f>
        <v/>
      </c>
      <c r="AT32" s="58" t="str">
        <f>IFERROR(
   'Identitas Siswa'!E31 &amp; " " &amp; LOWER($AT$4) &amp; " " &amp; VLOOKUP(AR32, TP!$BG$5:$BH$24, 2, 0) &amp; ".",
"")</f>
        <v/>
      </c>
      <c r="AU32" s="15"/>
      <c r="AW32" s="29">
        <f t="shared" si="11"/>
        <v>0</v>
      </c>
      <c r="AX32" s="29">
        <f t="shared" si="0"/>
        <v>0</v>
      </c>
      <c r="AY32" s="29">
        <f t="shared" si="1"/>
        <v>0</v>
      </c>
      <c r="AZ32" s="54"/>
      <c r="BA32" s="29">
        <f t="shared" si="2"/>
        <v>0</v>
      </c>
      <c r="BE32" s="48"/>
      <c r="BF32" s="48"/>
    </row>
    <row r="33" spans="1:58" customFormat="1" hidden="1" x14ac:dyDescent="0.25">
      <c r="A33" s="56">
        <f>'Identitas Siswa'!A32</f>
        <v>25</v>
      </c>
      <c r="B33" s="62" t="str">
        <f>IF('Identitas Siswa'!D32=0,"",'Identitas Siswa'!D32)</f>
        <v/>
      </c>
      <c r="C33" s="160"/>
      <c r="D33" s="160"/>
      <c r="E33" s="160"/>
      <c r="F33" s="160"/>
      <c r="G33" s="160"/>
      <c r="H33" s="160"/>
      <c r="I33" s="160"/>
      <c r="J33" s="160"/>
      <c r="K33" s="160"/>
      <c r="L33" s="160"/>
      <c r="M33" s="160"/>
      <c r="N33" s="160"/>
      <c r="O33" s="160"/>
      <c r="P33" s="160"/>
      <c r="Q33" s="160"/>
      <c r="R33" s="160"/>
      <c r="S33" s="160"/>
      <c r="T33" s="160"/>
      <c r="U33" s="160"/>
      <c r="V33" s="160"/>
      <c r="W33" s="160"/>
      <c r="X33" s="160"/>
      <c r="Y33" s="160"/>
      <c r="Z33" s="160"/>
      <c r="AA33" s="160"/>
      <c r="AB33" s="160"/>
      <c r="AC33" s="160"/>
      <c r="AD33" s="160"/>
      <c r="AE33" s="160"/>
      <c r="AF33" s="160"/>
      <c r="AG33" s="160"/>
      <c r="AH33" s="160"/>
      <c r="AI33" s="160"/>
      <c r="AJ33" s="160"/>
      <c r="AK33" s="57">
        <f t="shared" si="3"/>
        <v>0</v>
      </c>
      <c r="AL33" s="57">
        <f t="shared" si="4"/>
        <v>0</v>
      </c>
      <c r="AM33" s="57">
        <f t="shared" si="5"/>
        <v>0</v>
      </c>
      <c r="AN33" s="57" t="str">
        <f t="shared" si="6"/>
        <v/>
      </c>
      <c r="AO33" s="56">
        <f t="shared" si="7"/>
        <v>0</v>
      </c>
      <c r="AP33" s="56" t="str">
        <f t="shared" si="8"/>
        <v/>
      </c>
      <c r="AQ33" s="56">
        <f t="shared" si="9"/>
        <v>0</v>
      </c>
      <c r="AR33" s="56" t="str">
        <f t="shared" si="10"/>
        <v/>
      </c>
      <c r="AS33" s="58" t="str">
        <f>IFERROR(
   'Identitas Siswa'!E32 &amp; " " &amp; LOWER($AT$3) &amp; " " &amp; VLOOKUP(AP33, TP!$BG$5:$BH$24, 2, 0) &amp; ".",
"")</f>
        <v/>
      </c>
      <c r="AT33" s="58" t="str">
        <f>IFERROR(
   'Identitas Siswa'!E32 &amp; " " &amp; LOWER($AT$4) &amp; " " &amp; VLOOKUP(AR33, TP!$BG$5:$BH$24, 2, 0) &amp; ".",
"")</f>
        <v/>
      </c>
      <c r="AU33" s="15"/>
      <c r="AW33" s="29">
        <f t="shared" si="11"/>
        <v>0</v>
      </c>
      <c r="AX33" s="29">
        <f t="shared" si="0"/>
        <v>0</v>
      </c>
      <c r="AY33" s="29">
        <f t="shared" si="1"/>
        <v>0</v>
      </c>
      <c r="AZ33" s="54"/>
      <c r="BA33" s="29">
        <f t="shared" si="2"/>
        <v>0</v>
      </c>
      <c r="BE33" s="48"/>
      <c r="BF33" s="48"/>
    </row>
    <row r="34" spans="1:58" customFormat="1" hidden="1" x14ac:dyDescent="0.25">
      <c r="A34" s="56">
        <f>'Identitas Siswa'!A33</f>
        <v>26</v>
      </c>
      <c r="B34" s="62" t="str">
        <f>IF('Identitas Siswa'!D33=0,"",'Identitas Siswa'!D33)</f>
        <v/>
      </c>
      <c r="C34" s="160"/>
      <c r="D34" s="160"/>
      <c r="E34" s="160"/>
      <c r="F34" s="160"/>
      <c r="G34" s="160"/>
      <c r="H34" s="160"/>
      <c r="I34" s="160"/>
      <c r="J34" s="160"/>
      <c r="K34" s="160"/>
      <c r="L34" s="160"/>
      <c r="M34" s="160"/>
      <c r="N34" s="160"/>
      <c r="O34" s="160"/>
      <c r="P34" s="160"/>
      <c r="Q34" s="160"/>
      <c r="R34" s="160"/>
      <c r="S34" s="160"/>
      <c r="T34" s="160"/>
      <c r="U34" s="160"/>
      <c r="V34" s="160"/>
      <c r="W34" s="160"/>
      <c r="X34" s="160"/>
      <c r="Y34" s="160"/>
      <c r="Z34" s="160"/>
      <c r="AA34" s="160"/>
      <c r="AB34" s="160"/>
      <c r="AC34" s="160"/>
      <c r="AD34" s="160"/>
      <c r="AE34" s="160"/>
      <c r="AF34" s="160"/>
      <c r="AG34" s="160"/>
      <c r="AH34" s="160"/>
      <c r="AI34" s="160"/>
      <c r="AJ34" s="160"/>
      <c r="AK34" s="57">
        <f t="shared" si="3"/>
        <v>0</v>
      </c>
      <c r="AL34" s="57">
        <f t="shared" si="4"/>
        <v>0</v>
      </c>
      <c r="AM34" s="57">
        <f t="shared" si="5"/>
        <v>0</v>
      </c>
      <c r="AN34" s="57" t="str">
        <f t="shared" si="6"/>
        <v/>
      </c>
      <c r="AO34" s="56">
        <f t="shared" si="7"/>
        <v>0</v>
      </c>
      <c r="AP34" s="56" t="str">
        <f t="shared" si="8"/>
        <v/>
      </c>
      <c r="AQ34" s="56">
        <f t="shared" si="9"/>
        <v>0</v>
      </c>
      <c r="AR34" s="56" t="str">
        <f t="shared" si="10"/>
        <v/>
      </c>
      <c r="AS34" s="58" t="str">
        <f>IFERROR(
   'Identitas Siswa'!E33 &amp; " " &amp; LOWER($AT$3) &amp; " " &amp; VLOOKUP(AP34, TP!$BG$5:$BH$24, 2, 0) &amp; ".",
"")</f>
        <v/>
      </c>
      <c r="AT34" s="58" t="str">
        <f>IFERROR(
   'Identitas Siswa'!E33 &amp; " " &amp; LOWER($AT$4) &amp; " " &amp; VLOOKUP(AR34, TP!$BG$5:$BH$24, 2, 0) &amp; ".",
"")</f>
        <v/>
      </c>
      <c r="AU34" s="15"/>
      <c r="AW34" s="29">
        <f t="shared" si="11"/>
        <v>0</v>
      </c>
      <c r="AX34" s="29">
        <f t="shared" si="0"/>
        <v>0</v>
      </c>
      <c r="AY34" s="29">
        <f t="shared" si="1"/>
        <v>0</v>
      </c>
      <c r="AZ34" s="54"/>
      <c r="BA34" s="29">
        <f t="shared" si="2"/>
        <v>0</v>
      </c>
      <c r="BE34" s="48"/>
      <c r="BF34" s="48"/>
    </row>
    <row r="35" spans="1:58" customFormat="1" hidden="1" x14ac:dyDescent="0.25">
      <c r="A35" s="56">
        <f>'Identitas Siswa'!A34</f>
        <v>27</v>
      </c>
      <c r="B35" s="62" t="str">
        <f>IF('Identitas Siswa'!D34=0,"",'Identitas Siswa'!D34)</f>
        <v/>
      </c>
      <c r="C35" s="160"/>
      <c r="D35" s="160"/>
      <c r="E35" s="160"/>
      <c r="F35" s="160"/>
      <c r="G35" s="160"/>
      <c r="H35" s="160"/>
      <c r="I35" s="160"/>
      <c r="J35" s="160"/>
      <c r="K35" s="160"/>
      <c r="L35" s="160"/>
      <c r="M35" s="160"/>
      <c r="N35" s="160"/>
      <c r="O35" s="160"/>
      <c r="P35" s="160"/>
      <c r="Q35" s="160"/>
      <c r="R35" s="160"/>
      <c r="S35" s="160"/>
      <c r="T35" s="160"/>
      <c r="U35" s="160"/>
      <c r="V35" s="160"/>
      <c r="W35" s="160"/>
      <c r="X35" s="160"/>
      <c r="Y35" s="160"/>
      <c r="Z35" s="160"/>
      <c r="AA35" s="160"/>
      <c r="AB35" s="160"/>
      <c r="AC35" s="160"/>
      <c r="AD35" s="160"/>
      <c r="AE35" s="160"/>
      <c r="AF35" s="160"/>
      <c r="AG35" s="160"/>
      <c r="AH35" s="160"/>
      <c r="AI35" s="160"/>
      <c r="AJ35" s="160"/>
      <c r="AK35" s="57">
        <f t="shared" si="3"/>
        <v>0</v>
      </c>
      <c r="AL35" s="57">
        <f t="shared" si="4"/>
        <v>0</v>
      </c>
      <c r="AM35" s="57">
        <f t="shared" si="5"/>
        <v>0</v>
      </c>
      <c r="AN35" s="57" t="str">
        <f t="shared" si="6"/>
        <v/>
      </c>
      <c r="AO35" s="56">
        <f t="shared" si="7"/>
        <v>0</v>
      </c>
      <c r="AP35" s="56" t="str">
        <f t="shared" si="8"/>
        <v/>
      </c>
      <c r="AQ35" s="56">
        <f t="shared" si="9"/>
        <v>0</v>
      </c>
      <c r="AR35" s="56" t="str">
        <f t="shared" si="10"/>
        <v/>
      </c>
      <c r="AS35" s="58" t="str">
        <f>IFERROR(
   'Identitas Siswa'!E34 &amp; " " &amp; LOWER($AT$3) &amp; " " &amp; VLOOKUP(AP35, TP!$BG$5:$BH$24, 2, 0) &amp; ".",
"")</f>
        <v/>
      </c>
      <c r="AT35" s="58" t="str">
        <f>IFERROR(
   'Identitas Siswa'!E34 &amp; " " &amp; LOWER($AT$4) &amp; " " &amp; VLOOKUP(AR35, TP!$BG$5:$BH$24, 2, 0) &amp; ".",
"")</f>
        <v/>
      </c>
      <c r="AU35" s="15"/>
      <c r="AW35" s="29">
        <f t="shared" si="11"/>
        <v>0</v>
      </c>
      <c r="AX35" s="29">
        <f t="shared" si="0"/>
        <v>0</v>
      </c>
      <c r="AY35" s="29">
        <f t="shared" si="1"/>
        <v>0</v>
      </c>
      <c r="AZ35" s="54"/>
      <c r="BA35" s="29">
        <f t="shared" si="2"/>
        <v>0</v>
      </c>
      <c r="BE35" s="48"/>
      <c r="BF35" s="48"/>
    </row>
    <row r="36" spans="1:58" customFormat="1" hidden="1" x14ac:dyDescent="0.25">
      <c r="A36" s="56">
        <f>'Identitas Siswa'!A35</f>
        <v>28</v>
      </c>
      <c r="B36" s="62" t="str">
        <f>IF('Identitas Siswa'!D35=0,"",'Identitas Siswa'!D35)</f>
        <v/>
      </c>
      <c r="C36" s="160"/>
      <c r="D36" s="160"/>
      <c r="E36" s="160"/>
      <c r="F36" s="160"/>
      <c r="G36" s="160"/>
      <c r="H36" s="160"/>
      <c r="I36" s="160"/>
      <c r="J36" s="160"/>
      <c r="K36" s="160"/>
      <c r="L36" s="160"/>
      <c r="M36" s="160"/>
      <c r="N36" s="160"/>
      <c r="O36" s="160"/>
      <c r="P36" s="160"/>
      <c r="Q36" s="160"/>
      <c r="R36" s="160"/>
      <c r="S36" s="160"/>
      <c r="T36" s="160"/>
      <c r="U36" s="160"/>
      <c r="V36" s="160"/>
      <c r="W36" s="160"/>
      <c r="X36" s="160"/>
      <c r="Y36" s="160"/>
      <c r="Z36" s="160"/>
      <c r="AA36" s="160"/>
      <c r="AB36" s="160"/>
      <c r="AC36" s="160"/>
      <c r="AD36" s="160"/>
      <c r="AE36" s="160"/>
      <c r="AF36" s="160"/>
      <c r="AG36" s="160"/>
      <c r="AH36" s="160"/>
      <c r="AI36" s="160"/>
      <c r="AJ36" s="160"/>
      <c r="AK36" s="57">
        <f t="shared" si="3"/>
        <v>0</v>
      </c>
      <c r="AL36" s="57">
        <f t="shared" si="4"/>
        <v>0</v>
      </c>
      <c r="AM36" s="57">
        <f t="shared" si="5"/>
        <v>0</v>
      </c>
      <c r="AN36" s="57" t="str">
        <f t="shared" si="6"/>
        <v/>
      </c>
      <c r="AO36" s="56">
        <f t="shared" si="7"/>
        <v>0</v>
      </c>
      <c r="AP36" s="56" t="str">
        <f t="shared" si="8"/>
        <v/>
      </c>
      <c r="AQ36" s="56">
        <f t="shared" si="9"/>
        <v>0</v>
      </c>
      <c r="AR36" s="56" t="str">
        <f t="shared" si="10"/>
        <v/>
      </c>
      <c r="AS36" s="58" t="str">
        <f>IFERROR(
   'Identitas Siswa'!E35 &amp; " " &amp; LOWER($AT$3) &amp; " " &amp; VLOOKUP(AP36, TP!$BG$5:$BH$24, 2, 0) &amp; ".",
"")</f>
        <v/>
      </c>
      <c r="AT36" s="58" t="str">
        <f>IFERROR(
   'Identitas Siswa'!E35 &amp; " " &amp; LOWER($AT$4) &amp; " " &amp; VLOOKUP(AR36, TP!$BG$5:$BH$24, 2, 0) &amp; ".",
"")</f>
        <v/>
      </c>
      <c r="AU36" s="15"/>
      <c r="AW36" s="29">
        <f t="shared" si="11"/>
        <v>0</v>
      </c>
      <c r="AX36" s="29">
        <f t="shared" si="0"/>
        <v>0</v>
      </c>
      <c r="AY36" s="29">
        <f t="shared" si="1"/>
        <v>0</v>
      </c>
      <c r="AZ36" s="54"/>
      <c r="BA36" s="29">
        <f t="shared" si="2"/>
        <v>0</v>
      </c>
      <c r="BE36" s="48"/>
      <c r="BF36" s="48"/>
    </row>
    <row r="37" spans="1:58" customFormat="1" hidden="1" x14ac:dyDescent="0.25">
      <c r="A37" s="56">
        <f>'Identitas Siswa'!A36</f>
        <v>29</v>
      </c>
      <c r="B37" s="62" t="str">
        <f>IF('Identitas Siswa'!D36=0,"",'Identitas Siswa'!D36)</f>
        <v/>
      </c>
      <c r="C37" s="160"/>
      <c r="D37" s="160"/>
      <c r="E37" s="160"/>
      <c r="F37" s="160"/>
      <c r="G37" s="160"/>
      <c r="H37" s="160"/>
      <c r="I37" s="160"/>
      <c r="J37" s="160"/>
      <c r="K37" s="160"/>
      <c r="L37" s="160"/>
      <c r="M37" s="160"/>
      <c r="N37" s="160"/>
      <c r="O37" s="160"/>
      <c r="P37" s="160"/>
      <c r="Q37" s="160"/>
      <c r="R37" s="160"/>
      <c r="S37" s="160"/>
      <c r="T37" s="160"/>
      <c r="U37" s="160"/>
      <c r="V37" s="160"/>
      <c r="W37" s="160"/>
      <c r="X37" s="160"/>
      <c r="Y37" s="160"/>
      <c r="Z37" s="160"/>
      <c r="AA37" s="160"/>
      <c r="AB37" s="160"/>
      <c r="AC37" s="160"/>
      <c r="AD37" s="160"/>
      <c r="AE37" s="160"/>
      <c r="AF37" s="160"/>
      <c r="AG37" s="160"/>
      <c r="AH37" s="160"/>
      <c r="AI37" s="160"/>
      <c r="AJ37" s="160"/>
      <c r="AK37" s="57">
        <f t="shared" si="3"/>
        <v>0</v>
      </c>
      <c r="AL37" s="57">
        <f t="shared" si="4"/>
        <v>0</v>
      </c>
      <c r="AM37" s="57">
        <f t="shared" si="5"/>
        <v>0</v>
      </c>
      <c r="AN37" s="57" t="str">
        <f t="shared" si="6"/>
        <v/>
      </c>
      <c r="AO37" s="56">
        <f t="shared" si="7"/>
        <v>0</v>
      </c>
      <c r="AP37" s="56" t="str">
        <f t="shared" si="8"/>
        <v/>
      </c>
      <c r="AQ37" s="56">
        <f t="shared" si="9"/>
        <v>0</v>
      </c>
      <c r="AR37" s="56" t="str">
        <f t="shared" si="10"/>
        <v/>
      </c>
      <c r="AS37" s="58" t="str">
        <f>IFERROR(
   'Identitas Siswa'!E36 &amp; " " &amp; LOWER($AT$3) &amp; " " &amp; VLOOKUP(AP37, TP!$BG$5:$BH$24, 2, 0) &amp; ".",
"")</f>
        <v/>
      </c>
      <c r="AT37" s="58" t="str">
        <f>IFERROR(
   'Identitas Siswa'!E36 &amp; " " &amp; LOWER($AT$4) &amp; " " &amp; VLOOKUP(AR37, TP!$BG$5:$BH$24, 2, 0) &amp; ".",
"")</f>
        <v/>
      </c>
      <c r="AU37" s="15"/>
      <c r="AW37" s="29">
        <f t="shared" si="11"/>
        <v>0</v>
      </c>
      <c r="AX37" s="29">
        <f t="shared" si="0"/>
        <v>0</v>
      </c>
      <c r="AY37" s="29">
        <f t="shared" si="1"/>
        <v>0</v>
      </c>
      <c r="AZ37" s="54"/>
      <c r="BA37" s="29">
        <f t="shared" si="2"/>
        <v>0</v>
      </c>
      <c r="BE37" s="48"/>
      <c r="BF37" s="48"/>
    </row>
    <row r="38" spans="1:58" customFormat="1" hidden="1" x14ac:dyDescent="0.25">
      <c r="A38" s="56">
        <f>'Identitas Siswa'!A37</f>
        <v>30</v>
      </c>
      <c r="B38" s="62" t="str">
        <f>IF('Identitas Siswa'!D37=0,"",'Identitas Siswa'!D37)</f>
        <v/>
      </c>
      <c r="C38" s="160"/>
      <c r="D38" s="160"/>
      <c r="E38" s="160"/>
      <c r="F38" s="160"/>
      <c r="G38" s="160"/>
      <c r="H38" s="160"/>
      <c r="I38" s="160"/>
      <c r="J38" s="160"/>
      <c r="K38" s="160"/>
      <c r="L38" s="160"/>
      <c r="M38" s="160"/>
      <c r="N38" s="160"/>
      <c r="O38" s="160"/>
      <c r="P38" s="160"/>
      <c r="Q38" s="160"/>
      <c r="R38" s="160"/>
      <c r="S38" s="160"/>
      <c r="T38" s="160"/>
      <c r="U38" s="160"/>
      <c r="V38" s="160"/>
      <c r="W38" s="160"/>
      <c r="X38" s="160"/>
      <c r="Y38" s="160"/>
      <c r="Z38" s="160"/>
      <c r="AA38" s="160"/>
      <c r="AB38" s="160"/>
      <c r="AC38" s="160"/>
      <c r="AD38" s="160"/>
      <c r="AE38" s="160"/>
      <c r="AF38" s="160"/>
      <c r="AG38" s="160"/>
      <c r="AH38" s="160"/>
      <c r="AI38" s="160"/>
      <c r="AJ38" s="160"/>
      <c r="AK38" s="57">
        <f t="shared" si="3"/>
        <v>0</v>
      </c>
      <c r="AL38" s="57">
        <f t="shared" si="4"/>
        <v>0</v>
      </c>
      <c r="AM38" s="57">
        <f t="shared" si="5"/>
        <v>0</v>
      </c>
      <c r="AN38" s="57" t="str">
        <f t="shared" si="6"/>
        <v/>
      </c>
      <c r="AO38" s="56">
        <f t="shared" si="7"/>
        <v>0</v>
      </c>
      <c r="AP38" s="56" t="str">
        <f t="shared" si="8"/>
        <v/>
      </c>
      <c r="AQ38" s="56">
        <f t="shared" si="9"/>
        <v>0</v>
      </c>
      <c r="AR38" s="56" t="str">
        <f t="shared" si="10"/>
        <v/>
      </c>
      <c r="AS38" s="58" t="str">
        <f>IFERROR(
   'Identitas Siswa'!E37 &amp; " " &amp; LOWER($AT$3) &amp; " " &amp; VLOOKUP(AP38, TP!$BG$5:$BH$24, 2, 0) &amp; ".",
"")</f>
        <v/>
      </c>
      <c r="AT38" s="58" t="str">
        <f>IFERROR(
   'Identitas Siswa'!E37 &amp; " " &amp; LOWER($AT$4) &amp; " " &amp; VLOOKUP(AR38, TP!$BG$5:$BH$24, 2, 0) &amp; ".",
"")</f>
        <v/>
      </c>
      <c r="AU38" s="15"/>
      <c r="AW38" s="29">
        <f t="shared" si="11"/>
        <v>0</v>
      </c>
      <c r="AX38" s="29">
        <f t="shared" si="0"/>
        <v>0</v>
      </c>
      <c r="AY38" s="29">
        <f t="shared" si="1"/>
        <v>0</v>
      </c>
      <c r="AZ38" s="54"/>
      <c r="BA38" s="29">
        <f t="shared" si="2"/>
        <v>0</v>
      </c>
      <c r="BE38" s="48"/>
      <c r="BF38" s="48"/>
    </row>
    <row r="39" spans="1:58" customFormat="1" hidden="1" x14ac:dyDescent="0.25">
      <c r="A39" s="56">
        <f>'Identitas Siswa'!A38</f>
        <v>31</v>
      </c>
      <c r="B39" s="62" t="str">
        <f>IF('Identitas Siswa'!D38=0,"",'Identitas Siswa'!D38)</f>
        <v/>
      </c>
      <c r="C39" s="160"/>
      <c r="D39" s="160"/>
      <c r="E39" s="160"/>
      <c r="F39" s="160"/>
      <c r="G39" s="160"/>
      <c r="H39" s="160"/>
      <c r="I39" s="160"/>
      <c r="J39" s="160"/>
      <c r="K39" s="160"/>
      <c r="L39" s="160"/>
      <c r="M39" s="160"/>
      <c r="N39" s="160"/>
      <c r="O39" s="160"/>
      <c r="P39" s="160"/>
      <c r="Q39" s="160"/>
      <c r="R39" s="160"/>
      <c r="S39" s="160"/>
      <c r="T39" s="160"/>
      <c r="U39" s="160"/>
      <c r="V39" s="160"/>
      <c r="W39" s="160"/>
      <c r="X39" s="160"/>
      <c r="Y39" s="160"/>
      <c r="Z39" s="160"/>
      <c r="AA39" s="160"/>
      <c r="AB39" s="160"/>
      <c r="AC39" s="160"/>
      <c r="AD39" s="160"/>
      <c r="AE39" s="160"/>
      <c r="AF39" s="160"/>
      <c r="AG39" s="160"/>
      <c r="AH39" s="160"/>
      <c r="AI39" s="160"/>
      <c r="AJ39" s="160"/>
      <c r="AK39" s="57">
        <f t="shared" si="3"/>
        <v>0</v>
      </c>
      <c r="AL39" s="57">
        <f t="shared" si="4"/>
        <v>0</v>
      </c>
      <c r="AM39" s="57">
        <f t="shared" si="5"/>
        <v>0</v>
      </c>
      <c r="AN39" s="57" t="str">
        <f t="shared" si="6"/>
        <v/>
      </c>
      <c r="AO39" s="56">
        <f t="shared" si="7"/>
        <v>0</v>
      </c>
      <c r="AP39" s="56" t="str">
        <f t="shared" si="8"/>
        <v/>
      </c>
      <c r="AQ39" s="56">
        <f t="shared" si="9"/>
        <v>0</v>
      </c>
      <c r="AR39" s="56" t="str">
        <f t="shared" si="10"/>
        <v/>
      </c>
      <c r="AS39" s="58" t="str">
        <f>IFERROR(
   'Identitas Siswa'!E38 &amp; " " &amp; LOWER($AT$3) &amp; " " &amp; VLOOKUP(AP39, TP!$BG$5:$BH$24, 2, 0) &amp; ".",
"")</f>
        <v/>
      </c>
      <c r="AT39" s="58" t="str">
        <f>IFERROR(
   'Identitas Siswa'!E38 &amp; " " &amp; LOWER($AT$4) &amp; " " &amp; VLOOKUP(AR39, TP!$BG$5:$BH$24, 2, 0) &amp; ".",
"")</f>
        <v/>
      </c>
      <c r="AU39" s="15"/>
      <c r="AW39" s="29">
        <f t="shared" si="11"/>
        <v>0</v>
      </c>
      <c r="AX39" s="29">
        <f t="shared" si="0"/>
        <v>0</v>
      </c>
      <c r="AY39" s="29">
        <f t="shared" si="1"/>
        <v>0</v>
      </c>
      <c r="AZ39" s="54"/>
      <c r="BA39" s="29">
        <f t="shared" si="2"/>
        <v>0</v>
      </c>
      <c r="BE39" s="48"/>
      <c r="BF39" s="48"/>
    </row>
    <row r="40" spans="1:58" customFormat="1" hidden="1" x14ac:dyDescent="0.25">
      <c r="A40" s="56">
        <f>'Identitas Siswa'!A39</f>
        <v>32</v>
      </c>
      <c r="B40" s="62" t="str">
        <f>IF('Identitas Siswa'!D39=0,"",'Identitas Siswa'!D39)</f>
        <v/>
      </c>
      <c r="C40" s="160"/>
      <c r="D40" s="160"/>
      <c r="E40" s="160"/>
      <c r="F40" s="160"/>
      <c r="G40" s="160"/>
      <c r="H40" s="160"/>
      <c r="I40" s="160"/>
      <c r="J40" s="160"/>
      <c r="K40" s="160"/>
      <c r="L40" s="160"/>
      <c r="M40" s="160"/>
      <c r="N40" s="160"/>
      <c r="O40" s="160"/>
      <c r="P40" s="160"/>
      <c r="Q40" s="160"/>
      <c r="R40" s="160"/>
      <c r="S40" s="160"/>
      <c r="T40" s="160"/>
      <c r="U40" s="160"/>
      <c r="V40" s="160"/>
      <c r="W40" s="160"/>
      <c r="X40" s="160"/>
      <c r="Y40" s="160"/>
      <c r="Z40" s="160"/>
      <c r="AA40" s="160"/>
      <c r="AB40" s="160"/>
      <c r="AC40" s="160"/>
      <c r="AD40" s="160"/>
      <c r="AE40" s="160"/>
      <c r="AF40" s="160"/>
      <c r="AG40" s="160"/>
      <c r="AH40" s="160"/>
      <c r="AI40" s="160"/>
      <c r="AJ40" s="160"/>
      <c r="AK40" s="57">
        <f t="shared" si="3"/>
        <v>0</v>
      </c>
      <c r="AL40" s="57">
        <f t="shared" si="4"/>
        <v>0</v>
      </c>
      <c r="AM40" s="57">
        <f t="shared" si="5"/>
        <v>0</v>
      </c>
      <c r="AN40" s="57" t="str">
        <f t="shared" si="6"/>
        <v/>
      </c>
      <c r="AO40" s="56">
        <f t="shared" si="7"/>
        <v>0</v>
      </c>
      <c r="AP40" s="56" t="str">
        <f t="shared" si="8"/>
        <v/>
      </c>
      <c r="AQ40" s="56">
        <f t="shared" si="9"/>
        <v>0</v>
      </c>
      <c r="AR40" s="56" t="str">
        <f t="shared" si="10"/>
        <v/>
      </c>
      <c r="AS40" s="58" t="str">
        <f>IFERROR(
   'Identitas Siswa'!E39 &amp; " " &amp; LOWER($AT$3) &amp; " " &amp; VLOOKUP(AP40, TP!$BG$5:$BH$24, 2, 0) &amp; ".",
"")</f>
        <v/>
      </c>
      <c r="AT40" s="58" t="str">
        <f>IFERROR(
   'Identitas Siswa'!E39 &amp; " " &amp; LOWER($AT$4) &amp; " " &amp; VLOOKUP(AR40, TP!$BG$5:$BH$24, 2, 0) &amp; ".",
"")</f>
        <v/>
      </c>
      <c r="AU40" s="15"/>
      <c r="AW40" s="29">
        <f t="shared" si="11"/>
        <v>0</v>
      </c>
      <c r="AX40" s="29">
        <f t="shared" si="0"/>
        <v>0</v>
      </c>
      <c r="AY40" s="29">
        <f t="shared" si="1"/>
        <v>0</v>
      </c>
      <c r="AZ40" s="54"/>
      <c r="BA40" s="29">
        <f t="shared" si="2"/>
        <v>0</v>
      </c>
      <c r="BE40" s="48"/>
      <c r="BF40" s="48"/>
    </row>
    <row r="41" spans="1:58" customFormat="1" hidden="1" x14ac:dyDescent="0.25">
      <c r="A41" s="56">
        <f>'Identitas Siswa'!A40</f>
        <v>33</v>
      </c>
      <c r="B41" s="62" t="str">
        <f>IF('Identitas Siswa'!D40=0,"",'Identitas Siswa'!D40)</f>
        <v/>
      </c>
      <c r="C41" s="160"/>
      <c r="D41" s="160"/>
      <c r="E41" s="160"/>
      <c r="F41" s="160"/>
      <c r="G41" s="160"/>
      <c r="H41" s="160"/>
      <c r="I41" s="160"/>
      <c r="J41" s="160"/>
      <c r="K41" s="160"/>
      <c r="L41" s="160"/>
      <c r="M41" s="160"/>
      <c r="N41" s="160"/>
      <c r="O41" s="160"/>
      <c r="P41" s="160"/>
      <c r="Q41" s="160"/>
      <c r="R41" s="160"/>
      <c r="S41" s="160"/>
      <c r="T41" s="160"/>
      <c r="U41" s="160"/>
      <c r="V41" s="160"/>
      <c r="W41" s="160"/>
      <c r="X41" s="160"/>
      <c r="Y41" s="160"/>
      <c r="Z41" s="160"/>
      <c r="AA41" s="160"/>
      <c r="AB41" s="160"/>
      <c r="AC41" s="160"/>
      <c r="AD41" s="160"/>
      <c r="AE41" s="160"/>
      <c r="AF41" s="160"/>
      <c r="AG41" s="160"/>
      <c r="AH41" s="160"/>
      <c r="AI41" s="160"/>
      <c r="AJ41" s="160"/>
      <c r="AK41" s="57">
        <f t="shared" si="3"/>
        <v>0</v>
      </c>
      <c r="AL41" s="57">
        <f t="shared" si="4"/>
        <v>0</v>
      </c>
      <c r="AM41" s="57">
        <f t="shared" si="5"/>
        <v>0</v>
      </c>
      <c r="AN41" s="57" t="str">
        <f t="shared" si="6"/>
        <v/>
      </c>
      <c r="AO41" s="56">
        <f t="shared" si="7"/>
        <v>0</v>
      </c>
      <c r="AP41" s="56" t="str">
        <f t="shared" si="8"/>
        <v/>
      </c>
      <c r="AQ41" s="56">
        <f t="shared" si="9"/>
        <v>0</v>
      </c>
      <c r="AR41" s="56" t="str">
        <f t="shared" si="10"/>
        <v/>
      </c>
      <c r="AS41" s="58" t="str">
        <f>IFERROR(
   'Identitas Siswa'!E40 &amp; " " &amp; LOWER($AT$3) &amp; " " &amp; VLOOKUP(AP41, TP!$BG$5:$BH$24, 2, 0) &amp; ".",
"")</f>
        <v/>
      </c>
      <c r="AT41" s="58" t="str">
        <f>IFERROR(
   'Identitas Siswa'!E40 &amp; " " &amp; LOWER($AT$4) &amp; " " &amp; VLOOKUP(AR41, TP!$BG$5:$BH$24, 2, 0) &amp; ".",
"")</f>
        <v/>
      </c>
      <c r="AU41" s="15"/>
      <c r="AW41" s="29">
        <f t="shared" si="11"/>
        <v>0</v>
      </c>
      <c r="AX41" s="29">
        <f t="shared" si="0"/>
        <v>0</v>
      </c>
      <c r="AY41" s="29">
        <f t="shared" si="1"/>
        <v>0</v>
      </c>
      <c r="AZ41" s="54"/>
      <c r="BA41" s="29">
        <f t="shared" si="2"/>
        <v>0</v>
      </c>
      <c r="BE41" s="48"/>
      <c r="BF41" s="48"/>
    </row>
    <row r="42" spans="1:58" customFormat="1" hidden="1" x14ac:dyDescent="0.25">
      <c r="A42" s="56">
        <f>'Identitas Siswa'!A41</f>
        <v>34</v>
      </c>
      <c r="B42" s="62" t="str">
        <f>IF('Identitas Siswa'!D41=0,"",'Identitas Siswa'!D41)</f>
        <v/>
      </c>
      <c r="C42" s="160"/>
      <c r="D42" s="160"/>
      <c r="E42" s="160"/>
      <c r="F42" s="160"/>
      <c r="G42" s="160"/>
      <c r="H42" s="160"/>
      <c r="I42" s="160"/>
      <c r="J42" s="160"/>
      <c r="K42" s="160"/>
      <c r="L42" s="160"/>
      <c r="M42" s="160"/>
      <c r="N42" s="160"/>
      <c r="O42" s="160"/>
      <c r="P42" s="160"/>
      <c r="Q42" s="160"/>
      <c r="R42" s="160"/>
      <c r="S42" s="160"/>
      <c r="T42" s="160"/>
      <c r="U42" s="160"/>
      <c r="V42" s="160"/>
      <c r="W42" s="160"/>
      <c r="X42" s="160"/>
      <c r="Y42" s="160"/>
      <c r="Z42" s="160"/>
      <c r="AA42" s="160"/>
      <c r="AB42" s="160"/>
      <c r="AC42" s="160"/>
      <c r="AD42" s="160"/>
      <c r="AE42" s="160"/>
      <c r="AF42" s="160"/>
      <c r="AG42" s="160"/>
      <c r="AH42" s="160"/>
      <c r="AI42" s="160"/>
      <c r="AJ42" s="160"/>
      <c r="AK42" s="57">
        <f t="shared" si="3"/>
        <v>0</v>
      </c>
      <c r="AL42" s="57">
        <f t="shared" si="4"/>
        <v>0</v>
      </c>
      <c r="AM42" s="57">
        <f t="shared" si="5"/>
        <v>0</v>
      </c>
      <c r="AN42" s="57" t="str">
        <f t="shared" si="6"/>
        <v/>
      </c>
      <c r="AO42" s="56">
        <f t="shared" si="7"/>
        <v>0</v>
      </c>
      <c r="AP42" s="56" t="str">
        <f t="shared" si="8"/>
        <v/>
      </c>
      <c r="AQ42" s="56">
        <f t="shared" si="9"/>
        <v>0</v>
      </c>
      <c r="AR42" s="56" t="str">
        <f t="shared" si="10"/>
        <v/>
      </c>
      <c r="AS42" s="58" t="str">
        <f>IFERROR(
   'Identitas Siswa'!E41 &amp; " " &amp; LOWER($AT$3) &amp; " " &amp; VLOOKUP(AP42, TP!$BG$5:$BH$24, 2, 0) &amp; ".",
"")</f>
        <v/>
      </c>
      <c r="AT42" s="58" t="str">
        <f>IFERROR(
   'Identitas Siswa'!E41 &amp; " " &amp; LOWER($AT$4) &amp; " " &amp; VLOOKUP(AR42, TP!$BG$5:$BH$24, 2, 0) &amp; ".",
"")</f>
        <v/>
      </c>
      <c r="AU42" s="15"/>
      <c r="AW42" s="29">
        <f t="shared" si="11"/>
        <v>0</v>
      </c>
      <c r="AX42" s="29">
        <f t="shared" si="0"/>
        <v>0</v>
      </c>
      <c r="AY42" s="29">
        <f t="shared" si="1"/>
        <v>0</v>
      </c>
      <c r="AZ42" s="54"/>
      <c r="BA42" s="29">
        <f t="shared" si="2"/>
        <v>0</v>
      </c>
      <c r="BE42" s="48"/>
      <c r="BF42" s="48"/>
    </row>
    <row r="43" spans="1:58" customFormat="1" hidden="1" x14ac:dyDescent="0.25">
      <c r="A43" s="56">
        <f>'Identitas Siswa'!A42</f>
        <v>35</v>
      </c>
      <c r="B43" s="62" t="str">
        <f>IF('Identitas Siswa'!D42=0,"",'Identitas Siswa'!D42)</f>
        <v/>
      </c>
      <c r="C43" s="160"/>
      <c r="D43" s="160"/>
      <c r="E43" s="160"/>
      <c r="F43" s="160"/>
      <c r="G43" s="160"/>
      <c r="H43" s="160"/>
      <c r="I43" s="160"/>
      <c r="J43" s="160"/>
      <c r="K43" s="160"/>
      <c r="L43" s="160"/>
      <c r="M43" s="160"/>
      <c r="N43" s="160"/>
      <c r="O43" s="160"/>
      <c r="P43" s="160"/>
      <c r="Q43" s="160"/>
      <c r="R43" s="160"/>
      <c r="S43" s="160"/>
      <c r="T43" s="160"/>
      <c r="U43" s="160"/>
      <c r="V43" s="160"/>
      <c r="W43" s="160"/>
      <c r="X43" s="160"/>
      <c r="Y43" s="160"/>
      <c r="Z43" s="160"/>
      <c r="AA43" s="160"/>
      <c r="AB43" s="160"/>
      <c r="AC43" s="160"/>
      <c r="AD43" s="160"/>
      <c r="AE43" s="160"/>
      <c r="AF43" s="160"/>
      <c r="AG43" s="160"/>
      <c r="AH43" s="160"/>
      <c r="AI43" s="160"/>
      <c r="AJ43" s="160"/>
      <c r="AK43" s="57">
        <f t="shared" si="3"/>
        <v>0</v>
      </c>
      <c r="AL43" s="57">
        <f t="shared" si="4"/>
        <v>0</v>
      </c>
      <c r="AM43" s="57">
        <f t="shared" si="5"/>
        <v>0</v>
      </c>
      <c r="AN43" s="57" t="str">
        <f t="shared" si="6"/>
        <v/>
      </c>
      <c r="AO43" s="56">
        <f t="shared" si="7"/>
        <v>0</v>
      </c>
      <c r="AP43" s="56" t="str">
        <f t="shared" si="8"/>
        <v/>
      </c>
      <c r="AQ43" s="56">
        <f t="shared" si="9"/>
        <v>0</v>
      </c>
      <c r="AR43" s="56" t="str">
        <f t="shared" si="10"/>
        <v/>
      </c>
      <c r="AS43" s="58" t="str">
        <f>IFERROR(
   'Identitas Siswa'!E42 &amp; " " &amp; LOWER($AT$3) &amp; " " &amp; VLOOKUP(AP43, TP!$BG$5:$BH$24, 2, 0) &amp; ".",
"")</f>
        <v/>
      </c>
      <c r="AT43" s="58" t="str">
        <f>IFERROR(
   'Identitas Siswa'!E42 &amp; " " &amp; LOWER($AT$4) &amp; " " &amp; VLOOKUP(AR43, TP!$BG$5:$BH$24, 2, 0) &amp; ".",
"")</f>
        <v/>
      </c>
      <c r="AU43" s="15"/>
      <c r="AW43" s="29">
        <f t="shared" si="11"/>
        <v>0</v>
      </c>
      <c r="AX43" s="29">
        <f t="shared" si="0"/>
        <v>0</v>
      </c>
      <c r="AY43" s="29">
        <f t="shared" si="1"/>
        <v>0</v>
      </c>
      <c r="AZ43" s="54"/>
      <c r="BA43" s="29">
        <f t="shared" si="2"/>
        <v>0</v>
      </c>
      <c r="BE43" s="48"/>
      <c r="BF43" s="48"/>
    </row>
    <row r="44" spans="1:58" customFormat="1" hidden="1" x14ac:dyDescent="0.25">
      <c r="A44" s="56">
        <f>'Identitas Siswa'!A43</f>
        <v>36</v>
      </c>
      <c r="B44" s="62" t="str">
        <f>IF('Identitas Siswa'!D43=0,"",'Identitas Siswa'!D43)</f>
        <v/>
      </c>
      <c r="C44" s="160"/>
      <c r="D44" s="160"/>
      <c r="E44" s="160"/>
      <c r="F44" s="160"/>
      <c r="G44" s="160"/>
      <c r="H44" s="160"/>
      <c r="I44" s="160"/>
      <c r="J44" s="160"/>
      <c r="K44" s="160"/>
      <c r="L44" s="160"/>
      <c r="M44" s="160"/>
      <c r="N44" s="160"/>
      <c r="O44" s="160"/>
      <c r="P44" s="160"/>
      <c r="Q44" s="160"/>
      <c r="R44" s="160"/>
      <c r="S44" s="160"/>
      <c r="T44" s="160"/>
      <c r="U44" s="160"/>
      <c r="V44" s="160"/>
      <c r="W44" s="160"/>
      <c r="X44" s="160"/>
      <c r="Y44" s="160"/>
      <c r="Z44" s="160"/>
      <c r="AA44" s="160"/>
      <c r="AB44" s="160"/>
      <c r="AC44" s="160"/>
      <c r="AD44" s="160"/>
      <c r="AE44" s="160"/>
      <c r="AF44" s="160"/>
      <c r="AG44" s="160"/>
      <c r="AH44" s="160"/>
      <c r="AI44" s="160"/>
      <c r="AJ44" s="160"/>
      <c r="AK44" s="57">
        <f t="shared" si="3"/>
        <v>0</v>
      </c>
      <c r="AL44" s="57">
        <f t="shared" si="4"/>
        <v>0</v>
      </c>
      <c r="AM44" s="57">
        <f t="shared" si="5"/>
        <v>0</v>
      </c>
      <c r="AN44" s="57" t="str">
        <f t="shared" si="6"/>
        <v/>
      </c>
      <c r="AO44" s="56">
        <f t="shared" si="7"/>
        <v>0</v>
      </c>
      <c r="AP44" s="56" t="str">
        <f t="shared" si="8"/>
        <v/>
      </c>
      <c r="AQ44" s="56">
        <f t="shared" si="9"/>
        <v>0</v>
      </c>
      <c r="AR44" s="56" t="str">
        <f t="shared" si="10"/>
        <v/>
      </c>
      <c r="AS44" s="58" t="str">
        <f>IFERROR(
   'Identitas Siswa'!E43 &amp; " " &amp; LOWER($AT$3) &amp; " " &amp; VLOOKUP(AP44, TP!$BG$5:$BH$24, 2, 0) &amp; ".",
"")</f>
        <v/>
      </c>
      <c r="AT44" s="58" t="str">
        <f>IFERROR(
   'Identitas Siswa'!E43 &amp; " " &amp; LOWER($AT$4) &amp; " " &amp; VLOOKUP(AR44, TP!$BG$5:$BH$24, 2, 0) &amp; ".",
"")</f>
        <v/>
      </c>
      <c r="AU44" s="15"/>
      <c r="AW44" s="29">
        <f t="shared" si="11"/>
        <v>0</v>
      </c>
      <c r="AX44" s="29">
        <f t="shared" si="0"/>
        <v>0</v>
      </c>
      <c r="AY44" s="29">
        <f t="shared" si="1"/>
        <v>0</v>
      </c>
      <c r="AZ44" s="54"/>
      <c r="BA44" s="29">
        <f t="shared" si="2"/>
        <v>0</v>
      </c>
      <c r="BE44" s="48"/>
      <c r="BF44" s="48"/>
    </row>
    <row r="45" spans="1:58" customFormat="1" hidden="1" x14ac:dyDescent="0.25">
      <c r="A45" s="56">
        <f>'Identitas Siswa'!A44</f>
        <v>37</v>
      </c>
      <c r="B45" s="62" t="str">
        <f>IF('Identitas Siswa'!D44=0,"",'Identitas Siswa'!D44)</f>
        <v/>
      </c>
      <c r="C45" s="160"/>
      <c r="D45" s="160"/>
      <c r="E45" s="160"/>
      <c r="F45" s="160"/>
      <c r="G45" s="160"/>
      <c r="H45" s="160"/>
      <c r="I45" s="160"/>
      <c r="J45" s="160"/>
      <c r="K45" s="160"/>
      <c r="L45" s="160"/>
      <c r="M45" s="160"/>
      <c r="N45" s="160"/>
      <c r="O45" s="160"/>
      <c r="P45" s="160"/>
      <c r="Q45" s="160"/>
      <c r="R45" s="160"/>
      <c r="S45" s="160"/>
      <c r="T45" s="160"/>
      <c r="U45" s="160"/>
      <c r="V45" s="160"/>
      <c r="W45" s="160"/>
      <c r="X45" s="160"/>
      <c r="Y45" s="160"/>
      <c r="Z45" s="160"/>
      <c r="AA45" s="160"/>
      <c r="AB45" s="160"/>
      <c r="AC45" s="160"/>
      <c r="AD45" s="160"/>
      <c r="AE45" s="160"/>
      <c r="AF45" s="160"/>
      <c r="AG45" s="160"/>
      <c r="AH45" s="160"/>
      <c r="AI45" s="160"/>
      <c r="AJ45" s="160"/>
      <c r="AK45" s="57">
        <f t="shared" si="3"/>
        <v>0</v>
      </c>
      <c r="AL45" s="57">
        <f t="shared" si="4"/>
        <v>0</v>
      </c>
      <c r="AM45" s="57">
        <f t="shared" si="5"/>
        <v>0</v>
      </c>
      <c r="AN45" s="57" t="str">
        <f t="shared" si="6"/>
        <v/>
      </c>
      <c r="AO45" s="56">
        <f t="shared" si="7"/>
        <v>0</v>
      </c>
      <c r="AP45" s="56" t="str">
        <f t="shared" si="8"/>
        <v/>
      </c>
      <c r="AQ45" s="56">
        <f t="shared" si="9"/>
        <v>0</v>
      </c>
      <c r="AR45" s="56" t="str">
        <f t="shared" si="10"/>
        <v/>
      </c>
      <c r="AS45" s="58" t="str">
        <f>IFERROR(
   'Identitas Siswa'!E44 &amp; " " &amp; LOWER($AT$3) &amp; " " &amp; VLOOKUP(AP45, TP!$BG$5:$BH$24, 2, 0) &amp; ".",
"")</f>
        <v/>
      </c>
      <c r="AT45" s="58" t="str">
        <f>IFERROR(
   'Identitas Siswa'!E44 &amp; " " &amp; LOWER($AT$4) &amp; " " &amp; VLOOKUP(AR45, TP!$BG$5:$BH$24, 2, 0) &amp; ".",
"")</f>
        <v/>
      </c>
      <c r="AU45" s="15"/>
      <c r="AW45" s="29">
        <f t="shared" si="11"/>
        <v>0</v>
      </c>
      <c r="AX45" s="29">
        <f t="shared" si="0"/>
        <v>0</v>
      </c>
      <c r="AY45" s="29">
        <f t="shared" si="1"/>
        <v>0</v>
      </c>
      <c r="AZ45" s="54"/>
      <c r="BA45" s="29">
        <f t="shared" si="2"/>
        <v>0</v>
      </c>
      <c r="BE45" s="48"/>
      <c r="BF45" s="48"/>
    </row>
    <row r="46" spans="1:58" customFormat="1" hidden="1" x14ac:dyDescent="0.25">
      <c r="A46" s="56">
        <f>'Identitas Siswa'!A45</f>
        <v>38</v>
      </c>
      <c r="B46" s="62" t="str">
        <f>IF('Identitas Siswa'!D45=0,"",'Identitas Siswa'!D45)</f>
        <v/>
      </c>
      <c r="C46" s="160"/>
      <c r="D46" s="160"/>
      <c r="E46" s="160"/>
      <c r="F46" s="160"/>
      <c r="G46" s="160"/>
      <c r="H46" s="160"/>
      <c r="I46" s="160"/>
      <c r="J46" s="160"/>
      <c r="K46" s="160"/>
      <c r="L46" s="160"/>
      <c r="M46" s="160"/>
      <c r="N46" s="160"/>
      <c r="O46" s="160"/>
      <c r="P46" s="160"/>
      <c r="Q46" s="160"/>
      <c r="R46" s="160"/>
      <c r="S46" s="160"/>
      <c r="T46" s="160"/>
      <c r="U46" s="160"/>
      <c r="V46" s="160"/>
      <c r="W46" s="160"/>
      <c r="X46" s="160"/>
      <c r="Y46" s="160"/>
      <c r="Z46" s="160"/>
      <c r="AA46" s="160"/>
      <c r="AB46" s="160"/>
      <c r="AC46" s="160"/>
      <c r="AD46" s="160"/>
      <c r="AE46" s="160"/>
      <c r="AF46" s="160"/>
      <c r="AG46" s="160"/>
      <c r="AH46" s="160"/>
      <c r="AI46" s="160"/>
      <c r="AJ46" s="160"/>
      <c r="AK46" s="57">
        <f t="shared" si="3"/>
        <v>0</v>
      </c>
      <c r="AL46" s="57">
        <f t="shared" si="4"/>
        <v>0</v>
      </c>
      <c r="AM46" s="57">
        <f t="shared" si="5"/>
        <v>0</v>
      </c>
      <c r="AN46" s="57" t="str">
        <f t="shared" si="6"/>
        <v/>
      </c>
      <c r="AO46" s="56">
        <f t="shared" si="7"/>
        <v>0</v>
      </c>
      <c r="AP46" s="56" t="str">
        <f t="shared" si="8"/>
        <v/>
      </c>
      <c r="AQ46" s="56">
        <f t="shared" si="9"/>
        <v>0</v>
      </c>
      <c r="AR46" s="56" t="str">
        <f t="shared" si="10"/>
        <v/>
      </c>
      <c r="AS46" s="58" t="str">
        <f>IFERROR(
   'Identitas Siswa'!E45 &amp; " " &amp; LOWER($AT$3) &amp; " " &amp; VLOOKUP(AP46, TP!$BG$5:$BH$24, 2, 0) &amp; ".",
"")</f>
        <v/>
      </c>
      <c r="AT46" s="58" t="str">
        <f>IFERROR(
   'Identitas Siswa'!E45 &amp; " " &amp; LOWER($AT$4) &amp; " " &amp; VLOOKUP(AR46, TP!$BG$5:$BH$24, 2, 0) &amp; ".",
"")</f>
        <v/>
      </c>
      <c r="AU46" s="15"/>
      <c r="AW46" s="29">
        <f t="shared" si="11"/>
        <v>0</v>
      </c>
      <c r="AX46" s="29">
        <f t="shared" si="0"/>
        <v>0</v>
      </c>
      <c r="AY46" s="29">
        <f t="shared" si="1"/>
        <v>0</v>
      </c>
      <c r="AZ46" s="54"/>
      <c r="BA46" s="29">
        <f t="shared" si="2"/>
        <v>0</v>
      </c>
      <c r="BE46" s="48"/>
      <c r="BF46" s="48"/>
    </row>
    <row r="47" spans="1:58" customFormat="1" hidden="1" x14ac:dyDescent="0.25">
      <c r="A47" s="56">
        <f>'Identitas Siswa'!A46</f>
        <v>39</v>
      </c>
      <c r="B47" s="62" t="str">
        <f>IF('Identitas Siswa'!D46=0,"",'Identitas Siswa'!D46)</f>
        <v/>
      </c>
      <c r="C47" s="160"/>
      <c r="D47" s="160"/>
      <c r="E47" s="160"/>
      <c r="F47" s="160"/>
      <c r="G47" s="160"/>
      <c r="H47" s="160"/>
      <c r="I47" s="160"/>
      <c r="J47" s="160"/>
      <c r="K47" s="160"/>
      <c r="L47" s="160"/>
      <c r="M47" s="160"/>
      <c r="N47" s="160"/>
      <c r="O47" s="160"/>
      <c r="P47" s="160"/>
      <c r="Q47" s="160"/>
      <c r="R47" s="160"/>
      <c r="S47" s="160"/>
      <c r="T47" s="160"/>
      <c r="U47" s="160"/>
      <c r="V47" s="160"/>
      <c r="W47" s="160"/>
      <c r="X47" s="160"/>
      <c r="Y47" s="160"/>
      <c r="Z47" s="160"/>
      <c r="AA47" s="160"/>
      <c r="AB47" s="160"/>
      <c r="AC47" s="160"/>
      <c r="AD47" s="160"/>
      <c r="AE47" s="160"/>
      <c r="AF47" s="160"/>
      <c r="AG47" s="160"/>
      <c r="AH47" s="160"/>
      <c r="AI47" s="160"/>
      <c r="AJ47" s="160"/>
      <c r="AK47" s="57">
        <f t="shared" si="3"/>
        <v>0</v>
      </c>
      <c r="AL47" s="57">
        <f t="shared" si="4"/>
        <v>0</v>
      </c>
      <c r="AM47" s="57">
        <f t="shared" si="5"/>
        <v>0</v>
      </c>
      <c r="AN47" s="57" t="str">
        <f t="shared" si="6"/>
        <v/>
      </c>
      <c r="AO47" s="56">
        <f t="shared" si="7"/>
        <v>0</v>
      </c>
      <c r="AP47" s="56" t="str">
        <f t="shared" si="8"/>
        <v/>
      </c>
      <c r="AQ47" s="56">
        <f t="shared" si="9"/>
        <v>0</v>
      </c>
      <c r="AR47" s="56" t="str">
        <f t="shared" si="10"/>
        <v/>
      </c>
      <c r="AS47" s="58" t="str">
        <f>IFERROR(
   'Identitas Siswa'!E46 &amp; " " &amp; LOWER($AT$3) &amp; " " &amp; VLOOKUP(AP47, TP!$BG$5:$BH$24, 2, 0) &amp; ".",
"")</f>
        <v/>
      </c>
      <c r="AT47" s="58" t="str">
        <f>IFERROR(
   'Identitas Siswa'!E46 &amp; " " &amp; LOWER($AT$4) &amp; " " &amp; VLOOKUP(AR47, TP!$BG$5:$BH$24, 2, 0) &amp; ".",
"")</f>
        <v/>
      </c>
      <c r="AU47" s="15"/>
      <c r="AW47" s="29">
        <f t="shared" si="11"/>
        <v>0</v>
      </c>
      <c r="AX47" s="29">
        <f t="shared" si="0"/>
        <v>0</v>
      </c>
      <c r="AY47" s="29">
        <f t="shared" si="1"/>
        <v>0</v>
      </c>
      <c r="AZ47" s="54"/>
      <c r="BA47" s="29">
        <f t="shared" si="2"/>
        <v>0</v>
      </c>
      <c r="BE47" s="48"/>
      <c r="BF47" s="48"/>
    </row>
    <row r="48" spans="1:58" customFormat="1" hidden="1" x14ac:dyDescent="0.25">
      <c r="A48" s="56">
        <f>'Identitas Siswa'!A47</f>
        <v>40</v>
      </c>
      <c r="B48" s="62" t="str">
        <f>IF('Identitas Siswa'!D47=0,"",'Identitas Siswa'!D47)</f>
        <v/>
      </c>
      <c r="C48" s="160"/>
      <c r="D48" s="160"/>
      <c r="E48" s="160"/>
      <c r="F48" s="160"/>
      <c r="G48" s="160"/>
      <c r="H48" s="160"/>
      <c r="I48" s="160"/>
      <c r="J48" s="160"/>
      <c r="K48" s="160"/>
      <c r="L48" s="160"/>
      <c r="M48" s="160"/>
      <c r="N48" s="160"/>
      <c r="O48" s="160"/>
      <c r="P48" s="160"/>
      <c r="Q48" s="160"/>
      <c r="R48" s="160"/>
      <c r="S48" s="160"/>
      <c r="T48" s="160"/>
      <c r="U48" s="160"/>
      <c r="V48" s="160"/>
      <c r="W48" s="160"/>
      <c r="X48" s="160"/>
      <c r="Y48" s="160"/>
      <c r="Z48" s="160"/>
      <c r="AA48" s="160"/>
      <c r="AB48" s="160"/>
      <c r="AC48" s="160"/>
      <c r="AD48" s="160"/>
      <c r="AE48" s="160"/>
      <c r="AF48" s="160"/>
      <c r="AG48" s="160"/>
      <c r="AH48" s="160"/>
      <c r="AI48" s="160"/>
      <c r="AJ48" s="160"/>
      <c r="AK48" s="57">
        <f t="shared" si="3"/>
        <v>0</v>
      </c>
      <c r="AL48" s="57">
        <f t="shared" si="4"/>
        <v>0</v>
      </c>
      <c r="AM48" s="57">
        <f t="shared" si="5"/>
        <v>0</v>
      </c>
      <c r="AN48" s="57" t="str">
        <f t="shared" si="6"/>
        <v/>
      </c>
      <c r="AO48" s="56">
        <f t="shared" si="7"/>
        <v>0</v>
      </c>
      <c r="AP48" s="56" t="str">
        <f t="shared" si="8"/>
        <v/>
      </c>
      <c r="AQ48" s="56">
        <f t="shared" si="9"/>
        <v>0</v>
      </c>
      <c r="AR48" s="56" t="str">
        <f t="shared" si="10"/>
        <v/>
      </c>
      <c r="AS48" s="58" t="str">
        <f>IFERROR(
   'Identitas Siswa'!E47 &amp; " " &amp; LOWER($AT$3) &amp; " " &amp; VLOOKUP(AP48, TP!$BG$5:$BH$24, 2, 0) &amp; ".",
"")</f>
        <v/>
      </c>
      <c r="AT48" s="58" t="str">
        <f>IFERROR(
   'Identitas Siswa'!E47 &amp; " " &amp; LOWER($AT$4) &amp; " " &amp; VLOOKUP(AR48, TP!$BG$5:$BH$24, 2, 0) &amp; ".",
"")</f>
        <v/>
      </c>
      <c r="AU48" s="15"/>
      <c r="AW48" s="29">
        <f t="shared" si="11"/>
        <v>0</v>
      </c>
      <c r="AX48" s="29">
        <f t="shared" si="0"/>
        <v>0</v>
      </c>
      <c r="AY48" s="29">
        <f t="shared" si="1"/>
        <v>0</v>
      </c>
      <c r="AZ48" s="54"/>
      <c r="BA48" s="29">
        <f t="shared" si="2"/>
        <v>0</v>
      </c>
      <c r="BE48" s="48"/>
      <c r="BF48" s="48"/>
    </row>
    <row r="49" spans="1:58" customFormat="1" hidden="1" x14ac:dyDescent="0.25">
      <c r="A49" s="56">
        <f>'Identitas Siswa'!A48</f>
        <v>41</v>
      </c>
      <c r="B49" s="62" t="str">
        <f>IF('Identitas Siswa'!D48=0,"",'Identitas Siswa'!D48)</f>
        <v/>
      </c>
      <c r="C49" s="160"/>
      <c r="D49" s="160"/>
      <c r="E49" s="160"/>
      <c r="F49" s="160"/>
      <c r="G49" s="160"/>
      <c r="H49" s="160"/>
      <c r="I49" s="160"/>
      <c r="J49" s="160"/>
      <c r="K49" s="160"/>
      <c r="L49" s="160"/>
      <c r="M49" s="160"/>
      <c r="N49" s="160"/>
      <c r="O49" s="160"/>
      <c r="P49" s="160"/>
      <c r="Q49" s="160"/>
      <c r="R49" s="160"/>
      <c r="S49" s="160"/>
      <c r="T49" s="160"/>
      <c r="U49" s="160"/>
      <c r="V49" s="160"/>
      <c r="W49" s="160"/>
      <c r="X49" s="160"/>
      <c r="Y49" s="160"/>
      <c r="Z49" s="160"/>
      <c r="AA49" s="160"/>
      <c r="AB49" s="160"/>
      <c r="AC49" s="160"/>
      <c r="AD49" s="160"/>
      <c r="AE49" s="160"/>
      <c r="AF49" s="160"/>
      <c r="AG49" s="160"/>
      <c r="AH49" s="160"/>
      <c r="AI49" s="160"/>
      <c r="AJ49" s="160"/>
      <c r="AK49" s="57">
        <f t="shared" si="3"/>
        <v>0</v>
      </c>
      <c r="AL49" s="57">
        <f t="shared" si="4"/>
        <v>0</v>
      </c>
      <c r="AM49" s="57">
        <f t="shared" si="5"/>
        <v>0</v>
      </c>
      <c r="AN49" s="57" t="str">
        <f t="shared" si="6"/>
        <v/>
      </c>
      <c r="AO49" s="56">
        <f t="shared" si="7"/>
        <v>0</v>
      </c>
      <c r="AP49" s="56" t="str">
        <f t="shared" si="8"/>
        <v/>
      </c>
      <c r="AQ49" s="56">
        <f t="shared" si="9"/>
        <v>0</v>
      </c>
      <c r="AR49" s="56" t="str">
        <f t="shared" si="10"/>
        <v/>
      </c>
      <c r="AS49" s="58" t="str">
        <f>IFERROR(
   'Identitas Siswa'!E48 &amp; " " &amp; LOWER($AT$3) &amp; " " &amp; VLOOKUP(AP49, TP!$BG$5:$BH$24, 2, 0) &amp; ".",
"")</f>
        <v/>
      </c>
      <c r="AT49" s="58" t="str">
        <f>IFERROR(
   'Identitas Siswa'!E48 &amp; " " &amp; LOWER($AT$4) &amp; " " &amp; VLOOKUP(AR49, TP!$BG$5:$BH$24, 2, 0) &amp; ".",
"")</f>
        <v/>
      </c>
      <c r="AU49" s="15"/>
      <c r="AW49" s="29">
        <f t="shared" si="11"/>
        <v>0</v>
      </c>
      <c r="AX49" s="29">
        <f t="shared" si="0"/>
        <v>0</v>
      </c>
      <c r="AY49" s="29">
        <f t="shared" si="1"/>
        <v>0</v>
      </c>
      <c r="AZ49" s="54"/>
      <c r="BA49" s="29">
        <f t="shared" si="2"/>
        <v>0</v>
      </c>
      <c r="BE49" s="48"/>
      <c r="BF49" s="48"/>
    </row>
    <row r="50" spans="1:58" customFormat="1" hidden="1" x14ac:dyDescent="0.25">
      <c r="A50" s="56">
        <f>'Identitas Siswa'!A49</f>
        <v>42</v>
      </c>
      <c r="B50" s="62" t="str">
        <f>IF('Identitas Siswa'!D49=0,"",'Identitas Siswa'!D49)</f>
        <v/>
      </c>
      <c r="C50" s="160"/>
      <c r="D50" s="160"/>
      <c r="E50" s="160"/>
      <c r="F50" s="160"/>
      <c r="G50" s="160"/>
      <c r="H50" s="160"/>
      <c r="I50" s="160"/>
      <c r="J50" s="160"/>
      <c r="K50" s="160"/>
      <c r="L50" s="160"/>
      <c r="M50" s="160"/>
      <c r="N50" s="160"/>
      <c r="O50" s="160"/>
      <c r="P50" s="160"/>
      <c r="Q50" s="160"/>
      <c r="R50" s="160"/>
      <c r="S50" s="160"/>
      <c r="T50" s="160"/>
      <c r="U50" s="160"/>
      <c r="V50" s="160"/>
      <c r="W50" s="160"/>
      <c r="X50" s="160"/>
      <c r="Y50" s="160"/>
      <c r="Z50" s="160"/>
      <c r="AA50" s="160"/>
      <c r="AB50" s="160"/>
      <c r="AC50" s="160"/>
      <c r="AD50" s="160"/>
      <c r="AE50" s="160"/>
      <c r="AF50" s="160"/>
      <c r="AG50" s="160"/>
      <c r="AH50" s="160"/>
      <c r="AI50" s="160"/>
      <c r="AJ50" s="160"/>
      <c r="AK50" s="57">
        <f t="shared" si="3"/>
        <v>0</v>
      </c>
      <c r="AL50" s="57">
        <f t="shared" si="4"/>
        <v>0</v>
      </c>
      <c r="AM50" s="57">
        <f t="shared" si="5"/>
        <v>0</v>
      </c>
      <c r="AN50" s="57" t="str">
        <f t="shared" si="6"/>
        <v/>
      </c>
      <c r="AO50" s="56">
        <f t="shared" si="7"/>
        <v>0</v>
      </c>
      <c r="AP50" s="56" t="str">
        <f t="shared" si="8"/>
        <v/>
      </c>
      <c r="AQ50" s="56">
        <f t="shared" si="9"/>
        <v>0</v>
      </c>
      <c r="AR50" s="56" t="str">
        <f t="shared" si="10"/>
        <v/>
      </c>
      <c r="AS50" s="58" t="str">
        <f>IFERROR(
   'Identitas Siswa'!E49 &amp; " " &amp; LOWER($AT$3) &amp; " " &amp; VLOOKUP(AP50, TP!$BG$5:$BH$24, 2, 0) &amp; ".",
"")</f>
        <v/>
      </c>
      <c r="AT50" s="58" t="str">
        <f>IFERROR(
   'Identitas Siswa'!E49 &amp; " " &amp; LOWER($AT$4) &amp; " " &amp; VLOOKUP(AR50, TP!$BG$5:$BH$24, 2, 0) &amp; ".",
"")</f>
        <v/>
      </c>
      <c r="AU50" s="15"/>
      <c r="AW50" s="29">
        <f t="shared" si="11"/>
        <v>0</v>
      </c>
      <c r="AX50" s="29">
        <f t="shared" si="0"/>
        <v>0</v>
      </c>
      <c r="AY50" s="29">
        <f t="shared" si="1"/>
        <v>0</v>
      </c>
      <c r="AZ50" s="54"/>
      <c r="BA50" s="29">
        <f t="shared" si="2"/>
        <v>0</v>
      </c>
      <c r="BE50" s="48"/>
      <c r="BF50" s="48"/>
    </row>
    <row r="51" spans="1:58" customFormat="1" hidden="1" x14ac:dyDescent="0.25">
      <c r="A51" s="56">
        <f>'Identitas Siswa'!A50</f>
        <v>43</v>
      </c>
      <c r="B51" s="62" t="str">
        <f>IF('Identitas Siswa'!D50=0,"",'Identitas Siswa'!D50)</f>
        <v/>
      </c>
      <c r="C51" s="160"/>
      <c r="D51" s="160"/>
      <c r="E51" s="160"/>
      <c r="F51" s="160"/>
      <c r="G51" s="160"/>
      <c r="H51" s="160"/>
      <c r="I51" s="160"/>
      <c r="J51" s="160"/>
      <c r="K51" s="160"/>
      <c r="L51" s="160"/>
      <c r="M51" s="160"/>
      <c r="N51" s="160"/>
      <c r="O51" s="160"/>
      <c r="P51" s="160"/>
      <c r="Q51" s="160"/>
      <c r="R51" s="160"/>
      <c r="S51" s="160"/>
      <c r="T51" s="160"/>
      <c r="U51" s="160"/>
      <c r="V51" s="160"/>
      <c r="W51" s="160"/>
      <c r="X51" s="160"/>
      <c r="Y51" s="160"/>
      <c r="Z51" s="160"/>
      <c r="AA51" s="160"/>
      <c r="AB51" s="160"/>
      <c r="AC51" s="160"/>
      <c r="AD51" s="160"/>
      <c r="AE51" s="160"/>
      <c r="AF51" s="160"/>
      <c r="AG51" s="160"/>
      <c r="AH51" s="160"/>
      <c r="AI51" s="160"/>
      <c r="AJ51" s="160"/>
      <c r="AK51" s="57">
        <f t="shared" si="3"/>
        <v>0</v>
      </c>
      <c r="AL51" s="57">
        <f t="shared" si="4"/>
        <v>0</v>
      </c>
      <c r="AM51" s="57">
        <f t="shared" si="5"/>
        <v>0</v>
      </c>
      <c r="AN51" s="57" t="str">
        <f t="shared" si="6"/>
        <v/>
      </c>
      <c r="AO51" s="56">
        <f t="shared" si="7"/>
        <v>0</v>
      </c>
      <c r="AP51" s="56" t="str">
        <f t="shared" si="8"/>
        <v/>
      </c>
      <c r="AQ51" s="56">
        <f t="shared" si="9"/>
        <v>0</v>
      </c>
      <c r="AR51" s="56" t="str">
        <f t="shared" si="10"/>
        <v/>
      </c>
      <c r="AS51" s="58" t="str">
        <f>IFERROR(
   'Identitas Siswa'!E50 &amp; " " &amp; LOWER($AT$3) &amp; " " &amp; VLOOKUP(AP51, TP!$BG$5:$BH$24, 2, 0) &amp; ".",
"")</f>
        <v/>
      </c>
      <c r="AT51" s="58" t="str">
        <f>IFERROR(
   'Identitas Siswa'!E50 &amp; " " &amp; LOWER($AT$4) &amp; " " &amp; VLOOKUP(AR51, TP!$BG$5:$BH$24, 2, 0) &amp; ".",
"")</f>
        <v/>
      </c>
      <c r="AU51" s="15"/>
      <c r="AW51" s="29">
        <f t="shared" si="11"/>
        <v>0</v>
      </c>
      <c r="AX51" s="29">
        <f t="shared" si="0"/>
        <v>0</v>
      </c>
      <c r="AY51" s="29">
        <f t="shared" si="1"/>
        <v>0</v>
      </c>
      <c r="AZ51" s="54"/>
      <c r="BA51" s="29">
        <f t="shared" si="2"/>
        <v>0</v>
      </c>
      <c r="BE51" s="48"/>
      <c r="BF51" s="48"/>
    </row>
    <row r="52" spans="1:58" customFormat="1" hidden="1" x14ac:dyDescent="0.25">
      <c r="A52" s="56">
        <f>'Identitas Siswa'!A51</f>
        <v>44</v>
      </c>
      <c r="B52" s="62" t="str">
        <f>IF('Identitas Siswa'!D51=0,"",'Identitas Siswa'!D51)</f>
        <v/>
      </c>
      <c r="C52" s="160"/>
      <c r="D52" s="160"/>
      <c r="E52" s="160"/>
      <c r="F52" s="160"/>
      <c r="G52" s="160"/>
      <c r="H52" s="160"/>
      <c r="I52" s="160"/>
      <c r="J52" s="160"/>
      <c r="K52" s="160"/>
      <c r="L52" s="160"/>
      <c r="M52" s="160"/>
      <c r="N52" s="160"/>
      <c r="O52" s="160"/>
      <c r="P52" s="160"/>
      <c r="Q52" s="160"/>
      <c r="R52" s="160"/>
      <c r="S52" s="160"/>
      <c r="T52" s="160"/>
      <c r="U52" s="160"/>
      <c r="V52" s="160"/>
      <c r="W52" s="160"/>
      <c r="X52" s="160"/>
      <c r="Y52" s="160"/>
      <c r="Z52" s="160"/>
      <c r="AA52" s="160"/>
      <c r="AB52" s="160"/>
      <c r="AC52" s="160"/>
      <c r="AD52" s="160"/>
      <c r="AE52" s="160"/>
      <c r="AF52" s="160"/>
      <c r="AG52" s="160"/>
      <c r="AH52" s="160"/>
      <c r="AI52" s="160"/>
      <c r="AJ52" s="160"/>
      <c r="AK52" s="57">
        <f t="shared" si="3"/>
        <v>0</v>
      </c>
      <c r="AL52" s="57">
        <f t="shared" si="4"/>
        <v>0</v>
      </c>
      <c r="AM52" s="57">
        <f t="shared" si="5"/>
        <v>0</v>
      </c>
      <c r="AN52" s="57" t="str">
        <f t="shared" si="6"/>
        <v/>
      </c>
      <c r="AO52" s="56">
        <f t="shared" si="7"/>
        <v>0</v>
      </c>
      <c r="AP52" s="56" t="str">
        <f t="shared" si="8"/>
        <v/>
      </c>
      <c r="AQ52" s="56">
        <f t="shared" si="9"/>
        <v>0</v>
      </c>
      <c r="AR52" s="56" t="str">
        <f t="shared" si="10"/>
        <v/>
      </c>
      <c r="AS52" s="58" t="str">
        <f>IFERROR(
   'Identitas Siswa'!E51 &amp; " " &amp; LOWER($AT$3) &amp; " " &amp; VLOOKUP(AP52, TP!$BG$5:$BH$24, 2, 0) &amp; ".",
"")</f>
        <v/>
      </c>
      <c r="AT52" s="58" t="str">
        <f>IFERROR(
   'Identitas Siswa'!E51 &amp; " " &amp; LOWER($AT$4) &amp; " " &amp; VLOOKUP(AR52, TP!$BG$5:$BH$24, 2, 0) &amp; ".",
"")</f>
        <v/>
      </c>
      <c r="AU52" s="15"/>
      <c r="AW52" s="29">
        <f t="shared" si="11"/>
        <v>0</v>
      </c>
      <c r="AX52" s="29">
        <f t="shared" si="0"/>
        <v>0</v>
      </c>
      <c r="AY52" s="29">
        <f t="shared" si="1"/>
        <v>0</v>
      </c>
      <c r="AZ52" s="54"/>
      <c r="BA52" s="29">
        <f t="shared" si="2"/>
        <v>0</v>
      </c>
      <c r="BE52" s="48"/>
      <c r="BF52" s="48"/>
    </row>
    <row r="53" spans="1:58" customFormat="1" hidden="1" x14ac:dyDescent="0.25">
      <c r="A53" s="56">
        <f>'Identitas Siswa'!A52</f>
        <v>45</v>
      </c>
      <c r="B53" s="62" t="str">
        <f>IF('Identitas Siswa'!D52=0,"",'Identitas Siswa'!D52)</f>
        <v/>
      </c>
      <c r="C53" s="160"/>
      <c r="D53" s="160"/>
      <c r="E53" s="160"/>
      <c r="F53" s="160"/>
      <c r="G53" s="160"/>
      <c r="H53" s="160"/>
      <c r="I53" s="160"/>
      <c r="J53" s="160"/>
      <c r="K53" s="160"/>
      <c r="L53" s="160"/>
      <c r="M53" s="160"/>
      <c r="N53" s="160"/>
      <c r="O53" s="160"/>
      <c r="P53" s="160"/>
      <c r="Q53" s="160"/>
      <c r="R53" s="160"/>
      <c r="S53" s="160"/>
      <c r="T53" s="160"/>
      <c r="U53" s="160"/>
      <c r="V53" s="160"/>
      <c r="W53" s="160"/>
      <c r="X53" s="160"/>
      <c r="Y53" s="160"/>
      <c r="Z53" s="160"/>
      <c r="AA53" s="160"/>
      <c r="AB53" s="160"/>
      <c r="AC53" s="160"/>
      <c r="AD53" s="160"/>
      <c r="AE53" s="160"/>
      <c r="AF53" s="160"/>
      <c r="AG53" s="160"/>
      <c r="AH53" s="160"/>
      <c r="AI53" s="160"/>
      <c r="AJ53" s="160"/>
      <c r="AK53" s="57">
        <f t="shared" si="3"/>
        <v>0</v>
      </c>
      <c r="AL53" s="57">
        <f t="shared" si="4"/>
        <v>0</v>
      </c>
      <c r="AM53" s="57">
        <f t="shared" si="5"/>
        <v>0</v>
      </c>
      <c r="AN53" s="57" t="str">
        <f t="shared" si="6"/>
        <v/>
      </c>
      <c r="AO53" s="56">
        <f t="shared" si="7"/>
        <v>0</v>
      </c>
      <c r="AP53" s="56" t="str">
        <f t="shared" si="8"/>
        <v/>
      </c>
      <c r="AQ53" s="56">
        <f t="shared" si="9"/>
        <v>0</v>
      </c>
      <c r="AR53" s="56" t="str">
        <f t="shared" si="10"/>
        <v/>
      </c>
      <c r="AS53" s="58" t="str">
        <f>IFERROR(
   'Identitas Siswa'!E52 &amp; " " &amp; LOWER($AT$3) &amp; " " &amp; VLOOKUP(AP53, TP!$BG$5:$BH$24, 2, 0) &amp; ".",
"")</f>
        <v/>
      </c>
      <c r="AT53" s="58" t="str">
        <f>IFERROR(
   'Identitas Siswa'!E52 &amp; " " &amp; LOWER($AT$4) &amp; " " &amp; VLOOKUP(AR53, TP!$BG$5:$BH$24, 2, 0) &amp; ".",
"")</f>
        <v/>
      </c>
      <c r="AU53" s="15"/>
      <c r="AW53" s="29">
        <f t="shared" si="11"/>
        <v>0</v>
      </c>
      <c r="AX53" s="29">
        <f t="shared" si="0"/>
        <v>0</v>
      </c>
      <c r="AY53" s="29">
        <f t="shared" si="1"/>
        <v>0</v>
      </c>
      <c r="AZ53" s="54"/>
      <c r="BA53" s="29">
        <f t="shared" si="2"/>
        <v>0</v>
      </c>
      <c r="BE53" s="48"/>
      <c r="BF53" s="48"/>
    </row>
    <row r="54" spans="1:58" customFormat="1" hidden="1" x14ac:dyDescent="0.25">
      <c r="A54" s="56">
        <f>'Identitas Siswa'!A53</f>
        <v>46</v>
      </c>
      <c r="B54" s="62" t="str">
        <f>IF('Identitas Siswa'!D53=0,"",'Identitas Siswa'!D53)</f>
        <v/>
      </c>
      <c r="C54" s="160"/>
      <c r="D54" s="160"/>
      <c r="E54" s="160"/>
      <c r="F54" s="160"/>
      <c r="G54" s="160"/>
      <c r="H54" s="160"/>
      <c r="I54" s="160"/>
      <c r="J54" s="160"/>
      <c r="K54" s="160"/>
      <c r="L54" s="160"/>
      <c r="M54" s="160"/>
      <c r="N54" s="160"/>
      <c r="O54" s="160"/>
      <c r="P54" s="160"/>
      <c r="Q54" s="160"/>
      <c r="R54" s="160"/>
      <c r="S54" s="160"/>
      <c r="T54" s="160"/>
      <c r="U54" s="160"/>
      <c r="V54" s="160"/>
      <c r="W54" s="160"/>
      <c r="X54" s="160"/>
      <c r="Y54" s="160"/>
      <c r="Z54" s="160"/>
      <c r="AA54" s="160"/>
      <c r="AB54" s="160"/>
      <c r="AC54" s="160"/>
      <c r="AD54" s="160"/>
      <c r="AE54" s="160"/>
      <c r="AF54" s="160"/>
      <c r="AG54" s="160"/>
      <c r="AH54" s="160"/>
      <c r="AI54" s="160"/>
      <c r="AJ54" s="160"/>
      <c r="AK54" s="57">
        <f t="shared" si="3"/>
        <v>0</v>
      </c>
      <c r="AL54" s="57">
        <f t="shared" si="4"/>
        <v>0</v>
      </c>
      <c r="AM54" s="57">
        <f t="shared" si="5"/>
        <v>0</v>
      </c>
      <c r="AN54" s="57" t="str">
        <f t="shared" si="6"/>
        <v/>
      </c>
      <c r="AO54" s="56">
        <f t="shared" si="7"/>
        <v>0</v>
      </c>
      <c r="AP54" s="56" t="str">
        <f t="shared" si="8"/>
        <v/>
      </c>
      <c r="AQ54" s="56">
        <f t="shared" si="9"/>
        <v>0</v>
      </c>
      <c r="AR54" s="56" t="str">
        <f t="shared" si="10"/>
        <v/>
      </c>
      <c r="AS54" s="58" t="str">
        <f>IFERROR(
   'Identitas Siswa'!E53 &amp; " " &amp; LOWER($AT$3) &amp; " " &amp; VLOOKUP(AP54, TP!$BG$5:$BH$24, 2, 0) &amp; ".",
"")</f>
        <v/>
      </c>
      <c r="AT54" s="58" t="str">
        <f>IFERROR(
   'Identitas Siswa'!E53 &amp; " " &amp; LOWER($AT$4) &amp; " " &amp; VLOOKUP(AR54, TP!$BG$5:$BH$24, 2, 0) &amp; ".",
"")</f>
        <v/>
      </c>
      <c r="AU54" s="15"/>
      <c r="AW54" s="29">
        <f t="shared" si="11"/>
        <v>0</v>
      </c>
      <c r="AX54" s="29">
        <f t="shared" si="0"/>
        <v>0</v>
      </c>
      <c r="AY54" s="29">
        <f t="shared" si="1"/>
        <v>0</v>
      </c>
      <c r="AZ54" s="54"/>
      <c r="BA54" s="29">
        <f t="shared" si="2"/>
        <v>0</v>
      </c>
      <c r="BE54" s="48"/>
      <c r="BF54" s="48"/>
    </row>
    <row r="55" spans="1:58" customFormat="1" hidden="1" x14ac:dyDescent="0.25">
      <c r="A55" s="56">
        <f>'Identitas Siswa'!A54</f>
        <v>47</v>
      </c>
      <c r="B55" s="62" t="str">
        <f>IF('Identitas Siswa'!D54=0,"",'Identitas Siswa'!D54)</f>
        <v/>
      </c>
      <c r="C55" s="160"/>
      <c r="D55" s="160"/>
      <c r="E55" s="160"/>
      <c r="F55" s="160"/>
      <c r="G55" s="160"/>
      <c r="H55" s="160"/>
      <c r="I55" s="160"/>
      <c r="J55" s="160"/>
      <c r="K55" s="160"/>
      <c r="L55" s="160"/>
      <c r="M55" s="160"/>
      <c r="N55" s="160"/>
      <c r="O55" s="160"/>
      <c r="P55" s="160"/>
      <c r="Q55" s="160"/>
      <c r="R55" s="160"/>
      <c r="S55" s="160"/>
      <c r="T55" s="160"/>
      <c r="U55" s="160"/>
      <c r="V55" s="160"/>
      <c r="W55" s="160"/>
      <c r="X55" s="160"/>
      <c r="Y55" s="160"/>
      <c r="Z55" s="160"/>
      <c r="AA55" s="160"/>
      <c r="AB55" s="160"/>
      <c r="AC55" s="160"/>
      <c r="AD55" s="160"/>
      <c r="AE55" s="160"/>
      <c r="AF55" s="160"/>
      <c r="AG55" s="160"/>
      <c r="AH55" s="160"/>
      <c r="AI55" s="160"/>
      <c r="AJ55" s="160"/>
      <c r="AK55" s="57">
        <f t="shared" si="3"/>
        <v>0</v>
      </c>
      <c r="AL55" s="57">
        <f t="shared" si="4"/>
        <v>0</v>
      </c>
      <c r="AM55" s="57">
        <f t="shared" si="5"/>
        <v>0</v>
      </c>
      <c r="AN55" s="57" t="str">
        <f t="shared" si="6"/>
        <v/>
      </c>
      <c r="AO55" s="56">
        <f t="shared" si="7"/>
        <v>0</v>
      </c>
      <c r="AP55" s="56" t="str">
        <f t="shared" si="8"/>
        <v/>
      </c>
      <c r="AQ55" s="56">
        <f t="shared" si="9"/>
        <v>0</v>
      </c>
      <c r="AR55" s="56" t="str">
        <f t="shared" si="10"/>
        <v/>
      </c>
      <c r="AS55" s="58" t="str">
        <f>IFERROR(
   'Identitas Siswa'!E54 &amp; " " &amp; LOWER($AT$3) &amp; " " &amp; VLOOKUP(AP55, TP!$BG$5:$BH$24, 2, 0) &amp; ".",
"")</f>
        <v/>
      </c>
      <c r="AT55" s="58" t="str">
        <f>IFERROR(
   'Identitas Siswa'!E54 &amp; " " &amp; LOWER($AT$4) &amp; " " &amp; VLOOKUP(AR55, TP!$BG$5:$BH$24, 2, 0) &amp; ".",
"")</f>
        <v/>
      </c>
      <c r="AU55" s="15"/>
      <c r="AW55" s="29">
        <f t="shared" si="11"/>
        <v>0</v>
      </c>
      <c r="AX55" s="29">
        <f t="shared" si="0"/>
        <v>0</v>
      </c>
      <c r="AY55" s="29">
        <f t="shared" si="1"/>
        <v>0</v>
      </c>
      <c r="AZ55" s="54"/>
      <c r="BA55" s="29">
        <f t="shared" si="2"/>
        <v>0</v>
      </c>
      <c r="BE55" s="48"/>
      <c r="BF55" s="48"/>
    </row>
    <row r="56" spans="1:58" customFormat="1" hidden="1" x14ac:dyDescent="0.25">
      <c r="A56" s="56">
        <f>'Identitas Siswa'!A55</f>
        <v>48</v>
      </c>
      <c r="B56" s="62" t="str">
        <f>IF('Identitas Siswa'!D55=0,"",'Identitas Siswa'!D55)</f>
        <v/>
      </c>
      <c r="C56" s="160"/>
      <c r="D56" s="160"/>
      <c r="E56" s="160"/>
      <c r="F56" s="160"/>
      <c r="G56" s="160"/>
      <c r="H56" s="160"/>
      <c r="I56" s="160"/>
      <c r="J56" s="160"/>
      <c r="K56" s="160"/>
      <c r="L56" s="160"/>
      <c r="M56" s="160"/>
      <c r="N56" s="160"/>
      <c r="O56" s="160"/>
      <c r="P56" s="160"/>
      <c r="Q56" s="160"/>
      <c r="R56" s="160"/>
      <c r="S56" s="160"/>
      <c r="T56" s="160"/>
      <c r="U56" s="160"/>
      <c r="V56" s="160"/>
      <c r="W56" s="160"/>
      <c r="X56" s="160"/>
      <c r="Y56" s="160"/>
      <c r="Z56" s="160"/>
      <c r="AA56" s="160"/>
      <c r="AB56" s="160"/>
      <c r="AC56" s="160"/>
      <c r="AD56" s="160"/>
      <c r="AE56" s="160"/>
      <c r="AF56" s="160"/>
      <c r="AG56" s="160"/>
      <c r="AH56" s="160"/>
      <c r="AI56" s="160"/>
      <c r="AJ56" s="160"/>
      <c r="AK56" s="57">
        <f t="shared" si="3"/>
        <v>0</v>
      </c>
      <c r="AL56" s="57">
        <f t="shared" si="4"/>
        <v>0</v>
      </c>
      <c r="AM56" s="57">
        <f t="shared" si="5"/>
        <v>0</v>
      </c>
      <c r="AN56" s="57" t="str">
        <f t="shared" si="6"/>
        <v/>
      </c>
      <c r="AO56" s="56">
        <f t="shared" si="7"/>
        <v>0</v>
      </c>
      <c r="AP56" s="56" t="str">
        <f t="shared" si="8"/>
        <v/>
      </c>
      <c r="AQ56" s="56">
        <f t="shared" si="9"/>
        <v>0</v>
      </c>
      <c r="AR56" s="56" t="str">
        <f t="shared" si="10"/>
        <v/>
      </c>
      <c r="AS56" s="58" t="str">
        <f>IFERROR(
   'Identitas Siswa'!E55 &amp; " " &amp; LOWER($AT$3) &amp; " " &amp; VLOOKUP(AP56, TP!$BG$5:$BH$24, 2, 0) &amp; ".",
"")</f>
        <v/>
      </c>
      <c r="AT56" s="58" t="str">
        <f>IFERROR(
   'Identitas Siswa'!E55 &amp; " " &amp; LOWER($AT$4) &amp; " " &amp; VLOOKUP(AR56, TP!$BG$5:$BH$24, 2, 0) &amp; ".",
"")</f>
        <v/>
      </c>
      <c r="AU56" s="15"/>
      <c r="AW56" s="29">
        <f t="shared" si="11"/>
        <v>0</v>
      </c>
      <c r="AX56" s="29">
        <f t="shared" si="0"/>
        <v>0</v>
      </c>
      <c r="AY56" s="29">
        <f t="shared" si="1"/>
        <v>0</v>
      </c>
      <c r="AZ56" s="54"/>
      <c r="BA56" s="29">
        <f t="shared" si="2"/>
        <v>0</v>
      </c>
      <c r="BE56" s="48"/>
      <c r="BF56" s="48"/>
    </row>
    <row r="57" spans="1:58" customFormat="1" hidden="1" x14ac:dyDescent="0.25">
      <c r="A57" s="56">
        <f>'Identitas Siswa'!A56</f>
        <v>49</v>
      </c>
      <c r="B57" s="62" t="str">
        <f>IF('Identitas Siswa'!D56=0,"",'Identitas Siswa'!D56)</f>
        <v/>
      </c>
      <c r="C57" s="160"/>
      <c r="D57" s="160"/>
      <c r="E57" s="160"/>
      <c r="F57" s="160"/>
      <c r="G57" s="160"/>
      <c r="H57" s="160"/>
      <c r="I57" s="160"/>
      <c r="J57" s="160"/>
      <c r="K57" s="160"/>
      <c r="L57" s="160"/>
      <c r="M57" s="160"/>
      <c r="N57" s="160"/>
      <c r="O57" s="160"/>
      <c r="P57" s="160"/>
      <c r="Q57" s="160"/>
      <c r="R57" s="160"/>
      <c r="S57" s="160"/>
      <c r="T57" s="160"/>
      <c r="U57" s="160"/>
      <c r="V57" s="160"/>
      <c r="W57" s="160"/>
      <c r="X57" s="160"/>
      <c r="Y57" s="160"/>
      <c r="Z57" s="160"/>
      <c r="AA57" s="160"/>
      <c r="AB57" s="160"/>
      <c r="AC57" s="160"/>
      <c r="AD57" s="160"/>
      <c r="AE57" s="160"/>
      <c r="AF57" s="160"/>
      <c r="AG57" s="160"/>
      <c r="AH57" s="160"/>
      <c r="AI57" s="160"/>
      <c r="AJ57" s="160"/>
      <c r="AK57" s="57">
        <f t="shared" si="3"/>
        <v>0</v>
      </c>
      <c r="AL57" s="57">
        <f t="shared" si="4"/>
        <v>0</v>
      </c>
      <c r="AM57" s="57">
        <f t="shared" si="5"/>
        <v>0</v>
      </c>
      <c r="AN57" s="57" t="str">
        <f t="shared" si="6"/>
        <v/>
      </c>
      <c r="AO57" s="56">
        <f t="shared" si="7"/>
        <v>0</v>
      </c>
      <c r="AP57" s="56" t="str">
        <f t="shared" si="8"/>
        <v/>
      </c>
      <c r="AQ57" s="56">
        <f t="shared" si="9"/>
        <v>0</v>
      </c>
      <c r="AR57" s="56" t="str">
        <f t="shared" si="10"/>
        <v/>
      </c>
      <c r="AS57" s="58" t="str">
        <f>IFERROR(
   'Identitas Siswa'!E56 &amp; " " &amp; LOWER($AT$3) &amp; " " &amp; VLOOKUP(AP57, TP!$BG$5:$BH$24, 2, 0) &amp; ".",
"")</f>
        <v/>
      </c>
      <c r="AT57" s="58" t="str">
        <f>IFERROR(
   'Identitas Siswa'!E56 &amp; " " &amp; LOWER($AT$4) &amp; " " &amp; VLOOKUP(AR57, TP!$BG$5:$BH$24, 2, 0) &amp; ".",
"")</f>
        <v/>
      </c>
      <c r="AU57" s="15"/>
      <c r="AW57" s="29">
        <f t="shared" si="11"/>
        <v>0</v>
      </c>
      <c r="AX57" s="29">
        <f t="shared" si="0"/>
        <v>0</v>
      </c>
      <c r="AY57" s="29">
        <f t="shared" si="1"/>
        <v>0</v>
      </c>
      <c r="AZ57" s="54"/>
      <c r="BA57" s="29">
        <f t="shared" si="2"/>
        <v>0</v>
      </c>
      <c r="BE57" s="48"/>
      <c r="BF57" s="48"/>
    </row>
    <row r="58" spans="1:58" customFormat="1" hidden="1" x14ac:dyDescent="0.25">
      <c r="A58" s="56">
        <f>'Identitas Siswa'!A57</f>
        <v>50</v>
      </c>
      <c r="B58" s="62" t="str">
        <f>IF('Identitas Siswa'!D57=0,"",'Identitas Siswa'!D57)</f>
        <v/>
      </c>
      <c r="C58" s="160"/>
      <c r="D58" s="160"/>
      <c r="E58" s="160"/>
      <c r="F58" s="160"/>
      <c r="G58" s="160"/>
      <c r="H58" s="160"/>
      <c r="I58" s="160"/>
      <c r="J58" s="160"/>
      <c r="K58" s="160"/>
      <c r="L58" s="160"/>
      <c r="M58" s="160"/>
      <c r="N58" s="160"/>
      <c r="O58" s="160"/>
      <c r="P58" s="160"/>
      <c r="Q58" s="160"/>
      <c r="R58" s="160"/>
      <c r="S58" s="160"/>
      <c r="T58" s="160"/>
      <c r="U58" s="160"/>
      <c r="V58" s="160"/>
      <c r="W58" s="160"/>
      <c r="X58" s="160"/>
      <c r="Y58" s="160"/>
      <c r="Z58" s="160"/>
      <c r="AA58" s="160"/>
      <c r="AB58" s="160"/>
      <c r="AC58" s="160"/>
      <c r="AD58" s="160"/>
      <c r="AE58" s="160"/>
      <c r="AF58" s="160"/>
      <c r="AG58" s="160"/>
      <c r="AH58" s="160"/>
      <c r="AI58" s="160"/>
      <c r="AJ58" s="160"/>
      <c r="AK58" s="57">
        <f t="shared" si="3"/>
        <v>0</v>
      </c>
      <c r="AL58" s="57">
        <f t="shared" si="4"/>
        <v>0</v>
      </c>
      <c r="AM58" s="57">
        <f t="shared" si="5"/>
        <v>0</v>
      </c>
      <c r="AN58" s="57" t="str">
        <f t="shared" si="6"/>
        <v/>
      </c>
      <c r="AO58" s="56">
        <f t="shared" si="7"/>
        <v>0</v>
      </c>
      <c r="AP58" s="56" t="str">
        <f t="shared" si="8"/>
        <v/>
      </c>
      <c r="AQ58" s="56">
        <f t="shared" si="9"/>
        <v>0</v>
      </c>
      <c r="AR58" s="56" t="str">
        <f t="shared" si="10"/>
        <v/>
      </c>
      <c r="AS58" s="58" t="str">
        <f>IFERROR(
   'Identitas Siswa'!E57 &amp; " " &amp; LOWER($AT$3) &amp; " " &amp; VLOOKUP(AP58, TP!$BG$5:$BH$24, 2, 0) &amp; ".",
"")</f>
        <v/>
      </c>
      <c r="AT58" s="58" t="str">
        <f>IFERROR(
   'Identitas Siswa'!E57 &amp; " " &amp; LOWER($AT$4) &amp; " " &amp; VLOOKUP(AR58, TP!$BG$5:$BH$24, 2, 0) &amp; ".",
"")</f>
        <v/>
      </c>
      <c r="AU58" s="15"/>
      <c r="AW58" s="29">
        <f t="shared" si="11"/>
        <v>0</v>
      </c>
      <c r="AX58" s="29">
        <f t="shared" si="0"/>
        <v>0</v>
      </c>
      <c r="AY58" s="29">
        <f t="shared" si="1"/>
        <v>0</v>
      </c>
      <c r="AZ58" s="54"/>
      <c r="BA58" s="29">
        <f t="shared" si="2"/>
        <v>0</v>
      </c>
      <c r="BE58" s="48"/>
      <c r="BF58" s="48"/>
    </row>
    <row r="59" spans="1:58" customFormat="1" hidden="1" x14ac:dyDescent="0.25">
      <c r="A59" s="56">
        <f>'Identitas Siswa'!A58</f>
        <v>51</v>
      </c>
      <c r="B59" s="62" t="str">
        <f>IF('Identitas Siswa'!D58=0,"",'Identitas Siswa'!D58)</f>
        <v/>
      </c>
      <c r="C59" s="160"/>
      <c r="D59" s="160"/>
      <c r="E59" s="160"/>
      <c r="F59" s="160"/>
      <c r="G59" s="160"/>
      <c r="H59" s="160"/>
      <c r="I59" s="160"/>
      <c r="J59" s="160"/>
      <c r="K59" s="160"/>
      <c r="L59" s="160"/>
      <c r="M59" s="160"/>
      <c r="N59" s="160"/>
      <c r="O59" s="160"/>
      <c r="P59" s="160"/>
      <c r="Q59" s="160"/>
      <c r="R59" s="160"/>
      <c r="S59" s="160"/>
      <c r="T59" s="160"/>
      <c r="U59" s="160"/>
      <c r="V59" s="160"/>
      <c r="W59" s="160"/>
      <c r="X59" s="160"/>
      <c r="Y59" s="160"/>
      <c r="Z59" s="160"/>
      <c r="AA59" s="160"/>
      <c r="AB59" s="160"/>
      <c r="AC59" s="160"/>
      <c r="AD59" s="160"/>
      <c r="AE59" s="160"/>
      <c r="AF59" s="160"/>
      <c r="AG59" s="160"/>
      <c r="AH59" s="160"/>
      <c r="AI59" s="160"/>
      <c r="AJ59" s="160"/>
      <c r="AK59" s="57">
        <f t="shared" si="3"/>
        <v>0</v>
      </c>
      <c r="AL59" s="57">
        <f t="shared" si="4"/>
        <v>0</v>
      </c>
      <c r="AM59" s="57">
        <f t="shared" si="5"/>
        <v>0</v>
      </c>
      <c r="AN59" s="57" t="str">
        <f t="shared" si="6"/>
        <v/>
      </c>
      <c r="AO59" s="56">
        <f t="shared" si="7"/>
        <v>0</v>
      </c>
      <c r="AP59" s="56" t="str">
        <f t="shared" si="8"/>
        <v/>
      </c>
      <c r="AQ59" s="56">
        <f t="shared" si="9"/>
        <v>0</v>
      </c>
      <c r="AR59" s="56" t="str">
        <f t="shared" si="10"/>
        <v/>
      </c>
      <c r="AS59" s="58" t="str">
        <f>IFERROR(
   'Identitas Siswa'!E58 &amp; " " &amp; LOWER($AT$3) &amp; " " &amp; VLOOKUP(AP59, TP!$BG$5:$BH$24, 2, 0) &amp; ".",
"")</f>
        <v/>
      </c>
      <c r="AT59" s="58" t="str">
        <f>IFERROR(
   'Identitas Siswa'!E58 &amp; " " &amp; LOWER($AT$4) &amp; " " &amp; VLOOKUP(AR59, TP!$BG$5:$BH$24, 2, 0) &amp; ".",
"")</f>
        <v/>
      </c>
      <c r="AU59" s="15"/>
      <c r="AW59" s="29">
        <f t="shared" si="11"/>
        <v>0</v>
      </c>
      <c r="AX59" s="29">
        <f t="shared" si="0"/>
        <v>0</v>
      </c>
      <c r="AY59" s="29">
        <f t="shared" si="1"/>
        <v>0</v>
      </c>
      <c r="AZ59" s="54"/>
      <c r="BA59" s="29">
        <f t="shared" si="2"/>
        <v>0</v>
      </c>
      <c r="BE59" s="48"/>
      <c r="BF59" s="48"/>
    </row>
    <row r="60" spans="1:58" customFormat="1" hidden="1" x14ac:dyDescent="0.25">
      <c r="A60" s="56">
        <f>'Identitas Siswa'!A59</f>
        <v>52</v>
      </c>
      <c r="B60" s="62" t="str">
        <f>IF('Identitas Siswa'!D59=0,"",'Identitas Siswa'!D59)</f>
        <v/>
      </c>
      <c r="C60" s="160"/>
      <c r="D60" s="160"/>
      <c r="E60" s="160"/>
      <c r="F60" s="160"/>
      <c r="G60" s="160"/>
      <c r="H60" s="160"/>
      <c r="I60" s="160"/>
      <c r="J60" s="160"/>
      <c r="K60" s="160"/>
      <c r="L60" s="160"/>
      <c r="M60" s="160"/>
      <c r="N60" s="160"/>
      <c r="O60" s="160"/>
      <c r="P60" s="160"/>
      <c r="Q60" s="160"/>
      <c r="R60" s="160"/>
      <c r="S60" s="160"/>
      <c r="T60" s="160"/>
      <c r="U60" s="160"/>
      <c r="V60" s="160"/>
      <c r="W60" s="160"/>
      <c r="X60" s="160"/>
      <c r="Y60" s="160"/>
      <c r="Z60" s="160"/>
      <c r="AA60" s="160"/>
      <c r="AB60" s="160"/>
      <c r="AC60" s="160"/>
      <c r="AD60" s="160"/>
      <c r="AE60" s="160"/>
      <c r="AF60" s="160"/>
      <c r="AG60" s="160"/>
      <c r="AH60" s="160"/>
      <c r="AI60" s="160"/>
      <c r="AJ60" s="160"/>
      <c r="AK60" s="57">
        <f t="shared" si="3"/>
        <v>0</v>
      </c>
      <c r="AL60" s="57">
        <f t="shared" si="4"/>
        <v>0</v>
      </c>
      <c r="AM60" s="57">
        <f t="shared" si="5"/>
        <v>0</v>
      </c>
      <c r="AN60" s="57" t="str">
        <f t="shared" si="6"/>
        <v/>
      </c>
      <c r="AO60" s="56">
        <f t="shared" si="7"/>
        <v>0</v>
      </c>
      <c r="AP60" s="56" t="str">
        <f t="shared" si="8"/>
        <v/>
      </c>
      <c r="AQ60" s="56">
        <f t="shared" si="9"/>
        <v>0</v>
      </c>
      <c r="AR60" s="56" t="str">
        <f t="shared" si="10"/>
        <v/>
      </c>
      <c r="AS60" s="58" t="str">
        <f>IFERROR(
   'Identitas Siswa'!E59 &amp; " " &amp; LOWER($AT$3) &amp; " " &amp; VLOOKUP(AP60, TP!$BG$5:$BH$24, 2, 0) &amp; ".",
"")</f>
        <v/>
      </c>
      <c r="AT60" s="58" t="str">
        <f>IFERROR(
   'Identitas Siswa'!E59 &amp; " " &amp; LOWER($AT$4) &amp; " " &amp; VLOOKUP(AR60, TP!$BG$5:$BH$24, 2, 0) &amp; ".",
"")</f>
        <v/>
      </c>
      <c r="AU60" s="15"/>
      <c r="AW60" s="29">
        <f t="shared" si="11"/>
        <v>0</v>
      </c>
      <c r="AX60" s="29">
        <f t="shared" si="0"/>
        <v>0</v>
      </c>
      <c r="AY60" s="29">
        <f t="shared" si="1"/>
        <v>0</v>
      </c>
      <c r="AZ60" s="54"/>
      <c r="BA60" s="29">
        <f t="shared" si="2"/>
        <v>0</v>
      </c>
      <c r="BE60" s="48"/>
      <c r="BF60" s="48"/>
    </row>
    <row r="61" spans="1:58" customFormat="1" hidden="1" x14ac:dyDescent="0.25">
      <c r="A61" s="56">
        <f>'Identitas Siswa'!A60</f>
        <v>53</v>
      </c>
      <c r="B61" s="62" t="str">
        <f>IF('Identitas Siswa'!D60=0,"",'Identitas Siswa'!D60)</f>
        <v/>
      </c>
      <c r="C61" s="160"/>
      <c r="D61" s="160"/>
      <c r="E61" s="160"/>
      <c r="F61" s="160"/>
      <c r="G61" s="160"/>
      <c r="H61" s="160"/>
      <c r="I61" s="160"/>
      <c r="J61" s="160"/>
      <c r="K61" s="160"/>
      <c r="L61" s="160"/>
      <c r="M61" s="160"/>
      <c r="N61" s="160"/>
      <c r="O61" s="160"/>
      <c r="P61" s="160"/>
      <c r="Q61" s="160"/>
      <c r="R61" s="160"/>
      <c r="S61" s="160"/>
      <c r="T61" s="160"/>
      <c r="U61" s="160"/>
      <c r="V61" s="160"/>
      <c r="W61" s="160"/>
      <c r="X61" s="160"/>
      <c r="Y61" s="160"/>
      <c r="Z61" s="160"/>
      <c r="AA61" s="160"/>
      <c r="AB61" s="160"/>
      <c r="AC61" s="160"/>
      <c r="AD61" s="160"/>
      <c r="AE61" s="160"/>
      <c r="AF61" s="160"/>
      <c r="AG61" s="160"/>
      <c r="AH61" s="160"/>
      <c r="AI61" s="160"/>
      <c r="AJ61" s="160"/>
      <c r="AK61" s="57">
        <f t="shared" si="3"/>
        <v>0</v>
      </c>
      <c r="AL61" s="57">
        <f t="shared" si="4"/>
        <v>0</v>
      </c>
      <c r="AM61" s="57">
        <f t="shared" si="5"/>
        <v>0</v>
      </c>
      <c r="AN61" s="57" t="str">
        <f t="shared" si="6"/>
        <v/>
      </c>
      <c r="AO61" s="56">
        <f t="shared" si="7"/>
        <v>0</v>
      </c>
      <c r="AP61" s="56" t="str">
        <f t="shared" si="8"/>
        <v/>
      </c>
      <c r="AQ61" s="56">
        <f t="shared" si="9"/>
        <v>0</v>
      </c>
      <c r="AR61" s="56" t="str">
        <f t="shared" si="10"/>
        <v/>
      </c>
      <c r="AS61" s="58" t="str">
        <f>IFERROR(
   'Identitas Siswa'!E60 &amp; " " &amp; LOWER($AT$3) &amp; " " &amp; VLOOKUP(AP61, TP!$BG$5:$BH$24, 2, 0) &amp; ".",
"")</f>
        <v/>
      </c>
      <c r="AT61" s="58" t="str">
        <f>IFERROR(
   'Identitas Siswa'!E60 &amp; " " &amp; LOWER($AT$4) &amp; " " &amp; VLOOKUP(AR61, TP!$BG$5:$BH$24, 2, 0) &amp; ".",
"")</f>
        <v/>
      </c>
      <c r="AU61" s="15"/>
      <c r="AW61" s="29">
        <f t="shared" si="11"/>
        <v>0</v>
      </c>
      <c r="AX61" s="29">
        <f t="shared" si="0"/>
        <v>0</v>
      </c>
      <c r="AY61" s="29">
        <f t="shared" si="1"/>
        <v>0</v>
      </c>
      <c r="AZ61" s="54"/>
      <c r="BA61" s="29">
        <f t="shared" si="2"/>
        <v>0</v>
      </c>
      <c r="BE61" s="48"/>
      <c r="BF61" s="48"/>
    </row>
    <row r="62" spans="1:58" customFormat="1" hidden="1" x14ac:dyDescent="0.25">
      <c r="A62" s="56">
        <f>'Identitas Siswa'!A61</f>
        <v>54</v>
      </c>
      <c r="B62" s="62" t="str">
        <f>IF('Identitas Siswa'!D61=0,"",'Identitas Siswa'!D61)</f>
        <v/>
      </c>
      <c r="C62" s="160"/>
      <c r="D62" s="160"/>
      <c r="E62" s="160"/>
      <c r="F62" s="160"/>
      <c r="G62" s="160"/>
      <c r="H62" s="160"/>
      <c r="I62" s="160"/>
      <c r="J62" s="160"/>
      <c r="K62" s="160"/>
      <c r="L62" s="160"/>
      <c r="M62" s="160"/>
      <c r="N62" s="160"/>
      <c r="O62" s="160"/>
      <c r="P62" s="160"/>
      <c r="Q62" s="160"/>
      <c r="R62" s="160"/>
      <c r="S62" s="160"/>
      <c r="T62" s="160"/>
      <c r="U62" s="160"/>
      <c r="V62" s="160"/>
      <c r="W62" s="160"/>
      <c r="X62" s="160"/>
      <c r="Y62" s="160"/>
      <c r="Z62" s="160"/>
      <c r="AA62" s="160"/>
      <c r="AB62" s="160"/>
      <c r="AC62" s="160"/>
      <c r="AD62" s="160"/>
      <c r="AE62" s="160"/>
      <c r="AF62" s="160"/>
      <c r="AG62" s="160"/>
      <c r="AH62" s="160"/>
      <c r="AI62" s="160"/>
      <c r="AJ62" s="160"/>
      <c r="AK62" s="57">
        <f t="shared" si="3"/>
        <v>0</v>
      </c>
      <c r="AL62" s="57">
        <f t="shared" si="4"/>
        <v>0</v>
      </c>
      <c r="AM62" s="57">
        <f t="shared" si="5"/>
        <v>0</v>
      </c>
      <c r="AN62" s="57" t="str">
        <f t="shared" si="6"/>
        <v/>
      </c>
      <c r="AO62" s="56">
        <f t="shared" si="7"/>
        <v>0</v>
      </c>
      <c r="AP62" s="56" t="str">
        <f t="shared" si="8"/>
        <v/>
      </c>
      <c r="AQ62" s="56">
        <f t="shared" si="9"/>
        <v>0</v>
      </c>
      <c r="AR62" s="56" t="str">
        <f t="shared" si="10"/>
        <v/>
      </c>
      <c r="AS62" s="58" t="str">
        <f>IFERROR(
   'Identitas Siswa'!E61 &amp; " " &amp; LOWER($AT$3) &amp; " " &amp; VLOOKUP(AP62, TP!$BG$5:$BH$24, 2, 0) &amp; ".",
"")</f>
        <v/>
      </c>
      <c r="AT62" s="58" t="str">
        <f>IFERROR(
   'Identitas Siswa'!E61 &amp; " " &amp; LOWER($AT$4) &amp; " " &amp; VLOOKUP(AR62, TP!$BG$5:$BH$24, 2, 0) &amp; ".",
"")</f>
        <v/>
      </c>
      <c r="AU62" s="15"/>
      <c r="AW62" s="29">
        <f t="shared" si="11"/>
        <v>0</v>
      </c>
      <c r="AX62" s="29">
        <f t="shared" si="0"/>
        <v>0</v>
      </c>
      <c r="AY62" s="29">
        <f t="shared" si="1"/>
        <v>0</v>
      </c>
      <c r="AZ62" s="54"/>
      <c r="BA62" s="29">
        <f t="shared" si="2"/>
        <v>0</v>
      </c>
      <c r="BE62" s="48"/>
      <c r="BF62" s="48"/>
    </row>
    <row r="63" spans="1:58" customFormat="1" hidden="1" x14ac:dyDescent="0.25">
      <c r="A63" s="56">
        <f>'Identitas Siswa'!A62</f>
        <v>55</v>
      </c>
      <c r="B63" s="62" t="str">
        <f>IF('Identitas Siswa'!D62=0,"",'Identitas Siswa'!D62)</f>
        <v/>
      </c>
      <c r="C63" s="160"/>
      <c r="D63" s="160"/>
      <c r="E63" s="160"/>
      <c r="F63" s="160"/>
      <c r="G63" s="160"/>
      <c r="H63" s="160"/>
      <c r="I63" s="160"/>
      <c r="J63" s="160"/>
      <c r="K63" s="160"/>
      <c r="L63" s="160"/>
      <c r="M63" s="160"/>
      <c r="N63" s="160"/>
      <c r="O63" s="160"/>
      <c r="P63" s="160"/>
      <c r="Q63" s="160"/>
      <c r="R63" s="160"/>
      <c r="S63" s="160"/>
      <c r="T63" s="160"/>
      <c r="U63" s="160"/>
      <c r="V63" s="160"/>
      <c r="W63" s="160"/>
      <c r="X63" s="160"/>
      <c r="Y63" s="160"/>
      <c r="Z63" s="160"/>
      <c r="AA63" s="160"/>
      <c r="AB63" s="160"/>
      <c r="AC63" s="160"/>
      <c r="AD63" s="160"/>
      <c r="AE63" s="160"/>
      <c r="AF63" s="160"/>
      <c r="AG63" s="160"/>
      <c r="AH63" s="160"/>
      <c r="AI63" s="160"/>
      <c r="AJ63" s="160"/>
      <c r="AK63" s="57">
        <f t="shared" si="3"/>
        <v>0</v>
      </c>
      <c r="AL63" s="57">
        <f t="shared" si="4"/>
        <v>0</v>
      </c>
      <c r="AM63" s="57">
        <f t="shared" si="5"/>
        <v>0</v>
      </c>
      <c r="AN63" s="57" t="str">
        <f t="shared" si="6"/>
        <v/>
      </c>
      <c r="AO63" s="56">
        <f t="shared" si="7"/>
        <v>0</v>
      </c>
      <c r="AP63" s="56" t="str">
        <f t="shared" si="8"/>
        <v/>
      </c>
      <c r="AQ63" s="56">
        <f t="shared" si="9"/>
        <v>0</v>
      </c>
      <c r="AR63" s="56" t="str">
        <f t="shared" si="10"/>
        <v/>
      </c>
      <c r="AS63" s="58" t="str">
        <f>IFERROR(
   'Identitas Siswa'!E62 &amp; " " &amp; LOWER($AT$3) &amp; " " &amp; VLOOKUP(AP63, TP!$BG$5:$BH$24, 2, 0) &amp; ".",
"")</f>
        <v/>
      </c>
      <c r="AT63" s="58" t="str">
        <f>IFERROR(
   'Identitas Siswa'!E62 &amp; " " &amp; LOWER($AT$4) &amp; " " &amp; VLOOKUP(AR63, TP!$BG$5:$BH$24, 2, 0) &amp; ".",
"")</f>
        <v/>
      </c>
      <c r="AU63" s="15"/>
      <c r="AW63" s="29">
        <f t="shared" si="11"/>
        <v>0</v>
      </c>
      <c r="AX63" s="29">
        <f t="shared" si="0"/>
        <v>0</v>
      </c>
      <c r="AY63" s="29">
        <f t="shared" si="1"/>
        <v>0</v>
      </c>
      <c r="AZ63" s="54"/>
      <c r="BA63" s="29">
        <f t="shared" si="2"/>
        <v>0</v>
      </c>
      <c r="BE63" s="48"/>
      <c r="BF63" s="48"/>
    </row>
    <row r="64" spans="1:58" customFormat="1" hidden="1" x14ac:dyDescent="0.25">
      <c r="A64" s="56">
        <f>'Identitas Siswa'!A63</f>
        <v>56</v>
      </c>
      <c r="B64" s="62" t="str">
        <f>IF('Identitas Siswa'!D63=0,"",'Identitas Siswa'!D63)</f>
        <v/>
      </c>
      <c r="C64" s="160"/>
      <c r="D64" s="160"/>
      <c r="E64" s="160"/>
      <c r="F64" s="160"/>
      <c r="G64" s="160"/>
      <c r="H64" s="160"/>
      <c r="I64" s="160"/>
      <c r="J64" s="160"/>
      <c r="K64" s="160"/>
      <c r="L64" s="160"/>
      <c r="M64" s="160"/>
      <c r="N64" s="160"/>
      <c r="O64" s="160"/>
      <c r="P64" s="160"/>
      <c r="Q64" s="160"/>
      <c r="R64" s="160"/>
      <c r="S64" s="160"/>
      <c r="T64" s="160"/>
      <c r="U64" s="160"/>
      <c r="V64" s="160"/>
      <c r="W64" s="160"/>
      <c r="X64" s="160"/>
      <c r="Y64" s="160"/>
      <c r="Z64" s="160"/>
      <c r="AA64" s="160"/>
      <c r="AB64" s="160"/>
      <c r="AC64" s="160"/>
      <c r="AD64" s="160"/>
      <c r="AE64" s="160"/>
      <c r="AF64" s="160"/>
      <c r="AG64" s="160"/>
      <c r="AH64" s="160"/>
      <c r="AI64" s="160"/>
      <c r="AJ64" s="160"/>
      <c r="AK64" s="57">
        <f t="shared" si="3"/>
        <v>0</v>
      </c>
      <c r="AL64" s="57">
        <f t="shared" si="4"/>
        <v>0</v>
      </c>
      <c r="AM64" s="57">
        <f t="shared" si="5"/>
        <v>0</v>
      </c>
      <c r="AN64" s="57" t="str">
        <f t="shared" si="6"/>
        <v/>
      </c>
      <c r="AO64" s="56">
        <f t="shared" si="7"/>
        <v>0</v>
      </c>
      <c r="AP64" s="56" t="str">
        <f t="shared" si="8"/>
        <v/>
      </c>
      <c r="AQ64" s="56">
        <f t="shared" si="9"/>
        <v>0</v>
      </c>
      <c r="AR64" s="56" t="str">
        <f t="shared" si="10"/>
        <v/>
      </c>
      <c r="AS64" s="58" t="str">
        <f>IFERROR(
   'Identitas Siswa'!E63 &amp; " " &amp; LOWER($AT$3) &amp; " " &amp; VLOOKUP(AP64, TP!$BG$5:$BH$24, 2, 0) &amp; ".",
"")</f>
        <v/>
      </c>
      <c r="AT64" s="58" t="str">
        <f>IFERROR(
   'Identitas Siswa'!E63 &amp; " " &amp; LOWER($AT$4) &amp; " " &amp; VLOOKUP(AR64, TP!$BG$5:$BH$24, 2, 0) &amp; ".",
"")</f>
        <v/>
      </c>
      <c r="AU64" s="15"/>
      <c r="AW64" s="29">
        <f t="shared" si="11"/>
        <v>0</v>
      </c>
      <c r="AX64" s="29">
        <f t="shared" si="0"/>
        <v>0</v>
      </c>
      <c r="AY64" s="29">
        <f t="shared" si="1"/>
        <v>0</v>
      </c>
      <c r="AZ64" s="54"/>
      <c r="BA64" s="29">
        <f t="shared" si="2"/>
        <v>0</v>
      </c>
      <c r="BE64" s="48"/>
      <c r="BF64" s="48"/>
    </row>
    <row r="65" spans="1:58" customFormat="1" hidden="1" x14ac:dyDescent="0.25">
      <c r="A65" s="56">
        <f>'Identitas Siswa'!A64</f>
        <v>57</v>
      </c>
      <c r="B65" s="62" t="str">
        <f>IF('Identitas Siswa'!D64=0,"",'Identitas Siswa'!D64)</f>
        <v/>
      </c>
      <c r="C65" s="160"/>
      <c r="D65" s="160"/>
      <c r="E65" s="160"/>
      <c r="F65" s="160"/>
      <c r="G65" s="160"/>
      <c r="H65" s="160"/>
      <c r="I65" s="160"/>
      <c r="J65" s="160"/>
      <c r="K65" s="160"/>
      <c r="L65" s="160"/>
      <c r="M65" s="160"/>
      <c r="N65" s="160"/>
      <c r="O65" s="160"/>
      <c r="P65" s="160"/>
      <c r="Q65" s="160"/>
      <c r="R65" s="160"/>
      <c r="S65" s="160"/>
      <c r="T65" s="160"/>
      <c r="U65" s="160"/>
      <c r="V65" s="160"/>
      <c r="W65" s="160"/>
      <c r="X65" s="160"/>
      <c r="Y65" s="160"/>
      <c r="Z65" s="160"/>
      <c r="AA65" s="160"/>
      <c r="AB65" s="160"/>
      <c r="AC65" s="160"/>
      <c r="AD65" s="160"/>
      <c r="AE65" s="160"/>
      <c r="AF65" s="160"/>
      <c r="AG65" s="160"/>
      <c r="AH65" s="160"/>
      <c r="AI65" s="160"/>
      <c r="AJ65" s="160"/>
      <c r="AK65" s="57">
        <f t="shared" si="3"/>
        <v>0</v>
      </c>
      <c r="AL65" s="57">
        <f t="shared" si="4"/>
        <v>0</v>
      </c>
      <c r="AM65" s="57">
        <f t="shared" si="5"/>
        <v>0</v>
      </c>
      <c r="AN65" s="57" t="str">
        <f t="shared" si="6"/>
        <v/>
      </c>
      <c r="AO65" s="56">
        <f t="shared" si="7"/>
        <v>0</v>
      </c>
      <c r="AP65" s="56" t="str">
        <f t="shared" si="8"/>
        <v/>
      </c>
      <c r="AQ65" s="56">
        <f t="shared" si="9"/>
        <v>0</v>
      </c>
      <c r="AR65" s="56" t="str">
        <f t="shared" si="10"/>
        <v/>
      </c>
      <c r="AS65" s="58" t="str">
        <f>IFERROR(
   'Identitas Siswa'!E64 &amp; " " &amp; LOWER($AT$3) &amp; " " &amp; VLOOKUP(AP65, TP!$BG$5:$BH$24, 2, 0) &amp; ".",
"")</f>
        <v/>
      </c>
      <c r="AT65" s="58" t="str">
        <f>IFERROR(
   'Identitas Siswa'!E64 &amp; " " &amp; LOWER($AT$4) &amp; " " &amp; VLOOKUP(AR65, TP!$BG$5:$BH$24, 2, 0) &amp; ".",
"")</f>
        <v/>
      </c>
      <c r="AU65" s="15"/>
      <c r="AW65" s="29">
        <f t="shared" si="11"/>
        <v>0</v>
      </c>
      <c r="AX65" s="29">
        <f t="shared" si="0"/>
        <v>0</v>
      </c>
      <c r="AY65" s="29">
        <f t="shared" si="1"/>
        <v>0</v>
      </c>
      <c r="AZ65" s="54"/>
      <c r="BA65" s="29">
        <f t="shared" si="2"/>
        <v>0</v>
      </c>
      <c r="BE65" s="48"/>
      <c r="BF65" s="48"/>
    </row>
    <row r="66" spans="1:58" customFormat="1" hidden="1" x14ac:dyDescent="0.25">
      <c r="A66" s="56">
        <f>'Identitas Siswa'!A65</f>
        <v>58</v>
      </c>
      <c r="B66" s="62" t="str">
        <f>IF('Identitas Siswa'!D65=0,"",'Identitas Siswa'!D65)</f>
        <v/>
      </c>
      <c r="C66" s="160"/>
      <c r="D66" s="160"/>
      <c r="E66" s="160"/>
      <c r="F66" s="160"/>
      <c r="G66" s="160"/>
      <c r="H66" s="160"/>
      <c r="I66" s="160"/>
      <c r="J66" s="160"/>
      <c r="K66" s="160"/>
      <c r="L66" s="160"/>
      <c r="M66" s="160"/>
      <c r="N66" s="160"/>
      <c r="O66" s="160"/>
      <c r="P66" s="160"/>
      <c r="Q66" s="160"/>
      <c r="R66" s="160"/>
      <c r="S66" s="160"/>
      <c r="T66" s="160"/>
      <c r="U66" s="160"/>
      <c r="V66" s="160"/>
      <c r="W66" s="160"/>
      <c r="X66" s="160"/>
      <c r="Y66" s="160"/>
      <c r="Z66" s="160"/>
      <c r="AA66" s="160"/>
      <c r="AB66" s="160"/>
      <c r="AC66" s="160"/>
      <c r="AD66" s="160"/>
      <c r="AE66" s="160"/>
      <c r="AF66" s="160"/>
      <c r="AG66" s="160"/>
      <c r="AH66" s="160"/>
      <c r="AI66" s="160"/>
      <c r="AJ66" s="160"/>
      <c r="AK66" s="57">
        <f t="shared" si="3"/>
        <v>0</v>
      </c>
      <c r="AL66" s="57">
        <f t="shared" si="4"/>
        <v>0</v>
      </c>
      <c r="AM66" s="57">
        <f t="shared" si="5"/>
        <v>0</v>
      </c>
      <c r="AN66" s="57" t="str">
        <f t="shared" si="6"/>
        <v/>
      </c>
      <c r="AO66" s="56">
        <f t="shared" si="7"/>
        <v>0</v>
      </c>
      <c r="AP66" s="56" t="str">
        <f t="shared" si="8"/>
        <v/>
      </c>
      <c r="AQ66" s="56">
        <f t="shared" si="9"/>
        <v>0</v>
      </c>
      <c r="AR66" s="56" t="str">
        <f t="shared" si="10"/>
        <v/>
      </c>
      <c r="AS66" s="58" t="str">
        <f>IFERROR(
   'Identitas Siswa'!E65 &amp; " " &amp; LOWER($AT$3) &amp; " " &amp; VLOOKUP(AP66, TP!$BG$5:$BH$24, 2, 0) &amp; ".",
"")</f>
        <v/>
      </c>
      <c r="AT66" s="58" t="str">
        <f>IFERROR(
   'Identitas Siswa'!E65 &amp; " " &amp; LOWER($AT$4) &amp; " " &amp; VLOOKUP(AR66, TP!$BG$5:$BH$24, 2, 0) &amp; ".",
"")</f>
        <v/>
      </c>
      <c r="AU66" s="15"/>
      <c r="AW66" s="29">
        <f t="shared" si="11"/>
        <v>0</v>
      </c>
      <c r="AX66" s="29">
        <f t="shared" si="0"/>
        <v>0</v>
      </c>
      <c r="AY66" s="29">
        <f t="shared" si="1"/>
        <v>0</v>
      </c>
      <c r="AZ66" s="54"/>
      <c r="BA66" s="29">
        <f t="shared" si="2"/>
        <v>0</v>
      </c>
      <c r="BE66" s="48"/>
      <c r="BF66" s="48"/>
    </row>
    <row r="67" spans="1:58" customFormat="1" hidden="1" x14ac:dyDescent="0.25">
      <c r="A67" s="56">
        <f>'Identitas Siswa'!A66</f>
        <v>59</v>
      </c>
      <c r="B67" s="62" t="str">
        <f>IF('Identitas Siswa'!D66=0,"",'Identitas Siswa'!D66)</f>
        <v/>
      </c>
      <c r="C67" s="160"/>
      <c r="D67" s="160"/>
      <c r="E67" s="160"/>
      <c r="F67" s="160"/>
      <c r="G67" s="160"/>
      <c r="H67" s="160"/>
      <c r="I67" s="160"/>
      <c r="J67" s="160"/>
      <c r="K67" s="160"/>
      <c r="L67" s="160"/>
      <c r="M67" s="160"/>
      <c r="N67" s="160"/>
      <c r="O67" s="160"/>
      <c r="P67" s="160"/>
      <c r="Q67" s="160"/>
      <c r="R67" s="160"/>
      <c r="S67" s="160"/>
      <c r="T67" s="160"/>
      <c r="U67" s="160"/>
      <c r="V67" s="160"/>
      <c r="W67" s="160"/>
      <c r="X67" s="160"/>
      <c r="Y67" s="160"/>
      <c r="Z67" s="160"/>
      <c r="AA67" s="160"/>
      <c r="AB67" s="160"/>
      <c r="AC67" s="160"/>
      <c r="AD67" s="160"/>
      <c r="AE67" s="160"/>
      <c r="AF67" s="160"/>
      <c r="AG67" s="160"/>
      <c r="AH67" s="160"/>
      <c r="AI67" s="160"/>
      <c r="AJ67" s="160"/>
      <c r="AK67" s="57">
        <f t="shared" si="3"/>
        <v>0</v>
      </c>
      <c r="AL67" s="57">
        <f t="shared" si="4"/>
        <v>0</v>
      </c>
      <c r="AM67" s="57">
        <f t="shared" si="5"/>
        <v>0</v>
      </c>
      <c r="AN67" s="57" t="str">
        <f t="shared" si="6"/>
        <v/>
      </c>
      <c r="AO67" s="56">
        <f t="shared" si="7"/>
        <v>0</v>
      </c>
      <c r="AP67" s="56" t="str">
        <f t="shared" si="8"/>
        <v/>
      </c>
      <c r="AQ67" s="56">
        <f t="shared" si="9"/>
        <v>0</v>
      </c>
      <c r="AR67" s="56" t="str">
        <f t="shared" si="10"/>
        <v/>
      </c>
      <c r="AS67" s="58" t="str">
        <f>IFERROR(
   'Identitas Siswa'!E66 &amp; " " &amp; LOWER($AT$3) &amp; " " &amp; VLOOKUP(AP67, TP!$BG$5:$BH$24, 2, 0) &amp; ".",
"")</f>
        <v/>
      </c>
      <c r="AT67" s="58" t="str">
        <f>IFERROR(
   'Identitas Siswa'!E66 &amp; " " &amp; LOWER($AT$4) &amp; " " &amp; VLOOKUP(AR67, TP!$BG$5:$BH$24, 2, 0) &amp; ".",
"")</f>
        <v/>
      </c>
      <c r="AU67" s="15"/>
      <c r="AW67" s="29">
        <f t="shared" si="11"/>
        <v>0</v>
      </c>
      <c r="AX67" s="29">
        <f t="shared" si="0"/>
        <v>0</v>
      </c>
      <c r="AY67" s="29">
        <f t="shared" si="1"/>
        <v>0</v>
      </c>
      <c r="AZ67" s="54"/>
      <c r="BA67" s="29">
        <f t="shared" si="2"/>
        <v>0</v>
      </c>
      <c r="BE67" s="48"/>
      <c r="BF67" s="48"/>
    </row>
    <row r="68" spans="1:58" customFormat="1" hidden="1" x14ac:dyDescent="0.25">
      <c r="A68" s="56">
        <f>'Identitas Siswa'!A67</f>
        <v>60</v>
      </c>
      <c r="B68" s="62" t="str">
        <f>IF('Identitas Siswa'!D67=0,"",'Identitas Siswa'!D67)</f>
        <v/>
      </c>
      <c r="C68" s="160"/>
      <c r="D68" s="160"/>
      <c r="E68" s="160"/>
      <c r="F68" s="160"/>
      <c r="G68" s="160"/>
      <c r="H68" s="160"/>
      <c r="I68" s="160"/>
      <c r="J68" s="160"/>
      <c r="K68" s="160"/>
      <c r="L68" s="160"/>
      <c r="M68" s="160"/>
      <c r="N68" s="160"/>
      <c r="O68" s="160"/>
      <c r="P68" s="160"/>
      <c r="Q68" s="160"/>
      <c r="R68" s="160"/>
      <c r="S68" s="160"/>
      <c r="T68" s="160"/>
      <c r="U68" s="160"/>
      <c r="V68" s="160"/>
      <c r="W68" s="160"/>
      <c r="X68" s="160"/>
      <c r="Y68" s="160"/>
      <c r="Z68" s="160"/>
      <c r="AA68" s="160"/>
      <c r="AB68" s="160"/>
      <c r="AC68" s="160"/>
      <c r="AD68" s="160"/>
      <c r="AE68" s="160"/>
      <c r="AF68" s="160"/>
      <c r="AG68" s="160"/>
      <c r="AH68" s="160"/>
      <c r="AI68" s="160"/>
      <c r="AJ68" s="160"/>
      <c r="AK68" s="57">
        <f t="shared" si="3"/>
        <v>0</v>
      </c>
      <c r="AL68" s="57">
        <f t="shared" si="4"/>
        <v>0</v>
      </c>
      <c r="AM68" s="57">
        <f t="shared" si="5"/>
        <v>0</v>
      </c>
      <c r="AN68" s="57" t="str">
        <f t="shared" si="6"/>
        <v/>
      </c>
      <c r="AO68" s="56">
        <f t="shared" si="7"/>
        <v>0</v>
      </c>
      <c r="AP68" s="56" t="str">
        <f t="shared" si="8"/>
        <v/>
      </c>
      <c r="AQ68" s="56">
        <f t="shared" si="9"/>
        <v>0</v>
      </c>
      <c r="AR68" s="56" t="str">
        <f t="shared" si="10"/>
        <v/>
      </c>
      <c r="AS68" s="58" t="str">
        <f>IFERROR(
   'Identitas Siswa'!E67 &amp; " " &amp; LOWER($AT$3) &amp; " " &amp; VLOOKUP(AP68, TP!$BG$5:$BH$24, 2, 0) &amp; ".",
"")</f>
        <v/>
      </c>
      <c r="AT68" s="58" t="str">
        <f>IFERROR(
   'Identitas Siswa'!E67 &amp; " " &amp; LOWER($AT$4) &amp; " " &amp; VLOOKUP(AR68, TP!$BG$5:$BH$24, 2, 0) &amp; ".",
"")</f>
        <v/>
      </c>
      <c r="AU68" s="15"/>
      <c r="AW68" s="29">
        <f t="shared" si="11"/>
        <v>0</v>
      </c>
      <c r="AX68" s="29">
        <f t="shared" si="0"/>
        <v>0</v>
      </c>
      <c r="AY68" s="29">
        <f t="shared" si="1"/>
        <v>0</v>
      </c>
      <c r="AZ68" s="54"/>
      <c r="BA68" s="29">
        <f t="shared" si="2"/>
        <v>0</v>
      </c>
      <c r="BE68" s="48"/>
      <c r="BF68" s="48"/>
    </row>
    <row r="69" spans="1:58" x14ac:dyDescent="0.25"/>
    <row r="70" spans="1:58" x14ac:dyDescent="0.25"/>
  </sheetData>
  <sheetProtection sheet="1" objects="1" scenarios="1"/>
  <mergeCells count="13">
    <mergeCell ref="AO7:AP7"/>
    <mergeCell ref="AQ7:AR7"/>
    <mergeCell ref="AS7:AT7"/>
    <mergeCell ref="AT1:AT2"/>
    <mergeCell ref="A7:A8"/>
    <mergeCell ref="B7:B8"/>
    <mergeCell ref="C7:V7"/>
    <mergeCell ref="W7:AH7"/>
    <mergeCell ref="AI7:AJ7"/>
    <mergeCell ref="AK7:AK8"/>
    <mergeCell ref="AL7:AL8"/>
    <mergeCell ref="AM7:AM8"/>
    <mergeCell ref="AN7:AN8"/>
  </mergeCells>
  <conditionalFormatting sqref="C9:C68">
    <cfRule type="expression" dxfId="95" priority="32">
      <formula>$C$8=""</formula>
    </cfRule>
  </conditionalFormatting>
  <conditionalFormatting sqref="D9:D68">
    <cfRule type="expression" dxfId="94" priority="31">
      <formula>$D$8=""</formula>
    </cfRule>
  </conditionalFormatting>
  <conditionalFormatting sqref="E9:E68">
    <cfRule type="expression" dxfId="93" priority="30">
      <formula>$E$8=""</formula>
    </cfRule>
  </conditionalFormatting>
  <conditionalFormatting sqref="F9:F68">
    <cfRule type="expression" dxfId="92" priority="29">
      <formula>$F$8=""</formula>
    </cfRule>
  </conditionalFormatting>
  <conditionalFormatting sqref="G9:G68">
    <cfRule type="expression" dxfId="91" priority="28">
      <formula>$G$8=""</formula>
    </cfRule>
  </conditionalFormatting>
  <conditionalFormatting sqref="H9:H68">
    <cfRule type="expression" dxfId="90" priority="27">
      <formula>$H$8=""</formula>
    </cfRule>
  </conditionalFormatting>
  <conditionalFormatting sqref="I9:I68">
    <cfRule type="expression" dxfId="89" priority="26">
      <formula>$I$8=""</formula>
    </cfRule>
  </conditionalFormatting>
  <conditionalFormatting sqref="J9:J68">
    <cfRule type="expression" dxfId="88" priority="25">
      <formula>$J$8=""</formula>
    </cfRule>
  </conditionalFormatting>
  <conditionalFormatting sqref="K9:K68">
    <cfRule type="expression" dxfId="87" priority="24">
      <formula>$K$8=""</formula>
    </cfRule>
  </conditionalFormatting>
  <conditionalFormatting sqref="L9:L68">
    <cfRule type="expression" dxfId="86" priority="23">
      <formula>$L$8=""</formula>
    </cfRule>
  </conditionalFormatting>
  <conditionalFormatting sqref="M9:M68">
    <cfRule type="expression" dxfId="85" priority="22">
      <formula>$M$8=""</formula>
    </cfRule>
  </conditionalFormatting>
  <conditionalFormatting sqref="N9:N68">
    <cfRule type="expression" dxfId="84" priority="21">
      <formula>$N$8=""</formula>
    </cfRule>
  </conditionalFormatting>
  <conditionalFormatting sqref="O9:O68">
    <cfRule type="expression" dxfId="83" priority="20">
      <formula>$O$8=""</formula>
    </cfRule>
  </conditionalFormatting>
  <conditionalFormatting sqref="P9:P68">
    <cfRule type="expression" dxfId="82" priority="19">
      <formula>$P$8=""</formula>
    </cfRule>
  </conditionalFormatting>
  <conditionalFormatting sqref="Q9:Q68">
    <cfRule type="expression" dxfId="81" priority="18">
      <formula>$Q$8=""</formula>
    </cfRule>
  </conditionalFormatting>
  <conditionalFormatting sqref="R9:R68">
    <cfRule type="expression" dxfId="80" priority="17">
      <formula>$R$8=""</formula>
    </cfRule>
  </conditionalFormatting>
  <conditionalFormatting sqref="S9:S68">
    <cfRule type="expression" dxfId="79" priority="16">
      <formula>$S$8=""</formula>
    </cfRule>
  </conditionalFormatting>
  <conditionalFormatting sqref="T9:T68">
    <cfRule type="expression" dxfId="78" priority="15">
      <formula>$T$8=""</formula>
    </cfRule>
  </conditionalFormatting>
  <conditionalFormatting sqref="U9:U68">
    <cfRule type="expression" dxfId="77" priority="14">
      <formula>$U$8=""</formula>
    </cfRule>
  </conditionalFormatting>
  <conditionalFormatting sqref="V9:V68">
    <cfRule type="expression" dxfId="76" priority="13">
      <formula>$V$8=""</formula>
    </cfRule>
  </conditionalFormatting>
  <conditionalFormatting sqref="W9:W68">
    <cfRule type="expression" dxfId="75" priority="12">
      <formula>$W$8=""</formula>
    </cfRule>
  </conditionalFormatting>
  <conditionalFormatting sqref="X9:X68">
    <cfRule type="expression" dxfId="74" priority="11">
      <formula>$X$8=""</formula>
    </cfRule>
  </conditionalFormatting>
  <conditionalFormatting sqref="Y9:Y68">
    <cfRule type="expression" dxfId="73" priority="10">
      <formula>$Y$8=""</formula>
    </cfRule>
  </conditionalFormatting>
  <conditionalFormatting sqref="Z9:Z68">
    <cfRule type="expression" dxfId="72" priority="9">
      <formula>$Z$8=""</formula>
    </cfRule>
  </conditionalFormatting>
  <conditionalFormatting sqref="AA9:AA68">
    <cfRule type="expression" dxfId="71" priority="8">
      <formula>$AA$8=""</formula>
    </cfRule>
  </conditionalFormatting>
  <conditionalFormatting sqref="AB9:AB68">
    <cfRule type="expression" dxfId="70" priority="7">
      <formula>$AB$8=""</formula>
    </cfRule>
  </conditionalFormatting>
  <conditionalFormatting sqref="AC9:AC68">
    <cfRule type="expression" dxfId="69" priority="6">
      <formula>$AC$8=""</formula>
    </cfRule>
  </conditionalFormatting>
  <conditionalFormatting sqref="AD9:AD68">
    <cfRule type="expression" dxfId="68" priority="5">
      <formula>$AD$8=""</formula>
    </cfRule>
  </conditionalFormatting>
  <conditionalFormatting sqref="AE9:AE68">
    <cfRule type="expression" dxfId="67" priority="4">
      <formula>$AE$8=""</formula>
    </cfRule>
  </conditionalFormatting>
  <conditionalFormatting sqref="AF9:AF68">
    <cfRule type="expression" dxfId="66" priority="3">
      <formula>$AF$8=""</formula>
    </cfRule>
  </conditionalFormatting>
  <conditionalFormatting sqref="AG9:AG68">
    <cfRule type="expression" dxfId="65" priority="2">
      <formula>$AG$8=""</formula>
    </cfRule>
  </conditionalFormatting>
  <conditionalFormatting sqref="AH9:AH68">
    <cfRule type="expression" dxfId="64" priority="1">
      <formula>$AH$8=""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7105" r:id="rId3" name="CommandButton1">
          <controlPr defaultSize="0" autoLine="0" r:id="rId4">
            <anchor moveWithCells="1">
              <from>
                <xdr:col>1</xdr:col>
                <xdr:colOff>9525</xdr:colOff>
                <xdr:row>1</xdr:row>
                <xdr:rowOff>38100</xdr:rowOff>
              </from>
              <to>
                <xdr:col>1</xdr:col>
                <xdr:colOff>1733550</xdr:colOff>
                <xdr:row>4</xdr:row>
                <xdr:rowOff>133350</xdr:rowOff>
              </to>
            </anchor>
          </controlPr>
        </control>
      </mc:Choice>
      <mc:Fallback>
        <control shapeId="47105" r:id="rId3" name="CommandButton1"/>
      </mc:Fallback>
    </mc:AlternateContent>
  </control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9517AE-C3B4-4A53-9CF9-C5B498D94D54}">
  <sheetPr codeName="Sheet20"/>
  <dimension ref="A1:BH70"/>
  <sheetViews>
    <sheetView showGridLines="0" showRowColHeaders="0" zoomScale="40" zoomScaleNormal="4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AT3" activeCellId="2" sqref="C9:AJ68 AT4 AT3"/>
    </sheetView>
  </sheetViews>
  <sheetFormatPr defaultColWidth="0" defaultRowHeight="15" customHeight="1" zeroHeight="1" x14ac:dyDescent="0.25"/>
  <cols>
    <col min="1" max="1" width="3.28515625" style="15" customWidth="1"/>
    <col min="2" max="2" width="36.42578125" style="15" customWidth="1"/>
    <col min="3" max="36" width="9.140625" style="15" customWidth="1"/>
    <col min="37" max="38" width="11.85546875" style="15" customWidth="1"/>
    <col min="39" max="39" width="10.7109375" style="15" customWidth="1"/>
    <col min="40" max="40" width="11.5703125" style="15" customWidth="1"/>
    <col min="41" max="41" width="5.140625" style="15" hidden="1" customWidth="1"/>
    <col min="42" max="42" width="4.85546875" style="15" hidden="1" customWidth="1"/>
    <col min="43" max="43" width="5.140625" style="15" hidden="1" customWidth="1"/>
    <col min="44" max="44" width="4.85546875" style="15" hidden="1" customWidth="1"/>
    <col min="45" max="45" width="48.42578125" style="15" customWidth="1"/>
    <col min="46" max="46" width="49.140625" style="15" customWidth="1"/>
    <col min="47" max="47" width="9.140625" style="15" customWidth="1"/>
    <col min="48" max="52" width="9.140625" style="15" hidden="1" customWidth="1"/>
    <col min="53" max="53" width="12.42578125" style="15" hidden="1" customWidth="1"/>
    <col min="54" max="56" width="9.140625" style="15" hidden="1" customWidth="1"/>
    <col min="57" max="57" width="38" style="15" hidden="1" customWidth="1"/>
    <col min="58" max="58" width="34.85546875" style="15" hidden="1" customWidth="1"/>
    <col min="59" max="59" width="45" style="15" hidden="1" customWidth="1"/>
    <col min="60" max="60" width="40.28515625" style="15" hidden="1" customWidth="1"/>
    <col min="61" max="16384" width="9.140625" style="15" hidden="1"/>
  </cols>
  <sheetData>
    <row r="1" spans="1:58" x14ac:dyDescent="0.25">
      <c r="AT1" s="284" t="s">
        <v>354</v>
      </c>
    </row>
    <row r="2" spans="1:58" x14ac:dyDescent="0.25">
      <c r="AT2" s="285"/>
    </row>
    <row r="3" spans="1:58" x14ac:dyDescent="0.25">
      <c r="AS3" s="61" t="s">
        <v>347</v>
      </c>
      <c r="AT3" s="161" t="s">
        <v>343</v>
      </c>
    </row>
    <row r="4" spans="1:58" ht="15.75" thickBot="1" x14ac:dyDescent="0.3">
      <c r="AS4" s="61" t="s">
        <v>348</v>
      </c>
      <c r="AT4" s="162" t="s">
        <v>344</v>
      </c>
      <c r="AZ4" s="15" t="str">
        <f>AW8</f>
        <v>S. TP</v>
      </c>
      <c r="BA4" s="15" t="str">
        <f>AX8</f>
        <v>S. LM</v>
      </c>
      <c r="BB4" s="15" t="str">
        <f>AY8</f>
        <v>S. AS</v>
      </c>
    </row>
    <row r="5" spans="1:58" x14ac:dyDescent="0.25">
      <c r="AZ5" s="15">
        <f>'MAPEL &amp; BOBOT'!H5</f>
        <v>1</v>
      </c>
      <c r="BA5" s="15">
        <f>'MAPEL &amp; BOBOT'!H6</f>
        <v>1</v>
      </c>
      <c r="BB5" s="15">
        <f>'MAPEL &amp; BOBOT'!H7</f>
        <v>2</v>
      </c>
      <c r="BC5" s="15">
        <f>SUM(AZ5:BB5)</f>
        <v>4</v>
      </c>
    </row>
    <row r="6" spans="1:58" x14ac:dyDescent="0.25"/>
    <row r="7" spans="1:58" customFormat="1" ht="45" customHeight="1" x14ac:dyDescent="0.25">
      <c r="A7" s="283" t="s">
        <v>53</v>
      </c>
      <c r="B7" s="286" t="s">
        <v>353</v>
      </c>
      <c r="C7" s="287" t="str">
        <f>'MAPEL &amp; BOBOT'!F5</f>
        <v>SUMATIF TUJUAN PEMBELAJARAN</v>
      </c>
      <c r="D7" s="287"/>
      <c r="E7" s="287"/>
      <c r="F7" s="287"/>
      <c r="G7" s="287"/>
      <c r="H7" s="287"/>
      <c r="I7" s="287"/>
      <c r="J7" s="287"/>
      <c r="K7" s="287"/>
      <c r="L7" s="287"/>
      <c r="M7" s="287"/>
      <c r="N7" s="287"/>
      <c r="O7" s="287"/>
      <c r="P7" s="287"/>
      <c r="Q7" s="287"/>
      <c r="R7" s="287"/>
      <c r="S7" s="287"/>
      <c r="T7" s="287"/>
      <c r="U7" s="287"/>
      <c r="V7" s="287"/>
      <c r="W7" s="287" t="str">
        <f>'MAPEL &amp; BOBOT'!F6</f>
        <v>SUMATIF LINGKUP MATERI</v>
      </c>
      <c r="X7" s="287"/>
      <c r="Y7" s="287"/>
      <c r="Z7" s="287"/>
      <c r="AA7" s="287"/>
      <c r="AB7" s="287"/>
      <c r="AC7" s="287"/>
      <c r="AD7" s="287"/>
      <c r="AE7" s="287"/>
      <c r="AF7" s="287"/>
      <c r="AG7" s="287"/>
      <c r="AH7" s="287"/>
      <c r="AI7" s="288" t="str">
        <f>'MAPEL &amp; BOBOT'!F7</f>
        <v>SUMATIF AKHIR SEMESTER</v>
      </c>
      <c r="AJ7" s="288"/>
      <c r="AK7" s="289" t="str">
        <f>"NA "&amp;C7</f>
        <v>NA SUMATIF TUJUAN PEMBELAJARAN</v>
      </c>
      <c r="AL7" s="289" t="str">
        <f>"NA "&amp;W7</f>
        <v>NA SUMATIF LINGKUP MATERI</v>
      </c>
      <c r="AM7" s="289" t="str">
        <f>"NA "&amp;AI7</f>
        <v>NA SUMATIF AKHIR SEMESTER</v>
      </c>
      <c r="AN7" s="289" t="s">
        <v>346</v>
      </c>
      <c r="AO7" s="282" t="s">
        <v>349</v>
      </c>
      <c r="AP7" s="282"/>
      <c r="AQ7" s="282" t="s">
        <v>350</v>
      </c>
      <c r="AR7" s="282"/>
      <c r="AS7" s="283" t="s">
        <v>340</v>
      </c>
      <c r="AT7" s="283"/>
      <c r="AU7" s="15"/>
    </row>
    <row r="8" spans="1:58" customFormat="1" ht="71.25" customHeight="1" x14ac:dyDescent="0.25">
      <c r="A8" s="283"/>
      <c r="B8" s="286"/>
      <c r="C8" s="49" t="str" cm="1">
        <f t="array" ref="C8:V8">IF(TRANSPOSE(TP!BK5:BK24)="", "", TRANSPOSE(TP!BK5:BK24))</f>
        <v>TP 1</v>
      </c>
      <c r="D8" s="49" t="str">
        <v>TP 2</v>
      </c>
      <c r="E8" s="49" t="str">
        <v/>
      </c>
      <c r="F8" s="49" t="str">
        <v/>
      </c>
      <c r="G8" s="49" t="str">
        <v/>
      </c>
      <c r="H8" s="49" t="str">
        <v/>
      </c>
      <c r="I8" s="49" t="str">
        <v/>
      </c>
      <c r="J8" s="49" t="str">
        <v/>
      </c>
      <c r="K8" s="49" t="str">
        <v/>
      </c>
      <c r="L8" s="49" t="str">
        <v/>
      </c>
      <c r="M8" s="49" t="str">
        <v/>
      </c>
      <c r="N8" s="49" t="str">
        <v/>
      </c>
      <c r="O8" s="49" t="str">
        <v/>
      </c>
      <c r="P8" s="49" t="str">
        <v/>
      </c>
      <c r="Q8" s="49" t="str">
        <v/>
      </c>
      <c r="R8" s="49" t="str">
        <v/>
      </c>
      <c r="S8" s="49" t="str">
        <v/>
      </c>
      <c r="T8" s="49" t="str">
        <v/>
      </c>
      <c r="U8" s="49" t="str">
        <v/>
      </c>
      <c r="V8" s="49" t="str">
        <v/>
      </c>
      <c r="W8" s="50" t="str" cm="1">
        <f t="array" ref="W8:AH8">IF(TRANSPOSE(TP!BJ5:BJ16)="", "", TRANSPOSE(TP!BJ5:BJ16))</f>
        <v>Materi 1</v>
      </c>
      <c r="X8" s="50" t="str">
        <v/>
      </c>
      <c r="Y8" s="51" t="str">
        <v/>
      </c>
      <c r="Z8" s="51" t="str">
        <v/>
      </c>
      <c r="AA8" s="51" t="str">
        <v/>
      </c>
      <c r="AB8" s="51" t="str">
        <v/>
      </c>
      <c r="AC8" s="51" t="str">
        <v/>
      </c>
      <c r="AD8" s="51" t="str">
        <v/>
      </c>
      <c r="AE8" s="51" t="str">
        <v/>
      </c>
      <c r="AF8" s="51" t="str">
        <v/>
      </c>
      <c r="AG8" s="51" t="str">
        <v/>
      </c>
      <c r="AH8" s="51" t="str">
        <v/>
      </c>
      <c r="AI8" s="52" t="s">
        <v>338</v>
      </c>
      <c r="AJ8" s="52" t="s">
        <v>339</v>
      </c>
      <c r="AK8" s="290"/>
      <c r="AL8" s="290"/>
      <c r="AM8" s="290"/>
      <c r="AN8" s="290"/>
      <c r="AO8" s="53" t="s">
        <v>351</v>
      </c>
      <c r="AP8" s="53" t="s">
        <v>352</v>
      </c>
      <c r="AQ8" s="53" t="s">
        <v>351</v>
      </c>
      <c r="AR8" s="53" t="s">
        <v>352</v>
      </c>
      <c r="AS8" s="49" t="s">
        <v>341</v>
      </c>
      <c r="AT8" s="49" t="s">
        <v>342</v>
      </c>
      <c r="AU8" s="15"/>
      <c r="AW8" s="29" t="str">
        <f>'MAPEL &amp; BOBOT'!G5</f>
        <v>S. TP</v>
      </c>
      <c r="AX8" s="29" t="str">
        <f>'MAPEL &amp; BOBOT'!G6</f>
        <v>S. LM</v>
      </c>
      <c r="AY8" s="29" t="str">
        <f>'MAPEL &amp; BOBOT'!G7</f>
        <v>S. AS</v>
      </c>
      <c r="AZ8" s="54"/>
      <c r="BA8" s="29" t="s">
        <v>345</v>
      </c>
    </row>
    <row r="9" spans="1:58" customFormat="1" ht="42" customHeight="1" x14ac:dyDescent="0.25">
      <c r="A9" s="56">
        <f>'Identitas Siswa'!A8</f>
        <v>1</v>
      </c>
      <c r="B9" s="62" t="str">
        <f>IF('Identitas Siswa'!D8=0,"",'Identitas Siswa'!D8)</f>
        <v>Siswa 01</v>
      </c>
      <c r="C9" s="160">
        <v>90</v>
      </c>
      <c r="D9" s="160">
        <v>90</v>
      </c>
      <c r="E9" s="160"/>
      <c r="F9" s="160"/>
      <c r="G9" s="160"/>
      <c r="H9" s="160"/>
      <c r="I9" s="160"/>
      <c r="J9" s="160"/>
      <c r="K9" s="160"/>
      <c r="L9" s="160"/>
      <c r="M9" s="160"/>
      <c r="N9" s="160"/>
      <c r="O9" s="160"/>
      <c r="P9" s="160"/>
      <c r="Q9" s="160"/>
      <c r="R9" s="160"/>
      <c r="S9" s="160"/>
      <c r="T9" s="160"/>
      <c r="U9" s="160"/>
      <c r="V9" s="160"/>
      <c r="W9" s="160">
        <v>90</v>
      </c>
      <c r="X9" s="160"/>
      <c r="Y9" s="160"/>
      <c r="Z9" s="160"/>
      <c r="AA9" s="160"/>
      <c r="AB9" s="160"/>
      <c r="AC9" s="160"/>
      <c r="AD9" s="160"/>
      <c r="AE9" s="160"/>
      <c r="AF9" s="160"/>
      <c r="AG9" s="160"/>
      <c r="AH9" s="160"/>
      <c r="AI9" s="160">
        <v>90</v>
      </c>
      <c r="AJ9" s="160">
        <v>90</v>
      </c>
      <c r="AK9" s="57">
        <f>IFERROR(AVERAGE(C9:V9),0)</f>
        <v>90</v>
      </c>
      <c r="AL9" s="57">
        <f>IFERROR(AVERAGE(W9:AH9),0)</f>
        <v>90</v>
      </c>
      <c r="AM9" s="57">
        <f>IFERROR(AVERAGE(AI9:AJ9),0)</f>
        <v>90</v>
      </c>
      <c r="AN9" s="57">
        <f>IFERROR(ROUND(IFERROR(SUM($AW9:$AY9)/$BA9,""),0),"")</f>
        <v>90</v>
      </c>
      <c r="AO9" s="56">
        <f>MAX(C9:V9)</f>
        <v>90</v>
      </c>
      <c r="AP9" s="56" t="str">
        <f>IFERROR(INDEX(C$8:V$8, MATCH(AO9, C9:V9, 0)), "")</f>
        <v>TP 1</v>
      </c>
      <c r="AQ9" s="56">
        <f>MIN(C9:V9)</f>
        <v>90</v>
      </c>
      <c r="AR9" s="56" t="str">
        <f>IFERROR(INDEX(C$8:V$8, MATCH(AQ9, C9:V9, 0)), "")</f>
        <v>TP 1</v>
      </c>
      <c r="AS9" s="58" t="str">
        <f>IFERROR(
   'Identitas Siswa'!E8 &amp; " " &amp; LOWER($AT$3) &amp; " " &amp; VLOOKUP(AP9, TP!$BK$5:$BL$24, 2, 0) &amp; ".",
"")</f>
        <v>Si A menunjukkan penguasaan dalam Tujuan Pembelajaran 1.</v>
      </c>
      <c r="AT9" s="58" t="str">
        <f>IFERROR(
   'Identitas Siswa'!E8 &amp; " " &amp; LOWER($AT$4) &amp; " " &amp; VLOOKUP(AR9, TP!$BK$5:$BL$24, 2, 0) &amp; ".",
"")</f>
        <v>Si A perlu bimbingan dalam Tujuan Pembelajaran 1.</v>
      </c>
      <c r="AU9" s="15"/>
      <c r="AW9" s="29">
        <f>IFERROR(AK9*$AZ$5,0)</f>
        <v>90</v>
      </c>
      <c r="AX9" s="29">
        <f>IFERROR(AL9*$BA$5,0)</f>
        <v>90</v>
      </c>
      <c r="AY9" s="29">
        <f>IFERROR(AM9*$BB$5,0)</f>
        <v>180</v>
      </c>
      <c r="AZ9" s="54"/>
      <c r="BA9" s="29">
        <f>SUM(SUM(AK9&gt;0)*$AZ$5,SUM(AL9&gt;0)*$BA$5,SUM(AM9&gt;0)*$BB$5)</f>
        <v>4</v>
      </c>
    </row>
    <row r="10" spans="1:58" customFormat="1" ht="24" x14ac:dyDescent="0.25">
      <c r="A10" s="56">
        <f>'Identitas Siswa'!A9</f>
        <v>2</v>
      </c>
      <c r="B10" s="62" t="str">
        <f>IF('Identitas Siswa'!D9=0,"",'Identitas Siswa'!D9)</f>
        <v>Siswa 02</v>
      </c>
      <c r="C10" s="160">
        <v>80</v>
      </c>
      <c r="D10" s="160">
        <v>80</v>
      </c>
      <c r="E10" s="160"/>
      <c r="F10" s="160"/>
      <c r="G10" s="160"/>
      <c r="H10" s="160"/>
      <c r="I10" s="160"/>
      <c r="J10" s="160"/>
      <c r="K10" s="160"/>
      <c r="L10" s="160"/>
      <c r="M10" s="160"/>
      <c r="N10" s="160"/>
      <c r="O10" s="160"/>
      <c r="P10" s="160"/>
      <c r="Q10" s="160"/>
      <c r="R10" s="160"/>
      <c r="S10" s="160"/>
      <c r="T10" s="160"/>
      <c r="U10" s="160"/>
      <c r="V10" s="160"/>
      <c r="W10" s="160">
        <v>80</v>
      </c>
      <c r="X10" s="160"/>
      <c r="Y10" s="160"/>
      <c r="Z10" s="160"/>
      <c r="AA10" s="160"/>
      <c r="AB10" s="160"/>
      <c r="AC10" s="160"/>
      <c r="AD10" s="160"/>
      <c r="AE10" s="160"/>
      <c r="AF10" s="160"/>
      <c r="AG10" s="160"/>
      <c r="AH10" s="160"/>
      <c r="AI10" s="160">
        <v>80</v>
      </c>
      <c r="AJ10" s="160">
        <v>80</v>
      </c>
      <c r="AK10" s="57">
        <f>IFERROR(AVERAGE(C10:V10),0)</f>
        <v>80</v>
      </c>
      <c r="AL10" s="57">
        <f>IFERROR(AVERAGE(W10:AH10),0)</f>
        <v>80</v>
      </c>
      <c r="AM10" s="57">
        <f>IFERROR(AVERAGE(AI10:AJ10),0)</f>
        <v>80</v>
      </c>
      <c r="AN10" s="57">
        <f>IFERROR(ROUND(IFERROR(SUM($AW10:$AY10)/$BA10,""),0),"")</f>
        <v>80</v>
      </c>
      <c r="AO10" s="56">
        <f>MAX(C10:V10)</f>
        <v>80</v>
      </c>
      <c r="AP10" s="56" t="str">
        <f>IFERROR(INDEX(C$8:V$8, MATCH(AO10, C10:V10, 0)), "")</f>
        <v>TP 1</v>
      </c>
      <c r="AQ10" s="56">
        <f>MIN(C10:V10)</f>
        <v>80</v>
      </c>
      <c r="AR10" s="56" t="str">
        <f>IFERROR(INDEX(C$8:V$8, MATCH(AQ10, C10:V10, 0)), "")</f>
        <v>TP 1</v>
      </c>
      <c r="AS10" s="58" t="str">
        <f>IFERROR(
   'Identitas Siswa'!E9 &amp; " " &amp; LOWER($AT$3) &amp; " " &amp; VLOOKUP(AP10, TP!$BK$5:$BL$24, 2, 0) &amp; ".",
"")</f>
        <v>Si B menunjukkan penguasaan dalam Tujuan Pembelajaran 1.</v>
      </c>
      <c r="AT10" s="58" t="str">
        <f>IFERROR(
   'Identitas Siswa'!E9 &amp; " " &amp; LOWER($AT$4) &amp; " " &amp; VLOOKUP(AR10, TP!$BK$5:$BL$24, 2, 0) &amp; ".",
"")</f>
        <v>Si B perlu bimbingan dalam Tujuan Pembelajaran 1.</v>
      </c>
      <c r="AU10" s="15"/>
      <c r="AW10" s="29">
        <f>IFERROR(AK10*$AZ$5,0)</f>
        <v>80</v>
      </c>
      <c r="AX10" s="29">
        <f t="shared" ref="AX10:AX68" si="0">IFERROR(AL10*$BA$5,0)</f>
        <v>80</v>
      </c>
      <c r="AY10" s="29">
        <f t="shared" ref="AY10:AY68" si="1">IFERROR(AM10*$BB$5,0)</f>
        <v>160</v>
      </c>
      <c r="AZ10" s="54"/>
      <c r="BA10" s="29">
        <f t="shared" ref="BA10:BA68" si="2">SUM(SUM(AK10&gt;0)*$AZ$5,SUM(AL10&gt;0)*$BA$5,SUM(AM10&gt;0)*$BB$5)</f>
        <v>4</v>
      </c>
      <c r="BE10" s="48"/>
      <c r="BF10" s="48"/>
    </row>
    <row r="11" spans="1:58" customFormat="1" hidden="1" x14ac:dyDescent="0.25">
      <c r="A11" s="56">
        <f>'Identitas Siswa'!A10</f>
        <v>3</v>
      </c>
      <c r="B11" s="62" t="str">
        <f>IF('Identitas Siswa'!D10=0,"",'Identitas Siswa'!D10)</f>
        <v/>
      </c>
      <c r="C11" s="160"/>
      <c r="D11" s="160"/>
      <c r="E11" s="160"/>
      <c r="F11" s="160"/>
      <c r="G11" s="160"/>
      <c r="H11" s="160"/>
      <c r="I11" s="160"/>
      <c r="J11" s="160"/>
      <c r="K11" s="160"/>
      <c r="L11" s="160"/>
      <c r="M11" s="160"/>
      <c r="N11" s="160"/>
      <c r="O11" s="160"/>
      <c r="P11" s="160"/>
      <c r="Q11" s="160"/>
      <c r="R11" s="160"/>
      <c r="S11" s="160"/>
      <c r="T11" s="160"/>
      <c r="U11" s="160"/>
      <c r="V11" s="160"/>
      <c r="W11" s="160"/>
      <c r="X11" s="160"/>
      <c r="Y11" s="160"/>
      <c r="Z11" s="160"/>
      <c r="AA11" s="160"/>
      <c r="AB11" s="160"/>
      <c r="AC11" s="160"/>
      <c r="AD11" s="160"/>
      <c r="AE11" s="160"/>
      <c r="AF11" s="160"/>
      <c r="AG11" s="160"/>
      <c r="AH11" s="160"/>
      <c r="AI11" s="160"/>
      <c r="AJ11" s="160"/>
      <c r="AK11" s="57">
        <f t="shared" ref="AK11:AK68" si="3">IFERROR(AVERAGE(C11:V11),0)</f>
        <v>0</v>
      </c>
      <c r="AL11" s="57">
        <f t="shared" ref="AL11:AL68" si="4">IFERROR(AVERAGE(W11:AH11),0)</f>
        <v>0</v>
      </c>
      <c r="AM11" s="57">
        <f t="shared" ref="AM11:AM68" si="5">IFERROR(AVERAGE(AI11:AJ11),0)</f>
        <v>0</v>
      </c>
      <c r="AN11" s="57" t="str">
        <f t="shared" ref="AN11:AN68" si="6">IFERROR(ROUND(IFERROR(SUM($AW11:$AY11)/$BA11,""),0),"")</f>
        <v/>
      </c>
      <c r="AO11" s="56">
        <f t="shared" ref="AO11:AO68" si="7">MAX(C11:V11)</f>
        <v>0</v>
      </c>
      <c r="AP11" s="56" t="str">
        <f t="shared" ref="AP11:AP68" si="8">IFERROR(INDEX(C$8:V$8, MATCH(AO11, C11:V11, 0)), "")</f>
        <v/>
      </c>
      <c r="AQ11" s="56">
        <f t="shared" ref="AQ11:AQ68" si="9">MIN(C11:V11)</f>
        <v>0</v>
      </c>
      <c r="AR11" s="56" t="str">
        <f t="shared" ref="AR11:AR68" si="10">IFERROR(INDEX(C$8:V$8, MATCH(AQ11, C11:V11, 0)), "")</f>
        <v/>
      </c>
      <c r="AS11" s="58" t="str">
        <f>IFERROR(
   'Identitas Siswa'!E10 &amp; " " &amp; LOWER($AT$3) &amp; " " &amp; VLOOKUP(AP11, TP!$BK$5:$BL$24, 2, 0) &amp; ".",
"")</f>
        <v/>
      </c>
      <c r="AT11" s="58" t="str">
        <f>IFERROR(
   'Identitas Siswa'!E10 &amp; " " &amp; LOWER($AT$4) &amp; " " &amp; VLOOKUP(AR11, TP!$BK$5:$BL$24, 2, 0) &amp; ".",
"")</f>
        <v/>
      </c>
      <c r="AU11" s="15"/>
      <c r="AW11" s="29">
        <f t="shared" ref="AW11:AW68" si="11">IFERROR(AK11*$AZ$5,0)</f>
        <v>0</v>
      </c>
      <c r="AX11" s="29">
        <f t="shared" si="0"/>
        <v>0</v>
      </c>
      <c r="AY11" s="29">
        <f t="shared" si="1"/>
        <v>0</v>
      </c>
      <c r="AZ11" s="54"/>
      <c r="BA11" s="29">
        <f t="shared" si="2"/>
        <v>0</v>
      </c>
      <c r="BE11" s="48"/>
      <c r="BF11" s="48"/>
    </row>
    <row r="12" spans="1:58" customFormat="1" hidden="1" x14ac:dyDescent="0.25">
      <c r="A12" s="56">
        <f>'Identitas Siswa'!A11</f>
        <v>4</v>
      </c>
      <c r="B12" s="62" t="str">
        <f>IF('Identitas Siswa'!D11=0,"",'Identitas Siswa'!D11)</f>
        <v/>
      </c>
      <c r="C12" s="160"/>
      <c r="D12" s="160"/>
      <c r="E12" s="160"/>
      <c r="F12" s="160"/>
      <c r="G12" s="160"/>
      <c r="H12" s="160"/>
      <c r="I12" s="160"/>
      <c r="J12" s="160"/>
      <c r="K12" s="160"/>
      <c r="L12" s="160"/>
      <c r="M12" s="160"/>
      <c r="N12" s="160"/>
      <c r="O12" s="160"/>
      <c r="P12" s="160"/>
      <c r="Q12" s="160"/>
      <c r="R12" s="160"/>
      <c r="S12" s="160"/>
      <c r="T12" s="160"/>
      <c r="U12" s="160"/>
      <c r="V12" s="160"/>
      <c r="W12" s="160"/>
      <c r="X12" s="160"/>
      <c r="Y12" s="160"/>
      <c r="Z12" s="160"/>
      <c r="AA12" s="160"/>
      <c r="AB12" s="160"/>
      <c r="AC12" s="160"/>
      <c r="AD12" s="160"/>
      <c r="AE12" s="160"/>
      <c r="AF12" s="160"/>
      <c r="AG12" s="160"/>
      <c r="AH12" s="160"/>
      <c r="AI12" s="160"/>
      <c r="AJ12" s="160"/>
      <c r="AK12" s="57">
        <f t="shared" si="3"/>
        <v>0</v>
      </c>
      <c r="AL12" s="57">
        <f t="shared" si="4"/>
        <v>0</v>
      </c>
      <c r="AM12" s="57">
        <f t="shared" si="5"/>
        <v>0</v>
      </c>
      <c r="AN12" s="57" t="str">
        <f t="shared" si="6"/>
        <v/>
      </c>
      <c r="AO12" s="56">
        <f t="shared" si="7"/>
        <v>0</v>
      </c>
      <c r="AP12" s="56" t="str">
        <f t="shared" si="8"/>
        <v/>
      </c>
      <c r="AQ12" s="56">
        <f t="shared" si="9"/>
        <v>0</v>
      </c>
      <c r="AR12" s="56" t="str">
        <f t="shared" si="10"/>
        <v/>
      </c>
      <c r="AS12" s="58" t="str">
        <f>IFERROR(
   'Identitas Siswa'!E11 &amp; " " &amp; LOWER($AT$3) &amp; " " &amp; VLOOKUP(AP12, TP!$BK$5:$BL$24, 2, 0) &amp; ".",
"")</f>
        <v/>
      </c>
      <c r="AT12" s="58" t="str">
        <f>IFERROR(
   'Identitas Siswa'!E11 &amp; " " &amp; LOWER($AT$4) &amp; " " &amp; VLOOKUP(AR12, TP!$BK$5:$BL$24, 2, 0) &amp; ".",
"")</f>
        <v/>
      </c>
      <c r="AU12" s="15"/>
      <c r="AW12" s="29">
        <f t="shared" si="11"/>
        <v>0</v>
      </c>
      <c r="AX12" s="29">
        <f t="shared" si="0"/>
        <v>0</v>
      </c>
      <c r="AY12" s="29">
        <f t="shared" si="1"/>
        <v>0</v>
      </c>
      <c r="AZ12" s="54"/>
      <c r="BA12" s="29">
        <f t="shared" si="2"/>
        <v>0</v>
      </c>
      <c r="BE12" s="48"/>
      <c r="BF12" s="48"/>
    </row>
    <row r="13" spans="1:58" customFormat="1" hidden="1" x14ac:dyDescent="0.25">
      <c r="A13" s="56">
        <f>'Identitas Siswa'!A12</f>
        <v>5</v>
      </c>
      <c r="B13" s="62" t="str">
        <f>IF('Identitas Siswa'!D12=0,"",'Identitas Siswa'!D12)</f>
        <v/>
      </c>
      <c r="C13" s="160"/>
      <c r="D13" s="160"/>
      <c r="E13" s="160"/>
      <c r="F13" s="160"/>
      <c r="G13" s="160"/>
      <c r="H13" s="160"/>
      <c r="I13" s="160"/>
      <c r="J13" s="160"/>
      <c r="K13" s="160"/>
      <c r="L13" s="160"/>
      <c r="M13" s="160"/>
      <c r="N13" s="160"/>
      <c r="O13" s="160"/>
      <c r="P13" s="160"/>
      <c r="Q13" s="160"/>
      <c r="R13" s="160"/>
      <c r="S13" s="160"/>
      <c r="T13" s="160"/>
      <c r="U13" s="160"/>
      <c r="V13" s="160"/>
      <c r="W13" s="160"/>
      <c r="X13" s="160"/>
      <c r="Y13" s="160"/>
      <c r="Z13" s="160"/>
      <c r="AA13" s="160"/>
      <c r="AB13" s="160"/>
      <c r="AC13" s="160"/>
      <c r="AD13" s="160"/>
      <c r="AE13" s="160"/>
      <c r="AF13" s="160"/>
      <c r="AG13" s="160"/>
      <c r="AH13" s="160"/>
      <c r="AI13" s="160"/>
      <c r="AJ13" s="160"/>
      <c r="AK13" s="57">
        <f t="shared" si="3"/>
        <v>0</v>
      </c>
      <c r="AL13" s="57">
        <f t="shared" si="4"/>
        <v>0</v>
      </c>
      <c r="AM13" s="57">
        <f t="shared" si="5"/>
        <v>0</v>
      </c>
      <c r="AN13" s="57" t="str">
        <f t="shared" si="6"/>
        <v/>
      </c>
      <c r="AO13" s="56">
        <f t="shared" si="7"/>
        <v>0</v>
      </c>
      <c r="AP13" s="56" t="str">
        <f t="shared" si="8"/>
        <v/>
      </c>
      <c r="AQ13" s="56">
        <f t="shared" si="9"/>
        <v>0</v>
      </c>
      <c r="AR13" s="56" t="str">
        <f t="shared" si="10"/>
        <v/>
      </c>
      <c r="AS13" s="58" t="str">
        <f>IFERROR(
   'Identitas Siswa'!E12 &amp; " " &amp; LOWER($AT$3) &amp; " " &amp; VLOOKUP(AP13, TP!$BK$5:$BL$24, 2, 0) &amp; ".",
"")</f>
        <v/>
      </c>
      <c r="AT13" s="58" t="str">
        <f>IFERROR(
   'Identitas Siswa'!E12 &amp; " " &amp; LOWER($AT$4) &amp; " " &amp; VLOOKUP(AR13, TP!$BK$5:$BL$24, 2, 0) &amp; ".",
"")</f>
        <v/>
      </c>
      <c r="AU13" s="15"/>
      <c r="AW13" s="29">
        <f t="shared" si="11"/>
        <v>0</v>
      </c>
      <c r="AX13" s="29">
        <f t="shared" si="0"/>
        <v>0</v>
      </c>
      <c r="AY13" s="29">
        <f t="shared" si="1"/>
        <v>0</v>
      </c>
      <c r="AZ13" s="54"/>
      <c r="BA13" s="29">
        <f t="shared" si="2"/>
        <v>0</v>
      </c>
      <c r="BE13" s="48"/>
      <c r="BF13" s="48"/>
    </row>
    <row r="14" spans="1:58" customFormat="1" hidden="1" x14ac:dyDescent="0.25">
      <c r="A14" s="56">
        <f>'Identitas Siswa'!A13</f>
        <v>6</v>
      </c>
      <c r="B14" s="62" t="str">
        <f>IF('Identitas Siswa'!D13=0,"",'Identitas Siswa'!D13)</f>
        <v/>
      </c>
      <c r="C14" s="160"/>
      <c r="D14" s="160"/>
      <c r="E14" s="160"/>
      <c r="F14" s="160"/>
      <c r="G14" s="160"/>
      <c r="H14" s="160"/>
      <c r="I14" s="160"/>
      <c r="J14" s="160"/>
      <c r="K14" s="160"/>
      <c r="L14" s="160"/>
      <c r="M14" s="160"/>
      <c r="N14" s="160"/>
      <c r="O14" s="160"/>
      <c r="P14" s="160"/>
      <c r="Q14" s="160"/>
      <c r="R14" s="160"/>
      <c r="S14" s="160"/>
      <c r="T14" s="160"/>
      <c r="U14" s="160"/>
      <c r="V14" s="160"/>
      <c r="W14" s="160"/>
      <c r="X14" s="160"/>
      <c r="Y14" s="160"/>
      <c r="Z14" s="160"/>
      <c r="AA14" s="160"/>
      <c r="AB14" s="160"/>
      <c r="AC14" s="160"/>
      <c r="AD14" s="160"/>
      <c r="AE14" s="160"/>
      <c r="AF14" s="160"/>
      <c r="AG14" s="160"/>
      <c r="AH14" s="160"/>
      <c r="AI14" s="160"/>
      <c r="AJ14" s="160"/>
      <c r="AK14" s="57">
        <f t="shared" si="3"/>
        <v>0</v>
      </c>
      <c r="AL14" s="57">
        <f t="shared" si="4"/>
        <v>0</v>
      </c>
      <c r="AM14" s="57">
        <f t="shared" si="5"/>
        <v>0</v>
      </c>
      <c r="AN14" s="57" t="str">
        <f t="shared" si="6"/>
        <v/>
      </c>
      <c r="AO14" s="56">
        <f t="shared" si="7"/>
        <v>0</v>
      </c>
      <c r="AP14" s="56" t="str">
        <f t="shared" si="8"/>
        <v/>
      </c>
      <c r="AQ14" s="56">
        <f t="shared" si="9"/>
        <v>0</v>
      </c>
      <c r="AR14" s="56" t="str">
        <f t="shared" si="10"/>
        <v/>
      </c>
      <c r="AS14" s="58" t="str">
        <f>IFERROR(
   'Identitas Siswa'!E13 &amp; " " &amp; LOWER($AT$3) &amp; " " &amp; VLOOKUP(AP14, TP!$BK$5:$BL$24, 2, 0) &amp; ".",
"")</f>
        <v/>
      </c>
      <c r="AT14" s="58" t="str">
        <f>IFERROR(
   'Identitas Siswa'!E13 &amp; " " &amp; LOWER($AT$4) &amp; " " &amp; VLOOKUP(AR14, TP!$BK$5:$BL$24, 2, 0) &amp; ".",
"")</f>
        <v/>
      </c>
      <c r="AU14" s="15"/>
      <c r="AW14" s="29">
        <f t="shared" si="11"/>
        <v>0</v>
      </c>
      <c r="AX14" s="29">
        <f t="shared" si="0"/>
        <v>0</v>
      </c>
      <c r="AY14" s="29">
        <f t="shared" si="1"/>
        <v>0</v>
      </c>
      <c r="AZ14" s="54"/>
      <c r="BA14" s="29">
        <f t="shared" si="2"/>
        <v>0</v>
      </c>
      <c r="BE14" s="48"/>
      <c r="BF14" s="48"/>
    </row>
    <row r="15" spans="1:58" customFormat="1" hidden="1" x14ac:dyDescent="0.25">
      <c r="A15" s="56">
        <f>'Identitas Siswa'!A14</f>
        <v>7</v>
      </c>
      <c r="B15" s="62" t="str">
        <f>IF('Identitas Siswa'!D14=0,"",'Identitas Siswa'!D14)</f>
        <v/>
      </c>
      <c r="C15" s="160"/>
      <c r="D15" s="160"/>
      <c r="E15" s="160"/>
      <c r="F15" s="160"/>
      <c r="G15" s="160"/>
      <c r="H15" s="160"/>
      <c r="I15" s="160"/>
      <c r="J15" s="160"/>
      <c r="K15" s="160"/>
      <c r="L15" s="160"/>
      <c r="M15" s="160"/>
      <c r="N15" s="160"/>
      <c r="O15" s="160"/>
      <c r="P15" s="160"/>
      <c r="Q15" s="160"/>
      <c r="R15" s="160"/>
      <c r="S15" s="160"/>
      <c r="T15" s="160"/>
      <c r="U15" s="160"/>
      <c r="V15" s="160"/>
      <c r="W15" s="160"/>
      <c r="X15" s="160"/>
      <c r="Y15" s="160"/>
      <c r="Z15" s="160"/>
      <c r="AA15" s="160"/>
      <c r="AB15" s="160"/>
      <c r="AC15" s="160"/>
      <c r="AD15" s="160"/>
      <c r="AE15" s="160"/>
      <c r="AF15" s="160"/>
      <c r="AG15" s="160"/>
      <c r="AH15" s="160"/>
      <c r="AI15" s="160"/>
      <c r="AJ15" s="160"/>
      <c r="AK15" s="57">
        <f t="shared" si="3"/>
        <v>0</v>
      </c>
      <c r="AL15" s="57">
        <f t="shared" si="4"/>
        <v>0</v>
      </c>
      <c r="AM15" s="57">
        <f t="shared" si="5"/>
        <v>0</v>
      </c>
      <c r="AN15" s="57" t="str">
        <f t="shared" si="6"/>
        <v/>
      </c>
      <c r="AO15" s="56">
        <f t="shared" si="7"/>
        <v>0</v>
      </c>
      <c r="AP15" s="56" t="str">
        <f t="shared" si="8"/>
        <v/>
      </c>
      <c r="AQ15" s="56">
        <f t="shared" si="9"/>
        <v>0</v>
      </c>
      <c r="AR15" s="56" t="str">
        <f t="shared" si="10"/>
        <v/>
      </c>
      <c r="AS15" s="58" t="str">
        <f>IFERROR(
   'Identitas Siswa'!E14 &amp; " " &amp; LOWER($AT$3) &amp; " " &amp; VLOOKUP(AP15, TP!$BK$5:$BL$24, 2, 0) &amp; ".",
"")</f>
        <v/>
      </c>
      <c r="AT15" s="58" t="str">
        <f>IFERROR(
   'Identitas Siswa'!E14 &amp; " " &amp; LOWER($AT$4) &amp; " " &amp; VLOOKUP(AR15, TP!$BK$5:$BL$24, 2, 0) &amp; ".",
"")</f>
        <v/>
      </c>
      <c r="AU15" s="15"/>
      <c r="AW15" s="29">
        <f t="shared" si="11"/>
        <v>0</v>
      </c>
      <c r="AX15" s="29">
        <f t="shared" si="0"/>
        <v>0</v>
      </c>
      <c r="AY15" s="29">
        <f t="shared" si="1"/>
        <v>0</v>
      </c>
      <c r="AZ15" s="54"/>
      <c r="BA15" s="29">
        <f t="shared" si="2"/>
        <v>0</v>
      </c>
      <c r="BE15" s="48"/>
      <c r="BF15" s="48"/>
    </row>
    <row r="16" spans="1:58" customFormat="1" hidden="1" x14ac:dyDescent="0.25">
      <c r="A16" s="56">
        <f>'Identitas Siswa'!A15</f>
        <v>8</v>
      </c>
      <c r="B16" s="62" t="str">
        <f>IF('Identitas Siswa'!D15=0,"",'Identitas Siswa'!D15)</f>
        <v/>
      </c>
      <c r="C16" s="160"/>
      <c r="D16" s="160"/>
      <c r="E16" s="160"/>
      <c r="F16" s="160"/>
      <c r="G16" s="160"/>
      <c r="H16" s="160"/>
      <c r="I16" s="160"/>
      <c r="J16" s="160"/>
      <c r="K16" s="160"/>
      <c r="L16" s="160"/>
      <c r="M16" s="160"/>
      <c r="N16" s="160"/>
      <c r="O16" s="160"/>
      <c r="P16" s="160"/>
      <c r="Q16" s="160"/>
      <c r="R16" s="160"/>
      <c r="S16" s="160"/>
      <c r="T16" s="160"/>
      <c r="U16" s="160"/>
      <c r="V16" s="160"/>
      <c r="W16" s="160"/>
      <c r="X16" s="160"/>
      <c r="Y16" s="160"/>
      <c r="Z16" s="160"/>
      <c r="AA16" s="160"/>
      <c r="AB16" s="160"/>
      <c r="AC16" s="160"/>
      <c r="AD16" s="160"/>
      <c r="AE16" s="160"/>
      <c r="AF16" s="160"/>
      <c r="AG16" s="160"/>
      <c r="AH16" s="160"/>
      <c r="AI16" s="160"/>
      <c r="AJ16" s="160"/>
      <c r="AK16" s="57">
        <f t="shared" si="3"/>
        <v>0</v>
      </c>
      <c r="AL16" s="57">
        <f t="shared" si="4"/>
        <v>0</v>
      </c>
      <c r="AM16" s="57">
        <f t="shared" si="5"/>
        <v>0</v>
      </c>
      <c r="AN16" s="57" t="str">
        <f t="shared" si="6"/>
        <v/>
      </c>
      <c r="AO16" s="56">
        <f t="shared" si="7"/>
        <v>0</v>
      </c>
      <c r="AP16" s="56" t="str">
        <f t="shared" si="8"/>
        <v/>
      </c>
      <c r="AQ16" s="56">
        <f t="shared" si="9"/>
        <v>0</v>
      </c>
      <c r="AR16" s="56" t="str">
        <f t="shared" si="10"/>
        <v/>
      </c>
      <c r="AS16" s="58" t="str">
        <f>IFERROR(
   'Identitas Siswa'!E15 &amp; " " &amp; LOWER($AT$3) &amp; " " &amp; VLOOKUP(AP16, TP!$BK$5:$BL$24, 2, 0) &amp; ".",
"")</f>
        <v/>
      </c>
      <c r="AT16" s="58" t="str">
        <f>IFERROR(
   'Identitas Siswa'!E15 &amp; " " &amp; LOWER($AT$4) &amp; " " &amp; VLOOKUP(AR16, TP!$BK$5:$BL$24, 2, 0) &amp; ".",
"")</f>
        <v/>
      </c>
      <c r="AU16" s="15"/>
      <c r="AW16" s="29">
        <f t="shared" si="11"/>
        <v>0</v>
      </c>
      <c r="AX16" s="29">
        <f t="shared" si="0"/>
        <v>0</v>
      </c>
      <c r="AY16" s="29">
        <f t="shared" si="1"/>
        <v>0</v>
      </c>
      <c r="AZ16" s="54"/>
      <c r="BA16" s="29">
        <f t="shared" si="2"/>
        <v>0</v>
      </c>
      <c r="BE16" s="48"/>
      <c r="BF16" s="48"/>
    </row>
    <row r="17" spans="1:58" customFormat="1" hidden="1" x14ac:dyDescent="0.25">
      <c r="A17" s="56">
        <f>'Identitas Siswa'!A16</f>
        <v>9</v>
      </c>
      <c r="B17" s="62" t="str">
        <f>IF('Identitas Siswa'!D16=0,"",'Identitas Siswa'!D16)</f>
        <v/>
      </c>
      <c r="C17" s="160"/>
      <c r="D17" s="160"/>
      <c r="E17" s="160"/>
      <c r="F17" s="160"/>
      <c r="G17" s="160"/>
      <c r="H17" s="160"/>
      <c r="I17" s="160"/>
      <c r="J17" s="160"/>
      <c r="K17" s="160"/>
      <c r="L17" s="160"/>
      <c r="M17" s="160"/>
      <c r="N17" s="160"/>
      <c r="O17" s="160"/>
      <c r="P17" s="160"/>
      <c r="Q17" s="160"/>
      <c r="R17" s="160"/>
      <c r="S17" s="160"/>
      <c r="T17" s="160"/>
      <c r="U17" s="160"/>
      <c r="V17" s="160"/>
      <c r="W17" s="160"/>
      <c r="X17" s="160"/>
      <c r="Y17" s="160"/>
      <c r="Z17" s="160"/>
      <c r="AA17" s="160"/>
      <c r="AB17" s="160"/>
      <c r="AC17" s="160"/>
      <c r="AD17" s="160"/>
      <c r="AE17" s="160"/>
      <c r="AF17" s="160"/>
      <c r="AG17" s="160"/>
      <c r="AH17" s="160"/>
      <c r="AI17" s="160"/>
      <c r="AJ17" s="160"/>
      <c r="AK17" s="57">
        <f t="shared" si="3"/>
        <v>0</v>
      </c>
      <c r="AL17" s="57">
        <f t="shared" si="4"/>
        <v>0</v>
      </c>
      <c r="AM17" s="57">
        <f t="shared" si="5"/>
        <v>0</v>
      </c>
      <c r="AN17" s="57" t="str">
        <f t="shared" si="6"/>
        <v/>
      </c>
      <c r="AO17" s="56">
        <f t="shared" si="7"/>
        <v>0</v>
      </c>
      <c r="AP17" s="56" t="str">
        <f t="shared" si="8"/>
        <v/>
      </c>
      <c r="AQ17" s="56">
        <f t="shared" si="9"/>
        <v>0</v>
      </c>
      <c r="AR17" s="56" t="str">
        <f t="shared" si="10"/>
        <v/>
      </c>
      <c r="AS17" s="58" t="str">
        <f>IFERROR(
   'Identitas Siswa'!E16 &amp; " " &amp; LOWER($AT$3) &amp; " " &amp; VLOOKUP(AP17, TP!$BK$5:$BL$24, 2, 0) &amp; ".",
"")</f>
        <v/>
      </c>
      <c r="AT17" s="58" t="str">
        <f>IFERROR(
   'Identitas Siswa'!E16 &amp; " " &amp; LOWER($AT$4) &amp; " " &amp; VLOOKUP(AR17, TP!$BK$5:$BL$24, 2, 0) &amp; ".",
"")</f>
        <v/>
      </c>
      <c r="AU17" s="15"/>
      <c r="AW17" s="29">
        <f t="shared" si="11"/>
        <v>0</v>
      </c>
      <c r="AX17" s="29">
        <f t="shared" si="0"/>
        <v>0</v>
      </c>
      <c r="AY17" s="29">
        <f t="shared" si="1"/>
        <v>0</v>
      </c>
      <c r="AZ17" s="54"/>
      <c r="BA17" s="29">
        <f t="shared" si="2"/>
        <v>0</v>
      </c>
      <c r="BE17" s="48"/>
      <c r="BF17" s="48"/>
    </row>
    <row r="18" spans="1:58" customFormat="1" hidden="1" x14ac:dyDescent="0.25">
      <c r="A18" s="56">
        <f>'Identitas Siswa'!A17</f>
        <v>10</v>
      </c>
      <c r="B18" s="62" t="str">
        <f>IF('Identitas Siswa'!D17=0,"",'Identitas Siswa'!D17)</f>
        <v/>
      </c>
      <c r="C18" s="160"/>
      <c r="D18" s="160"/>
      <c r="E18" s="160"/>
      <c r="F18" s="160"/>
      <c r="G18" s="160"/>
      <c r="H18" s="160"/>
      <c r="I18" s="160"/>
      <c r="J18" s="160"/>
      <c r="K18" s="160"/>
      <c r="L18" s="160"/>
      <c r="M18" s="160"/>
      <c r="N18" s="160"/>
      <c r="O18" s="160"/>
      <c r="P18" s="160"/>
      <c r="Q18" s="160"/>
      <c r="R18" s="160"/>
      <c r="S18" s="160"/>
      <c r="T18" s="160"/>
      <c r="U18" s="160"/>
      <c r="V18" s="160"/>
      <c r="W18" s="160"/>
      <c r="X18" s="160"/>
      <c r="Y18" s="160"/>
      <c r="Z18" s="160"/>
      <c r="AA18" s="160"/>
      <c r="AB18" s="160"/>
      <c r="AC18" s="160"/>
      <c r="AD18" s="160"/>
      <c r="AE18" s="160"/>
      <c r="AF18" s="160"/>
      <c r="AG18" s="160"/>
      <c r="AH18" s="160"/>
      <c r="AI18" s="160"/>
      <c r="AJ18" s="160"/>
      <c r="AK18" s="57">
        <f t="shared" si="3"/>
        <v>0</v>
      </c>
      <c r="AL18" s="57">
        <f t="shared" si="4"/>
        <v>0</v>
      </c>
      <c r="AM18" s="57">
        <f t="shared" si="5"/>
        <v>0</v>
      </c>
      <c r="AN18" s="57" t="str">
        <f t="shared" si="6"/>
        <v/>
      </c>
      <c r="AO18" s="56">
        <f t="shared" si="7"/>
        <v>0</v>
      </c>
      <c r="AP18" s="56" t="str">
        <f t="shared" si="8"/>
        <v/>
      </c>
      <c r="AQ18" s="56">
        <f t="shared" si="9"/>
        <v>0</v>
      </c>
      <c r="AR18" s="56" t="str">
        <f t="shared" si="10"/>
        <v/>
      </c>
      <c r="AS18" s="58" t="str">
        <f>IFERROR(
   'Identitas Siswa'!E17 &amp; " " &amp; LOWER($AT$3) &amp; " " &amp; VLOOKUP(AP18, TP!$BK$5:$BL$24, 2, 0) &amp; ".",
"")</f>
        <v/>
      </c>
      <c r="AT18" s="58" t="str">
        <f>IFERROR(
   'Identitas Siswa'!E17 &amp; " " &amp; LOWER($AT$4) &amp; " " &amp; VLOOKUP(AR18, TP!$BK$5:$BL$24, 2, 0) &amp; ".",
"")</f>
        <v/>
      </c>
      <c r="AU18" s="15"/>
      <c r="AW18" s="29">
        <f t="shared" si="11"/>
        <v>0</v>
      </c>
      <c r="AX18" s="29">
        <f t="shared" si="0"/>
        <v>0</v>
      </c>
      <c r="AY18" s="29">
        <f t="shared" si="1"/>
        <v>0</v>
      </c>
      <c r="AZ18" s="54"/>
      <c r="BA18" s="29">
        <f t="shared" si="2"/>
        <v>0</v>
      </c>
      <c r="BE18" s="48"/>
      <c r="BF18" s="48"/>
    </row>
    <row r="19" spans="1:58" customFormat="1" hidden="1" x14ac:dyDescent="0.25">
      <c r="A19" s="56">
        <f>'Identitas Siswa'!A18</f>
        <v>11</v>
      </c>
      <c r="B19" s="62" t="str">
        <f>IF('Identitas Siswa'!D18=0,"",'Identitas Siswa'!D18)</f>
        <v/>
      </c>
      <c r="C19" s="160"/>
      <c r="D19" s="160"/>
      <c r="E19" s="160"/>
      <c r="F19" s="160"/>
      <c r="G19" s="160"/>
      <c r="H19" s="160"/>
      <c r="I19" s="160"/>
      <c r="J19" s="160"/>
      <c r="K19" s="160"/>
      <c r="L19" s="160"/>
      <c r="M19" s="160"/>
      <c r="N19" s="160"/>
      <c r="O19" s="160"/>
      <c r="P19" s="160"/>
      <c r="Q19" s="160"/>
      <c r="R19" s="160"/>
      <c r="S19" s="160"/>
      <c r="T19" s="160"/>
      <c r="U19" s="160"/>
      <c r="V19" s="160"/>
      <c r="W19" s="160"/>
      <c r="X19" s="160"/>
      <c r="Y19" s="160"/>
      <c r="Z19" s="160"/>
      <c r="AA19" s="160"/>
      <c r="AB19" s="160"/>
      <c r="AC19" s="160"/>
      <c r="AD19" s="160"/>
      <c r="AE19" s="160"/>
      <c r="AF19" s="160"/>
      <c r="AG19" s="160"/>
      <c r="AH19" s="160"/>
      <c r="AI19" s="160"/>
      <c r="AJ19" s="160"/>
      <c r="AK19" s="57">
        <f t="shared" si="3"/>
        <v>0</v>
      </c>
      <c r="AL19" s="57">
        <f t="shared" si="4"/>
        <v>0</v>
      </c>
      <c r="AM19" s="57">
        <f t="shared" si="5"/>
        <v>0</v>
      </c>
      <c r="AN19" s="57" t="str">
        <f t="shared" si="6"/>
        <v/>
      </c>
      <c r="AO19" s="56">
        <f t="shared" si="7"/>
        <v>0</v>
      </c>
      <c r="AP19" s="56" t="str">
        <f t="shared" si="8"/>
        <v/>
      </c>
      <c r="AQ19" s="56">
        <f t="shared" si="9"/>
        <v>0</v>
      </c>
      <c r="AR19" s="56" t="str">
        <f t="shared" si="10"/>
        <v/>
      </c>
      <c r="AS19" s="58" t="str">
        <f>IFERROR(
   'Identitas Siswa'!E18 &amp; " " &amp; LOWER($AT$3) &amp; " " &amp; VLOOKUP(AP19, TP!$BK$5:$BL$24, 2, 0) &amp; ".",
"")</f>
        <v/>
      </c>
      <c r="AT19" s="58" t="str">
        <f>IFERROR(
   'Identitas Siswa'!E18 &amp; " " &amp; LOWER($AT$4) &amp; " " &amp; VLOOKUP(AR19, TP!$BK$5:$BL$24, 2, 0) &amp; ".",
"")</f>
        <v/>
      </c>
      <c r="AU19" s="15"/>
      <c r="AW19" s="29">
        <f t="shared" si="11"/>
        <v>0</v>
      </c>
      <c r="AX19" s="29">
        <f t="shared" si="0"/>
        <v>0</v>
      </c>
      <c r="AY19" s="29">
        <f t="shared" si="1"/>
        <v>0</v>
      </c>
      <c r="AZ19" s="54"/>
      <c r="BA19" s="29">
        <f t="shared" si="2"/>
        <v>0</v>
      </c>
      <c r="BE19" s="48"/>
      <c r="BF19" s="48"/>
    </row>
    <row r="20" spans="1:58" customFormat="1" hidden="1" x14ac:dyDescent="0.25">
      <c r="A20" s="56">
        <f>'Identitas Siswa'!A19</f>
        <v>12</v>
      </c>
      <c r="B20" s="62" t="str">
        <f>IF('Identitas Siswa'!D19=0,"",'Identitas Siswa'!D19)</f>
        <v/>
      </c>
      <c r="C20" s="160"/>
      <c r="D20" s="160"/>
      <c r="E20" s="160"/>
      <c r="F20" s="160"/>
      <c r="G20" s="160"/>
      <c r="H20" s="160"/>
      <c r="I20" s="160"/>
      <c r="J20" s="160"/>
      <c r="K20" s="160"/>
      <c r="L20" s="160"/>
      <c r="M20" s="160"/>
      <c r="N20" s="160"/>
      <c r="O20" s="160"/>
      <c r="P20" s="160"/>
      <c r="Q20" s="160"/>
      <c r="R20" s="160"/>
      <c r="S20" s="160"/>
      <c r="T20" s="160"/>
      <c r="U20" s="160"/>
      <c r="V20" s="160"/>
      <c r="W20" s="160"/>
      <c r="X20" s="160"/>
      <c r="Y20" s="160"/>
      <c r="Z20" s="160"/>
      <c r="AA20" s="160"/>
      <c r="AB20" s="160"/>
      <c r="AC20" s="160"/>
      <c r="AD20" s="160"/>
      <c r="AE20" s="160"/>
      <c r="AF20" s="160"/>
      <c r="AG20" s="160"/>
      <c r="AH20" s="160"/>
      <c r="AI20" s="160"/>
      <c r="AJ20" s="160"/>
      <c r="AK20" s="57">
        <f t="shared" si="3"/>
        <v>0</v>
      </c>
      <c r="AL20" s="57">
        <f t="shared" si="4"/>
        <v>0</v>
      </c>
      <c r="AM20" s="57">
        <f t="shared" si="5"/>
        <v>0</v>
      </c>
      <c r="AN20" s="57" t="str">
        <f t="shared" si="6"/>
        <v/>
      </c>
      <c r="AO20" s="56">
        <f t="shared" si="7"/>
        <v>0</v>
      </c>
      <c r="AP20" s="56" t="str">
        <f t="shared" si="8"/>
        <v/>
      </c>
      <c r="AQ20" s="56">
        <f t="shared" si="9"/>
        <v>0</v>
      </c>
      <c r="AR20" s="56" t="str">
        <f t="shared" si="10"/>
        <v/>
      </c>
      <c r="AS20" s="58" t="str">
        <f>IFERROR(
   'Identitas Siswa'!E19 &amp; " " &amp; LOWER($AT$3) &amp; " " &amp; VLOOKUP(AP20, TP!$BK$5:$BL$24, 2, 0) &amp; ".",
"")</f>
        <v/>
      </c>
      <c r="AT20" s="58" t="str">
        <f>IFERROR(
   'Identitas Siswa'!E19 &amp; " " &amp; LOWER($AT$4) &amp; " " &amp; VLOOKUP(AR20, TP!$BK$5:$BL$24, 2, 0) &amp; ".",
"")</f>
        <v/>
      </c>
      <c r="AU20" s="15"/>
      <c r="AW20" s="29">
        <f t="shared" si="11"/>
        <v>0</v>
      </c>
      <c r="AX20" s="29">
        <f t="shared" si="0"/>
        <v>0</v>
      </c>
      <c r="AY20" s="29">
        <f t="shared" si="1"/>
        <v>0</v>
      </c>
      <c r="AZ20" s="54"/>
      <c r="BA20" s="29">
        <f t="shared" si="2"/>
        <v>0</v>
      </c>
      <c r="BE20" s="48"/>
      <c r="BF20" s="48"/>
    </row>
    <row r="21" spans="1:58" customFormat="1" hidden="1" x14ac:dyDescent="0.25">
      <c r="A21" s="56">
        <f>'Identitas Siswa'!A20</f>
        <v>13</v>
      </c>
      <c r="B21" s="62" t="str">
        <f>IF('Identitas Siswa'!D20=0,"",'Identitas Siswa'!D20)</f>
        <v/>
      </c>
      <c r="C21" s="160"/>
      <c r="D21" s="160"/>
      <c r="E21" s="160"/>
      <c r="F21" s="160"/>
      <c r="G21" s="160"/>
      <c r="H21" s="160"/>
      <c r="I21" s="160"/>
      <c r="J21" s="160"/>
      <c r="K21" s="160"/>
      <c r="L21" s="160"/>
      <c r="M21" s="160"/>
      <c r="N21" s="160"/>
      <c r="O21" s="160"/>
      <c r="P21" s="160"/>
      <c r="Q21" s="160"/>
      <c r="R21" s="160"/>
      <c r="S21" s="160"/>
      <c r="T21" s="160"/>
      <c r="U21" s="160"/>
      <c r="V21" s="160"/>
      <c r="W21" s="160"/>
      <c r="X21" s="160"/>
      <c r="Y21" s="160"/>
      <c r="Z21" s="160"/>
      <c r="AA21" s="160"/>
      <c r="AB21" s="160"/>
      <c r="AC21" s="160"/>
      <c r="AD21" s="160"/>
      <c r="AE21" s="160"/>
      <c r="AF21" s="160"/>
      <c r="AG21" s="160"/>
      <c r="AH21" s="160"/>
      <c r="AI21" s="160"/>
      <c r="AJ21" s="160"/>
      <c r="AK21" s="57">
        <f t="shared" si="3"/>
        <v>0</v>
      </c>
      <c r="AL21" s="57">
        <f t="shared" si="4"/>
        <v>0</v>
      </c>
      <c r="AM21" s="57">
        <f t="shared" si="5"/>
        <v>0</v>
      </c>
      <c r="AN21" s="57" t="str">
        <f t="shared" si="6"/>
        <v/>
      </c>
      <c r="AO21" s="56">
        <f t="shared" si="7"/>
        <v>0</v>
      </c>
      <c r="AP21" s="56" t="str">
        <f t="shared" si="8"/>
        <v/>
      </c>
      <c r="AQ21" s="56">
        <f t="shared" si="9"/>
        <v>0</v>
      </c>
      <c r="AR21" s="56" t="str">
        <f t="shared" si="10"/>
        <v/>
      </c>
      <c r="AS21" s="58" t="str">
        <f>IFERROR(
   'Identitas Siswa'!E20 &amp; " " &amp; LOWER($AT$3) &amp; " " &amp; VLOOKUP(AP21, TP!$BK$5:$BL$24, 2, 0) &amp; ".",
"")</f>
        <v/>
      </c>
      <c r="AT21" s="58" t="str">
        <f>IFERROR(
   'Identitas Siswa'!E20 &amp; " " &amp; LOWER($AT$4) &amp; " " &amp; VLOOKUP(AR21, TP!$BK$5:$BL$24, 2, 0) &amp; ".",
"")</f>
        <v/>
      </c>
      <c r="AU21" s="15"/>
      <c r="AW21" s="29">
        <f t="shared" si="11"/>
        <v>0</v>
      </c>
      <c r="AX21" s="29">
        <f t="shared" si="0"/>
        <v>0</v>
      </c>
      <c r="AY21" s="29">
        <f t="shared" si="1"/>
        <v>0</v>
      </c>
      <c r="AZ21" s="54"/>
      <c r="BA21" s="29">
        <f t="shared" si="2"/>
        <v>0</v>
      </c>
      <c r="BE21" s="48"/>
      <c r="BF21" s="48"/>
    </row>
    <row r="22" spans="1:58" customFormat="1" hidden="1" x14ac:dyDescent="0.25">
      <c r="A22" s="56">
        <f>'Identitas Siswa'!A21</f>
        <v>14</v>
      </c>
      <c r="B22" s="62" t="str">
        <f>IF('Identitas Siswa'!D21=0,"",'Identitas Siswa'!D21)</f>
        <v/>
      </c>
      <c r="C22" s="160"/>
      <c r="D22" s="160"/>
      <c r="E22" s="160"/>
      <c r="F22" s="160"/>
      <c r="G22" s="160"/>
      <c r="H22" s="160"/>
      <c r="I22" s="160"/>
      <c r="J22" s="160"/>
      <c r="K22" s="160"/>
      <c r="L22" s="160"/>
      <c r="M22" s="160"/>
      <c r="N22" s="160"/>
      <c r="O22" s="160"/>
      <c r="P22" s="160"/>
      <c r="Q22" s="160"/>
      <c r="R22" s="160"/>
      <c r="S22" s="160"/>
      <c r="T22" s="160"/>
      <c r="U22" s="160"/>
      <c r="V22" s="160"/>
      <c r="W22" s="160"/>
      <c r="X22" s="160"/>
      <c r="Y22" s="160"/>
      <c r="Z22" s="160"/>
      <c r="AA22" s="160"/>
      <c r="AB22" s="160"/>
      <c r="AC22" s="160"/>
      <c r="AD22" s="160"/>
      <c r="AE22" s="160"/>
      <c r="AF22" s="160"/>
      <c r="AG22" s="160"/>
      <c r="AH22" s="160"/>
      <c r="AI22" s="160"/>
      <c r="AJ22" s="160"/>
      <c r="AK22" s="57">
        <f t="shared" si="3"/>
        <v>0</v>
      </c>
      <c r="AL22" s="57">
        <f t="shared" si="4"/>
        <v>0</v>
      </c>
      <c r="AM22" s="57">
        <f t="shared" si="5"/>
        <v>0</v>
      </c>
      <c r="AN22" s="57" t="str">
        <f t="shared" si="6"/>
        <v/>
      </c>
      <c r="AO22" s="56">
        <f t="shared" si="7"/>
        <v>0</v>
      </c>
      <c r="AP22" s="56" t="str">
        <f t="shared" si="8"/>
        <v/>
      </c>
      <c r="AQ22" s="56">
        <f t="shared" si="9"/>
        <v>0</v>
      </c>
      <c r="AR22" s="56" t="str">
        <f t="shared" si="10"/>
        <v/>
      </c>
      <c r="AS22" s="58" t="str">
        <f>IFERROR(
   'Identitas Siswa'!E21 &amp; " " &amp; LOWER($AT$3) &amp; " " &amp; VLOOKUP(AP22, TP!$BK$5:$BL$24, 2, 0) &amp; ".",
"")</f>
        <v/>
      </c>
      <c r="AT22" s="58" t="str">
        <f>IFERROR(
   'Identitas Siswa'!E21 &amp; " " &amp; LOWER($AT$4) &amp; " " &amp; VLOOKUP(AR22, TP!$BK$5:$BL$24, 2, 0) &amp; ".",
"")</f>
        <v/>
      </c>
      <c r="AU22" s="15"/>
      <c r="AW22" s="29">
        <f t="shared" si="11"/>
        <v>0</v>
      </c>
      <c r="AX22" s="29">
        <f t="shared" si="0"/>
        <v>0</v>
      </c>
      <c r="AY22" s="29">
        <f t="shared" si="1"/>
        <v>0</v>
      </c>
      <c r="AZ22" s="54"/>
      <c r="BA22" s="29">
        <f t="shared" si="2"/>
        <v>0</v>
      </c>
      <c r="BE22" s="48"/>
      <c r="BF22" s="48"/>
    </row>
    <row r="23" spans="1:58" customFormat="1" hidden="1" x14ac:dyDescent="0.25">
      <c r="A23" s="56">
        <f>'Identitas Siswa'!A22</f>
        <v>15</v>
      </c>
      <c r="B23" s="62" t="str">
        <f>IF('Identitas Siswa'!D22=0,"",'Identitas Siswa'!D22)</f>
        <v/>
      </c>
      <c r="C23" s="160"/>
      <c r="D23" s="160"/>
      <c r="E23" s="160"/>
      <c r="F23" s="160"/>
      <c r="G23" s="160"/>
      <c r="H23" s="160"/>
      <c r="I23" s="160"/>
      <c r="J23" s="160"/>
      <c r="K23" s="160"/>
      <c r="L23" s="160"/>
      <c r="M23" s="160"/>
      <c r="N23" s="160"/>
      <c r="O23" s="160"/>
      <c r="P23" s="160"/>
      <c r="Q23" s="160"/>
      <c r="R23" s="160"/>
      <c r="S23" s="160"/>
      <c r="T23" s="160"/>
      <c r="U23" s="160"/>
      <c r="V23" s="160"/>
      <c r="W23" s="160"/>
      <c r="X23" s="160"/>
      <c r="Y23" s="160"/>
      <c r="Z23" s="160"/>
      <c r="AA23" s="160"/>
      <c r="AB23" s="160"/>
      <c r="AC23" s="160"/>
      <c r="AD23" s="160"/>
      <c r="AE23" s="160"/>
      <c r="AF23" s="160"/>
      <c r="AG23" s="160"/>
      <c r="AH23" s="160"/>
      <c r="AI23" s="160"/>
      <c r="AJ23" s="160"/>
      <c r="AK23" s="57">
        <f t="shared" si="3"/>
        <v>0</v>
      </c>
      <c r="AL23" s="57">
        <f t="shared" si="4"/>
        <v>0</v>
      </c>
      <c r="AM23" s="57">
        <f t="shared" si="5"/>
        <v>0</v>
      </c>
      <c r="AN23" s="57" t="str">
        <f t="shared" si="6"/>
        <v/>
      </c>
      <c r="AO23" s="56">
        <f t="shared" si="7"/>
        <v>0</v>
      </c>
      <c r="AP23" s="56" t="str">
        <f t="shared" si="8"/>
        <v/>
      </c>
      <c r="AQ23" s="56">
        <f t="shared" si="9"/>
        <v>0</v>
      </c>
      <c r="AR23" s="56" t="str">
        <f t="shared" si="10"/>
        <v/>
      </c>
      <c r="AS23" s="58" t="str">
        <f>IFERROR(
   'Identitas Siswa'!E22 &amp; " " &amp; LOWER($AT$3) &amp; " " &amp; VLOOKUP(AP23, TP!$BK$5:$BL$24, 2, 0) &amp; ".",
"")</f>
        <v/>
      </c>
      <c r="AT23" s="58" t="str">
        <f>IFERROR(
   'Identitas Siswa'!E22 &amp; " " &amp; LOWER($AT$4) &amp; " " &amp; VLOOKUP(AR23, TP!$BK$5:$BL$24, 2, 0) &amp; ".",
"")</f>
        <v/>
      </c>
      <c r="AU23" s="15"/>
      <c r="AW23" s="29">
        <f t="shared" si="11"/>
        <v>0</v>
      </c>
      <c r="AX23" s="29">
        <f t="shared" si="0"/>
        <v>0</v>
      </c>
      <c r="AY23" s="29">
        <f t="shared" si="1"/>
        <v>0</v>
      </c>
      <c r="AZ23" s="54"/>
      <c r="BA23" s="29">
        <f t="shared" si="2"/>
        <v>0</v>
      </c>
      <c r="BE23" s="48"/>
      <c r="BF23" s="48"/>
    </row>
    <row r="24" spans="1:58" customFormat="1" hidden="1" x14ac:dyDescent="0.25">
      <c r="A24" s="56">
        <f>'Identitas Siswa'!A23</f>
        <v>16</v>
      </c>
      <c r="B24" s="62" t="str">
        <f>IF('Identitas Siswa'!D23=0,"",'Identitas Siswa'!D23)</f>
        <v/>
      </c>
      <c r="C24" s="160"/>
      <c r="D24" s="160"/>
      <c r="E24" s="160"/>
      <c r="F24" s="160"/>
      <c r="G24" s="160"/>
      <c r="H24" s="160"/>
      <c r="I24" s="160"/>
      <c r="J24" s="160"/>
      <c r="K24" s="160"/>
      <c r="L24" s="160"/>
      <c r="M24" s="160"/>
      <c r="N24" s="160"/>
      <c r="O24" s="160"/>
      <c r="P24" s="160"/>
      <c r="Q24" s="160"/>
      <c r="R24" s="160"/>
      <c r="S24" s="160"/>
      <c r="T24" s="160"/>
      <c r="U24" s="160"/>
      <c r="V24" s="160"/>
      <c r="W24" s="160"/>
      <c r="X24" s="160"/>
      <c r="Y24" s="160"/>
      <c r="Z24" s="160"/>
      <c r="AA24" s="160"/>
      <c r="AB24" s="160"/>
      <c r="AC24" s="160"/>
      <c r="AD24" s="160"/>
      <c r="AE24" s="160"/>
      <c r="AF24" s="160"/>
      <c r="AG24" s="160"/>
      <c r="AH24" s="160"/>
      <c r="AI24" s="160"/>
      <c r="AJ24" s="160"/>
      <c r="AK24" s="57">
        <f t="shared" si="3"/>
        <v>0</v>
      </c>
      <c r="AL24" s="57">
        <f t="shared" si="4"/>
        <v>0</v>
      </c>
      <c r="AM24" s="57">
        <f t="shared" si="5"/>
        <v>0</v>
      </c>
      <c r="AN24" s="57" t="str">
        <f t="shared" si="6"/>
        <v/>
      </c>
      <c r="AO24" s="56">
        <f t="shared" si="7"/>
        <v>0</v>
      </c>
      <c r="AP24" s="56" t="str">
        <f t="shared" si="8"/>
        <v/>
      </c>
      <c r="AQ24" s="56">
        <f t="shared" si="9"/>
        <v>0</v>
      </c>
      <c r="AR24" s="56" t="str">
        <f t="shared" si="10"/>
        <v/>
      </c>
      <c r="AS24" s="58" t="str">
        <f>IFERROR(
   'Identitas Siswa'!E23 &amp; " " &amp; LOWER($AT$3) &amp; " " &amp; VLOOKUP(AP24, TP!$BK$5:$BL$24, 2, 0) &amp; ".",
"")</f>
        <v/>
      </c>
      <c r="AT24" s="58" t="str">
        <f>IFERROR(
   'Identitas Siswa'!E23 &amp; " " &amp; LOWER($AT$4) &amp; " " &amp; VLOOKUP(AR24, TP!$BK$5:$BL$24, 2, 0) &amp; ".",
"")</f>
        <v/>
      </c>
      <c r="AU24" s="15"/>
      <c r="AW24" s="29">
        <f t="shared" si="11"/>
        <v>0</v>
      </c>
      <c r="AX24" s="29">
        <f t="shared" si="0"/>
        <v>0</v>
      </c>
      <c r="AY24" s="29">
        <f t="shared" si="1"/>
        <v>0</v>
      </c>
      <c r="AZ24" s="54"/>
      <c r="BA24" s="29">
        <f t="shared" si="2"/>
        <v>0</v>
      </c>
      <c r="BE24" s="48"/>
      <c r="BF24" s="48"/>
    </row>
    <row r="25" spans="1:58" customFormat="1" hidden="1" x14ac:dyDescent="0.25">
      <c r="A25" s="56">
        <f>'Identitas Siswa'!A24</f>
        <v>17</v>
      </c>
      <c r="B25" s="62" t="str">
        <f>IF('Identitas Siswa'!D24=0,"",'Identitas Siswa'!D24)</f>
        <v/>
      </c>
      <c r="C25" s="160"/>
      <c r="D25" s="160"/>
      <c r="E25" s="160"/>
      <c r="F25" s="160"/>
      <c r="G25" s="160"/>
      <c r="H25" s="160"/>
      <c r="I25" s="160"/>
      <c r="J25" s="160"/>
      <c r="K25" s="160"/>
      <c r="L25" s="160"/>
      <c r="M25" s="160"/>
      <c r="N25" s="160"/>
      <c r="O25" s="160"/>
      <c r="P25" s="160"/>
      <c r="Q25" s="160"/>
      <c r="R25" s="160"/>
      <c r="S25" s="160"/>
      <c r="T25" s="160"/>
      <c r="U25" s="160"/>
      <c r="V25" s="160"/>
      <c r="W25" s="160"/>
      <c r="X25" s="160"/>
      <c r="Y25" s="160"/>
      <c r="Z25" s="160"/>
      <c r="AA25" s="160"/>
      <c r="AB25" s="160"/>
      <c r="AC25" s="160"/>
      <c r="AD25" s="160"/>
      <c r="AE25" s="160"/>
      <c r="AF25" s="160"/>
      <c r="AG25" s="160"/>
      <c r="AH25" s="160"/>
      <c r="AI25" s="160"/>
      <c r="AJ25" s="160"/>
      <c r="AK25" s="57">
        <f t="shared" si="3"/>
        <v>0</v>
      </c>
      <c r="AL25" s="57">
        <f t="shared" si="4"/>
        <v>0</v>
      </c>
      <c r="AM25" s="57">
        <f t="shared" si="5"/>
        <v>0</v>
      </c>
      <c r="AN25" s="57" t="str">
        <f t="shared" si="6"/>
        <v/>
      </c>
      <c r="AO25" s="56">
        <f t="shared" si="7"/>
        <v>0</v>
      </c>
      <c r="AP25" s="56" t="str">
        <f t="shared" si="8"/>
        <v/>
      </c>
      <c r="AQ25" s="56">
        <f t="shared" si="9"/>
        <v>0</v>
      </c>
      <c r="AR25" s="56" t="str">
        <f t="shared" si="10"/>
        <v/>
      </c>
      <c r="AS25" s="58" t="str">
        <f>IFERROR(
   'Identitas Siswa'!E24 &amp; " " &amp; LOWER($AT$3) &amp; " " &amp; VLOOKUP(AP25, TP!$BK$5:$BL$24, 2, 0) &amp; ".",
"")</f>
        <v/>
      </c>
      <c r="AT25" s="58" t="str">
        <f>IFERROR(
   'Identitas Siswa'!E24 &amp; " " &amp; LOWER($AT$4) &amp; " " &amp; VLOOKUP(AR25, TP!$BK$5:$BL$24, 2, 0) &amp; ".",
"")</f>
        <v/>
      </c>
      <c r="AU25" s="15"/>
      <c r="AW25" s="29">
        <f t="shared" si="11"/>
        <v>0</v>
      </c>
      <c r="AX25" s="29">
        <f t="shared" si="0"/>
        <v>0</v>
      </c>
      <c r="AY25" s="29">
        <f t="shared" si="1"/>
        <v>0</v>
      </c>
      <c r="AZ25" s="54"/>
      <c r="BA25" s="29">
        <f t="shared" si="2"/>
        <v>0</v>
      </c>
      <c r="BE25" s="48"/>
      <c r="BF25" s="48"/>
    </row>
    <row r="26" spans="1:58" customFormat="1" hidden="1" x14ac:dyDescent="0.25">
      <c r="A26" s="56">
        <f>'Identitas Siswa'!A25</f>
        <v>18</v>
      </c>
      <c r="B26" s="62" t="str">
        <f>IF('Identitas Siswa'!D25=0,"",'Identitas Siswa'!D25)</f>
        <v/>
      </c>
      <c r="C26" s="160"/>
      <c r="D26" s="160"/>
      <c r="E26" s="160"/>
      <c r="F26" s="160"/>
      <c r="G26" s="160"/>
      <c r="H26" s="160"/>
      <c r="I26" s="160"/>
      <c r="J26" s="160"/>
      <c r="K26" s="160"/>
      <c r="L26" s="160"/>
      <c r="M26" s="160"/>
      <c r="N26" s="160"/>
      <c r="O26" s="160"/>
      <c r="P26" s="160"/>
      <c r="Q26" s="160"/>
      <c r="R26" s="160"/>
      <c r="S26" s="160"/>
      <c r="T26" s="160"/>
      <c r="U26" s="160"/>
      <c r="V26" s="160"/>
      <c r="W26" s="160"/>
      <c r="X26" s="160"/>
      <c r="Y26" s="160"/>
      <c r="Z26" s="160"/>
      <c r="AA26" s="160"/>
      <c r="AB26" s="160"/>
      <c r="AC26" s="160"/>
      <c r="AD26" s="160"/>
      <c r="AE26" s="160"/>
      <c r="AF26" s="160"/>
      <c r="AG26" s="160"/>
      <c r="AH26" s="160"/>
      <c r="AI26" s="160"/>
      <c r="AJ26" s="160"/>
      <c r="AK26" s="57">
        <f t="shared" si="3"/>
        <v>0</v>
      </c>
      <c r="AL26" s="57">
        <f t="shared" si="4"/>
        <v>0</v>
      </c>
      <c r="AM26" s="57">
        <f t="shared" si="5"/>
        <v>0</v>
      </c>
      <c r="AN26" s="57" t="str">
        <f t="shared" si="6"/>
        <v/>
      </c>
      <c r="AO26" s="56">
        <f t="shared" si="7"/>
        <v>0</v>
      </c>
      <c r="AP26" s="56" t="str">
        <f t="shared" si="8"/>
        <v/>
      </c>
      <c r="AQ26" s="56">
        <f t="shared" si="9"/>
        <v>0</v>
      </c>
      <c r="AR26" s="56" t="str">
        <f t="shared" si="10"/>
        <v/>
      </c>
      <c r="AS26" s="58" t="str">
        <f>IFERROR(
   'Identitas Siswa'!E25 &amp; " " &amp; LOWER($AT$3) &amp; " " &amp; VLOOKUP(AP26, TP!$BK$5:$BL$24, 2, 0) &amp; ".",
"")</f>
        <v/>
      </c>
      <c r="AT26" s="58" t="str">
        <f>IFERROR(
   'Identitas Siswa'!E25 &amp; " " &amp; LOWER($AT$4) &amp; " " &amp; VLOOKUP(AR26, TP!$BK$5:$BL$24, 2, 0) &amp; ".",
"")</f>
        <v/>
      </c>
      <c r="AU26" s="15"/>
      <c r="AW26" s="29">
        <f t="shared" si="11"/>
        <v>0</v>
      </c>
      <c r="AX26" s="29">
        <f t="shared" si="0"/>
        <v>0</v>
      </c>
      <c r="AY26" s="29">
        <f t="shared" si="1"/>
        <v>0</v>
      </c>
      <c r="AZ26" s="54"/>
      <c r="BA26" s="29">
        <f t="shared" si="2"/>
        <v>0</v>
      </c>
      <c r="BE26" s="48"/>
      <c r="BF26" s="48"/>
    </row>
    <row r="27" spans="1:58" customFormat="1" hidden="1" x14ac:dyDescent="0.25">
      <c r="A27" s="56">
        <f>'Identitas Siswa'!A26</f>
        <v>19</v>
      </c>
      <c r="B27" s="62" t="str">
        <f>IF('Identitas Siswa'!D26=0,"",'Identitas Siswa'!D26)</f>
        <v/>
      </c>
      <c r="C27" s="160"/>
      <c r="D27" s="160"/>
      <c r="E27" s="160"/>
      <c r="F27" s="160"/>
      <c r="G27" s="160"/>
      <c r="H27" s="160"/>
      <c r="I27" s="160"/>
      <c r="J27" s="160"/>
      <c r="K27" s="160"/>
      <c r="L27" s="160"/>
      <c r="M27" s="160"/>
      <c r="N27" s="160"/>
      <c r="O27" s="160"/>
      <c r="P27" s="160"/>
      <c r="Q27" s="160"/>
      <c r="R27" s="160"/>
      <c r="S27" s="160"/>
      <c r="T27" s="160"/>
      <c r="U27" s="160"/>
      <c r="V27" s="160"/>
      <c r="W27" s="160"/>
      <c r="X27" s="160"/>
      <c r="Y27" s="160"/>
      <c r="Z27" s="160"/>
      <c r="AA27" s="160"/>
      <c r="AB27" s="160"/>
      <c r="AC27" s="160"/>
      <c r="AD27" s="160"/>
      <c r="AE27" s="160"/>
      <c r="AF27" s="160"/>
      <c r="AG27" s="160"/>
      <c r="AH27" s="160"/>
      <c r="AI27" s="160"/>
      <c r="AJ27" s="160"/>
      <c r="AK27" s="57">
        <f t="shared" si="3"/>
        <v>0</v>
      </c>
      <c r="AL27" s="57">
        <f t="shared" si="4"/>
        <v>0</v>
      </c>
      <c r="AM27" s="57">
        <f t="shared" si="5"/>
        <v>0</v>
      </c>
      <c r="AN27" s="57" t="str">
        <f t="shared" si="6"/>
        <v/>
      </c>
      <c r="AO27" s="56">
        <f t="shared" si="7"/>
        <v>0</v>
      </c>
      <c r="AP27" s="56" t="str">
        <f t="shared" si="8"/>
        <v/>
      </c>
      <c r="AQ27" s="56">
        <f t="shared" si="9"/>
        <v>0</v>
      </c>
      <c r="AR27" s="56" t="str">
        <f t="shared" si="10"/>
        <v/>
      </c>
      <c r="AS27" s="58" t="str">
        <f>IFERROR(
   'Identitas Siswa'!E26 &amp; " " &amp; LOWER($AT$3) &amp; " " &amp; VLOOKUP(AP27, TP!$BK$5:$BL$24, 2, 0) &amp; ".",
"")</f>
        <v/>
      </c>
      <c r="AT27" s="58" t="str">
        <f>IFERROR(
   'Identitas Siswa'!E26 &amp; " " &amp; LOWER($AT$4) &amp; " " &amp; VLOOKUP(AR27, TP!$BK$5:$BL$24, 2, 0) &amp; ".",
"")</f>
        <v/>
      </c>
      <c r="AU27" s="15"/>
      <c r="AW27" s="29">
        <f t="shared" si="11"/>
        <v>0</v>
      </c>
      <c r="AX27" s="29">
        <f t="shared" si="0"/>
        <v>0</v>
      </c>
      <c r="AY27" s="29">
        <f t="shared" si="1"/>
        <v>0</v>
      </c>
      <c r="AZ27" s="54"/>
      <c r="BA27" s="29">
        <f t="shared" si="2"/>
        <v>0</v>
      </c>
      <c r="BE27" s="48"/>
      <c r="BF27" s="48"/>
    </row>
    <row r="28" spans="1:58" customFormat="1" hidden="1" x14ac:dyDescent="0.25">
      <c r="A28" s="56">
        <f>'Identitas Siswa'!A27</f>
        <v>20</v>
      </c>
      <c r="B28" s="62" t="str">
        <f>IF('Identitas Siswa'!D27=0,"",'Identitas Siswa'!D27)</f>
        <v/>
      </c>
      <c r="C28" s="160"/>
      <c r="D28" s="160"/>
      <c r="E28" s="160"/>
      <c r="F28" s="160"/>
      <c r="G28" s="160"/>
      <c r="H28" s="160"/>
      <c r="I28" s="160"/>
      <c r="J28" s="160"/>
      <c r="K28" s="160"/>
      <c r="L28" s="160"/>
      <c r="M28" s="160"/>
      <c r="N28" s="160"/>
      <c r="O28" s="160"/>
      <c r="P28" s="160"/>
      <c r="Q28" s="160"/>
      <c r="R28" s="160"/>
      <c r="S28" s="160"/>
      <c r="T28" s="160"/>
      <c r="U28" s="160"/>
      <c r="V28" s="160"/>
      <c r="W28" s="160"/>
      <c r="X28" s="160"/>
      <c r="Y28" s="160"/>
      <c r="Z28" s="160"/>
      <c r="AA28" s="160"/>
      <c r="AB28" s="160"/>
      <c r="AC28" s="160"/>
      <c r="AD28" s="160"/>
      <c r="AE28" s="160"/>
      <c r="AF28" s="160"/>
      <c r="AG28" s="160"/>
      <c r="AH28" s="160"/>
      <c r="AI28" s="160"/>
      <c r="AJ28" s="160"/>
      <c r="AK28" s="57">
        <f t="shared" si="3"/>
        <v>0</v>
      </c>
      <c r="AL28" s="57">
        <f t="shared" si="4"/>
        <v>0</v>
      </c>
      <c r="AM28" s="57">
        <f t="shared" si="5"/>
        <v>0</v>
      </c>
      <c r="AN28" s="57" t="str">
        <f t="shared" si="6"/>
        <v/>
      </c>
      <c r="AO28" s="56">
        <f t="shared" si="7"/>
        <v>0</v>
      </c>
      <c r="AP28" s="56" t="str">
        <f t="shared" si="8"/>
        <v/>
      </c>
      <c r="AQ28" s="56">
        <f t="shared" si="9"/>
        <v>0</v>
      </c>
      <c r="AR28" s="56" t="str">
        <f t="shared" si="10"/>
        <v/>
      </c>
      <c r="AS28" s="58" t="str">
        <f>IFERROR(
   'Identitas Siswa'!E27 &amp; " " &amp; LOWER($AT$3) &amp; " " &amp; VLOOKUP(AP28, TP!$BK$5:$BL$24, 2, 0) &amp; ".",
"")</f>
        <v/>
      </c>
      <c r="AT28" s="58" t="str">
        <f>IFERROR(
   'Identitas Siswa'!E27 &amp; " " &amp; LOWER($AT$4) &amp; " " &amp; VLOOKUP(AR28, TP!$BK$5:$BL$24, 2, 0) &amp; ".",
"")</f>
        <v/>
      </c>
      <c r="AU28" s="15"/>
      <c r="AW28" s="29">
        <f t="shared" si="11"/>
        <v>0</v>
      </c>
      <c r="AX28" s="29">
        <f t="shared" si="0"/>
        <v>0</v>
      </c>
      <c r="AY28" s="29">
        <f t="shared" si="1"/>
        <v>0</v>
      </c>
      <c r="AZ28" s="54"/>
      <c r="BA28" s="29">
        <f t="shared" si="2"/>
        <v>0</v>
      </c>
      <c r="BE28" s="48"/>
      <c r="BF28" s="48"/>
    </row>
    <row r="29" spans="1:58" customFormat="1" hidden="1" x14ac:dyDescent="0.25">
      <c r="A29" s="56">
        <f>'Identitas Siswa'!A28</f>
        <v>21</v>
      </c>
      <c r="B29" s="62" t="str">
        <f>IF('Identitas Siswa'!D28=0,"",'Identitas Siswa'!D28)</f>
        <v/>
      </c>
      <c r="C29" s="160"/>
      <c r="D29" s="160"/>
      <c r="E29" s="160"/>
      <c r="F29" s="160"/>
      <c r="G29" s="160"/>
      <c r="H29" s="160"/>
      <c r="I29" s="160"/>
      <c r="J29" s="160"/>
      <c r="K29" s="160"/>
      <c r="L29" s="160"/>
      <c r="M29" s="160"/>
      <c r="N29" s="160"/>
      <c r="O29" s="160"/>
      <c r="P29" s="160"/>
      <c r="Q29" s="160"/>
      <c r="R29" s="160"/>
      <c r="S29" s="160"/>
      <c r="T29" s="160"/>
      <c r="U29" s="160"/>
      <c r="V29" s="160"/>
      <c r="W29" s="160"/>
      <c r="X29" s="160"/>
      <c r="Y29" s="160"/>
      <c r="Z29" s="160"/>
      <c r="AA29" s="160"/>
      <c r="AB29" s="160"/>
      <c r="AC29" s="160"/>
      <c r="AD29" s="160"/>
      <c r="AE29" s="160"/>
      <c r="AF29" s="160"/>
      <c r="AG29" s="160"/>
      <c r="AH29" s="160"/>
      <c r="AI29" s="160"/>
      <c r="AJ29" s="160"/>
      <c r="AK29" s="57">
        <f t="shared" si="3"/>
        <v>0</v>
      </c>
      <c r="AL29" s="57">
        <f t="shared" si="4"/>
        <v>0</v>
      </c>
      <c r="AM29" s="57">
        <f t="shared" si="5"/>
        <v>0</v>
      </c>
      <c r="AN29" s="57" t="str">
        <f t="shared" si="6"/>
        <v/>
      </c>
      <c r="AO29" s="56">
        <f t="shared" si="7"/>
        <v>0</v>
      </c>
      <c r="AP29" s="56" t="str">
        <f t="shared" si="8"/>
        <v/>
      </c>
      <c r="AQ29" s="56">
        <f t="shared" si="9"/>
        <v>0</v>
      </c>
      <c r="AR29" s="56" t="str">
        <f t="shared" si="10"/>
        <v/>
      </c>
      <c r="AS29" s="58" t="str">
        <f>IFERROR(
   'Identitas Siswa'!E28 &amp; " " &amp; LOWER($AT$3) &amp; " " &amp; VLOOKUP(AP29, TP!$BK$5:$BL$24, 2, 0) &amp; ".",
"")</f>
        <v/>
      </c>
      <c r="AT29" s="58" t="str">
        <f>IFERROR(
   'Identitas Siswa'!E28 &amp; " " &amp; LOWER($AT$4) &amp; " " &amp; VLOOKUP(AR29, TP!$BK$5:$BL$24, 2, 0) &amp; ".",
"")</f>
        <v/>
      </c>
      <c r="AU29" s="15"/>
      <c r="AW29" s="29">
        <f t="shared" si="11"/>
        <v>0</v>
      </c>
      <c r="AX29" s="29">
        <f t="shared" si="0"/>
        <v>0</v>
      </c>
      <c r="AY29" s="29">
        <f t="shared" si="1"/>
        <v>0</v>
      </c>
      <c r="AZ29" s="54"/>
      <c r="BA29" s="29">
        <f t="shared" si="2"/>
        <v>0</v>
      </c>
      <c r="BE29" s="48"/>
      <c r="BF29" s="48"/>
    </row>
    <row r="30" spans="1:58" customFormat="1" hidden="1" x14ac:dyDescent="0.25">
      <c r="A30" s="56">
        <f>'Identitas Siswa'!A29</f>
        <v>22</v>
      </c>
      <c r="B30" s="62" t="str">
        <f>IF('Identitas Siswa'!D29=0,"",'Identitas Siswa'!D29)</f>
        <v/>
      </c>
      <c r="C30" s="160"/>
      <c r="D30" s="160"/>
      <c r="E30" s="160"/>
      <c r="F30" s="160"/>
      <c r="G30" s="160"/>
      <c r="H30" s="160"/>
      <c r="I30" s="160"/>
      <c r="J30" s="160"/>
      <c r="K30" s="160"/>
      <c r="L30" s="160"/>
      <c r="M30" s="160"/>
      <c r="N30" s="160"/>
      <c r="O30" s="160"/>
      <c r="P30" s="160"/>
      <c r="Q30" s="160"/>
      <c r="R30" s="160"/>
      <c r="S30" s="160"/>
      <c r="T30" s="160"/>
      <c r="U30" s="160"/>
      <c r="V30" s="160"/>
      <c r="W30" s="160"/>
      <c r="X30" s="160"/>
      <c r="Y30" s="160"/>
      <c r="Z30" s="160"/>
      <c r="AA30" s="160"/>
      <c r="AB30" s="160"/>
      <c r="AC30" s="160"/>
      <c r="AD30" s="160"/>
      <c r="AE30" s="160"/>
      <c r="AF30" s="160"/>
      <c r="AG30" s="160"/>
      <c r="AH30" s="160"/>
      <c r="AI30" s="160"/>
      <c r="AJ30" s="160"/>
      <c r="AK30" s="57">
        <f t="shared" si="3"/>
        <v>0</v>
      </c>
      <c r="AL30" s="57">
        <f t="shared" si="4"/>
        <v>0</v>
      </c>
      <c r="AM30" s="57">
        <f t="shared" si="5"/>
        <v>0</v>
      </c>
      <c r="AN30" s="57" t="str">
        <f t="shared" si="6"/>
        <v/>
      </c>
      <c r="AO30" s="56">
        <f t="shared" si="7"/>
        <v>0</v>
      </c>
      <c r="AP30" s="56" t="str">
        <f t="shared" si="8"/>
        <v/>
      </c>
      <c r="AQ30" s="56">
        <f t="shared" si="9"/>
        <v>0</v>
      </c>
      <c r="AR30" s="56" t="str">
        <f t="shared" si="10"/>
        <v/>
      </c>
      <c r="AS30" s="58" t="str">
        <f>IFERROR(
   'Identitas Siswa'!E29 &amp; " " &amp; LOWER($AT$3) &amp; " " &amp; VLOOKUP(AP30, TP!$BK$5:$BL$24, 2, 0) &amp; ".",
"")</f>
        <v/>
      </c>
      <c r="AT30" s="58" t="str">
        <f>IFERROR(
   'Identitas Siswa'!E29 &amp; " " &amp; LOWER($AT$4) &amp; " " &amp; VLOOKUP(AR30, TP!$BK$5:$BL$24, 2, 0) &amp; ".",
"")</f>
        <v/>
      </c>
      <c r="AU30" s="15"/>
      <c r="AW30" s="29">
        <f t="shared" si="11"/>
        <v>0</v>
      </c>
      <c r="AX30" s="29">
        <f t="shared" si="0"/>
        <v>0</v>
      </c>
      <c r="AY30" s="29">
        <f t="shared" si="1"/>
        <v>0</v>
      </c>
      <c r="AZ30" s="54"/>
      <c r="BA30" s="29">
        <f t="shared" si="2"/>
        <v>0</v>
      </c>
      <c r="BE30" s="48"/>
      <c r="BF30" s="48"/>
    </row>
    <row r="31" spans="1:58" customFormat="1" hidden="1" x14ac:dyDescent="0.25">
      <c r="A31" s="56">
        <f>'Identitas Siswa'!A30</f>
        <v>23</v>
      </c>
      <c r="B31" s="62" t="str">
        <f>IF('Identitas Siswa'!D30=0,"",'Identitas Siswa'!D30)</f>
        <v/>
      </c>
      <c r="C31" s="160"/>
      <c r="D31" s="160"/>
      <c r="E31" s="160"/>
      <c r="F31" s="160"/>
      <c r="G31" s="160"/>
      <c r="H31" s="160"/>
      <c r="I31" s="160"/>
      <c r="J31" s="160"/>
      <c r="K31" s="160"/>
      <c r="L31" s="160"/>
      <c r="M31" s="160"/>
      <c r="N31" s="160"/>
      <c r="O31" s="160"/>
      <c r="P31" s="160"/>
      <c r="Q31" s="160"/>
      <c r="R31" s="160"/>
      <c r="S31" s="160"/>
      <c r="T31" s="160"/>
      <c r="U31" s="160"/>
      <c r="V31" s="160"/>
      <c r="W31" s="160"/>
      <c r="X31" s="160"/>
      <c r="Y31" s="160"/>
      <c r="Z31" s="160"/>
      <c r="AA31" s="160"/>
      <c r="AB31" s="160"/>
      <c r="AC31" s="160"/>
      <c r="AD31" s="160"/>
      <c r="AE31" s="160"/>
      <c r="AF31" s="160"/>
      <c r="AG31" s="160"/>
      <c r="AH31" s="160"/>
      <c r="AI31" s="160"/>
      <c r="AJ31" s="160"/>
      <c r="AK31" s="57">
        <f t="shared" si="3"/>
        <v>0</v>
      </c>
      <c r="AL31" s="57">
        <f t="shared" si="4"/>
        <v>0</v>
      </c>
      <c r="AM31" s="57">
        <f t="shared" si="5"/>
        <v>0</v>
      </c>
      <c r="AN31" s="57" t="str">
        <f t="shared" si="6"/>
        <v/>
      </c>
      <c r="AO31" s="56">
        <f t="shared" si="7"/>
        <v>0</v>
      </c>
      <c r="AP31" s="56" t="str">
        <f t="shared" si="8"/>
        <v/>
      </c>
      <c r="AQ31" s="56">
        <f t="shared" si="9"/>
        <v>0</v>
      </c>
      <c r="AR31" s="56" t="str">
        <f t="shared" si="10"/>
        <v/>
      </c>
      <c r="AS31" s="58" t="str">
        <f>IFERROR(
   'Identitas Siswa'!E30 &amp; " " &amp; LOWER($AT$3) &amp; " " &amp; VLOOKUP(AP31, TP!$BK$5:$BL$24, 2, 0) &amp; ".",
"")</f>
        <v/>
      </c>
      <c r="AT31" s="58" t="str">
        <f>IFERROR(
   'Identitas Siswa'!E30 &amp; " " &amp; LOWER($AT$4) &amp; " " &amp; VLOOKUP(AR31, TP!$BK$5:$BL$24, 2, 0) &amp; ".",
"")</f>
        <v/>
      </c>
      <c r="AU31" s="15"/>
      <c r="AW31" s="29">
        <f t="shared" si="11"/>
        <v>0</v>
      </c>
      <c r="AX31" s="29">
        <f t="shared" si="0"/>
        <v>0</v>
      </c>
      <c r="AY31" s="29">
        <f t="shared" si="1"/>
        <v>0</v>
      </c>
      <c r="AZ31" s="54"/>
      <c r="BA31" s="29">
        <f t="shared" si="2"/>
        <v>0</v>
      </c>
      <c r="BE31" s="48"/>
      <c r="BF31" s="48"/>
    </row>
    <row r="32" spans="1:58" customFormat="1" hidden="1" x14ac:dyDescent="0.25">
      <c r="A32" s="56">
        <f>'Identitas Siswa'!A31</f>
        <v>24</v>
      </c>
      <c r="B32" s="62" t="str">
        <f>IF('Identitas Siswa'!D31=0,"",'Identitas Siswa'!D31)</f>
        <v/>
      </c>
      <c r="C32" s="160"/>
      <c r="D32" s="160"/>
      <c r="E32" s="160"/>
      <c r="F32" s="160"/>
      <c r="G32" s="160"/>
      <c r="H32" s="160"/>
      <c r="I32" s="160"/>
      <c r="J32" s="160"/>
      <c r="K32" s="160"/>
      <c r="L32" s="160"/>
      <c r="M32" s="160"/>
      <c r="N32" s="160"/>
      <c r="O32" s="160"/>
      <c r="P32" s="160"/>
      <c r="Q32" s="160"/>
      <c r="R32" s="160"/>
      <c r="S32" s="160"/>
      <c r="T32" s="160"/>
      <c r="U32" s="160"/>
      <c r="V32" s="160"/>
      <c r="W32" s="160"/>
      <c r="X32" s="160"/>
      <c r="Y32" s="160"/>
      <c r="Z32" s="160"/>
      <c r="AA32" s="160"/>
      <c r="AB32" s="160"/>
      <c r="AC32" s="160"/>
      <c r="AD32" s="160"/>
      <c r="AE32" s="160"/>
      <c r="AF32" s="160"/>
      <c r="AG32" s="160"/>
      <c r="AH32" s="160"/>
      <c r="AI32" s="160"/>
      <c r="AJ32" s="160"/>
      <c r="AK32" s="57">
        <f t="shared" si="3"/>
        <v>0</v>
      </c>
      <c r="AL32" s="57">
        <f t="shared" si="4"/>
        <v>0</v>
      </c>
      <c r="AM32" s="57">
        <f t="shared" si="5"/>
        <v>0</v>
      </c>
      <c r="AN32" s="57" t="str">
        <f t="shared" si="6"/>
        <v/>
      </c>
      <c r="AO32" s="56">
        <f t="shared" si="7"/>
        <v>0</v>
      </c>
      <c r="AP32" s="56" t="str">
        <f t="shared" si="8"/>
        <v/>
      </c>
      <c r="AQ32" s="56">
        <f t="shared" si="9"/>
        <v>0</v>
      </c>
      <c r="AR32" s="56" t="str">
        <f t="shared" si="10"/>
        <v/>
      </c>
      <c r="AS32" s="58" t="str">
        <f>IFERROR(
   'Identitas Siswa'!E31 &amp; " " &amp; LOWER($AT$3) &amp; " " &amp; VLOOKUP(AP32, TP!$BK$5:$BL$24, 2, 0) &amp; ".",
"")</f>
        <v/>
      </c>
      <c r="AT32" s="58" t="str">
        <f>IFERROR(
   'Identitas Siswa'!E31 &amp; " " &amp; LOWER($AT$4) &amp; " " &amp; VLOOKUP(AR32, TP!$BK$5:$BL$24, 2, 0) &amp; ".",
"")</f>
        <v/>
      </c>
      <c r="AU32" s="15"/>
      <c r="AW32" s="29">
        <f t="shared" si="11"/>
        <v>0</v>
      </c>
      <c r="AX32" s="29">
        <f t="shared" si="0"/>
        <v>0</v>
      </c>
      <c r="AY32" s="29">
        <f t="shared" si="1"/>
        <v>0</v>
      </c>
      <c r="AZ32" s="54"/>
      <c r="BA32" s="29">
        <f t="shared" si="2"/>
        <v>0</v>
      </c>
      <c r="BE32" s="48"/>
      <c r="BF32" s="48"/>
    </row>
    <row r="33" spans="1:58" customFormat="1" hidden="1" x14ac:dyDescent="0.25">
      <c r="A33" s="56">
        <f>'Identitas Siswa'!A32</f>
        <v>25</v>
      </c>
      <c r="B33" s="62" t="str">
        <f>IF('Identitas Siswa'!D32=0,"",'Identitas Siswa'!D32)</f>
        <v/>
      </c>
      <c r="C33" s="160"/>
      <c r="D33" s="160"/>
      <c r="E33" s="160"/>
      <c r="F33" s="160"/>
      <c r="G33" s="160"/>
      <c r="H33" s="160"/>
      <c r="I33" s="160"/>
      <c r="J33" s="160"/>
      <c r="K33" s="160"/>
      <c r="L33" s="160"/>
      <c r="M33" s="160"/>
      <c r="N33" s="160"/>
      <c r="O33" s="160"/>
      <c r="P33" s="160"/>
      <c r="Q33" s="160"/>
      <c r="R33" s="160"/>
      <c r="S33" s="160"/>
      <c r="T33" s="160"/>
      <c r="U33" s="160"/>
      <c r="V33" s="160"/>
      <c r="W33" s="160"/>
      <c r="X33" s="160"/>
      <c r="Y33" s="160"/>
      <c r="Z33" s="160"/>
      <c r="AA33" s="160"/>
      <c r="AB33" s="160"/>
      <c r="AC33" s="160"/>
      <c r="AD33" s="160"/>
      <c r="AE33" s="160"/>
      <c r="AF33" s="160"/>
      <c r="AG33" s="160"/>
      <c r="AH33" s="160"/>
      <c r="AI33" s="160"/>
      <c r="AJ33" s="160"/>
      <c r="AK33" s="57">
        <f t="shared" si="3"/>
        <v>0</v>
      </c>
      <c r="AL33" s="57">
        <f t="shared" si="4"/>
        <v>0</v>
      </c>
      <c r="AM33" s="57">
        <f t="shared" si="5"/>
        <v>0</v>
      </c>
      <c r="AN33" s="57" t="str">
        <f t="shared" si="6"/>
        <v/>
      </c>
      <c r="AO33" s="56">
        <f t="shared" si="7"/>
        <v>0</v>
      </c>
      <c r="AP33" s="56" t="str">
        <f t="shared" si="8"/>
        <v/>
      </c>
      <c r="AQ33" s="56">
        <f t="shared" si="9"/>
        <v>0</v>
      </c>
      <c r="AR33" s="56" t="str">
        <f t="shared" si="10"/>
        <v/>
      </c>
      <c r="AS33" s="58" t="str">
        <f>IFERROR(
   'Identitas Siswa'!E32 &amp; " " &amp; LOWER($AT$3) &amp; " " &amp; VLOOKUP(AP33, TP!$BK$5:$BL$24, 2, 0) &amp; ".",
"")</f>
        <v/>
      </c>
      <c r="AT33" s="58" t="str">
        <f>IFERROR(
   'Identitas Siswa'!E32 &amp; " " &amp; LOWER($AT$4) &amp; " " &amp; VLOOKUP(AR33, TP!$BK$5:$BL$24, 2, 0) &amp; ".",
"")</f>
        <v/>
      </c>
      <c r="AU33" s="15"/>
      <c r="AW33" s="29">
        <f t="shared" si="11"/>
        <v>0</v>
      </c>
      <c r="AX33" s="29">
        <f t="shared" si="0"/>
        <v>0</v>
      </c>
      <c r="AY33" s="29">
        <f t="shared" si="1"/>
        <v>0</v>
      </c>
      <c r="AZ33" s="54"/>
      <c r="BA33" s="29">
        <f t="shared" si="2"/>
        <v>0</v>
      </c>
      <c r="BE33" s="48"/>
      <c r="BF33" s="48"/>
    </row>
    <row r="34" spans="1:58" customFormat="1" hidden="1" x14ac:dyDescent="0.25">
      <c r="A34" s="56">
        <f>'Identitas Siswa'!A33</f>
        <v>26</v>
      </c>
      <c r="B34" s="62" t="str">
        <f>IF('Identitas Siswa'!D33=0,"",'Identitas Siswa'!D33)</f>
        <v/>
      </c>
      <c r="C34" s="160"/>
      <c r="D34" s="160"/>
      <c r="E34" s="160"/>
      <c r="F34" s="160"/>
      <c r="G34" s="160"/>
      <c r="H34" s="160"/>
      <c r="I34" s="160"/>
      <c r="J34" s="160"/>
      <c r="K34" s="160"/>
      <c r="L34" s="160"/>
      <c r="M34" s="160"/>
      <c r="N34" s="160"/>
      <c r="O34" s="160"/>
      <c r="P34" s="160"/>
      <c r="Q34" s="160"/>
      <c r="R34" s="160"/>
      <c r="S34" s="160"/>
      <c r="T34" s="160"/>
      <c r="U34" s="160"/>
      <c r="V34" s="160"/>
      <c r="W34" s="160"/>
      <c r="X34" s="160"/>
      <c r="Y34" s="160"/>
      <c r="Z34" s="160"/>
      <c r="AA34" s="160"/>
      <c r="AB34" s="160"/>
      <c r="AC34" s="160"/>
      <c r="AD34" s="160"/>
      <c r="AE34" s="160"/>
      <c r="AF34" s="160"/>
      <c r="AG34" s="160"/>
      <c r="AH34" s="160"/>
      <c r="AI34" s="160"/>
      <c r="AJ34" s="160"/>
      <c r="AK34" s="57">
        <f t="shared" si="3"/>
        <v>0</v>
      </c>
      <c r="AL34" s="57">
        <f t="shared" si="4"/>
        <v>0</v>
      </c>
      <c r="AM34" s="57">
        <f t="shared" si="5"/>
        <v>0</v>
      </c>
      <c r="AN34" s="57" t="str">
        <f t="shared" si="6"/>
        <v/>
      </c>
      <c r="AO34" s="56">
        <f t="shared" si="7"/>
        <v>0</v>
      </c>
      <c r="AP34" s="56" t="str">
        <f t="shared" si="8"/>
        <v/>
      </c>
      <c r="AQ34" s="56">
        <f t="shared" si="9"/>
        <v>0</v>
      </c>
      <c r="AR34" s="56" t="str">
        <f t="shared" si="10"/>
        <v/>
      </c>
      <c r="AS34" s="58" t="str">
        <f>IFERROR(
   'Identitas Siswa'!E33 &amp; " " &amp; LOWER($AT$3) &amp; " " &amp; VLOOKUP(AP34, TP!$BK$5:$BL$24, 2, 0) &amp; ".",
"")</f>
        <v/>
      </c>
      <c r="AT34" s="58" t="str">
        <f>IFERROR(
   'Identitas Siswa'!E33 &amp; " " &amp; LOWER($AT$4) &amp; " " &amp; VLOOKUP(AR34, TP!$BK$5:$BL$24, 2, 0) &amp; ".",
"")</f>
        <v/>
      </c>
      <c r="AU34" s="15"/>
      <c r="AW34" s="29">
        <f t="shared" si="11"/>
        <v>0</v>
      </c>
      <c r="AX34" s="29">
        <f t="shared" si="0"/>
        <v>0</v>
      </c>
      <c r="AY34" s="29">
        <f t="shared" si="1"/>
        <v>0</v>
      </c>
      <c r="AZ34" s="54"/>
      <c r="BA34" s="29">
        <f t="shared" si="2"/>
        <v>0</v>
      </c>
      <c r="BE34" s="48"/>
      <c r="BF34" s="48"/>
    </row>
    <row r="35" spans="1:58" customFormat="1" hidden="1" x14ac:dyDescent="0.25">
      <c r="A35" s="56">
        <f>'Identitas Siswa'!A34</f>
        <v>27</v>
      </c>
      <c r="B35" s="62" t="str">
        <f>IF('Identitas Siswa'!D34=0,"",'Identitas Siswa'!D34)</f>
        <v/>
      </c>
      <c r="C35" s="160"/>
      <c r="D35" s="160"/>
      <c r="E35" s="160"/>
      <c r="F35" s="160"/>
      <c r="G35" s="160"/>
      <c r="H35" s="160"/>
      <c r="I35" s="160"/>
      <c r="J35" s="160"/>
      <c r="K35" s="160"/>
      <c r="L35" s="160"/>
      <c r="M35" s="160"/>
      <c r="N35" s="160"/>
      <c r="O35" s="160"/>
      <c r="P35" s="160"/>
      <c r="Q35" s="160"/>
      <c r="R35" s="160"/>
      <c r="S35" s="160"/>
      <c r="T35" s="160"/>
      <c r="U35" s="160"/>
      <c r="V35" s="160"/>
      <c r="W35" s="160"/>
      <c r="X35" s="160"/>
      <c r="Y35" s="160"/>
      <c r="Z35" s="160"/>
      <c r="AA35" s="160"/>
      <c r="AB35" s="160"/>
      <c r="AC35" s="160"/>
      <c r="AD35" s="160"/>
      <c r="AE35" s="160"/>
      <c r="AF35" s="160"/>
      <c r="AG35" s="160"/>
      <c r="AH35" s="160"/>
      <c r="AI35" s="160"/>
      <c r="AJ35" s="160"/>
      <c r="AK35" s="57">
        <f t="shared" si="3"/>
        <v>0</v>
      </c>
      <c r="AL35" s="57">
        <f t="shared" si="4"/>
        <v>0</v>
      </c>
      <c r="AM35" s="57">
        <f t="shared" si="5"/>
        <v>0</v>
      </c>
      <c r="AN35" s="57" t="str">
        <f t="shared" si="6"/>
        <v/>
      </c>
      <c r="AO35" s="56">
        <f t="shared" si="7"/>
        <v>0</v>
      </c>
      <c r="AP35" s="56" t="str">
        <f t="shared" si="8"/>
        <v/>
      </c>
      <c r="AQ35" s="56">
        <f t="shared" si="9"/>
        <v>0</v>
      </c>
      <c r="AR35" s="56" t="str">
        <f t="shared" si="10"/>
        <v/>
      </c>
      <c r="AS35" s="58" t="str">
        <f>IFERROR(
   'Identitas Siswa'!E34 &amp; " " &amp; LOWER($AT$3) &amp; " " &amp; VLOOKUP(AP35, TP!$BK$5:$BL$24, 2, 0) &amp; ".",
"")</f>
        <v/>
      </c>
      <c r="AT35" s="58" t="str">
        <f>IFERROR(
   'Identitas Siswa'!E34 &amp; " " &amp; LOWER($AT$4) &amp; " " &amp; VLOOKUP(AR35, TP!$BK$5:$BL$24, 2, 0) &amp; ".",
"")</f>
        <v/>
      </c>
      <c r="AU35" s="15"/>
      <c r="AW35" s="29">
        <f t="shared" si="11"/>
        <v>0</v>
      </c>
      <c r="AX35" s="29">
        <f t="shared" si="0"/>
        <v>0</v>
      </c>
      <c r="AY35" s="29">
        <f t="shared" si="1"/>
        <v>0</v>
      </c>
      <c r="AZ35" s="54"/>
      <c r="BA35" s="29">
        <f t="shared" si="2"/>
        <v>0</v>
      </c>
      <c r="BE35" s="48"/>
      <c r="BF35" s="48"/>
    </row>
    <row r="36" spans="1:58" customFormat="1" hidden="1" x14ac:dyDescent="0.25">
      <c r="A36" s="56">
        <f>'Identitas Siswa'!A35</f>
        <v>28</v>
      </c>
      <c r="B36" s="62" t="str">
        <f>IF('Identitas Siswa'!D35=0,"",'Identitas Siswa'!D35)</f>
        <v/>
      </c>
      <c r="C36" s="160"/>
      <c r="D36" s="160"/>
      <c r="E36" s="160"/>
      <c r="F36" s="160"/>
      <c r="G36" s="160"/>
      <c r="H36" s="160"/>
      <c r="I36" s="160"/>
      <c r="J36" s="160"/>
      <c r="K36" s="160"/>
      <c r="L36" s="160"/>
      <c r="M36" s="160"/>
      <c r="N36" s="160"/>
      <c r="O36" s="160"/>
      <c r="P36" s="160"/>
      <c r="Q36" s="160"/>
      <c r="R36" s="160"/>
      <c r="S36" s="160"/>
      <c r="T36" s="160"/>
      <c r="U36" s="160"/>
      <c r="V36" s="160"/>
      <c r="W36" s="160"/>
      <c r="X36" s="160"/>
      <c r="Y36" s="160"/>
      <c r="Z36" s="160"/>
      <c r="AA36" s="160"/>
      <c r="AB36" s="160"/>
      <c r="AC36" s="160"/>
      <c r="AD36" s="160"/>
      <c r="AE36" s="160"/>
      <c r="AF36" s="160"/>
      <c r="AG36" s="160"/>
      <c r="AH36" s="160"/>
      <c r="AI36" s="160"/>
      <c r="AJ36" s="160"/>
      <c r="AK36" s="57">
        <f t="shared" si="3"/>
        <v>0</v>
      </c>
      <c r="AL36" s="57">
        <f t="shared" si="4"/>
        <v>0</v>
      </c>
      <c r="AM36" s="57">
        <f t="shared" si="5"/>
        <v>0</v>
      </c>
      <c r="AN36" s="57" t="str">
        <f t="shared" si="6"/>
        <v/>
      </c>
      <c r="AO36" s="56">
        <f t="shared" si="7"/>
        <v>0</v>
      </c>
      <c r="AP36" s="56" t="str">
        <f t="shared" si="8"/>
        <v/>
      </c>
      <c r="AQ36" s="56">
        <f t="shared" si="9"/>
        <v>0</v>
      </c>
      <c r="AR36" s="56" t="str">
        <f t="shared" si="10"/>
        <v/>
      </c>
      <c r="AS36" s="58" t="str">
        <f>IFERROR(
   'Identitas Siswa'!E35 &amp; " " &amp; LOWER($AT$3) &amp; " " &amp; VLOOKUP(AP36, TP!$BK$5:$BL$24, 2, 0) &amp; ".",
"")</f>
        <v/>
      </c>
      <c r="AT36" s="58" t="str">
        <f>IFERROR(
   'Identitas Siswa'!E35 &amp; " " &amp; LOWER($AT$4) &amp; " " &amp; VLOOKUP(AR36, TP!$BK$5:$BL$24, 2, 0) &amp; ".",
"")</f>
        <v/>
      </c>
      <c r="AU36" s="15"/>
      <c r="AW36" s="29">
        <f t="shared" si="11"/>
        <v>0</v>
      </c>
      <c r="AX36" s="29">
        <f t="shared" si="0"/>
        <v>0</v>
      </c>
      <c r="AY36" s="29">
        <f t="shared" si="1"/>
        <v>0</v>
      </c>
      <c r="AZ36" s="54"/>
      <c r="BA36" s="29">
        <f t="shared" si="2"/>
        <v>0</v>
      </c>
      <c r="BE36" s="48"/>
      <c r="BF36" s="48"/>
    </row>
    <row r="37" spans="1:58" customFormat="1" hidden="1" x14ac:dyDescent="0.25">
      <c r="A37" s="56">
        <f>'Identitas Siswa'!A36</f>
        <v>29</v>
      </c>
      <c r="B37" s="62" t="str">
        <f>IF('Identitas Siswa'!D36=0,"",'Identitas Siswa'!D36)</f>
        <v/>
      </c>
      <c r="C37" s="160"/>
      <c r="D37" s="160"/>
      <c r="E37" s="160"/>
      <c r="F37" s="160"/>
      <c r="G37" s="160"/>
      <c r="H37" s="160"/>
      <c r="I37" s="160"/>
      <c r="J37" s="160"/>
      <c r="K37" s="160"/>
      <c r="L37" s="160"/>
      <c r="M37" s="160"/>
      <c r="N37" s="160"/>
      <c r="O37" s="160"/>
      <c r="P37" s="160"/>
      <c r="Q37" s="160"/>
      <c r="R37" s="160"/>
      <c r="S37" s="160"/>
      <c r="T37" s="160"/>
      <c r="U37" s="160"/>
      <c r="V37" s="160"/>
      <c r="W37" s="160"/>
      <c r="X37" s="160"/>
      <c r="Y37" s="160"/>
      <c r="Z37" s="160"/>
      <c r="AA37" s="160"/>
      <c r="AB37" s="160"/>
      <c r="AC37" s="160"/>
      <c r="AD37" s="160"/>
      <c r="AE37" s="160"/>
      <c r="AF37" s="160"/>
      <c r="AG37" s="160"/>
      <c r="AH37" s="160"/>
      <c r="AI37" s="160"/>
      <c r="AJ37" s="160"/>
      <c r="AK37" s="57">
        <f t="shared" si="3"/>
        <v>0</v>
      </c>
      <c r="AL37" s="57">
        <f t="shared" si="4"/>
        <v>0</v>
      </c>
      <c r="AM37" s="57">
        <f t="shared" si="5"/>
        <v>0</v>
      </c>
      <c r="AN37" s="57" t="str">
        <f t="shared" si="6"/>
        <v/>
      </c>
      <c r="AO37" s="56">
        <f t="shared" si="7"/>
        <v>0</v>
      </c>
      <c r="AP37" s="56" t="str">
        <f t="shared" si="8"/>
        <v/>
      </c>
      <c r="AQ37" s="56">
        <f t="shared" si="9"/>
        <v>0</v>
      </c>
      <c r="AR37" s="56" t="str">
        <f t="shared" si="10"/>
        <v/>
      </c>
      <c r="AS37" s="58" t="str">
        <f>IFERROR(
   'Identitas Siswa'!E36 &amp; " " &amp; LOWER($AT$3) &amp; " " &amp; VLOOKUP(AP37, TP!$BK$5:$BL$24, 2, 0) &amp; ".",
"")</f>
        <v/>
      </c>
      <c r="AT37" s="58" t="str">
        <f>IFERROR(
   'Identitas Siswa'!E36 &amp; " " &amp; LOWER($AT$4) &amp; " " &amp; VLOOKUP(AR37, TP!$BK$5:$BL$24, 2, 0) &amp; ".",
"")</f>
        <v/>
      </c>
      <c r="AU37" s="15"/>
      <c r="AW37" s="29">
        <f t="shared" si="11"/>
        <v>0</v>
      </c>
      <c r="AX37" s="29">
        <f t="shared" si="0"/>
        <v>0</v>
      </c>
      <c r="AY37" s="29">
        <f t="shared" si="1"/>
        <v>0</v>
      </c>
      <c r="AZ37" s="54"/>
      <c r="BA37" s="29">
        <f t="shared" si="2"/>
        <v>0</v>
      </c>
      <c r="BE37" s="48"/>
      <c r="BF37" s="48"/>
    </row>
    <row r="38" spans="1:58" customFormat="1" hidden="1" x14ac:dyDescent="0.25">
      <c r="A38" s="56">
        <f>'Identitas Siswa'!A37</f>
        <v>30</v>
      </c>
      <c r="B38" s="62" t="str">
        <f>IF('Identitas Siswa'!D37=0,"",'Identitas Siswa'!D37)</f>
        <v/>
      </c>
      <c r="C38" s="160"/>
      <c r="D38" s="160"/>
      <c r="E38" s="160"/>
      <c r="F38" s="160"/>
      <c r="G38" s="160"/>
      <c r="H38" s="160"/>
      <c r="I38" s="160"/>
      <c r="J38" s="160"/>
      <c r="K38" s="160"/>
      <c r="L38" s="160"/>
      <c r="M38" s="160"/>
      <c r="N38" s="160"/>
      <c r="O38" s="160"/>
      <c r="P38" s="160"/>
      <c r="Q38" s="160"/>
      <c r="R38" s="160"/>
      <c r="S38" s="160"/>
      <c r="T38" s="160"/>
      <c r="U38" s="160"/>
      <c r="V38" s="160"/>
      <c r="W38" s="160"/>
      <c r="X38" s="160"/>
      <c r="Y38" s="160"/>
      <c r="Z38" s="160"/>
      <c r="AA38" s="160"/>
      <c r="AB38" s="160"/>
      <c r="AC38" s="160"/>
      <c r="AD38" s="160"/>
      <c r="AE38" s="160"/>
      <c r="AF38" s="160"/>
      <c r="AG38" s="160"/>
      <c r="AH38" s="160"/>
      <c r="AI38" s="160"/>
      <c r="AJ38" s="160"/>
      <c r="AK38" s="57">
        <f t="shared" si="3"/>
        <v>0</v>
      </c>
      <c r="AL38" s="57">
        <f t="shared" si="4"/>
        <v>0</v>
      </c>
      <c r="AM38" s="57">
        <f t="shared" si="5"/>
        <v>0</v>
      </c>
      <c r="AN38" s="57" t="str">
        <f t="shared" si="6"/>
        <v/>
      </c>
      <c r="AO38" s="56">
        <f t="shared" si="7"/>
        <v>0</v>
      </c>
      <c r="AP38" s="56" t="str">
        <f t="shared" si="8"/>
        <v/>
      </c>
      <c r="AQ38" s="56">
        <f t="shared" si="9"/>
        <v>0</v>
      </c>
      <c r="AR38" s="56" t="str">
        <f t="shared" si="10"/>
        <v/>
      </c>
      <c r="AS38" s="58" t="str">
        <f>IFERROR(
   'Identitas Siswa'!E37 &amp; " " &amp; LOWER($AT$3) &amp; " " &amp; VLOOKUP(AP38, TP!$BK$5:$BL$24, 2, 0) &amp; ".",
"")</f>
        <v/>
      </c>
      <c r="AT38" s="58" t="str">
        <f>IFERROR(
   'Identitas Siswa'!E37 &amp; " " &amp; LOWER($AT$4) &amp; " " &amp; VLOOKUP(AR38, TP!$BK$5:$BL$24, 2, 0) &amp; ".",
"")</f>
        <v/>
      </c>
      <c r="AU38" s="15"/>
      <c r="AW38" s="29">
        <f t="shared" si="11"/>
        <v>0</v>
      </c>
      <c r="AX38" s="29">
        <f t="shared" si="0"/>
        <v>0</v>
      </c>
      <c r="AY38" s="29">
        <f t="shared" si="1"/>
        <v>0</v>
      </c>
      <c r="AZ38" s="54"/>
      <c r="BA38" s="29">
        <f t="shared" si="2"/>
        <v>0</v>
      </c>
      <c r="BE38" s="48"/>
      <c r="BF38" s="48"/>
    </row>
    <row r="39" spans="1:58" customFormat="1" hidden="1" x14ac:dyDescent="0.25">
      <c r="A39" s="56">
        <f>'Identitas Siswa'!A38</f>
        <v>31</v>
      </c>
      <c r="B39" s="62" t="str">
        <f>IF('Identitas Siswa'!D38=0,"",'Identitas Siswa'!D38)</f>
        <v/>
      </c>
      <c r="C39" s="160"/>
      <c r="D39" s="160"/>
      <c r="E39" s="160"/>
      <c r="F39" s="160"/>
      <c r="G39" s="160"/>
      <c r="H39" s="160"/>
      <c r="I39" s="160"/>
      <c r="J39" s="160"/>
      <c r="K39" s="160"/>
      <c r="L39" s="160"/>
      <c r="M39" s="160"/>
      <c r="N39" s="160"/>
      <c r="O39" s="160"/>
      <c r="P39" s="160"/>
      <c r="Q39" s="160"/>
      <c r="R39" s="160"/>
      <c r="S39" s="160"/>
      <c r="T39" s="160"/>
      <c r="U39" s="160"/>
      <c r="V39" s="160"/>
      <c r="W39" s="160"/>
      <c r="X39" s="160"/>
      <c r="Y39" s="160"/>
      <c r="Z39" s="160"/>
      <c r="AA39" s="160"/>
      <c r="AB39" s="160"/>
      <c r="AC39" s="160"/>
      <c r="AD39" s="160"/>
      <c r="AE39" s="160"/>
      <c r="AF39" s="160"/>
      <c r="AG39" s="160"/>
      <c r="AH39" s="160"/>
      <c r="AI39" s="160"/>
      <c r="AJ39" s="160"/>
      <c r="AK39" s="57">
        <f t="shared" si="3"/>
        <v>0</v>
      </c>
      <c r="AL39" s="57">
        <f t="shared" si="4"/>
        <v>0</v>
      </c>
      <c r="AM39" s="57">
        <f t="shared" si="5"/>
        <v>0</v>
      </c>
      <c r="AN39" s="57" t="str">
        <f t="shared" si="6"/>
        <v/>
      </c>
      <c r="AO39" s="56">
        <f t="shared" si="7"/>
        <v>0</v>
      </c>
      <c r="AP39" s="56" t="str">
        <f t="shared" si="8"/>
        <v/>
      </c>
      <c r="AQ39" s="56">
        <f t="shared" si="9"/>
        <v>0</v>
      </c>
      <c r="AR39" s="56" t="str">
        <f t="shared" si="10"/>
        <v/>
      </c>
      <c r="AS39" s="58" t="str">
        <f>IFERROR(
   'Identitas Siswa'!E38 &amp; " " &amp; LOWER($AT$3) &amp; " " &amp; VLOOKUP(AP39, TP!$BK$5:$BL$24, 2, 0) &amp; ".",
"")</f>
        <v/>
      </c>
      <c r="AT39" s="58" t="str">
        <f>IFERROR(
   'Identitas Siswa'!E38 &amp; " " &amp; LOWER($AT$4) &amp; " " &amp; VLOOKUP(AR39, TP!$BK$5:$BL$24, 2, 0) &amp; ".",
"")</f>
        <v/>
      </c>
      <c r="AU39" s="15"/>
      <c r="AW39" s="29">
        <f t="shared" si="11"/>
        <v>0</v>
      </c>
      <c r="AX39" s="29">
        <f t="shared" si="0"/>
        <v>0</v>
      </c>
      <c r="AY39" s="29">
        <f t="shared" si="1"/>
        <v>0</v>
      </c>
      <c r="AZ39" s="54"/>
      <c r="BA39" s="29">
        <f t="shared" si="2"/>
        <v>0</v>
      </c>
      <c r="BE39" s="48"/>
      <c r="BF39" s="48"/>
    </row>
    <row r="40" spans="1:58" customFormat="1" hidden="1" x14ac:dyDescent="0.25">
      <c r="A40" s="56">
        <f>'Identitas Siswa'!A39</f>
        <v>32</v>
      </c>
      <c r="B40" s="62" t="str">
        <f>IF('Identitas Siswa'!D39=0,"",'Identitas Siswa'!D39)</f>
        <v/>
      </c>
      <c r="C40" s="160"/>
      <c r="D40" s="160"/>
      <c r="E40" s="160"/>
      <c r="F40" s="160"/>
      <c r="G40" s="160"/>
      <c r="H40" s="160"/>
      <c r="I40" s="160"/>
      <c r="J40" s="160"/>
      <c r="K40" s="160"/>
      <c r="L40" s="160"/>
      <c r="M40" s="160"/>
      <c r="N40" s="160"/>
      <c r="O40" s="160"/>
      <c r="P40" s="160"/>
      <c r="Q40" s="160"/>
      <c r="R40" s="160"/>
      <c r="S40" s="160"/>
      <c r="T40" s="160"/>
      <c r="U40" s="160"/>
      <c r="V40" s="160"/>
      <c r="W40" s="160"/>
      <c r="X40" s="160"/>
      <c r="Y40" s="160"/>
      <c r="Z40" s="160"/>
      <c r="AA40" s="160"/>
      <c r="AB40" s="160"/>
      <c r="AC40" s="160"/>
      <c r="AD40" s="160"/>
      <c r="AE40" s="160"/>
      <c r="AF40" s="160"/>
      <c r="AG40" s="160"/>
      <c r="AH40" s="160"/>
      <c r="AI40" s="160"/>
      <c r="AJ40" s="160"/>
      <c r="AK40" s="57">
        <f t="shared" si="3"/>
        <v>0</v>
      </c>
      <c r="AL40" s="57">
        <f t="shared" si="4"/>
        <v>0</v>
      </c>
      <c r="AM40" s="57">
        <f t="shared" si="5"/>
        <v>0</v>
      </c>
      <c r="AN40" s="57" t="str">
        <f t="shared" si="6"/>
        <v/>
      </c>
      <c r="AO40" s="56">
        <f t="shared" si="7"/>
        <v>0</v>
      </c>
      <c r="AP40" s="56" t="str">
        <f t="shared" si="8"/>
        <v/>
      </c>
      <c r="AQ40" s="56">
        <f t="shared" si="9"/>
        <v>0</v>
      </c>
      <c r="AR40" s="56" t="str">
        <f t="shared" si="10"/>
        <v/>
      </c>
      <c r="AS40" s="58" t="str">
        <f>IFERROR(
   'Identitas Siswa'!E39 &amp; " " &amp; LOWER($AT$3) &amp; " " &amp; VLOOKUP(AP40, TP!$BK$5:$BL$24, 2, 0) &amp; ".",
"")</f>
        <v/>
      </c>
      <c r="AT40" s="58" t="str">
        <f>IFERROR(
   'Identitas Siswa'!E39 &amp; " " &amp; LOWER($AT$4) &amp; " " &amp; VLOOKUP(AR40, TP!$BK$5:$BL$24, 2, 0) &amp; ".",
"")</f>
        <v/>
      </c>
      <c r="AU40" s="15"/>
      <c r="AW40" s="29">
        <f t="shared" si="11"/>
        <v>0</v>
      </c>
      <c r="AX40" s="29">
        <f t="shared" si="0"/>
        <v>0</v>
      </c>
      <c r="AY40" s="29">
        <f t="shared" si="1"/>
        <v>0</v>
      </c>
      <c r="AZ40" s="54"/>
      <c r="BA40" s="29">
        <f t="shared" si="2"/>
        <v>0</v>
      </c>
      <c r="BE40" s="48"/>
      <c r="BF40" s="48"/>
    </row>
    <row r="41" spans="1:58" customFormat="1" hidden="1" x14ac:dyDescent="0.25">
      <c r="A41" s="56">
        <f>'Identitas Siswa'!A40</f>
        <v>33</v>
      </c>
      <c r="B41" s="62" t="str">
        <f>IF('Identitas Siswa'!D40=0,"",'Identitas Siswa'!D40)</f>
        <v/>
      </c>
      <c r="C41" s="160"/>
      <c r="D41" s="160"/>
      <c r="E41" s="160"/>
      <c r="F41" s="160"/>
      <c r="G41" s="160"/>
      <c r="H41" s="160"/>
      <c r="I41" s="160"/>
      <c r="J41" s="160"/>
      <c r="K41" s="160"/>
      <c r="L41" s="160"/>
      <c r="M41" s="160"/>
      <c r="N41" s="160"/>
      <c r="O41" s="160"/>
      <c r="P41" s="160"/>
      <c r="Q41" s="160"/>
      <c r="R41" s="160"/>
      <c r="S41" s="160"/>
      <c r="T41" s="160"/>
      <c r="U41" s="160"/>
      <c r="V41" s="160"/>
      <c r="W41" s="160"/>
      <c r="X41" s="160"/>
      <c r="Y41" s="160"/>
      <c r="Z41" s="160"/>
      <c r="AA41" s="160"/>
      <c r="AB41" s="160"/>
      <c r="AC41" s="160"/>
      <c r="AD41" s="160"/>
      <c r="AE41" s="160"/>
      <c r="AF41" s="160"/>
      <c r="AG41" s="160"/>
      <c r="AH41" s="160"/>
      <c r="AI41" s="160"/>
      <c r="AJ41" s="160"/>
      <c r="AK41" s="57">
        <f t="shared" si="3"/>
        <v>0</v>
      </c>
      <c r="AL41" s="57">
        <f t="shared" si="4"/>
        <v>0</v>
      </c>
      <c r="AM41" s="57">
        <f t="shared" si="5"/>
        <v>0</v>
      </c>
      <c r="AN41" s="57" t="str">
        <f t="shared" si="6"/>
        <v/>
      </c>
      <c r="AO41" s="56">
        <f t="shared" si="7"/>
        <v>0</v>
      </c>
      <c r="AP41" s="56" t="str">
        <f t="shared" si="8"/>
        <v/>
      </c>
      <c r="AQ41" s="56">
        <f t="shared" si="9"/>
        <v>0</v>
      </c>
      <c r="AR41" s="56" t="str">
        <f t="shared" si="10"/>
        <v/>
      </c>
      <c r="AS41" s="58" t="str">
        <f>IFERROR(
   'Identitas Siswa'!E40 &amp; " " &amp; LOWER($AT$3) &amp; " " &amp; VLOOKUP(AP41, TP!$BK$5:$BL$24, 2, 0) &amp; ".",
"")</f>
        <v/>
      </c>
      <c r="AT41" s="58" t="str">
        <f>IFERROR(
   'Identitas Siswa'!E40 &amp; " " &amp; LOWER($AT$4) &amp; " " &amp; VLOOKUP(AR41, TP!$BK$5:$BL$24, 2, 0) &amp; ".",
"")</f>
        <v/>
      </c>
      <c r="AU41" s="15"/>
      <c r="AW41" s="29">
        <f t="shared" si="11"/>
        <v>0</v>
      </c>
      <c r="AX41" s="29">
        <f t="shared" si="0"/>
        <v>0</v>
      </c>
      <c r="AY41" s="29">
        <f t="shared" si="1"/>
        <v>0</v>
      </c>
      <c r="AZ41" s="54"/>
      <c r="BA41" s="29">
        <f t="shared" si="2"/>
        <v>0</v>
      </c>
      <c r="BE41" s="48"/>
      <c r="BF41" s="48"/>
    </row>
    <row r="42" spans="1:58" customFormat="1" hidden="1" x14ac:dyDescent="0.25">
      <c r="A42" s="56">
        <f>'Identitas Siswa'!A41</f>
        <v>34</v>
      </c>
      <c r="B42" s="62" t="str">
        <f>IF('Identitas Siswa'!D41=0,"",'Identitas Siswa'!D41)</f>
        <v/>
      </c>
      <c r="C42" s="160"/>
      <c r="D42" s="160"/>
      <c r="E42" s="160"/>
      <c r="F42" s="160"/>
      <c r="G42" s="160"/>
      <c r="H42" s="160"/>
      <c r="I42" s="160"/>
      <c r="J42" s="160"/>
      <c r="K42" s="160"/>
      <c r="L42" s="160"/>
      <c r="M42" s="160"/>
      <c r="N42" s="160"/>
      <c r="O42" s="160"/>
      <c r="P42" s="160"/>
      <c r="Q42" s="160"/>
      <c r="R42" s="160"/>
      <c r="S42" s="160"/>
      <c r="T42" s="160"/>
      <c r="U42" s="160"/>
      <c r="V42" s="160"/>
      <c r="W42" s="160"/>
      <c r="X42" s="160"/>
      <c r="Y42" s="160"/>
      <c r="Z42" s="160"/>
      <c r="AA42" s="160"/>
      <c r="AB42" s="160"/>
      <c r="AC42" s="160"/>
      <c r="AD42" s="160"/>
      <c r="AE42" s="160"/>
      <c r="AF42" s="160"/>
      <c r="AG42" s="160"/>
      <c r="AH42" s="160"/>
      <c r="AI42" s="160"/>
      <c r="AJ42" s="160"/>
      <c r="AK42" s="57">
        <f t="shared" si="3"/>
        <v>0</v>
      </c>
      <c r="AL42" s="57">
        <f t="shared" si="4"/>
        <v>0</v>
      </c>
      <c r="AM42" s="57">
        <f t="shared" si="5"/>
        <v>0</v>
      </c>
      <c r="AN42" s="57" t="str">
        <f t="shared" si="6"/>
        <v/>
      </c>
      <c r="AO42" s="56">
        <f t="shared" si="7"/>
        <v>0</v>
      </c>
      <c r="AP42" s="56" t="str">
        <f t="shared" si="8"/>
        <v/>
      </c>
      <c r="AQ42" s="56">
        <f t="shared" si="9"/>
        <v>0</v>
      </c>
      <c r="AR42" s="56" t="str">
        <f t="shared" si="10"/>
        <v/>
      </c>
      <c r="AS42" s="58" t="str">
        <f>IFERROR(
   'Identitas Siswa'!E41 &amp; " " &amp; LOWER($AT$3) &amp; " " &amp; VLOOKUP(AP42, TP!$BK$5:$BL$24, 2, 0) &amp; ".",
"")</f>
        <v/>
      </c>
      <c r="AT42" s="58" t="str">
        <f>IFERROR(
   'Identitas Siswa'!E41 &amp; " " &amp; LOWER($AT$4) &amp; " " &amp; VLOOKUP(AR42, TP!$BK$5:$BL$24, 2, 0) &amp; ".",
"")</f>
        <v/>
      </c>
      <c r="AU42" s="15"/>
      <c r="AW42" s="29">
        <f t="shared" si="11"/>
        <v>0</v>
      </c>
      <c r="AX42" s="29">
        <f t="shared" si="0"/>
        <v>0</v>
      </c>
      <c r="AY42" s="29">
        <f t="shared" si="1"/>
        <v>0</v>
      </c>
      <c r="AZ42" s="54"/>
      <c r="BA42" s="29">
        <f t="shared" si="2"/>
        <v>0</v>
      </c>
      <c r="BE42" s="48"/>
      <c r="BF42" s="48"/>
    </row>
    <row r="43" spans="1:58" customFormat="1" hidden="1" x14ac:dyDescent="0.25">
      <c r="A43" s="56">
        <f>'Identitas Siswa'!A42</f>
        <v>35</v>
      </c>
      <c r="B43" s="62" t="str">
        <f>IF('Identitas Siswa'!D42=0,"",'Identitas Siswa'!D42)</f>
        <v/>
      </c>
      <c r="C43" s="160"/>
      <c r="D43" s="160"/>
      <c r="E43" s="160"/>
      <c r="F43" s="160"/>
      <c r="G43" s="160"/>
      <c r="H43" s="160"/>
      <c r="I43" s="160"/>
      <c r="J43" s="160"/>
      <c r="K43" s="160"/>
      <c r="L43" s="160"/>
      <c r="M43" s="160"/>
      <c r="N43" s="160"/>
      <c r="O43" s="160"/>
      <c r="P43" s="160"/>
      <c r="Q43" s="160"/>
      <c r="R43" s="160"/>
      <c r="S43" s="160"/>
      <c r="T43" s="160"/>
      <c r="U43" s="160"/>
      <c r="V43" s="160"/>
      <c r="W43" s="160"/>
      <c r="X43" s="160"/>
      <c r="Y43" s="160"/>
      <c r="Z43" s="160"/>
      <c r="AA43" s="160"/>
      <c r="AB43" s="160"/>
      <c r="AC43" s="160"/>
      <c r="AD43" s="160"/>
      <c r="AE43" s="160"/>
      <c r="AF43" s="160"/>
      <c r="AG43" s="160"/>
      <c r="AH43" s="160"/>
      <c r="AI43" s="160"/>
      <c r="AJ43" s="160"/>
      <c r="AK43" s="57">
        <f t="shared" si="3"/>
        <v>0</v>
      </c>
      <c r="AL43" s="57">
        <f t="shared" si="4"/>
        <v>0</v>
      </c>
      <c r="AM43" s="57">
        <f t="shared" si="5"/>
        <v>0</v>
      </c>
      <c r="AN43" s="57" t="str">
        <f t="shared" si="6"/>
        <v/>
      </c>
      <c r="AO43" s="56">
        <f t="shared" si="7"/>
        <v>0</v>
      </c>
      <c r="AP43" s="56" t="str">
        <f t="shared" si="8"/>
        <v/>
      </c>
      <c r="AQ43" s="56">
        <f t="shared" si="9"/>
        <v>0</v>
      </c>
      <c r="AR43" s="56" t="str">
        <f t="shared" si="10"/>
        <v/>
      </c>
      <c r="AS43" s="58" t="str">
        <f>IFERROR(
   'Identitas Siswa'!E42 &amp; " " &amp; LOWER($AT$3) &amp; " " &amp; VLOOKUP(AP43, TP!$BK$5:$BL$24, 2, 0) &amp; ".",
"")</f>
        <v/>
      </c>
      <c r="AT43" s="58" t="str">
        <f>IFERROR(
   'Identitas Siswa'!E42 &amp; " " &amp; LOWER($AT$4) &amp; " " &amp; VLOOKUP(AR43, TP!$BK$5:$BL$24, 2, 0) &amp; ".",
"")</f>
        <v/>
      </c>
      <c r="AU43" s="15"/>
      <c r="AW43" s="29">
        <f t="shared" si="11"/>
        <v>0</v>
      </c>
      <c r="AX43" s="29">
        <f t="shared" si="0"/>
        <v>0</v>
      </c>
      <c r="AY43" s="29">
        <f t="shared" si="1"/>
        <v>0</v>
      </c>
      <c r="AZ43" s="54"/>
      <c r="BA43" s="29">
        <f t="shared" si="2"/>
        <v>0</v>
      </c>
      <c r="BE43" s="48"/>
      <c r="BF43" s="48"/>
    </row>
    <row r="44" spans="1:58" customFormat="1" hidden="1" x14ac:dyDescent="0.25">
      <c r="A44" s="56">
        <f>'Identitas Siswa'!A43</f>
        <v>36</v>
      </c>
      <c r="B44" s="62" t="str">
        <f>IF('Identitas Siswa'!D43=0,"",'Identitas Siswa'!D43)</f>
        <v/>
      </c>
      <c r="C44" s="160"/>
      <c r="D44" s="160"/>
      <c r="E44" s="160"/>
      <c r="F44" s="160"/>
      <c r="G44" s="160"/>
      <c r="H44" s="160"/>
      <c r="I44" s="160"/>
      <c r="J44" s="160"/>
      <c r="K44" s="160"/>
      <c r="L44" s="160"/>
      <c r="M44" s="160"/>
      <c r="N44" s="160"/>
      <c r="O44" s="160"/>
      <c r="P44" s="160"/>
      <c r="Q44" s="160"/>
      <c r="R44" s="160"/>
      <c r="S44" s="160"/>
      <c r="T44" s="160"/>
      <c r="U44" s="160"/>
      <c r="V44" s="160"/>
      <c r="W44" s="160"/>
      <c r="X44" s="160"/>
      <c r="Y44" s="160"/>
      <c r="Z44" s="160"/>
      <c r="AA44" s="160"/>
      <c r="AB44" s="160"/>
      <c r="AC44" s="160"/>
      <c r="AD44" s="160"/>
      <c r="AE44" s="160"/>
      <c r="AF44" s="160"/>
      <c r="AG44" s="160"/>
      <c r="AH44" s="160"/>
      <c r="AI44" s="160"/>
      <c r="AJ44" s="160"/>
      <c r="AK44" s="57">
        <f t="shared" si="3"/>
        <v>0</v>
      </c>
      <c r="AL44" s="57">
        <f t="shared" si="4"/>
        <v>0</v>
      </c>
      <c r="AM44" s="57">
        <f t="shared" si="5"/>
        <v>0</v>
      </c>
      <c r="AN44" s="57" t="str">
        <f t="shared" si="6"/>
        <v/>
      </c>
      <c r="AO44" s="56">
        <f t="shared" si="7"/>
        <v>0</v>
      </c>
      <c r="AP44" s="56" t="str">
        <f t="shared" si="8"/>
        <v/>
      </c>
      <c r="AQ44" s="56">
        <f t="shared" si="9"/>
        <v>0</v>
      </c>
      <c r="AR44" s="56" t="str">
        <f t="shared" si="10"/>
        <v/>
      </c>
      <c r="AS44" s="58" t="str">
        <f>IFERROR(
   'Identitas Siswa'!E43 &amp; " " &amp; LOWER($AT$3) &amp; " " &amp; VLOOKUP(AP44, TP!$BK$5:$BL$24, 2, 0) &amp; ".",
"")</f>
        <v/>
      </c>
      <c r="AT44" s="58" t="str">
        <f>IFERROR(
   'Identitas Siswa'!E43 &amp; " " &amp; LOWER($AT$4) &amp; " " &amp; VLOOKUP(AR44, TP!$BK$5:$BL$24, 2, 0) &amp; ".",
"")</f>
        <v/>
      </c>
      <c r="AU44" s="15"/>
      <c r="AW44" s="29">
        <f t="shared" si="11"/>
        <v>0</v>
      </c>
      <c r="AX44" s="29">
        <f t="shared" si="0"/>
        <v>0</v>
      </c>
      <c r="AY44" s="29">
        <f t="shared" si="1"/>
        <v>0</v>
      </c>
      <c r="AZ44" s="54"/>
      <c r="BA44" s="29">
        <f t="shared" si="2"/>
        <v>0</v>
      </c>
      <c r="BE44" s="48"/>
      <c r="BF44" s="48"/>
    </row>
    <row r="45" spans="1:58" customFormat="1" hidden="1" x14ac:dyDescent="0.25">
      <c r="A45" s="56">
        <f>'Identitas Siswa'!A44</f>
        <v>37</v>
      </c>
      <c r="B45" s="62" t="str">
        <f>IF('Identitas Siswa'!D44=0,"",'Identitas Siswa'!D44)</f>
        <v/>
      </c>
      <c r="C45" s="160"/>
      <c r="D45" s="160"/>
      <c r="E45" s="160"/>
      <c r="F45" s="160"/>
      <c r="G45" s="160"/>
      <c r="H45" s="160"/>
      <c r="I45" s="160"/>
      <c r="J45" s="160"/>
      <c r="K45" s="160"/>
      <c r="L45" s="160"/>
      <c r="M45" s="160"/>
      <c r="N45" s="160"/>
      <c r="O45" s="160"/>
      <c r="P45" s="160"/>
      <c r="Q45" s="160"/>
      <c r="R45" s="160"/>
      <c r="S45" s="160"/>
      <c r="T45" s="160"/>
      <c r="U45" s="160"/>
      <c r="V45" s="160"/>
      <c r="W45" s="160"/>
      <c r="X45" s="160"/>
      <c r="Y45" s="160"/>
      <c r="Z45" s="160"/>
      <c r="AA45" s="160"/>
      <c r="AB45" s="160"/>
      <c r="AC45" s="160"/>
      <c r="AD45" s="160"/>
      <c r="AE45" s="160"/>
      <c r="AF45" s="160"/>
      <c r="AG45" s="160"/>
      <c r="AH45" s="160"/>
      <c r="AI45" s="160"/>
      <c r="AJ45" s="160"/>
      <c r="AK45" s="57">
        <f t="shared" si="3"/>
        <v>0</v>
      </c>
      <c r="AL45" s="57">
        <f t="shared" si="4"/>
        <v>0</v>
      </c>
      <c r="AM45" s="57">
        <f t="shared" si="5"/>
        <v>0</v>
      </c>
      <c r="AN45" s="57" t="str">
        <f t="shared" si="6"/>
        <v/>
      </c>
      <c r="AO45" s="56">
        <f t="shared" si="7"/>
        <v>0</v>
      </c>
      <c r="AP45" s="56" t="str">
        <f t="shared" si="8"/>
        <v/>
      </c>
      <c r="AQ45" s="56">
        <f t="shared" si="9"/>
        <v>0</v>
      </c>
      <c r="AR45" s="56" t="str">
        <f t="shared" si="10"/>
        <v/>
      </c>
      <c r="AS45" s="58" t="str">
        <f>IFERROR(
   'Identitas Siswa'!E44 &amp; " " &amp; LOWER($AT$3) &amp; " " &amp; VLOOKUP(AP45, TP!$BK$5:$BL$24, 2, 0) &amp; ".",
"")</f>
        <v/>
      </c>
      <c r="AT45" s="58" t="str">
        <f>IFERROR(
   'Identitas Siswa'!E44 &amp; " " &amp; LOWER($AT$4) &amp; " " &amp; VLOOKUP(AR45, TP!$BK$5:$BL$24, 2, 0) &amp; ".",
"")</f>
        <v/>
      </c>
      <c r="AU45" s="15"/>
      <c r="AW45" s="29">
        <f t="shared" si="11"/>
        <v>0</v>
      </c>
      <c r="AX45" s="29">
        <f t="shared" si="0"/>
        <v>0</v>
      </c>
      <c r="AY45" s="29">
        <f t="shared" si="1"/>
        <v>0</v>
      </c>
      <c r="AZ45" s="54"/>
      <c r="BA45" s="29">
        <f t="shared" si="2"/>
        <v>0</v>
      </c>
      <c r="BE45" s="48"/>
      <c r="BF45" s="48"/>
    </row>
    <row r="46" spans="1:58" customFormat="1" hidden="1" x14ac:dyDescent="0.25">
      <c r="A46" s="56">
        <f>'Identitas Siswa'!A45</f>
        <v>38</v>
      </c>
      <c r="B46" s="62" t="str">
        <f>IF('Identitas Siswa'!D45=0,"",'Identitas Siswa'!D45)</f>
        <v/>
      </c>
      <c r="C46" s="160"/>
      <c r="D46" s="160"/>
      <c r="E46" s="160"/>
      <c r="F46" s="160"/>
      <c r="G46" s="160"/>
      <c r="H46" s="160"/>
      <c r="I46" s="160"/>
      <c r="J46" s="160"/>
      <c r="K46" s="160"/>
      <c r="L46" s="160"/>
      <c r="M46" s="160"/>
      <c r="N46" s="160"/>
      <c r="O46" s="160"/>
      <c r="P46" s="160"/>
      <c r="Q46" s="160"/>
      <c r="R46" s="160"/>
      <c r="S46" s="160"/>
      <c r="T46" s="160"/>
      <c r="U46" s="160"/>
      <c r="V46" s="160"/>
      <c r="W46" s="160"/>
      <c r="X46" s="160"/>
      <c r="Y46" s="160"/>
      <c r="Z46" s="160"/>
      <c r="AA46" s="160"/>
      <c r="AB46" s="160"/>
      <c r="AC46" s="160"/>
      <c r="AD46" s="160"/>
      <c r="AE46" s="160"/>
      <c r="AF46" s="160"/>
      <c r="AG46" s="160"/>
      <c r="AH46" s="160"/>
      <c r="AI46" s="160"/>
      <c r="AJ46" s="160"/>
      <c r="AK46" s="57">
        <f t="shared" si="3"/>
        <v>0</v>
      </c>
      <c r="AL46" s="57">
        <f t="shared" si="4"/>
        <v>0</v>
      </c>
      <c r="AM46" s="57">
        <f t="shared" si="5"/>
        <v>0</v>
      </c>
      <c r="AN46" s="57" t="str">
        <f t="shared" si="6"/>
        <v/>
      </c>
      <c r="AO46" s="56">
        <f t="shared" si="7"/>
        <v>0</v>
      </c>
      <c r="AP46" s="56" t="str">
        <f t="shared" si="8"/>
        <v/>
      </c>
      <c r="AQ46" s="56">
        <f t="shared" si="9"/>
        <v>0</v>
      </c>
      <c r="AR46" s="56" t="str">
        <f t="shared" si="10"/>
        <v/>
      </c>
      <c r="AS46" s="58" t="str">
        <f>IFERROR(
   'Identitas Siswa'!E45 &amp; " " &amp; LOWER($AT$3) &amp; " " &amp; VLOOKUP(AP46, TP!$BK$5:$BL$24, 2, 0) &amp; ".",
"")</f>
        <v/>
      </c>
      <c r="AT46" s="58" t="str">
        <f>IFERROR(
   'Identitas Siswa'!E45 &amp; " " &amp; LOWER($AT$4) &amp; " " &amp; VLOOKUP(AR46, TP!$BK$5:$BL$24, 2, 0) &amp; ".",
"")</f>
        <v/>
      </c>
      <c r="AU46" s="15"/>
      <c r="AW46" s="29">
        <f t="shared" si="11"/>
        <v>0</v>
      </c>
      <c r="AX46" s="29">
        <f t="shared" si="0"/>
        <v>0</v>
      </c>
      <c r="AY46" s="29">
        <f t="shared" si="1"/>
        <v>0</v>
      </c>
      <c r="AZ46" s="54"/>
      <c r="BA46" s="29">
        <f t="shared" si="2"/>
        <v>0</v>
      </c>
      <c r="BE46" s="48"/>
      <c r="BF46" s="48"/>
    </row>
    <row r="47" spans="1:58" customFormat="1" hidden="1" x14ac:dyDescent="0.25">
      <c r="A47" s="56">
        <f>'Identitas Siswa'!A46</f>
        <v>39</v>
      </c>
      <c r="B47" s="62" t="str">
        <f>IF('Identitas Siswa'!D46=0,"",'Identitas Siswa'!D46)</f>
        <v/>
      </c>
      <c r="C47" s="160"/>
      <c r="D47" s="160"/>
      <c r="E47" s="160"/>
      <c r="F47" s="160"/>
      <c r="G47" s="160"/>
      <c r="H47" s="160"/>
      <c r="I47" s="160"/>
      <c r="J47" s="160"/>
      <c r="K47" s="160"/>
      <c r="L47" s="160"/>
      <c r="M47" s="160"/>
      <c r="N47" s="160"/>
      <c r="O47" s="160"/>
      <c r="P47" s="160"/>
      <c r="Q47" s="160"/>
      <c r="R47" s="160"/>
      <c r="S47" s="160"/>
      <c r="T47" s="160"/>
      <c r="U47" s="160"/>
      <c r="V47" s="160"/>
      <c r="W47" s="160"/>
      <c r="X47" s="160"/>
      <c r="Y47" s="160"/>
      <c r="Z47" s="160"/>
      <c r="AA47" s="160"/>
      <c r="AB47" s="160"/>
      <c r="AC47" s="160"/>
      <c r="AD47" s="160"/>
      <c r="AE47" s="160"/>
      <c r="AF47" s="160"/>
      <c r="AG47" s="160"/>
      <c r="AH47" s="160"/>
      <c r="AI47" s="160"/>
      <c r="AJ47" s="160"/>
      <c r="AK47" s="57">
        <f t="shared" si="3"/>
        <v>0</v>
      </c>
      <c r="AL47" s="57">
        <f t="shared" si="4"/>
        <v>0</v>
      </c>
      <c r="AM47" s="57">
        <f t="shared" si="5"/>
        <v>0</v>
      </c>
      <c r="AN47" s="57" t="str">
        <f t="shared" si="6"/>
        <v/>
      </c>
      <c r="AO47" s="56">
        <f t="shared" si="7"/>
        <v>0</v>
      </c>
      <c r="AP47" s="56" t="str">
        <f t="shared" si="8"/>
        <v/>
      </c>
      <c r="AQ47" s="56">
        <f t="shared" si="9"/>
        <v>0</v>
      </c>
      <c r="AR47" s="56" t="str">
        <f t="shared" si="10"/>
        <v/>
      </c>
      <c r="AS47" s="58" t="str">
        <f>IFERROR(
   'Identitas Siswa'!E46 &amp; " " &amp; LOWER($AT$3) &amp; " " &amp; VLOOKUP(AP47, TP!$BK$5:$BL$24, 2, 0) &amp; ".",
"")</f>
        <v/>
      </c>
      <c r="AT47" s="58" t="str">
        <f>IFERROR(
   'Identitas Siswa'!E46 &amp; " " &amp; LOWER($AT$4) &amp; " " &amp; VLOOKUP(AR47, TP!$BK$5:$BL$24, 2, 0) &amp; ".",
"")</f>
        <v/>
      </c>
      <c r="AU47" s="15"/>
      <c r="AW47" s="29">
        <f t="shared" si="11"/>
        <v>0</v>
      </c>
      <c r="AX47" s="29">
        <f t="shared" si="0"/>
        <v>0</v>
      </c>
      <c r="AY47" s="29">
        <f t="shared" si="1"/>
        <v>0</v>
      </c>
      <c r="AZ47" s="54"/>
      <c r="BA47" s="29">
        <f t="shared" si="2"/>
        <v>0</v>
      </c>
      <c r="BE47" s="48"/>
      <c r="BF47" s="48"/>
    </row>
    <row r="48" spans="1:58" customFormat="1" hidden="1" x14ac:dyDescent="0.25">
      <c r="A48" s="56">
        <f>'Identitas Siswa'!A47</f>
        <v>40</v>
      </c>
      <c r="B48" s="62" t="str">
        <f>IF('Identitas Siswa'!D47=0,"",'Identitas Siswa'!D47)</f>
        <v/>
      </c>
      <c r="C48" s="160"/>
      <c r="D48" s="160"/>
      <c r="E48" s="160"/>
      <c r="F48" s="160"/>
      <c r="G48" s="160"/>
      <c r="H48" s="160"/>
      <c r="I48" s="160"/>
      <c r="J48" s="160"/>
      <c r="K48" s="160"/>
      <c r="L48" s="160"/>
      <c r="M48" s="160"/>
      <c r="N48" s="160"/>
      <c r="O48" s="160"/>
      <c r="P48" s="160"/>
      <c r="Q48" s="160"/>
      <c r="R48" s="160"/>
      <c r="S48" s="160"/>
      <c r="T48" s="160"/>
      <c r="U48" s="160"/>
      <c r="V48" s="160"/>
      <c r="W48" s="160"/>
      <c r="X48" s="160"/>
      <c r="Y48" s="160"/>
      <c r="Z48" s="160"/>
      <c r="AA48" s="160"/>
      <c r="AB48" s="160"/>
      <c r="AC48" s="160"/>
      <c r="AD48" s="160"/>
      <c r="AE48" s="160"/>
      <c r="AF48" s="160"/>
      <c r="AG48" s="160"/>
      <c r="AH48" s="160"/>
      <c r="AI48" s="160"/>
      <c r="AJ48" s="160"/>
      <c r="AK48" s="57">
        <f t="shared" si="3"/>
        <v>0</v>
      </c>
      <c r="AL48" s="57">
        <f t="shared" si="4"/>
        <v>0</v>
      </c>
      <c r="AM48" s="57">
        <f t="shared" si="5"/>
        <v>0</v>
      </c>
      <c r="AN48" s="57" t="str">
        <f t="shared" si="6"/>
        <v/>
      </c>
      <c r="AO48" s="56">
        <f t="shared" si="7"/>
        <v>0</v>
      </c>
      <c r="AP48" s="56" t="str">
        <f t="shared" si="8"/>
        <v/>
      </c>
      <c r="AQ48" s="56">
        <f t="shared" si="9"/>
        <v>0</v>
      </c>
      <c r="AR48" s="56" t="str">
        <f t="shared" si="10"/>
        <v/>
      </c>
      <c r="AS48" s="58" t="str">
        <f>IFERROR(
   'Identitas Siswa'!E47 &amp; " " &amp; LOWER($AT$3) &amp; " " &amp; VLOOKUP(AP48, TP!$BK$5:$BL$24, 2, 0) &amp; ".",
"")</f>
        <v/>
      </c>
      <c r="AT48" s="58" t="str">
        <f>IFERROR(
   'Identitas Siswa'!E47 &amp; " " &amp; LOWER($AT$4) &amp; " " &amp; VLOOKUP(AR48, TP!$BK$5:$BL$24, 2, 0) &amp; ".",
"")</f>
        <v/>
      </c>
      <c r="AU48" s="15"/>
      <c r="AW48" s="29">
        <f t="shared" si="11"/>
        <v>0</v>
      </c>
      <c r="AX48" s="29">
        <f t="shared" si="0"/>
        <v>0</v>
      </c>
      <c r="AY48" s="29">
        <f t="shared" si="1"/>
        <v>0</v>
      </c>
      <c r="AZ48" s="54"/>
      <c r="BA48" s="29">
        <f t="shared" si="2"/>
        <v>0</v>
      </c>
      <c r="BE48" s="48"/>
      <c r="BF48" s="48"/>
    </row>
    <row r="49" spans="1:58" customFormat="1" hidden="1" x14ac:dyDescent="0.25">
      <c r="A49" s="56">
        <f>'Identitas Siswa'!A48</f>
        <v>41</v>
      </c>
      <c r="B49" s="62" t="str">
        <f>IF('Identitas Siswa'!D48=0,"",'Identitas Siswa'!D48)</f>
        <v/>
      </c>
      <c r="C49" s="160"/>
      <c r="D49" s="160"/>
      <c r="E49" s="160"/>
      <c r="F49" s="160"/>
      <c r="G49" s="160"/>
      <c r="H49" s="160"/>
      <c r="I49" s="160"/>
      <c r="J49" s="160"/>
      <c r="K49" s="160"/>
      <c r="L49" s="160"/>
      <c r="M49" s="160"/>
      <c r="N49" s="160"/>
      <c r="O49" s="160"/>
      <c r="P49" s="160"/>
      <c r="Q49" s="160"/>
      <c r="R49" s="160"/>
      <c r="S49" s="160"/>
      <c r="T49" s="160"/>
      <c r="U49" s="160"/>
      <c r="V49" s="160"/>
      <c r="W49" s="160"/>
      <c r="X49" s="160"/>
      <c r="Y49" s="160"/>
      <c r="Z49" s="160"/>
      <c r="AA49" s="160"/>
      <c r="AB49" s="160"/>
      <c r="AC49" s="160"/>
      <c r="AD49" s="160"/>
      <c r="AE49" s="160"/>
      <c r="AF49" s="160"/>
      <c r="AG49" s="160"/>
      <c r="AH49" s="160"/>
      <c r="AI49" s="160"/>
      <c r="AJ49" s="160"/>
      <c r="AK49" s="57">
        <f t="shared" si="3"/>
        <v>0</v>
      </c>
      <c r="AL49" s="57">
        <f t="shared" si="4"/>
        <v>0</v>
      </c>
      <c r="AM49" s="57">
        <f t="shared" si="5"/>
        <v>0</v>
      </c>
      <c r="AN49" s="57" t="str">
        <f t="shared" si="6"/>
        <v/>
      </c>
      <c r="AO49" s="56">
        <f t="shared" si="7"/>
        <v>0</v>
      </c>
      <c r="AP49" s="56" t="str">
        <f t="shared" si="8"/>
        <v/>
      </c>
      <c r="AQ49" s="56">
        <f t="shared" si="9"/>
        <v>0</v>
      </c>
      <c r="AR49" s="56" t="str">
        <f t="shared" si="10"/>
        <v/>
      </c>
      <c r="AS49" s="58" t="str">
        <f>IFERROR(
   'Identitas Siswa'!E48 &amp; " " &amp; LOWER($AT$3) &amp; " " &amp; VLOOKUP(AP49, TP!$BK$5:$BL$24, 2, 0) &amp; ".",
"")</f>
        <v/>
      </c>
      <c r="AT49" s="58" t="str">
        <f>IFERROR(
   'Identitas Siswa'!E48 &amp; " " &amp; LOWER($AT$4) &amp; " " &amp; VLOOKUP(AR49, TP!$BK$5:$BL$24, 2, 0) &amp; ".",
"")</f>
        <v/>
      </c>
      <c r="AU49" s="15"/>
      <c r="AW49" s="29">
        <f t="shared" si="11"/>
        <v>0</v>
      </c>
      <c r="AX49" s="29">
        <f t="shared" si="0"/>
        <v>0</v>
      </c>
      <c r="AY49" s="29">
        <f t="shared" si="1"/>
        <v>0</v>
      </c>
      <c r="AZ49" s="54"/>
      <c r="BA49" s="29">
        <f t="shared" si="2"/>
        <v>0</v>
      </c>
      <c r="BE49" s="48"/>
      <c r="BF49" s="48"/>
    </row>
    <row r="50" spans="1:58" customFormat="1" hidden="1" x14ac:dyDescent="0.25">
      <c r="A50" s="56">
        <f>'Identitas Siswa'!A49</f>
        <v>42</v>
      </c>
      <c r="B50" s="62" t="str">
        <f>IF('Identitas Siswa'!D49=0,"",'Identitas Siswa'!D49)</f>
        <v/>
      </c>
      <c r="C50" s="160"/>
      <c r="D50" s="160"/>
      <c r="E50" s="160"/>
      <c r="F50" s="160"/>
      <c r="G50" s="160"/>
      <c r="H50" s="160"/>
      <c r="I50" s="160"/>
      <c r="J50" s="160"/>
      <c r="K50" s="160"/>
      <c r="L50" s="160"/>
      <c r="M50" s="160"/>
      <c r="N50" s="160"/>
      <c r="O50" s="160"/>
      <c r="P50" s="160"/>
      <c r="Q50" s="160"/>
      <c r="R50" s="160"/>
      <c r="S50" s="160"/>
      <c r="T50" s="160"/>
      <c r="U50" s="160"/>
      <c r="V50" s="160"/>
      <c r="W50" s="160"/>
      <c r="X50" s="160"/>
      <c r="Y50" s="160"/>
      <c r="Z50" s="160"/>
      <c r="AA50" s="160"/>
      <c r="AB50" s="160"/>
      <c r="AC50" s="160"/>
      <c r="AD50" s="160"/>
      <c r="AE50" s="160"/>
      <c r="AF50" s="160"/>
      <c r="AG50" s="160"/>
      <c r="AH50" s="160"/>
      <c r="AI50" s="160"/>
      <c r="AJ50" s="160"/>
      <c r="AK50" s="57">
        <f t="shared" si="3"/>
        <v>0</v>
      </c>
      <c r="AL50" s="57">
        <f t="shared" si="4"/>
        <v>0</v>
      </c>
      <c r="AM50" s="57">
        <f t="shared" si="5"/>
        <v>0</v>
      </c>
      <c r="AN50" s="57" t="str">
        <f t="shared" si="6"/>
        <v/>
      </c>
      <c r="AO50" s="56">
        <f t="shared" si="7"/>
        <v>0</v>
      </c>
      <c r="AP50" s="56" t="str">
        <f t="shared" si="8"/>
        <v/>
      </c>
      <c r="AQ50" s="56">
        <f t="shared" si="9"/>
        <v>0</v>
      </c>
      <c r="AR50" s="56" t="str">
        <f t="shared" si="10"/>
        <v/>
      </c>
      <c r="AS50" s="58" t="str">
        <f>IFERROR(
   'Identitas Siswa'!E49 &amp; " " &amp; LOWER($AT$3) &amp; " " &amp; VLOOKUP(AP50, TP!$BK$5:$BL$24, 2, 0) &amp; ".",
"")</f>
        <v/>
      </c>
      <c r="AT50" s="58" t="str">
        <f>IFERROR(
   'Identitas Siswa'!E49 &amp; " " &amp; LOWER($AT$4) &amp; " " &amp; VLOOKUP(AR50, TP!$BK$5:$BL$24, 2, 0) &amp; ".",
"")</f>
        <v/>
      </c>
      <c r="AU50" s="15"/>
      <c r="AW50" s="29">
        <f t="shared" si="11"/>
        <v>0</v>
      </c>
      <c r="AX50" s="29">
        <f t="shared" si="0"/>
        <v>0</v>
      </c>
      <c r="AY50" s="29">
        <f t="shared" si="1"/>
        <v>0</v>
      </c>
      <c r="AZ50" s="54"/>
      <c r="BA50" s="29">
        <f t="shared" si="2"/>
        <v>0</v>
      </c>
      <c r="BE50" s="48"/>
      <c r="BF50" s="48"/>
    </row>
    <row r="51" spans="1:58" customFormat="1" hidden="1" x14ac:dyDescent="0.25">
      <c r="A51" s="56">
        <f>'Identitas Siswa'!A50</f>
        <v>43</v>
      </c>
      <c r="B51" s="62" t="str">
        <f>IF('Identitas Siswa'!D50=0,"",'Identitas Siswa'!D50)</f>
        <v/>
      </c>
      <c r="C51" s="160"/>
      <c r="D51" s="160"/>
      <c r="E51" s="160"/>
      <c r="F51" s="160"/>
      <c r="G51" s="160"/>
      <c r="H51" s="160"/>
      <c r="I51" s="160"/>
      <c r="J51" s="160"/>
      <c r="K51" s="160"/>
      <c r="L51" s="160"/>
      <c r="M51" s="160"/>
      <c r="N51" s="160"/>
      <c r="O51" s="160"/>
      <c r="P51" s="160"/>
      <c r="Q51" s="160"/>
      <c r="R51" s="160"/>
      <c r="S51" s="160"/>
      <c r="T51" s="160"/>
      <c r="U51" s="160"/>
      <c r="V51" s="160"/>
      <c r="W51" s="160"/>
      <c r="X51" s="160"/>
      <c r="Y51" s="160"/>
      <c r="Z51" s="160"/>
      <c r="AA51" s="160"/>
      <c r="AB51" s="160"/>
      <c r="AC51" s="160"/>
      <c r="AD51" s="160"/>
      <c r="AE51" s="160"/>
      <c r="AF51" s="160"/>
      <c r="AG51" s="160"/>
      <c r="AH51" s="160"/>
      <c r="AI51" s="160"/>
      <c r="AJ51" s="160"/>
      <c r="AK51" s="57">
        <f t="shared" si="3"/>
        <v>0</v>
      </c>
      <c r="AL51" s="57">
        <f t="shared" si="4"/>
        <v>0</v>
      </c>
      <c r="AM51" s="57">
        <f t="shared" si="5"/>
        <v>0</v>
      </c>
      <c r="AN51" s="57" t="str">
        <f t="shared" si="6"/>
        <v/>
      </c>
      <c r="AO51" s="56">
        <f t="shared" si="7"/>
        <v>0</v>
      </c>
      <c r="AP51" s="56" t="str">
        <f t="shared" si="8"/>
        <v/>
      </c>
      <c r="AQ51" s="56">
        <f t="shared" si="9"/>
        <v>0</v>
      </c>
      <c r="AR51" s="56" t="str">
        <f t="shared" si="10"/>
        <v/>
      </c>
      <c r="AS51" s="58" t="str">
        <f>IFERROR(
   'Identitas Siswa'!E50 &amp; " " &amp; LOWER($AT$3) &amp; " " &amp; VLOOKUP(AP51, TP!$BK$5:$BL$24, 2, 0) &amp; ".",
"")</f>
        <v/>
      </c>
      <c r="AT51" s="58" t="str">
        <f>IFERROR(
   'Identitas Siswa'!E50 &amp; " " &amp; LOWER($AT$4) &amp; " " &amp; VLOOKUP(AR51, TP!$BK$5:$BL$24, 2, 0) &amp; ".",
"")</f>
        <v/>
      </c>
      <c r="AU51" s="15"/>
      <c r="AW51" s="29">
        <f t="shared" si="11"/>
        <v>0</v>
      </c>
      <c r="AX51" s="29">
        <f t="shared" si="0"/>
        <v>0</v>
      </c>
      <c r="AY51" s="29">
        <f t="shared" si="1"/>
        <v>0</v>
      </c>
      <c r="AZ51" s="54"/>
      <c r="BA51" s="29">
        <f t="shared" si="2"/>
        <v>0</v>
      </c>
      <c r="BE51" s="48"/>
      <c r="BF51" s="48"/>
    </row>
    <row r="52" spans="1:58" customFormat="1" hidden="1" x14ac:dyDescent="0.25">
      <c r="A52" s="56">
        <f>'Identitas Siswa'!A51</f>
        <v>44</v>
      </c>
      <c r="B52" s="62" t="str">
        <f>IF('Identitas Siswa'!D51=0,"",'Identitas Siswa'!D51)</f>
        <v/>
      </c>
      <c r="C52" s="160"/>
      <c r="D52" s="160"/>
      <c r="E52" s="160"/>
      <c r="F52" s="160"/>
      <c r="G52" s="160"/>
      <c r="H52" s="160"/>
      <c r="I52" s="160"/>
      <c r="J52" s="160"/>
      <c r="K52" s="160"/>
      <c r="L52" s="160"/>
      <c r="M52" s="160"/>
      <c r="N52" s="160"/>
      <c r="O52" s="160"/>
      <c r="P52" s="160"/>
      <c r="Q52" s="160"/>
      <c r="R52" s="160"/>
      <c r="S52" s="160"/>
      <c r="T52" s="160"/>
      <c r="U52" s="160"/>
      <c r="V52" s="160"/>
      <c r="W52" s="160"/>
      <c r="X52" s="160"/>
      <c r="Y52" s="160"/>
      <c r="Z52" s="160"/>
      <c r="AA52" s="160"/>
      <c r="AB52" s="160"/>
      <c r="AC52" s="160"/>
      <c r="AD52" s="160"/>
      <c r="AE52" s="160"/>
      <c r="AF52" s="160"/>
      <c r="AG52" s="160"/>
      <c r="AH52" s="160"/>
      <c r="AI52" s="160"/>
      <c r="AJ52" s="160"/>
      <c r="AK52" s="57">
        <f t="shared" si="3"/>
        <v>0</v>
      </c>
      <c r="AL52" s="57">
        <f t="shared" si="4"/>
        <v>0</v>
      </c>
      <c r="AM52" s="57">
        <f t="shared" si="5"/>
        <v>0</v>
      </c>
      <c r="AN52" s="57" t="str">
        <f t="shared" si="6"/>
        <v/>
      </c>
      <c r="AO52" s="56">
        <f t="shared" si="7"/>
        <v>0</v>
      </c>
      <c r="AP52" s="56" t="str">
        <f t="shared" si="8"/>
        <v/>
      </c>
      <c r="AQ52" s="56">
        <f t="shared" si="9"/>
        <v>0</v>
      </c>
      <c r="AR52" s="56" t="str">
        <f t="shared" si="10"/>
        <v/>
      </c>
      <c r="AS52" s="58" t="str">
        <f>IFERROR(
   'Identitas Siswa'!E51 &amp; " " &amp; LOWER($AT$3) &amp; " " &amp; VLOOKUP(AP52, TP!$BK$5:$BL$24, 2, 0) &amp; ".",
"")</f>
        <v/>
      </c>
      <c r="AT52" s="58" t="str">
        <f>IFERROR(
   'Identitas Siswa'!E51 &amp; " " &amp; LOWER($AT$4) &amp; " " &amp; VLOOKUP(AR52, TP!$BK$5:$BL$24, 2, 0) &amp; ".",
"")</f>
        <v/>
      </c>
      <c r="AU52" s="15"/>
      <c r="AW52" s="29">
        <f t="shared" si="11"/>
        <v>0</v>
      </c>
      <c r="AX52" s="29">
        <f t="shared" si="0"/>
        <v>0</v>
      </c>
      <c r="AY52" s="29">
        <f t="shared" si="1"/>
        <v>0</v>
      </c>
      <c r="AZ52" s="54"/>
      <c r="BA52" s="29">
        <f t="shared" si="2"/>
        <v>0</v>
      </c>
      <c r="BE52" s="48"/>
      <c r="BF52" s="48"/>
    </row>
    <row r="53" spans="1:58" customFormat="1" hidden="1" x14ac:dyDescent="0.25">
      <c r="A53" s="56">
        <f>'Identitas Siswa'!A52</f>
        <v>45</v>
      </c>
      <c r="B53" s="62" t="str">
        <f>IF('Identitas Siswa'!D52=0,"",'Identitas Siswa'!D52)</f>
        <v/>
      </c>
      <c r="C53" s="160"/>
      <c r="D53" s="160"/>
      <c r="E53" s="160"/>
      <c r="F53" s="160"/>
      <c r="G53" s="160"/>
      <c r="H53" s="160"/>
      <c r="I53" s="160"/>
      <c r="J53" s="160"/>
      <c r="K53" s="160"/>
      <c r="L53" s="160"/>
      <c r="M53" s="160"/>
      <c r="N53" s="160"/>
      <c r="O53" s="160"/>
      <c r="P53" s="160"/>
      <c r="Q53" s="160"/>
      <c r="R53" s="160"/>
      <c r="S53" s="160"/>
      <c r="T53" s="160"/>
      <c r="U53" s="160"/>
      <c r="V53" s="160"/>
      <c r="W53" s="160"/>
      <c r="X53" s="160"/>
      <c r="Y53" s="160"/>
      <c r="Z53" s="160"/>
      <c r="AA53" s="160"/>
      <c r="AB53" s="160"/>
      <c r="AC53" s="160"/>
      <c r="AD53" s="160"/>
      <c r="AE53" s="160"/>
      <c r="AF53" s="160"/>
      <c r="AG53" s="160"/>
      <c r="AH53" s="160"/>
      <c r="AI53" s="160"/>
      <c r="AJ53" s="160"/>
      <c r="AK53" s="57">
        <f t="shared" si="3"/>
        <v>0</v>
      </c>
      <c r="AL53" s="57">
        <f t="shared" si="4"/>
        <v>0</v>
      </c>
      <c r="AM53" s="57">
        <f t="shared" si="5"/>
        <v>0</v>
      </c>
      <c r="AN53" s="57" t="str">
        <f t="shared" si="6"/>
        <v/>
      </c>
      <c r="AO53" s="56">
        <f t="shared" si="7"/>
        <v>0</v>
      </c>
      <c r="AP53" s="56" t="str">
        <f t="shared" si="8"/>
        <v/>
      </c>
      <c r="AQ53" s="56">
        <f t="shared" si="9"/>
        <v>0</v>
      </c>
      <c r="AR53" s="56" t="str">
        <f t="shared" si="10"/>
        <v/>
      </c>
      <c r="AS53" s="58" t="str">
        <f>IFERROR(
   'Identitas Siswa'!E52 &amp; " " &amp; LOWER($AT$3) &amp; " " &amp; VLOOKUP(AP53, TP!$BK$5:$BL$24, 2, 0) &amp; ".",
"")</f>
        <v/>
      </c>
      <c r="AT53" s="58" t="str">
        <f>IFERROR(
   'Identitas Siswa'!E52 &amp; " " &amp; LOWER($AT$4) &amp; " " &amp; VLOOKUP(AR53, TP!$BK$5:$BL$24, 2, 0) &amp; ".",
"")</f>
        <v/>
      </c>
      <c r="AU53" s="15"/>
      <c r="AW53" s="29">
        <f t="shared" si="11"/>
        <v>0</v>
      </c>
      <c r="AX53" s="29">
        <f t="shared" si="0"/>
        <v>0</v>
      </c>
      <c r="AY53" s="29">
        <f t="shared" si="1"/>
        <v>0</v>
      </c>
      <c r="AZ53" s="54"/>
      <c r="BA53" s="29">
        <f t="shared" si="2"/>
        <v>0</v>
      </c>
      <c r="BE53" s="48"/>
      <c r="BF53" s="48"/>
    </row>
    <row r="54" spans="1:58" customFormat="1" hidden="1" x14ac:dyDescent="0.25">
      <c r="A54" s="56">
        <f>'Identitas Siswa'!A53</f>
        <v>46</v>
      </c>
      <c r="B54" s="62" t="str">
        <f>IF('Identitas Siswa'!D53=0,"",'Identitas Siswa'!D53)</f>
        <v/>
      </c>
      <c r="C54" s="160"/>
      <c r="D54" s="160"/>
      <c r="E54" s="160"/>
      <c r="F54" s="160"/>
      <c r="G54" s="160"/>
      <c r="H54" s="160"/>
      <c r="I54" s="160"/>
      <c r="J54" s="160"/>
      <c r="K54" s="160"/>
      <c r="L54" s="160"/>
      <c r="M54" s="160"/>
      <c r="N54" s="160"/>
      <c r="O54" s="160"/>
      <c r="P54" s="160"/>
      <c r="Q54" s="160"/>
      <c r="R54" s="160"/>
      <c r="S54" s="160"/>
      <c r="T54" s="160"/>
      <c r="U54" s="160"/>
      <c r="V54" s="160"/>
      <c r="W54" s="160"/>
      <c r="X54" s="160"/>
      <c r="Y54" s="160"/>
      <c r="Z54" s="160"/>
      <c r="AA54" s="160"/>
      <c r="AB54" s="160"/>
      <c r="AC54" s="160"/>
      <c r="AD54" s="160"/>
      <c r="AE54" s="160"/>
      <c r="AF54" s="160"/>
      <c r="AG54" s="160"/>
      <c r="AH54" s="160"/>
      <c r="AI54" s="160"/>
      <c r="AJ54" s="160"/>
      <c r="AK54" s="57">
        <f t="shared" si="3"/>
        <v>0</v>
      </c>
      <c r="AL54" s="57">
        <f t="shared" si="4"/>
        <v>0</v>
      </c>
      <c r="AM54" s="57">
        <f t="shared" si="5"/>
        <v>0</v>
      </c>
      <c r="AN54" s="57" t="str">
        <f t="shared" si="6"/>
        <v/>
      </c>
      <c r="AO54" s="56">
        <f t="shared" si="7"/>
        <v>0</v>
      </c>
      <c r="AP54" s="56" t="str">
        <f t="shared" si="8"/>
        <v/>
      </c>
      <c r="AQ54" s="56">
        <f t="shared" si="9"/>
        <v>0</v>
      </c>
      <c r="AR54" s="56" t="str">
        <f t="shared" si="10"/>
        <v/>
      </c>
      <c r="AS54" s="58" t="str">
        <f>IFERROR(
   'Identitas Siswa'!E53 &amp; " " &amp; LOWER($AT$3) &amp; " " &amp; VLOOKUP(AP54, TP!$BK$5:$BL$24, 2, 0) &amp; ".",
"")</f>
        <v/>
      </c>
      <c r="AT54" s="58" t="str">
        <f>IFERROR(
   'Identitas Siswa'!E53 &amp; " " &amp; LOWER($AT$4) &amp; " " &amp; VLOOKUP(AR54, TP!$BK$5:$BL$24, 2, 0) &amp; ".",
"")</f>
        <v/>
      </c>
      <c r="AU54" s="15"/>
      <c r="AW54" s="29">
        <f t="shared" si="11"/>
        <v>0</v>
      </c>
      <c r="AX54" s="29">
        <f t="shared" si="0"/>
        <v>0</v>
      </c>
      <c r="AY54" s="29">
        <f t="shared" si="1"/>
        <v>0</v>
      </c>
      <c r="AZ54" s="54"/>
      <c r="BA54" s="29">
        <f t="shared" si="2"/>
        <v>0</v>
      </c>
      <c r="BE54" s="48"/>
      <c r="BF54" s="48"/>
    </row>
    <row r="55" spans="1:58" customFormat="1" hidden="1" x14ac:dyDescent="0.25">
      <c r="A55" s="56">
        <f>'Identitas Siswa'!A54</f>
        <v>47</v>
      </c>
      <c r="B55" s="62" t="str">
        <f>IF('Identitas Siswa'!D54=0,"",'Identitas Siswa'!D54)</f>
        <v/>
      </c>
      <c r="C55" s="160"/>
      <c r="D55" s="160"/>
      <c r="E55" s="160"/>
      <c r="F55" s="160"/>
      <c r="G55" s="160"/>
      <c r="H55" s="160"/>
      <c r="I55" s="160"/>
      <c r="J55" s="160"/>
      <c r="K55" s="160"/>
      <c r="L55" s="160"/>
      <c r="M55" s="160"/>
      <c r="N55" s="160"/>
      <c r="O55" s="160"/>
      <c r="P55" s="160"/>
      <c r="Q55" s="160"/>
      <c r="R55" s="160"/>
      <c r="S55" s="160"/>
      <c r="T55" s="160"/>
      <c r="U55" s="160"/>
      <c r="V55" s="160"/>
      <c r="W55" s="160"/>
      <c r="X55" s="160"/>
      <c r="Y55" s="160"/>
      <c r="Z55" s="160"/>
      <c r="AA55" s="160"/>
      <c r="AB55" s="160"/>
      <c r="AC55" s="160"/>
      <c r="AD55" s="160"/>
      <c r="AE55" s="160"/>
      <c r="AF55" s="160"/>
      <c r="AG55" s="160"/>
      <c r="AH55" s="160"/>
      <c r="AI55" s="160"/>
      <c r="AJ55" s="160"/>
      <c r="AK55" s="57">
        <f t="shared" si="3"/>
        <v>0</v>
      </c>
      <c r="AL55" s="57">
        <f t="shared" si="4"/>
        <v>0</v>
      </c>
      <c r="AM55" s="57">
        <f t="shared" si="5"/>
        <v>0</v>
      </c>
      <c r="AN55" s="57" t="str">
        <f t="shared" si="6"/>
        <v/>
      </c>
      <c r="AO55" s="56">
        <f t="shared" si="7"/>
        <v>0</v>
      </c>
      <c r="AP55" s="56" t="str">
        <f t="shared" si="8"/>
        <v/>
      </c>
      <c r="AQ55" s="56">
        <f t="shared" si="9"/>
        <v>0</v>
      </c>
      <c r="AR55" s="56" t="str">
        <f t="shared" si="10"/>
        <v/>
      </c>
      <c r="AS55" s="58" t="str">
        <f>IFERROR(
   'Identitas Siswa'!E54 &amp; " " &amp; LOWER($AT$3) &amp; " " &amp; VLOOKUP(AP55, TP!$BK$5:$BL$24, 2, 0) &amp; ".",
"")</f>
        <v/>
      </c>
      <c r="AT55" s="58" t="str">
        <f>IFERROR(
   'Identitas Siswa'!E54 &amp; " " &amp; LOWER($AT$4) &amp; " " &amp; VLOOKUP(AR55, TP!$BK$5:$BL$24, 2, 0) &amp; ".",
"")</f>
        <v/>
      </c>
      <c r="AU55" s="15"/>
      <c r="AW55" s="29">
        <f t="shared" si="11"/>
        <v>0</v>
      </c>
      <c r="AX55" s="29">
        <f t="shared" si="0"/>
        <v>0</v>
      </c>
      <c r="AY55" s="29">
        <f t="shared" si="1"/>
        <v>0</v>
      </c>
      <c r="AZ55" s="54"/>
      <c r="BA55" s="29">
        <f t="shared" si="2"/>
        <v>0</v>
      </c>
      <c r="BE55" s="48"/>
      <c r="BF55" s="48"/>
    </row>
    <row r="56" spans="1:58" customFormat="1" hidden="1" x14ac:dyDescent="0.25">
      <c r="A56" s="56">
        <f>'Identitas Siswa'!A55</f>
        <v>48</v>
      </c>
      <c r="B56" s="62" t="str">
        <f>IF('Identitas Siswa'!D55=0,"",'Identitas Siswa'!D55)</f>
        <v/>
      </c>
      <c r="C56" s="160"/>
      <c r="D56" s="160"/>
      <c r="E56" s="160"/>
      <c r="F56" s="160"/>
      <c r="G56" s="160"/>
      <c r="H56" s="160"/>
      <c r="I56" s="160"/>
      <c r="J56" s="160"/>
      <c r="K56" s="160"/>
      <c r="L56" s="160"/>
      <c r="M56" s="160"/>
      <c r="N56" s="160"/>
      <c r="O56" s="160"/>
      <c r="P56" s="160"/>
      <c r="Q56" s="160"/>
      <c r="R56" s="160"/>
      <c r="S56" s="160"/>
      <c r="T56" s="160"/>
      <c r="U56" s="160"/>
      <c r="V56" s="160"/>
      <c r="W56" s="160"/>
      <c r="X56" s="160"/>
      <c r="Y56" s="160"/>
      <c r="Z56" s="160"/>
      <c r="AA56" s="160"/>
      <c r="AB56" s="160"/>
      <c r="AC56" s="160"/>
      <c r="AD56" s="160"/>
      <c r="AE56" s="160"/>
      <c r="AF56" s="160"/>
      <c r="AG56" s="160"/>
      <c r="AH56" s="160"/>
      <c r="AI56" s="160"/>
      <c r="AJ56" s="160"/>
      <c r="AK56" s="57">
        <f t="shared" si="3"/>
        <v>0</v>
      </c>
      <c r="AL56" s="57">
        <f t="shared" si="4"/>
        <v>0</v>
      </c>
      <c r="AM56" s="57">
        <f t="shared" si="5"/>
        <v>0</v>
      </c>
      <c r="AN56" s="57" t="str">
        <f t="shared" si="6"/>
        <v/>
      </c>
      <c r="AO56" s="56">
        <f t="shared" si="7"/>
        <v>0</v>
      </c>
      <c r="AP56" s="56" t="str">
        <f t="shared" si="8"/>
        <v/>
      </c>
      <c r="AQ56" s="56">
        <f t="shared" si="9"/>
        <v>0</v>
      </c>
      <c r="AR56" s="56" t="str">
        <f t="shared" si="10"/>
        <v/>
      </c>
      <c r="AS56" s="58" t="str">
        <f>IFERROR(
   'Identitas Siswa'!E55 &amp; " " &amp; LOWER($AT$3) &amp; " " &amp; VLOOKUP(AP56, TP!$BK$5:$BL$24, 2, 0) &amp; ".",
"")</f>
        <v/>
      </c>
      <c r="AT56" s="58" t="str">
        <f>IFERROR(
   'Identitas Siswa'!E55 &amp; " " &amp; LOWER($AT$4) &amp; " " &amp; VLOOKUP(AR56, TP!$BK$5:$BL$24, 2, 0) &amp; ".",
"")</f>
        <v/>
      </c>
      <c r="AU56" s="15"/>
      <c r="AW56" s="29">
        <f t="shared" si="11"/>
        <v>0</v>
      </c>
      <c r="AX56" s="29">
        <f t="shared" si="0"/>
        <v>0</v>
      </c>
      <c r="AY56" s="29">
        <f t="shared" si="1"/>
        <v>0</v>
      </c>
      <c r="AZ56" s="54"/>
      <c r="BA56" s="29">
        <f t="shared" si="2"/>
        <v>0</v>
      </c>
      <c r="BE56" s="48"/>
      <c r="BF56" s="48"/>
    </row>
    <row r="57" spans="1:58" customFormat="1" hidden="1" x14ac:dyDescent="0.25">
      <c r="A57" s="56">
        <f>'Identitas Siswa'!A56</f>
        <v>49</v>
      </c>
      <c r="B57" s="62" t="str">
        <f>IF('Identitas Siswa'!D56=0,"",'Identitas Siswa'!D56)</f>
        <v/>
      </c>
      <c r="C57" s="160"/>
      <c r="D57" s="160"/>
      <c r="E57" s="160"/>
      <c r="F57" s="160"/>
      <c r="G57" s="160"/>
      <c r="H57" s="160"/>
      <c r="I57" s="160"/>
      <c r="J57" s="160"/>
      <c r="K57" s="160"/>
      <c r="L57" s="160"/>
      <c r="M57" s="160"/>
      <c r="N57" s="160"/>
      <c r="O57" s="160"/>
      <c r="P57" s="160"/>
      <c r="Q57" s="160"/>
      <c r="R57" s="160"/>
      <c r="S57" s="160"/>
      <c r="T57" s="160"/>
      <c r="U57" s="160"/>
      <c r="V57" s="160"/>
      <c r="W57" s="160"/>
      <c r="X57" s="160"/>
      <c r="Y57" s="160"/>
      <c r="Z57" s="160"/>
      <c r="AA57" s="160"/>
      <c r="AB57" s="160"/>
      <c r="AC57" s="160"/>
      <c r="AD57" s="160"/>
      <c r="AE57" s="160"/>
      <c r="AF57" s="160"/>
      <c r="AG57" s="160"/>
      <c r="AH57" s="160"/>
      <c r="AI57" s="160"/>
      <c r="AJ57" s="160"/>
      <c r="AK57" s="57">
        <f t="shared" si="3"/>
        <v>0</v>
      </c>
      <c r="AL57" s="57">
        <f t="shared" si="4"/>
        <v>0</v>
      </c>
      <c r="AM57" s="57">
        <f t="shared" si="5"/>
        <v>0</v>
      </c>
      <c r="AN57" s="57" t="str">
        <f t="shared" si="6"/>
        <v/>
      </c>
      <c r="AO57" s="56">
        <f t="shared" si="7"/>
        <v>0</v>
      </c>
      <c r="AP57" s="56" t="str">
        <f t="shared" si="8"/>
        <v/>
      </c>
      <c r="AQ57" s="56">
        <f t="shared" si="9"/>
        <v>0</v>
      </c>
      <c r="AR57" s="56" t="str">
        <f t="shared" si="10"/>
        <v/>
      </c>
      <c r="AS57" s="58" t="str">
        <f>IFERROR(
   'Identitas Siswa'!E56 &amp; " " &amp; LOWER($AT$3) &amp; " " &amp; VLOOKUP(AP57, TP!$BK$5:$BL$24, 2, 0) &amp; ".",
"")</f>
        <v/>
      </c>
      <c r="AT57" s="58" t="str">
        <f>IFERROR(
   'Identitas Siswa'!E56 &amp; " " &amp; LOWER($AT$4) &amp; " " &amp; VLOOKUP(AR57, TP!$BK$5:$BL$24, 2, 0) &amp; ".",
"")</f>
        <v/>
      </c>
      <c r="AU57" s="15"/>
      <c r="AW57" s="29">
        <f t="shared" si="11"/>
        <v>0</v>
      </c>
      <c r="AX57" s="29">
        <f t="shared" si="0"/>
        <v>0</v>
      </c>
      <c r="AY57" s="29">
        <f t="shared" si="1"/>
        <v>0</v>
      </c>
      <c r="AZ57" s="54"/>
      <c r="BA57" s="29">
        <f t="shared" si="2"/>
        <v>0</v>
      </c>
      <c r="BE57" s="48"/>
      <c r="BF57" s="48"/>
    </row>
    <row r="58" spans="1:58" customFormat="1" hidden="1" x14ac:dyDescent="0.25">
      <c r="A58" s="56">
        <f>'Identitas Siswa'!A57</f>
        <v>50</v>
      </c>
      <c r="B58" s="62" t="str">
        <f>IF('Identitas Siswa'!D57=0,"",'Identitas Siswa'!D57)</f>
        <v/>
      </c>
      <c r="C58" s="160"/>
      <c r="D58" s="160"/>
      <c r="E58" s="160"/>
      <c r="F58" s="160"/>
      <c r="G58" s="160"/>
      <c r="H58" s="160"/>
      <c r="I58" s="160"/>
      <c r="J58" s="160"/>
      <c r="K58" s="160"/>
      <c r="L58" s="160"/>
      <c r="M58" s="160"/>
      <c r="N58" s="160"/>
      <c r="O58" s="160"/>
      <c r="P58" s="160"/>
      <c r="Q58" s="160"/>
      <c r="R58" s="160"/>
      <c r="S58" s="160"/>
      <c r="T58" s="160"/>
      <c r="U58" s="160"/>
      <c r="V58" s="160"/>
      <c r="W58" s="160"/>
      <c r="X58" s="160"/>
      <c r="Y58" s="160"/>
      <c r="Z58" s="160"/>
      <c r="AA58" s="160"/>
      <c r="AB58" s="160"/>
      <c r="AC58" s="160"/>
      <c r="AD58" s="160"/>
      <c r="AE58" s="160"/>
      <c r="AF58" s="160"/>
      <c r="AG58" s="160"/>
      <c r="AH58" s="160"/>
      <c r="AI58" s="160"/>
      <c r="AJ58" s="160"/>
      <c r="AK58" s="57">
        <f t="shared" si="3"/>
        <v>0</v>
      </c>
      <c r="AL58" s="57">
        <f t="shared" si="4"/>
        <v>0</v>
      </c>
      <c r="AM58" s="57">
        <f t="shared" si="5"/>
        <v>0</v>
      </c>
      <c r="AN58" s="57" t="str">
        <f t="shared" si="6"/>
        <v/>
      </c>
      <c r="AO58" s="56">
        <f t="shared" si="7"/>
        <v>0</v>
      </c>
      <c r="AP58" s="56" t="str">
        <f t="shared" si="8"/>
        <v/>
      </c>
      <c r="AQ58" s="56">
        <f t="shared" si="9"/>
        <v>0</v>
      </c>
      <c r="AR58" s="56" t="str">
        <f t="shared" si="10"/>
        <v/>
      </c>
      <c r="AS58" s="58" t="str">
        <f>IFERROR(
   'Identitas Siswa'!E57 &amp; " " &amp; LOWER($AT$3) &amp; " " &amp; VLOOKUP(AP58, TP!$BK$5:$BL$24, 2, 0) &amp; ".",
"")</f>
        <v/>
      </c>
      <c r="AT58" s="58" t="str">
        <f>IFERROR(
   'Identitas Siswa'!E57 &amp; " " &amp; LOWER($AT$4) &amp; " " &amp; VLOOKUP(AR58, TP!$BK$5:$BL$24, 2, 0) &amp; ".",
"")</f>
        <v/>
      </c>
      <c r="AU58" s="15"/>
      <c r="AW58" s="29">
        <f t="shared" si="11"/>
        <v>0</v>
      </c>
      <c r="AX58" s="29">
        <f t="shared" si="0"/>
        <v>0</v>
      </c>
      <c r="AY58" s="29">
        <f t="shared" si="1"/>
        <v>0</v>
      </c>
      <c r="AZ58" s="54"/>
      <c r="BA58" s="29">
        <f t="shared" si="2"/>
        <v>0</v>
      </c>
      <c r="BE58" s="48"/>
      <c r="BF58" s="48"/>
    </row>
    <row r="59" spans="1:58" customFormat="1" hidden="1" x14ac:dyDescent="0.25">
      <c r="A59" s="56">
        <f>'Identitas Siswa'!A58</f>
        <v>51</v>
      </c>
      <c r="B59" s="62" t="str">
        <f>IF('Identitas Siswa'!D58=0,"",'Identitas Siswa'!D58)</f>
        <v/>
      </c>
      <c r="C59" s="160"/>
      <c r="D59" s="160"/>
      <c r="E59" s="160"/>
      <c r="F59" s="160"/>
      <c r="G59" s="160"/>
      <c r="H59" s="160"/>
      <c r="I59" s="160"/>
      <c r="J59" s="160"/>
      <c r="K59" s="160"/>
      <c r="L59" s="160"/>
      <c r="M59" s="160"/>
      <c r="N59" s="160"/>
      <c r="O59" s="160"/>
      <c r="P59" s="160"/>
      <c r="Q59" s="160"/>
      <c r="R59" s="160"/>
      <c r="S59" s="160"/>
      <c r="T59" s="160"/>
      <c r="U59" s="160"/>
      <c r="V59" s="160"/>
      <c r="W59" s="160"/>
      <c r="X59" s="160"/>
      <c r="Y59" s="160"/>
      <c r="Z59" s="160"/>
      <c r="AA59" s="160"/>
      <c r="AB59" s="160"/>
      <c r="AC59" s="160"/>
      <c r="AD59" s="160"/>
      <c r="AE59" s="160"/>
      <c r="AF59" s="160"/>
      <c r="AG59" s="160"/>
      <c r="AH59" s="160"/>
      <c r="AI59" s="160"/>
      <c r="AJ59" s="160"/>
      <c r="AK59" s="57">
        <f t="shared" si="3"/>
        <v>0</v>
      </c>
      <c r="AL59" s="57">
        <f t="shared" si="4"/>
        <v>0</v>
      </c>
      <c r="AM59" s="57">
        <f t="shared" si="5"/>
        <v>0</v>
      </c>
      <c r="AN59" s="57" t="str">
        <f t="shared" si="6"/>
        <v/>
      </c>
      <c r="AO59" s="56">
        <f t="shared" si="7"/>
        <v>0</v>
      </c>
      <c r="AP59" s="56" t="str">
        <f t="shared" si="8"/>
        <v/>
      </c>
      <c r="AQ59" s="56">
        <f t="shared" si="9"/>
        <v>0</v>
      </c>
      <c r="AR59" s="56" t="str">
        <f t="shared" si="10"/>
        <v/>
      </c>
      <c r="AS59" s="58" t="str">
        <f>IFERROR(
   'Identitas Siswa'!E58 &amp; " " &amp; LOWER($AT$3) &amp; " " &amp; VLOOKUP(AP59, TP!$BK$5:$BL$24, 2, 0) &amp; ".",
"")</f>
        <v/>
      </c>
      <c r="AT59" s="58" t="str">
        <f>IFERROR(
   'Identitas Siswa'!E58 &amp; " " &amp; LOWER($AT$4) &amp; " " &amp; VLOOKUP(AR59, TP!$BK$5:$BL$24, 2, 0) &amp; ".",
"")</f>
        <v/>
      </c>
      <c r="AU59" s="15"/>
      <c r="AW59" s="29">
        <f t="shared" si="11"/>
        <v>0</v>
      </c>
      <c r="AX59" s="29">
        <f t="shared" si="0"/>
        <v>0</v>
      </c>
      <c r="AY59" s="29">
        <f t="shared" si="1"/>
        <v>0</v>
      </c>
      <c r="AZ59" s="54"/>
      <c r="BA59" s="29">
        <f t="shared" si="2"/>
        <v>0</v>
      </c>
      <c r="BE59" s="48"/>
      <c r="BF59" s="48"/>
    </row>
    <row r="60" spans="1:58" customFormat="1" hidden="1" x14ac:dyDescent="0.25">
      <c r="A60" s="56">
        <f>'Identitas Siswa'!A59</f>
        <v>52</v>
      </c>
      <c r="B60" s="62" t="str">
        <f>IF('Identitas Siswa'!D59=0,"",'Identitas Siswa'!D59)</f>
        <v/>
      </c>
      <c r="C60" s="160"/>
      <c r="D60" s="160"/>
      <c r="E60" s="160"/>
      <c r="F60" s="160"/>
      <c r="G60" s="160"/>
      <c r="H60" s="160"/>
      <c r="I60" s="160"/>
      <c r="J60" s="160"/>
      <c r="K60" s="160"/>
      <c r="L60" s="160"/>
      <c r="M60" s="160"/>
      <c r="N60" s="160"/>
      <c r="O60" s="160"/>
      <c r="P60" s="160"/>
      <c r="Q60" s="160"/>
      <c r="R60" s="160"/>
      <c r="S60" s="160"/>
      <c r="T60" s="160"/>
      <c r="U60" s="160"/>
      <c r="V60" s="160"/>
      <c r="W60" s="160"/>
      <c r="X60" s="160"/>
      <c r="Y60" s="160"/>
      <c r="Z60" s="160"/>
      <c r="AA60" s="160"/>
      <c r="AB60" s="160"/>
      <c r="AC60" s="160"/>
      <c r="AD60" s="160"/>
      <c r="AE60" s="160"/>
      <c r="AF60" s="160"/>
      <c r="AG60" s="160"/>
      <c r="AH60" s="160"/>
      <c r="AI60" s="160"/>
      <c r="AJ60" s="160"/>
      <c r="AK60" s="57">
        <f t="shared" si="3"/>
        <v>0</v>
      </c>
      <c r="AL60" s="57">
        <f t="shared" si="4"/>
        <v>0</v>
      </c>
      <c r="AM60" s="57">
        <f t="shared" si="5"/>
        <v>0</v>
      </c>
      <c r="AN60" s="57" t="str">
        <f t="shared" si="6"/>
        <v/>
      </c>
      <c r="AO60" s="56">
        <f t="shared" si="7"/>
        <v>0</v>
      </c>
      <c r="AP60" s="56" t="str">
        <f t="shared" si="8"/>
        <v/>
      </c>
      <c r="AQ60" s="56">
        <f t="shared" si="9"/>
        <v>0</v>
      </c>
      <c r="AR60" s="56" t="str">
        <f t="shared" si="10"/>
        <v/>
      </c>
      <c r="AS60" s="58" t="str">
        <f>IFERROR(
   'Identitas Siswa'!E59 &amp; " " &amp; LOWER($AT$3) &amp; " " &amp; VLOOKUP(AP60, TP!$BK$5:$BL$24, 2, 0) &amp; ".",
"")</f>
        <v/>
      </c>
      <c r="AT60" s="58" t="str">
        <f>IFERROR(
   'Identitas Siswa'!E59 &amp; " " &amp; LOWER($AT$4) &amp; " " &amp; VLOOKUP(AR60, TP!$BK$5:$BL$24, 2, 0) &amp; ".",
"")</f>
        <v/>
      </c>
      <c r="AU60" s="15"/>
      <c r="AW60" s="29">
        <f t="shared" si="11"/>
        <v>0</v>
      </c>
      <c r="AX60" s="29">
        <f t="shared" si="0"/>
        <v>0</v>
      </c>
      <c r="AY60" s="29">
        <f t="shared" si="1"/>
        <v>0</v>
      </c>
      <c r="AZ60" s="54"/>
      <c r="BA60" s="29">
        <f t="shared" si="2"/>
        <v>0</v>
      </c>
      <c r="BE60" s="48"/>
      <c r="BF60" s="48"/>
    </row>
    <row r="61" spans="1:58" customFormat="1" hidden="1" x14ac:dyDescent="0.25">
      <c r="A61" s="56">
        <f>'Identitas Siswa'!A60</f>
        <v>53</v>
      </c>
      <c r="B61" s="62" t="str">
        <f>IF('Identitas Siswa'!D60=0,"",'Identitas Siswa'!D60)</f>
        <v/>
      </c>
      <c r="C61" s="160"/>
      <c r="D61" s="160"/>
      <c r="E61" s="160"/>
      <c r="F61" s="160"/>
      <c r="G61" s="160"/>
      <c r="H61" s="160"/>
      <c r="I61" s="160"/>
      <c r="J61" s="160"/>
      <c r="K61" s="160"/>
      <c r="L61" s="160"/>
      <c r="M61" s="160"/>
      <c r="N61" s="160"/>
      <c r="O61" s="160"/>
      <c r="P61" s="160"/>
      <c r="Q61" s="160"/>
      <c r="R61" s="160"/>
      <c r="S61" s="160"/>
      <c r="T61" s="160"/>
      <c r="U61" s="160"/>
      <c r="V61" s="160"/>
      <c r="W61" s="160"/>
      <c r="X61" s="160"/>
      <c r="Y61" s="160"/>
      <c r="Z61" s="160"/>
      <c r="AA61" s="160"/>
      <c r="AB61" s="160"/>
      <c r="AC61" s="160"/>
      <c r="AD61" s="160"/>
      <c r="AE61" s="160"/>
      <c r="AF61" s="160"/>
      <c r="AG61" s="160"/>
      <c r="AH61" s="160"/>
      <c r="AI61" s="160"/>
      <c r="AJ61" s="160"/>
      <c r="AK61" s="57">
        <f t="shared" si="3"/>
        <v>0</v>
      </c>
      <c r="AL61" s="57">
        <f t="shared" si="4"/>
        <v>0</v>
      </c>
      <c r="AM61" s="57">
        <f t="shared" si="5"/>
        <v>0</v>
      </c>
      <c r="AN61" s="57" t="str">
        <f t="shared" si="6"/>
        <v/>
      </c>
      <c r="AO61" s="56">
        <f t="shared" si="7"/>
        <v>0</v>
      </c>
      <c r="AP61" s="56" t="str">
        <f t="shared" si="8"/>
        <v/>
      </c>
      <c r="AQ61" s="56">
        <f t="shared" si="9"/>
        <v>0</v>
      </c>
      <c r="AR61" s="56" t="str">
        <f t="shared" si="10"/>
        <v/>
      </c>
      <c r="AS61" s="58" t="str">
        <f>IFERROR(
   'Identitas Siswa'!E60 &amp; " " &amp; LOWER($AT$3) &amp; " " &amp; VLOOKUP(AP61, TP!$BK$5:$BL$24, 2, 0) &amp; ".",
"")</f>
        <v/>
      </c>
      <c r="AT61" s="58" t="str">
        <f>IFERROR(
   'Identitas Siswa'!E60 &amp; " " &amp; LOWER($AT$4) &amp; " " &amp; VLOOKUP(AR61, TP!$BK$5:$BL$24, 2, 0) &amp; ".",
"")</f>
        <v/>
      </c>
      <c r="AU61" s="15"/>
      <c r="AW61" s="29">
        <f t="shared" si="11"/>
        <v>0</v>
      </c>
      <c r="AX61" s="29">
        <f t="shared" si="0"/>
        <v>0</v>
      </c>
      <c r="AY61" s="29">
        <f t="shared" si="1"/>
        <v>0</v>
      </c>
      <c r="AZ61" s="54"/>
      <c r="BA61" s="29">
        <f t="shared" si="2"/>
        <v>0</v>
      </c>
      <c r="BE61" s="48"/>
      <c r="BF61" s="48"/>
    </row>
    <row r="62" spans="1:58" customFormat="1" hidden="1" x14ac:dyDescent="0.25">
      <c r="A62" s="56">
        <f>'Identitas Siswa'!A61</f>
        <v>54</v>
      </c>
      <c r="B62" s="62" t="str">
        <f>IF('Identitas Siswa'!D61=0,"",'Identitas Siswa'!D61)</f>
        <v/>
      </c>
      <c r="C62" s="160"/>
      <c r="D62" s="160"/>
      <c r="E62" s="160"/>
      <c r="F62" s="160"/>
      <c r="G62" s="160"/>
      <c r="H62" s="160"/>
      <c r="I62" s="160"/>
      <c r="J62" s="160"/>
      <c r="K62" s="160"/>
      <c r="L62" s="160"/>
      <c r="M62" s="160"/>
      <c r="N62" s="160"/>
      <c r="O62" s="160"/>
      <c r="P62" s="160"/>
      <c r="Q62" s="160"/>
      <c r="R62" s="160"/>
      <c r="S62" s="160"/>
      <c r="T62" s="160"/>
      <c r="U62" s="160"/>
      <c r="V62" s="160"/>
      <c r="W62" s="160"/>
      <c r="X62" s="160"/>
      <c r="Y62" s="160"/>
      <c r="Z62" s="160"/>
      <c r="AA62" s="160"/>
      <c r="AB62" s="160"/>
      <c r="AC62" s="160"/>
      <c r="AD62" s="160"/>
      <c r="AE62" s="160"/>
      <c r="AF62" s="160"/>
      <c r="AG62" s="160"/>
      <c r="AH62" s="160"/>
      <c r="AI62" s="160"/>
      <c r="AJ62" s="160"/>
      <c r="AK62" s="57">
        <f t="shared" si="3"/>
        <v>0</v>
      </c>
      <c r="AL62" s="57">
        <f t="shared" si="4"/>
        <v>0</v>
      </c>
      <c r="AM62" s="57">
        <f t="shared" si="5"/>
        <v>0</v>
      </c>
      <c r="AN62" s="57" t="str">
        <f t="shared" si="6"/>
        <v/>
      </c>
      <c r="AO62" s="56">
        <f t="shared" si="7"/>
        <v>0</v>
      </c>
      <c r="AP62" s="56" t="str">
        <f t="shared" si="8"/>
        <v/>
      </c>
      <c r="AQ62" s="56">
        <f t="shared" si="9"/>
        <v>0</v>
      </c>
      <c r="AR62" s="56" t="str">
        <f t="shared" si="10"/>
        <v/>
      </c>
      <c r="AS62" s="58" t="str">
        <f>IFERROR(
   'Identitas Siswa'!E61 &amp; " " &amp; LOWER($AT$3) &amp; " " &amp; VLOOKUP(AP62, TP!$BK$5:$BL$24, 2, 0) &amp; ".",
"")</f>
        <v/>
      </c>
      <c r="AT62" s="58" t="str">
        <f>IFERROR(
   'Identitas Siswa'!E61 &amp; " " &amp; LOWER($AT$4) &amp; " " &amp; VLOOKUP(AR62, TP!$BK$5:$BL$24, 2, 0) &amp; ".",
"")</f>
        <v/>
      </c>
      <c r="AU62" s="15"/>
      <c r="AW62" s="29">
        <f t="shared" si="11"/>
        <v>0</v>
      </c>
      <c r="AX62" s="29">
        <f t="shared" si="0"/>
        <v>0</v>
      </c>
      <c r="AY62" s="29">
        <f t="shared" si="1"/>
        <v>0</v>
      </c>
      <c r="AZ62" s="54"/>
      <c r="BA62" s="29">
        <f t="shared" si="2"/>
        <v>0</v>
      </c>
      <c r="BE62" s="48"/>
      <c r="BF62" s="48"/>
    </row>
    <row r="63" spans="1:58" customFormat="1" hidden="1" x14ac:dyDescent="0.25">
      <c r="A63" s="56">
        <f>'Identitas Siswa'!A62</f>
        <v>55</v>
      </c>
      <c r="B63" s="62" t="str">
        <f>IF('Identitas Siswa'!D62=0,"",'Identitas Siswa'!D62)</f>
        <v/>
      </c>
      <c r="C63" s="160"/>
      <c r="D63" s="160"/>
      <c r="E63" s="160"/>
      <c r="F63" s="160"/>
      <c r="G63" s="160"/>
      <c r="H63" s="160"/>
      <c r="I63" s="160"/>
      <c r="J63" s="160"/>
      <c r="K63" s="160"/>
      <c r="L63" s="160"/>
      <c r="M63" s="160"/>
      <c r="N63" s="160"/>
      <c r="O63" s="160"/>
      <c r="P63" s="160"/>
      <c r="Q63" s="160"/>
      <c r="R63" s="160"/>
      <c r="S63" s="160"/>
      <c r="T63" s="160"/>
      <c r="U63" s="160"/>
      <c r="V63" s="160"/>
      <c r="W63" s="160"/>
      <c r="X63" s="160"/>
      <c r="Y63" s="160"/>
      <c r="Z63" s="160"/>
      <c r="AA63" s="160"/>
      <c r="AB63" s="160"/>
      <c r="AC63" s="160"/>
      <c r="AD63" s="160"/>
      <c r="AE63" s="160"/>
      <c r="AF63" s="160"/>
      <c r="AG63" s="160"/>
      <c r="AH63" s="160"/>
      <c r="AI63" s="160"/>
      <c r="AJ63" s="160"/>
      <c r="AK63" s="57">
        <f t="shared" si="3"/>
        <v>0</v>
      </c>
      <c r="AL63" s="57">
        <f t="shared" si="4"/>
        <v>0</v>
      </c>
      <c r="AM63" s="57">
        <f t="shared" si="5"/>
        <v>0</v>
      </c>
      <c r="AN63" s="57" t="str">
        <f t="shared" si="6"/>
        <v/>
      </c>
      <c r="AO63" s="56">
        <f t="shared" si="7"/>
        <v>0</v>
      </c>
      <c r="AP63" s="56" t="str">
        <f t="shared" si="8"/>
        <v/>
      </c>
      <c r="AQ63" s="56">
        <f t="shared" si="9"/>
        <v>0</v>
      </c>
      <c r="AR63" s="56" t="str">
        <f t="shared" si="10"/>
        <v/>
      </c>
      <c r="AS63" s="58" t="str">
        <f>IFERROR(
   'Identitas Siswa'!E62 &amp; " " &amp; LOWER($AT$3) &amp; " " &amp; VLOOKUP(AP63, TP!$BK$5:$BL$24, 2, 0) &amp; ".",
"")</f>
        <v/>
      </c>
      <c r="AT63" s="58" t="str">
        <f>IFERROR(
   'Identitas Siswa'!E62 &amp; " " &amp; LOWER($AT$4) &amp; " " &amp; VLOOKUP(AR63, TP!$BK$5:$BL$24, 2, 0) &amp; ".",
"")</f>
        <v/>
      </c>
      <c r="AU63" s="15"/>
      <c r="AW63" s="29">
        <f t="shared" si="11"/>
        <v>0</v>
      </c>
      <c r="AX63" s="29">
        <f t="shared" si="0"/>
        <v>0</v>
      </c>
      <c r="AY63" s="29">
        <f t="shared" si="1"/>
        <v>0</v>
      </c>
      <c r="AZ63" s="54"/>
      <c r="BA63" s="29">
        <f t="shared" si="2"/>
        <v>0</v>
      </c>
      <c r="BE63" s="48"/>
      <c r="BF63" s="48"/>
    </row>
    <row r="64" spans="1:58" customFormat="1" hidden="1" x14ac:dyDescent="0.25">
      <c r="A64" s="56">
        <f>'Identitas Siswa'!A63</f>
        <v>56</v>
      </c>
      <c r="B64" s="62" t="str">
        <f>IF('Identitas Siswa'!D63=0,"",'Identitas Siswa'!D63)</f>
        <v/>
      </c>
      <c r="C64" s="160"/>
      <c r="D64" s="160"/>
      <c r="E64" s="160"/>
      <c r="F64" s="160"/>
      <c r="G64" s="160"/>
      <c r="H64" s="160"/>
      <c r="I64" s="160"/>
      <c r="J64" s="160"/>
      <c r="K64" s="160"/>
      <c r="L64" s="160"/>
      <c r="M64" s="160"/>
      <c r="N64" s="160"/>
      <c r="O64" s="160"/>
      <c r="P64" s="160"/>
      <c r="Q64" s="160"/>
      <c r="R64" s="160"/>
      <c r="S64" s="160"/>
      <c r="T64" s="160"/>
      <c r="U64" s="160"/>
      <c r="V64" s="160"/>
      <c r="W64" s="160"/>
      <c r="X64" s="160"/>
      <c r="Y64" s="160"/>
      <c r="Z64" s="160"/>
      <c r="AA64" s="160"/>
      <c r="AB64" s="160"/>
      <c r="AC64" s="160"/>
      <c r="AD64" s="160"/>
      <c r="AE64" s="160"/>
      <c r="AF64" s="160"/>
      <c r="AG64" s="160"/>
      <c r="AH64" s="160"/>
      <c r="AI64" s="160"/>
      <c r="AJ64" s="160"/>
      <c r="AK64" s="57">
        <f t="shared" si="3"/>
        <v>0</v>
      </c>
      <c r="AL64" s="57">
        <f t="shared" si="4"/>
        <v>0</v>
      </c>
      <c r="AM64" s="57">
        <f t="shared" si="5"/>
        <v>0</v>
      </c>
      <c r="AN64" s="57" t="str">
        <f t="shared" si="6"/>
        <v/>
      </c>
      <c r="AO64" s="56">
        <f t="shared" si="7"/>
        <v>0</v>
      </c>
      <c r="AP64" s="56" t="str">
        <f t="shared" si="8"/>
        <v/>
      </c>
      <c r="AQ64" s="56">
        <f t="shared" si="9"/>
        <v>0</v>
      </c>
      <c r="AR64" s="56" t="str">
        <f t="shared" si="10"/>
        <v/>
      </c>
      <c r="AS64" s="58" t="str">
        <f>IFERROR(
   'Identitas Siswa'!E63 &amp; " " &amp; LOWER($AT$3) &amp; " " &amp; VLOOKUP(AP64, TP!$BK$5:$BL$24, 2, 0) &amp; ".",
"")</f>
        <v/>
      </c>
      <c r="AT64" s="58" t="str">
        <f>IFERROR(
   'Identitas Siswa'!E63 &amp; " " &amp; LOWER($AT$4) &amp; " " &amp; VLOOKUP(AR64, TP!$BK$5:$BL$24, 2, 0) &amp; ".",
"")</f>
        <v/>
      </c>
      <c r="AU64" s="15"/>
      <c r="AW64" s="29">
        <f t="shared" si="11"/>
        <v>0</v>
      </c>
      <c r="AX64" s="29">
        <f t="shared" si="0"/>
        <v>0</v>
      </c>
      <c r="AY64" s="29">
        <f t="shared" si="1"/>
        <v>0</v>
      </c>
      <c r="AZ64" s="54"/>
      <c r="BA64" s="29">
        <f t="shared" si="2"/>
        <v>0</v>
      </c>
      <c r="BE64" s="48"/>
      <c r="BF64" s="48"/>
    </row>
    <row r="65" spans="1:58" customFormat="1" hidden="1" x14ac:dyDescent="0.25">
      <c r="A65" s="56">
        <f>'Identitas Siswa'!A64</f>
        <v>57</v>
      </c>
      <c r="B65" s="62" t="str">
        <f>IF('Identitas Siswa'!D64=0,"",'Identitas Siswa'!D64)</f>
        <v/>
      </c>
      <c r="C65" s="160"/>
      <c r="D65" s="160"/>
      <c r="E65" s="160"/>
      <c r="F65" s="160"/>
      <c r="G65" s="160"/>
      <c r="H65" s="160"/>
      <c r="I65" s="160"/>
      <c r="J65" s="160"/>
      <c r="K65" s="160"/>
      <c r="L65" s="160"/>
      <c r="M65" s="160"/>
      <c r="N65" s="160"/>
      <c r="O65" s="160"/>
      <c r="P65" s="160"/>
      <c r="Q65" s="160"/>
      <c r="R65" s="160"/>
      <c r="S65" s="160"/>
      <c r="T65" s="160"/>
      <c r="U65" s="160"/>
      <c r="V65" s="160"/>
      <c r="W65" s="160"/>
      <c r="X65" s="160"/>
      <c r="Y65" s="160"/>
      <c r="Z65" s="160"/>
      <c r="AA65" s="160"/>
      <c r="AB65" s="160"/>
      <c r="AC65" s="160"/>
      <c r="AD65" s="160"/>
      <c r="AE65" s="160"/>
      <c r="AF65" s="160"/>
      <c r="AG65" s="160"/>
      <c r="AH65" s="160"/>
      <c r="AI65" s="160"/>
      <c r="AJ65" s="160"/>
      <c r="AK65" s="57">
        <f t="shared" si="3"/>
        <v>0</v>
      </c>
      <c r="AL65" s="57">
        <f t="shared" si="4"/>
        <v>0</v>
      </c>
      <c r="AM65" s="57">
        <f t="shared" si="5"/>
        <v>0</v>
      </c>
      <c r="AN65" s="57" t="str">
        <f t="shared" si="6"/>
        <v/>
      </c>
      <c r="AO65" s="56">
        <f t="shared" si="7"/>
        <v>0</v>
      </c>
      <c r="AP65" s="56" t="str">
        <f t="shared" si="8"/>
        <v/>
      </c>
      <c r="AQ65" s="56">
        <f t="shared" si="9"/>
        <v>0</v>
      </c>
      <c r="AR65" s="56" t="str">
        <f t="shared" si="10"/>
        <v/>
      </c>
      <c r="AS65" s="58" t="str">
        <f>IFERROR(
   'Identitas Siswa'!E64 &amp; " " &amp; LOWER($AT$3) &amp; " " &amp; VLOOKUP(AP65, TP!$BK$5:$BL$24, 2, 0) &amp; ".",
"")</f>
        <v/>
      </c>
      <c r="AT65" s="58" t="str">
        <f>IFERROR(
   'Identitas Siswa'!E64 &amp; " " &amp; LOWER($AT$4) &amp; " " &amp; VLOOKUP(AR65, TP!$BK$5:$BL$24, 2, 0) &amp; ".",
"")</f>
        <v/>
      </c>
      <c r="AU65" s="15"/>
      <c r="AW65" s="29">
        <f t="shared" si="11"/>
        <v>0</v>
      </c>
      <c r="AX65" s="29">
        <f t="shared" si="0"/>
        <v>0</v>
      </c>
      <c r="AY65" s="29">
        <f t="shared" si="1"/>
        <v>0</v>
      </c>
      <c r="AZ65" s="54"/>
      <c r="BA65" s="29">
        <f t="shared" si="2"/>
        <v>0</v>
      </c>
      <c r="BE65" s="48"/>
      <c r="BF65" s="48"/>
    </row>
    <row r="66" spans="1:58" customFormat="1" hidden="1" x14ac:dyDescent="0.25">
      <c r="A66" s="56">
        <f>'Identitas Siswa'!A65</f>
        <v>58</v>
      </c>
      <c r="B66" s="62" t="str">
        <f>IF('Identitas Siswa'!D65=0,"",'Identitas Siswa'!D65)</f>
        <v/>
      </c>
      <c r="C66" s="160"/>
      <c r="D66" s="160"/>
      <c r="E66" s="160"/>
      <c r="F66" s="160"/>
      <c r="G66" s="160"/>
      <c r="H66" s="160"/>
      <c r="I66" s="160"/>
      <c r="J66" s="160"/>
      <c r="K66" s="160"/>
      <c r="L66" s="160"/>
      <c r="M66" s="160"/>
      <c r="N66" s="160"/>
      <c r="O66" s="160"/>
      <c r="P66" s="160"/>
      <c r="Q66" s="160"/>
      <c r="R66" s="160"/>
      <c r="S66" s="160"/>
      <c r="T66" s="160"/>
      <c r="U66" s="160"/>
      <c r="V66" s="160"/>
      <c r="W66" s="160"/>
      <c r="X66" s="160"/>
      <c r="Y66" s="160"/>
      <c r="Z66" s="160"/>
      <c r="AA66" s="160"/>
      <c r="AB66" s="160"/>
      <c r="AC66" s="160"/>
      <c r="AD66" s="160"/>
      <c r="AE66" s="160"/>
      <c r="AF66" s="160"/>
      <c r="AG66" s="160"/>
      <c r="AH66" s="160"/>
      <c r="AI66" s="160"/>
      <c r="AJ66" s="160"/>
      <c r="AK66" s="57">
        <f t="shared" si="3"/>
        <v>0</v>
      </c>
      <c r="AL66" s="57">
        <f t="shared" si="4"/>
        <v>0</v>
      </c>
      <c r="AM66" s="57">
        <f t="shared" si="5"/>
        <v>0</v>
      </c>
      <c r="AN66" s="57" t="str">
        <f t="shared" si="6"/>
        <v/>
      </c>
      <c r="AO66" s="56">
        <f t="shared" si="7"/>
        <v>0</v>
      </c>
      <c r="AP66" s="56" t="str">
        <f t="shared" si="8"/>
        <v/>
      </c>
      <c r="AQ66" s="56">
        <f t="shared" si="9"/>
        <v>0</v>
      </c>
      <c r="AR66" s="56" t="str">
        <f t="shared" si="10"/>
        <v/>
      </c>
      <c r="AS66" s="58" t="str">
        <f>IFERROR(
   'Identitas Siswa'!E65 &amp; " " &amp; LOWER($AT$3) &amp; " " &amp; VLOOKUP(AP66, TP!$BK$5:$BL$24, 2, 0) &amp; ".",
"")</f>
        <v/>
      </c>
      <c r="AT66" s="58" t="str">
        <f>IFERROR(
   'Identitas Siswa'!E65 &amp; " " &amp; LOWER($AT$4) &amp; " " &amp; VLOOKUP(AR66, TP!$BK$5:$BL$24, 2, 0) &amp; ".",
"")</f>
        <v/>
      </c>
      <c r="AU66" s="15"/>
      <c r="AW66" s="29">
        <f t="shared" si="11"/>
        <v>0</v>
      </c>
      <c r="AX66" s="29">
        <f t="shared" si="0"/>
        <v>0</v>
      </c>
      <c r="AY66" s="29">
        <f t="shared" si="1"/>
        <v>0</v>
      </c>
      <c r="AZ66" s="54"/>
      <c r="BA66" s="29">
        <f t="shared" si="2"/>
        <v>0</v>
      </c>
      <c r="BE66" s="48"/>
      <c r="BF66" s="48"/>
    </row>
    <row r="67" spans="1:58" customFormat="1" hidden="1" x14ac:dyDescent="0.25">
      <c r="A67" s="56">
        <f>'Identitas Siswa'!A66</f>
        <v>59</v>
      </c>
      <c r="B67" s="62" t="str">
        <f>IF('Identitas Siswa'!D66=0,"",'Identitas Siswa'!D66)</f>
        <v/>
      </c>
      <c r="C67" s="160"/>
      <c r="D67" s="160"/>
      <c r="E67" s="160"/>
      <c r="F67" s="160"/>
      <c r="G67" s="160"/>
      <c r="H67" s="160"/>
      <c r="I67" s="160"/>
      <c r="J67" s="160"/>
      <c r="K67" s="160"/>
      <c r="L67" s="160"/>
      <c r="M67" s="160"/>
      <c r="N67" s="160"/>
      <c r="O67" s="160"/>
      <c r="P67" s="160"/>
      <c r="Q67" s="160"/>
      <c r="R67" s="160"/>
      <c r="S67" s="160"/>
      <c r="T67" s="160"/>
      <c r="U67" s="160"/>
      <c r="V67" s="160"/>
      <c r="W67" s="160"/>
      <c r="X67" s="160"/>
      <c r="Y67" s="160"/>
      <c r="Z67" s="160"/>
      <c r="AA67" s="160"/>
      <c r="AB67" s="160"/>
      <c r="AC67" s="160"/>
      <c r="AD67" s="160"/>
      <c r="AE67" s="160"/>
      <c r="AF67" s="160"/>
      <c r="AG67" s="160"/>
      <c r="AH67" s="160"/>
      <c r="AI67" s="160"/>
      <c r="AJ67" s="160"/>
      <c r="AK67" s="57">
        <f t="shared" si="3"/>
        <v>0</v>
      </c>
      <c r="AL67" s="57">
        <f t="shared" si="4"/>
        <v>0</v>
      </c>
      <c r="AM67" s="57">
        <f t="shared" si="5"/>
        <v>0</v>
      </c>
      <c r="AN67" s="57" t="str">
        <f t="shared" si="6"/>
        <v/>
      </c>
      <c r="AO67" s="56">
        <f t="shared" si="7"/>
        <v>0</v>
      </c>
      <c r="AP67" s="56" t="str">
        <f t="shared" si="8"/>
        <v/>
      </c>
      <c r="AQ67" s="56">
        <f t="shared" si="9"/>
        <v>0</v>
      </c>
      <c r="AR67" s="56" t="str">
        <f t="shared" si="10"/>
        <v/>
      </c>
      <c r="AS67" s="58" t="str">
        <f>IFERROR(
   'Identitas Siswa'!E66 &amp; " " &amp; LOWER($AT$3) &amp; " " &amp; VLOOKUP(AP67, TP!$BK$5:$BL$24, 2, 0) &amp; ".",
"")</f>
        <v/>
      </c>
      <c r="AT67" s="58" t="str">
        <f>IFERROR(
   'Identitas Siswa'!E66 &amp; " " &amp; LOWER($AT$4) &amp; " " &amp; VLOOKUP(AR67, TP!$BK$5:$BL$24, 2, 0) &amp; ".",
"")</f>
        <v/>
      </c>
      <c r="AU67" s="15"/>
      <c r="AW67" s="29">
        <f t="shared" si="11"/>
        <v>0</v>
      </c>
      <c r="AX67" s="29">
        <f t="shared" si="0"/>
        <v>0</v>
      </c>
      <c r="AY67" s="29">
        <f t="shared" si="1"/>
        <v>0</v>
      </c>
      <c r="AZ67" s="54"/>
      <c r="BA67" s="29">
        <f t="shared" si="2"/>
        <v>0</v>
      </c>
      <c r="BE67" s="48"/>
      <c r="BF67" s="48"/>
    </row>
    <row r="68" spans="1:58" customFormat="1" hidden="1" x14ac:dyDescent="0.25">
      <c r="A68" s="56">
        <f>'Identitas Siswa'!A67</f>
        <v>60</v>
      </c>
      <c r="B68" s="62" t="str">
        <f>IF('Identitas Siswa'!D67=0,"",'Identitas Siswa'!D67)</f>
        <v/>
      </c>
      <c r="C68" s="160"/>
      <c r="D68" s="160"/>
      <c r="E68" s="160"/>
      <c r="F68" s="160"/>
      <c r="G68" s="160"/>
      <c r="H68" s="160"/>
      <c r="I68" s="160"/>
      <c r="J68" s="160"/>
      <c r="K68" s="160"/>
      <c r="L68" s="160"/>
      <c r="M68" s="160"/>
      <c r="N68" s="160"/>
      <c r="O68" s="160"/>
      <c r="P68" s="160"/>
      <c r="Q68" s="160"/>
      <c r="R68" s="160"/>
      <c r="S68" s="160"/>
      <c r="T68" s="160"/>
      <c r="U68" s="160"/>
      <c r="V68" s="160"/>
      <c r="W68" s="160"/>
      <c r="X68" s="160"/>
      <c r="Y68" s="160"/>
      <c r="Z68" s="160"/>
      <c r="AA68" s="160"/>
      <c r="AB68" s="160"/>
      <c r="AC68" s="160"/>
      <c r="AD68" s="160"/>
      <c r="AE68" s="160"/>
      <c r="AF68" s="160"/>
      <c r="AG68" s="160"/>
      <c r="AH68" s="160"/>
      <c r="AI68" s="160"/>
      <c r="AJ68" s="160"/>
      <c r="AK68" s="57">
        <f t="shared" si="3"/>
        <v>0</v>
      </c>
      <c r="AL68" s="57">
        <f t="shared" si="4"/>
        <v>0</v>
      </c>
      <c r="AM68" s="57">
        <f t="shared" si="5"/>
        <v>0</v>
      </c>
      <c r="AN68" s="57" t="str">
        <f t="shared" si="6"/>
        <v/>
      </c>
      <c r="AO68" s="56">
        <f t="shared" si="7"/>
        <v>0</v>
      </c>
      <c r="AP68" s="56" t="str">
        <f t="shared" si="8"/>
        <v/>
      </c>
      <c r="AQ68" s="56">
        <f t="shared" si="9"/>
        <v>0</v>
      </c>
      <c r="AR68" s="56" t="str">
        <f t="shared" si="10"/>
        <v/>
      </c>
      <c r="AS68" s="58" t="str">
        <f>IFERROR(
   'Identitas Siswa'!E67 &amp; " " &amp; LOWER($AT$3) &amp; " " &amp; VLOOKUP(AP68, TP!$BK$5:$BL$24, 2, 0) &amp; ".",
"")</f>
        <v/>
      </c>
      <c r="AT68" s="58" t="str">
        <f>IFERROR(
   'Identitas Siswa'!E67 &amp; " " &amp; LOWER($AT$4) &amp; " " &amp; VLOOKUP(AR68, TP!$BK$5:$BL$24, 2, 0) &amp; ".",
"")</f>
        <v/>
      </c>
      <c r="AU68" s="15"/>
      <c r="AW68" s="29">
        <f t="shared" si="11"/>
        <v>0</v>
      </c>
      <c r="AX68" s="29">
        <f t="shared" si="0"/>
        <v>0</v>
      </c>
      <c r="AY68" s="29">
        <f t="shared" si="1"/>
        <v>0</v>
      </c>
      <c r="AZ68" s="54"/>
      <c r="BA68" s="29">
        <f t="shared" si="2"/>
        <v>0</v>
      </c>
      <c r="BE68" s="48"/>
      <c r="BF68" s="48"/>
    </row>
    <row r="69" spans="1:58" x14ac:dyDescent="0.25"/>
    <row r="70" spans="1:58" x14ac:dyDescent="0.25"/>
  </sheetData>
  <sheetProtection sheet="1" objects="1" scenarios="1"/>
  <mergeCells count="13">
    <mergeCell ref="AO7:AP7"/>
    <mergeCell ref="AQ7:AR7"/>
    <mergeCell ref="AS7:AT7"/>
    <mergeCell ref="AT1:AT2"/>
    <mergeCell ref="A7:A8"/>
    <mergeCell ref="B7:B8"/>
    <mergeCell ref="C7:V7"/>
    <mergeCell ref="W7:AH7"/>
    <mergeCell ref="AI7:AJ7"/>
    <mergeCell ref="AK7:AK8"/>
    <mergeCell ref="AL7:AL8"/>
    <mergeCell ref="AM7:AM8"/>
    <mergeCell ref="AN7:AN8"/>
  </mergeCells>
  <conditionalFormatting sqref="C9:C68">
    <cfRule type="expression" dxfId="63" priority="32">
      <formula>$C$8=""</formula>
    </cfRule>
  </conditionalFormatting>
  <conditionalFormatting sqref="D9:D68">
    <cfRule type="expression" dxfId="62" priority="31">
      <formula>$D$8=""</formula>
    </cfRule>
  </conditionalFormatting>
  <conditionalFormatting sqref="E9:E68">
    <cfRule type="expression" dxfId="61" priority="30">
      <formula>$E$8=""</formula>
    </cfRule>
  </conditionalFormatting>
  <conditionalFormatting sqref="F9:F68">
    <cfRule type="expression" dxfId="60" priority="29">
      <formula>$F$8=""</formula>
    </cfRule>
  </conditionalFormatting>
  <conditionalFormatting sqref="G9:G68">
    <cfRule type="expression" dxfId="59" priority="28">
      <formula>$G$8=""</formula>
    </cfRule>
  </conditionalFormatting>
  <conditionalFormatting sqref="H9:H68">
    <cfRule type="expression" dxfId="58" priority="27">
      <formula>$H$8=""</formula>
    </cfRule>
  </conditionalFormatting>
  <conditionalFormatting sqref="I9:I68">
    <cfRule type="expression" dxfId="57" priority="26">
      <formula>$I$8=""</formula>
    </cfRule>
  </conditionalFormatting>
  <conditionalFormatting sqref="J9:J68">
    <cfRule type="expression" dxfId="56" priority="25">
      <formula>$J$8=""</formula>
    </cfRule>
  </conditionalFormatting>
  <conditionalFormatting sqref="K9:K68">
    <cfRule type="expression" dxfId="55" priority="24">
      <formula>$K$8=""</formula>
    </cfRule>
  </conditionalFormatting>
  <conditionalFormatting sqref="L9:L68">
    <cfRule type="expression" dxfId="54" priority="23">
      <formula>$L$8=""</formula>
    </cfRule>
  </conditionalFormatting>
  <conditionalFormatting sqref="M9:M68">
    <cfRule type="expression" dxfId="53" priority="22">
      <formula>$M$8=""</formula>
    </cfRule>
  </conditionalFormatting>
  <conditionalFormatting sqref="N9:N68">
    <cfRule type="expression" dxfId="52" priority="21">
      <formula>$N$8=""</formula>
    </cfRule>
  </conditionalFormatting>
  <conditionalFormatting sqref="O9:O68">
    <cfRule type="expression" dxfId="51" priority="20">
      <formula>$O$8=""</formula>
    </cfRule>
  </conditionalFormatting>
  <conditionalFormatting sqref="P9:P68">
    <cfRule type="expression" dxfId="50" priority="19">
      <formula>$P$8=""</formula>
    </cfRule>
  </conditionalFormatting>
  <conditionalFormatting sqref="Q9:Q68">
    <cfRule type="expression" dxfId="49" priority="18">
      <formula>$Q$8=""</formula>
    </cfRule>
  </conditionalFormatting>
  <conditionalFormatting sqref="R9:R68">
    <cfRule type="expression" dxfId="48" priority="17">
      <formula>$R$8=""</formula>
    </cfRule>
  </conditionalFormatting>
  <conditionalFormatting sqref="S9:S68">
    <cfRule type="expression" dxfId="47" priority="16">
      <formula>$S$8=""</formula>
    </cfRule>
  </conditionalFormatting>
  <conditionalFormatting sqref="T9:T68">
    <cfRule type="expression" dxfId="46" priority="15">
      <formula>$T$8=""</formula>
    </cfRule>
  </conditionalFormatting>
  <conditionalFormatting sqref="U9:U68">
    <cfRule type="expression" dxfId="45" priority="14">
      <formula>$U$8=""</formula>
    </cfRule>
  </conditionalFormatting>
  <conditionalFormatting sqref="V9:V68">
    <cfRule type="expression" dxfId="44" priority="13">
      <formula>$V$8=""</formula>
    </cfRule>
  </conditionalFormatting>
  <conditionalFormatting sqref="W9:W68">
    <cfRule type="expression" dxfId="43" priority="12">
      <formula>$W$8=""</formula>
    </cfRule>
  </conditionalFormatting>
  <conditionalFormatting sqref="X9:X68">
    <cfRule type="expression" dxfId="42" priority="11">
      <formula>$X$8=""</formula>
    </cfRule>
  </conditionalFormatting>
  <conditionalFormatting sqref="Y9:Y68">
    <cfRule type="expression" dxfId="41" priority="10">
      <formula>$Y$8=""</formula>
    </cfRule>
  </conditionalFormatting>
  <conditionalFormatting sqref="Z9:Z68">
    <cfRule type="expression" dxfId="40" priority="9">
      <formula>$Z$8=""</formula>
    </cfRule>
  </conditionalFormatting>
  <conditionalFormatting sqref="AA9:AA68">
    <cfRule type="expression" dxfId="39" priority="8">
      <formula>$AA$8=""</formula>
    </cfRule>
  </conditionalFormatting>
  <conditionalFormatting sqref="AB9:AB68">
    <cfRule type="expression" dxfId="38" priority="7">
      <formula>$AB$8=""</formula>
    </cfRule>
  </conditionalFormatting>
  <conditionalFormatting sqref="AC9:AC68">
    <cfRule type="expression" dxfId="37" priority="6">
      <formula>$AC$8=""</formula>
    </cfRule>
  </conditionalFormatting>
  <conditionalFormatting sqref="AD9:AD68">
    <cfRule type="expression" dxfId="36" priority="5">
      <formula>$AD$8=""</formula>
    </cfRule>
  </conditionalFormatting>
  <conditionalFormatting sqref="AE9:AE68">
    <cfRule type="expression" dxfId="35" priority="4">
      <formula>$AE$8=""</formula>
    </cfRule>
  </conditionalFormatting>
  <conditionalFormatting sqref="AF9:AF68">
    <cfRule type="expression" dxfId="34" priority="3">
      <formula>$AF$8=""</formula>
    </cfRule>
  </conditionalFormatting>
  <conditionalFormatting sqref="AG9:AG68">
    <cfRule type="expression" dxfId="33" priority="2">
      <formula>$AG$8=""</formula>
    </cfRule>
  </conditionalFormatting>
  <conditionalFormatting sqref="AH9:AH68">
    <cfRule type="expression" dxfId="32" priority="1">
      <formula>$AH$8=""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8129" r:id="rId3" name="CommandButton1">
          <controlPr defaultSize="0" autoLine="0" r:id="rId4">
            <anchor moveWithCells="1">
              <from>
                <xdr:col>1</xdr:col>
                <xdr:colOff>9525</xdr:colOff>
                <xdr:row>1</xdr:row>
                <xdr:rowOff>38100</xdr:rowOff>
              </from>
              <to>
                <xdr:col>1</xdr:col>
                <xdr:colOff>1733550</xdr:colOff>
                <xdr:row>4</xdr:row>
                <xdr:rowOff>133350</xdr:rowOff>
              </to>
            </anchor>
          </controlPr>
        </control>
      </mc:Choice>
      <mc:Fallback>
        <control shapeId="48129" r:id="rId3" name="CommandButton1"/>
      </mc:Fallback>
    </mc:AlternateContent>
  </controls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239CBE-A8F1-44AB-8343-4769EAF7A711}">
  <sheetPr codeName="Sheet21"/>
  <dimension ref="A1:BH70"/>
  <sheetViews>
    <sheetView showGridLines="0" showRowColHeaders="0" zoomScale="40" zoomScaleNormal="4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AT3" activeCellId="2" sqref="C9:AJ68 AT4 AT3"/>
    </sheetView>
  </sheetViews>
  <sheetFormatPr defaultColWidth="0" defaultRowHeight="15" customHeight="1" zeroHeight="1" x14ac:dyDescent="0.25"/>
  <cols>
    <col min="1" max="1" width="3.28515625" style="15" customWidth="1"/>
    <col min="2" max="2" width="36.42578125" style="15" customWidth="1"/>
    <col min="3" max="36" width="9.140625" style="15" customWidth="1"/>
    <col min="37" max="38" width="11.85546875" style="15" customWidth="1"/>
    <col min="39" max="39" width="10.7109375" style="15" customWidth="1"/>
    <col min="40" max="40" width="11.5703125" style="15" customWidth="1"/>
    <col min="41" max="41" width="5.140625" style="15" hidden="1" customWidth="1"/>
    <col min="42" max="42" width="4.85546875" style="15" hidden="1" customWidth="1"/>
    <col min="43" max="43" width="5.140625" style="15" hidden="1" customWidth="1"/>
    <col min="44" max="44" width="4.85546875" style="15" hidden="1" customWidth="1"/>
    <col min="45" max="45" width="48.42578125" style="15" customWidth="1"/>
    <col min="46" max="46" width="49.140625" style="15" customWidth="1"/>
    <col min="47" max="47" width="9.140625" style="15" customWidth="1"/>
    <col min="48" max="52" width="9.140625" style="15" hidden="1" customWidth="1"/>
    <col min="53" max="53" width="12.42578125" style="15" hidden="1" customWidth="1"/>
    <col min="54" max="56" width="9.140625" style="15" hidden="1" customWidth="1"/>
    <col min="57" max="57" width="38" style="15" hidden="1" customWidth="1"/>
    <col min="58" max="58" width="34.85546875" style="15" hidden="1" customWidth="1"/>
    <col min="59" max="59" width="45" style="15" hidden="1" customWidth="1"/>
    <col min="60" max="60" width="40.28515625" style="15" hidden="1" customWidth="1"/>
    <col min="61" max="16384" width="9.140625" style="15" hidden="1"/>
  </cols>
  <sheetData>
    <row r="1" spans="1:58" x14ac:dyDescent="0.25">
      <c r="AT1" s="284" t="s">
        <v>354</v>
      </c>
    </row>
    <row r="2" spans="1:58" x14ac:dyDescent="0.25">
      <c r="AT2" s="285"/>
    </row>
    <row r="3" spans="1:58" x14ac:dyDescent="0.25">
      <c r="AS3" s="61" t="s">
        <v>347</v>
      </c>
      <c r="AT3" s="161" t="s">
        <v>343</v>
      </c>
    </row>
    <row r="4" spans="1:58" ht="15.75" thickBot="1" x14ac:dyDescent="0.3">
      <c r="AS4" s="61" t="s">
        <v>348</v>
      </c>
      <c r="AT4" s="162" t="s">
        <v>344</v>
      </c>
      <c r="AZ4" s="15" t="str">
        <f>AW8</f>
        <v>S. TP</v>
      </c>
      <c r="BA4" s="15" t="str">
        <f>AX8</f>
        <v>S. LM</v>
      </c>
      <c r="BB4" s="15" t="str">
        <f>AY8</f>
        <v>S. AS</v>
      </c>
    </row>
    <row r="5" spans="1:58" x14ac:dyDescent="0.25">
      <c r="AZ5" s="15">
        <f>'MAPEL &amp; BOBOT'!H5</f>
        <v>1</v>
      </c>
      <c r="BA5" s="15">
        <f>'MAPEL &amp; BOBOT'!H6</f>
        <v>1</v>
      </c>
      <c r="BB5" s="15">
        <f>'MAPEL &amp; BOBOT'!H7</f>
        <v>2</v>
      </c>
      <c r="BC5" s="15">
        <f>SUM(AZ5:BB5)</f>
        <v>4</v>
      </c>
    </row>
    <row r="6" spans="1:58" x14ac:dyDescent="0.25"/>
    <row r="7" spans="1:58" customFormat="1" ht="45" customHeight="1" x14ac:dyDescent="0.25">
      <c r="A7" s="283" t="s">
        <v>53</v>
      </c>
      <c r="B7" s="286" t="s">
        <v>353</v>
      </c>
      <c r="C7" s="287" t="str">
        <f>'MAPEL &amp; BOBOT'!F5</f>
        <v>SUMATIF TUJUAN PEMBELAJARAN</v>
      </c>
      <c r="D7" s="287"/>
      <c r="E7" s="287"/>
      <c r="F7" s="287"/>
      <c r="G7" s="287"/>
      <c r="H7" s="287"/>
      <c r="I7" s="287"/>
      <c r="J7" s="287"/>
      <c r="K7" s="287"/>
      <c r="L7" s="287"/>
      <c r="M7" s="287"/>
      <c r="N7" s="287"/>
      <c r="O7" s="287"/>
      <c r="P7" s="287"/>
      <c r="Q7" s="287"/>
      <c r="R7" s="287"/>
      <c r="S7" s="287"/>
      <c r="T7" s="287"/>
      <c r="U7" s="287"/>
      <c r="V7" s="287"/>
      <c r="W7" s="287" t="str">
        <f>'MAPEL &amp; BOBOT'!F6</f>
        <v>SUMATIF LINGKUP MATERI</v>
      </c>
      <c r="X7" s="287"/>
      <c r="Y7" s="287"/>
      <c r="Z7" s="287"/>
      <c r="AA7" s="287"/>
      <c r="AB7" s="287"/>
      <c r="AC7" s="287"/>
      <c r="AD7" s="287"/>
      <c r="AE7" s="287"/>
      <c r="AF7" s="287"/>
      <c r="AG7" s="287"/>
      <c r="AH7" s="287"/>
      <c r="AI7" s="288" t="str">
        <f>'MAPEL &amp; BOBOT'!F7</f>
        <v>SUMATIF AKHIR SEMESTER</v>
      </c>
      <c r="AJ7" s="288"/>
      <c r="AK7" s="289" t="str">
        <f>"NA "&amp;C7</f>
        <v>NA SUMATIF TUJUAN PEMBELAJARAN</v>
      </c>
      <c r="AL7" s="289" t="str">
        <f>"NA "&amp;W7</f>
        <v>NA SUMATIF LINGKUP MATERI</v>
      </c>
      <c r="AM7" s="289" t="str">
        <f>"NA "&amp;AI7</f>
        <v>NA SUMATIF AKHIR SEMESTER</v>
      </c>
      <c r="AN7" s="289" t="s">
        <v>346</v>
      </c>
      <c r="AO7" s="282" t="s">
        <v>349</v>
      </c>
      <c r="AP7" s="282"/>
      <c r="AQ7" s="282" t="s">
        <v>350</v>
      </c>
      <c r="AR7" s="282"/>
      <c r="AS7" s="283" t="s">
        <v>340</v>
      </c>
      <c r="AT7" s="283"/>
      <c r="AU7" s="15"/>
    </row>
    <row r="8" spans="1:58" customFormat="1" ht="71.25" customHeight="1" x14ac:dyDescent="0.25">
      <c r="A8" s="283"/>
      <c r="B8" s="286"/>
      <c r="C8" s="49" t="str" cm="1">
        <f t="array" ref="C8:V8">IF(TRANSPOSE(TP!BO5:BO24)="", "", TRANSPOSE(TP!BO5:BO24))</f>
        <v>1P 1</v>
      </c>
      <c r="D8" s="49" t="str">
        <v>TP 2</v>
      </c>
      <c r="E8" s="49" t="str">
        <v/>
      </c>
      <c r="F8" s="49" t="str">
        <v/>
      </c>
      <c r="G8" s="49" t="str">
        <v/>
      </c>
      <c r="H8" s="49" t="str">
        <v/>
      </c>
      <c r="I8" s="49" t="str">
        <v/>
      </c>
      <c r="J8" s="49" t="str">
        <v/>
      </c>
      <c r="K8" s="49" t="str">
        <v/>
      </c>
      <c r="L8" s="49" t="str">
        <v/>
      </c>
      <c r="M8" s="49" t="str">
        <v/>
      </c>
      <c r="N8" s="49" t="str">
        <v/>
      </c>
      <c r="O8" s="49" t="str">
        <v/>
      </c>
      <c r="P8" s="49" t="str">
        <v/>
      </c>
      <c r="Q8" s="49" t="str">
        <v/>
      </c>
      <c r="R8" s="49" t="str">
        <v/>
      </c>
      <c r="S8" s="49" t="str">
        <v/>
      </c>
      <c r="T8" s="49" t="str">
        <v/>
      </c>
      <c r="U8" s="49" t="str">
        <v/>
      </c>
      <c r="V8" s="49" t="str">
        <v/>
      </c>
      <c r="W8" s="50" t="str" cm="1">
        <f t="array" ref="W8:AH8">IF(TRANSPOSE(TP!BN5:BN16)="", "", TRANSPOSE(TP!BN5:BN16))</f>
        <v>Materi 1</v>
      </c>
      <c r="X8" s="50" t="str">
        <v/>
      </c>
      <c r="Y8" s="51" t="str">
        <v/>
      </c>
      <c r="Z8" s="51" t="str">
        <v/>
      </c>
      <c r="AA8" s="51" t="str">
        <v/>
      </c>
      <c r="AB8" s="51" t="str">
        <v/>
      </c>
      <c r="AC8" s="51" t="str">
        <v/>
      </c>
      <c r="AD8" s="51" t="str">
        <v/>
      </c>
      <c r="AE8" s="51" t="str">
        <v/>
      </c>
      <c r="AF8" s="51" t="str">
        <v/>
      </c>
      <c r="AG8" s="51" t="str">
        <v/>
      </c>
      <c r="AH8" s="51" t="str">
        <v/>
      </c>
      <c r="AI8" s="52" t="s">
        <v>338</v>
      </c>
      <c r="AJ8" s="52" t="s">
        <v>339</v>
      </c>
      <c r="AK8" s="290"/>
      <c r="AL8" s="290"/>
      <c r="AM8" s="290"/>
      <c r="AN8" s="290"/>
      <c r="AO8" s="53" t="s">
        <v>351</v>
      </c>
      <c r="AP8" s="53" t="s">
        <v>352</v>
      </c>
      <c r="AQ8" s="53" t="s">
        <v>351</v>
      </c>
      <c r="AR8" s="53" t="s">
        <v>352</v>
      </c>
      <c r="AS8" s="49" t="s">
        <v>341</v>
      </c>
      <c r="AT8" s="49" t="s">
        <v>342</v>
      </c>
      <c r="AU8" s="15"/>
      <c r="AW8" s="29" t="str">
        <f>'MAPEL &amp; BOBOT'!G5</f>
        <v>S. TP</v>
      </c>
      <c r="AX8" s="29" t="str">
        <f>'MAPEL &amp; BOBOT'!G6</f>
        <v>S. LM</v>
      </c>
      <c r="AY8" s="29" t="str">
        <f>'MAPEL &amp; BOBOT'!G7</f>
        <v>S. AS</v>
      </c>
      <c r="AZ8" s="54"/>
      <c r="BA8" s="29" t="s">
        <v>345</v>
      </c>
    </row>
    <row r="9" spans="1:58" customFormat="1" ht="42" customHeight="1" x14ac:dyDescent="0.25">
      <c r="A9" s="56">
        <f>'Identitas Siswa'!A8</f>
        <v>1</v>
      </c>
      <c r="B9" s="62" t="str">
        <f>IF('Identitas Siswa'!D8=0,"",'Identitas Siswa'!D8)</f>
        <v>Siswa 01</v>
      </c>
      <c r="C9" s="160">
        <v>90</v>
      </c>
      <c r="D9" s="160">
        <v>90</v>
      </c>
      <c r="E9" s="160"/>
      <c r="F9" s="160"/>
      <c r="G9" s="160"/>
      <c r="H9" s="160"/>
      <c r="I9" s="160"/>
      <c r="J9" s="160"/>
      <c r="K9" s="160"/>
      <c r="L9" s="160"/>
      <c r="M9" s="160"/>
      <c r="N9" s="160"/>
      <c r="O9" s="160"/>
      <c r="P9" s="160"/>
      <c r="Q9" s="160"/>
      <c r="R9" s="160"/>
      <c r="S9" s="160"/>
      <c r="T9" s="160"/>
      <c r="U9" s="160"/>
      <c r="V9" s="160"/>
      <c r="W9" s="160">
        <v>90</v>
      </c>
      <c r="X9" s="160"/>
      <c r="Y9" s="160"/>
      <c r="Z9" s="160"/>
      <c r="AA9" s="160"/>
      <c r="AB9" s="160"/>
      <c r="AC9" s="160"/>
      <c r="AD9" s="160"/>
      <c r="AE9" s="160"/>
      <c r="AF9" s="160"/>
      <c r="AG9" s="160"/>
      <c r="AH9" s="160"/>
      <c r="AI9" s="160">
        <v>90</v>
      </c>
      <c r="AJ9" s="160">
        <v>90</v>
      </c>
      <c r="AK9" s="57">
        <f>IFERROR(AVERAGE(C9:V9),0)</f>
        <v>90</v>
      </c>
      <c r="AL9" s="57">
        <f>IFERROR(AVERAGE(W9:AH9),0)</f>
        <v>90</v>
      </c>
      <c r="AM9" s="57">
        <f>IFERROR(AVERAGE(AI9:AJ9),0)</f>
        <v>90</v>
      </c>
      <c r="AN9" s="57">
        <f>IFERROR(ROUND(IFERROR(SUM($AW9:$AY9)/$BA9,""),0),"")</f>
        <v>90</v>
      </c>
      <c r="AO9" s="56">
        <f>MAX(C9:V9)</f>
        <v>90</v>
      </c>
      <c r="AP9" s="56" t="str">
        <f>IFERROR(INDEX(C$8:V$8, MATCH(AO9, C9:V9, 0)), "")</f>
        <v>1P 1</v>
      </c>
      <c r="AQ9" s="56">
        <f>MIN(C9:V9)</f>
        <v>90</v>
      </c>
      <c r="AR9" s="56" t="str">
        <f>IFERROR(INDEX(C$8:V$8, MATCH(AQ9, C9:V9, 0)), "")</f>
        <v>1P 1</v>
      </c>
      <c r="AS9" s="58" t="str">
        <f>IFERROR(
   'Identitas Siswa'!E8 &amp; " " &amp; LOWER($AT$3) &amp; " " &amp; VLOOKUP(AP9, TP!$BO$5:$BP$24, 2, 0) &amp; ".",
"")</f>
        <v>Si A menunjukkan penguasaan dalam Tujuan Pembelajaran 1.</v>
      </c>
      <c r="AT9" s="58" t="str">
        <f>IFERROR(
   'Identitas Siswa'!E8 &amp; " " &amp; LOWER($AT$4) &amp; " " &amp; VLOOKUP(AR9, TP!$BO$5:$BP$24, 2, 0) &amp; ".",
"")</f>
        <v>Si A perlu bimbingan dalam Tujuan Pembelajaran 1.</v>
      </c>
      <c r="AU9" s="15"/>
      <c r="AW9" s="29">
        <f>IFERROR(AK9*$AZ$5,0)</f>
        <v>90</v>
      </c>
      <c r="AX9" s="29">
        <f>IFERROR(AL9*$BA$5,0)</f>
        <v>90</v>
      </c>
      <c r="AY9" s="29">
        <f>IFERROR(AM9*$BB$5,0)</f>
        <v>180</v>
      </c>
      <c r="AZ9" s="54"/>
      <c r="BA9" s="29">
        <f>SUM(SUM(AK9&gt;0)*$AZ$5,SUM(AL9&gt;0)*$BA$5,SUM(AM9&gt;0)*$BB$5)</f>
        <v>4</v>
      </c>
    </row>
    <row r="10" spans="1:58" customFormat="1" ht="24" x14ac:dyDescent="0.25">
      <c r="A10" s="56">
        <f>'Identitas Siswa'!A9</f>
        <v>2</v>
      </c>
      <c r="B10" s="62" t="str">
        <f>IF('Identitas Siswa'!D9=0,"",'Identitas Siswa'!D9)</f>
        <v>Siswa 02</v>
      </c>
      <c r="C10" s="160">
        <v>80</v>
      </c>
      <c r="D10" s="160">
        <v>80</v>
      </c>
      <c r="E10" s="160"/>
      <c r="F10" s="160"/>
      <c r="G10" s="160"/>
      <c r="H10" s="160"/>
      <c r="I10" s="160"/>
      <c r="J10" s="160"/>
      <c r="K10" s="160"/>
      <c r="L10" s="160"/>
      <c r="M10" s="160"/>
      <c r="N10" s="160"/>
      <c r="O10" s="160"/>
      <c r="P10" s="160"/>
      <c r="Q10" s="160"/>
      <c r="R10" s="160"/>
      <c r="S10" s="160"/>
      <c r="T10" s="160"/>
      <c r="U10" s="160"/>
      <c r="V10" s="160"/>
      <c r="W10" s="160">
        <v>80</v>
      </c>
      <c r="X10" s="160"/>
      <c r="Y10" s="160"/>
      <c r="Z10" s="160"/>
      <c r="AA10" s="160"/>
      <c r="AB10" s="160"/>
      <c r="AC10" s="160"/>
      <c r="AD10" s="160"/>
      <c r="AE10" s="160"/>
      <c r="AF10" s="160"/>
      <c r="AG10" s="160"/>
      <c r="AH10" s="160"/>
      <c r="AI10" s="160">
        <v>80</v>
      </c>
      <c r="AJ10" s="160">
        <v>80</v>
      </c>
      <c r="AK10" s="57">
        <f>IFERROR(AVERAGE(C10:V10),0)</f>
        <v>80</v>
      </c>
      <c r="AL10" s="57">
        <f>IFERROR(AVERAGE(W10:AH10),0)</f>
        <v>80</v>
      </c>
      <c r="AM10" s="57">
        <f>IFERROR(AVERAGE(AI10:AJ10),0)</f>
        <v>80</v>
      </c>
      <c r="AN10" s="57">
        <f>IFERROR(ROUND(IFERROR(SUM($AW10:$AY10)/$BA10,""),0),"")</f>
        <v>80</v>
      </c>
      <c r="AO10" s="56">
        <f>MAX(C10:V10)</f>
        <v>80</v>
      </c>
      <c r="AP10" s="56" t="str">
        <f>IFERROR(INDEX(C$8:V$8, MATCH(AO10, C10:V10, 0)), "")</f>
        <v>1P 1</v>
      </c>
      <c r="AQ10" s="56">
        <f>MIN(C10:V10)</f>
        <v>80</v>
      </c>
      <c r="AR10" s="56" t="str">
        <f>IFERROR(INDEX(C$8:V$8, MATCH(AQ10, C10:V10, 0)), "")</f>
        <v>1P 1</v>
      </c>
      <c r="AS10" s="58" t="str">
        <f>IFERROR(
   'Identitas Siswa'!E9 &amp; " " &amp; LOWER($AT$3) &amp; " " &amp; VLOOKUP(AP10, TP!$BO$5:$BP$24, 2, 0) &amp; ".",
"")</f>
        <v>Si B menunjukkan penguasaan dalam Tujuan Pembelajaran 1.</v>
      </c>
      <c r="AT10" s="58" t="str">
        <f>IFERROR(
   'Identitas Siswa'!E9 &amp; " " &amp; LOWER($AT$4) &amp; " " &amp; VLOOKUP(AR10, TP!$BO$5:$BP$24, 2, 0) &amp; ".",
"")</f>
        <v>Si B perlu bimbingan dalam Tujuan Pembelajaran 1.</v>
      </c>
      <c r="AU10" s="15"/>
      <c r="AW10" s="29">
        <f>IFERROR(AK10*$AZ$5,0)</f>
        <v>80</v>
      </c>
      <c r="AX10" s="29">
        <f t="shared" ref="AX10:AX68" si="0">IFERROR(AL10*$BA$5,0)</f>
        <v>80</v>
      </c>
      <c r="AY10" s="29">
        <f t="shared" ref="AY10:AY68" si="1">IFERROR(AM10*$BB$5,0)</f>
        <v>160</v>
      </c>
      <c r="AZ10" s="54"/>
      <c r="BA10" s="29">
        <f t="shared" ref="BA10:BA68" si="2">SUM(SUM(AK10&gt;0)*$AZ$5,SUM(AL10&gt;0)*$BA$5,SUM(AM10&gt;0)*$BB$5)</f>
        <v>4</v>
      </c>
      <c r="BE10" s="48"/>
      <c r="BF10" s="48"/>
    </row>
    <row r="11" spans="1:58" customFormat="1" hidden="1" x14ac:dyDescent="0.25">
      <c r="A11" s="56">
        <f>'Identitas Siswa'!A10</f>
        <v>3</v>
      </c>
      <c r="B11" s="62" t="str">
        <f>IF('Identitas Siswa'!D10=0,"",'Identitas Siswa'!D10)</f>
        <v/>
      </c>
      <c r="C11" s="160"/>
      <c r="D11" s="160"/>
      <c r="E11" s="160"/>
      <c r="F11" s="160"/>
      <c r="G11" s="160"/>
      <c r="H11" s="160"/>
      <c r="I11" s="160"/>
      <c r="J11" s="160"/>
      <c r="K11" s="160"/>
      <c r="L11" s="160"/>
      <c r="M11" s="160"/>
      <c r="N11" s="160"/>
      <c r="O11" s="160"/>
      <c r="P11" s="160"/>
      <c r="Q11" s="160"/>
      <c r="R11" s="160"/>
      <c r="S11" s="160"/>
      <c r="T11" s="160"/>
      <c r="U11" s="160"/>
      <c r="V11" s="160"/>
      <c r="W11" s="160"/>
      <c r="X11" s="160"/>
      <c r="Y11" s="160"/>
      <c r="Z11" s="160"/>
      <c r="AA11" s="160"/>
      <c r="AB11" s="160"/>
      <c r="AC11" s="160"/>
      <c r="AD11" s="160"/>
      <c r="AE11" s="160"/>
      <c r="AF11" s="160"/>
      <c r="AG11" s="160"/>
      <c r="AH11" s="160"/>
      <c r="AI11" s="160"/>
      <c r="AJ11" s="160"/>
      <c r="AK11" s="57">
        <f t="shared" ref="AK11:AK68" si="3">IFERROR(AVERAGE(C11:V11),0)</f>
        <v>0</v>
      </c>
      <c r="AL11" s="57">
        <f t="shared" ref="AL11:AL68" si="4">IFERROR(AVERAGE(W11:AH11),0)</f>
        <v>0</v>
      </c>
      <c r="AM11" s="57">
        <f t="shared" ref="AM11:AM68" si="5">IFERROR(AVERAGE(AI11:AJ11),0)</f>
        <v>0</v>
      </c>
      <c r="AN11" s="57" t="str">
        <f t="shared" ref="AN11:AN68" si="6">IFERROR(ROUND(IFERROR(SUM($AW11:$AY11)/$BA11,""),0),"")</f>
        <v/>
      </c>
      <c r="AO11" s="56">
        <f t="shared" ref="AO11:AO68" si="7">MAX(C11:V11)</f>
        <v>0</v>
      </c>
      <c r="AP11" s="56" t="str">
        <f t="shared" ref="AP11:AP68" si="8">IFERROR(INDEX(C$8:V$8, MATCH(AO11, C11:V11, 0)), "")</f>
        <v/>
      </c>
      <c r="AQ11" s="56">
        <f t="shared" ref="AQ11:AQ68" si="9">MIN(C11:V11)</f>
        <v>0</v>
      </c>
      <c r="AR11" s="56" t="str">
        <f t="shared" ref="AR11:AR68" si="10">IFERROR(INDEX(C$8:V$8, MATCH(AQ11, C11:V11, 0)), "")</f>
        <v/>
      </c>
      <c r="AS11" s="58" t="str">
        <f>IFERROR(
   'Identitas Siswa'!E10 &amp; " " &amp; LOWER($AT$3) &amp; " " &amp; VLOOKUP(AP11, TP!$BO$5:$BP$24, 2, 0) &amp; ".",
"")</f>
        <v/>
      </c>
      <c r="AT11" s="58" t="str">
        <f>IFERROR(
   'Identitas Siswa'!E10 &amp; " " &amp; LOWER($AT$4) &amp; " " &amp; VLOOKUP(AR11, TP!$BO$5:$BP$24, 2, 0) &amp; ".",
"")</f>
        <v/>
      </c>
      <c r="AU11" s="15"/>
      <c r="AW11" s="29">
        <f t="shared" ref="AW11:AW68" si="11">IFERROR(AK11*$AZ$5,0)</f>
        <v>0</v>
      </c>
      <c r="AX11" s="29">
        <f t="shared" si="0"/>
        <v>0</v>
      </c>
      <c r="AY11" s="29">
        <f t="shared" si="1"/>
        <v>0</v>
      </c>
      <c r="AZ11" s="54"/>
      <c r="BA11" s="29">
        <f t="shared" si="2"/>
        <v>0</v>
      </c>
      <c r="BE11" s="48"/>
      <c r="BF11" s="48"/>
    </row>
    <row r="12" spans="1:58" customFormat="1" hidden="1" x14ac:dyDescent="0.25">
      <c r="A12" s="56">
        <f>'Identitas Siswa'!A11</f>
        <v>4</v>
      </c>
      <c r="B12" s="62" t="str">
        <f>IF('Identitas Siswa'!D11=0,"",'Identitas Siswa'!D11)</f>
        <v/>
      </c>
      <c r="C12" s="160"/>
      <c r="D12" s="160"/>
      <c r="E12" s="160"/>
      <c r="F12" s="160"/>
      <c r="G12" s="160"/>
      <c r="H12" s="160"/>
      <c r="I12" s="160"/>
      <c r="J12" s="160"/>
      <c r="K12" s="160"/>
      <c r="L12" s="160"/>
      <c r="M12" s="160"/>
      <c r="N12" s="160"/>
      <c r="O12" s="160"/>
      <c r="P12" s="160"/>
      <c r="Q12" s="160"/>
      <c r="R12" s="160"/>
      <c r="S12" s="160"/>
      <c r="T12" s="160"/>
      <c r="U12" s="160"/>
      <c r="V12" s="160"/>
      <c r="W12" s="160"/>
      <c r="X12" s="160"/>
      <c r="Y12" s="160"/>
      <c r="Z12" s="160"/>
      <c r="AA12" s="160"/>
      <c r="AB12" s="160"/>
      <c r="AC12" s="160"/>
      <c r="AD12" s="160"/>
      <c r="AE12" s="160"/>
      <c r="AF12" s="160"/>
      <c r="AG12" s="160"/>
      <c r="AH12" s="160"/>
      <c r="AI12" s="160"/>
      <c r="AJ12" s="160"/>
      <c r="AK12" s="57">
        <f t="shared" si="3"/>
        <v>0</v>
      </c>
      <c r="AL12" s="57">
        <f t="shared" si="4"/>
        <v>0</v>
      </c>
      <c r="AM12" s="57">
        <f t="shared" si="5"/>
        <v>0</v>
      </c>
      <c r="AN12" s="57" t="str">
        <f t="shared" si="6"/>
        <v/>
      </c>
      <c r="AO12" s="56">
        <f t="shared" si="7"/>
        <v>0</v>
      </c>
      <c r="AP12" s="56" t="str">
        <f t="shared" si="8"/>
        <v/>
      </c>
      <c r="AQ12" s="56">
        <f t="shared" si="9"/>
        <v>0</v>
      </c>
      <c r="AR12" s="56" t="str">
        <f t="shared" si="10"/>
        <v/>
      </c>
      <c r="AS12" s="58" t="str">
        <f>IFERROR(
   'Identitas Siswa'!E11 &amp; " " &amp; LOWER($AT$3) &amp; " " &amp; VLOOKUP(AP12, TP!$BO$5:$BP$24, 2, 0) &amp; ".",
"")</f>
        <v/>
      </c>
      <c r="AT12" s="58" t="str">
        <f>IFERROR(
   'Identitas Siswa'!E11 &amp; " " &amp; LOWER($AT$4) &amp; " " &amp; VLOOKUP(AR12, TP!$BO$5:$BP$24, 2, 0) &amp; ".",
"")</f>
        <v/>
      </c>
      <c r="AU12" s="15"/>
      <c r="AW12" s="29">
        <f t="shared" si="11"/>
        <v>0</v>
      </c>
      <c r="AX12" s="29">
        <f t="shared" si="0"/>
        <v>0</v>
      </c>
      <c r="AY12" s="29">
        <f t="shared" si="1"/>
        <v>0</v>
      </c>
      <c r="AZ12" s="54"/>
      <c r="BA12" s="29">
        <f t="shared" si="2"/>
        <v>0</v>
      </c>
      <c r="BE12" s="48"/>
      <c r="BF12" s="48"/>
    </row>
    <row r="13" spans="1:58" customFormat="1" hidden="1" x14ac:dyDescent="0.25">
      <c r="A13" s="56">
        <f>'Identitas Siswa'!A12</f>
        <v>5</v>
      </c>
      <c r="B13" s="62" t="str">
        <f>IF('Identitas Siswa'!D12=0,"",'Identitas Siswa'!D12)</f>
        <v/>
      </c>
      <c r="C13" s="160"/>
      <c r="D13" s="160"/>
      <c r="E13" s="160"/>
      <c r="F13" s="160"/>
      <c r="G13" s="160"/>
      <c r="H13" s="160"/>
      <c r="I13" s="160"/>
      <c r="J13" s="160"/>
      <c r="K13" s="160"/>
      <c r="L13" s="160"/>
      <c r="M13" s="160"/>
      <c r="N13" s="160"/>
      <c r="O13" s="160"/>
      <c r="P13" s="160"/>
      <c r="Q13" s="160"/>
      <c r="R13" s="160"/>
      <c r="S13" s="160"/>
      <c r="T13" s="160"/>
      <c r="U13" s="160"/>
      <c r="V13" s="160"/>
      <c r="W13" s="160"/>
      <c r="X13" s="160"/>
      <c r="Y13" s="160"/>
      <c r="Z13" s="160"/>
      <c r="AA13" s="160"/>
      <c r="AB13" s="160"/>
      <c r="AC13" s="160"/>
      <c r="AD13" s="160"/>
      <c r="AE13" s="160"/>
      <c r="AF13" s="160"/>
      <c r="AG13" s="160"/>
      <c r="AH13" s="160"/>
      <c r="AI13" s="160"/>
      <c r="AJ13" s="160"/>
      <c r="AK13" s="57">
        <f t="shared" si="3"/>
        <v>0</v>
      </c>
      <c r="AL13" s="57">
        <f t="shared" si="4"/>
        <v>0</v>
      </c>
      <c r="AM13" s="57">
        <f t="shared" si="5"/>
        <v>0</v>
      </c>
      <c r="AN13" s="57" t="str">
        <f t="shared" si="6"/>
        <v/>
      </c>
      <c r="AO13" s="56">
        <f t="shared" si="7"/>
        <v>0</v>
      </c>
      <c r="AP13" s="56" t="str">
        <f t="shared" si="8"/>
        <v/>
      </c>
      <c r="AQ13" s="56">
        <f t="shared" si="9"/>
        <v>0</v>
      </c>
      <c r="AR13" s="56" t="str">
        <f t="shared" si="10"/>
        <v/>
      </c>
      <c r="AS13" s="58" t="str">
        <f>IFERROR(
   'Identitas Siswa'!E12 &amp; " " &amp; LOWER($AT$3) &amp; " " &amp; VLOOKUP(AP13, TP!$BO$5:$BP$24, 2, 0) &amp; ".",
"")</f>
        <v/>
      </c>
      <c r="AT13" s="58" t="str">
        <f>IFERROR(
   'Identitas Siswa'!E12 &amp; " " &amp; LOWER($AT$4) &amp; " " &amp; VLOOKUP(AR13, TP!$BO$5:$BP$24, 2, 0) &amp; ".",
"")</f>
        <v/>
      </c>
      <c r="AU13" s="15"/>
      <c r="AW13" s="29">
        <f t="shared" si="11"/>
        <v>0</v>
      </c>
      <c r="AX13" s="29">
        <f t="shared" si="0"/>
        <v>0</v>
      </c>
      <c r="AY13" s="29">
        <f t="shared" si="1"/>
        <v>0</v>
      </c>
      <c r="AZ13" s="54"/>
      <c r="BA13" s="29">
        <f t="shared" si="2"/>
        <v>0</v>
      </c>
      <c r="BE13" s="48"/>
      <c r="BF13" s="48"/>
    </row>
    <row r="14" spans="1:58" customFormat="1" hidden="1" x14ac:dyDescent="0.25">
      <c r="A14" s="56">
        <f>'Identitas Siswa'!A13</f>
        <v>6</v>
      </c>
      <c r="B14" s="62" t="str">
        <f>IF('Identitas Siswa'!D13=0,"",'Identitas Siswa'!D13)</f>
        <v/>
      </c>
      <c r="C14" s="160"/>
      <c r="D14" s="160"/>
      <c r="E14" s="160"/>
      <c r="F14" s="160"/>
      <c r="G14" s="160"/>
      <c r="H14" s="160"/>
      <c r="I14" s="160"/>
      <c r="J14" s="160"/>
      <c r="K14" s="160"/>
      <c r="L14" s="160"/>
      <c r="M14" s="160"/>
      <c r="N14" s="160"/>
      <c r="O14" s="160"/>
      <c r="P14" s="160"/>
      <c r="Q14" s="160"/>
      <c r="R14" s="160"/>
      <c r="S14" s="160"/>
      <c r="T14" s="160"/>
      <c r="U14" s="160"/>
      <c r="V14" s="160"/>
      <c r="W14" s="160"/>
      <c r="X14" s="160"/>
      <c r="Y14" s="160"/>
      <c r="Z14" s="160"/>
      <c r="AA14" s="160"/>
      <c r="AB14" s="160"/>
      <c r="AC14" s="160"/>
      <c r="AD14" s="160"/>
      <c r="AE14" s="160"/>
      <c r="AF14" s="160"/>
      <c r="AG14" s="160"/>
      <c r="AH14" s="160"/>
      <c r="AI14" s="160"/>
      <c r="AJ14" s="160"/>
      <c r="AK14" s="57">
        <f t="shared" si="3"/>
        <v>0</v>
      </c>
      <c r="AL14" s="57">
        <f t="shared" si="4"/>
        <v>0</v>
      </c>
      <c r="AM14" s="57">
        <f t="shared" si="5"/>
        <v>0</v>
      </c>
      <c r="AN14" s="57" t="str">
        <f t="shared" si="6"/>
        <v/>
      </c>
      <c r="AO14" s="56">
        <f t="shared" si="7"/>
        <v>0</v>
      </c>
      <c r="AP14" s="56" t="str">
        <f t="shared" si="8"/>
        <v/>
      </c>
      <c r="AQ14" s="56">
        <f t="shared" si="9"/>
        <v>0</v>
      </c>
      <c r="AR14" s="56" t="str">
        <f t="shared" si="10"/>
        <v/>
      </c>
      <c r="AS14" s="58" t="str">
        <f>IFERROR(
   'Identitas Siswa'!E13 &amp; " " &amp; LOWER($AT$3) &amp; " " &amp; VLOOKUP(AP14, TP!$BO$5:$BP$24, 2, 0) &amp; ".",
"")</f>
        <v/>
      </c>
      <c r="AT14" s="58" t="str">
        <f>IFERROR(
   'Identitas Siswa'!E13 &amp; " " &amp; LOWER($AT$4) &amp; " " &amp; VLOOKUP(AR14, TP!$BO$5:$BP$24, 2, 0) &amp; ".",
"")</f>
        <v/>
      </c>
      <c r="AU14" s="15"/>
      <c r="AW14" s="29">
        <f t="shared" si="11"/>
        <v>0</v>
      </c>
      <c r="AX14" s="29">
        <f t="shared" si="0"/>
        <v>0</v>
      </c>
      <c r="AY14" s="29">
        <f t="shared" si="1"/>
        <v>0</v>
      </c>
      <c r="AZ14" s="54"/>
      <c r="BA14" s="29">
        <f t="shared" si="2"/>
        <v>0</v>
      </c>
      <c r="BE14" s="48"/>
      <c r="BF14" s="48"/>
    </row>
    <row r="15" spans="1:58" customFormat="1" hidden="1" x14ac:dyDescent="0.25">
      <c r="A15" s="56">
        <f>'Identitas Siswa'!A14</f>
        <v>7</v>
      </c>
      <c r="B15" s="62" t="str">
        <f>IF('Identitas Siswa'!D14=0,"",'Identitas Siswa'!D14)</f>
        <v/>
      </c>
      <c r="C15" s="160"/>
      <c r="D15" s="160"/>
      <c r="E15" s="160"/>
      <c r="F15" s="160"/>
      <c r="G15" s="160"/>
      <c r="H15" s="160"/>
      <c r="I15" s="160"/>
      <c r="J15" s="160"/>
      <c r="K15" s="160"/>
      <c r="L15" s="160"/>
      <c r="M15" s="160"/>
      <c r="N15" s="160"/>
      <c r="O15" s="160"/>
      <c r="P15" s="160"/>
      <c r="Q15" s="160"/>
      <c r="R15" s="160"/>
      <c r="S15" s="160"/>
      <c r="T15" s="160"/>
      <c r="U15" s="160"/>
      <c r="V15" s="160"/>
      <c r="W15" s="160"/>
      <c r="X15" s="160"/>
      <c r="Y15" s="160"/>
      <c r="Z15" s="160"/>
      <c r="AA15" s="160"/>
      <c r="AB15" s="160"/>
      <c r="AC15" s="160"/>
      <c r="AD15" s="160"/>
      <c r="AE15" s="160"/>
      <c r="AF15" s="160"/>
      <c r="AG15" s="160"/>
      <c r="AH15" s="160"/>
      <c r="AI15" s="160"/>
      <c r="AJ15" s="160"/>
      <c r="AK15" s="57">
        <f t="shared" si="3"/>
        <v>0</v>
      </c>
      <c r="AL15" s="57">
        <f t="shared" si="4"/>
        <v>0</v>
      </c>
      <c r="AM15" s="57">
        <f t="shared" si="5"/>
        <v>0</v>
      </c>
      <c r="AN15" s="57" t="str">
        <f t="shared" si="6"/>
        <v/>
      </c>
      <c r="AO15" s="56">
        <f t="shared" si="7"/>
        <v>0</v>
      </c>
      <c r="AP15" s="56" t="str">
        <f t="shared" si="8"/>
        <v/>
      </c>
      <c r="AQ15" s="56">
        <f t="shared" si="9"/>
        <v>0</v>
      </c>
      <c r="AR15" s="56" t="str">
        <f t="shared" si="10"/>
        <v/>
      </c>
      <c r="AS15" s="58" t="str">
        <f>IFERROR(
   'Identitas Siswa'!E14 &amp; " " &amp; LOWER($AT$3) &amp; " " &amp; VLOOKUP(AP15, TP!$BO$5:$BP$24, 2, 0) &amp; ".",
"")</f>
        <v/>
      </c>
      <c r="AT15" s="58" t="str">
        <f>IFERROR(
   'Identitas Siswa'!E14 &amp; " " &amp; LOWER($AT$4) &amp; " " &amp; VLOOKUP(AR15, TP!$BO$5:$BP$24, 2, 0) &amp; ".",
"")</f>
        <v/>
      </c>
      <c r="AU15" s="15"/>
      <c r="AW15" s="29">
        <f t="shared" si="11"/>
        <v>0</v>
      </c>
      <c r="AX15" s="29">
        <f t="shared" si="0"/>
        <v>0</v>
      </c>
      <c r="AY15" s="29">
        <f t="shared" si="1"/>
        <v>0</v>
      </c>
      <c r="AZ15" s="54"/>
      <c r="BA15" s="29">
        <f t="shared" si="2"/>
        <v>0</v>
      </c>
      <c r="BE15" s="48"/>
      <c r="BF15" s="48"/>
    </row>
    <row r="16" spans="1:58" customFormat="1" hidden="1" x14ac:dyDescent="0.25">
      <c r="A16" s="56">
        <f>'Identitas Siswa'!A15</f>
        <v>8</v>
      </c>
      <c r="B16" s="62" t="str">
        <f>IF('Identitas Siswa'!D15=0,"",'Identitas Siswa'!D15)</f>
        <v/>
      </c>
      <c r="C16" s="160"/>
      <c r="D16" s="160"/>
      <c r="E16" s="160"/>
      <c r="F16" s="160"/>
      <c r="G16" s="160"/>
      <c r="H16" s="160"/>
      <c r="I16" s="160"/>
      <c r="J16" s="160"/>
      <c r="K16" s="160"/>
      <c r="L16" s="160"/>
      <c r="M16" s="160"/>
      <c r="N16" s="160"/>
      <c r="O16" s="160"/>
      <c r="P16" s="160"/>
      <c r="Q16" s="160"/>
      <c r="R16" s="160"/>
      <c r="S16" s="160"/>
      <c r="T16" s="160"/>
      <c r="U16" s="160"/>
      <c r="V16" s="160"/>
      <c r="W16" s="160"/>
      <c r="X16" s="160"/>
      <c r="Y16" s="160"/>
      <c r="Z16" s="160"/>
      <c r="AA16" s="160"/>
      <c r="AB16" s="160"/>
      <c r="AC16" s="160"/>
      <c r="AD16" s="160"/>
      <c r="AE16" s="160"/>
      <c r="AF16" s="160"/>
      <c r="AG16" s="160"/>
      <c r="AH16" s="160"/>
      <c r="AI16" s="160"/>
      <c r="AJ16" s="160"/>
      <c r="AK16" s="57">
        <f t="shared" si="3"/>
        <v>0</v>
      </c>
      <c r="AL16" s="57">
        <f t="shared" si="4"/>
        <v>0</v>
      </c>
      <c r="AM16" s="57">
        <f t="shared" si="5"/>
        <v>0</v>
      </c>
      <c r="AN16" s="57" t="str">
        <f t="shared" si="6"/>
        <v/>
      </c>
      <c r="AO16" s="56">
        <f t="shared" si="7"/>
        <v>0</v>
      </c>
      <c r="AP16" s="56" t="str">
        <f t="shared" si="8"/>
        <v/>
      </c>
      <c r="AQ16" s="56">
        <f t="shared" si="9"/>
        <v>0</v>
      </c>
      <c r="AR16" s="56" t="str">
        <f t="shared" si="10"/>
        <v/>
      </c>
      <c r="AS16" s="58" t="str">
        <f>IFERROR(
   'Identitas Siswa'!E15 &amp; " " &amp; LOWER($AT$3) &amp; " " &amp; VLOOKUP(AP16, TP!$BO$5:$BP$24, 2, 0) &amp; ".",
"")</f>
        <v/>
      </c>
      <c r="AT16" s="58" t="str">
        <f>IFERROR(
   'Identitas Siswa'!E15 &amp; " " &amp; LOWER($AT$4) &amp; " " &amp; VLOOKUP(AR16, TP!$BO$5:$BP$24, 2, 0) &amp; ".",
"")</f>
        <v/>
      </c>
      <c r="AU16" s="15"/>
      <c r="AW16" s="29">
        <f t="shared" si="11"/>
        <v>0</v>
      </c>
      <c r="AX16" s="29">
        <f t="shared" si="0"/>
        <v>0</v>
      </c>
      <c r="AY16" s="29">
        <f t="shared" si="1"/>
        <v>0</v>
      </c>
      <c r="AZ16" s="54"/>
      <c r="BA16" s="29">
        <f t="shared" si="2"/>
        <v>0</v>
      </c>
      <c r="BE16" s="48"/>
      <c r="BF16" s="48"/>
    </row>
    <row r="17" spans="1:58" customFormat="1" hidden="1" x14ac:dyDescent="0.25">
      <c r="A17" s="56">
        <f>'Identitas Siswa'!A16</f>
        <v>9</v>
      </c>
      <c r="B17" s="62" t="str">
        <f>IF('Identitas Siswa'!D16=0,"",'Identitas Siswa'!D16)</f>
        <v/>
      </c>
      <c r="C17" s="160"/>
      <c r="D17" s="160"/>
      <c r="E17" s="160"/>
      <c r="F17" s="160"/>
      <c r="G17" s="160"/>
      <c r="H17" s="160"/>
      <c r="I17" s="160"/>
      <c r="J17" s="160"/>
      <c r="K17" s="160"/>
      <c r="L17" s="160"/>
      <c r="M17" s="160"/>
      <c r="N17" s="160"/>
      <c r="O17" s="160"/>
      <c r="P17" s="160"/>
      <c r="Q17" s="160"/>
      <c r="R17" s="160"/>
      <c r="S17" s="160"/>
      <c r="T17" s="160"/>
      <c r="U17" s="160"/>
      <c r="V17" s="160"/>
      <c r="W17" s="160"/>
      <c r="X17" s="160"/>
      <c r="Y17" s="160"/>
      <c r="Z17" s="160"/>
      <c r="AA17" s="160"/>
      <c r="AB17" s="160"/>
      <c r="AC17" s="160"/>
      <c r="AD17" s="160"/>
      <c r="AE17" s="160"/>
      <c r="AF17" s="160"/>
      <c r="AG17" s="160"/>
      <c r="AH17" s="160"/>
      <c r="AI17" s="160"/>
      <c r="AJ17" s="160"/>
      <c r="AK17" s="57">
        <f t="shared" si="3"/>
        <v>0</v>
      </c>
      <c r="AL17" s="57">
        <f t="shared" si="4"/>
        <v>0</v>
      </c>
      <c r="AM17" s="57">
        <f t="shared" si="5"/>
        <v>0</v>
      </c>
      <c r="AN17" s="57" t="str">
        <f t="shared" si="6"/>
        <v/>
      </c>
      <c r="AO17" s="56">
        <f t="shared" si="7"/>
        <v>0</v>
      </c>
      <c r="AP17" s="56" t="str">
        <f t="shared" si="8"/>
        <v/>
      </c>
      <c r="AQ17" s="56">
        <f t="shared" si="9"/>
        <v>0</v>
      </c>
      <c r="AR17" s="56" t="str">
        <f t="shared" si="10"/>
        <v/>
      </c>
      <c r="AS17" s="58" t="str">
        <f>IFERROR(
   'Identitas Siswa'!E16 &amp; " " &amp; LOWER($AT$3) &amp; " " &amp; VLOOKUP(AP17, TP!$BO$5:$BP$24, 2, 0) &amp; ".",
"")</f>
        <v/>
      </c>
      <c r="AT17" s="58" t="str">
        <f>IFERROR(
   'Identitas Siswa'!E16 &amp; " " &amp; LOWER($AT$4) &amp; " " &amp; VLOOKUP(AR17, TP!$BO$5:$BP$24, 2, 0) &amp; ".",
"")</f>
        <v/>
      </c>
      <c r="AU17" s="15"/>
      <c r="AW17" s="29">
        <f t="shared" si="11"/>
        <v>0</v>
      </c>
      <c r="AX17" s="29">
        <f t="shared" si="0"/>
        <v>0</v>
      </c>
      <c r="AY17" s="29">
        <f t="shared" si="1"/>
        <v>0</v>
      </c>
      <c r="AZ17" s="54"/>
      <c r="BA17" s="29">
        <f t="shared" si="2"/>
        <v>0</v>
      </c>
      <c r="BE17" s="48"/>
      <c r="BF17" s="48"/>
    </row>
    <row r="18" spans="1:58" customFormat="1" hidden="1" x14ac:dyDescent="0.25">
      <c r="A18" s="56">
        <f>'Identitas Siswa'!A17</f>
        <v>10</v>
      </c>
      <c r="B18" s="62" t="str">
        <f>IF('Identitas Siswa'!D17=0,"",'Identitas Siswa'!D17)</f>
        <v/>
      </c>
      <c r="C18" s="160"/>
      <c r="D18" s="160"/>
      <c r="E18" s="160"/>
      <c r="F18" s="160"/>
      <c r="G18" s="160"/>
      <c r="H18" s="160"/>
      <c r="I18" s="160"/>
      <c r="J18" s="160"/>
      <c r="K18" s="160"/>
      <c r="L18" s="160"/>
      <c r="M18" s="160"/>
      <c r="N18" s="160"/>
      <c r="O18" s="160"/>
      <c r="P18" s="160"/>
      <c r="Q18" s="160"/>
      <c r="R18" s="160"/>
      <c r="S18" s="160"/>
      <c r="T18" s="160"/>
      <c r="U18" s="160"/>
      <c r="V18" s="160"/>
      <c r="W18" s="160"/>
      <c r="X18" s="160"/>
      <c r="Y18" s="160"/>
      <c r="Z18" s="160"/>
      <c r="AA18" s="160"/>
      <c r="AB18" s="160"/>
      <c r="AC18" s="160"/>
      <c r="AD18" s="160"/>
      <c r="AE18" s="160"/>
      <c r="AF18" s="160"/>
      <c r="AG18" s="160"/>
      <c r="AH18" s="160"/>
      <c r="AI18" s="160"/>
      <c r="AJ18" s="160"/>
      <c r="AK18" s="57">
        <f t="shared" si="3"/>
        <v>0</v>
      </c>
      <c r="AL18" s="57">
        <f t="shared" si="4"/>
        <v>0</v>
      </c>
      <c r="AM18" s="57">
        <f t="shared" si="5"/>
        <v>0</v>
      </c>
      <c r="AN18" s="57" t="str">
        <f t="shared" si="6"/>
        <v/>
      </c>
      <c r="AO18" s="56">
        <f t="shared" si="7"/>
        <v>0</v>
      </c>
      <c r="AP18" s="56" t="str">
        <f t="shared" si="8"/>
        <v/>
      </c>
      <c r="AQ18" s="56">
        <f t="shared" si="9"/>
        <v>0</v>
      </c>
      <c r="AR18" s="56" t="str">
        <f t="shared" si="10"/>
        <v/>
      </c>
      <c r="AS18" s="58" t="str">
        <f>IFERROR(
   'Identitas Siswa'!E17 &amp; " " &amp; LOWER($AT$3) &amp; " " &amp; VLOOKUP(AP18, TP!$BO$5:$BP$24, 2, 0) &amp; ".",
"")</f>
        <v/>
      </c>
      <c r="AT18" s="58" t="str">
        <f>IFERROR(
   'Identitas Siswa'!E17 &amp; " " &amp; LOWER($AT$4) &amp; " " &amp; VLOOKUP(AR18, TP!$BO$5:$BP$24, 2, 0) &amp; ".",
"")</f>
        <v/>
      </c>
      <c r="AU18" s="15"/>
      <c r="AW18" s="29">
        <f t="shared" si="11"/>
        <v>0</v>
      </c>
      <c r="AX18" s="29">
        <f t="shared" si="0"/>
        <v>0</v>
      </c>
      <c r="AY18" s="29">
        <f t="shared" si="1"/>
        <v>0</v>
      </c>
      <c r="AZ18" s="54"/>
      <c r="BA18" s="29">
        <f t="shared" si="2"/>
        <v>0</v>
      </c>
      <c r="BE18" s="48"/>
      <c r="BF18" s="48"/>
    </row>
    <row r="19" spans="1:58" customFormat="1" hidden="1" x14ac:dyDescent="0.25">
      <c r="A19" s="56">
        <f>'Identitas Siswa'!A18</f>
        <v>11</v>
      </c>
      <c r="B19" s="62" t="str">
        <f>IF('Identitas Siswa'!D18=0,"",'Identitas Siswa'!D18)</f>
        <v/>
      </c>
      <c r="C19" s="160"/>
      <c r="D19" s="160"/>
      <c r="E19" s="160"/>
      <c r="F19" s="160"/>
      <c r="G19" s="160"/>
      <c r="H19" s="160"/>
      <c r="I19" s="160"/>
      <c r="J19" s="160"/>
      <c r="K19" s="160"/>
      <c r="L19" s="160"/>
      <c r="M19" s="160"/>
      <c r="N19" s="160"/>
      <c r="O19" s="160"/>
      <c r="P19" s="160"/>
      <c r="Q19" s="160"/>
      <c r="R19" s="160"/>
      <c r="S19" s="160"/>
      <c r="T19" s="160"/>
      <c r="U19" s="160"/>
      <c r="V19" s="160"/>
      <c r="W19" s="160"/>
      <c r="X19" s="160"/>
      <c r="Y19" s="160"/>
      <c r="Z19" s="160"/>
      <c r="AA19" s="160"/>
      <c r="AB19" s="160"/>
      <c r="AC19" s="160"/>
      <c r="AD19" s="160"/>
      <c r="AE19" s="160"/>
      <c r="AF19" s="160"/>
      <c r="AG19" s="160"/>
      <c r="AH19" s="160"/>
      <c r="AI19" s="160"/>
      <c r="AJ19" s="160"/>
      <c r="AK19" s="57">
        <f t="shared" si="3"/>
        <v>0</v>
      </c>
      <c r="AL19" s="57">
        <f t="shared" si="4"/>
        <v>0</v>
      </c>
      <c r="AM19" s="57">
        <f t="shared" si="5"/>
        <v>0</v>
      </c>
      <c r="AN19" s="57" t="str">
        <f t="shared" si="6"/>
        <v/>
      </c>
      <c r="AO19" s="56">
        <f t="shared" si="7"/>
        <v>0</v>
      </c>
      <c r="AP19" s="56" t="str">
        <f t="shared" si="8"/>
        <v/>
      </c>
      <c r="AQ19" s="56">
        <f t="shared" si="9"/>
        <v>0</v>
      </c>
      <c r="AR19" s="56" t="str">
        <f t="shared" si="10"/>
        <v/>
      </c>
      <c r="AS19" s="58" t="str">
        <f>IFERROR(
   'Identitas Siswa'!E18 &amp; " " &amp; LOWER($AT$3) &amp; " " &amp; VLOOKUP(AP19, TP!$BO$5:$BP$24, 2, 0) &amp; ".",
"")</f>
        <v/>
      </c>
      <c r="AT19" s="58" t="str">
        <f>IFERROR(
   'Identitas Siswa'!E18 &amp; " " &amp; LOWER($AT$4) &amp; " " &amp; VLOOKUP(AR19, TP!$BO$5:$BP$24, 2, 0) &amp; ".",
"")</f>
        <v/>
      </c>
      <c r="AU19" s="15"/>
      <c r="AW19" s="29">
        <f t="shared" si="11"/>
        <v>0</v>
      </c>
      <c r="AX19" s="29">
        <f t="shared" si="0"/>
        <v>0</v>
      </c>
      <c r="AY19" s="29">
        <f t="shared" si="1"/>
        <v>0</v>
      </c>
      <c r="AZ19" s="54"/>
      <c r="BA19" s="29">
        <f t="shared" si="2"/>
        <v>0</v>
      </c>
      <c r="BE19" s="48"/>
      <c r="BF19" s="48"/>
    </row>
    <row r="20" spans="1:58" customFormat="1" hidden="1" x14ac:dyDescent="0.25">
      <c r="A20" s="56">
        <f>'Identitas Siswa'!A19</f>
        <v>12</v>
      </c>
      <c r="B20" s="62" t="str">
        <f>IF('Identitas Siswa'!D19=0,"",'Identitas Siswa'!D19)</f>
        <v/>
      </c>
      <c r="C20" s="160"/>
      <c r="D20" s="160"/>
      <c r="E20" s="160"/>
      <c r="F20" s="160"/>
      <c r="G20" s="160"/>
      <c r="H20" s="160"/>
      <c r="I20" s="160"/>
      <c r="J20" s="160"/>
      <c r="K20" s="160"/>
      <c r="L20" s="160"/>
      <c r="M20" s="160"/>
      <c r="N20" s="160"/>
      <c r="O20" s="160"/>
      <c r="P20" s="160"/>
      <c r="Q20" s="160"/>
      <c r="R20" s="160"/>
      <c r="S20" s="160"/>
      <c r="T20" s="160"/>
      <c r="U20" s="160"/>
      <c r="V20" s="160"/>
      <c r="W20" s="160"/>
      <c r="X20" s="160"/>
      <c r="Y20" s="160"/>
      <c r="Z20" s="160"/>
      <c r="AA20" s="160"/>
      <c r="AB20" s="160"/>
      <c r="AC20" s="160"/>
      <c r="AD20" s="160"/>
      <c r="AE20" s="160"/>
      <c r="AF20" s="160"/>
      <c r="AG20" s="160"/>
      <c r="AH20" s="160"/>
      <c r="AI20" s="160"/>
      <c r="AJ20" s="160"/>
      <c r="AK20" s="57">
        <f t="shared" si="3"/>
        <v>0</v>
      </c>
      <c r="AL20" s="57">
        <f t="shared" si="4"/>
        <v>0</v>
      </c>
      <c r="AM20" s="57">
        <f t="shared" si="5"/>
        <v>0</v>
      </c>
      <c r="AN20" s="57" t="str">
        <f t="shared" si="6"/>
        <v/>
      </c>
      <c r="AO20" s="56">
        <f t="shared" si="7"/>
        <v>0</v>
      </c>
      <c r="AP20" s="56" t="str">
        <f t="shared" si="8"/>
        <v/>
      </c>
      <c r="AQ20" s="56">
        <f t="shared" si="9"/>
        <v>0</v>
      </c>
      <c r="AR20" s="56" t="str">
        <f t="shared" si="10"/>
        <v/>
      </c>
      <c r="AS20" s="58" t="str">
        <f>IFERROR(
   'Identitas Siswa'!E19 &amp; " " &amp; LOWER($AT$3) &amp; " " &amp; VLOOKUP(AP20, TP!$BO$5:$BP$24, 2, 0) &amp; ".",
"")</f>
        <v/>
      </c>
      <c r="AT20" s="58" t="str">
        <f>IFERROR(
   'Identitas Siswa'!E19 &amp; " " &amp; LOWER($AT$4) &amp; " " &amp; VLOOKUP(AR20, TP!$BO$5:$BP$24, 2, 0) &amp; ".",
"")</f>
        <v/>
      </c>
      <c r="AU20" s="15"/>
      <c r="AW20" s="29">
        <f t="shared" si="11"/>
        <v>0</v>
      </c>
      <c r="AX20" s="29">
        <f t="shared" si="0"/>
        <v>0</v>
      </c>
      <c r="AY20" s="29">
        <f t="shared" si="1"/>
        <v>0</v>
      </c>
      <c r="AZ20" s="54"/>
      <c r="BA20" s="29">
        <f t="shared" si="2"/>
        <v>0</v>
      </c>
      <c r="BE20" s="48"/>
      <c r="BF20" s="48"/>
    </row>
    <row r="21" spans="1:58" customFormat="1" hidden="1" x14ac:dyDescent="0.25">
      <c r="A21" s="56">
        <f>'Identitas Siswa'!A20</f>
        <v>13</v>
      </c>
      <c r="B21" s="62" t="str">
        <f>IF('Identitas Siswa'!D20=0,"",'Identitas Siswa'!D20)</f>
        <v/>
      </c>
      <c r="C21" s="160"/>
      <c r="D21" s="160"/>
      <c r="E21" s="160"/>
      <c r="F21" s="160"/>
      <c r="G21" s="160"/>
      <c r="H21" s="160"/>
      <c r="I21" s="160"/>
      <c r="J21" s="160"/>
      <c r="K21" s="160"/>
      <c r="L21" s="160"/>
      <c r="M21" s="160"/>
      <c r="N21" s="160"/>
      <c r="O21" s="160"/>
      <c r="P21" s="160"/>
      <c r="Q21" s="160"/>
      <c r="R21" s="160"/>
      <c r="S21" s="160"/>
      <c r="T21" s="160"/>
      <c r="U21" s="160"/>
      <c r="V21" s="160"/>
      <c r="W21" s="160"/>
      <c r="X21" s="160"/>
      <c r="Y21" s="160"/>
      <c r="Z21" s="160"/>
      <c r="AA21" s="160"/>
      <c r="AB21" s="160"/>
      <c r="AC21" s="160"/>
      <c r="AD21" s="160"/>
      <c r="AE21" s="160"/>
      <c r="AF21" s="160"/>
      <c r="AG21" s="160"/>
      <c r="AH21" s="160"/>
      <c r="AI21" s="160"/>
      <c r="AJ21" s="160"/>
      <c r="AK21" s="57">
        <f t="shared" si="3"/>
        <v>0</v>
      </c>
      <c r="AL21" s="57">
        <f t="shared" si="4"/>
        <v>0</v>
      </c>
      <c r="AM21" s="57">
        <f t="shared" si="5"/>
        <v>0</v>
      </c>
      <c r="AN21" s="57" t="str">
        <f t="shared" si="6"/>
        <v/>
      </c>
      <c r="AO21" s="56">
        <f t="shared" si="7"/>
        <v>0</v>
      </c>
      <c r="AP21" s="56" t="str">
        <f t="shared" si="8"/>
        <v/>
      </c>
      <c r="AQ21" s="56">
        <f t="shared" si="9"/>
        <v>0</v>
      </c>
      <c r="AR21" s="56" t="str">
        <f t="shared" si="10"/>
        <v/>
      </c>
      <c r="AS21" s="58" t="str">
        <f>IFERROR(
   'Identitas Siswa'!E20 &amp; " " &amp; LOWER($AT$3) &amp; " " &amp; VLOOKUP(AP21, TP!$BO$5:$BP$24, 2, 0) &amp; ".",
"")</f>
        <v/>
      </c>
      <c r="AT21" s="58" t="str">
        <f>IFERROR(
   'Identitas Siswa'!E20 &amp; " " &amp; LOWER($AT$4) &amp; " " &amp; VLOOKUP(AR21, TP!$BO$5:$BP$24, 2, 0) &amp; ".",
"")</f>
        <v/>
      </c>
      <c r="AU21" s="15"/>
      <c r="AW21" s="29">
        <f t="shared" si="11"/>
        <v>0</v>
      </c>
      <c r="AX21" s="29">
        <f t="shared" si="0"/>
        <v>0</v>
      </c>
      <c r="AY21" s="29">
        <f t="shared" si="1"/>
        <v>0</v>
      </c>
      <c r="AZ21" s="54"/>
      <c r="BA21" s="29">
        <f t="shared" si="2"/>
        <v>0</v>
      </c>
      <c r="BE21" s="48"/>
      <c r="BF21" s="48"/>
    </row>
    <row r="22" spans="1:58" customFormat="1" hidden="1" x14ac:dyDescent="0.25">
      <c r="A22" s="56">
        <f>'Identitas Siswa'!A21</f>
        <v>14</v>
      </c>
      <c r="B22" s="62" t="str">
        <f>IF('Identitas Siswa'!D21=0,"",'Identitas Siswa'!D21)</f>
        <v/>
      </c>
      <c r="C22" s="160"/>
      <c r="D22" s="160"/>
      <c r="E22" s="160"/>
      <c r="F22" s="160"/>
      <c r="G22" s="160"/>
      <c r="H22" s="160"/>
      <c r="I22" s="160"/>
      <c r="J22" s="160"/>
      <c r="K22" s="160"/>
      <c r="L22" s="160"/>
      <c r="M22" s="160"/>
      <c r="N22" s="160"/>
      <c r="O22" s="160"/>
      <c r="P22" s="160"/>
      <c r="Q22" s="160"/>
      <c r="R22" s="160"/>
      <c r="S22" s="160"/>
      <c r="T22" s="160"/>
      <c r="U22" s="160"/>
      <c r="V22" s="160"/>
      <c r="W22" s="160"/>
      <c r="X22" s="160"/>
      <c r="Y22" s="160"/>
      <c r="Z22" s="160"/>
      <c r="AA22" s="160"/>
      <c r="AB22" s="160"/>
      <c r="AC22" s="160"/>
      <c r="AD22" s="160"/>
      <c r="AE22" s="160"/>
      <c r="AF22" s="160"/>
      <c r="AG22" s="160"/>
      <c r="AH22" s="160"/>
      <c r="AI22" s="160"/>
      <c r="AJ22" s="160"/>
      <c r="AK22" s="57">
        <f t="shared" si="3"/>
        <v>0</v>
      </c>
      <c r="AL22" s="57">
        <f t="shared" si="4"/>
        <v>0</v>
      </c>
      <c r="AM22" s="57">
        <f t="shared" si="5"/>
        <v>0</v>
      </c>
      <c r="AN22" s="57" t="str">
        <f t="shared" si="6"/>
        <v/>
      </c>
      <c r="AO22" s="56">
        <f t="shared" si="7"/>
        <v>0</v>
      </c>
      <c r="AP22" s="56" t="str">
        <f t="shared" si="8"/>
        <v/>
      </c>
      <c r="AQ22" s="56">
        <f t="shared" si="9"/>
        <v>0</v>
      </c>
      <c r="AR22" s="56" t="str">
        <f t="shared" si="10"/>
        <v/>
      </c>
      <c r="AS22" s="58" t="str">
        <f>IFERROR(
   'Identitas Siswa'!E21 &amp; " " &amp; LOWER($AT$3) &amp; " " &amp; VLOOKUP(AP22, TP!$BO$5:$BP$24, 2, 0) &amp; ".",
"")</f>
        <v/>
      </c>
      <c r="AT22" s="58" t="str">
        <f>IFERROR(
   'Identitas Siswa'!E21 &amp; " " &amp; LOWER($AT$4) &amp; " " &amp; VLOOKUP(AR22, TP!$BO$5:$BP$24, 2, 0) &amp; ".",
"")</f>
        <v/>
      </c>
      <c r="AU22" s="15"/>
      <c r="AW22" s="29">
        <f t="shared" si="11"/>
        <v>0</v>
      </c>
      <c r="AX22" s="29">
        <f t="shared" si="0"/>
        <v>0</v>
      </c>
      <c r="AY22" s="29">
        <f t="shared" si="1"/>
        <v>0</v>
      </c>
      <c r="AZ22" s="54"/>
      <c r="BA22" s="29">
        <f t="shared" si="2"/>
        <v>0</v>
      </c>
      <c r="BE22" s="48"/>
      <c r="BF22" s="48"/>
    </row>
    <row r="23" spans="1:58" customFormat="1" hidden="1" x14ac:dyDescent="0.25">
      <c r="A23" s="56">
        <f>'Identitas Siswa'!A22</f>
        <v>15</v>
      </c>
      <c r="B23" s="62" t="str">
        <f>IF('Identitas Siswa'!D22=0,"",'Identitas Siswa'!D22)</f>
        <v/>
      </c>
      <c r="C23" s="160"/>
      <c r="D23" s="160"/>
      <c r="E23" s="160"/>
      <c r="F23" s="160"/>
      <c r="G23" s="160"/>
      <c r="H23" s="160"/>
      <c r="I23" s="160"/>
      <c r="J23" s="160"/>
      <c r="K23" s="160"/>
      <c r="L23" s="160"/>
      <c r="M23" s="160"/>
      <c r="N23" s="160"/>
      <c r="O23" s="160"/>
      <c r="P23" s="160"/>
      <c r="Q23" s="160"/>
      <c r="R23" s="160"/>
      <c r="S23" s="160"/>
      <c r="T23" s="160"/>
      <c r="U23" s="160"/>
      <c r="V23" s="160"/>
      <c r="W23" s="160"/>
      <c r="X23" s="160"/>
      <c r="Y23" s="160"/>
      <c r="Z23" s="160"/>
      <c r="AA23" s="160"/>
      <c r="AB23" s="160"/>
      <c r="AC23" s="160"/>
      <c r="AD23" s="160"/>
      <c r="AE23" s="160"/>
      <c r="AF23" s="160"/>
      <c r="AG23" s="160"/>
      <c r="AH23" s="160"/>
      <c r="AI23" s="160"/>
      <c r="AJ23" s="160"/>
      <c r="AK23" s="57">
        <f t="shared" si="3"/>
        <v>0</v>
      </c>
      <c r="AL23" s="57">
        <f t="shared" si="4"/>
        <v>0</v>
      </c>
      <c r="AM23" s="57">
        <f t="shared" si="5"/>
        <v>0</v>
      </c>
      <c r="AN23" s="57" t="str">
        <f t="shared" si="6"/>
        <v/>
      </c>
      <c r="AO23" s="56">
        <f t="shared" si="7"/>
        <v>0</v>
      </c>
      <c r="AP23" s="56" t="str">
        <f t="shared" si="8"/>
        <v/>
      </c>
      <c r="AQ23" s="56">
        <f t="shared" si="9"/>
        <v>0</v>
      </c>
      <c r="AR23" s="56" t="str">
        <f t="shared" si="10"/>
        <v/>
      </c>
      <c r="AS23" s="58" t="str">
        <f>IFERROR(
   'Identitas Siswa'!E22 &amp; " " &amp; LOWER($AT$3) &amp; " " &amp; VLOOKUP(AP23, TP!$BO$5:$BP$24, 2, 0) &amp; ".",
"")</f>
        <v/>
      </c>
      <c r="AT23" s="58" t="str">
        <f>IFERROR(
   'Identitas Siswa'!E22 &amp; " " &amp; LOWER($AT$4) &amp; " " &amp; VLOOKUP(AR23, TP!$BO$5:$BP$24, 2, 0) &amp; ".",
"")</f>
        <v/>
      </c>
      <c r="AU23" s="15"/>
      <c r="AW23" s="29">
        <f t="shared" si="11"/>
        <v>0</v>
      </c>
      <c r="AX23" s="29">
        <f t="shared" si="0"/>
        <v>0</v>
      </c>
      <c r="AY23" s="29">
        <f t="shared" si="1"/>
        <v>0</v>
      </c>
      <c r="AZ23" s="54"/>
      <c r="BA23" s="29">
        <f t="shared" si="2"/>
        <v>0</v>
      </c>
      <c r="BE23" s="48"/>
      <c r="BF23" s="48"/>
    </row>
    <row r="24" spans="1:58" customFormat="1" hidden="1" x14ac:dyDescent="0.25">
      <c r="A24" s="56">
        <f>'Identitas Siswa'!A23</f>
        <v>16</v>
      </c>
      <c r="B24" s="62" t="str">
        <f>IF('Identitas Siswa'!D23=0,"",'Identitas Siswa'!D23)</f>
        <v/>
      </c>
      <c r="C24" s="160"/>
      <c r="D24" s="160"/>
      <c r="E24" s="160"/>
      <c r="F24" s="160"/>
      <c r="G24" s="160"/>
      <c r="H24" s="160"/>
      <c r="I24" s="160"/>
      <c r="J24" s="160"/>
      <c r="K24" s="160"/>
      <c r="L24" s="160"/>
      <c r="M24" s="160"/>
      <c r="N24" s="160"/>
      <c r="O24" s="160"/>
      <c r="P24" s="160"/>
      <c r="Q24" s="160"/>
      <c r="R24" s="160"/>
      <c r="S24" s="160"/>
      <c r="T24" s="160"/>
      <c r="U24" s="160"/>
      <c r="V24" s="160"/>
      <c r="W24" s="160"/>
      <c r="X24" s="160"/>
      <c r="Y24" s="160"/>
      <c r="Z24" s="160"/>
      <c r="AA24" s="160"/>
      <c r="AB24" s="160"/>
      <c r="AC24" s="160"/>
      <c r="AD24" s="160"/>
      <c r="AE24" s="160"/>
      <c r="AF24" s="160"/>
      <c r="AG24" s="160"/>
      <c r="AH24" s="160"/>
      <c r="AI24" s="160"/>
      <c r="AJ24" s="160"/>
      <c r="AK24" s="57">
        <f t="shared" si="3"/>
        <v>0</v>
      </c>
      <c r="AL24" s="57">
        <f t="shared" si="4"/>
        <v>0</v>
      </c>
      <c r="AM24" s="57">
        <f t="shared" si="5"/>
        <v>0</v>
      </c>
      <c r="AN24" s="57" t="str">
        <f t="shared" si="6"/>
        <v/>
      </c>
      <c r="AO24" s="56">
        <f t="shared" si="7"/>
        <v>0</v>
      </c>
      <c r="AP24" s="56" t="str">
        <f t="shared" si="8"/>
        <v/>
      </c>
      <c r="AQ24" s="56">
        <f t="shared" si="9"/>
        <v>0</v>
      </c>
      <c r="AR24" s="56" t="str">
        <f t="shared" si="10"/>
        <v/>
      </c>
      <c r="AS24" s="58" t="str">
        <f>IFERROR(
   'Identitas Siswa'!E23 &amp; " " &amp; LOWER($AT$3) &amp; " " &amp; VLOOKUP(AP24, TP!$BO$5:$BP$24, 2, 0) &amp; ".",
"")</f>
        <v/>
      </c>
      <c r="AT24" s="58" t="str">
        <f>IFERROR(
   'Identitas Siswa'!E23 &amp; " " &amp; LOWER($AT$4) &amp; " " &amp; VLOOKUP(AR24, TP!$BO$5:$BP$24, 2, 0) &amp; ".",
"")</f>
        <v/>
      </c>
      <c r="AU24" s="15"/>
      <c r="AW24" s="29">
        <f t="shared" si="11"/>
        <v>0</v>
      </c>
      <c r="AX24" s="29">
        <f t="shared" si="0"/>
        <v>0</v>
      </c>
      <c r="AY24" s="29">
        <f t="shared" si="1"/>
        <v>0</v>
      </c>
      <c r="AZ24" s="54"/>
      <c r="BA24" s="29">
        <f t="shared" si="2"/>
        <v>0</v>
      </c>
      <c r="BE24" s="48"/>
      <c r="BF24" s="48"/>
    </row>
    <row r="25" spans="1:58" customFormat="1" hidden="1" x14ac:dyDescent="0.25">
      <c r="A25" s="56">
        <f>'Identitas Siswa'!A24</f>
        <v>17</v>
      </c>
      <c r="B25" s="62" t="str">
        <f>IF('Identitas Siswa'!D24=0,"",'Identitas Siswa'!D24)</f>
        <v/>
      </c>
      <c r="C25" s="160"/>
      <c r="D25" s="160"/>
      <c r="E25" s="160"/>
      <c r="F25" s="160"/>
      <c r="G25" s="160"/>
      <c r="H25" s="160"/>
      <c r="I25" s="160"/>
      <c r="J25" s="160"/>
      <c r="K25" s="160"/>
      <c r="L25" s="160"/>
      <c r="M25" s="160"/>
      <c r="N25" s="160"/>
      <c r="O25" s="160"/>
      <c r="P25" s="160"/>
      <c r="Q25" s="160"/>
      <c r="R25" s="160"/>
      <c r="S25" s="160"/>
      <c r="T25" s="160"/>
      <c r="U25" s="160"/>
      <c r="V25" s="160"/>
      <c r="W25" s="160"/>
      <c r="X25" s="160"/>
      <c r="Y25" s="160"/>
      <c r="Z25" s="160"/>
      <c r="AA25" s="160"/>
      <c r="AB25" s="160"/>
      <c r="AC25" s="160"/>
      <c r="AD25" s="160"/>
      <c r="AE25" s="160"/>
      <c r="AF25" s="160"/>
      <c r="AG25" s="160"/>
      <c r="AH25" s="160"/>
      <c r="AI25" s="160"/>
      <c r="AJ25" s="160"/>
      <c r="AK25" s="57">
        <f t="shared" si="3"/>
        <v>0</v>
      </c>
      <c r="AL25" s="57">
        <f t="shared" si="4"/>
        <v>0</v>
      </c>
      <c r="AM25" s="57">
        <f t="shared" si="5"/>
        <v>0</v>
      </c>
      <c r="AN25" s="57" t="str">
        <f t="shared" si="6"/>
        <v/>
      </c>
      <c r="AO25" s="56">
        <f t="shared" si="7"/>
        <v>0</v>
      </c>
      <c r="AP25" s="56" t="str">
        <f t="shared" si="8"/>
        <v/>
      </c>
      <c r="AQ25" s="56">
        <f t="shared" si="9"/>
        <v>0</v>
      </c>
      <c r="AR25" s="56" t="str">
        <f t="shared" si="10"/>
        <v/>
      </c>
      <c r="AS25" s="58" t="str">
        <f>IFERROR(
   'Identitas Siswa'!E24 &amp; " " &amp; LOWER($AT$3) &amp; " " &amp; VLOOKUP(AP25, TP!$BO$5:$BP$24, 2, 0) &amp; ".",
"")</f>
        <v/>
      </c>
      <c r="AT25" s="58" t="str">
        <f>IFERROR(
   'Identitas Siswa'!E24 &amp; " " &amp; LOWER($AT$4) &amp; " " &amp; VLOOKUP(AR25, TP!$BO$5:$BP$24, 2, 0) &amp; ".",
"")</f>
        <v/>
      </c>
      <c r="AU25" s="15"/>
      <c r="AW25" s="29">
        <f t="shared" si="11"/>
        <v>0</v>
      </c>
      <c r="AX25" s="29">
        <f t="shared" si="0"/>
        <v>0</v>
      </c>
      <c r="AY25" s="29">
        <f t="shared" si="1"/>
        <v>0</v>
      </c>
      <c r="AZ25" s="54"/>
      <c r="BA25" s="29">
        <f t="shared" si="2"/>
        <v>0</v>
      </c>
      <c r="BE25" s="48"/>
      <c r="BF25" s="48"/>
    </row>
    <row r="26" spans="1:58" customFormat="1" hidden="1" x14ac:dyDescent="0.25">
      <c r="A26" s="56">
        <f>'Identitas Siswa'!A25</f>
        <v>18</v>
      </c>
      <c r="B26" s="62" t="str">
        <f>IF('Identitas Siswa'!D25=0,"",'Identitas Siswa'!D25)</f>
        <v/>
      </c>
      <c r="C26" s="160"/>
      <c r="D26" s="160"/>
      <c r="E26" s="160"/>
      <c r="F26" s="160"/>
      <c r="G26" s="160"/>
      <c r="H26" s="160"/>
      <c r="I26" s="160"/>
      <c r="J26" s="160"/>
      <c r="K26" s="160"/>
      <c r="L26" s="160"/>
      <c r="M26" s="160"/>
      <c r="N26" s="160"/>
      <c r="O26" s="160"/>
      <c r="P26" s="160"/>
      <c r="Q26" s="160"/>
      <c r="R26" s="160"/>
      <c r="S26" s="160"/>
      <c r="T26" s="160"/>
      <c r="U26" s="160"/>
      <c r="V26" s="160"/>
      <c r="W26" s="160"/>
      <c r="X26" s="160"/>
      <c r="Y26" s="160"/>
      <c r="Z26" s="160"/>
      <c r="AA26" s="160"/>
      <c r="AB26" s="160"/>
      <c r="AC26" s="160"/>
      <c r="AD26" s="160"/>
      <c r="AE26" s="160"/>
      <c r="AF26" s="160"/>
      <c r="AG26" s="160"/>
      <c r="AH26" s="160"/>
      <c r="AI26" s="160"/>
      <c r="AJ26" s="160"/>
      <c r="AK26" s="57">
        <f t="shared" si="3"/>
        <v>0</v>
      </c>
      <c r="AL26" s="57">
        <f t="shared" si="4"/>
        <v>0</v>
      </c>
      <c r="AM26" s="57">
        <f t="shared" si="5"/>
        <v>0</v>
      </c>
      <c r="AN26" s="57" t="str">
        <f t="shared" si="6"/>
        <v/>
      </c>
      <c r="AO26" s="56">
        <f t="shared" si="7"/>
        <v>0</v>
      </c>
      <c r="AP26" s="56" t="str">
        <f t="shared" si="8"/>
        <v/>
      </c>
      <c r="AQ26" s="56">
        <f t="shared" si="9"/>
        <v>0</v>
      </c>
      <c r="AR26" s="56" t="str">
        <f t="shared" si="10"/>
        <v/>
      </c>
      <c r="AS26" s="58" t="str">
        <f>IFERROR(
   'Identitas Siswa'!E25 &amp; " " &amp; LOWER($AT$3) &amp; " " &amp; VLOOKUP(AP26, TP!$BO$5:$BP$24, 2, 0) &amp; ".",
"")</f>
        <v/>
      </c>
      <c r="AT26" s="58" t="str">
        <f>IFERROR(
   'Identitas Siswa'!E25 &amp; " " &amp; LOWER($AT$4) &amp; " " &amp; VLOOKUP(AR26, TP!$BO$5:$BP$24, 2, 0) &amp; ".",
"")</f>
        <v/>
      </c>
      <c r="AU26" s="15"/>
      <c r="AW26" s="29">
        <f t="shared" si="11"/>
        <v>0</v>
      </c>
      <c r="AX26" s="29">
        <f t="shared" si="0"/>
        <v>0</v>
      </c>
      <c r="AY26" s="29">
        <f t="shared" si="1"/>
        <v>0</v>
      </c>
      <c r="AZ26" s="54"/>
      <c r="BA26" s="29">
        <f t="shared" si="2"/>
        <v>0</v>
      </c>
      <c r="BE26" s="48"/>
      <c r="BF26" s="48"/>
    </row>
    <row r="27" spans="1:58" customFormat="1" hidden="1" x14ac:dyDescent="0.25">
      <c r="A27" s="56">
        <f>'Identitas Siswa'!A26</f>
        <v>19</v>
      </c>
      <c r="B27" s="62" t="str">
        <f>IF('Identitas Siswa'!D26=0,"",'Identitas Siswa'!D26)</f>
        <v/>
      </c>
      <c r="C27" s="160"/>
      <c r="D27" s="160"/>
      <c r="E27" s="160"/>
      <c r="F27" s="160"/>
      <c r="G27" s="160"/>
      <c r="H27" s="160"/>
      <c r="I27" s="160"/>
      <c r="J27" s="160"/>
      <c r="K27" s="160"/>
      <c r="L27" s="160"/>
      <c r="M27" s="160"/>
      <c r="N27" s="160"/>
      <c r="O27" s="160"/>
      <c r="P27" s="160"/>
      <c r="Q27" s="160"/>
      <c r="R27" s="160"/>
      <c r="S27" s="160"/>
      <c r="T27" s="160"/>
      <c r="U27" s="160"/>
      <c r="V27" s="160"/>
      <c r="W27" s="160"/>
      <c r="X27" s="160"/>
      <c r="Y27" s="160"/>
      <c r="Z27" s="160"/>
      <c r="AA27" s="160"/>
      <c r="AB27" s="160"/>
      <c r="AC27" s="160"/>
      <c r="AD27" s="160"/>
      <c r="AE27" s="160"/>
      <c r="AF27" s="160"/>
      <c r="AG27" s="160"/>
      <c r="AH27" s="160"/>
      <c r="AI27" s="160"/>
      <c r="AJ27" s="160"/>
      <c r="AK27" s="57">
        <f t="shared" si="3"/>
        <v>0</v>
      </c>
      <c r="AL27" s="57">
        <f t="shared" si="4"/>
        <v>0</v>
      </c>
      <c r="AM27" s="57">
        <f t="shared" si="5"/>
        <v>0</v>
      </c>
      <c r="AN27" s="57" t="str">
        <f t="shared" si="6"/>
        <v/>
      </c>
      <c r="AO27" s="56">
        <f t="shared" si="7"/>
        <v>0</v>
      </c>
      <c r="AP27" s="56" t="str">
        <f t="shared" si="8"/>
        <v/>
      </c>
      <c r="AQ27" s="56">
        <f t="shared" si="9"/>
        <v>0</v>
      </c>
      <c r="AR27" s="56" t="str">
        <f t="shared" si="10"/>
        <v/>
      </c>
      <c r="AS27" s="58" t="str">
        <f>IFERROR(
   'Identitas Siswa'!E26 &amp; " " &amp; LOWER($AT$3) &amp; " " &amp; VLOOKUP(AP27, TP!$BO$5:$BP$24, 2, 0) &amp; ".",
"")</f>
        <v/>
      </c>
      <c r="AT27" s="58" t="str">
        <f>IFERROR(
   'Identitas Siswa'!E26 &amp; " " &amp; LOWER($AT$4) &amp; " " &amp; VLOOKUP(AR27, TP!$BO$5:$BP$24, 2, 0) &amp; ".",
"")</f>
        <v/>
      </c>
      <c r="AU27" s="15"/>
      <c r="AW27" s="29">
        <f t="shared" si="11"/>
        <v>0</v>
      </c>
      <c r="AX27" s="29">
        <f t="shared" si="0"/>
        <v>0</v>
      </c>
      <c r="AY27" s="29">
        <f t="shared" si="1"/>
        <v>0</v>
      </c>
      <c r="AZ27" s="54"/>
      <c r="BA27" s="29">
        <f t="shared" si="2"/>
        <v>0</v>
      </c>
      <c r="BE27" s="48"/>
      <c r="BF27" s="48"/>
    </row>
    <row r="28" spans="1:58" customFormat="1" hidden="1" x14ac:dyDescent="0.25">
      <c r="A28" s="56">
        <f>'Identitas Siswa'!A27</f>
        <v>20</v>
      </c>
      <c r="B28" s="62" t="str">
        <f>IF('Identitas Siswa'!D27=0,"",'Identitas Siswa'!D27)</f>
        <v/>
      </c>
      <c r="C28" s="160"/>
      <c r="D28" s="160"/>
      <c r="E28" s="160"/>
      <c r="F28" s="160"/>
      <c r="G28" s="160"/>
      <c r="H28" s="160"/>
      <c r="I28" s="160"/>
      <c r="J28" s="160"/>
      <c r="K28" s="160"/>
      <c r="L28" s="160"/>
      <c r="M28" s="160"/>
      <c r="N28" s="160"/>
      <c r="O28" s="160"/>
      <c r="P28" s="160"/>
      <c r="Q28" s="160"/>
      <c r="R28" s="160"/>
      <c r="S28" s="160"/>
      <c r="T28" s="160"/>
      <c r="U28" s="160"/>
      <c r="V28" s="160"/>
      <c r="W28" s="160"/>
      <c r="X28" s="160"/>
      <c r="Y28" s="160"/>
      <c r="Z28" s="160"/>
      <c r="AA28" s="160"/>
      <c r="AB28" s="160"/>
      <c r="AC28" s="160"/>
      <c r="AD28" s="160"/>
      <c r="AE28" s="160"/>
      <c r="AF28" s="160"/>
      <c r="AG28" s="160"/>
      <c r="AH28" s="160"/>
      <c r="AI28" s="160"/>
      <c r="AJ28" s="160"/>
      <c r="AK28" s="57">
        <f t="shared" si="3"/>
        <v>0</v>
      </c>
      <c r="AL28" s="57">
        <f t="shared" si="4"/>
        <v>0</v>
      </c>
      <c r="AM28" s="57">
        <f t="shared" si="5"/>
        <v>0</v>
      </c>
      <c r="AN28" s="57" t="str">
        <f t="shared" si="6"/>
        <v/>
      </c>
      <c r="AO28" s="56">
        <f t="shared" si="7"/>
        <v>0</v>
      </c>
      <c r="AP28" s="56" t="str">
        <f t="shared" si="8"/>
        <v/>
      </c>
      <c r="AQ28" s="56">
        <f t="shared" si="9"/>
        <v>0</v>
      </c>
      <c r="AR28" s="56" t="str">
        <f t="shared" si="10"/>
        <v/>
      </c>
      <c r="AS28" s="58" t="str">
        <f>IFERROR(
   'Identitas Siswa'!E27 &amp; " " &amp; LOWER($AT$3) &amp; " " &amp; VLOOKUP(AP28, TP!$BO$5:$BP$24, 2, 0) &amp; ".",
"")</f>
        <v/>
      </c>
      <c r="AT28" s="58" t="str">
        <f>IFERROR(
   'Identitas Siswa'!E27 &amp; " " &amp; LOWER($AT$4) &amp; " " &amp; VLOOKUP(AR28, TP!$BO$5:$BP$24, 2, 0) &amp; ".",
"")</f>
        <v/>
      </c>
      <c r="AU28" s="15"/>
      <c r="AW28" s="29">
        <f t="shared" si="11"/>
        <v>0</v>
      </c>
      <c r="AX28" s="29">
        <f t="shared" si="0"/>
        <v>0</v>
      </c>
      <c r="AY28" s="29">
        <f t="shared" si="1"/>
        <v>0</v>
      </c>
      <c r="AZ28" s="54"/>
      <c r="BA28" s="29">
        <f t="shared" si="2"/>
        <v>0</v>
      </c>
      <c r="BE28" s="48"/>
      <c r="BF28" s="48"/>
    </row>
    <row r="29" spans="1:58" customFormat="1" hidden="1" x14ac:dyDescent="0.25">
      <c r="A29" s="56">
        <f>'Identitas Siswa'!A28</f>
        <v>21</v>
      </c>
      <c r="B29" s="62" t="str">
        <f>IF('Identitas Siswa'!D28=0,"",'Identitas Siswa'!D28)</f>
        <v/>
      </c>
      <c r="C29" s="160"/>
      <c r="D29" s="160"/>
      <c r="E29" s="160"/>
      <c r="F29" s="160"/>
      <c r="G29" s="160"/>
      <c r="H29" s="160"/>
      <c r="I29" s="160"/>
      <c r="J29" s="160"/>
      <c r="K29" s="160"/>
      <c r="L29" s="160"/>
      <c r="M29" s="160"/>
      <c r="N29" s="160"/>
      <c r="O29" s="160"/>
      <c r="P29" s="160"/>
      <c r="Q29" s="160"/>
      <c r="R29" s="160"/>
      <c r="S29" s="160"/>
      <c r="T29" s="160"/>
      <c r="U29" s="160"/>
      <c r="V29" s="160"/>
      <c r="W29" s="160"/>
      <c r="X29" s="160"/>
      <c r="Y29" s="160"/>
      <c r="Z29" s="160"/>
      <c r="AA29" s="160"/>
      <c r="AB29" s="160"/>
      <c r="AC29" s="160"/>
      <c r="AD29" s="160"/>
      <c r="AE29" s="160"/>
      <c r="AF29" s="160"/>
      <c r="AG29" s="160"/>
      <c r="AH29" s="160"/>
      <c r="AI29" s="160"/>
      <c r="AJ29" s="160"/>
      <c r="AK29" s="57">
        <f t="shared" si="3"/>
        <v>0</v>
      </c>
      <c r="AL29" s="57">
        <f t="shared" si="4"/>
        <v>0</v>
      </c>
      <c r="AM29" s="57">
        <f t="shared" si="5"/>
        <v>0</v>
      </c>
      <c r="AN29" s="57" t="str">
        <f t="shared" si="6"/>
        <v/>
      </c>
      <c r="AO29" s="56">
        <f t="shared" si="7"/>
        <v>0</v>
      </c>
      <c r="AP29" s="56" t="str">
        <f t="shared" si="8"/>
        <v/>
      </c>
      <c r="AQ29" s="56">
        <f t="shared" si="9"/>
        <v>0</v>
      </c>
      <c r="AR29" s="56" t="str">
        <f t="shared" si="10"/>
        <v/>
      </c>
      <c r="AS29" s="58" t="str">
        <f>IFERROR(
   'Identitas Siswa'!E28 &amp; " " &amp; LOWER($AT$3) &amp; " " &amp; VLOOKUP(AP29, TP!$BO$5:$BP$24, 2, 0) &amp; ".",
"")</f>
        <v/>
      </c>
      <c r="AT29" s="58" t="str">
        <f>IFERROR(
   'Identitas Siswa'!E28 &amp; " " &amp; LOWER($AT$4) &amp; " " &amp; VLOOKUP(AR29, TP!$BO$5:$BP$24, 2, 0) &amp; ".",
"")</f>
        <v/>
      </c>
      <c r="AU29" s="15"/>
      <c r="AW29" s="29">
        <f t="shared" si="11"/>
        <v>0</v>
      </c>
      <c r="AX29" s="29">
        <f t="shared" si="0"/>
        <v>0</v>
      </c>
      <c r="AY29" s="29">
        <f t="shared" si="1"/>
        <v>0</v>
      </c>
      <c r="AZ29" s="54"/>
      <c r="BA29" s="29">
        <f t="shared" si="2"/>
        <v>0</v>
      </c>
      <c r="BE29" s="48"/>
      <c r="BF29" s="48"/>
    </row>
    <row r="30" spans="1:58" customFormat="1" hidden="1" x14ac:dyDescent="0.25">
      <c r="A30" s="56">
        <f>'Identitas Siswa'!A29</f>
        <v>22</v>
      </c>
      <c r="B30" s="62" t="str">
        <f>IF('Identitas Siswa'!D29=0,"",'Identitas Siswa'!D29)</f>
        <v/>
      </c>
      <c r="C30" s="160"/>
      <c r="D30" s="160"/>
      <c r="E30" s="160"/>
      <c r="F30" s="160"/>
      <c r="G30" s="160"/>
      <c r="H30" s="160"/>
      <c r="I30" s="160"/>
      <c r="J30" s="160"/>
      <c r="K30" s="160"/>
      <c r="L30" s="160"/>
      <c r="M30" s="160"/>
      <c r="N30" s="160"/>
      <c r="O30" s="160"/>
      <c r="P30" s="160"/>
      <c r="Q30" s="160"/>
      <c r="R30" s="160"/>
      <c r="S30" s="160"/>
      <c r="T30" s="160"/>
      <c r="U30" s="160"/>
      <c r="V30" s="160"/>
      <c r="W30" s="160"/>
      <c r="X30" s="160"/>
      <c r="Y30" s="160"/>
      <c r="Z30" s="160"/>
      <c r="AA30" s="160"/>
      <c r="AB30" s="160"/>
      <c r="AC30" s="160"/>
      <c r="AD30" s="160"/>
      <c r="AE30" s="160"/>
      <c r="AF30" s="160"/>
      <c r="AG30" s="160"/>
      <c r="AH30" s="160"/>
      <c r="AI30" s="160"/>
      <c r="AJ30" s="160"/>
      <c r="AK30" s="57">
        <f t="shared" si="3"/>
        <v>0</v>
      </c>
      <c r="AL30" s="57">
        <f t="shared" si="4"/>
        <v>0</v>
      </c>
      <c r="AM30" s="57">
        <f t="shared" si="5"/>
        <v>0</v>
      </c>
      <c r="AN30" s="57" t="str">
        <f t="shared" si="6"/>
        <v/>
      </c>
      <c r="AO30" s="56">
        <f t="shared" si="7"/>
        <v>0</v>
      </c>
      <c r="AP30" s="56" t="str">
        <f t="shared" si="8"/>
        <v/>
      </c>
      <c r="AQ30" s="56">
        <f t="shared" si="9"/>
        <v>0</v>
      </c>
      <c r="AR30" s="56" t="str">
        <f t="shared" si="10"/>
        <v/>
      </c>
      <c r="AS30" s="58" t="str">
        <f>IFERROR(
   'Identitas Siswa'!E29 &amp; " " &amp; LOWER($AT$3) &amp; " " &amp; VLOOKUP(AP30, TP!$BO$5:$BP$24, 2, 0) &amp; ".",
"")</f>
        <v/>
      </c>
      <c r="AT30" s="58" t="str">
        <f>IFERROR(
   'Identitas Siswa'!E29 &amp; " " &amp; LOWER($AT$4) &amp; " " &amp; VLOOKUP(AR30, TP!$BO$5:$BP$24, 2, 0) &amp; ".",
"")</f>
        <v/>
      </c>
      <c r="AU30" s="15"/>
      <c r="AW30" s="29">
        <f t="shared" si="11"/>
        <v>0</v>
      </c>
      <c r="AX30" s="29">
        <f t="shared" si="0"/>
        <v>0</v>
      </c>
      <c r="AY30" s="29">
        <f t="shared" si="1"/>
        <v>0</v>
      </c>
      <c r="AZ30" s="54"/>
      <c r="BA30" s="29">
        <f t="shared" si="2"/>
        <v>0</v>
      </c>
      <c r="BE30" s="48"/>
      <c r="BF30" s="48"/>
    </row>
    <row r="31" spans="1:58" customFormat="1" hidden="1" x14ac:dyDescent="0.25">
      <c r="A31" s="56">
        <f>'Identitas Siswa'!A30</f>
        <v>23</v>
      </c>
      <c r="B31" s="62" t="str">
        <f>IF('Identitas Siswa'!D30=0,"",'Identitas Siswa'!D30)</f>
        <v/>
      </c>
      <c r="C31" s="160"/>
      <c r="D31" s="160"/>
      <c r="E31" s="160"/>
      <c r="F31" s="160"/>
      <c r="G31" s="160"/>
      <c r="H31" s="160"/>
      <c r="I31" s="160"/>
      <c r="J31" s="160"/>
      <c r="K31" s="160"/>
      <c r="L31" s="160"/>
      <c r="M31" s="160"/>
      <c r="N31" s="160"/>
      <c r="O31" s="160"/>
      <c r="P31" s="160"/>
      <c r="Q31" s="160"/>
      <c r="R31" s="160"/>
      <c r="S31" s="160"/>
      <c r="T31" s="160"/>
      <c r="U31" s="160"/>
      <c r="V31" s="160"/>
      <c r="W31" s="160"/>
      <c r="X31" s="160"/>
      <c r="Y31" s="160"/>
      <c r="Z31" s="160"/>
      <c r="AA31" s="160"/>
      <c r="AB31" s="160"/>
      <c r="AC31" s="160"/>
      <c r="AD31" s="160"/>
      <c r="AE31" s="160"/>
      <c r="AF31" s="160"/>
      <c r="AG31" s="160"/>
      <c r="AH31" s="160"/>
      <c r="AI31" s="160"/>
      <c r="AJ31" s="160"/>
      <c r="AK31" s="57">
        <f t="shared" si="3"/>
        <v>0</v>
      </c>
      <c r="AL31" s="57">
        <f t="shared" si="4"/>
        <v>0</v>
      </c>
      <c r="AM31" s="57">
        <f t="shared" si="5"/>
        <v>0</v>
      </c>
      <c r="AN31" s="57" t="str">
        <f t="shared" si="6"/>
        <v/>
      </c>
      <c r="AO31" s="56">
        <f t="shared" si="7"/>
        <v>0</v>
      </c>
      <c r="AP31" s="56" t="str">
        <f t="shared" si="8"/>
        <v/>
      </c>
      <c r="AQ31" s="56">
        <f t="shared" si="9"/>
        <v>0</v>
      </c>
      <c r="AR31" s="56" t="str">
        <f t="shared" si="10"/>
        <v/>
      </c>
      <c r="AS31" s="58" t="str">
        <f>IFERROR(
   'Identitas Siswa'!E30 &amp; " " &amp; LOWER($AT$3) &amp; " " &amp; VLOOKUP(AP31, TP!$BO$5:$BP$24, 2, 0) &amp; ".",
"")</f>
        <v/>
      </c>
      <c r="AT31" s="58" t="str">
        <f>IFERROR(
   'Identitas Siswa'!E30 &amp; " " &amp; LOWER($AT$4) &amp; " " &amp; VLOOKUP(AR31, TP!$BO$5:$BP$24, 2, 0) &amp; ".",
"")</f>
        <v/>
      </c>
      <c r="AU31" s="15"/>
      <c r="AW31" s="29">
        <f t="shared" si="11"/>
        <v>0</v>
      </c>
      <c r="AX31" s="29">
        <f t="shared" si="0"/>
        <v>0</v>
      </c>
      <c r="AY31" s="29">
        <f t="shared" si="1"/>
        <v>0</v>
      </c>
      <c r="AZ31" s="54"/>
      <c r="BA31" s="29">
        <f t="shared" si="2"/>
        <v>0</v>
      </c>
      <c r="BE31" s="48"/>
      <c r="BF31" s="48"/>
    </row>
    <row r="32" spans="1:58" customFormat="1" hidden="1" x14ac:dyDescent="0.25">
      <c r="A32" s="56">
        <f>'Identitas Siswa'!A31</f>
        <v>24</v>
      </c>
      <c r="B32" s="62" t="str">
        <f>IF('Identitas Siswa'!D31=0,"",'Identitas Siswa'!D31)</f>
        <v/>
      </c>
      <c r="C32" s="160"/>
      <c r="D32" s="160"/>
      <c r="E32" s="160"/>
      <c r="F32" s="160"/>
      <c r="G32" s="160"/>
      <c r="H32" s="160"/>
      <c r="I32" s="160"/>
      <c r="J32" s="160"/>
      <c r="K32" s="160"/>
      <c r="L32" s="160"/>
      <c r="M32" s="160"/>
      <c r="N32" s="160"/>
      <c r="O32" s="160"/>
      <c r="P32" s="160"/>
      <c r="Q32" s="160"/>
      <c r="R32" s="160"/>
      <c r="S32" s="160"/>
      <c r="T32" s="160"/>
      <c r="U32" s="160"/>
      <c r="V32" s="160"/>
      <c r="W32" s="160"/>
      <c r="X32" s="160"/>
      <c r="Y32" s="160"/>
      <c r="Z32" s="160"/>
      <c r="AA32" s="160"/>
      <c r="AB32" s="160"/>
      <c r="AC32" s="160"/>
      <c r="AD32" s="160"/>
      <c r="AE32" s="160"/>
      <c r="AF32" s="160"/>
      <c r="AG32" s="160"/>
      <c r="AH32" s="160"/>
      <c r="AI32" s="160"/>
      <c r="AJ32" s="160"/>
      <c r="AK32" s="57">
        <f t="shared" si="3"/>
        <v>0</v>
      </c>
      <c r="AL32" s="57">
        <f t="shared" si="4"/>
        <v>0</v>
      </c>
      <c r="AM32" s="57">
        <f t="shared" si="5"/>
        <v>0</v>
      </c>
      <c r="AN32" s="57" t="str">
        <f t="shared" si="6"/>
        <v/>
      </c>
      <c r="AO32" s="56">
        <f t="shared" si="7"/>
        <v>0</v>
      </c>
      <c r="AP32" s="56" t="str">
        <f t="shared" si="8"/>
        <v/>
      </c>
      <c r="AQ32" s="56">
        <f t="shared" si="9"/>
        <v>0</v>
      </c>
      <c r="AR32" s="56" t="str">
        <f t="shared" si="10"/>
        <v/>
      </c>
      <c r="AS32" s="58" t="str">
        <f>IFERROR(
   'Identitas Siswa'!E31 &amp; " " &amp; LOWER($AT$3) &amp; " " &amp; VLOOKUP(AP32, TP!$BO$5:$BP$24, 2, 0) &amp; ".",
"")</f>
        <v/>
      </c>
      <c r="AT32" s="58" t="str">
        <f>IFERROR(
   'Identitas Siswa'!E31 &amp; " " &amp; LOWER($AT$4) &amp; " " &amp; VLOOKUP(AR32, TP!$BO$5:$BP$24, 2, 0) &amp; ".",
"")</f>
        <v/>
      </c>
      <c r="AU32" s="15"/>
      <c r="AW32" s="29">
        <f t="shared" si="11"/>
        <v>0</v>
      </c>
      <c r="AX32" s="29">
        <f t="shared" si="0"/>
        <v>0</v>
      </c>
      <c r="AY32" s="29">
        <f t="shared" si="1"/>
        <v>0</v>
      </c>
      <c r="AZ32" s="54"/>
      <c r="BA32" s="29">
        <f t="shared" si="2"/>
        <v>0</v>
      </c>
      <c r="BE32" s="48"/>
      <c r="BF32" s="48"/>
    </row>
    <row r="33" spans="1:58" customFormat="1" hidden="1" x14ac:dyDescent="0.25">
      <c r="A33" s="56">
        <f>'Identitas Siswa'!A32</f>
        <v>25</v>
      </c>
      <c r="B33" s="62" t="str">
        <f>IF('Identitas Siswa'!D32=0,"",'Identitas Siswa'!D32)</f>
        <v/>
      </c>
      <c r="C33" s="160"/>
      <c r="D33" s="160"/>
      <c r="E33" s="160"/>
      <c r="F33" s="160"/>
      <c r="G33" s="160"/>
      <c r="H33" s="160"/>
      <c r="I33" s="160"/>
      <c r="J33" s="160"/>
      <c r="K33" s="160"/>
      <c r="L33" s="160"/>
      <c r="M33" s="160"/>
      <c r="N33" s="160"/>
      <c r="O33" s="160"/>
      <c r="P33" s="160"/>
      <c r="Q33" s="160"/>
      <c r="R33" s="160"/>
      <c r="S33" s="160"/>
      <c r="T33" s="160"/>
      <c r="U33" s="160"/>
      <c r="V33" s="160"/>
      <c r="W33" s="160"/>
      <c r="X33" s="160"/>
      <c r="Y33" s="160"/>
      <c r="Z33" s="160"/>
      <c r="AA33" s="160"/>
      <c r="AB33" s="160"/>
      <c r="AC33" s="160"/>
      <c r="AD33" s="160"/>
      <c r="AE33" s="160"/>
      <c r="AF33" s="160"/>
      <c r="AG33" s="160"/>
      <c r="AH33" s="160"/>
      <c r="AI33" s="160"/>
      <c r="AJ33" s="160"/>
      <c r="AK33" s="57">
        <f t="shared" si="3"/>
        <v>0</v>
      </c>
      <c r="AL33" s="57">
        <f t="shared" si="4"/>
        <v>0</v>
      </c>
      <c r="AM33" s="57">
        <f t="shared" si="5"/>
        <v>0</v>
      </c>
      <c r="AN33" s="57" t="str">
        <f t="shared" si="6"/>
        <v/>
      </c>
      <c r="AO33" s="56">
        <f t="shared" si="7"/>
        <v>0</v>
      </c>
      <c r="AP33" s="56" t="str">
        <f t="shared" si="8"/>
        <v/>
      </c>
      <c r="AQ33" s="56">
        <f t="shared" si="9"/>
        <v>0</v>
      </c>
      <c r="AR33" s="56" t="str">
        <f t="shared" si="10"/>
        <v/>
      </c>
      <c r="AS33" s="58" t="str">
        <f>IFERROR(
   'Identitas Siswa'!E32 &amp; " " &amp; LOWER($AT$3) &amp; " " &amp; VLOOKUP(AP33, TP!$BO$5:$BP$24, 2, 0) &amp; ".",
"")</f>
        <v/>
      </c>
      <c r="AT33" s="58" t="str">
        <f>IFERROR(
   'Identitas Siswa'!E32 &amp; " " &amp; LOWER($AT$4) &amp; " " &amp; VLOOKUP(AR33, TP!$BO$5:$BP$24, 2, 0) &amp; ".",
"")</f>
        <v/>
      </c>
      <c r="AU33" s="15"/>
      <c r="AW33" s="29">
        <f t="shared" si="11"/>
        <v>0</v>
      </c>
      <c r="AX33" s="29">
        <f t="shared" si="0"/>
        <v>0</v>
      </c>
      <c r="AY33" s="29">
        <f t="shared" si="1"/>
        <v>0</v>
      </c>
      <c r="AZ33" s="54"/>
      <c r="BA33" s="29">
        <f t="shared" si="2"/>
        <v>0</v>
      </c>
      <c r="BE33" s="48"/>
      <c r="BF33" s="48"/>
    </row>
    <row r="34" spans="1:58" customFormat="1" hidden="1" x14ac:dyDescent="0.25">
      <c r="A34" s="56">
        <f>'Identitas Siswa'!A33</f>
        <v>26</v>
      </c>
      <c r="B34" s="62" t="str">
        <f>IF('Identitas Siswa'!D33=0,"",'Identitas Siswa'!D33)</f>
        <v/>
      </c>
      <c r="C34" s="160"/>
      <c r="D34" s="160"/>
      <c r="E34" s="160"/>
      <c r="F34" s="160"/>
      <c r="G34" s="160"/>
      <c r="H34" s="160"/>
      <c r="I34" s="160"/>
      <c r="J34" s="160"/>
      <c r="K34" s="160"/>
      <c r="L34" s="160"/>
      <c r="M34" s="160"/>
      <c r="N34" s="160"/>
      <c r="O34" s="160"/>
      <c r="P34" s="160"/>
      <c r="Q34" s="160"/>
      <c r="R34" s="160"/>
      <c r="S34" s="160"/>
      <c r="T34" s="160"/>
      <c r="U34" s="160"/>
      <c r="V34" s="160"/>
      <c r="W34" s="160"/>
      <c r="X34" s="160"/>
      <c r="Y34" s="160"/>
      <c r="Z34" s="160"/>
      <c r="AA34" s="160"/>
      <c r="AB34" s="160"/>
      <c r="AC34" s="160"/>
      <c r="AD34" s="160"/>
      <c r="AE34" s="160"/>
      <c r="AF34" s="160"/>
      <c r="AG34" s="160"/>
      <c r="AH34" s="160"/>
      <c r="AI34" s="160"/>
      <c r="AJ34" s="160"/>
      <c r="AK34" s="57">
        <f t="shared" si="3"/>
        <v>0</v>
      </c>
      <c r="AL34" s="57">
        <f t="shared" si="4"/>
        <v>0</v>
      </c>
      <c r="AM34" s="57">
        <f t="shared" si="5"/>
        <v>0</v>
      </c>
      <c r="AN34" s="57" t="str">
        <f t="shared" si="6"/>
        <v/>
      </c>
      <c r="AO34" s="56">
        <f t="shared" si="7"/>
        <v>0</v>
      </c>
      <c r="AP34" s="56" t="str">
        <f t="shared" si="8"/>
        <v/>
      </c>
      <c r="AQ34" s="56">
        <f t="shared" si="9"/>
        <v>0</v>
      </c>
      <c r="AR34" s="56" t="str">
        <f t="shared" si="10"/>
        <v/>
      </c>
      <c r="AS34" s="58" t="str">
        <f>IFERROR(
   'Identitas Siswa'!E33 &amp; " " &amp; LOWER($AT$3) &amp; " " &amp; VLOOKUP(AP34, TP!$BO$5:$BP$24, 2, 0) &amp; ".",
"")</f>
        <v/>
      </c>
      <c r="AT34" s="58" t="str">
        <f>IFERROR(
   'Identitas Siswa'!E33 &amp; " " &amp; LOWER($AT$4) &amp; " " &amp; VLOOKUP(AR34, TP!$BO$5:$BP$24, 2, 0) &amp; ".",
"")</f>
        <v/>
      </c>
      <c r="AU34" s="15"/>
      <c r="AW34" s="29">
        <f t="shared" si="11"/>
        <v>0</v>
      </c>
      <c r="AX34" s="29">
        <f t="shared" si="0"/>
        <v>0</v>
      </c>
      <c r="AY34" s="29">
        <f t="shared" si="1"/>
        <v>0</v>
      </c>
      <c r="AZ34" s="54"/>
      <c r="BA34" s="29">
        <f t="shared" si="2"/>
        <v>0</v>
      </c>
      <c r="BE34" s="48"/>
      <c r="BF34" s="48"/>
    </row>
    <row r="35" spans="1:58" customFormat="1" hidden="1" x14ac:dyDescent="0.25">
      <c r="A35" s="56">
        <f>'Identitas Siswa'!A34</f>
        <v>27</v>
      </c>
      <c r="B35" s="62" t="str">
        <f>IF('Identitas Siswa'!D34=0,"",'Identitas Siswa'!D34)</f>
        <v/>
      </c>
      <c r="C35" s="160"/>
      <c r="D35" s="160"/>
      <c r="E35" s="160"/>
      <c r="F35" s="160"/>
      <c r="G35" s="160"/>
      <c r="H35" s="160"/>
      <c r="I35" s="160"/>
      <c r="J35" s="160"/>
      <c r="K35" s="160"/>
      <c r="L35" s="160"/>
      <c r="M35" s="160"/>
      <c r="N35" s="160"/>
      <c r="O35" s="160"/>
      <c r="P35" s="160"/>
      <c r="Q35" s="160"/>
      <c r="R35" s="160"/>
      <c r="S35" s="160"/>
      <c r="T35" s="160"/>
      <c r="U35" s="160"/>
      <c r="V35" s="160"/>
      <c r="W35" s="160"/>
      <c r="X35" s="160"/>
      <c r="Y35" s="160"/>
      <c r="Z35" s="160"/>
      <c r="AA35" s="160"/>
      <c r="AB35" s="160"/>
      <c r="AC35" s="160"/>
      <c r="AD35" s="160"/>
      <c r="AE35" s="160"/>
      <c r="AF35" s="160"/>
      <c r="AG35" s="160"/>
      <c r="AH35" s="160"/>
      <c r="AI35" s="160"/>
      <c r="AJ35" s="160"/>
      <c r="AK35" s="57">
        <f t="shared" si="3"/>
        <v>0</v>
      </c>
      <c r="AL35" s="57">
        <f t="shared" si="4"/>
        <v>0</v>
      </c>
      <c r="AM35" s="57">
        <f t="shared" si="5"/>
        <v>0</v>
      </c>
      <c r="AN35" s="57" t="str">
        <f t="shared" si="6"/>
        <v/>
      </c>
      <c r="AO35" s="56">
        <f t="shared" si="7"/>
        <v>0</v>
      </c>
      <c r="AP35" s="56" t="str">
        <f t="shared" si="8"/>
        <v/>
      </c>
      <c r="AQ35" s="56">
        <f t="shared" si="9"/>
        <v>0</v>
      </c>
      <c r="AR35" s="56" t="str">
        <f t="shared" si="10"/>
        <v/>
      </c>
      <c r="AS35" s="58" t="str">
        <f>IFERROR(
   'Identitas Siswa'!E34 &amp; " " &amp; LOWER($AT$3) &amp; " " &amp; VLOOKUP(AP35, TP!$BO$5:$BP$24, 2, 0) &amp; ".",
"")</f>
        <v/>
      </c>
      <c r="AT35" s="58" t="str">
        <f>IFERROR(
   'Identitas Siswa'!E34 &amp; " " &amp; LOWER($AT$4) &amp; " " &amp; VLOOKUP(AR35, TP!$BO$5:$BP$24, 2, 0) &amp; ".",
"")</f>
        <v/>
      </c>
      <c r="AU35" s="15"/>
      <c r="AW35" s="29">
        <f t="shared" si="11"/>
        <v>0</v>
      </c>
      <c r="AX35" s="29">
        <f t="shared" si="0"/>
        <v>0</v>
      </c>
      <c r="AY35" s="29">
        <f t="shared" si="1"/>
        <v>0</v>
      </c>
      <c r="AZ35" s="54"/>
      <c r="BA35" s="29">
        <f t="shared" si="2"/>
        <v>0</v>
      </c>
      <c r="BE35" s="48"/>
      <c r="BF35" s="48"/>
    </row>
    <row r="36" spans="1:58" customFormat="1" hidden="1" x14ac:dyDescent="0.25">
      <c r="A36" s="56">
        <f>'Identitas Siswa'!A35</f>
        <v>28</v>
      </c>
      <c r="B36" s="62" t="str">
        <f>IF('Identitas Siswa'!D35=0,"",'Identitas Siswa'!D35)</f>
        <v/>
      </c>
      <c r="C36" s="160"/>
      <c r="D36" s="160"/>
      <c r="E36" s="160"/>
      <c r="F36" s="160"/>
      <c r="G36" s="160"/>
      <c r="H36" s="160"/>
      <c r="I36" s="160"/>
      <c r="J36" s="160"/>
      <c r="K36" s="160"/>
      <c r="L36" s="160"/>
      <c r="M36" s="160"/>
      <c r="N36" s="160"/>
      <c r="O36" s="160"/>
      <c r="P36" s="160"/>
      <c r="Q36" s="160"/>
      <c r="R36" s="160"/>
      <c r="S36" s="160"/>
      <c r="T36" s="160"/>
      <c r="U36" s="160"/>
      <c r="V36" s="160"/>
      <c r="W36" s="160"/>
      <c r="X36" s="160"/>
      <c r="Y36" s="160"/>
      <c r="Z36" s="160"/>
      <c r="AA36" s="160"/>
      <c r="AB36" s="160"/>
      <c r="AC36" s="160"/>
      <c r="AD36" s="160"/>
      <c r="AE36" s="160"/>
      <c r="AF36" s="160"/>
      <c r="AG36" s="160"/>
      <c r="AH36" s="160"/>
      <c r="AI36" s="160"/>
      <c r="AJ36" s="160"/>
      <c r="AK36" s="57">
        <f t="shared" si="3"/>
        <v>0</v>
      </c>
      <c r="AL36" s="57">
        <f t="shared" si="4"/>
        <v>0</v>
      </c>
      <c r="AM36" s="57">
        <f t="shared" si="5"/>
        <v>0</v>
      </c>
      <c r="AN36" s="57" t="str">
        <f t="shared" si="6"/>
        <v/>
      </c>
      <c r="AO36" s="56">
        <f t="shared" si="7"/>
        <v>0</v>
      </c>
      <c r="AP36" s="56" t="str">
        <f t="shared" si="8"/>
        <v/>
      </c>
      <c r="AQ36" s="56">
        <f t="shared" si="9"/>
        <v>0</v>
      </c>
      <c r="AR36" s="56" t="str">
        <f t="shared" si="10"/>
        <v/>
      </c>
      <c r="AS36" s="58" t="str">
        <f>IFERROR(
   'Identitas Siswa'!E35 &amp; " " &amp; LOWER($AT$3) &amp; " " &amp; VLOOKUP(AP36, TP!$BO$5:$BP$24, 2, 0) &amp; ".",
"")</f>
        <v/>
      </c>
      <c r="AT36" s="58" t="str">
        <f>IFERROR(
   'Identitas Siswa'!E35 &amp; " " &amp; LOWER($AT$4) &amp; " " &amp; VLOOKUP(AR36, TP!$BO$5:$BP$24, 2, 0) &amp; ".",
"")</f>
        <v/>
      </c>
      <c r="AU36" s="15"/>
      <c r="AW36" s="29">
        <f t="shared" si="11"/>
        <v>0</v>
      </c>
      <c r="AX36" s="29">
        <f t="shared" si="0"/>
        <v>0</v>
      </c>
      <c r="AY36" s="29">
        <f t="shared" si="1"/>
        <v>0</v>
      </c>
      <c r="AZ36" s="54"/>
      <c r="BA36" s="29">
        <f t="shared" si="2"/>
        <v>0</v>
      </c>
      <c r="BE36" s="48"/>
      <c r="BF36" s="48"/>
    </row>
    <row r="37" spans="1:58" customFormat="1" hidden="1" x14ac:dyDescent="0.25">
      <c r="A37" s="56">
        <f>'Identitas Siswa'!A36</f>
        <v>29</v>
      </c>
      <c r="B37" s="62" t="str">
        <f>IF('Identitas Siswa'!D36=0,"",'Identitas Siswa'!D36)</f>
        <v/>
      </c>
      <c r="C37" s="160"/>
      <c r="D37" s="160"/>
      <c r="E37" s="160"/>
      <c r="F37" s="160"/>
      <c r="G37" s="160"/>
      <c r="H37" s="160"/>
      <c r="I37" s="160"/>
      <c r="J37" s="160"/>
      <c r="K37" s="160"/>
      <c r="L37" s="160"/>
      <c r="M37" s="160"/>
      <c r="N37" s="160"/>
      <c r="O37" s="160"/>
      <c r="P37" s="160"/>
      <c r="Q37" s="160"/>
      <c r="R37" s="160"/>
      <c r="S37" s="160"/>
      <c r="T37" s="160"/>
      <c r="U37" s="160"/>
      <c r="V37" s="160"/>
      <c r="W37" s="160"/>
      <c r="X37" s="160"/>
      <c r="Y37" s="160"/>
      <c r="Z37" s="160"/>
      <c r="AA37" s="160"/>
      <c r="AB37" s="160"/>
      <c r="AC37" s="160"/>
      <c r="AD37" s="160"/>
      <c r="AE37" s="160"/>
      <c r="AF37" s="160"/>
      <c r="AG37" s="160"/>
      <c r="AH37" s="160"/>
      <c r="AI37" s="160"/>
      <c r="AJ37" s="160"/>
      <c r="AK37" s="57">
        <f t="shared" si="3"/>
        <v>0</v>
      </c>
      <c r="AL37" s="57">
        <f t="shared" si="4"/>
        <v>0</v>
      </c>
      <c r="AM37" s="57">
        <f t="shared" si="5"/>
        <v>0</v>
      </c>
      <c r="AN37" s="57" t="str">
        <f t="shared" si="6"/>
        <v/>
      </c>
      <c r="AO37" s="56">
        <f t="shared" si="7"/>
        <v>0</v>
      </c>
      <c r="AP37" s="56" t="str">
        <f t="shared" si="8"/>
        <v/>
      </c>
      <c r="AQ37" s="56">
        <f t="shared" si="9"/>
        <v>0</v>
      </c>
      <c r="AR37" s="56" t="str">
        <f t="shared" si="10"/>
        <v/>
      </c>
      <c r="AS37" s="58" t="str">
        <f>IFERROR(
   'Identitas Siswa'!E36 &amp; " " &amp; LOWER($AT$3) &amp; " " &amp; VLOOKUP(AP37, TP!$BO$5:$BP$24, 2, 0) &amp; ".",
"")</f>
        <v/>
      </c>
      <c r="AT37" s="58" t="str">
        <f>IFERROR(
   'Identitas Siswa'!E36 &amp; " " &amp; LOWER($AT$4) &amp; " " &amp; VLOOKUP(AR37, TP!$BO$5:$BP$24, 2, 0) &amp; ".",
"")</f>
        <v/>
      </c>
      <c r="AU37" s="15"/>
      <c r="AW37" s="29">
        <f t="shared" si="11"/>
        <v>0</v>
      </c>
      <c r="AX37" s="29">
        <f t="shared" si="0"/>
        <v>0</v>
      </c>
      <c r="AY37" s="29">
        <f t="shared" si="1"/>
        <v>0</v>
      </c>
      <c r="AZ37" s="54"/>
      <c r="BA37" s="29">
        <f t="shared" si="2"/>
        <v>0</v>
      </c>
      <c r="BE37" s="48"/>
      <c r="BF37" s="48"/>
    </row>
    <row r="38" spans="1:58" customFormat="1" hidden="1" x14ac:dyDescent="0.25">
      <c r="A38" s="56">
        <f>'Identitas Siswa'!A37</f>
        <v>30</v>
      </c>
      <c r="B38" s="62" t="str">
        <f>IF('Identitas Siswa'!D37=0,"",'Identitas Siswa'!D37)</f>
        <v/>
      </c>
      <c r="C38" s="160"/>
      <c r="D38" s="160"/>
      <c r="E38" s="160"/>
      <c r="F38" s="160"/>
      <c r="G38" s="160"/>
      <c r="H38" s="160"/>
      <c r="I38" s="160"/>
      <c r="J38" s="160"/>
      <c r="K38" s="160"/>
      <c r="L38" s="160"/>
      <c r="M38" s="160"/>
      <c r="N38" s="160"/>
      <c r="O38" s="160"/>
      <c r="P38" s="160"/>
      <c r="Q38" s="160"/>
      <c r="R38" s="160"/>
      <c r="S38" s="160"/>
      <c r="T38" s="160"/>
      <c r="U38" s="160"/>
      <c r="V38" s="160"/>
      <c r="W38" s="160"/>
      <c r="X38" s="160"/>
      <c r="Y38" s="160"/>
      <c r="Z38" s="160"/>
      <c r="AA38" s="160"/>
      <c r="AB38" s="160"/>
      <c r="AC38" s="160"/>
      <c r="AD38" s="160"/>
      <c r="AE38" s="160"/>
      <c r="AF38" s="160"/>
      <c r="AG38" s="160"/>
      <c r="AH38" s="160"/>
      <c r="AI38" s="160"/>
      <c r="AJ38" s="160"/>
      <c r="AK38" s="57">
        <f t="shared" si="3"/>
        <v>0</v>
      </c>
      <c r="AL38" s="57">
        <f t="shared" si="4"/>
        <v>0</v>
      </c>
      <c r="AM38" s="57">
        <f t="shared" si="5"/>
        <v>0</v>
      </c>
      <c r="AN38" s="57" t="str">
        <f t="shared" si="6"/>
        <v/>
      </c>
      <c r="AO38" s="56">
        <f t="shared" si="7"/>
        <v>0</v>
      </c>
      <c r="AP38" s="56" t="str">
        <f t="shared" si="8"/>
        <v/>
      </c>
      <c r="AQ38" s="56">
        <f t="shared" si="9"/>
        <v>0</v>
      </c>
      <c r="AR38" s="56" t="str">
        <f t="shared" si="10"/>
        <v/>
      </c>
      <c r="AS38" s="58" t="str">
        <f>IFERROR(
   'Identitas Siswa'!E37 &amp; " " &amp; LOWER($AT$3) &amp; " " &amp; VLOOKUP(AP38, TP!$BO$5:$BP$24, 2, 0) &amp; ".",
"")</f>
        <v/>
      </c>
      <c r="AT38" s="58" t="str">
        <f>IFERROR(
   'Identitas Siswa'!E37 &amp; " " &amp; LOWER($AT$4) &amp; " " &amp; VLOOKUP(AR38, TP!$BO$5:$BP$24, 2, 0) &amp; ".",
"")</f>
        <v/>
      </c>
      <c r="AU38" s="15"/>
      <c r="AW38" s="29">
        <f t="shared" si="11"/>
        <v>0</v>
      </c>
      <c r="AX38" s="29">
        <f t="shared" si="0"/>
        <v>0</v>
      </c>
      <c r="AY38" s="29">
        <f t="shared" si="1"/>
        <v>0</v>
      </c>
      <c r="AZ38" s="54"/>
      <c r="BA38" s="29">
        <f t="shared" si="2"/>
        <v>0</v>
      </c>
      <c r="BE38" s="48"/>
      <c r="BF38" s="48"/>
    </row>
    <row r="39" spans="1:58" customFormat="1" hidden="1" x14ac:dyDescent="0.25">
      <c r="A39" s="56">
        <f>'Identitas Siswa'!A38</f>
        <v>31</v>
      </c>
      <c r="B39" s="62" t="str">
        <f>IF('Identitas Siswa'!D38=0,"",'Identitas Siswa'!D38)</f>
        <v/>
      </c>
      <c r="C39" s="160"/>
      <c r="D39" s="160"/>
      <c r="E39" s="160"/>
      <c r="F39" s="160"/>
      <c r="G39" s="160"/>
      <c r="H39" s="160"/>
      <c r="I39" s="160"/>
      <c r="J39" s="160"/>
      <c r="K39" s="160"/>
      <c r="L39" s="160"/>
      <c r="M39" s="160"/>
      <c r="N39" s="160"/>
      <c r="O39" s="160"/>
      <c r="P39" s="160"/>
      <c r="Q39" s="160"/>
      <c r="R39" s="160"/>
      <c r="S39" s="160"/>
      <c r="T39" s="160"/>
      <c r="U39" s="160"/>
      <c r="V39" s="160"/>
      <c r="W39" s="160"/>
      <c r="X39" s="160"/>
      <c r="Y39" s="160"/>
      <c r="Z39" s="160"/>
      <c r="AA39" s="160"/>
      <c r="AB39" s="160"/>
      <c r="AC39" s="160"/>
      <c r="AD39" s="160"/>
      <c r="AE39" s="160"/>
      <c r="AF39" s="160"/>
      <c r="AG39" s="160"/>
      <c r="AH39" s="160"/>
      <c r="AI39" s="160"/>
      <c r="AJ39" s="160"/>
      <c r="AK39" s="57">
        <f t="shared" si="3"/>
        <v>0</v>
      </c>
      <c r="AL39" s="57">
        <f t="shared" si="4"/>
        <v>0</v>
      </c>
      <c r="AM39" s="57">
        <f t="shared" si="5"/>
        <v>0</v>
      </c>
      <c r="AN39" s="57" t="str">
        <f t="shared" si="6"/>
        <v/>
      </c>
      <c r="AO39" s="56">
        <f t="shared" si="7"/>
        <v>0</v>
      </c>
      <c r="AP39" s="56" t="str">
        <f t="shared" si="8"/>
        <v/>
      </c>
      <c r="AQ39" s="56">
        <f t="shared" si="9"/>
        <v>0</v>
      </c>
      <c r="AR39" s="56" t="str">
        <f t="shared" si="10"/>
        <v/>
      </c>
      <c r="AS39" s="58" t="str">
        <f>IFERROR(
   'Identitas Siswa'!E38 &amp; " " &amp; LOWER($AT$3) &amp; " " &amp; VLOOKUP(AP39, TP!$BO$5:$BP$24, 2, 0) &amp; ".",
"")</f>
        <v/>
      </c>
      <c r="AT39" s="58" t="str">
        <f>IFERROR(
   'Identitas Siswa'!E38 &amp; " " &amp; LOWER($AT$4) &amp; " " &amp; VLOOKUP(AR39, TP!$BO$5:$BP$24, 2, 0) &amp; ".",
"")</f>
        <v/>
      </c>
      <c r="AU39" s="15"/>
      <c r="AW39" s="29">
        <f t="shared" si="11"/>
        <v>0</v>
      </c>
      <c r="AX39" s="29">
        <f t="shared" si="0"/>
        <v>0</v>
      </c>
      <c r="AY39" s="29">
        <f t="shared" si="1"/>
        <v>0</v>
      </c>
      <c r="AZ39" s="54"/>
      <c r="BA39" s="29">
        <f t="shared" si="2"/>
        <v>0</v>
      </c>
      <c r="BE39" s="48"/>
      <c r="BF39" s="48"/>
    </row>
    <row r="40" spans="1:58" customFormat="1" hidden="1" x14ac:dyDescent="0.25">
      <c r="A40" s="56">
        <f>'Identitas Siswa'!A39</f>
        <v>32</v>
      </c>
      <c r="B40" s="62" t="str">
        <f>IF('Identitas Siswa'!D39=0,"",'Identitas Siswa'!D39)</f>
        <v/>
      </c>
      <c r="C40" s="160"/>
      <c r="D40" s="160"/>
      <c r="E40" s="160"/>
      <c r="F40" s="160"/>
      <c r="G40" s="160"/>
      <c r="H40" s="160"/>
      <c r="I40" s="160"/>
      <c r="J40" s="160"/>
      <c r="K40" s="160"/>
      <c r="L40" s="160"/>
      <c r="M40" s="160"/>
      <c r="N40" s="160"/>
      <c r="O40" s="160"/>
      <c r="P40" s="160"/>
      <c r="Q40" s="160"/>
      <c r="R40" s="160"/>
      <c r="S40" s="160"/>
      <c r="T40" s="160"/>
      <c r="U40" s="160"/>
      <c r="V40" s="160"/>
      <c r="W40" s="160"/>
      <c r="X40" s="160"/>
      <c r="Y40" s="160"/>
      <c r="Z40" s="160"/>
      <c r="AA40" s="160"/>
      <c r="AB40" s="160"/>
      <c r="AC40" s="160"/>
      <c r="AD40" s="160"/>
      <c r="AE40" s="160"/>
      <c r="AF40" s="160"/>
      <c r="AG40" s="160"/>
      <c r="AH40" s="160"/>
      <c r="AI40" s="160"/>
      <c r="AJ40" s="160"/>
      <c r="AK40" s="57">
        <f t="shared" si="3"/>
        <v>0</v>
      </c>
      <c r="AL40" s="57">
        <f t="shared" si="4"/>
        <v>0</v>
      </c>
      <c r="AM40" s="57">
        <f t="shared" si="5"/>
        <v>0</v>
      </c>
      <c r="AN40" s="57" t="str">
        <f t="shared" si="6"/>
        <v/>
      </c>
      <c r="AO40" s="56">
        <f t="shared" si="7"/>
        <v>0</v>
      </c>
      <c r="AP40" s="56" t="str">
        <f t="shared" si="8"/>
        <v/>
      </c>
      <c r="AQ40" s="56">
        <f t="shared" si="9"/>
        <v>0</v>
      </c>
      <c r="AR40" s="56" t="str">
        <f t="shared" si="10"/>
        <v/>
      </c>
      <c r="AS40" s="58" t="str">
        <f>IFERROR(
   'Identitas Siswa'!E39 &amp; " " &amp; LOWER($AT$3) &amp; " " &amp; VLOOKUP(AP40, TP!$BO$5:$BP$24, 2, 0) &amp; ".",
"")</f>
        <v/>
      </c>
      <c r="AT40" s="58" t="str">
        <f>IFERROR(
   'Identitas Siswa'!E39 &amp; " " &amp; LOWER($AT$4) &amp; " " &amp; VLOOKUP(AR40, TP!$BO$5:$BP$24, 2, 0) &amp; ".",
"")</f>
        <v/>
      </c>
      <c r="AU40" s="15"/>
      <c r="AW40" s="29">
        <f t="shared" si="11"/>
        <v>0</v>
      </c>
      <c r="AX40" s="29">
        <f t="shared" si="0"/>
        <v>0</v>
      </c>
      <c r="AY40" s="29">
        <f t="shared" si="1"/>
        <v>0</v>
      </c>
      <c r="AZ40" s="54"/>
      <c r="BA40" s="29">
        <f t="shared" si="2"/>
        <v>0</v>
      </c>
      <c r="BE40" s="48"/>
      <c r="BF40" s="48"/>
    </row>
    <row r="41" spans="1:58" customFormat="1" hidden="1" x14ac:dyDescent="0.25">
      <c r="A41" s="56">
        <f>'Identitas Siswa'!A40</f>
        <v>33</v>
      </c>
      <c r="B41" s="62" t="str">
        <f>IF('Identitas Siswa'!D40=0,"",'Identitas Siswa'!D40)</f>
        <v/>
      </c>
      <c r="C41" s="160"/>
      <c r="D41" s="160"/>
      <c r="E41" s="160"/>
      <c r="F41" s="160"/>
      <c r="G41" s="160"/>
      <c r="H41" s="160"/>
      <c r="I41" s="160"/>
      <c r="J41" s="160"/>
      <c r="K41" s="160"/>
      <c r="L41" s="160"/>
      <c r="M41" s="160"/>
      <c r="N41" s="160"/>
      <c r="O41" s="160"/>
      <c r="P41" s="160"/>
      <c r="Q41" s="160"/>
      <c r="R41" s="160"/>
      <c r="S41" s="160"/>
      <c r="T41" s="160"/>
      <c r="U41" s="160"/>
      <c r="V41" s="160"/>
      <c r="W41" s="160"/>
      <c r="X41" s="160"/>
      <c r="Y41" s="160"/>
      <c r="Z41" s="160"/>
      <c r="AA41" s="160"/>
      <c r="AB41" s="160"/>
      <c r="AC41" s="160"/>
      <c r="AD41" s="160"/>
      <c r="AE41" s="160"/>
      <c r="AF41" s="160"/>
      <c r="AG41" s="160"/>
      <c r="AH41" s="160"/>
      <c r="AI41" s="160"/>
      <c r="AJ41" s="160"/>
      <c r="AK41" s="57">
        <f t="shared" si="3"/>
        <v>0</v>
      </c>
      <c r="AL41" s="57">
        <f t="shared" si="4"/>
        <v>0</v>
      </c>
      <c r="AM41" s="57">
        <f t="shared" si="5"/>
        <v>0</v>
      </c>
      <c r="AN41" s="57" t="str">
        <f t="shared" si="6"/>
        <v/>
      </c>
      <c r="AO41" s="56">
        <f t="shared" si="7"/>
        <v>0</v>
      </c>
      <c r="AP41" s="56" t="str">
        <f t="shared" si="8"/>
        <v/>
      </c>
      <c r="AQ41" s="56">
        <f t="shared" si="9"/>
        <v>0</v>
      </c>
      <c r="AR41" s="56" t="str">
        <f t="shared" si="10"/>
        <v/>
      </c>
      <c r="AS41" s="58" t="str">
        <f>IFERROR(
   'Identitas Siswa'!E40 &amp; " " &amp; LOWER($AT$3) &amp; " " &amp; VLOOKUP(AP41, TP!$BO$5:$BP$24, 2, 0) &amp; ".",
"")</f>
        <v/>
      </c>
      <c r="AT41" s="58" t="str">
        <f>IFERROR(
   'Identitas Siswa'!E40 &amp; " " &amp; LOWER($AT$4) &amp; " " &amp; VLOOKUP(AR41, TP!$BO$5:$BP$24, 2, 0) &amp; ".",
"")</f>
        <v/>
      </c>
      <c r="AU41" s="15"/>
      <c r="AW41" s="29">
        <f t="shared" si="11"/>
        <v>0</v>
      </c>
      <c r="AX41" s="29">
        <f t="shared" si="0"/>
        <v>0</v>
      </c>
      <c r="AY41" s="29">
        <f t="shared" si="1"/>
        <v>0</v>
      </c>
      <c r="AZ41" s="54"/>
      <c r="BA41" s="29">
        <f t="shared" si="2"/>
        <v>0</v>
      </c>
      <c r="BE41" s="48"/>
      <c r="BF41" s="48"/>
    </row>
    <row r="42" spans="1:58" customFormat="1" hidden="1" x14ac:dyDescent="0.25">
      <c r="A42" s="56">
        <f>'Identitas Siswa'!A41</f>
        <v>34</v>
      </c>
      <c r="B42" s="62" t="str">
        <f>IF('Identitas Siswa'!D41=0,"",'Identitas Siswa'!D41)</f>
        <v/>
      </c>
      <c r="C42" s="160"/>
      <c r="D42" s="160"/>
      <c r="E42" s="160"/>
      <c r="F42" s="160"/>
      <c r="G42" s="160"/>
      <c r="H42" s="160"/>
      <c r="I42" s="160"/>
      <c r="J42" s="160"/>
      <c r="K42" s="160"/>
      <c r="L42" s="160"/>
      <c r="M42" s="160"/>
      <c r="N42" s="160"/>
      <c r="O42" s="160"/>
      <c r="P42" s="160"/>
      <c r="Q42" s="160"/>
      <c r="R42" s="160"/>
      <c r="S42" s="160"/>
      <c r="T42" s="160"/>
      <c r="U42" s="160"/>
      <c r="V42" s="160"/>
      <c r="W42" s="160"/>
      <c r="X42" s="160"/>
      <c r="Y42" s="160"/>
      <c r="Z42" s="160"/>
      <c r="AA42" s="160"/>
      <c r="AB42" s="160"/>
      <c r="AC42" s="160"/>
      <c r="AD42" s="160"/>
      <c r="AE42" s="160"/>
      <c r="AF42" s="160"/>
      <c r="AG42" s="160"/>
      <c r="AH42" s="160"/>
      <c r="AI42" s="160"/>
      <c r="AJ42" s="160"/>
      <c r="AK42" s="57">
        <f t="shared" si="3"/>
        <v>0</v>
      </c>
      <c r="AL42" s="57">
        <f t="shared" si="4"/>
        <v>0</v>
      </c>
      <c r="AM42" s="57">
        <f t="shared" si="5"/>
        <v>0</v>
      </c>
      <c r="AN42" s="57" t="str">
        <f t="shared" si="6"/>
        <v/>
      </c>
      <c r="AO42" s="56">
        <f t="shared" si="7"/>
        <v>0</v>
      </c>
      <c r="AP42" s="56" t="str">
        <f t="shared" si="8"/>
        <v/>
      </c>
      <c r="AQ42" s="56">
        <f t="shared" si="9"/>
        <v>0</v>
      </c>
      <c r="AR42" s="56" t="str">
        <f t="shared" si="10"/>
        <v/>
      </c>
      <c r="AS42" s="58" t="str">
        <f>IFERROR(
   'Identitas Siswa'!E41 &amp; " " &amp; LOWER($AT$3) &amp; " " &amp; VLOOKUP(AP42, TP!$BO$5:$BP$24, 2, 0) &amp; ".",
"")</f>
        <v/>
      </c>
      <c r="AT42" s="58" t="str">
        <f>IFERROR(
   'Identitas Siswa'!E41 &amp; " " &amp; LOWER($AT$4) &amp; " " &amp; VLOOKUP(AR42, TP!$BO$5:$BP$24, 2, 0) &amp; ".",
"")</f>
        <v/>
      </c>
      <c r="AU42" s="15"/>
      <c r="AW42" s="29">
        <f t="shared" si="11"/>
        <v>0</v>
      </c>
      <c r="AX42" s="29">
        <f t="shared" si="0"/>
        <v>0</v>
      </c>
      <c r="AY42" s="29">
        <f t="shared" si="1"/>
        <v>0</v>
      </c>
      <c r="AZ42" s="54"/>
      <c r="BA42" s="29">
        <f t="shared" si="2"/>
        <v>0</v>
      </c>
      <c r="BE42" s="48"/>
      <c r="BF42" s="48"/>
    </row>
    <row r="43" spans="1:58" customFormat="1" hidden="1" x14ac:dyDescent="0.25">
      <c r="A43" s="56">
        <f>'Identitas Siswa'!A42</f>
        <v>35</v>
      </c>
      <c r="B43" s="62" t="str">
        <f>IF('Identitas Siswa'!D42=0,"",'Identitas Siswa'!D42)</f>
        <v/>
      </c>
      <c r="C43" s="160"/>
      <c r="D43" s="160"/>
      <c r="E43" s="160"/>
      <c r="F43" s="160"/>
      <c r="G43" s="160"/>
      <c r="H43" s="160"/>
      <c r="I43" s="160"/>
      <c r="J43" s="160"/>
      <c r="K43" s="160"/>
      <c r="L43" s="160"/>
      <c r="M43" s="160"/>
      <c r="N43" s="160"/>
      <c r="O43" s="160"/>
      <c r="P43" s="160"/>
      <c r="Q43" s="160"/>
      <c r="R43" s="160"/>
      <c r="S43" s="160"/>
      <c r="T43" s="160"/>
      <c r="U43" s="160"/>
      <c r="V43" s="160"/>
      <c r="W43" s="160"/>
      <c r="X43" s="160"/>
      <c r="Y43" s="160"/>
      <c r="Z43" s="160"/>
      <c r="AA43" s="160"/>
      <c r="AB43" s="160"/>
      <c r="AC43" s="160"/>
      <c r="AD43" s="160"/>
      <c r="AE43" s="160"/>
      <c r="AF43" s="160"/>
      <c r="AG43" s="160"/>
      <c r="AH43" s="160"/>
      <c r="AI43" s="160"/>
      <c r="AJ43" s="160"/>
      <c r="AK43" s="57">
        <f t="shared" si="3"/>
        <v>0</v>
      </c>
      <c r="AL43" s="57">
        <f t="shared" si="4"/>
        <v>0</v>
      </c>
      <c r="AM43" s="57">
        <f t="shared" si="5"/>
        <v>0</v>
      </c>
      <c r="AN43" s="57" t="str">
        <f t="shared" si="6"/>
        <v/>
      </c>
      <c r="AO43" s="56">
        <f t="shared" si="7"/>
        <v>0</v>
      </c>
      <c r="AP43" s="56" t="str">
        <f t="shared" si="8"/>
        <v/>
      </c>
      <c r="AQ43" s="56">
        <f t="shared" si="9"/>
        <v>0</v>
      </c>
      <c r="AR43" s="56" t="str">
        <f t="shared" si="10"/>
        <v/>
      </c>
      <c r="AS43" s="58" t="str">
        <f>IFERROR(
   'Identitas Siswa'!E42 &amp; " " &amp; LOWER($AT$3) &amp; " " &amp; VLOOKUP(AP43, TP!$BO$5:$BP$24, 2, 0) &amp; ".",
"")</f>
        <v/>
      </c>
      <c r="AT43" s="58" t="str">
        <f>IFERROR(
   'Identitas Siswa'!E42 &amp; " " &amp; LOWER($AT$4) &amp; " " &amp; VLOOKUP(AR43, TP!$BO$5:$BP$24, 2, 0) &amp; ".",
"")</f>
        <v/>
      </c>
      <c r="AU43" s="15"/>
      <c r="AW43" s="29">
        <f t="shared" si="11"/>
        <v>0</v>
      </c>
      <c r="AX43" s="29">
        <f t="shared" si="0"/>
        <v>0</v>
      </c>
      <c r="AY43" s="29">
        <f t="shared" si="1"/>
        <v>0</v>
      </c>
      <c r="AZ43" s="54"/>
      <c r="BA43" s="29">
        <f t="shared" si="2"/>
        <v>0</v>
      </c>
      <c r="BE43" s="48"/>
      <c r="BF43" s="48"/>
    </row>
    <row r="44" spans="1:58" customFormat="1" hidden="1" x14ac:dyDescent="0.25">
      <c r="A44" s="56">
        <f>'Identitas Siswa'!A43</f>
        <v>36</v>
      </c>
      <c r="B44" s="62" t="str">
        <f>IF('Identitas Siswa'!D43=0,"",'Identitas Siswa'!D43)</f>
        <v/>
      </c>
      <c r="C44" s="160"/>
      <c r="D44" s="160"/>
      <c r="E44" s="160"/>
      <c r="F44" s="160"/>
      <c r="G44" s="160"/>
      <c r="H44" s="160"/>
      <c r="I44" s="160"/>
      <c r="J44" s="160"/>
      <c r="K44" s="160"/>
      <c r="L44" s="160"/>
      <c r="M44" s="160"/>
      <c r="N44" s="160"/>
      <c r="O44" s="160"/>
      <c r="P44" s="160"/>
      <c r="Q44" s="160"/>
      <c r="R44" s="160"/>
      <c r="S44" s="160"/>
      <c r="T44" s="160"/>
      <c r="U44" s="160"/>
      <c r="V44" s="160"/>
      <c r="W44" s="160"/>
      <c r="X44" s="160"/>
      <c r="Y44" s="160"/>
      <c r="Z44" s="160"/>
      <c r="AA44" s="160"/>
      <c r="AB44" s="160"/>
      <c r="AC44" s="160"/>
      <c r="AD44" s="160"/>
      <c r="AE44" s="160"/>
      <c r="AF44" s="160"/>
      <c r="AG44" s="160"/>
      <c r="AH44" s="160"/>
      <c r="AI44" s="160"/>
      <c r="AJ44" s="160"/>
      <c r="AK44" s="57">
        <f t="shared" si="3"/>
        <v>0</v>
      </c>
      <c r="AL44" s="57">
        <f t="shared" si="4"/>
        <v>0</v>
      </c>
      <c r="AM44" s="57">
        <f t="shared" si="5"/>
        <v>0</v>
      </c>
      <c r="AN44" s="57" t="str">
        <f t="shared" si="6"/>
        <v/>
      </c>
      <c r="AO44" s="56">
        <f t="shared" si="7"/>
        <v>0</v>
      </c>
      <c r="AP44" s="56" t="str">
        <f t="shared" si="8"/>
        <v/>
      </c>
      <c r="AQ44" s="56">
        <f t="shared" si="9"/>
        <v>0</v>
      </c>
      <c r="AR44" s="56" t="str">
        <f t="shared" si="10"/>
        <v/>
      </c>
      <c r="AS44" s="58" t="str">
        <f>IFERROR(
   'Identitas Siswa'!E43 &amp; " " &amp; LOWER($AT$3) &amp; " " &amp; VLOOKUP(AP44, TP!$BO$5:$BP$24, 2, 0) &amp; ".",
"")</f>
        <v/>
      </c>
      <c r="AT44" s="58" t="str">
        <f>IFERROR(
   'Identitas Siswa'!E43 &amp; " " &amp; LOWER($AT$4) &amp; " " &amp; VLOOKUP(AR44, TP!$BO$5:$BP$24, 2, 0) &amp; ".",
"")</f>
        <v/>
      </c>
      <c r="AU44" s="15"/>
      <c r="AW44" s="29">
        <f t="shared" si="11"/>
        <v>0</v>
      </c>
      <c r="AX44" s="29">
        <f t="shared" si="0"/>
        <v>0</v>
      </c>
      <c r="AY44" s="29">
        <f t="shared" si="1"/>
        <v>0</v>
      </c>
      <c r="AZ44" s="54"/>
      <c r="BA44" s="29">
        <f t="shared" si="2"/>
        <v>0</v>
      </c>
      <c r="BE44" s="48"/>
      <c r="BF44" s="48"/>
    </row>
    <row r="45" spans="1:58" customFormat="1" hidden="1" x14ac:dyDescent="0.25">
      <c r="A45" s="56">
        <f>'Identitas Siswa'!A44</f>
        <v>37</v>
      </c>
      <c r="B45" s="62" t="str">
        <f>IF('Identitas Siswa'!D44=0,"",'Identitas Siswa'!D44)</f>
        <v/>
      </c>
      <c r="C45" s="160"/>
      <c r="D45" s="160"/>
      <c r="E45" s="160"/>
      <c r="F45" s="160"/>
      <c r="G45" s="160"/>
      <c r="H45" s="160"/>
      <c r="I45" s="160"/>
      <c r="J45" s="160"/>
      <c r="K45" s="160"/>
      <c r="L45" s="160"/>
      <c r="M45" s="160"/>
      <c r="N45" s="160"/>
      <c r="O45" s="160"/>
      <c r="P45" s="160"/>
      <c r="Q45" s="160"/>
      <c r="R45" s="160"/>
      <c r="S45" s="160"/>
      <c r="T45" s="160"/>
      <c r="U45" s="160"/>
      <c r="V45" s="160"/>
      <c r="W45" s="160"/>
      <c r="X45" s="160"/>
      <c r="Y45" s="160"/>
      <c r="Z45" s="160"/>
      <c r="AA45" s="160"/>
      <c r="AB45" s="160"/>
      <c r="AC45" s="160"/>
      <c r="AD45" s="160"/>
      <c r="AE45" s="160"/>
      <c r="AF45" s="160"/>
      <c r="AG45" s="160"/>
      <c r="AH45" s="160"/>
      <c r="AI45" s="160"/>
      <c r="AJ45" s="160"/>
      <c r="AK45" s="57">
        <f t="shared" si="3"/>
        <v>0</v>
      </c>
      <c r="AL45" s="57">
        <f t="shared" si="4"/>
        <v>0</v>
      </c>
      <c r="AM45" s="57">
        <f t="shared" si="5"/>
        <v>0</v>
      </c>
      <c r="AN45" s="57" t="str">
        <f t="shared" si="6"/>
        <v/>
      </c>
      <c r="AO45" s="56">
        <f t="shared" si="7"/>
        <v>0</v>
      </c>
      <c r="AP45" s="56" t="str">
        <f t="shared" si="8"/>
        <v/>
      </c>
      <c r="AQ45" s="56">
        <f t="shared" si="9"/>
        <v>0</v>
      </c>
      <c r="AR45" s="56" t="str">
        <f t="shared" si="10"/>
        <v/>
      </c>
      <c r="AS45" s="58" t="str">
        <f>IFERROR(
   'Identitas Siswa'!E44 &amp; " " &amp; LOWER($AT$3) &amp; " " &amp; VLOOKUP(AP45, TP!$BO$5:$BP$24, 2, 0) &amp; ".",
"")</f>
        <v/>
      </c>
      <c r="AT45" s="58" t="str">
        <f>IFERROR(
   'Identitas Siswa'!E44 &amp; " " &amp; LOWER($AT$4) &amp; " " &amp; VLOOKUP(AR45, TP!$BO$5:$BP$24, 2, 0) &amp; ".",
"")</f>
        <v/>
      </c>
      <c r="AU45" s="15"/>
      <c r="AW45" s="29">
        <f t="shared" si="11"/>
        <v>0</v>
      </c>
      <c r="AX45" s="29">
        <f t="shared" si="0"/>
        <v>0</v>
      </c>
      <c r="AY45" s="29">
        <f t="shared" si="1"/>
        <v>0</v>
      </c>
      <c r="AZ45" s="54"/>
      <c r="BA45" s="29">
        <f t="shared" si="2"/>
        <v>0</v>
      </c>
      <c r="BE45" s="48"/>
      <c r="BF45" s="48"/>
    </row>
    <row r="46" spans="1:58" customFormat="1" hidden="1" x14ac:dyDescent="0.25">
      <c r="A46" s="56">
        <f>'Identitas Siswa'!A45</f>
        <v>38</v>
      </c>
      <c r="B46" s="62" t="str">
        <f>IF('Identitas Siswa'!D45=0,"",'Identitas Siswa'!D45)</f>
        <v/>
      </c>
      <c r="C46" s="160"/>
      <c r="D46" s="160"/>
      <c r="E46" s="160"/>
      <c r="F46" s="160"/>
      <c r="G46" s="160"/>
      <c r="H46" s="160"/>
      <c r="I46" s="160"/>
      <c r="J46" s="160"/>
      <c r="K46" s="160"/>
      <c r="L46" s="160"/>
      <c r="M46" s="160"/>
      <c r="N46" s="160"/>
      <c r="O46" s="160"/>
      <c r="P46" s="160"/>
      <c r="Q46" s="160"/>
      <c r="R46" s="160"/>
      <c r="S46" s="160"/>
      <c r="T46" s="160"/>
      <c r="U46" s="160"/>
      <c r="V46" s="160"/>
      <c r="W46" s="160"/>
      <c r="X46" s="160"/>
      <c r="Y46" s="160"/>
      <c r="Z46" s="160"/>
      <c r="AA46" s="160"/>
      <c r="AB46" s="160"/>
      <c r="AC46" s="160"/>
      <c r="AD46" s="160"/>
      <c r="AE46" s="160"/>
      <c r="AF46" s="160"/>
      <c r="AG46" s="160"/>
      <c r="AH46" s="160"/>
      <c r="AI46" s="160"/>
      <c r="AJ46" s="160"/>
      <c r="AK46" s="57">
        <f t="shared" si="3"/>
        <v>0</v>
      </c>
      <c r="AL46" s="57">
        <f t="shared" si="4"/>
        <v>0</v>
      </c>
      <c r="AM46" s="57">
        <f t="shared" si="5"/>
        <v>0</v>
      </c>
      <c r="AN46" s="57" t="str">
        <f t="shared" si="6"/>
        <v/>
      </c>
      <c r="AO46" s="56">
        <f t="shared" si="7"/>
        <v>0</v>
      </c>
      <c r="AP46" s="56" t="str">
        <f t="shared" si="8"/>
        <v/>
      </c>
      <c r="AQ46" s="56">
        <f t="shared" si="9"/>
        <v>0</v>
      </c>
      <c r="AR46" s="56" t="str">
        <f t="shared" si="10"/>
        <v/>
      </c>
      <c r="AS46" s="58" t="str">
        <f>IFERROR(
   'Identitas Siswa'!E45 &amp; " " &amp; LOWER($AT$3) &amp; " " &amp; VLOOKUP(AP46, TP!$BO$5:$BP$24, 2, 0) &amp; ".",
"")</f>
        <v/>
      </c>
      <c r="AT46" s="58" t="str">
        <f>IFERROR(
   'Identitas Siswa'!E45 &amp; " " &amp; LOWER($AT$4) &amp; " " &amp; VLOOKUP(AR46, TP!$BO$5:$BP$24, 2, 0) &amp; ".",
"")</f>
        <v/>
      </c>
      <c r="AU46" s="15"/>
      <c r="AW46" s="29">
        <f t="shared" si="11"/>
        <v>0</v>
      </c>
      <c r="AX46" s="29">
        <f t="shared" si="0"/>
        <v>0</v>
      </c>
      <c r="AY46" s="29">
        <f t="shared" si="1"/>
        <v>0</v>
      </c>
      <c r="AZ46" s="54"/>
      <c r="BA46" s="29">
        <f t="shared" si="2"/>
        <v>0</v>
      </c>
      <c r="BE46" s="48"/>
      <c r="BF46" s="48"/>
    </row>
    <row r="47" spans="1:58" customFormat="1" hidden="1" x14ac:dyDescent="0.25">
      <c r="A47" s="56">
        <f>'Identitas Siswa'!A46</f>
        <v>39</v>
      </c>
      <c r="B47" s="62" t="str">
        <f>IF('Identitas Siswa'!D46=0,"",'Identitas Siswa'!D46)</f>
        <v/>
      </c>
      <c r="C47" s="160"/>
      <c r="D47" s="160"/>
      <c r="E47" s="160"/>
      <c r="F47" s="160"/>
      <c r="G47" s="160"/>
      <c r="H47" s="160"/>
      <c r="I47" s="160"/>
      <c r="J47" s="160"/>
      <c r="K47" s="160"/>
      <c r="L47" s="160"/>
      <c r="M47" s="160"/>
      <c r="N47" s="160"/>
      <c r="O47" s="160"/>
      <c r="P47" s="160"/>
      <c r="Q47" s="160"/>
      <c r="R47" s="160"/>
      <c r="S47" s="160"/>
      <c r="T47" s="160"/>
      <c r="U47" s="160"/>
      <c r="V47" s="160"/>
      <c r="W47" s="160"/>
      <c r="X47" s="160"/>
      <c r="Y47" s="160"/>
      <c r="Z47" s="160"/>
      <c r="AA47" s="160"/>
      <c r="AB47" s="160"/>
      <c r="AC47" s="160"/>
      <c r="AD47" s="160"/>
      <c r="AE47" s="160"/>
      <c r="AF47" s="160"/>
      <c r="AG47" s="160"/>
      <c r="AH47" s="160"/>
      <c r="AI47" s="160"/>
      <c r="AJ47" s="160"/>
      <c r="AK47" s="57">
        <f t="shared" si="3"/>
        <v>0</v>
      </c>
      <c r="AL47" s="57">
        <f t="shared" si="4"/>
        <v>0</v>
      </c>
      <c r="AM47" s="57">
        <f t="shared" si="5"/>
        <v>0</v>
      </c>
      <c r="AN47" s="57" t="str">
        <f t="shared" si="6"/>
        <v/>
      </c>
      <c r="AO47" s="56">
        <f t="shared" si="7"/>
        <v>0</v>
      </c>
      <c r="AP47" s="56" t="str">
        <f t="shared" si="8"/>
        <v/>
      </c>
      <c r="AQ47" s="56">
        <f t="shared" si="9"/>
        <v>0</v>
      </c>
      <c r="AR47" s="56" t="str">
        <f t="shared" si="10"/>
        <v/>
      </c>
      <c r="AS47" s="58" t="str">
        <f>IFERROR(
   'Identitas Siswa'!E46 &amp; " " &amp; LOWER($AT$3) &amp; " " &amp; VLOOKUP(AP47, TP!$BO$5:$BP$24, 2, 0) &amp; ".",
"")</f>
        <v/>
      </c>
      <c r="AT47" s="58" t="str">
        <f>IFERROR(
   'Identitas Siswa'!E46 &amp; " " &amp; LOWER($AT$4) &amp; " " &amp; VLOOKUP(AR47, TP!$BO$5:$BP$24, 2, 0) &amp; ".",
"")</f>
        <v/>
      </c>
      <c r="AU47" s="15"/>
      <c r="AW47" s="29">
        <f t="shared" si="11"/>
        <v>0</v>
      </c>
      <c r="AX47" s="29">
        <f t="shared" si="0"/>
        <v>0</v>
      </c>
      <c r="AY47" s="29">
        <f t="shared" si="1"/>
        <v>0</v>
      </c>
      <c r="AZ47" s="54"/>
      <c r="BA47" s="29">
        <f t="shared" si="2"/>
        <v>0</v>
      </c>
      <c r="BE47" s="48"/>
      <c r="BF47" s="48"/>
    </row>
    <row r="48" spans="1:58" customFormat="1" hidden="1" x14ac:dyDescent="0.25">
      <c r="A48" s="56">
        <f>'Identitas Siswa'!A47</f>
        <v>40</v>
      </c>
      <c r="B48" s="62" t="str">
        <f>IF('Identitas Siswa'!D47=0,"",'Identitas Siswa'!D47)</f>
        <v/>
      </c>
      <c r="C48" s="160"/>
      <c r="D48" s="160"/>
      <c r="E48" s="160"/>
      <c r="F48" s="160"/>
      <c r="G48" s="160"/>
      <c r="H48" s="160"/>
      <c r="I48" s="160"/>
      <c r="J48" s="160"/>
      <c r="K48" s="160"/>
      <c r="L48" s="160"/>
      <c r="M48" s="160"/>
      <c r="N48" s="160"/>
      <c r="O48" s="160"/>
      <c r="P48" s="160"/>
      <c r="Q48" s="160"/>
      <c r="R48" s="160"/>
      <c r="S48" s="160"/>
      <c r="T48" s="160"/>
      <c r="U48" s="160"/>
      <c r="V48" s="160"/>
      <c r="W48" s="160"/>
      <c r="X48" s="160"/>
      <c r="Y48" s="160"/>
      <c r="Z48" s="160"/>
      <c r="AA48" s="160"/>
      <c r="AB48" s="160"/>
      <c r="AC48" s="160"/>
      <c r="AD48" s="160"/>
      <c r="AE48" s="160"/>
      <c r="AF48" s="160"/>
      <c r="AG48" s="160"/>
      <c r="AH48" s="160"/>
      <c r="AI48" s="160"/>
      <c r="AJ48" s="160"/>
      <c r="AK48" s="57">
        <f t="shared" si="3"/>
        <v>0</v>
      </c>
      <c r="AL48" s="57">
        <f t="shared" si="4"/>
        <v>0</v>
      </c>
      <c r="AM48" s="57">
        <f t="shared" si="5"/>
        <v>0</v>
      </c>
      <c r="AN48" s="57" t="str">
        <f t="shared" si="6"/>
        <v/>
      </c>
      <c r="AO48" s="56">
        <f t="shared" si="7"/>
        <v>0</v>
      </c>
      <c r="AP48" s="56" t="str">
        <f t="shared" si="8"/>
        <v/>
      </c>
      <c r="AQ48" s="56">
        <f t="shared" si="9"/>
        <v>0</v>
      </c>
      <c r="AR48" s="56" t="str">
        <f t="shared" si="10"/>
        <v/>
      </c>
      <c r="AS48" s="58" t="str">
        <f>IFERROR(
   'Identitas Siswa'!E47 &amp; " " &amp; LOWER($AT$3) &amp; " " &amp; VLOOKUP(AP48, TP!$BO$5:$BP$24, 2, 0) &amp; ".",
"")</f>
        <v/>
      </c>
      <c r="AT48" s="58" t="str">
        <f>IFERROR(
   'Identitas Siswa'!E47 &amp; " " &amp; LOWER($AT$4) &amp; " " &amp; VLOOKUP(AR48, TP!$BO$5:$BP$24, 2, 0) &amp; ".",
"")</f>
        <v/>
      </c>
      <c r="AU48" s="15"/>
      <c r="AW48" s="29">
        <f t="shared" si="11"/>
        <v>0</v>
      </c>
      <c r="AX48" s="29">
        <f t="shared" si="0"/>
        <v>0</v>
      </c>
      <c r="AY48" s="29">
        <f t="shared" si="1"/>
        <v>0</v>
      </c>
      <c r="AZ48" s="54"/>
      <c r="BA48" s="29">
        <f t="shared" si="2"/>
        <v>0</v>
      </c>
      <c r="BE48" s="48"/>
      <c r="BF48" s="48"/>
    </row>
    <row r="49" spans="1:58" customFormat="1" hidden="1" x14ac:dyDescent="0.25">
      <c r="A49" s="56">
        <f>'Identitas Siswa'!A48</f>
        <v>41</v>
      </c>
      <c r="B49" s="62" t="str">
        <f>IF('Identitas Siswa'!D48=0,"",'Identitas Siswa'!D48)</f>
        <v/>
      </c>
      <c r="C49" s="160"/>
      <c r="D49" s="160"/>
      <c r="E49" s="160"/>
      <c r="F49" s="160"/>
      <c r="G49" s="160"/>
      <c r="H49" s="160"/>
      <c r="I49" s="160"/>
      <c r="J49" s="160"/>
      <c r="K49" s="160"/>
      <c r="L49" s="160"/>
      <c r="M49" s="160"/>
      <c r="N49" s="160"/>
      <c r="O49" s="160"/>
      <c r="P49" s="160"/>
      <c r="Q49" s="160"/>
      <c r="R49" s="160"/>
      <c r="S49" s="160"/>
      <c r="T49" s="160"/>
      <c r="U49" s="160"/>
      <c r="V49" s="160"/>
      <c r="W49" s="160"/>
      <c r="X49" s="160"/>
      <c r="Y49" s="160"/>
      <c r="Z49" s="160"/>
      <c r="AA49" s="160"/>
      <c r="AB49" s="160"/>
      <c r="AC49" s="160"/>
      <c r="AD49" s="160"/>
      <c r="AE49" s="160"/>
      <c r="AF49" s="160"/>
      <c r="AG49" s="160"/>
      <c r="AH49" s="160"/>
      <c r="AI49" s="160"/>
      <c r="AJ49" s="160"/>
      <c r="AK49" s="57">
        <f t="shared" si="3"/>
        <v>0</v>
      </c>
      <c r="AL49" s="57">
        <f t="shared" si="4"/>
        <v>0</v>
      </c>
      <c r="AM49" s="57">
        <f t="shared" si="5"/>
        <v>0</v>
      </c>
      <c r="AN49" s="57" t="str">
        <f t="shared" si="6"/>
        <v/>
      </c>
      <c r="AO49" s="56">
        <f t="shared" si="7"/>
        <v>0</v>
      </c>
      <c r="AP49" s="56" t="str">
        <f t="shared" si="8"/>
        <v/>
      </c>
      <c r="AQ49" s="56">
        <f t="shared" si="9"/>
        <v>0</v>
      </c>
      <c r="AR49" s="56" t="str">
        <f t="shared" si="10"/>
        <v/>
      </c>
      <c r="AS49" s="58" t="str">
        <f>IFERROR(
   'Identitas Siswa'!E48 &amp; " " &amp; LOWER($AT$3) &amp; " " &amp; VLOOKUP(AP49, TP!$BO$5:$BP$24, 2, 0) &amp; ".",
"")</f>
        <v/>
      </c>
      <c r="AT49" s="58" t="str">
        <f>IFERROR(
   'Identitas Siswa'!E48 &amp; " " &amp; LOWER($AT$4) &amp; " " &amp; VLOOKUP(AR49, TP!$BO$5:$BP$24, 2, 0) &amp; ".",
"")</f>
        <v/>
      </c>
      <c r="AU49" s="15"/>
      <c r="AW49" s="29">
        <f t="shared" si="11"/>
        <v>0</v>
      </c>
      <c r="AX49" s="29">
        <f t="shared" si="0"/>
        <v>0</v>
      </c>
      <c r="AY49" s="29">
        <f t="shared" si="1"/>
        <v>0</v>
      </c>
      <c r="AZ49" s="54"/>
      <c r="BA49" s="29">
        <f t="shared" si="2"/>
        <v>0</v>
      </c>
      <c r="BE49" s="48"/>
      <c r="BF49" s="48"/>
    </row>
    <row r="50" spans="1:58" customFormat="1" hidden="1" x14ac:dyDescent="0.25">
      <c r="A50" s="56">
        <f>'Identitas Siswa'!A49</f>
        <v>42</v>
      </c>
      <c r="B50" s="62" t="str">
        <f>IF('Identitas Siswa'!D49=0,"",'Identitas Siswa'!D49)</f>
        <v/>
      </c>
      <c r="C50" s="160"/>
      <c r="D50" s="160"/>
      <c r="E50" s="160"/>
      <c r="F50" s="160"/>
      <c r="G50" s="160"/>
      <c r="H50" s="160"/>
      <c r="I50" s="160"/>
      <c r="J50" s="160"/>
      <c r="K50" s="160"/>
      <c r="L50" s="160"/>
      <c r="M50" s="160"/>
      <c r="N50" s="160"/>
      <c r="O50" s="160"/>
      <c r="P50" s="160"/>
      <c r="Q50" s="160"/>
      <c r="R50" s="160"/>
      <c r="S50" s="160"/>
      <c r="T50" s="160"/>
      <c r="U50" s="160"/>
      <c r="V50" s="160"/>
      <c r="W50" s="160"/>
      <c r="X50" s="160"/>
      <c r="Y50" s="160"/>
      <c r="Z50" s="160"/>
      <c r="AA50" s="160"/>
      <c r="AB50" s="160"/>
      <c r="AC50" s="160"/>
      <c r="AD50" s="160"/>
      <c r="AE50" s="160"/>
      <c r="AF50" s="160"/>
      <c r="AG50" s="160"/>
      <c r="AH50" s="160"/>
      <c r="AI50" s="160"/>
      <c r="AJ50" s="160"/>
      <c r="AK50" s="57">
        <f t="shared" si="3"/>
        <v>0</v>
      </c>
      <c r="AL50" s="57">
        <f t="shared" si="4"/>
        <v>0</v>
      </c>
      <c r="AM50" s="57">
        <f t="shared" si="5"/>
        <v>0</v>
      </c>
      <c r="AN50" s="57" t="str">
        <f t="shared" si="6"/>
        <v/>
      </c>
      <c r="AO50" s="56">
        <f t="shared" si="7"/>
        <v>0</v>
      </c>
      <c r="AP50" s="56" t="str">
        <f t="shared" si="8"/>
        <v/>
      </c>
      <c r="AQ50" s="56">
        <f t="shared" si="9"/>
        <v>0</v>
      </c>
      <c r="AR50" s="56" t="str">
        <f t="shared" si="10"/>
        <v/>
      </c>
      <c r="AS50" s="58" t="str">
        <f>IFERROR(
   'Identitas Siswa'!E49 &amp; " " &amp; LOWER($AT$3) &amp; " " &amp; VLOOKUP(AP50, TP!$BO$5:$BP$24, 2, 0) &amp; ".",
"")</f>
        <v/>
      </c>
      <c r="AT50" s="58" t="str">
        <f>IFERROR(
   'Identitas Siswa'!E49 &amp; " " &amp; LOWER($AT$4) &amp; " " &amp; VLOOKUP(AR50, TP!$BO$5:$BP$24, 2, 0) &amp; ".",
"")</f>
        <v/>
      </c>
      <c r="AU50" s="15"/>
      <c r="AW50" s="29">
        <f t="shared" si="11"/>
        <v>0</v>
      </c>
      <c r="AX50" s="29">
        <f t="shared" si="0"/>
        <v>0</v>
      </c>
      <c r="AY50" s="29">
        <f t="shared" si="1"/>
        <v>0</v>
      </c>
      <c r="AZ50" s="54"/>
      <c r="BA50" s="29">
        <f t="shared" si="2"/>
        <v>0</v>
      </c>
      <c r="BE50" s="48"/>
      <c r="BF50" s="48"/>
    </row>
    <row r="51" spans="1:58" customFormat="1" hidden="1" x14ac:dyDescent="0.25">
      <c r="A51" s="56">
        <f>'Identitas Siswa'!A50</f>
        <v>43</v>
      </c>
      <c r="B51" s="62" t="str">
        <f>IF('Identitas Siswa'!D50=0,"",'Identitas Siswa'!D50)</f>
        <v/>
      </c>
      <c r="C51" s="160"/>
      <c r="D51" s="160"/>
      <c r="E51" s="160"/>
      <c r="F51" s="160"/>
      <c r="G51" s="160"/>
      <c r="H51" s="160"/>
      <c r="I51" s="160"/>
      <c r="J51" s="160"/>
      <c r="K51" s="160"/>
      <c r="L51" s="160"/>
      <c r="M51" s="160"/>
      <c r="N51" s="160"/>
      <c r="O51" s="160"/>
      <c r="P51" s="160"/>
      <c r="Q51" s="160"/>
      <c r="R51" s="160"/>
      <c r="S51" s="160"/>
      <c r="T51" s="160"/>
      <c r="U51" s="160"/>
      <c r="V51" s="160"/>
      <c r="W51" s="160"/>
      <c r="X51" s="160"/>
      <c r="Y51" s="160"/>
      <c r="Z51" s="160"/>
      <c r="AA51" s="160"/>
      <c r="AB51" s="160"/>
      <c r="AC51" s="160"/>
      <c r="AD51" s="160"/>
      <c r="AE51" s="160"/>
      <c r="AF51" s="160"/>
      <c r="AG51" s="160"/>
      <c r="AH51" s="160"/>
      <c r="AI51" s="160"/>
      <c r="AJ51" s="160"/>
      <c r="AK51" s="57">
        <f t="shared" si="3"/>
        <v>0</v>
      </c>
      <c r="AL51" s="57">
        <f t="shared" si="4"/>
        <v>0</v>
      </c>
      <c r="AM51" s="57">
        <f t="shared" si="5"/>
        <v>0</v>
      </c>
      <c r="AN51" s="57" t="str">
        <f t="shared" si="6"/>
        <v/>
      </c>
      <c r="AO51" s="56">
        <f t="shared" si="7"/>
        <v>0</v>
      </c>
      <c r="AP51" s="56" t="str">
        <f t="shared" si="8"/>
        <v/>
      </c>
      <c r="AQ51" s="56">
        <f t="shared" si="9"/>
        <v>0</v>
      </c>
      <c r="AR51" s="56" t="str">
        <f t="shared" si="10"/>
        <v/>
      </c>
      <c r="AS51" s="58" t="str">
        <f>IFERROR(
   'Identitas Siswa'!E50 &amp; " " &amp; LOWER($AT$3) &amp; " " &amp; VLOOKUP(AP51, TP!$BO$5:$BP$24, 2, 0) &amp; ".",
"")</f>
        <v/>
      </c>
      <c r="AT51" s="58" t="str">
        <f>IFERROR(
   'Identitas Siswa'!E50 &amp; " " &amp; LOWER($AT$4) &amp; " " &amp; VLOOKUP(AR51, TP!$BO$5:$BP$24, 2, 0) &amp; ".",
"")</f>
        <v/>
      </c>
      <c r="AU51" s="15"/>
      <c r="AW51" s="29">
        <f t="shared" si="11"/>
        <v>0</v>
      </c>
      <c r="AX51" s="29">
        <f t="shared" si="0"/>
        <v>0</v>
      </c>
      <c r="AY51" s="29">
        <f t="shared" si="1"/>
        <v>0</v>
      </c>
      <c r="AZ51" s="54"/>
      <c r="BA51" s="29">
        <f t="shared" si="2"/>
        <v>0</v>
      </c>
      <c r="BE51" s="48"/>
      <c r="BF51" s="48"/>
    </row>
    <row r="52" spans="1:58" customFormat="1" hidden="1" x14ac:dyDescent="0.25">
      <c r="A52" s="56">
        <f>'Identitas Siswa'!A51</f>
        <v>44</v>
      </c>
      <c r="B52" s="62" t="str">
        <f>IF('Identitas Siswa'!D51=0,"",'Identitas Siswa'!D51)</f>
        <v/>
      </c>
      <c r="C52" s="160"/>
      <c r="D52" s="160"/>
      <c r="E52" s="160"/>
      <c r="F52" s="160"/>
      <c r="G52" s="160"/>
      <c r="H52" s="160"/>
      <c r="I52" s="160"/>
      <c r="J52" s="160"/>
      <c r="K52" s="160"/>
      <c r="L52" s="160"/>
      <c r="M52" s="160"/>
      <c r="N52" s="160"/>
      <c r="O52" s="160"/>
      <c r="P52" s="160"/>
      <c r="Q52" s="160"/>
      <c r="R52" s="160"/>
      <c r="S52" s="160"/>
      <c r="T52" s="160"/>
      <c r="U52" s="160"/>
      <c r="V52" s="160"/>
      <c r="W52" s="160"/>
      <c r="X52" s="160"/>
      <c r="Y52" s="160"/>
      <c r="Z52" s="160"/>
      <c r="AA52" s="160"/>
      <c r="AB52" s="160"/>
      <c r="AC52" s="160"/>
      <c r="AD52" s="160"/>
      <c r="AE52" s="160"/>
      <c r="AF52" s="160"/>
      <c r="AG52" s="160"/>
      <c r="AH52" s="160"/>
      <c r="AI52" s="160"/>
      <c r="AJ52" s="160"/>
      <c r="AK52" s="57">
        <f t="shared" si="3"/>
        <v>0</v>
      </c>
      <c r="AL52" s="57">
        <f t="shared" si="4"/>
        <v>0</v>
      </c>
      <c r="AM52" s="57">
        <f t="shared" si="5"/>
        <v>0</v>
      </c>
      <c r="AN52" s="57" t="str">
        <f t="shared" si="6"/>
        <v/>
      </c>
      <c r="AO52" s="56">
        <f t="shared" si="7"/>
        <v>0</v>
      </c>
      <c r="AP52" s="56" t="str">
        <f t="shared" si="8"/>
        <v/>
      </c>
      <c r="AQ52" s="56">
        <f t="shared" si="9"/>
        <v>0</v>
      </c>
      <c r="AR52" s="56" t="str">
        <f t="shared" si="10"/>
        <v/>
      </c>
      <c r="AS52" s="58" t="str">
        <f>IFERROR(
   'Identitas Siswa'!E51 &amp; " " &amp; LOWER($AT$3) &amp; " " &amp; VLOOKUP(AP52, TP!$BO$5:$BP$24, 2, 0) &amp; ".",
"")</f>
        <v/>
      </c>
      <c r="AT52" s="58" t="str">
        <f>IFERROR(
   'Identitas Siswa'!E51 &amp; " " &amp; LOWER($AT$4) &amp; " " &amp; VLOOKUP(AR52, TP!$BO$5:$BP$24, 2, 0) &amp; ".",
"")</f>
        <v/>
      </c>
      <c r="AU52" s="15"/>
      <c r="AW52" s="29">
        <f t="shared" si="11"/>
        <v>0</v>
      </c>
      <c r="AX52" s="29">
        <f t="shared" si="0"/>
        <v>0</v>
      </c>
      <c r="AY52" s="29">
        <f t="shared" si="1"/>
        <v>0</v>
      </c>
      <c r="AZ52" s="54"/>
      <c r="BA52" s="29">
        <f t="shared" si="2"/>
        <v>0</v>
      </c>
      <c r="BE52" s="48"/>
      <c r="BF52" s="48"/>
    </row>
    <row r="53" spans="1:58" customFormat="1" hidden="1" x14ac:dyDescent="0.25">
      <c r="A53" s="56">
        <f>'Identitas Siswa'!A52</f>
        <v>45</v>
      </c>
      <c r="B53" s="62" t="str">
        <f>IF('Identitas Siswa'!D52=0,"",'Identitas Siswa'!D52)</f>
        <v/>
      </c>
      <c r="C53" s="160"/>
      <c r="D53" s="160"/>
      <c r="E53" s="160"/>
      <c r="F53" s="160"/>
      <c r="G53" s="160"/>
      <c r="H53" s="160"/>
      <c r="I53" s="160"/>
      <c r="J53" s="160"/>
      <c r="K53" s="160"/>
      <c r="L53" s="160"/>
      <c r="M53" s="160"/>
      <c r="N53" s="160"/>
      <c r="O53" s="160"/>
      <c r="P53" s="160"/>
      <c r="Q53" s="160"/>
      <c r="R53" s="160"/>
      <c r="S53" s="160"/>
      <c r="T53" s="160"/>
      <c r="U53" s="160"/>
      <c r="V53" s="160"/>
      <c r="W53" s="160"/>
      <c r="X53" s="160"/>
      <c r="Y53" s="160"/>
      <c r="Z53" s="160"/>
      <c r="AA53" s="160"/>
      <c r="AB53" s="160"/>
      <c r="AC53" s="160"/>
      <c r="AD53" s="160"/>
      <c r="AE53" s="160"/>
      <c r="AF53" s="160"/>
      <c r="AG53" s="160"/>
      <c r="AH53" s="160"/>
      <c r="AI53" s="160"/>
      <c r="AJ53" s="160"/>
      <c r="AK53" s="57">
        <f t="shared" si="3"/>
        <v>0</v>
      </c>
      <c r="AL53" s="57">
        <f t="shared" si="4"/>
        <v>0</v>
      </c>
      <c r="AM53" s="57">
        <f t="shared" si="5"/>
        <v>0</v>
      </c>
      <c r="AN53" s="57" t="str">
        <f t="shared" si="6"/>
        <v/>
      </c>
      <c r="AO53" s="56">
        <f t="shared" si="7"/>
        <v>0</v>
      </c>
      <c r="AP53" s="56" t="str">
        <f t="shared" si="8"/>
        <v/>
      </c>
      <c r="AQ53" s="56">
        <f t="shared" si="9"/>
        <v>0</v>
      </c>
      <c r="AR53" s="56" t="str">
        <f t="shared" si="10"/>
        <v/>
      </c>
      <c r="AS53" s="58" t="str">
        <f>IFERROR(
   'Identitas Siswa'!E52 &amp; " " &amp; LOWER($AT$3) &amp; " " &amp; VLOOKUP(AP53, TP!$BO$5:$BP$24, 2, 0) &amp; ".",
"")</f>
        <v/>
      </c>
      <c r="AT53" s="58" t="str">
        <f>IFERROR(
   'Identitas Siswa'!E52 &amp; " " &amp; LOWER($AT$4) &amp; " " &amp; VLOOKUP(AR53, TP!$BO$5:$BP$24, 2, 0) &amp; ".",
"")</f>
        <v/>
      </c>
      <c r="AU53" s="15"/>
      <c r="AW53" s="29">
        <f t="shared" si="11"/>
        <v>0</v>
      </c>
      <c r="AX53" s="29">
        <f t="shared" si="0"/>
        <v>0</v>
      </c>
      <c r="AY53" s="29">
        <f t="shared" si="1"/>
        <v>0</v>
      </c>
      <c r="AZ53" s="54"/>
      <c r="BA53" s="29">
        <f t="shared" si="2"/>
        <v>0</v>
      </c>
      <c r="BE53" s="48"/>
      <c r="BF53" s="48"/>
    </row>
    <row r="54" spans="1:58" customFormat="1" hidden="1" x14ac:dyDescent="0.25">
      <c r="A54" s="56">
        <f>'Identitas Siswa'!A53</f>
        <v>46</v>
      </c>
      <c r="B54" s="62" t="str">
        <f>IF('Identitas Siswa'!D53=0,"",'Identitas Siswa'!D53)</f>
        <v/>
      </c>
      <c r="C54" s="160"/>
      <c r="D54" s="160"/>
      <c r="E54" s="160"/>
      <c r="F54" s="160"/>
      <c r="G54" s="160"/>
      <c r="H54" s="160"/>
      <c r="I54" s="160"/>
      <c r="J54" s="160"/>
      <c r="K54" s="160"/>
      <c r="L54" s="160"/>
      <c r="M54" s="160"/>
      <c r="N54" s="160"/>
      <c r="O54" s="160"/>
      <c r="P54" s="160"/>
      <c r="Q54" s="160"/>
      <c r="R54" s="160"/>
      <c r="S54" s="160"/>
      <c r="T54" s="160"/>
      <c r="U54" s="160"/>
      <c r="V54" s="160"/>
      <c r="W54" s="160"/>
      <c r="X54" s="160"/>
      <c r="Y54" s="160"/>
      <c r="Z54" s="160"/>
      <c r="AA54" s="160"/>
      <c r="AB54" s="160"/>
      <c r="AC54" s="160"/>
      <c r="AD54" s="160"/>
      <c r="AE54" s="160"/>
      <c r="AF54" s="160"/>
      <c r="AG54" s="160"/>
      <c r="AH54" s="160"/>
      <c r="AI54" s="160"/>
      <c r="AJ54" s="160"/>
      <c r="AK54" s="57">
        <f t="shared" si="3"/>
        <v>0</v>
      </c>
      <c r="AL54" s="57">
        <f t="shared" si="4"/>
        <v>0</v>
      </c>
      <c r="AM54" s="57">
        <f t="shared" si="5"/>
        <v>0</v>
      </c>
      <c r="AN54" s="57" t="str">
        <f t="shared" si="6"/>
        <v/>
      </c>
      <c r="AO54" s="56">
        <f t="shared" si="7"/>
        <v>0</v>
      </c>
      <c r="AP54" s="56" t="str">
        <f t="shared" si="8"/>
        <v/>
      </c>
      <c r="AQ54" s="56">
        <f t="shared" si="9"/>
        <v>0</v>
      </c>
      <c r="AR54" s="56" t="str">
        <f t="shared" si="10"/>
        <v/>
      </c>
      <c r="AS54" s="58" t="str">
        <f>IFERROR(
   'Identitas Siswa'!E53 &amp; " " &amp; LOWER($AT$3) &amp; " " &amp; VLOOKUP(AP54, TP!$BO$5:$BP$24, 2, 0) &amp; ".",
"")</f>
        <v/>
      </c>
      <c r="AT54" s="58" t="str">
        <f>IFERROR(
   'Identitas Siswa'!E53 &amp; " " &amp; LOWER($AT$4) &amp; " " &amp; VLOOKUP(AR54, TP!$BO$5:$BP$24, 2, 0) &amp; ".",
"")</f>
        <v/>
      </c>
      <c r="AU54" s="15"/>
      <c r="AW54" s="29">
        <f t="shared" si="11"/>
        <v>0</v>
      </c>
      <c r="AX54" s="29">
        <f t="shared" si="0"/>
        <v>0</v>
      </c>
      <c r="AY54" s="29">
        <f t="shared" si="1"/>
        <v>0</v>
      </c>
      <c r="AZ54" s="54"/>
      <c r="BA54" s="29">
        <f t="shared" si="2"/>
        <v>0</v>
      </c>
      <c r="BE54" s="48"/>
      <c r="BF54" s="48"/>
    </row>
    <row r="55" spans="1:58" customFormat="1" hidden="1" x14ac:dyDescent="0.25">
      <c r="A55" s="56">
        <f>'Identitas Siswa'!A54</f>
        <v>47</v>
      </c>
      <c r="B55" s="62" t="str">
        <f>IF('Identitas Siswa'!D54=0,"",'Identitas Siswa'!D54)</f>
        <v/>
      </c>
      <c r="C55" s="160"/>
      <c r="D55" s="160"/>
      <c r="E55" s="160"/>
      <c r="F55" s="160"/>
      <c r="G55" s="160"/>
      <c r="H55" s="160"/>
      <c r="I55" s="160"/>
      <c r="J55" s="160"/>
      <c r="K55" s="160"/>
      <c r="L55" s="160"/>
      <c r="M55" s="160"/>
      <c r="N55" s="160"/>
      <c r="O55" s="160"/>
      <c r="P55" s="160"/>
      <c r="Q55" s="160"/>
      <c r="R55" s="160"/>
      <c r="S55" s="160"/>
      <c r="T55" s="160"/>
      <c r="U55" s="160"/>
      <c r="V55" s="160"/>
      <c r="W55" s="160"/>
      <c r="X55" s="160"/>
      <c r="Y55" s="160"/>
      <c r="Z55" s="160"/>
      <c r="AA55" s="160"/>
      <c r="AB55" s="160"/>
      <c r="AC55" s="160"/>
      <c r="AD55" s="160"/>
      <c r="AE55" s="160"/>
      <c r="AF55" s="160"/>
      <c r="AG55" s="160"/>
      <c r="AH55" s="160"/>
      <c r="AI55" s="160"/>
      <c r="AJ55" s="160"/>
      <c r="AK55" s="57">
        <f t="shared" si="3"/>
        <v>0</v>
      </c>
      <c r="AL55" s="57">
        <f t="shared" si="4"/>
        <v>0</v>
      </c>
      <c r="AM55" s="57">
        <f t="shared" si="5"/>
        <v>0</v>
      </c>
      <c r="AN55" s="57" t="str">
        <f t="shared" si="6"/>
        <v/>
      </c>
      <c r="AO55" s="56">
        <f t="shared" si="7"/>
        <v>0</v>
      </c>
      <c r="AP55" s="56" t="str">
        <f t="shared" si="8"/>
        <v/>
      </c>
      <c r="AQ55" s="56">
        <f t="shared" si="9"/>
        <v>0</v>
      </c>
      <c r="AR55" s="56" t="str">
        <f t="shared" si="10"/>
        <v/>
      </c>
      <c r="AS55" s="58" t="str">
        <f>IFERROR(
   'Identitas Siswa'!E54 &amp; " " &amp; LOWER($AT$3) &amp; " " &amp; VLOOKUP(AP55, TP!$BO$5:$BP$24, 2, 0) &amp; ".",
"")</f>
        <v/>
      </c>
      <c r="AT55" s="58" t="str">
        <f>IFERROR(
   'Identitas Siswa'!E54 &amp; " " &amp; LOWER($AT$4) &amp; " " &amp; VLOOKUP(AR55, TP!$BO$5:$BP$24, 2, 0) &amp; ".",
"")</f>
        <v/>
      </c>
      <c r="AU55" s="15"/>
      <c r="AW55" s="29">
        <f t="shared" si="11"/>
        <v>0</v>
      </c>
      <c r="AX55" s="29">
        <f t="shared" si="0"/>
        <v>0</v>
      </c>
      <c r="AY55" s="29">
        <f t="shared" si="1"/>
        <v>0</v>
      </c>
      <c r="AZ55" s="54"/>
      <c r="BA55" s="29">
        <f t="shared" si="2"/>
        <v>0</v>
      </c>
      <c r="BE55" s="48"/>
      <c r="BF55" s="48"/>
    </row>
    <row r="56" spans="1:58" customFormat="1" hidden="1" x14ac:dyDescent="0.25">
      <c r="A56" s="56">
        <f>'Identitas Siswa'!A55</f>
        <v>48</v>
      </c>
      <c r="B56" s="62" t="str">
        <f>IF('Identitas Siswa'!D55=0,"",'Identitas Siswa'!D55)</f>
        <v/>
      </c>
      <c r="C56" s="160"/>
      <c r="D56" s="160"/>
      <c r="E56" s="160"/>
      <c r="F56" s="160"/>
      <c r="G56" s="160"/>
      <c r="H56" s="160"/>
      <c r="I56" s="160"/>
      <c r="J56" s="160"/>
      <c r="K56" s="160"/>
      <c r="L56" s="160"/>
      <c r="M56" s="160"/>
      <c r="N56" s="160"/>
      <c r="O56" s="160"/>
      <c r="P56" s="160"/>
      <c r="Q56" s="160"/>
      <c r="R56" s="160"/>
      <c r="S56" s="160"/>
      <c r="T56" s="160"/>
      <c r="U56" s="160"/>
      <c r="V56" s="160"/>
      <c r="W56" s="160"/>
      <c r="X56" s="160"/>
      <c r="Y56" s="160"/>
      <c r="Z56" s="160"/>
      <c r="AA56" s="160"/>
      <c r="AB56" s="160"/>
      <c r="AC56" s="160"/>
      <c r="AD56" s="160"/>
      <c r="AE56" s="160"/>
      <c r="AF56" s="160"/>
      <c r="AG56" s="160"/>
      <c r="AH56" s="160"/>
      <c r="AI56" s="160"/>
      <c r="AJ56" s="160"/>
      <c r="AK56" s="57">
        <f t="shared" si="3"/>
        <v>0</v>
      </c>
      <c r="AL56" s="57">
        <f t="shared" si="4"/>
        <v>0</v>
      </c>
      <c r="AM56" s="57">
        <f t="shared" si="5"/>
        <v>0</v>
      </c>
      <c r="AN56" s="57" t="str">
        <f t="shared" si="6"/>
        <v/>
      </c>
      <c r="AO56" s="56">
        <f t="shared" si="7"/>
        <v>0</v>
      </c>
      <c r="AP56" s="56" t="str">
        <f t="shared" si="8"/>
        <v/>
      </c>
      <c r="AQ56" s="56">
        <f t="shared" si="9"/>
        <v>0</v>
      </c>
      <c r="AR56" s="56" t="str">
        <f t="shared" si="10"/>
        <v/>
      </c>
      <c r="AS56" s="58" t="str">
        <f>IFERROR(
   'Identitas Siswa'!E55 &amp; " " &amp; LOWER($AT$3) &amp; " " &amp; VLOOKUP(AP56, TP!$BO$5:$BP$24, 2, 0) &amp; ".",
"")</f>
        <v/>
      </c>
      <c r="AT56" s="58" t="str">
        <f>IFERROR(
   'Identitas Siswa'!E55 &amp; " " &amp; LOWER($AT$4) &amp; " " &amp; VLOOKUP(AR56, TP!$BO$5:$BP$24, 2, 0) &amp; ".",
"")</f>
        <v/>
      </c>
      <c r="AU56" s="15"/>
      <c r="AW56" s="29">
        <f t="shared" si="11"/>
        <v>0</v>
      </c>
      <c r="AX56" s="29">
        <f t="shared" si="0"/>
        <v>0</v>
      </c>
      <c r="AY56" s="29">
        <f t="shared" si="1"/>
        <v>0</v>
      </c>
      <c r="AZ56" s="54"/>
      <c r="BA56" s="29">
        <f t="shared" si="2"/>
        <v>0</v>
      </c>
      <c r="BE56" s="48"/>
      <c r="BF56" s="48"/>
    </row>
    <row r="57" spans="1:58" customFormat="1" hidden="1" x14ac:dyDescent="0.25">
      <c r="A57" s="56">
        <f>'Identitas Siswa'!A56</f>
        <v>49</v>
      </c>
      <c r="B57" s="62" t="str">
        <f>IF('Identitas Siswa'!D56=0,"",'Identitas Siswa'!D56)</f>
        <v/>
      </c>
      <c r="C57" s="160"/>
      <c r="D57" s="160"/>
      <c r="E57" s="160"/>
      <c r="F57" s="160"/>
      <c r="G57" s="160"/>
      <c r="H57" s="160"/>
      <c r="I57" s="160"/>
      <c r="J57" s="160"/>
      <c r="K57" s="160"/>
      <c r="L57" s="160"/>
      <c r="M57" s="160"/>
      <c r="N57" s="160"/>
      <c r="O57" s="160"/>
      <c r="P57" s="160"/>
      <c r="Q57" s="160"/>
      <c r="R57" s="160"/>
      <c r="S57" s="160"/>
      <c r="T57" s="160"/>
      <c r="U57" s="160"/>
      <c r="V57" s="160"/>
      <c r="W57" s="160"/>
      <c r="X57" s="160"/>
      <c r="Y57" s="160"/>
      <c r="Z57" s="160"/>
      <c r="AA57" s="160"/>
      <c r="AB57" s="160"/>
      <c r="AC57" s="160"/>
      <c r="AD57" s="160"/>
      <c r="AE57" s="160"/>
      <c r="AF57" s="160"/>
      <c r="AG57" s="160"/>
      <c r="AH57" s="160"/>
      <c r="AI57" s="160"/>
      <c r="AJ57" s="160"/>
      <c r="AK57" s="57">
        <f t="shared" si="3"/>
        <v>0</v>
      </c>
      <c r="AL57" s="57">
        <f t="shared" si="4"/>
        <v>0</v>
      </c>
      <c r="AM57" s="57">
        <f t="shared" si="5"/>
        <v>0</v>
      </c>
      <c r="AN57" s="57" t="str">
        <f t="shared" si="6"/>
        <v/>
      </c>
      <c r="AO57" s="56">
        <f t="shared" si="7"/>
        <v>0</v>
      </c>
      <c r="AP57" s="56" t="str">
        <f t="shared" si="8"/>
        <v/>
      </c>
      <c r="AQ57" s="56">
        <f t="shared" si="9"/>
        <v>0</v>
      </c>
      <c r="AR57" s="56" t="str">
        <f t="shared" si="10"/>
        <v/>
      </c>
      <c r="AS57" s="58" t="str">
        <f>IFERROR(
   'Identitas Siswa'!E56 &amp; " " &amp; LOWER($AT$3) &amp; " " &amp; VLOOKUP(AP57, TP!$BO$5:$BP$24, 2, 0) &amp; ".",
"")</f>
        <v/>
      </c>
      <c r="AT57" s="58" t="str">
        <f>IFERROR(
   'Identitas Siswa'!E56 &amp; " " &amp; LOWER($AT$4) &amp; " " &amp; VLOOKUP(AR57, TP!$BO$5:$BP$24, 2, 0) &amp; ".",
"")</f>
        <v/>
      </c>
      <c r="AU57" s="15"/>
      <c r="AW57" s="29">
        <f t="shared" si="11"/>
        <v>0</v>
      </c>
      <c r="AX57" s="29">
        <f t="shared" si="0"/>
        <v>0</v>
      </c>
      <c r="AY57" s="29">
        <f t="shared" si="1"/>
        <v>0</v>
      </c>
      <c r="AZ57" s="54"/>
      <c r="BA57" s="29">
        <f t="shared" si="2"/>
        <v>0</v>
      </c>
      <c r="BE57" s="48"/>
      <c r="BF57" s="48"/>
    </row>
    <row r="58" spans="1:58" customFormat="1" hidden="1" x14ac:dyDescent="0.25">
      <c r="A58" s="56">
        <f>'Identitas Siswa'!A57</f>
        <v>50</v>
      </c>
      <c r="B58" s="62" t="str">
        <f>IF('Identitas Siswa'!D57=0,"",'Identitas Siswa'!D57)</f>
        <v/>
      </c>
      <c r="C58" s="160"/>
      <c r="D58" s="160"/>
      <c r="E58" s="160"/>
      <c r="F58" s="160"/>
      <c r="G58" s="160"/>
      <c r="H58" s="160"/>
      <c r="I58" s="160"/>
      <c r="J58" s="160"/>
      <c r="K58" s="160"/>
      <c r="L58" s="160"/>
      <c r="M58" s="160"/>
      <c r="N58" s="160"/>
      <c r="O58" s="160"/>
      <c r="P58" s="160"/>
      <c r="Q58" s="160"/>
      <c r="R58" s="160"/>
      <c r="S58" s="160"/>
      <c r="T58" s="160"/>
      <c r="U58" s="160"/>
      <c r="V58" s="160"/>
      <c r="W58" s="160"/>
      <c r="X58" s="160"/>
      <c r="Y58" s="160"/>
      <c r="Z58" s="160"/>
      <c r="AA58" s="160"/>
      <c r="AB58" s="160"/>
      <c r="AC58" s="160"/>
      <c r="AD58" s="160"/>
      <c r="AE58" s="160"/>
      <c r="AF58" s="160"/>
      <c r="AG58" s="160"/>
      <c r="AH58" s="160"/>
      <c r="AI58" s="160"/>
      <c r="AJ58" s="160"/>
      <c r="AK58" s="57">
        <f t="shared" si="3"/>
        <v>0</v>
      </c>
      <c r="AL58" s="57">
        <f t="shared" si="4"/>
        <v>0</v>
      </c>
      <c r="AM58" s="57">
        <f t="shared" si="5"/>
        <v>0</v>
      </c>
      <c r="AN58" s="57" t="str">
        <f t="shared" si="6"/>
        <v/>
      </c>
      <c r="AO58" s="56">
        <f t="shared" si="7"/>
        <v>0</v>
      </c>
      <c r="AP58" s="56" t="str">
        <f t="shared" si="8"/>
        <v/>
      </c>
      <c r="AQ58" s="56">
        <f t="shared" si="9"/>
        <v>0</v>
      </c>
      <c r="AR58" s="56" t="str">
        <f t="shared" si="10"/>
        <v/>
      </c>
      <c r="AS58" s="58" t="str">
        <f>IFERROR(
   'Identitas Siswa'!E57 &amp; " " &amp; LOWER($AT$3) &amp; " " &amp; VLOOKUP(AP58, TP!$BO$5:$BP$24, 2, 0) &amp; ".",
"")</f>
        <v/>
      </c>
      <c r="AT58" s="58" t="str">
        <f>IFERROR(
   'Identitas Siswa'!E57 &amp; " " &amp; LOWER($AT$4) &amp; " " &amp; VLOOKUP(AR58, TP!$BO$5:$BP$24, 2, 0) &amp; ".",
"")</f>
        <v/>
      </c>
      <c r="AU58" s="15"/>
      <c r="AW58" s="29">
        <f t="shared" si="11"/>
        <v>0</v>
      </c>
      <c r="AX58" s="29">
        <f t="shared" si="0"/>
        <v>0</v>
      </c>
      <c r="AY58" s="29">
        <f t="shared" si="1"/>
        <v>0</v>
      </c>
      <c r="AZ58" s="54"/>
      <c r="BA58" s="29">
        <f t="shared" si="2"/>
        <v>0</v>
      </c>
      <c r="BE58" s="48"/>
      <c r="BF58" s="48"/>
    </row>
    <row r="59" spans="1:58" customFormat="1" hidden="1" x14ac:dyDescent="0.25">
      <c r="A59" s="56">
        <f>'Identitas Siswa'!A58</f>
        <v>51</v>
      </c>
      <c r="B59" s="62" t="str">
        <f>IF('Identitas Siswa'!D58=0,"",'Identitas Siswa'!D58)</f>
        <v/>
      </c>
      <c r="C59" s="160"/>
      <c r="D59" s="160"/>
      <c r="E59" s="160"/>
      <c r="F59" s="160"/>
      <c r="G59" s="160"/>
      <c r="H59" s="160"/>
      <c r="I59" s="160"/>
      <c r="J59" s="160"/>
      <c r="K59" s="160"/>
      <c r="L59" s="160"/>
      <c r="M59" s="160"/>
      <c r="N59" s="160"/>
      <c r="O59" s="160"/>
      <c r="P59" s="160"/>
      <c r="Q59" s="160"/>
      <c r="R59" s="160"/>
      <c r="S59" s="160"/>
      <c r="T59" s="160"/>
      <c r="U59" s="160"/>
      <c r="V59" s="160"/>
      <c r="W59" s="160"/>
      <c r="X59" s="160"/>
      <c r="Y59" s="160"/>
      <c r="Z59" s="160"/>
      <c r="AA59" s="160"/>
      <c r="AB59" s="160"/>
      <c r="AC59" s="160"/>
      <c r="AD59" s="160"/>
      <c r="AE59" s="160"/>
      <c r="AF59" s="160"/>
      <c r="AG59" s="160"/>
      <c r="AH59" s="160"/>
      <c r="AI59" s="160"/>
      <c r="AJ59" s="160"/>
      <c r="AK59" s="57">
        <f t="shared" si="3"/>
        <v>0</v>
      </c>
      <c r="AL59" s="57">
        <f t="shared" si="4"/>
        <v>0</v>
      </c>
      <c r="AM59" s="57">
        <f t="shared" si="5"/>
        <v>0</v>
      </c>
      <c r="AN59" s="57" t="str">
        <f t="shared" si="6"/>
        <v/>
      </c>
      <c r="AO59" s="56">
        <f t="shared" si="7"/>
        <v>0</v>
      </c>
      <c r="AP59" s="56" t="str">
        <f t="shared" si="8"/>
        <v/>
      </c>
      <c r="AQ59" s="56">
        <f t="shared" si="9"/>
        <v>0</v>
      </c>
      <c r="AR59" s="56" t="str">
        <f t="shared" si="10"/>
        <v/>
      </c>
      <c r="AS59" s="58" t="str">
        <f>IFERROR(
   'Identitas Siswa'!E58 &amp; " " &amp; LOWER($AT$3) &amp; " " &amp; VLOOKUP(AP59, TP!$BO$5:$BP$24, 2, 0) &amp; ".",
"")</f>
        <v/>
      </c>
      <c r="AT59" s="58" t="str">
        <f>IFERROR(
   'Identitas Siswa'!E58 &amp; " " &amp; LOWER($AT$4) &amp; " " &amp; VLOOKUP(AR59, TP!$BO$5:$BP$24, 2, 0) &amp; ".",
"")</f>
        <v/>
      </c>
      <c r="AU59" s="15"/>
      <c r="AW59" s="29">
        <f t="shared" si="11"/>
        <v>0</v>
      </c>
      <c r="AX59" s="29">
        <f t="shared" si="0"/>
        <v>0</v>
      </c>
      <c r="AY59" s="29">
        <f t="shared" si="1"/>
        <v>0</v>
      </c>
      <c r="AZ59" s="54"/>
      <c r="BA59" s="29">
        <f t="shared" si="2"/>
        <v>0</v>
      </c>
      <c r="BE59" s="48"/>
      <c r="BF59" s="48"/>
    </row>
    <row r="60" spans="1:58" customFormat="1" hidden="1" x14ac:dyDescent="0.25">
      <c r="A60" s="56">
        <f>'Identitas Siswa'!A59</f>
        <v>52</v>
      </c>
      <c r="B60" s="62" t="str">
        <f>IF('Identitas Siswa'!D59=0,"",'Identitas Siswa'!D59)</f>
        <v/>
      </c>
      <c r="C60" s="160"/>
      <c r="D60" s="160"/>
      <c r="E60" s="160"/>
      <c r="F60" s="160"/>
      <c r="G60" s="160"/>
      <c r="H60" s="160"/>
      <c r="I60" s="160"/>
      <c r="J60" s="160"/>
      <c r="K60" s="160"/>
      <c r="L60" s="160"/>
      <c r="M60" s="160"/>
      <c r="N60" s="160"/>
      <c r="O60" s="160"/>
      <c r="P60" s="160"/>
      <c r="Q60" s="160"/>
      <c r="R60" s="160"/>
      <c r="S60" s="160"/>
      <c r="T60" s="160"/>
      <c r="U60" s="160"/>
      <c r="V60" s="160"/>
      <c r="W60" s="160"/>
      <c r="X60" s="160"/>
      <c r="Y60" s="160"/>
      <c r="Z60" s="160"/>
      <c r="AA60" s="160"/>
      <c r="AB60" s="160"/>
      <c r="AC60" s="160"/>
      <c r="AD60" s="160"/>
      <c r="AE60" s="160"/>
      <c r="AF60" s="160"/>
      <c r="AG60" s="160"/>
      <c r="AH60" s="160"/>
      <c r="AI60" s="160"/>
      <c r="AJ60" s="160"/>
      <c r="AK60" s="57">
        <f t="shared" si="3"/>
        <v>0</v>
      </c>
      <c r="AL60" s="57">
        <f t="shared" si="4"/>
        <v>0</v>
      </c>
      <c r="AM60" s="57">
        <f t="shared" si="5"/>
        <v>0</v>
      </c>
      <c r="AN60" s="57" t="str">
        <f t="shared" si="6"/>
        <v/>
      </c>
      <c r="AO60" s="56">
        <f t="shared" si="7"/>
        <v>0</v>
      </c>
      <c r="AP60" s="56" t="str">
        <f t="shared" si="8"/>
        <v/>
      </c>
      <c r="AQ60" s="56">
        <f t="shared" si="9"/>
        <v>0</v>
      </c>
      <c r="AR60" s="56" t="str">
        <f t="shared" si="10"/>
        <v/>
      </c>
      <c r="AS60" s="58" t="str">
        <f>IFERROR(
   'Identitas Siswa'!E59 &amp; " " &amp; LOWER($AT$3) &amp; " " &amp; VLOOKUP(AP60, TP!$BO$5:$BP$24, 2, 0) &amp; ".",
"")</f>
        <v/>
      </c>
      <c r="AT60" s="58" t="str">
        <f>IFERROR(
   'Identitas Siswa'!E59 &amp; " " &amp; LOWER($AT$4) &amp; " " &amp; VLOOKUP(AR60, TP!$BO$5:$BP$24, 2, 0) &amp; ".",
"")</f>
        <v/>
      </c>
      <c r="AU60" s="15"/>
      <c r="AW60" s="29">
        <f t="shared" si="11"/>
        <v>0</v>
      </c>
      <c r="AX60" s="29">
        <f t="shared" si="0"/>
        <v>0</v>
      </c>
      <c r="AY60" s="29">
        <f t="shared" si="1"/>
        <v>0</v>
      </c>
      <c r="AZ60" s="54"/>
      <c r="BA60" s="29">
        <f t="shared" si="2"/>
        <v>0</v>
      </c>
      <c r="BE60" s="48"/>
      <c r="BF60" s="48"/>
    </row>
    <row r="61" spans="1:58" customFormat="1" hidden="1" x14ac:dyDescent="0.25">
      <c r="A61" s="56">
        <f>'Identitas Siswa'!A60</f>
        <v>53</v>
      </c>
      <c r="B61" s="62" t="str">
        <f>IF('Identitas Siswa'!D60=0,"",'Identitas Siswa'!D60)</f>
        <v/>
      </c>
      <c r="C61" s="160"/>
      <c r="D61" s="160"/>
      <c r="E61" s="160"/>
      <c r="F61" s="160"/>
      <c r="G61" s="160"/>
      <c r="H61" s="160"/>
      <c r="I61" s="160"/>
      <c r="J61" s="160"/>
      <c r="K61" s="160"/>
      <c r="L61" s="160"/>
      <c r="M61" s="160"/>
      <c r="N61" s="160"/>
      <c r="O61" s="160"/>
      <c r="P61" s="160"/>
      <c r="Q61" s="160"/>
      <c r="R61" s="160"/>
      <c r="S61" s="160"/>
      <c r="T61" s="160"/>
      <c r="U61" s="160"/>
      <c r="V61" s="160"/>
      <c r="W61" s="160"/>
      <c r="X61" s="160"/>
      <c r="Y61" s="160"/>
      <c r="Z61" s="160"/>
      <c r="AA61" s="160"/>
      <c r="AB61" s="160"/>
      <c r="AC61" s="160"/>
      <c r="AD61" s="160"/>
      <c r="AE61" s="160"/>
      <c r="AF61" s="160"/>
      <c r="AG61" s="160"/>
      <c r="AH61" s="160"/>
      <c r="AI61" s="160"/>
      <c r="AJ61" s="160"/>
      <c r="AK61" s="57">
        <f t="shared" si="3"/>
        <v>0</v>
      </c>
      <c r="AL61" s="57">
        <f t="shared" si="4"/>
        <v>0</v>
      </c>
      <c r="AM61" s="57">
        <f t="shared" si="5"/>
        <v>0</v>
      </c>
      <c r="AN61" s="57" t="str">
        <f t="shared" si="6"/>
        <v/>
      </c>
      <c r="AO61" s="56">
        <f t="shared" si="7"/>
        <v>0</v>
      </c>
      <c r="AP61" s="56" t="str">
        <f t="shared" si="8"/>
        <v/>
      </c>
      <c r="AQ61" s="56">
        <f t="shared" si="9"/>
        <v>0</v>
      </c>
      <c r="AR61" s="56" t="str">
        <f t="shared" si="10"/>
        <v/>
      </c>
      <c r="AS61" s="58" t="str">
        <f>IFERROR(
   'Identitas Siswa'!E60 &amp; " " &amp; LOWER($AT$3) &amp; " " &amp; VLOOKUP(AP61, TP!$BO$5:$BP$24, 2, 0) &amp; ".",
"")</f>
        <v/>
      </c>
      <c r="AT61" s="58" t="str">
        <f>IFERROR(
   'Identitas Siswa'!E60 &amp; " " &amp; LOWER($AT$4) &amp; " " &amp; VLOOKUP(AR61, TP!$BO$5:$BP$24, 2, 0) &amp; ".",
"")</f>
        <v/>
      </c>
      <c r="AU61" s="15"/>
      <c r="AW61" s="29">
        <f t="shared" si="11"/>
        <v>0</v>
      </c>
      <c r="AX61" s="29">
        <f t="shared" si="0"/>
        <v>0</v>
      </c>
      <c r="AY61" s="29">
        <f t="shared" si="1"/>
        <v>0</v>
      </c>
      <c r="AZ61" s="54"/>
      <c r="BA61" s="29">
        <f t="shared" si="2"/>
        <v>0</v>
      </c>
      <c r="BE61" s="48"/>
      <c r="BF61" s="48"/>
    </row>
    <row r="62" spans="1:58" customFormat="1" hidden="1" x14ac:dyDescent="0.25">
      <c r="A62" s="56">
        <f>'Identitas Siswa'!A61</f>
        <v>54</v>
      </c>
      <c r="B62" s="62" t="str">
        <f>IF('Identitas Siswa'!D61=0,"",'Identitas Siswa'!D61)</f>
        <v/>
      </c>
      <c r="C62" s="160"/>
      <c r="D62" s="160"/>
      <c r="E62" s="160"/>
      <c r="F62" s="160"/>
      <c r="G62" s="160"/>
      <c r="H62" s="160"/>
      <c r="I62" s="160"/>
      <c r="J62" s="160"/>
      <c r="K62" s="160"/>
      <c r="L62" s="160"/>
      <c r="M62" s="160"/>
      <c r="N62" s="160"/>
      <c r="O62" s="160"/>
      <c r="P62" s="160"/>
      <c r="Q62" s="160"/>
      <c r="R62" s="160"/>
      <c r="S62" s="160"/>
      <c r="T62" s="160"/>
      <c r="U62" s="160"/>
      <c r="V62" s="160"/>
      <c r="W62" s="160"/>
      <c r="X62" s="160"/>
      <c r="Y62" s="160"/>
      <c r="Z62" s="160"/>
      <c r="AA62" s="160"/>
      <c r="AB62" s="160"/>
      <c r="AC62" s="160"/>
      <c r="AD62" s="160"/>
      <c r="AE62" s="160"/>
      <c r="AF62" s="160"/>
      <c r="AG62" s="160"/>
      <c r="AH62" s="160"/>
      <c r="AI62" s="160"/>
      <c r="AJ62" s="160"/>
      <c r="AK62" s="57">
        <f t="shared" si="3"/>
        <v>0</v>
      </c>
      <c r="AL62" s="57">
        <f t="shared" si="4"/>
        <v>0</v>
      </c>
      <c r="AM62" s="57">
        <f t="shared" si="5"/>
        <v>0</v>
      </c>
      <c r="AN62" s="57" t="str">
        <f t="shared" si="6"/>
        <v/>
      </c>
      <c r="AO62" s="56">
        <f t="shared" si="7"/>
        <v>0</v>
      </c>
      <c r="AP62" s="56" t="str">
        <f t="shared" si="8"/>
        <v/>
      </c>
      <c r="AQ62" s="56">
        <f t="shared" si="9"/>
        <v>0</v>
      </c>
      <c r="AR62" s="56" t="str">
        <f t="shared" si="10"/>
        <v/>
      </c>
      <c r="AS62" s="58" t="str">
        <f>IFERROR(
   'Identitas Siswa'!E61 &amp; " " &amp; LOWER($AT$3) &amp; " " &amp; VLOOKUP(AP62, TP!$BO$5:$BP$24, 2, 0) &amp; ".",
"")</f>
        <v/>
      </c>
      <c r="AT62" s="58" t="str">
        <f>IFERROR(
   'Identitas Siswa'!E61 &amp; " " &amp; LOWER($AT$4) &amp; " " &amp; VLOOKUP(AR62, TP!$BO$5:$BP$24, 2, 0) &amp; ".",
"")</f>
        <v/>
      </c>
      <c r="AU62" s="15"/>
      <c r="AW62" s="29">
        <f t="shared" si="11"/>
        <v>0</v>
      </c>
      <c r="AX62" s="29">
        <f t="shared" si="0"/>
        <v>0</v>
      </c>
      <c r="AY62" s="29">
        <f t="shared" si="1"/>
        <v>0</v>
      </c>
      <c r="AZ62" s="54"/>
      <c r="BA62" s="29">
        <f t="shared" si="2"/>
        <v>0</v>
      </c>
      <c r="BE62" s="48"/>
      <c r="BF62" s="48"/>
    </row>
    <row r="63" spans="1:58" customFormat="1" hidden="1" x14ac:dyDescent="0.25">
      <c r="A63" s="56">
        <f>'Identitas Siswa'!A62</f>
        <v>55</v>
      </c>
      <c r="B63" s="62" t="str">
        <f>IF('Identitas Siswa'!D62=0,"",'Identitas Siswa'!D62)</f>
        <v/>
      </c>
      <c r="C63" s="160"/>
      <c r="D63" s="160"/>
      <c r="E63" s="160"/>
      <c r="F63" s="160"/>
      <c r="G63" s="160"/>
      <c r="H63" s="160"/>
      <c r="I63" s="160"/>
      <c r="J63" s="160"/>
      <c r="K63" s="160"/>
      <c r="L63" s="160"/>
      <c r="M63" s="160"/>
      <c r="N63" s="160"/>
      <c r="O63" s="160"/>
      <c r="P63" s="160"/>
      <c r="Q63" s="160"/>
      <c r="R63" s="160"/>
      <c r="S63" s="160"/>
      <c r="T63" s="160"/>
      <c r="U63" s="160"/>
      <c r="V63" s="160"/>
      <c r="W63" s="160"/>
      <c r="X63" s="160"/>
      <c r="Y63" s="160"/>
      <c r="Z63" s="160"/>
      <c r="AA63" s="160"/>
      <c r="AB63" s="160"/>
      <c r="AC63" s="160"/>
      <c r="AD63" s="160"/>
      <c r="AE63" s="160"/>
      <c r="AF63" s="160"/>
      <c r="AG63" s="160"/>
      <c r="AH63" s="160"/>
      <c r="AI63" s="160"/>
      <c r="AJ63" s="160"/>
      <c r="AK63" s="57">
        <f t="shared" si="3"/>
        <v>0</v>
      </c>
      <c r="AL63" s="57">
        <f t="shared" si="4"/>
        <v>0</v>
      </c>
      <c r="AM63" s="57">
        <f t="shared" si="5"/>
        <v>0</v>
      </c>
      <c r="AN63" s="57" t="str">
        <f t="shared" si="6"/>
        <v/>
      </c>
      <c r="AO63" s="56">
        <f t="shared" si="7"/>
        <v>0</v>
      </c>
      <c r="AP63" s="56" t="str">
        <f t="shared" si="8"/>
        <v/>
      </c>
      <c r="AQ63" s="56">
        <f t="shared" si="9"/>
        <v>0</v>
      </c>
      <c r="AR63" s="56" t="str">
        <f t="shared" si="10"/>
        <v/>
      </c>
      <c r="AS63" s="58" t="str">
        <f>IFERROR(
   'Identitas Siswa'!E62 &amp; " " &amp; LOWER($AT$3) &amp; " " &amp; VLOOKUP(AP63, TP!$BO$5:$BP$24, 2, 0) &amp; ".",
"")</f>
        <v/>
      </c>
      <c r="AT63" s="58" t="str">
        <f>IFERROR(
   'Identitas Siswa'!E62 &amp; " " &amp; LOWER($AT$4) &amp; " " &amp; VLOOKUP(AR63, TP!$BO$5:$BP$24, 2, 0) &amp; ".",
"")</f>
        <v/>
      </c>
      <c r="AU63" s="15"/>
      <c r="AW63" s="29">
        <f t="shared" si="11"/>
        <v>0</v>
      </c>
      <c r="AX63" s="29">
        <f t="shared" si="0"/>
        <v>0</v>
      </c>
      <c r="AY63" s="29">
        <f t="shared" si="1"/>
        <v>0</v>
      </c>
      <c r="AZ63" s="54"/>
      <c r="BA63" s="29">
        <f t="shared" si="2"/>
        <v>0</v>
      </c>
      <c r="BE63" s="48"/>
      <c r="BF63" s="48"/>
    </row>
    <row r="64" spans="1:58" customFormat="1" hidden="1" x14ac:dyDescent="0.25">
      <c r="A64" s="56">
        <f>'Identitas Siswa'!A63</f>
        <v>56</v>
      </c>
      <c r="B64" s="62" t="str">
        <f>IF('Identitas Siswa'!D63=0,"",'Identitas Siswa'!D63)</f>
        <v/>
      </c>
      <c r="C64" s="160"/>
      <c r="D64" s="160"/>
      <c r="E64" s="160"/>
      <c r="F64" s="160"/>
      <c r="G64" s="160"/>
      <c r="H64" s="160"/>
      <c r="I64" s="160"/>
      <c r="J64" s="160"/>
      <c r="K64" s="160"/>
      <c r="L64" s="160"/>
      <c r="M64" s="160"/>
      <c r="N64" s="160"/>
      <c r="O64" s="160"/>
      <c r="P64" s="160"/>
      <c r="Q64" s="160"/>
      <c r="R64" s="160"/>
      <c r="S64" s="160"/>
      <c r="T64" s="160"/>
      <c r="U64" s="160"/>
      <c r="V64" s="160"/>
      <c r="W64" s="160"/>
      <c r="X64" s="160"/>
      <c r="Y64" s="160"/>
      <c r="Z64" s="160"/>
      <c r="AA64" s="160"/>
      <c r="AB64" s="160"/>
      <c r="AC64" s="160"/>
      <c r="AD64" s="160"/>
      <c r="AE64" s="160"/>
      <c r="AF64" s="160"/>
      <c r="AG64" s="160"/>
      <c r="AH64" s="160"/>
      <c r="AI64" s="160"/>
      <c r="AJ64" s="160"/>
      <c r="AK64" s="57">
        <f t="shared" si="3"/>
        <v>0</v>
      </c>
      <c r="AL64" s="57">
        <f t="shared" si="4"/>
        <v>0</v>
      </c>
      <c r="AM64" s="57">
        <f t="shared" si="5"/>
        <v>0</v>
      </c>
      <c r="AN64" s="57" t="str">
        <f t="shared" si="6"/>
        <v/>
      </c>
      <c r="AO64" s="56">
        <f t="shared" si="7"/>
        <v>0</v>
      </c>
      <c r="AP64" s="56" t="str">
        <f t="shared" si="8"/>
        <v/>
      </c>
      <c r="AQ64" s="56">
        <f t="shared" si="9"/>
        <v>0</v>
      </c>
      <c r="AR64" s="56" t="str">
        <f t="shared" si="10"/>
        <v/>
      </c>
      <c r="AS64" s="58" t="str">
        <f>IFERROR(
   'Identitas Siswa'!E63 &amp; " " &amp; LOWER($AT$3) &amp; " " &amp; VLOOKUP(AP64, TP!$BO$5:$BP$24, 2, 0) &amp; ".",
"")</f>
        <v/>
      </c>
      <c r="AT64" s="58" t="str">
        <f>IFERROR(
   'Identitas Siswa'!E63 &amp; " " &amp; LOWER($AT$4) &amp; " " &amp; VLOOKUP(AR64, TP!$BO$5:$BP$24, 2, 0) &amp; ".",
"")</f>
        <v/>
      </c>
      <c r="AU64" s="15"/>
      <c r="AW64" s="29">
        <f t="shared" si="11"/>
        <v>0</v>
      </c>
      <c r="AX64" s="29">
        <f t="shared" si="0"/>
        <v>0</v>
      </c>
      <c r="AY64" s="29">
        <f t="shared" si="1"/>
        <v>0</v>
      </c>
      <c r="AZ64" s="54"/>
      <c r="BA64" s="29">
        <f t="shared" si="2"/>
        <v>0</v>
      </c>
      <c r="BE64" s="48"/>
      <c r="BF64" s="48"/>
    </row>
    <row r="65" spans="1:58" customFormat="1" hidden="1" x14ac:dyDescent="0.25">
      <c r="A65" s="56">
        <f>'Identitas Siswa'!A64</f>
        <v>57</v>
      </c>
      <c r="B65" s="62" t="str">
        <f>IF('Identitas Siswa'!D64=0,"",'Identitas Siswa'!D64)</f>
        <v/>
      </c>
      <c r="C65" s="160"/>
      <c r="D65" s="160"/>
      <c r="E65" s="160"/>
      <c r="F65" s="160"/>
      <c r="G65" s="160"/>
      <c r="H65" s="160"/>
      <c r="I65" s="160"/>
      <c r="J65" s="160"/>
      <c r="K65" s="160"/>
      <c r="L65" s="160"/>
      <c r="M65" s="160"/>
      <c r="N65" s="160"/>
      <c r="O65" s="160"/>
      <c r="P65" s="160"/>
      <c r="Q65" s="160"/>
      <c r="R65" s="160"/>
      <c r="S65" s="160"/>
      <c r="T65" s="160"/>
      <c r="U65" s="160"/>
      <c r="V65" s="160"/>
      <c r="W65" s="160"/>
      <c r="X65" s="160"/>
      <c r="Y65" s="160"/>
      <c r="Z65" s="160"/>
      <c r="AA65" s="160"/>
      <c r="AB65" s="160"/>
      <c r="AC65" s="160"/>
      <c r="AD65" s="160"/>
      <c r="AE65" s="160"/>
      <c r="AF65" s="160"/>
      <c r="AG65" s="160"/>
      <c r="AH65" s="160"/>
      <c r="AI65" s="160"/>
      <c r="AJ65" s="160"/>
      <c r="AK65" s="57">
        <f t="shared" si="3"/>
        <v>0</v>
      </c>
      <c r="AL65" s="57">
        <f t="shared" si="4"/>
        <v>0</v>
      </c>
      <c r="AM65" s="57">
        <f t="shared" si="5"/>
        <v>0</v>
      </c>
      <c r="AN65" s="57" t="str">
        <f t="shared" si="6"/>
        <v/>
      </c>
      <c r="AO65" s="56">
        <f t="shared" si="7"/>
        <v>0</v>
      </c>
      <c r="AP65" s="56" t="str">
        <f t="shared" si="8"/>
        <v/>
      </c>
      <c r="AQ65" s="56">
        <f t="shared" si="9"/>
        <v>0</v>
      </c>
      <c r="AR65" s="56" t="str">
        <f t="shared" si="10"/>
        <v/>
      </c>
      <c r="AS65" s="58" t="str">
        <f>IFERROR(
   'Identitas Siswa'!E64 &amp; " " &amp; LOWER($AT$3) &amp; " " &amp; VLOOKUP(AP65, TP!$BO$5:$BP$24, 2, 0) &amp; ".",
"")</f>
        <v/>
      </c>
      <c r="AT65" s="58" t="str">
        <f>IFERROR(
   'Identitas Siswa'!E64 &amp; " " &amp; LOWER($AT$4) &amp; " " &amp; VLOOKUP(AR65, TP!$BO$5:$BP$24, 2, 0) &amp; ".",
"")</f>
        <v/>
      </c>
      <c r="AU65" s="15"/>
      <c r="AW65" s="29">
        <f t="shared" si="11"/>
        <v>0</v>
      </c>
      <c r="AX65" s="29">
        <f t="shared" si="0"/>
        <v>0</v>
      </c>
      <c r="AY65" s="29">
        <f t="shared" si="1"/>
        <v>0</v>
      </c>
      <c r="AZ65" s="54"/>
      <c r="BA65" s="29">
        <f t="shared" si="2"/>
        <v>0</v>
      </c>
      <c r="BE65" s="48"/>
      <c r="BF65" s="48"/>
    </row>
    <row r="66" spans="1:58" customFormat="1" hidden="1" x14ac:dyDescent="0.25">
      <c r="A66" s="56">
        <f>'Identitas Siswa'!A65</f>
        <v>58</v>
      </c>
      <c r="B66" s="62" t="str">
        <f>IF('Identitas Siswa'!D65=0,"",'Identitas Siswa'!D65)</f>
        <v/>
      </c>
      <c r="C66" s="160"/>
      <c r="D66" s="160"/>
      <c r="E66" s="160"/>
      <c r="F66" s="160"/>
      <c r="G66" s="160"/>
      <c r="H66" s="160"/>
      <c r="I66" s="160"/>
      <c r="J66" s="160"/>
      <c r="K66" s="160"/>
      <c r="L66" s="160"/>
      <c r="M66" s="160"/>
      <c r="N66" s="160"/>
      <c r="O66" s="160"/>
      <c r="P66" s="160"/>
      <c r="Q66" s="160"/>
      <c r="R66" s="160"/>
      <c r="S66" s="160"/>
      <c r="T66" s="160"/>
      <c r="U66" s="160"/>
      <c r="V66" s="160"/>
      <c r="W66" s="160"/>
      <c r="X66" s="160"/>
      <c r="Y66" s="160"/>
      <c r="Z66" s="160"/>
      <c r="AA66" s="160"/>
      <c r="AB66" s="160"/>
      <c r="AC66" s="160"/>
      <c r="AD66" s="160"/>
      <c r="AE66" s="160"/>
      <c r="AF66" s="160"/>
      <c r="AG66" s="160"/>
      <c r="AH66" s="160"/>
      <c r="AI66" s="160"/>
      <c r="AJ66" s="160"/>
      <c r="AK66" s="57">
        <f t="shared" si="3"/>
        <v>0</v>
      </c>
      <c r="AL66" s="57">
        <f t="shared" si="4"/>
        <v>0</v>
      </c>
      <c r="AM66" s="57">
        <f t="shared" si="5"/>
        <v>0</v>
      </c>
      <c r="AN66" s="57" t="str">
        <f t="shared" si="6"/>
        <v/>
      </c>
      <c r="AO66" s="56">
        <f t="shared" si="7"/>
        <v>0</v>
      </c>
      <c r="AP66" s="56" t="str">
        <f t="shared" si="8"/>
        <v/>
      </c>
      <c r="AQ66" s="56">
        <f t="shared" si="9"/>
        <v>0</v>
      </c>
      <c r="AR66" s="56" t="str">
        <f t="shared" si="10"/>
        <v/>
      </c>
      <c r="AS66" s="58" t="str">
        <f>IFERROR(
   'Identitas Siswa'!E65 &amp; " " &amp; LOWER($AT$3) &amp; " " &amp; VLOOKUP(AP66, TP!$BO$5:$BP$24, 2, 0) &amp; ".",
"")</f>
        <v/>
      </c>
      <c r="AT66" s="58" t="str">
        <f>IFERROR(
   'Identitas Siswa'!E65 &amp; " " &amp; LOWER($AT$4) &amp; " " &amp; VLOOKUP(AR66, TP!$BO$5:$BP$24, 2, 0) &amp; ".",
"")</f>
        <v/>
      </c>
      <c r="AU66" s="15"/>
      <c r="AW66" s="29">
        <f t="shared" si="11"/>
        <v>0</v>
      </c>
      <c r="AX66" s="29">
        <f t="shared" si="0"/>
        <v>0</v>
      </c>
      <c r="AY66" s="29">
        <f t="shared" si="1"/>
        <v>0</v>
      </c>
      <c r="AZ66" s="54"/>
      <c r="BA66" s="29">
        <f t="shared" si="2"/>
        <v>0</v>
      </c>
      <c r="BE66" s="48"/>
      <c r="BF66" s="48"/>
    </row>
    <row r="67" spans="1:58" customFormat="1" hidden="1" x14ac:dyDescent="0.25">
      <c r="A67" s="56">
        <f>'Identitas Siswa'!A66</f>
        <v>59</v>
      </c>
      <c r="B67" s="62" t="str">
        <f>IF('Identitas Siswa'!D66=0,"",'Identitas Siswa'!D66)</f>
        <v/>
      </c>
      <c r="C67" s="160"/>
      <c r="D67" s="160"/>
      <c r="E67" s="160"/>
      <c r="F67" s="160"/>
      <c r="G67" s="160"/>
      <c r="H67" s="160"/>
      <c r="I67" s="160"/>
      <c r="J67" s="160"/>
      <c r="K67" s="160"/>
      <c r="L67" s="160"/>
      <c r="M67" s="160"/>
      <c r="N67" s="160"/>
      <c r="O67" s="160"/>
      <c r="P67" s="160"/>
      <c r="Q67" s="160"/>
      <c r="R67" s="160"/>
      <c r="S67" s="160"/>
      <c r="T67" s="160"/>
      <c r="U67" s="160"/>
      <c r="V67" s="160"/>
      <c r="W67" s="160"/>
      <c r="X67" s="160"/>
      <c r="Y67" s="160"/>
      <c r="Z67" s="160"/>
      <c r="AA67" s="160"/>
      <c r="AB67" s="160"/>
      <c r="AC67" s="160"/>
      <c r="AD67" s="160"/>
      <c r="AE67" s="160"/>
      <c r="AF67" s="160"/>
      <c r="AG67" s="160"/>
      <c r="AH67" s="160"/>
      <c r="AI67" s="160"/>
      <c r="AJ67" s="160"/>
      <c r="AK67" s="57">
        <f t="shared" si="3"/>
        <v>0</v>
      </c>
      <c r="AL67" s="57">
        <f t="shared" si="4"/>
        <v>0</v>
      </c>
      <c r="AM67" s="57">
        <f t="shared" si="5"/>
        <v>0</v>
      </c>
      <c r="AN67" s="57" t="str">
        <f t="shared" si="6"/>
        <v/>
      </c>
      <c r="AO67" s="56">
        <f t="shared" si="7"/>
        <v>0</v>
      </c>
      <c r="AP67" s="56" t="str">
        <f t="shared" si="8"/>
        <v/>
      </c>
      <c r="AQ67" s="56">
        <f t="shared" si="9"/>
        <v>0</v>
      </c>
      <c r="AR67" s="56" t="str">
        <f t="shared" si="10"/>
        <v/>
      </c>
      <c r="AS67" s="58" t="str">
        <f>IFERROR(
   'Identitas Siswa'!E66 &amp; " " &amp; LOWER($AT$3) &amp; " " &amp; VLOOKUP(AP67, TP!$BO$5:$BP$24, 2, 0) &amp; ".",
"")</f>
        <v/>
      </c>
      <c r="AT67" s="58" t="str">
        <f>IFERROR(
   'Identitas Siswa'!E66 &amp; " " &amp; LOWER($AT$4) &amp; " " &amp; VLOOKUP(AR67, TP!$BO$5:$BP$24, 2, 0) &amp; ".",
"")</f>
        <v/>
      </c>
      <c r="AU67" s="15"/>
      <c r="AW67" s="29">
        <f t="shared" si="11"/>
        <v>0</v>
      </c>
      <c r="AX67" s="29">
        <f t="shared" si="0"/>
        <v>0</v>
      </c>
      <c r="AY67" s="29">
        <f t="shared" si="1"/>
        <v>0</v>
      </c>
      <c r="AZ67" s="54"/>
      <c r="BA67" s="29">
        <f t="shared" si="2"/>
        <v>0</v>
      </c>
      <c r="BE67" s="48"/>
      <c r="BF67" s="48"/>
    </row>
    <row r="68" spans="1:58" customFormat="1" hidden="1" x14ac:dyDescent="0.25">
      <c r="A68" s="56">
        <f>'Identitas Siswa'!A67</f>
        <v>60</v>
      </c>
      <c r="B68" s="62" t="str">
        <f>IF('Identitas Siswa'!D67=0,"",'Identitas Siswa'!D67)</f>
        <v/>
      </c>
      <c r="C68" s="160"/>
      <c r="D68" s="160"/>
      <c r="E68" s="160"/>
      <c r="F68" s="160"/>
      <c r="G68" s="160"/>
      <c r="H68" s="160"/>
      <c r="I68" s="160"/>
      <c r="J68" s="160"/>
      <c r="K68" s="160"/>
      <c r="L68" s="160"/>
      <c r="M68" s="160"/>
      <c r="N68" s="160"/>
      <c r="O68" s="160"/>
      <c r="P68" s="160"/>
      <c r="Q68" s="160"/>
      <c r="R68" s="160"/>
      <c r="S68" s="160"/>
      <c r="T68" s="160"/>
      <c r="U68" s="160"/>
      <c r="V68" s="160"/>
      <c r="W68" s="160"/>
      <c r="X68" s="160"/>
      <c r="Y68" s="160"/>
      <c r="Z68" s="160"/>
      <c r="AA68" s="160"/>
      <c r="AB68" s="160"/>
      <c r="AC68" s="160"/>
      <c r="AD68" s="160"/>
      <c r="AE68" s="160"/>
      <c r="AF68" s="160"/>
      <c r="AG68" s="160"/>
      <c r="AH68" s="160"/>
      <c r="AI68" s="160"/>
      <c r="AJ68" s="160"/>
      <c r="AK68" s="57">
        <f t="shared" si="3"/>
        <v>0</v>
      </c>
      <c r="AL68" s="57">
        <f t="shared" si="4"/>
        <v>0</v>
      </c>
      <c r="AM68" s="57">
        <f t="shared" si="5"/>
        <v>0</v>
      </c>
      <c r="AN68" s="57" t="str">
        <f t="shared" si="6"/>
        <v/>
      </c>
      <c r="AO68" s="56">
        <f t="shared" si="7"/>
        <v>0</v>
      </c>
      <c r="AP68" s="56" t="str">
        <f t="shared" si="8"/>
        <v/>
      </c>
      <c r="AQ68" s="56">
        <f t="shared" si="9"/>
        <v>0</v>
      </c>
      <c r="AR68" s="56" t="str">
        <f t="shared" si="10"/>
        <v/>
      </c>
      <c r="AS68" s="58" t="str">
        <f>IFERROR(
   'Identitas Siswa'!E67 &amp; " " &amp; LOWER($AT$3) &amp; " " &amp; VLOOKUP(AP68, TP!$BO$5:$BP$24, 2, 0) &amp; ".",
"")</f>
        <v/>
      </c>
      <c r="AT68" s="58" t="str">
        <f>IFERROR(
   'Identitas Siswa'!E67 &amp; " " &amp; LOWER($AT$4) &amp; " " &amp; VLOOKUP(AR68, TP!$BO$5:$BP$24, 2, 0) &amp; ".",
"")</f>
        <v/>
      </c>
      <c r="AU68" s="15"/>
      <c r="AW68" s="29">
        <f t="shared" si="11"/>
        <v>0</v>
      </c>
      <c r="AX68" s="29">
        <f t="shared" si="0"/>
        <v>0</v>
      </c>
      <c r="AY68" s="29">
        <f t="shared" si="1"/>
        <v>0</v>
      </c>
      <c r="AZ68" s="54"/>
      <c r="BA68" s="29">
        <f t="shared" si="2"/>
        <v>0</v>
      </c>
      <c r="BE68" s="48"/>
      <c r="BF68" s="48"/>
    </row>
    <row r="69" spans="1:58" x14ac:dyDescent="0.25"/>
    <row r="70" spans="1:58" x14ac:dyDescent="0.25"/>
  </sheetData>
  <sheetProtection sheet="1" objects="1" scenarios="1"/>
  <mergeCells count="13">
    <mergeCell ref="AO7:AP7"/>
    <mergeCell ref="AQ7:AR7"/>
    <mergeCell ref="AS7:AT7"/>
    <mergeCell ref="AT1:AT2"/>
    <mergeCell ref="A7:A8"/>
    <mergeCell ref="B7:B8"/>
    <mergeCell ref="C7:V7"/>
    <mergeCell ref="W7:AH7"/>
    <mergeCell ref="AI7:AJ7"/>
    <mergeCell ref="AK7:AK8"/>
    <mergeCell ref="AL7:AL8"/>
    <mergeCell ref="AM7:AM8"/>
    <mergeCell ref="AN7:AN8"/>
  </mergeCells>
  <conditionalFormatting sqref="C9:C68">
    <cfRule type="expression" dxfId="31" priority="32">
      <formula>$C$8=""</formula>
    </cfRule>
  </conditionalFormatting>
  <conditionalFormatting sqref="D9:D68">
    <cfRule type="expression" dxfId="30" priority="31">
      <formula>$D$8=""</formula>
    </cfRule>
  </conditionalFormatting>
  <conditionalFormatting sqref="E9:E68">
    <cfRule type="expression" dxfId="29" priority="30">
      <formula>$E$8=""</formula>
    </cfRule>
  </conditionalFormatting>
  <conditionalFormatting sqref="F9:F68">
    <cfRule type="expression" dxfId="28" priority="29">
      <formula>$F$8=""</formula>
    </cfRule>
  </conditionalFormatting>
  <conditionalFormatting sqref="G9:G68">
    <cfRule type="expression" dxfId="27" priority="28">
      <formula>$G$8=""</formula>
    </cfRule>
  </conditionalFormatting>
  <conditionalFormatting sqref="H9:H68">
    <cfRule type="expression" dxfId="26" priority="27">
      <formula>$H$8=""</formula>
    </cfRule>
  </conditionalFormatting>
  <conditionalFormatting sqref="I9:I68">
    <cfRule type="expression" dxfId="25" priority="26">
      <formula>$I$8=""</formula>
    </cfRule>
  </conditionalFormatting>
  <conditionalFormatting sqref="J9:J68">
    <cfRule type="expression" dxfId="24" priority="25">
      <formula>$J$8=""</formula>
    </cfRule>
  </conditionalFormatting>
  <conditionalFormatting sqref="K9:K68">
    <cfRule type="expression" dxfId="23" priority="24">
      <formula>$K$8=""</formula>
    </cfRule>
  </conditionalFormatting>
  <conditionalFormatting sqref="L9:L68">
    <cfRule type="expression" dxfId="22" priority="23">
      <formula>$L$8=""</formula>
    </cfRule>
  </conditionalFormatting>
  <conditionalFormatting sqref="M9:M68">
    <cfRule type="expression" dxfId="21" priority="22">
      <formula>$M$8=""</formula>
    </cfRule>
  </conditionalFormatting>
  <conditionalFormatting sqref="N9:N68">
    <cfRule type="expression" dxfId="20" priority="21">
      <formula>$N$8=""</formula>
    </cfRule>
  </conditionalFormatting>
  <conditionalFormatting sqref="O9:O68">
    <cfRule type="expression" dxfId="19" priority="20">
      <formula>$O$8=""</formula>
    </cfRule>
  </conditionalFormatting>
  <conditionalFormatting sqref="P9:P68">
    <cfRule type="expression" dxfId="18" priority="19">
      <formula>$P$8=""</formula>
    </cfRule>
  </conditionalFormatting>
  <conditionalFormatting sqref="Q9:Q68">
    <cfRule type="expression" dxfId="17" priority="18">
      <formula>$Q$8=""</formula>
    </cfRule>
  </conditionalFormatting>
  <conditionalFormatting sqref="R9:R68">
    <cfRule type="expression" dxfId="16" priority="17">
      <formula>$R$8=""</formula>
    </cfRule>
  </conditionalFormatting>
  <conditionalFormatting sqref="S9:S68">
    <cfRule type="expression" dxfId="15" priority="16">
      <formula>$S$8=""</formula>
    </cfRule>
  </conditionalFormatting>
  <conditionalFormatting sqref="T9:T68">
    <cfRule type="expression" dxfId="14" priority="15">
      <formula>$T$8=""</formula>
    </cfRule>
  </conditionalFormatting>
  <conditionalFormatting sqref="U9:U68">
    <cfRule type="expression" dxfId="13" priority="14">
      <formula>$U$8=""</formula>
    </cfRule>
  </conditionalFormatting>
  <conditionalFormatting sqref="V9:V68">
    <cfRule type="expression" dxfId="12" priority="13">
      <formula>$V$8=""</formula>
    </cfRule>
  </conditionalFormatting>
  <conditionalFormatting sqref="W9:W68">
    <cfRule type="expression" dxfId="11" priority="12">
      <formula>$W$8=""</formula>
    </cfRule>
  </conditionalFormatting>
  <conditionalFormatting sqref="X9:X68">
    <cfRule type="expression" dxfId="10" priority="11">
      <formula>$X$8=""</formula>
    </cfRule>
  </conditionalFormatting>
  <conditionalFormatting sqref="Y9:Y68">
    <cfRule type="expression" dxfId="9" priority="10">
      <formula>$Y$8=""</formula>
    </cfRule>
  </conditionalFormatting>
  <conditionalFormatting sqref="Z9:Z68">
    <cfRule type="expression" dxfId="8" priority="9">
      <formula>$Z$8=""</formula>
    </cfRule>
  </conditionalFormatting>
  <conditionalFormatting sqref="AA9:AA68">
    <cfRule type="expression" dxfId="7" priority="8">
      <formula>$AA$8=""</formula>
    </cfRule>
  </conditionalFormatting>
  <conditionalFormatting sqref="AB9:AB68">
    <cfRule type="expression" dxfId="6" priority="7">
      <formula>$AB$8=""</formula>
    </cfRule>
  </conditionalFormatting>
  <conditionalFormatting sqref="AC9:AC68">
    <cfRule type="expression" dxfId="5" priority="6">
      <formula>$AC$8=""</formula>
    </cfRule>
  </conditionalFormatting>
  <conditionalFormatting sqref="AD9:AD68">
    <cfRule type="expression" dxfId="4" priority="5">
      <formula>$AD$8=""</formula>
    </cfRule>
  </conditionalFormatting>
  <conditionalFormatting sqref="AE9:AE68">
    <cfRule type="expression" dxfId="3" priority="4">
      <formula>$AE$8=""</formula>
    </cfRule>
  </conditionalFormatting>
  <conditionalFormatting sqref="AF9:AF68">
    <cfRule type="expression" dxfId="2" priority="3">
      <formula>$AF$8=""</formula>
    </cfRule>
  </conditionalFormatting>
  <conditionalFormatting sqref="AG9:AG68">
    <cfRule type="expression" dxfId="1" priority="2">
      <formula>$AG$8=""</formula>
    </cfRule>
  </conditionalFormatting>
  <conditionalFormatting sqref="AH9:AH68">
    <cfRule type="expression" dxfId="0" priority="1">
      <formula>$AH$8=""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9153" r:id="rId3" name="CommandButton1">
          <controlPr defaultSize="0" autoLine="0" r:id="rId4">
            <anchor moveWithCells="1">
              <from>
                <xdr:col>1</xdr:col>
                <xdr:colOff>9525</xdr:colOff>
                <xdr:row>1</xdr:row>
                <xdr:rowOff>38100</xdr:rowOff>
              </from>
              <to>
                <xdr:col>1</xdr:col>
                <xdr:colOff>1733550</xdr:colOff>
                <xdr:row>4</xdr:row>
                <xdr:rowOff>133350</xdr:rowOff>
              </to>
            </anchor>
          </controlPr>
        </control>
      </mc:Choice>
      <mc:Fallback>
        <control shapeId="49153" r:id="rId3" name="CommandButton1"/>
      </mc:Fallback>
    </mc:AlternateContent>
  </controls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0B498A-1CA2-4132-A0A9-911629D788FA}">
  <sheetPr codeName="Sheet22"/>
  <dimension ref="A1:M69"/>
  <sheetViews>
    <sheetView showGridLines="0" showRowColHeaders="0" zoomScale="130" zoomScaleNormal="130" workbookViewId="0">
      <pane xSplit="2" ySplit="8" topLeftCell="C9" activePane="bottomRight" state="frozen"/>
      <selection pane="topRight" activeCell="C1" sqref="C1"/>
      <selection pane="bottomLeft" activeCell="A9" sqref="A9"/>
      <selection pane="bottomRight"/>
    </sheetView>
  </sheetViews>
  <sheetFormatPr defaultColWidth="0" defaultRowHeight="15" zeroHeight="1" x14ac:dyDescent="0.25"/>
  <cols>
    <col min="1" max="1" width="4.5703125" customWidth="1"/>
    <col min="2" max="2" width="28.7109375" customWidth="1"/>
    <col min="3" max="3" width="13.140625" customWidth="1"/>
    <col min="4" max="4" width="35.28515625" customWidth="1"/>
    <col min="5" max="5" width="11.28515625" bestFit="1" customWidth="1"/>
    <col min="6" max="6" width="24.42578125" customWidth="1"/>
    <col min="7" max="7" width="11.7109375" customWidth="1"/>
    <col min="8" max="8" width="25.42578125" customWidth="1"/>
    <col min="9" max="9" width="10.140625" customWidth="1"/>
    <col min="10" max="10" width="23.7109375" customWidth="1"/>
    <col min="11" max="11" width="12.5703125" customWidth="1"/>
    <col min="12" max="12" width="31.42578125" customWidth="1"/>
    <col min="13" max="13" width="9.140625" style="95" customWidth="1"/>
    <col min="14" max="16384" width="9.140625" hidden="1"/>
  </cols>
  <sheetData>
    <row r="1" spans="1:12" s="95" customFormat="1" x14ac:dyDescent="0.25"/>
    <row r="2" spans="1:12" s="95" customFormat="1" x14ac:dyDescent="0.25"/>
    <row r="3" spans="1:12" s="95" customFormat="1" x14ac:dyDescent="0.25"/>
    <row r="4" spans="1:12" s="95" customFormat="1" x14ac:dyDescent="0.25"/>
    <row r="5" spans="1:12" s="95" customFormat="1" ht="15.75" thickBot="1" x14ac:dyDescent="0.3"/>
    <row r="6" spans="1:12" x14ac:dyDescent="0.25">
      <c r="A6" s="291" t="s">
        <v>76</v>
      </c>
      <c r="B6" s="293" t="s">
        <v>64</v>
      </c>
      <c r="C6" s="293" t="s">
        <v>17</v>
      </c>
      <c r="D6" s="293"/>
      <c r="E6" s="293"/>
      <c r="F6" s="293"/>
      <c r="G6" s="293"/>
      <c r="H6" s="293"/>
      <c r="I6" s="293"/>
      <c r="J6" s="293"/>
      <c r="K6" s="293"/>
      <c r="L6" s="294"/>
    </row>
    <row r="7" spans="1:12" x14ac:dyDescent="0.25">
      <c r="A7" s="292"/>
      <c r="B7" s="263"/>
      <c r="C7" s="263" t="s">
        <v>355</v>
      </c>
      <c r="D7" s="263"/>
      <c r="E7" s="263" t="s">
        <v>362</v>
      </c>
      <c r="F7" s="263"/>
      <c r="G7" s="263" t="s">
        <v>363</v>
      </c>
      <c r="H7" s="263"/>
      <c r="I7" s="263" t="s">
        <v>364</v>
      </c>
      <c r="J7" s="263"/>
      <c r="K7" s="263" t="s">
        <v>365</v>
      </c>
      <c r="L7" s="295"/>
    </row>
    <row r="8" spans="1:12" x14ac:dyDescent="0.25">
      <c r="A8" s="292"/>
      <c r="B8" s="263"/>
      <c r="C8" s="49" t="s">
        <v>356</v>
      </c>
      <c r="D8" s="49" t="s">
        <v>357</v>
      </c>
      <c r="E8" s="49" t="s">
        <v>358</v>
      </c>
      <c r="F8" s="49" t="s">
        <v>357</v>
      </c>
      <c r="G8" s="49" t="s">
        <v>359</v>
      </c>
      <c r="H8" s="49" t="s">
        <v>357</v>
      </c>
      <c r="I8" s="49" t="s">
        <v>360</v>
      </c>
      <c r="J8" s="49" t="s">
        <v>357</v>
      </c>
      <c r="K8" s="49" t="s">
        <v>361</v>
      </c>
      <c r="L8" s="75" t="s">
        <v>357</v>
      </c>
    </row>
    <row r="9" spans="1:12" x14ac:dyDescent="0.25">
      <c r="A9" s="68">
        <f>'Identitas Siswa'!A8</f>
        <v>1</v>
      </c>
      <c r="B9" s="67" t="str">
        <f>IF('Identitas Siswa'!D8=0,"",'Identitas Siswa'!D8)</f>
        <v>Siswa 01</v>
      </c>
      <c r="C9" s="163" t="s">
        <v>401</v>
      </c>
      <c r="D9" s="163" t="s">
        <v>402</v>
      </c>
      <c r="E9" s="163" t="s">
        <v>404</v>
      </c>
      <c r="F9" s="163" t="s">
        <v>405</v>
      </c>
      <c r="G9" s="163"/>
      <c r="H9" s="163"/>
      <c r="I9" s="163" t="s">
        <v>407</v>
      </c>
      <c r="J9" s="163" t="s">
        <v>408</v>
      </c>
      <c r="K9" s="163"/>
      <c r="L9" s="164"/>
    </row>
    <row r="10" spans="1:12" x14ac:dyDescent="0.25">
      <c r="A10" s="68">
        <f>'Identitas Siswa'!A9</f>
        <v>2</v>
      </c>
      <c r="B10" s="67" t="str">
        <f>IF('Identitas Siswa'!D9=0,"",'Identitas Siswa'!D9)</f>
        <v>Siswa 02</v>
      </c>
      <c r="C10" s="163" t="s">
        <v>401</v>
      </c>
      <c r="D10" s="163" t="s">
        <v>403</v>
      </c>
      <c r="E10" s="163"/>
      <c r="F10" s="163"/>
      <c r="G10" s="163" t="s">
        <v>406</v>
      </c>
      <c r="H10" s="163" t="s">
        <v>405</v>
      </c>
      <c r="I10" s="163"/>
      <c r="J10" s="163"/>
      <c r="K10" s="163" t="s">
        <v>409</v>
      </c>
      <c r="L10" s="164" t="s">
        <v>410</v>
      </c>
    </row>
    <row r="11" spans="1:12" hidden="1" x14ac:dyDescent="0.25">
      <c r="A11" s="68">
        <f>'Identitas Siswa'!A10</f>
        <v>3</v>
      </c>
      <c r="B11" s="67" t="str">
        <f>IF('Identitas Siswa'!D10=0,"",'Identitas Siswa'!D10)</f>
        <v/>
      </c>
      <c r="C11" s="163"/>
      <c r="D11" s="163"/>
      <c r="E11" s="163"/>
      <c r="F11" s="163"/>
      <c r="G11" s="163"/>
      <c r="H11" s="163"/>
      <c r="I11" s="163"/>
      <c r="J11" s="163"/>
      <c r="K11" s="163"/>
      <c r="L11" s="164"/>
    </row>
    <row r="12" spans="1:12" hidden="1" x14ac:dyDescent="0.25">
      <c r="A12" s="68">
        <f>'Identitas Siswa'!A11</f>
        <v>4</v>
      </c>
      <c r="B12" s="67" t="str">
        <f>IF('Identitas Siswa'!D11=0,"",'Identitas Siswa'!D11)</f>
        <v/>
      </c>
      <c r="C12" s="163"/>
      <c r="D12" s="163"/>
      <c r="E12" s="163"/>
      <c r="F12" s="163"/>
      <c r="G12" s="163"/>
      <c r="H12" s="163"/>
      <c r="I12" s="163"/>
      <c r="J12" s="163"/>
      <c r="K12" s="163"/>
      <c r="L12" s="164"/>
    </row>
    <row r="13" spans="1:12" hidden="1" x14ac:dyDescent="0.25">
      <c r="A13" s="68">
        <f>'Identitas Siswa'!A12</f>
        <v>5</v>
      </c>
      <c r="B13" s="67" t="str">
        <f>IF('Identitas Siswa'!D12=0,"",'Identitas Siswa'!D12)</f>
        <v/>
      </c>
      <c r="C13" s="163"/>
      <c r="D13" s="163"/>
      <c r="E13" s="163"/>
      <c r="F13" s="163"/>
      <c r="G13" s="163"/>
      <c r="H13" s="163"/>
      <c r="I13" s="163"/>
      <c r="J13" s="163"/>
      <c r="K13" s="163"/>
      <c r="L13" s="164"/>
    </row>
    <row r="14" spans="1:12" hidden="1" x14ac:dyDescent="0.25">
      <c r="A14" s="68">
        <f>'Identitas Siswa'!A13</f>
        <v>6</v>
      </c>
      <c r="B14" s="67" t="str">
        <f>IF('Identitas Siswa'!D13=0,"",'Identitas Siswa'!D13)</f>
        <v/>
      </c>
      <c r="C14" s="163"/>
      <c r="D14" s="163"/>
      <c r="E14" s="163"/>
      <c r="F14" s="163"/>
      <c r="G14" s="163"/>
      <c r="H14" s="163"/>
      <c r="I14" s="163"/>
      <c r="J14" s="163"/>
      <c r="K14" s="163"/>
      <c r="L14" s="164"/>
    </row>
    <row r="15" spans="1:12" hidden="1" x14ac:dyDescent="0.25">
      <c r="A15" s="68">
        <f>'Identitas Siswa'!A14</f>
        <v>7</v>
      </c>
      <c r="B15" s="67" t="str">
        <f>IF('Identitas Siswa'!D14=0,"",'Identitas Siswa'!D14)</f>
        <v/>
      </c>
      <c r="C15" s="163"/>
      <c r="D15" s="163"/>
      <c r="E15" s="163"/>
      <c r="F15" s="163"/>
      <c r="G15" s="163"/>
      <c r="H15" s="163"/>
      <c r="I15" s="163"/>
      <c r="J15" s="163"/>
      <c r="K15" s="163"/>
      <c r="L15" s="164"/>
    </row>
    <row r="16" spans="1:12" hidden="1" x14ac:dyDescent="0.25">
      <c r="A16" s="68">
        <f>'Identitas Siswa'!A15</f>
        <v>8</v>
      </c>
      <c r="B16" s="67" t="str">
        <f>IF('Identitas Siswa'!D15=0,"",'Identitas Siswa'!D15)</f>
        <v/>
      </c>
      <c r="C16" s="163"/>
      <c r="D16" s="163"/>
      <c r="E16" s="163"/>
      <c r="F16" s="163"/>
      <c r="G16" s="163"/>
      <c r="H16" s="163"/>
      <c r="I16" s="163"/>
      <c r="J16" s="163"/>
      <c r="K16" s="163"/>
      <c r="L16" s="164"/>
    </row>
    <row r="17" spans="1:12" hidden="1" x14ac:dyDescent="0.25">
      <c r="A17" s="68">
        <f>'Identitas Siswa'!A16</f>
        <v>9</v>
      </c>
      <c r="B17" s="67" t="str">
        <f>IF('Identitas Siswa'!D16=0,"",'Identitas Siswa'!D16)</f>
        <v/>
      </c>
      <c r="C17" s="163"/>
      <c r="D17" s="163"/>
      <c r="E17" s="163"/>
      <c r="F17" s="163"/>
      <c r="G17" s="163"/>
      <c r="H17" s="163"/>
      <c r="I17" s="163"/>
      <c r="J17" s="163"/>
      <c r="K17" s="163"/>
      <c r="L17" s="164"/>
    </row>
    <row r="18" spans="1:12" hidden="1" x14ac:dyDescent="0.25">
      <c r="A18" s="68">
        <f>'Identitas Siswa'!A17</f>
        <v>10</v>
      </c>
      <c r="B18" s="67" t="str">
        <f>IF('Identitas Siswa'!D17=0,"",'Identitas Siswa'!D17)</f>
        <v/>
      </c>
      <c r="C18" s="163"/>
      <c r="D18" s="163"/>
      <c r="E18" s="163"/>
      <c r="F18" s="163"/>
      <c r="G18" s="163"/>
      <c r="H18" s="163"/>
      <c r="I18" s="163"/>
      <c r="J18" s="163"/>
      <c r="K18" s="163"/>
      <c r="L18" s="164"/>
    </row>
    <row r="19" spans="1:12" hidden="1" x14ac:dyDescent="0.25">
      <c r="A19" s="68">
        <f>'Identitas Siswa'!A18</f>
        <v>11</v>
      </c>
      <c r="B19" s="67" t="str">
        <f>IF('Identitas Siswa'!D18=0,"",'Identitas Siswa'!D18)</f>
        <v/>
      </c>
      <c r="C19" s="163"/>
      <c r="D19" s="163"/>
      <c r="E19" s="163"/>
      <c r="F19" s="163"/>
      <c r="G19" s="163"/>
      <c r="H19" s="163"/>
      <c r="I19" s="163"/>
      <c r="J19" s="163"/>
      <c r="K19" s="163"/>
      <c r="L19" s="164"/>
    </row>
    <row r="20" spans="1:12" hidden="1" x14ac:dyDescent="0.25">
      <c r="A20" s="68">
        <f>'Identitas Siswa'!A19</f>
        <v>12</v>
      </c>
      <c r="B20" s="67" t="str">
        <f>IF('Identitas Siswa'!D19=0,"",'Identitas Siswa'!D19)</f>
        <v/>
      </c>
      <c r="C20" s="163"/>
      <c r="D20" s="163"/>
      <c r="E20" s="163"/>
      <c r="F20" s="163"/>
      <c r="G20" s="163"/>
      <c r="H20" s="163"/>
      <c r="I20" s="163"/>
      <c r="J20" s="163"/>
      <c r="K20" s="163"/>
      <c r="L20" s="164"/>
    </row>
    <row r="21" spans="1:12" hidden="1" x14ac:dyDescent="0.25">
      <c r="A21" s="68">
        <f>'Identitas Siswa'!A20</f>
        <v>13</v>
      </c>
      <c r="B21" s="67" t="str">
        <f>IF('Identitas Siswa'!D20=0,"",'Identitas Siswa'!D20)</f>
        <v/>
      </c>
      <c r="C21" s="163"/>
      <c r="D21" s="163"/>
      <c r="E21" s="163"/>
      <c r="F21" s="163"/>
      <c r="G21" s="163"/>
      <c r="H21" s="163"/>
      <c r="I21" s="163"/>
      <c r="J21" s="163"/>
      <c r="K21" s="163"/>
      <c r="L21" s="164"/>
    </row>
    <row r="22" spans="1:12" hidden="1" x14ac:dyDescent="0.25">
      <c r="A22" s="68">
        <f>'Identitas Siswa'!A21</f>
        <v>14</v>
      </c>
      <c r="B22" s="67" t="str">
        <f>IF('Identitas Siswa'!D21=0,"",'Identitas Siswa'!D21)</f>
        <v/>
      </c>
      <c r="C22" s="163"/>
      <c r="D22" s="163"/>
      <c r="E22" s="163"/>
      <c r="F22" s="163"/>
      <c r="G22" s="163"/>
      <c r="H22" s="163"/>
      <c r="I22" s="163"/>
      <c r="J22" s="163"/>
      <c r="K22" s="163"/>
      <c r="L22" s="164"/>
    </row>
    <row r="23" spans="1:12" hidden="1" x14ac:dyDescent="0.25">
      <c r="A23" s="68">
        <f>'Identitas Siswa'!A22</f>
        <v>15</v>
      </c>
      <c r="B23" s="67" t="str">
        <f>IF('Identitas Siswa'!D22=0,"",'Identitas Siswa'!D22)</f>
        <v/>
      </c>
      <c r="C23" s="163"/>
      <c r="D23" s="163"/>
      <c r="E23" s="163"/>
      <c r="F23" s="163"/>
      <c r="G23" s="163"/>
      <c r="H23" s="163"/>
      <c r="I23" s="163"/>
      <c r="J23" s="163"/>
      <c r="K23" s="163"/>
      <c r="L23" s="164"/>
    </row>
    <row r="24" spans="1:12" hidden="1" x14ac:dyDescent="0.25">
      <c r="A24" s="68">
        <f>'Identitas Siswa'!A23</f>
        <v>16</v>
      </c>
      <c r="B24" s="67" t="str">
        <f>IF('Identitas Siswa'!D23=0,"",'Identitas Siswa'!D23)</f>
        <v/>
      </c>
      <c r="C24" s="163"/>
      <c r="D24" s="163"/>
      <c r="E24" s="163"/>
      <c r="F24" s="163"/>
      <c r="G24" s="163"/>
      <c r="H24" s="163"/>
      <c r="I24" s="163"/>
      <c r="J24" s="163"/>
      <c r="K24" s="163"/>
      <c r="L24" s="164"/>
    </row>
    <row r="25" spans="1:12" hidden="1" x14ac:dyDescent="0.25">
      <c r="A25" s="68">
        <f>'Identitas Siswa'!A24</f>
        <v>17</v>
      </c>
      <c r="B25" s="67" t="str">
        <f>IF('Identitas Siswa'!D24=0,"",'Identitas Siswa'!D24)</f>
        <v/>
      </c>
      <c r="C25" s="163"/>
      <c r="D25" s="163"/>
      <c r="E25" s="163"/>
      <c r="F25" s="163"/>
      <c r="G25" s="163"/>
      <c r="H25" s="163"/>
      <c r="I25" s="163"/>
      <c r="J25" s="163"/>
      <c r="K25" s="163"/>
      <c r="L25" s="164"/>
    </row>
    <row r="26" spans="1:12" hidden="1" x14ac:dyDescent="0.25">
      <c r="A26" s="68">
        <f>'Identitas Siswa'!A25</f>
        <v>18</v>
      </c>
      <c r="B26" s="67" t="str">
        <f>IF('Identitas Siswa'!D25=0,"",'Identitas Siswa'!D25)</f>
        <v/>
      </c>
      <c r="C26" s="163"/>
      <c r="D26" s="163"/>
      <c r="E26" s="163"/>
      <c r="F26" s="163"/>
      <c r="G26" s="163"/>
      <c r="H26" s="163"/>
      <c r="I26" s="163"/>
      <c r="J26" s="163"/>
      <c r="K26" s="163"/>
      <c r="L26" s="164"/>
    </row>
    <row r="27" spans="1:12" hidden="1" x14ac:dyDescent="0.25">
      <c r="A27" s="68">
        <f>'Identitas Siswa'!A26</f>
        <v>19</v>
      </c>
      <c r="B27" s="67" t="str">
        <f>IF('Identitas Siswa'!D26=0,"",'Identitas Siswa'!D26)</f>
        <v/>
      </c>
      <c r="C27" s="163"/>
      <c r="D27" s="163"/>
      <c r="E27" s="163"/>
      <c r="F27" s="163"/>
      <c r="G27" s="163"/>
      <c r="H27" s="163"/>
      <c r="I27" s="163"/>
      <c r="J27" s="163"/>
      <c r="K27" s="163"/>
      <c r="L27" s="164"/>
    </row>
    <row r="28" spans="1:12" hidden="1" x14ac:dyDescent="0.25">
      <c r="A28" s="68">
        <f>'Identitas Siswa'!A27</f>
        <v>20</v>
      </c>
      <c r="B28" s="67" t="str">
        <f>IF('Identitas Siswa'!D27=0,"",'Identitas Siswa'!D27)</f>
        <v/>
      </c>
      <c r="C28" s="163"/>
      <c r="D28" s="163"/>
      <c r="E28" s="163"/>
      <c r="F28" s="163"/>
      <c r="G28" s="163"/>
      <c r="H28" s="163"/>
      <c r="I28" s="163"/>
      <c r="J28" s="163"/>
      <c r="K28" s="163"/>
      <c r="L28" s="164"/>
    </row>
    <row r="29" spans="1:12" hidden="1" x14ac:dyDescent="0.25">
      <c r="A29" s="68">
        <f>'Identitas Siswa'!A28</f>
        <v>21</v>
      </c>
      <c r="B29" s="67" t="str">
        <f>IF('Identitas Siswa'!D28=0,"",'Identitas Siswa'!D28)</f>
        <v/>
      </c>
      <c r="C29" s="163"/>
      <c r="D29" s="163"/>
      <c r="E29" s="163"/>
      <c r="F29" s="163"/>
      <c r="G29" s="163"/>
      <c r="H29" s="163"/>
      <c r="I29" s="163"/>
      <c r="J29" s="163"/>
      <c r="K29" s="163"/>
      <c r="L29" s="164"/>
    </row>
    <row r="30" spans="1:12" hidden="1" x14ac:dyDescent="0.25">
      <c r="A30" s="68">
        <f>'Identitas Siswa'!A29</f>
        <v>22</v>
      </c>
      <c r="B30" s="67" t="str">
        <f>IF('Identitas Siswa'!D29=0,"",'Identitas Siswa'!D29)</f>
        <v/>
      </c>
      <c r="C30" s="163"/>
      <c r="D30" s="163"/>
      <c r="E30" s="163"/>
      <c r="F30" s="163"/>
      <c r="G30" s="163"/>
      <c r="H30" s="163"/>
      <c r="I30" s="163"/>
      <c r="J30" s="163"/>
      <c r="K30" s="163"/>
      <c r="L30" s="164"/>
    </row>
    <row r="31" spans="1:12" hidden="1" x14ac:dyDescent="0.25">
      <c r="A31" s="68">
        <f>'Identitas Siswa'!A30</f>
        <v>23</v>
      </c>
      <c r="B31" s="67" t="str">
        <f>IF('Identitas Siswa'!D30=0,"",'Identitas Siswa'!D30)</f>
        <v/>
      </c>
      <c r="C31" s="163"/>
      <c r="D31" s="163"/>
      <c r="E31" s="163"/>
      <c r="F31" s="163"/>
      <c r="G31" s="163"/>
      <c r="H31" s="163"/>
      <c r="I31" s="163"/>
      <c r="J31" s="163"/>
      <c r="K31" s="163"/>
      <c r="L31" s="164"/>
    </row>
    <row r="32" spans="1:12" hidden="1" x14ac:dyDescent="0.25">
      <c r="A32" s="68">
        <f>'Identitas Siswa'!A31</f>
        <v>24</v>
      </c>
      <c r="B32" s="67" t="str">
        <f>IF('Identitas Siswa'!D31=0,"",'Identitas Siswa'!D31)</f>
        <v/>
      </c>
      <c r="C32" s="163"/>
      <c r="D32" s="163"/>
      <c r="E32" s="163"/>
      <c r="F32" s="163"/>
      <c r="G32" s="163"/>
      <c r="H32" s="163"/>
      <c r="I32" s="163"/>
      <c r="J32" s="163"/>
      <c r="K32" s="163"/>
      <c r="L32" s="164"/>
    </row>
    <row r="33" spans="1:12" hidden="1" x14ac:dyDescent="0.25">
      <c r="A33" s="68">
        <f>'Identitas Siswa'!A32</f>
        <v>25</v>
      </c>
      <c r="B33" s="67" t="str">
        <f>IF('Identitas Siswa'!D32=0,"",'Identitas Siswa'!D32)</f>
        <v/>
      </c>
      <c r="C33" s="163"/>
      <c r="D33" s="163"/>
      <c r="E33" s="163"/>
      <c r="F33" s="163"/>
      <c r="G33" s="163"/>
      <c r="H33" s="163"/>
      <c r="I33" s="163"/>
      <c r="J33" s="163"/>
      <c r="K33" s="163"/>
      <c r="L33" s="164"/>
    </row>
    <row r="34" spans="1:12" hidden="1" x14ac:dyDescent="0.25">
      <c r="A34" s="68">
        <f>'Identitas Siswa'!A33</f>
        <v>26</v>
      </c>
      <c r="B34" s="67" t="str">
        <f>IF('Identitas Siswa'!D33=0,"",'Identitas Siswa'!D33)</f>
        <v/>
      </c>
      <c r="C34" s="163"/>
      <c r="D34" s="163"/>
      <c r="E34" s="163"/>
      <c r="F34" s="163"/>
      <c r="G34" s="163"/>
      <c r="H34" s="163"/>
      <c r="I34" s="163"/>
      <c r="J34" s="163"/>
      <c r="K34" s="163"/>
      <c r="L34" s="164"/>
    </row>
    <row r="35" spans="1:12" hidden="1" x14ac:dyDescent="0.25">
      <c r="A35" s="68">
        <f>'Identitas Siswa'!A34</f>
        <v>27</v>
      </c>
      <c r="B35" s="67" t="str">
        <f>IF('Identitas Siswa'!D34=0,"",'Identitas Siswa'!D34)</f>
        <v/>
      </c>
      <c r="C35" s="163"/>
      <c r="D35" s="163"/>
      <c r="E35" s="163"/>
      <c r="F35" s="163"/>
      <c r="G35" s="163"/>
      <c r="H35" s="163"/>
      <c r="I35" s="163"/>
      <c r="J35" s="163"/>
      <c r="K35" s="163"/>
      <c r="L35" s="164"/>
    </row>
    <row r="36" spans="1:12" hidden="1" x14ac:dyDescent="0.25">
      <c r="A36" s="68">
        <f>'Identitas Siswa'!A35</f>
        <v>28</v>
      </c>
      <c r="B36" s="67" t="str">
        <f>IF('Identitas Siswa'!D35=0,"",'Identitas Siswa'!D35)</f>
        <v/>
      </c>
      <c r="C36" s="163"/>
      <c r="D36" s="163"/>
      <c r="E36" s="163"/>
      <c r="F36" s="163"/>
      <c r="G36" s="163"/>
      <c r="H36" s="163"/>
      <c r="I36" s="163"/>
      <c r="J36" s="163"/>
      <c r="K36" s="163"/>
      <c r="L36" s="164"/>
    </row>
    <row r="37" spans="1:12" hidden="1" x14ac:dyDescent="0.25">
      <c r="A37" s="68">
        <f>'Identitas Siswa'!A36</f>
        <v>29</v>
      </c>
      <c r="B37" s="67" t="str">
        <f>IF('Identitas Siswa'!D36=0,"",'Identitas Siswa'!D36)</f>
        <v/>
      </c>
      <c r="C37" s="163"/>
      <c r="D37" s="163"/>
      <c r="E37" s="163"/>
      <c r="F37" s="163"/>
      <c r="G37" s="163"/>
      <c r="H37" s="163"/>
      <c r="I37" s="163"/>
      <c r="J37" s="163"/>
      <c r="K37" s="163"/>
      <c r="L37" s="164"/>
    </row>
    <row r="38" spans="1:12" hidden="1" x14ac:dyDescent="0.25">
      <c r="A38" s="68">
        <f>'Identitas Siswa'!A37</f>
        <v>30</v>
      </c>
      <c r="B38" s="67" t="str">
        <f>IF('Identitas Siswa'!D37=0,"",'Identitas Siswa'!D37)</f>
        <v/>
      </c>
      <c r="C38" s="163"/>
      <c r="D38" s="163"/>
      <c r="E38" s="163"/>
      <c r="F38" s="163"/>
      <c r="G38" s="163"/>
      <c r="H38" s="163"/>
      <c r="I38" s="163"/>
      <c r="J38" s="163"/>
      <c r="K38" s="163"/>
      <c r="L38" s="164"/>
    </row>
    <row r="39" spans="1:12" hidden="1" x14ac:dyDescent="0.25">
      <c r="A39" s="68">
        <f>'Identitas Siswa'!A38</f>
        <v>31</v>
      </c>
      <c r="B39" s="67" t="str">
        <f>IF('Identitas Siswa'!D38=0,"",'Identitas Siswa'!D38)</f>
        <v/>
      </c>
      <c r="C39" s="163"/>
      <c r="D39" s="163"/>
      <c r="E39" s="163"/>
      <c r="F39" s="163"/>
      <c r="G39" s="163"/>
      <c r="H39" s="163"/>
      <c r="I39" s="163"/>
      <c r="J39" s="163"/>
      <c r="K39" s="163"/>
      <c r="L39" s="164"/>
    </row>
    <row r="40" spans="1:12" hidden="1" x14ac:dyDescent="0.25">
      <c r="A40" s="68">
        <f>'Identitas Siswa'!A39</f>
        <v>32</v>
      </c>
      <c r="B40" s="67" t="str">
        <f>IF('Identitas Siswa'!D39=0,"",'Identitas Siswa'!D39)</f>
        <v/>
      </c>
      <c r="C40" s="163"/>
      <c r="D40" s="163"/>
      <c r="E40" s="163"/>
      <c r="F40" s="163"/>
      <c r="G40" s="163"/>
      <c r="H40" s="163"/>
      <c r="I40" s="163"/>
      <c r="J40" s="163"/>
      <c r="K40" s="163"/>
      <c r="L40" s="164"/>
    </row>
    <row r="41" spans="1:12" hidden="1" x14ac:dyDescent="0.25">
      <c r="A41" s="68">
        <f>'Identitas Siswa'!A40</f>
        <v>33</v>
      </c>
      <c r="B41" s="67" t="str">
        <f>IF('Identitas Siswa'!D40=0,"",'Identitas Siswa'!D40)</f>
        <v/>
      </c>
      <c r="C41" s="163"/>
      <c r="D41" s="163"/>
      <c r="E41" s="163"/>
      <c r="F41" s="163"/>
      <c r="G41" s="163"/>
      <c r="H41" s="163"/>
      <c r="I41" s="163"/>
      <c r="J41" s="163"/>
      <c r="K41" s="163"/>
      <c r="L41" s="164"/>
    </row>
    <row r="42" spans="1:12" hidden="1" x14ac:dyDescent="0.25">
      <c r="A42" s="68">
        <f>'Identitas Siswa'!A41</f>
        <v>34</v>
      </c>
      <c r="B42" s="67" t="str">
        <f>IF('Identitas Siswa'!D41=0,"",'Identitas Siswa'!D41)</f>
        <v/>
      </c>
      <c r="C42" s="163"/>
      <c r="D42" s="163"/>
      <c r="E42" s="163"/>
      <c r="F42" s="163"/>
      <c r="G42" s="163"/>
      <c r="H42" s="163"/>
      <c r="I42" s="163"/>
      <c r="J42" s="163"/>
      <c r="K42" s="163"/>
      <c r="L42" s="164"/>
    </row>
    <row r="43" spans="1:12" hidden="1" x14ac:dyDescent="0.25">
      <c r="A43" s="68">
        <f>'Identitas Siswa'!A42</f>
        <v>35</v>
      </c>
      <c r="B43" s="67" t="str">
        <f>IF('Identitas Siswa'!D42=0,"",'Identitas Siswa'!D42)</f>
        <v/>
      </c>
      <c r="C43" s="163"/>
      <c r="D43" s="163"/>
      <c r="E43" s="163"/>
      <c r="F43" s="163"/>
      <c r="G43" s="163"/>
      <c r="H43" s="163"/>
      <c r="I43" s="163"/>
      <c r="J43" s="163"/>
      <c r="K43" s="163"/>
      <c r="L43" s="164"/>
    </row>
    <row r="44" spans="1:12" hidden="1" x14ac:dyDescent="0.25">
      <c r="A44" s="68">
        <f>'Identitas Siswa'!A43</f>
        <v>36</v>
      </c>
      <c r="B44" s="67" t="str">
        <f>IF('Identitas Siswa'!D43=0,"",'Identitas Siswa'!D43)</f>
        <v/>
      </c>
      <c r="C44" s="163"/>
      <c r="D44" s="163"/>
      <c r="E44" s="163"/>
      <c r="F44" s="163"/>
      <c r="G44" s="163"/>
      <c r="H44" s="163"/>
      <c r="I44" s="163"/>
      <c r="J44" s="163"/>
      <c r="K44" s="163"/>
      <c r="L44" s="164"/>
    </row>
    <row r="45" spans="1:12" hidden="1" x14ac:dyDescent="0.25">
      <c r="A45" s="68">
        <f>'Identitas Siswa'!A44</f>
        <v>37</v>
      </c>
      <c r="B45" s="67" t="str">
        <f>IF('Identitas Siswa'!D44=0,"",'Identitas Siswa'!D44)</f>
        <v/>
      </c>
      <c r="C45" s="163"/>
      <c r="D45" s="163"/>
      <c r="E45" s="163"/>
      <c r="F45" s="163"/>
      <c r="G45" s="163"/>
      <c r="H45" s="163"/>
      <c r="I45" s="163"/>
      <c r="J45" s="163"/>
      <c r="K45" s="163"/>
      <c r="L45" s="164"/>
    </row>
    <row r="46" spans="1:12" hidden="1" x14ac:dyDescent="0.25">
      <c r="A46" s="68">
        <f>'Identitas Siswa'!A45</f>
        <v>38</v>
      </c>
      <c r="B46" s="67" t="str">
        <f>IF('Identitas Siswa'!D45=0,"",'Identitas Siswa'!D45)</f>
        <v/>
      </c>
      <c r="C46" s="163"/>
      <c r="D46" s="163"/>
      <c r="E46" s="163"/>
      <c r="F46" s="163"/>
      <c r="G46" s="163"/>
      <c r="H46" s="163"/>
      <c r="I46" s="163"/>
      <c r="J46" s="163"/>
      <c r="K46" s="163"/>
      <c r="L46" s="164"/>
    </row>
    <row r="47" spans="1:12" hidden="1" x14ac:dyDescent="0.25">
      <c r="A47" s="68">
        <f>'Identitas Siswa'!A46</f>
        <v>39</v>
      </c>
      <c r="B47" s="67" t="str">
        <f>IF('Identitas Siswa'!D46=0,"",'Identitas Siswa'!D46)</f>
        <v/>
      </c>
      <c r="C47" s="163"/>
      <c r="D47" s="163"/>
      <c r="E47" s="163"/>
      <c r="F47" s="163"/>
      <c r="G47" s="163"/>
      <c r="H47" s="163"/>
      <c r="I47" s="163"/>
      <c r="J47" s="163"/>
      <c r="K47" s="163"/>
      <c r="L47" s="164"/>
    </row>
    <row r="48" spans="1:12" hidden="1" x14ac:dyDescent="0.25">
      <c r="A48" s="68">
        <f>'Identitas Siswa'!A47</f>
        <v>40</v>
      </c>
      <c r="B48" s="67" t="str">
        <f>IF('Identitas Siswa'!D47=0,"",'Identitas Siswa'!D47)</f>
        <v/>
      </c>
      <c r="C48" s="163"/>
      <c r="D48" s="163"/>
      <c r="E48" s="163"/>
      <c r="F48" s="163"/>
      <c r="G48" s="163"/>
      <c r="H48" s="163"/>
      <c r="I48" s="163"/>
      <c r="J48" s="163"/>
      <c r="K48" s="163"/>
      <c r="L48" s="164"/>
    </row>
    <row r="49" spans="1:12" hidden="1" x14ac:dyDescent="0.25">
      <c r="A49" s="68">
        <f>'Identitas Siswa'!A48</f>
        <v>41</v>
      </c>
      <c r="B49" s="67" t="str">
        <f>IF('Identitas Siswa'!D48=0,"",'Identitas Siswa'!D48)</f>
        <v/>
      </c>
      <c r="C49" s="163"/>
      <c r="D49" s="163"/>
      <c r="E49" s="163"/>
      <c r="F49" s="163"/>
      <c r="G49" s="163"/>
      <c r="H49" s="163"/>
      <c r="I49" s="163"/>
      <c r="J49" s="163"/>
      <c r="K49" s="163"/>
      <c r="L49" s="164"/>
    </row>
    <row r="50" spans="1:12" hidden="1" x14ac:dyDescent="0.25">
      <c r="A50" s="68">
        <f>'Identitas Siswa'!A49</f>
        <v>42</v>
      </c>
      <c r="B50" s="67" t="str">
        <f>IF('Identitas Siswa'!D49=0,"",'Identitas Siswa'!D49)</f>
        <v/>
      </c>
      <c r="C50" s="163"/>
      <c r="D50" s="163"/>
      <c r="E50" s="163"/>
      <c r="F50" s="163"/>
      <c r="G50" s="163"/>
      <c r="H50" s="163"/>
      <c r="I50" s="163"/>
      <c r="J50" s="163"/>
      <c r="K50" s="163"/>
      <c r="L50" s="164"/>
    </row>
    <row r="51" spans="1:12" hidden="1" x14ac:dyDescent="0.25">
      <c r="A51" s="68">
        <f>'Identitas Siswa'!A50</f>
        <v>43</v>
      </c>
      <c r="B51" s="67" t="str">
        <f>IF('Identitas Siswa'!D50=0,"",'Identitas Siswa'!D50)</f>
        <v/>
      </c>
      <c r="C51" s="163"/>
      <c r="D51" s="163"/>
      <c r="E51" s="163"/>
      <c r="F51" s="163"/>
      <c r="G51" s="163"/>
      <c r="H51" s="163"/>
      <c r="I51" s="163"/>
      <c r="J51" s="163"/>
      <c r="K51" s="163"/>
      <c r="L51" s="164"/>
    </row>
    <row r="52" spans="1:12" hidden="1" x14ac:dyDescent="0.25">
      <c r="A52" s="68">
        <f>'Identitas Siswa'!A51</f>
        <v>44</v>
      </c>
      <c r="B52" s="67" t="str">
        <f>IF('Identitas Siswa'!D51=0,"",'Identitas Siswa'!D51)</f>
        <v/>
      </c>
      <c r="C52" s="163"/>
      <c r="D52" s="163"/>
      <c r="E52" s="163"/>
      <c r="F52" s="163"/>
      <c r="G52" s="163"/>
      <c r="H52" s="163"/>
      <c r="I52" s="163"/>
      <c r="J52" s="163"/>
      <c r="K52" s="163"/>
      <c r="L52" s="164"/>
    </row>
    <row r="53" spans="1:12" hidden="1" x14ac:dyDescent="0.25">
      <c r="A53" s="68">
        <f>'Identitas Siswa'!A52</f>
        <v>45</v>
      </c>
      <c r="B53" s="67" t="str">
        <f>IF('Identitas Siswa'!D52=0,"",'Identitas Siswa'!D52)</f>
        <v/>
      </c>
      <c r="C53" s="163"/>
      <c r="D53" s="163"/>
      <c r="E53" s="163"/>
      <c r="F53" s="163"/>
      <c r="G53" s="163"/>
      <c r="H53" s="163"/>
      <c r="I53" s="163"/>
      <c r="J53" s="163"/>
      <c r="K53" s="163"/>
      <c r="L53" s="164"/>
    </row>
    <row r="54" spans="1:12" hidden="1" x14ac:dyDescent="0.25">
      <c r="A54" s="68">
        <f>'Identitas Siswa'!A53</f>
        <v>46</v>
      </c>
      <c r="B54" s="67" t="str">
        <f>IF('Identitas Siswa'!D53=0,"",'Identitas Siswa'!D53)</f>
        <v/>
      </c>
      <c r="C54" s="163"/>
      <c r="D54" s="163"/>
      <c r="E54" s="163"/>
      <c r="F54" s="163"/>
      <c r="G54" s="163"/>
      <c r="H54" s="163"/>
      <c r="I54" s="163"/>
      <c r="J54" s="163"/>
      <c r="K54" s="163"/>
      <c r="L54" s="164"/>
    </row>
    <row r="55" spans="1:12" hidden="1" x14ac:dyDescent="0.25">
      <c r="A55" s="68">
        <f>'Identitas Siswa'!A54</f>
        <v>47</v>
      </c>
      <c r="B55" s="67" t="str">
        <f>IF('Identitas Siswa'!D54=0,"",'Identitas Siswa'!D54)</f>
        <v/>
      </c>
      <c r="C55" s="163"/>
      <c r="D55" s="163"/>
      <c r="E55" s="163"/>
      <c r="F55" s="163"/>
      <c r="G55" s="163"/>
      <c r="H55" s="163"/>
      <c r="I55" s="163"/>
      <c r="J55" s="163"/>
      <c r="K55" s="163"/>
      <c r="L55" s="164"/>
    </row>
    <row r="56" spans="1:12" hidden="1" x14ac:dyDescent="0.25">
      <c r="A56" s="68">
        <f>'Identitas Siswa'!A55</f>
        <v>48</v>
      </c>
      <c r="B56" s="67" t="str">
        <f>IF('Identitas Siswa'!D55=0,"",'Identitas Siswa'!D55)</f>
        <v/>
      </c>
      <c r="C56" s="163"/>
      <c r="D56" s="163"/>
      <c r="E56" s="163"/>
      <c r="F56" s="163"/>
      <c r="G56" s="163"/>
      <c r="H56" s="163"/>
      <c r="I56" s="163"/>
      <c r="J56" s="163"/>
      <c r="K56" s="163"/>
      <c r="L56" s="164"/>
    </row>
    <row r="57" spans="1:12" hidden="1" x14ac:dyDescent="0.25">
      <c r="A57" s="68">
        <f>'Identitas Siswa'!A56</f>
        <v>49</v>
      </c>
      <c r="B57" s="67" t="str">
        <f>IF('Identitas Siswa'!D56=0,"",'Identitas Siswa'!D56)</f>
        <v/>
      </c>
      <c r="C57" s="163"/>
      <c r="D57" s="163"/>
      <c r="E57" s="163"/>
      <c r="F57" s="163"/>
      <c r="G57" s="163"/>
      <c r="H57" s="163"/>
      <c r="I57" s="163"/>
      <c r="J57" s="163"/>
      <c r="K57" s="163"/>
      <c r="L57" s="164"/>
    </row>
    <row r="58" spans="1:12" hidden="1" x14ac:dyDescent="0.25">
      <c r="A58" s="68">
        <f>'Identitas Siswa'!A57</f>
        <v>50</v>
      </c>
      <c r="B58" s="67" t="str">
        <f>IF('Identitas Siswa'!D57=0,"",'Identitas Siswa'!D57)</f>
        <v/>
      </c>
      <c r="C58" s="163"/>
      <c r="D58" s="163"/>
      <c r="E58" s="163"/>
      <c r="F58" s="163"/>
      <c r="G58" s="163"/>
      <c r="H58" s="163"/>
      <c r="I58" s="163"/>
      <c r="J58" s="163"/>
      <c r="K58" s="163"/>
      <c r="L58" s="164"/>
    </row>
    <row r="59" spans="1:12" hidden="1" x14ac:dyDescent="0.25">
      <c r="A59" s="68">
        <f>'Identitas Siswa'!A58</f>
        <v>51</v>
      </c>
      <c r="B59" s="67" t="str">
        <f>IF('Identitas Siswa'!D58=0,"",'Identitas Siswa'!D58)</f>
        <v/>
      </c>
      <c r="C59" s="163"/>
      <c r="D59" s="163"/>
      <c r="E59" s="163"/>
      <c r="F59" s="163"/>
      <c r="G59" s="163"/>
      <c r="H59" s="163"/>
      <c r="I59" s="163"/>
      <c r="J59" s="163"/>
      <c r="K59" s="163"/>
      <c r="L59" s="164"/>
    </row>
    <row r="60" spans="1:12" hidden="1" x14ac:dyDescent="0.25">
      <c r="A60" s="68">
        <f>'Identitas Siswa'!A59</f>
        <v>52</v>
      </c>
      <c r="B60" s="67" t="str">
        <f>IF('Identitas Siswa'!D59=0,"",'Identitas Siswa'!D59)</f>
        <v/>
      </c>
      <c r="C60" s="163"/>
      <c r="D60" s="163"/>
      <c r="E60" s="163"/>
      <c r="F60" s="163"/>
      <c r="G60" s="163"/>
      <c r="H60" s="163"/>
      <c r="I60" s="163"/>
      <c r="J60" s="163"/>
      <c r="K60" s="163"/>
      <c r="L60" s="164"/>
    </row>
    <row r="61" spans="1:12" hidden="1" x14ac:dyDescent="0.25">
      <c r="A61" s="68">
        <f>'Identitas Siswa'!A60</f>
        <v>53</v>
      </c>
      <c r="B61" s="67" t="str">
        <f>IF('Identitas Siswa'!D60=0,"",'Identitas Siswa'!D60)</f>
        <v/>
      </c>
      <c r="C61" s="163"/>
      <c r="D61" s="163"/>
      <c r="E61" s="163"/>
      <c r="F61" s="163"/>
      <c r="G61" s="163"/>
      <c r="H61" s="163"/>
      <c r="I61" s="163"/>
      <c r="J61" s="163"/>
      <c r="K61" s="163"/>
      <c r="L61" s="164"/>
    </row>
    <row r="62" spans="1:12" hidden="1" x14ac:dyDescent="0.25">
      <c r="A62" s="68">
        <f>'Identitas Siswa'!A61</f>
        <v>54</v>
      </c>
      <c r="B62" s="67" t="str">
        <f>IF('Identitas Siswa'!D61=0,"",'Identitas Siswa'!D61)</f>
        <v/>
      </c>
      <c r="C62" s="163"/>
      <c r="D62" s="163"/>
      <c r="E62" s="163"/>
      <c r="F62" s="163"/>
      <c r="G62" s="163"/>
      <c r="H62" s="163"/>
      <c r="I62" s="163"/>
      <c r="J62" s="163"/>
      <c r="K62" s="163"/>
      <c r="L62" s="164"/>
    </row>
    <row r="63" spans="1:12" hidden="1" x14ac:dyDescent="0.25">
      <c r="A63" s="68">
        <f>'Identitas Siswa'!A62</f>
        <v>55</v>
      </c>
      <c r="B63" s="67" t="str">
        <f>IF('Identitas Siswa'!D62=0,"",'Identitas Siswa'!D62)</f>
        <v/>
      </c>
      <c r="C63" s="163"/>
      <c r="D63" s="163"/>
      <c r="E63" s="163"/>
      <c r="F63" s="163"/>
      <c r="G63" s="163"/>
      <c r="H63" s="163"/>
      <c r="I63" s="163"/>
      <c r="J63" s="163"/>
      <c r="K63" s="163"/>
      <c r="L63" s="164"/>
    </row>
    <row r="64" spans="1:12" hidden="1" x14ac:dyDescent="0.25">
      <c r="A64" s="68">
        <f>'Identitas Siswa'!A63</f>
        <v>56</v>
      </c>
      <c r="B64" s="67" t="str">
        <f>IF('Identitas Siswa'!D63=0,"",'Identitas Siswa'!D63)</f>
        <v/>
      </c>
      <c r="C64" s="163"/>
      <c r="D64" s="163"/>
      <c r="E64" s="163"/>
      <c r="F64" s="163"/>
      <c r="G64" s="163"/>
      <c r="H64" s="163"/>
      <c r="I64" s="163"/>
      <c r="J64" s="163"/>
      <c r="K64" s="163"/>
      <c r="L64" s="164"/>
    </row>
    <row r="65" spans="1:12" hidden="1" x14ac:dyDescent="0.25">
      <c r="A65" s="68">
        <f>'Identitas Siswa'!A64</f>
        <v>57</v>
      </c>
      <c r="B65" s="67" t="str">
        <f>IF('Identitas Siswa'!D64=0,"",'Identitas Siswa'!D64)</f>
        <v/>
      </c>
      <c r="C65" s="163"/>
      <c r="D65" s="163"/>
      <c r="E65" s="163"/>
      <c r="F65" s="163"/>
      <c r="G65" s="163"/>
      <c r="H65" s="163"/>
      <c r="I65" s="163"/>
      <c r="J65" s="163"/>
      <c r="K65" s="163"/>
      <c r="L65" s="164"/>
    </row>
    <row r="66" spans="1:12" hidden="1" x14ac:dyDescent="0.25">
      <c r="A66" s="68">
        <f>'Identitas Siswa'!A65</f>
        <v>58</v>
      </c>
      <c r="B66" s="67" t="str">
        <f>IF('Identitas Siswa'!D65=0,"",'Identitas Siswa'!D65)</f>
        <v/>
      </c>
      <c r="C66" s="163"/>
      <c r="D66" s="163"/>
      <c r="E66" s="163"/>
      <c r="F66" s="163"/>
      <c r="G66" s="163"/>
      <c r="H66" s="163"/>
      <c r="I66" s="163"/>
      <c r="J66" s="163"/>
      <c r="K66" s="163"/>
      <c r="L66" s="164"/>
    </row>
    <row r="67" spans="1:12" hidden="1" x14ac:dyDescent="0.25">
      <c r="A67" s="68">
        <f>'Identitas Siswa'!A66</f>
        <v>59</v>
      </c>
      <c r="B67" s="67" t="str">
        <f>IF('Identitas Siswa'!D66=0,"",'Identitas Siswa'!D66)</f>
        <v/>
      </c>
      <c r="C67" s="163"/>
      <c r="D67" s="163"/>
      <c r="E67" s="163"/>
      <c r="F67" s="163"/>
      <c r="G67" s="163"/>
      <c r="H67" s="163"/>
      <c r="I67" s="163"/>
      <c r="J67" s="163"/>
      <c r="K67" s="163"/>
      <c r="L67" s="164"/>
    </row>
    <row r="68" spans="1:12" ht="15.75" hidden="1" thickBot="1" x14ac:dyDescent="0.3">
      <c r="A68" s="69">
        <f>'Identitas Siswa'!A67</f>
        <v>60</v>
      </c>
      <c r="B68" s="70" t="str">
        <f>IF('Identitas Siswa'!D67=0,"",'Identitas Siswa'!D67)</f>
        <v/>
      </c>
      <c r="C68" s="165"/>
      <c r="D68" s="165"/>
      <c r="E68" s="165"/>
      <c r="F68" s="165"/>
      <c r="G68" s="165"/>
      <c r="H68" s="165"/>
      <c r="I68" s="165"/>
      <c r="J68" s="165"/>
      <c r="K68" s="165"/>
      <c r="L68" s="166"/>
    </row>
    <row r="69" spans="1:12" s="95" customFormat="1" x14ac:dyDescent="0.25"/>
  </sheetData>
  <sheetProtection sheet="1" objects="1" scenarios="1"/>
  <mergeCells count="8">
    <mergeCell ref="A6:A8"/>
    <mergeCell ref="B6:B8"/>
    <mergeCell ref="C7:D7"/>
    <mergeCell ref="C6:L6"/>
    <mergeCell ref="E7:F7"/>
    <mergeCell ref="G7:H7"/>
    <mergeCell ref="I7:J7"/>
    <mergeCell ref="K7:L7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01" r:id="rId3" name="CommandButton1">
          <controlPr defaultSize="0" autoLine="0" r:id="rId4">
            <anchor moveWithCells="1">
              <from>
                <xdr:col>1</xdr:col>
                <xdr:colOff>66675</xdr:colOff>
                <xdr:row>0</xdr:row>
                <xdr:rowOff>152400</xdr:rowOff>
              </from>
              <to>
                <xdr:col>1</xdr:col>
                <xdr:colOff>1790700</xdr:colOff>
                <xdr:row>4</xdr:row>
                <xdr:rowOff>66675</xdr:rowOff>
              </to>
            </anchor>
          </controlPr>
        </control>
      </mc:Choice>
      <mc:Fallback>
        <control shapeId="51201" r:id="rId3" name="CommandButton1"/>
      </mc:Fallback>
    </mc:AlternateContent>
  </controls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C21308-2639-4F19-89B5-A10282E4B1FC}">
  <sheetPr codeName="Sheet23"/>
  <dimension ref="A1:D69"/>
  <sheetViews>
    <sheetView showGridLines="0" showRowColHeaders="0" topLeftCell="A4" zoomScale="70" zoomScaleNormal="70" workbookViewId="0">
      <selection activeCell="C9" sqref="C9"/>
    </sheetView>
  </sheetViews>
  <sheetFormatPr defaultColWidth="0" defaultRowHeight="15" zeroHeight="1" x14ac:dyDescent="0.25"/>
  <cols>
    <col min="1" max="1" width="3.5703125" style="82" bestFit="1" customWidth="1"/>
    <col min="2" max="2" width="27.85546875" customWidth="1"/>
    <col min="3" max="3" width="53.85546875" customWidth="1"/>
    <col min="4" max="4" width="9.140625" style="15" customWidth="1"/>
    <col min="5" max="16384" width="9.140625" style="15" hidden="1"/>
  </cols>
  <sheetData>
    <row r="1" spans="1:3" x14ac:dyDescent="0.25">
      <c r="A1" s="96"/>
      <c r="B1" s="15"/>
      <c r="C1" s="15"/>
    </row>
    <row r="2" spans="1:3" x14ac:dyDescent="0.25">
      <c r="A2" s="96"/>
      <c r="B2" s="15"/>
      <c r="C2" s="15"/>
    </row>
    <row r="3" spans="1:3" x14ac:dyDescent="0.25">
      <c r="A3" s="96"/>
      <c r="B3" s="15"/>
      <c r="C3" s="15"/>
    </row>
    <row r="4" spans="1:3" x14ac:dyDescent="0.25">
      <c r="A4" s="96"/>
      <c r="B4" s="15"/>
      <c r="C4" s="15"/>
    </row>
    <row r="5" spans="1:3" x14ac:dyDescent="0.25">
      <c r="A5" s="96"/>
      <c r="B5" s="15"/>
      <c r="C5" s="15"/>
    </row>
    <row r="6" spans="1:3" x14ac:dyDescent="0.25">
      <c r="A6" s="96"/>
      <c r="B6" s="15"/>
      <c r="C6" s="15"/>
    </row>
    <row r="7" spans="1:3" ht="15.75" thickBot="1" x14ac:dyDescent="0.3">
      <c r="A7" s="96"/>
      <c r="B7" s="15"/>
      <c r="C7" s="15"/>
    </row>
    <row r="8" spans="1:3" ht="30" customHeight="1" x14ac:dyDescent="0.25">
      <c r="A8" s="71" t="s">
        <v>76</v>
      </c>
      <c r="B8" s="72" t="s">
        <v>64</v>
      </c>
      <c r="C8" s="73" t="s">
        <v>366</v>
      </c>
    </row>
    <row r="9" spans="1:3" x14ac:dyDescent="0.25">
      <c r="A9" s="28">
        <f>'Identitas Siswa'!A8</f>
        <v>1</v>
      </c>
      <c r="B9" s="67" t="str">
        <f>IF('Identitas Siswa'!D8=0,"",'Identitas Siswa'!D8)</f>
        <v>Siswa 01</v>
      </c>
      <c r="C9" s="164" t="s">
        <v>372</v>
      </c>
    </row>
    <row r="10" spans="1:3" x14ac:dyDescent="0.25">
      <c r="A10" s="28">
        <f>'Identitas Siswa'!A9</f>
        <v>2</v>
      </c>
      <c r="B10" s="67" t="str">
        <f>IF('Identitas Siswa'!D9=0,"",'Identitas Siswa'!D9)</f>
        <v>Siswa 02</v>
      </c>
      <c r="C10" s="164" t="s">
        <v>403</v>
      </c>
    </row>
    <row r="11" spans="1:3" hidden="1" x14ac:dyDescent="0.25">
      <c r="A11" s="28">
        <f>'Identitas Siswa'!A10</f>
        <v>3</v>
      </c>
      <c r="B11" s="67" t="str">
        <f>IF('Identitas Siswa'!D10=0,"",'Identitas Siswa'!D10)</f>
        <v/>
      </c>
      <c r="C11" s="164" t="s">
        <v>372</v>
      </c>
    </row>
    <row r="12" spans="1:3" hidden="1" x14ac:dyDescent="0.25">
      <c r="A12" s="28">
        <f>'Identitas Siswa'!A11</f>
        <v>4</v>
      </c>
      <c r="B12" s="67" t="str">
        <f>IF('Identitas Siswa'!D11=0,"",'Identitas Siswa'!D11)</f>
        <v/>
      </c>
      <c r="C12" s="164"/>
    </row>
    <row r="13" spans="1:3" hidden="1" x14ac:dyDescent="0.25">
      <c r="A13" s="28">
        <f>'Identitas Siswa'!A12</f>
        <v>5</v>
      </c>
      <c r="B13" s="67" t="str">
        <f>IF('Identitas Siswa'!D12=0,"",'Identitas Siswa'!D12)</f>
        <v/>
      </c>
      <c r="C13" s="164"/>
    </row>
    <row r="14" spans="1:3" hidden="1" x14ac:dyDescent="0.25">
      <c r="A14" s="28">
        <f>'Identitas Siswa'!A13</f>
        <v>6</v>
      </c>
      <c r="B14" s="67" t="str">
        <f>IF('Identitas Siswa'!D13=0,"",'Identitas Siswa'!D13)</f>
        <v/>
      </c>
      <c r="C14" s="164"/>
    </row>
    <row r="15" spans="1:3" hidden="1" x14ac:dyDescent="0.25">
      <c r="A15" s="28">
        <f>'Identitas Siswa'!A14</f>
        <v>7</v>
      </c>
      <c r="B15" s="67" t="str">
        <f>IF('Identitas Siswa'!D14=0,"",'Identitas Siswa'!D14)</f>
        <v/>
      </c>
      <c r="C15" s="164"/>
    </row>
    <row r="16" spans="1:3" hidden="1" x14ac:dyDescent="0.25">
      <c r="A16" s="28">
        <f>'Identitas Siswa'!A15</f>
        <v>8</v>
      </c>
      <c r="B16" s="67" t="str">
        <f>IF('Identitas Siswa'!D15=0,"",'Identitas Siswa'!D15)</f>
        <v/>
      </c>
      <c r="C16" s="164"/>
    </row>
    <row r="17" spans="1:3" hidden="1" x14ac:dyDescent="0.25">
      <c r="A17" s="28">
        <f>'Identitas Siswa'!A16</f>
        <v>9</v>
      </c>
      <c r="B17" s="67" t="str">
        <f>IF('Identitas Siswa'!D16=0,"",'Identitas Siswa'!D16)</f>
        <v/>
      </c>
      <c r="C17" s="164"/>
    </row>
    <row r="18" spans="1:3" hidden="1" x14ac:dyDescent="0.25">
      <c r="A18" s="28">
        <f>'Identitas Siswa'!A17</f>
        <v>10</v>
      </c>
      <c r="B18" s="67" t="str">
        <f>IF('Identitas Siswa'!D17=0,"",'Identitas Siswa'!D17)</f>
        <v/>
      </c>
      <c r="C18" s="164"/>
    </row>
    <row r="19" spans="1:3" hidden="1" x14ac:dyDescent="0.25">
      <c r="A19" s="28">
        <f>'Identitas Siswa'!A18</f>
        <v>11</v>
      </c>
      <c r="B19" s="67" t="str">
        <f>IF('Identitas Siswa'!D18=0,"",'Identitas Siswa'!D18)</f>
        <v/>
      </c>
      <c r="C19" s="164"/>
    </row>
    <row r="20" spans="1:3" hidden="1" x14ac:dyDescent="0.25">
      <c r="A20" s="28">
        <f>'Identitas Siswa'!A19</f>
        <v>12</v>
      </c>
      <c r="B20" s="67" t="str">
        <f>IF('Identitas Siswa'!D19=0,"",'Identitas Siswa'!D19)</f>
        <v/>
      </c>
      <c r="C20" s="164"/>
    </row>
    <row r="21" spans="1:3" hidden="1" x14ac:dyDescent="0.25">
      <c r="A21" s="28">
        <f>'Identitas Siswa'!A20</f>
        <v>13</v>
      </c>
      <c r="B21" s="67" t="str">
        <f>IF('Identitas Siswa'!D20=0,"",'Identitas Siswa'!D20)</f>
        <v/>
      </c>
      <c r="C21" s="164"/>
    </row>
    <row r="22" spans="1:3" hidden="1" x14ac:dyDescent="0.25">
      <c r="A22" s="28">
        <f>'Identitas Siswa'!A21</f>
        <v>14</v>
      </c>
      <c r="B22" s="67" t="str">
        <f>IF('Identitas Siswa'!D21=0,"",'Identitas Siswa'!D21)</f>
        <v/>
      </c>
      <c r="C22" s="164"/>
    </row>
    <row r="23" spans="1:3" hidden="1" x14ac:dyDescent="0.25">
      <c r="A23" s="28">
        <f>'Identitas Siswa'!A22</f>
        <v>15</v>
      </c>
      <c r="B23" s="67" t="str">
        <f>IF('Identitas Siswa'!D22=0,"",'Identitas Siswa'!D22)</f>
        <v/>
      </c>
      <c r="C23" s="164"/>
    </row>
    <row r="24" spans="1:3" hidden="1" x14ac:dyDescent="0.25">
      <c r="A24" s="28">
        <f>'Identitas Siswa'!A23</f>
        <v>16</v>
      </c>
      <c r="B24" s="67" t="str">
        <f>IF('Identitas Siswa'!D23=0,"",'Identitas Siswa'!D23)</f>
        <v/>
      </c>
      <c r="C24" s="164"/>
    </row>
    <row r="25" spans="1:3" hidden="1" x14ac:dyDescent="0.25">
      <c r="A25" s="28">
        <f>'Identitas Siswa'!A24</f>
        <v>17</v>
      </c>
      <c r="B25" s="67" t="str">
        <f>IF('Identitas Siswa'!D24=0,"",'Identitas Siswa'!D24)</f>
        <v/>
      </c>
      <c r="C25" s="164"/>
    </row>
    <row r="26" spans="1:3" hidden="1" x14ac:dyDescent="0.25">
      <c r="A26" s="28">
        <f>'Identitas Siswa'!A25</f>
        <v>18</v>
      </c>
      <c r="B26" s="67" t="str">
        <f>IF('Identitas Siswa'!D25=0,"",'Identitas Siswa'!D25)</f>
        <v/>
      </c>
      <c r="C26" s="164"/>
    </row>
    <row r="27" spans="1:3" hidden="1" x14ac:dyDescent="0.25">
      <c r="A27" s="28">
        <f>'Identitas Siswa'!A26</f>
        <v>19</v>
      </c>
      <c r="B27" s="67" t="str">
        <f>IF('Identitas Siswa'!D26=0,"",'Identitas Siswa'!D26)</f>
        <v/>
      </c>
      <c r="C27" s="164"/>
    </row>
    <row r="28" spans="1:3" hidden="1" x14ac:dyDescent="0.25">
      <c r="A28" s="28">
        <f>'Identitas Siswa'!A27</f>
        <v>20</v>
      </c>
      <c r="B28" s="67" t="str">
        <f>IF('Identitas Siswa'!D27=0,"",'Identitas Siswa'!D27)</f>
        <v/>
      </c>
      <c r="C28" s="164"/>
    </row>
    <row r="29" spans="1:3" hidden="1" x14ac:dyDescent="0.25">
      <c r="A29" s="28">
        <f>'Identitas Siswa'!A28</f>
        <v>21</v>
      </c>
      <c r="B29" s="67" t="str">
        <f>IF('Identitas Siswa'!D28=0,"",'Identitas Siswa'!D28)</f>
        <v/>
      </c>
      <c r="C29" s="164"/>
    </row>
    <row r="30" spans="1:3" hidden="1" x14ac:dyDescent="0.25">
      <c r="A30" s="28">
        <f>'Identitas Siswa'!A29</f>
        <v>22</v>
      </c>
      <c r="B30" s="67" t="str">
        <f>IF('Identitas Siswa'!D29=0,"",'Identitas Siswa'!D29)</f>
        <v/>
      </c>
      <c r="C30" s="164"/>
    </row>
    <row r="31" spans="1:3" hidden="1" x14ac:dyDescent="0.25">
      <c r="A31" s="28">
        <f>'Identitas Siswa'!A30</f>
        <v>23</v>
      </c>
      <c r="B31" s="67" t="str">
        <f>IF('Identitas Siswa'!D30=0,"",'Identitas Siswa'!D30)</f>
        <v/>
      </c>
      <c r="C31" s="164"/>
    </row>
    <row r="32" spans="1:3" hidden="1" x14ac:dyDescent="0.25">
      <c r="A32" s="28">
        <f>'Identitas Siswa'!A31</f>
        <v>24</v>
      </c>
      <c r="B32" s="67" t="str">
        <f>IF('Identitas Siswa'!D31=0,"",'Identitas Siswa'!D31)</f>
        <v/>
      </c>
      <c r="C32" s="164"/>
    </row>
    <row r="33" spans="1:3" hidden="1" x14ac:dyDescent="0.25">
      <c r="A33" s="28">
        <f>'Identitas Siswa'!A32</f>
        <v>25</v>
      </c>
      <c r="B33" s="67" t="str">
        <f>IF('Identitas Siswa'!D32=0,"",'Identitas Siswa'!D32)</f>
        <v/>
      </c>
      <c r="C33" s="164"/>
    </row>
    <row r="34" spans="1:3" hidden="1" x14ac:dyDescent="0.25">
      <c r="A34" s="28">
        <f>'Identitas Siswa'!A33</f>
        <v>26</v>
      </c>
      <c r="B34" s="67" t="str">
        <f>IF('Identitas Siswa'!D33=0,"",'Identitas Siswa'!D33)</f>
        <v/>
      </c>
      <c r="C34" s="164"/>
    </row>
    <row r="35" spans="1:3" hidden="1" x14ac:dyDescent="0.25">
      <c r="A35" s="28">
        <f>'Identitas Siswa'!A34</f>
        <v>27</v>
      </c>
      <c r="B35" s="67" t="str">
        <f>IF('Identitas Siswa'!D34=0,"",'Identitas Siswa'!D34)</f>
        <v/>
      </c>
      <c r="C35" s="164"/>
    </row>
    <row r="36" spans="1:3" hidden="1" x14ac:dyDescent="0.25">
      <c r="A36" s="28">
        <f>'Identitas Siswa'!A35</f>
        <v>28</v>
      </c>
      <c r="B36" s="67" t="str">
        <f>IF('Identitas Siswa'!D35=0,"",'Identitas Siswa'!D35)</f>
        <v/>
      </c>
      <c r="C36" s="164"/>
    </row>
    <row r="37" spans="1:3" hidden="1" x14ac:dyDescent="0.25">
      <c r="A37" s="28">
        <f>'Identitas Siswa'!A36</f>
        <v>29</v>
      </c>
      <c r="B37" s="67" t="str">
        <f>IF('Identitas Siswa'!D36=0,"",'Identitas Siswa'!D36)</f>
        <v/>
      </c>
      <c r="C37" s="164"/>
    </row>
    <row r="38" spans="1:3" hidden="1" x14ac:dyDescent="0.25">
      <c r="A38" s="28">
        <f>'Identitas Siswa'!A37</f>
        <v>30</v>
      </c>
      <c r="B38" s="67" t="str">
        <f>IF('Identitas Siswa'!D37=0,"",'Identitas Siswa'!D37)</f>
        <v/>
      </c>
      <c r="C38" s="164"/>
    </row>
    <row r="39" spans="1:3" hidden="1" x14ac:dyDescent="0.25">
      <c r="A39" s="28">
        <f>'Identitas Siswa'!A38</f>
        <v>31</v>
      </c>
      <c r="B39" s="67" t="str">
        <f>IF('Identitas Siswa'!D38=0,"",'Identitas Siswa'!D38)</f>
        <v/>
      </c>
      <c r="C39" s="164"/>
    </row>
    <row r="40" spans="1:3" hidden="1" x14ac:dyDescent="0.25">
      <c r="A40" s="28">
        <f>'Identitas Siswa'!A39</f>
        <v>32</v>
      </c>
      <c r="B40" s="67" t="str">
        <f>IF('Identitas Siswa'!D39=0,"",'Identitas Siswa'!D39)</f>
        <v/>
      </c>
      <c r="C40" s="164"/>
    </row>
    <row r="41" spans="1:3" hidden="1" x14ac:dyDescent="0.25">
      <c r="A41" s="28">
        <f>'Identitas Siswa'!A40</f>
        <v>33</v>
      </c>
      <c r="B41" s="67" t="str">
        <f>IF('Identitas Siswa'!D40=0,"",'Identitas Siswa'!D40)</f>
        <v/>
      </c>
      <c r="C41" s="164"/>
    </row>
    <row r="42" spans="1:3" hidden="1" x14ac:dyDescent="0.25">
      <c r="A42" s="28">
        <f>'Identitas Siswa'!A41</f>
        <v>34</v>
      </c>
      <c r="B42" s="67" t="str">
        <f>IF('Identitas Siswa'!D41=0,"",'Identitas Siswa'!D41)</f>
        <v/>
      </c>
      <c r="C42" s="164"/>
    </row>
    <row r="43" spans="1:3" hidden="1" x14ac:dyDescent="0.25">
      <c r="A43" s="28">
        <f>'Identitas Siswa'!A42</f>
        <v>35</v>
      </c>
      <c r="B43" s="67" t="str">
        <f>IF('Identitas Siswa'!D42=0,"",'Identitas Siswa'!D42)</f>
        <v/>
      </c>
      <c r="C43" s="164"/>
    </row>
    <row r="44" spans="1:3" hidden="1" x14ac:dyDescent="0.25">
      <c r="A44" s="28">
        <f>'Identitas Siswa'!A43</f>
        <v>36</v>
      </c>
      <c r="B44" s="67" t="str">
        <f>IF('Identitas Siswa'!D43=0,"",'Identitas Siswa'!D43)</f>
        <v/>
      </c>
      <c r="C44" s="164"/>
    </row>
    <row r="45" spans="1:3" hidden="1" x14ac:dyDescent="0.25">
      <c r="A45" s="28">
        <f>'Identitas Siswa'!A44</f>
        <v>37</v>
      </c>
      <c r="B45" s="67" t="str">
        <f>IF('Identitas Siswa'!D44=0,"",'Identitas Siswa'!D44)</f>
        <v/>
      </c>
      <c r="C45" s="164"/>
    </row>
    <row r="46" spans="1:3" hidden="1" x14ac:dyDescent="0.25">
      <c r="A46" s="28">
        <f>'Identitas Siswa'!A45</f>
        <v>38</v>
      </c>
      <c r="B46" s="67" t="str">
        <f>IF('Identitas Siswa'!D45=0,"",'Identitas Siswa'!D45)</f>
        <v/>
      </c>
      <c r="C46" s="164"/>
    </row>
    <row r="47" spans="1:3" hidden="1" x14ac:dyDescent="0.25">
      <c r="A47" s="28">
        <f>'Identitas Siswa'!A46</f>
        <v>39</v>
      </c>
      <c r="B47" s="67" t="str">
        <f>IF('Identitas Siswa'!D46=0,"",'Identitas Siswa'!D46)</f>
        <v/>
      </c>
      <c r="C47" s="164"/>
    </row>
    <row r="48" spans="1:3" hidden="1" x14ac:dyDescent="0.25">
      <c r="A48" s="28">
        <f>'Identitas Siswa'!A47</f>
        <v>40</v>
      </c>
      <c r="B48" s="67" t="str">
        <f>IF('Identitas Siswa'!D47=0,"",'Identitas Siswa'!D47)</f>
        <v/>
      </c>
      <c r="C48" s="164"/>
    </row>
    <row r="49" spans="1:3" hidden="1" x14ac:dyDescent="0.25">
      <c r="A49" s="28">
        <f>'Identitas Siswa'!A48</f>
        <v>41</v>
      </c>
      <c r="B49" s="67" t="str">
        <f>IF('Identitas Siswa'!D48=0,"",'Identitas Siswa'!D48)</f>
        <v/>
      </c>
      <c r="C49" s="164"/>
    </row>
    <row r="50" spans="1:3" hidden="1" x14ac:dyDescent="0.25">
      <c r="A50" s="28">
        <f>'Identitas Siswa'!A49</f>
        <v>42</v>
      </c>
      <c r="B50" s="67" t="str">
        <f>IF('Identitas Siswa'!D49=0,"",'Identitas Siswa'!D49)</f>
        <v/>
      </c>
      <c r="C50" s="164"/>
    </row>
    <row r="51" spans="1:3" hidden="1" x14ac:dyDescent="0.25">
      <c r="A51" s="28">
        <f>'Identitas Siswa'!A50</f>
        <v>43</v>
      </c>
      <c r="B51" s="67" t="str">
        <f>IF('Identitas Siswa'!D50=0,"",'Identitas Siswa'!D50)</f>
        <v/>
      </c>
      <c r="C51" s="164"/>
    </row>
    <row r="52" spans="1:3" hidden="1" x14ac:dyDescent="0.25">
      <c r="A52" s="28">
        <f>'Identitas Siswa'!A51</f>
        <v>44</v>
      </c>
      <c r="B52" s="67" t="str">
        <f>IF('Identitas Siswa'!D51=0,"",'Identitas Siswa'!D51)</f>
        <v/>
      </c>
      <c r="C52" s="164"/>
    </row>
    <row r="53" spans="1:3" hidden="1" x14ac:dyDescent="0.25">
      <c r="A53" s="28">
        <f>'Identitas Siswa'!A52</f>
        <v>45</v>
      </c>
      <c r="B53" s="67" t="str">
        <f>IF('Identitas Siswa'!D52=0,"",'Identitas Siswa'!D52)</f>
        <v/>
      </c>
      <c r="C53" s="164"/>
    </row>
    <row r="54" spans="1:3" hidden="1" x14ac:dyDescent="0.25">
      <c r="A54" s="28">
        <f>'Identitas Siswa'!A53</f>
        <v>46</v>
      </c>
      <c r="B54" s="67" t="str">
        <f>IF('Identitas Siswa'!D53=0,"",'Identitas Siswa'!D53)</f>
        <v/>
      </c>
      <c r="C54" s="164"/>
    </row>
    <row r="55" spans="1:3" hidden="1" x14ac:dyDescent="0.25">
      <c r="A55" s="28">
        <f>'Identitas Siswa'!A54</f>
        <v>47</v>
      </c>
      <c r="B55" s="67" t="str">
        <f>IF('Identitas Siswa'!D54=0,"",'Identitas Siswa'!D54)</f>
        <v/>
      </c>
      <c r="C55" s="164"/>
    </row>
    <row r="56" spans="1:3" hidden="1" x14ac:dyDescent="0.25">
      <c r="A56" s="28">
        <f>'Identitas Siswa'!A55</f>
        <v>48</v>
      </c>
      <c r="B56" s="67" t="str">
        <f>IF('Identitas Siswa'!D55=0,"",'Identitas Siswa'!D55)</f>
        <v/>
      </c>
      <c r="C56" s="164"/>
    </row>
    <row r="57" spans="1:3" hidden="1" x14ac:dyDescent="0.25">
      <c r="A57" s="28">
        <f>'Identitas Siswa'!A56</f>
        <v>49</v>
      </c>
      <c r="B57" s="67" t="str">
        <f>IF('Identitas Siswa'!D56=0,"",'Identitas Siswa'!D56)</f>
        <v/>
      </c>
      <c r="C57" s="164"/>
    </row>
    <row r="58" spans="1:3" hidden="1" x14ac:dyDescent="0.25">
      <c r="A58" s="28">
        <f>'Identitas Siswa'!A57</f>
        <v>50</v>
      </c>
      <c r="B58" s="67" t="str">
        <f>IF('Identitas Siswa'!D57=0,"",'Identitas Siswa'!D57)</f>
        <v/>
      </c>
      <c r="C58" s="164"/>
    </row>
    <row r="59" spans="1:3" hidden="1" x14ac:dyDescent="0.25">
      <c r="A59" s="28">
        <f>'Identitas Siswa'!A58</f>
        <v>51</v>
      </c>
      <c r="B59" s="67" t="str">
        <f>IF('Identitas Siswa'!D58=0,"",'Identitas Siswa'!D58)</f>
        <v/>
      </c>
      <c r="C59" s="164"/>
    </row>
    <row r="60" spans="1:3" hidden="1" x14ac:dyDescent="0.25">
      <c r="A60" s="28">
        <f>'Identitas Siswa'!A59</f>
        <v>52</v>
      </c>
      <c r="B60" s="67" t="str">
        <f>IF('Identitas Siswa'!D59=0,"",'Identitas Siswa'!D59)</f>
        <v/>
      </c>
      <c r="C60" s="164"/>
    </row>
    <row r="61" spans="1:3" hidden="1" x14ac:dyDescent="0.25">
      <c r="A61" s="28">
        <f>'Identitas Siswa'!A60</f>
        <v>53</v>
      </c>
      <c r="B61" s="67" t="str">
        <f>IF('Identitas Siswa'!D60=0,"",'Identitas Siswa'!D60)</f>
        <v/>
      </c>
      <c r="C61" s="164"/>
    </row>
    <row r="62" spans="1:3" hidden="1" x14ac:dyDescent="0.25">
      <c r="A62" s="28">
        <f>'Identitas Siswa'!A61</f>
        <v>54</v>
      </c>
      <c r="B62" s="67" t="str">
        <f>IF('Identitas Siswa'!D61=0,"",'Identitas Siswa'!D61)</f>
        <v/>
      </c>
      <c r="C62" s="164"/>
    </row>
    <row r="63" spans="1:3" hidden="1" x14ac:dyDescent="0.25">
      <c r="A63" s="28">
        <f>'Identitas Siswa'!A62</f>
        <v>55</v>
      </c>
      <c r="B63" s="67" t="str">
        <f>IF('Identitas Siswa'!D62=0,"",'Identitas Siswa'!D62)</f>
        <v/>
      </c>
      <c r="C63" s="164"/>
    </row>
    <row r="64" spans="1:3" hidden="1" x14ac:dyDescent="0.25">
      <c r="A64" s="28">
        <f>'Identitas Siswa'!A63</f>
        <v>56</v>
      </c>
      <c r="B64" s="67" t="str">
        <f>IF('Identitas Siswa'!D63=0,"",'Identitas Siswa'!D63)</f>
        <v/>
      </c>
      <c r="C64" s="164"/>
    </row>
    <row r="65" spans="1:3" hidden="1" x14ac:dyDescent="0.25">
      <c r="A65" s="28">
        <f>'Identitas Siswa'!A64</f>
        <v>57</v>
      </c>
      <c r="B65" s="67" t="str">
        <f>IF('Identitas Siswa'!D64=0,"",'Identitas Siswa'!D64)</f>
        <v/>
      </c>
      <c r="C65" s="164"/>
    </row>
    <row r="66" spans="1:3" hidden="1" x14ac:dyDescent="0.25">
      <c r="A66" s="28">
        <f>'Identitas Siswa'!A65</f>
        <v>58</v>
      </c>
      <c r="B66" s="67" t="str">
        <f>IF('Identitas Siswa'!D65=0,"",'Identitas Siswa'!D65)</f>
        <v/>
      </c>
      <c r="C66" s="164"/>
    </row>
    <row r="67" spans="1:3" hidden="1" x14ac:dyDescent="0.25">
      <c r="A67" s="28">
        <f>'Identitas Siswa'!A66</f>
        <v>59</v>
      </c>
      <c r="B67" s="67" t="str">
        <f>IF('Identitas Siswa'!D66=0,"",'Identitas Siswa'!D66)</f>
        <v/>
      </c>
      <c r="C67" s="164"/>
    </row>
    <row r="68" spans="1:3" ht="15.75" hidden="1" thickBot="1" x14ac:dyDescent="0.3">
      <c r="A68" s="80">
        <f>'Identitas Siswa'!A67</f>
        <v>60</v>
      </c>
      <c r="B68" s="70" t="str">
        <f>IF('Identitas Siswa'!D67=0,"",'Identitas Siswa'!D67)</f>
        <v/>
      </c>
      <c r="C68" s="166"/>
    </row>
    <row r="69" spans="1:3" x14ac:dyDescent="0.25">
      <c r="A69" s="96"/>
      <c r="B69" s="15"/>
      <c r="C69" s="15"/>
    </row>
  </sheetData>
  <sheetProtection sheet="1" objects="1" scenarios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2225" r:id="rId3" name="CommandButton1">
          <controlPr defaultSize="0" autoLine="0" r:id="rId4">
            <anchor moveWithCells="1">
              <from>
                <xdr:col>1</xdr:col>
                <xdr:colOff>66675</xdr:colOff>
                <xdr:row>1</xdr:row>
                <xdr:rowOff>171450</xdr:rowOff>
              </from>
              <to>
                <xdr:col>1</xdr:col>
                <xdr:colOff>1790700</xdr:colOff>
                <xdr:row>5</xdr:row>
                <xdr:rowOff>85725</xdr:rowOff>
              </to>
            </anchor>
          </controlPr>
        </control>
      </mc:Choice>
      <mc:Fallback>
        <control shapeId="52225" r:id="rId3" name="CommandButton1"/>
      </mc:Fallback>
    </mc:AlternateContent>
  </controls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F90359-C64A-489E-AFCD-E31E962A4BBF}">
  <sheetPr codeName="Sheet24"/>
  <dimension ref="A1:F69"/>
  <sheetViews>
    <sheetView showGridLines="0" showRowColHeaders="0" workbookViewId="0"/>
  </sheetViews>
  <sheetFormatPr defaultColWidth="0" defaultRowHeight="15" zeroHeight="1" x14ac:dyDescent="0.25"/>
  <cols>
    <col min="1" max="1" width="3.5703125" bestFit="1" customWidth="1"/>
    <col min="2" max="2" width="27.28515625" customWidth="1"/>
    <col min="3" max="3" width="7.5703125" customWidth="1"/>
    <col min="4" max="4" width="7" customWidth="1"/>
    <col min="5" max="5" width="11.140625" customWidth="1"/>
    <col min="6" max="6" width="9.140625" style="15" customWidth="1"/>
    <col min="7" max="16384" width="9.140625" hidden="1"/>
  </cols>
  <sheetData>
    <row r="1" spans="1:5" s="15" customFormat="1" x14ac:dyDescent="0.25"/>
    <row r="2" spans="1:5" s="15" customFormat="1" x14ac:dyDescent="0.25"/>
    <row r="3" spans="1:5" s="15" customFormat="1" x14ac:dyDescent="0.25"/>
    <row r="4" spans="1:5" s="15" customFormat="1" x14ac:dyDescent="0.25"/>
    <row r="5" spans="1:5" s="15" customFormat="1" x14ac:dyDescent="0.25"/>
    <row r="6" spans="1:5" s="15" customFormat="1" ht="15.75" thickBot="1" x14ac:dyDescent="0.3"/>
    <row r="7" spans="1:5" x14ac:dyDescent="0.25">
      <c r="A7" s="291" t="s">
        <v>76</v>
      </c>
      <c r="B7" s="293" t="s">
        <v>64</v>
      </c>
      <c r="C7" s="293" t="s">
        <v>370</v>
      </c>
      <c r="D7" s="293"/>
      <c r="E7" s="294"/>
    </row>
    <row r="8" spans="1:5" ht="24" x14ac:dyDescent="0.25">
      <c r="A8" s="292"/>
      <c r="B8" s="263"/>
      <c r="C8" s="49" t="s">
        <v>367</v>
      </c>
      <c r="D8" s="49" t="s">
        <v>368</v>
      </c>
      <c r="E8" s="76" t="s">
        <v>369</v>
      </c>
    </row>
    <row r="9" spans="1:5" x14ac:dyDescent="0.25">
      <c r="A9" s="68">
        <f>'Identitas Siswa'!A8</f>
        <v>1</v>
      </c>
      <c r="B9" s="67" t="str">
        <f>IF('Identitas Siswa'!D8=0,"",'Identitas Siswa'!D8)</f>
        <v>Siswa 01</v>
      </c>
      <c r="C9" s="160">
        <v>2</v>
      </c>
      <c r="D9" s="160">
        <v>1</v>
      </c>
      <c r="E9" s="167">
        <v>0</v>
      </c>
    </row>
    <row r="10" spans="1:5" x14ac:dyDescent="0.25">
      <c r="A10" s="68">
        <f>'Identitas Siswa'!A9</f>
        <v>2</v>
      </c>
      <c r="B10" s="67" t="str">
        <f>IF('Identitas Siswa'!D9=0,"",'Identitas Siswa'!D9)</f>
        <v>Siswa 02</v>
      </c>
      <c r="C10" s="160">
        <v>1</v>
      </c>
      <c r="D10" s="160">
        <v>2</v>
      </c>
      <c r="E10" s="167">
        <v>0</v>
      </c>
    </row>
    <row r="11" spans="1:5" hidden="1" x14ac:dyDescent="0.25">
      <c r="A11" s="68">
        <f>'Identitas Siswa'!A10</f>
        <v>3</v>
      </c>
      <c r="B11" s="67" t="str">
        <f>IF('Identitas Siswa'!D10=0,"",'Identitas Siswa'!D10)</f>
        <v/>
      </c>
      <c r="C11" s="160">
        <v>1</v>
      </c>
      <c r="D11" s="160">
        <v>1</v>
      </c>
      <c r="E11" s="167">
        <v>1</v>
      </c>
    </row>
    <row r="12" spans="1:5" hidden="1" x14ac:dyDescent="0.25">
      <c r="A12" s="68">
        <f>'Identitas Siswa'!A11</f>
        <v>4</v>
      </c>
      <c r="B12" s="67" t="str">
        <f>IF('Identitas Siswa'!D11=0,"",'Identitas Siswa'!D11)</f>
        <v/>
      </c>
      <c r="C12" s="160"/>
      <c r="D12" s="160"/>
      <c r="E12" s="167"/>
    </row>
    <row r="13" spans="1:5" hidden="1" x14ac:dyDescent="0.25">
      <c r="A13" s="68">
        <f>'Identitas Siswa'!A12</f>
        <v>5</v>
      </c>
      <c r="B13" s="67" t="str">
        <f>IF('Identitas Siswa'!D12=0,"",'Identitas Siswa'!D12)</f>
        <v/>
      </c>
      <c r="C13" s="160"/>
      <c r="D13" s="160"/>
      <c r="E13" s="167"/>
    </row>
    <row r="14" spans="1:5" hidden="1" x14ac:dyDescent="0.25">
      <c r="A14" s="68">
        <f>'Identitas Siswa'!A13</f>
        <v>6</v>
      </c>
      <c r="B14" s="67" t="str">
        <f>IF('Identitas Siswa'!D13=0,"",'Identitas Siswa'!D13)</f>
        <v/>
      </c>
      <c r="C14" s="160"/>
      <c r="D14" s="160"/>
      <c r="E14" s="167"/>
    </row>
    <row r="15" spans="1:5" hidden="1" x14ac:dyDescent="0.25">
      <c r="A15" s="68">
        <f>'Identitas Siswa'!A14</f>
        <v>7</v>
      </c>
      <c r="B15" s="67" t="str">
        <f>IF('Identitas Siswa'!D14=0,"",'Identitas Siswa'!D14)</f>
        <v/>
      </c>
      <c r="C15" s="160"/>
      <c r="D15" s="160"/>
      <c r="E15" s="167"/>
    </row>
    <row r="16" spans="1:5" hidden="1" x14ac:dyDescent="0.25">
      <c r="A16" s="68">
        <f>'Identitas Siswa'!A15</f>
        <v>8</v>
      </c>
      <c r="B16" s="67" t="str">
        <f>IF('Identitas Siswa'!D15=0,"",'Identitas Siswa'!D15)</f>
        <v/>
      </c>
      <c r="C16" s="160"/>
      <c r="D16" s="160"/>
      <c r="E16" s="167"/>
    </row>
    <row r="17" spans="1:5" hidden="1" x14ac:dyDescent="0.25">
      <c r="A17" s="68">
        <f>'Identitas Siswa'!A16</f>
        <v>9</v>
      </c>
      <c r="B17" s="67" t="str">
        <f>IF('Identitas Siswa'!D16=0,"",'Identitas Siswa'!D16)</f>
        <v/>
      </c>
      <c r="C17" s="160"/>
      <c r="D17" s="160"/>
      <c r="E17" s="167"/>
    </row>
    <row r="18" spans="1:5" hidden="1" x14ac:dyDescent="0.25">
      <c r="A18" s="68">
        <f>'Identitas Siswa'!A17</f>
        <v>10</v>
      </c>
      <c r="B18" s="67" t="str">
        <f>IF('Identitas Siswa'!D17=0,"",'Identitas Siswa'!D17)</f>
        <v/>
      </c>
      <c r="C18" s="160"/>
      <c r="D18" s="160"/>
      <c r="E18" s="167"/>
    </row>
    <row r="19" spans="1:5" hidden="1" x14ac:dyDescent="0.25">
      <c r="A19" s="68">
        <f>'Identitas Siswa'!A18</f>
        <v>11</v>
      </c>
      <c r="B19" s="67" t="str">
        <f>IF('Identitas Siswa'!D18=0,"",'Identitas Siswa'!D18)</f>
        <v/>
      </c>
      <c r="C19" s="160"/>
      <c r="D19" s="160"/>
      <c r="E19" s="167"/>
    </row>
    <row r="20" spans="1:5" hidden="1" x14ac:dyDescent="0.25">
      <c r="A20" s="68">
        <f>'Identitas Siswa'!A19</f>
        <v>12</v>
      </c>
      <c r="B20" s="67" t="str">
        <f>IF('Identitas Siswa'!D19=0,"",'Identitas Siswa'!D19)</f>
        <v/>
      </c>
      <c r="C20" s="160"/>
      <c r="D20" s="160"/>
      <c r="E20" s="167"/>
    </row>
    <row r="21" spans="1:5" hidden="1" x14ac:dyDescent="0.25">
      <c r="A21" s="68">
        <f>'Identitas Siswa'!A20</f>
        <v>13</v>
      </c>
      <c r="B21" s="67" t="str">
        <f>IF('Identitas Siswa'!D20=0,"",'Identitas Siswa'!D20)</f>
        <v/>
      </c>
      <c r="C21" s="160"/>
      <c r="D21" s="160"/>
      <c r="E21" s="167"/>
    </row>
    <row r="22" spans="1:5" hidden="1" x14ac:dyDescent="0.25">
      <c r="A22" s="68">
        <f>'Identitas Siswa'!A21</f>
        <v>14</v>
      </c>
      <c r="B22" s="67" t="str">
        <f>IF('Identitas Siswa'!D21=0,"",'Identitas Siswa'!D21)</f>
        <v/>
      </c>
      <c r="C22" s="160"/>
      <c r="D22" s="160"/>
      <c r="E22" s="167"/>
    </row>
    <row r="23" spans="1:5" hidden="1" x14ac:dyDescent="0.25">
      <c r="A23" s="68">
        <f>'Identitas Siswa'!A22</f>
        <v>15</v>
      </c>
      <c r="B23" s="67" t="str">
        <f>IF('Identitas Siswa'!D22=0,"",'Identitas Siswa'!D22)</f>
        <v/>
      </c>
      <c r="C23" s="160"/>
      <c r="D23" s="160"/>
      <c r="E23" s="167"/>
    </row>
    <row r="24" spans="1:5" hidden="1" x14ac:dyDescent="0.25">
      <c r="A24" s="68">
        <f>'Identitas Siswa'!A23</f>
        <v>16</v>
      </c>
      <c r="B24" s="67" t="str">
        <f>IF('Identitas Siswa'!D23=0,"",'Identitas Siswa'!D23)</f>
        <v/>
      </c>
      <c r="C24" s="160"/>
      <c r="D24" s="160"/>
      <c r="E24" s="167"/>
    </row>
    <row r="25" spans="1:5" hidden="1" x14ac:dyDescent="0.25">
      <c r="A25" s="68">
        <f>'Identitas Siswa'!A24</f>
        <v>17</v>
      </c>
      <c r="B25" s="67" t="str">
        <f>IF('Identitas Siswa'!D24=0,"",'Identitas Siswa'!D24)</f>
        <v/>
      </c>
      <c r="C25" s="160"/>
      <c r="D25" s="160"/>
      <c r="E25" s="167"/>
    </row>
    <row r="26" spans="1:5" hidden="1" x14ac:dyDescent="0.25">
      <c r="A26" s="68">
        <f>'Identitas Siswa'!A25</f>
        <v>18</v>
      </c>
      <c r="B26" s="67" t="str">
        <f>IF('Identitas Siswa'!D25=0,"",'Identitas Siswa'!D25)</f>
        <v/>
      </c>
      <c r="C26" s="160"/>
      <c r="D26" s="160"/>
      <c r="E26" s="167"/>
    </row>
    <row r="27" spans="1:5" hidden="1" x14ac:dyDescent="0.25">
      <c r="A27" s="68">
        <f>'Identitas Siswa'!A26</f>
        <v>19</v>
      </c>
      <c r="B27" s="67" t="str">
        <f>IF('Identitas Siswa'!D26=0,"",'Identitas Siswa'!D26)</f>
        <v/>
      </c>
      <c r="C27" s="160"/>
      <c r="D27" s="160"/>
      <c r="E27" s="167"/>
    </row>
    <row r="28" spans="1:5" hidden="1" x14ac:dyDescent="0.25">
      <c r="A28" s="68">
        <f>'Identitas Siswa'!A27</f>
        <v>20</v>
      </c>
      <c r="B28" s="67" t="str">
        <f>IF('Identitas Siswa'!D27=0,"",'Identitas Siswa'!D27)</f>
        <v/>
      </c>
      <c r="C28" s="160"/>
      <c r="D28" s="160"/>
      <c r="E28" s="167"/>
    </row>
    <row r="29" spans="1:5" hidden="1" x14ac:dyDescent="0.25">
      <c r="A29" s="68">
        <f>'Identitas Siswa'!A28</f>
        <v>21</v>
      </c>
      <c r="B29" s="67" t="str">
        <f>IF('Identitas Siswa'!D28=0,"",'Identitas Siswa'!D28)</f>
        <v/>
      </c>
      <c r="C29" s="160"/>
      <c r="D29" s="160"/>
      <c r="E29" s="167"/>
    </row>
    <row r="30" spans="1:5" hidden="1" x14ac:dyDescent="0.25">
      <c r="A30" s="68">
        <f>'Identitas Siswa'!A29</f>
        <v>22</v>
      </c>
      <c r="B30" s="67" t="str">
        <f>IF('Identitas Siswa'!D29=0,"",'Identitas Siswa'!D29)</f>
        <v/>
      </c>
      <c r="C30" s="160"/>
      <c r="D30" s="160"/>
      <c r="E30" s="167"/>
    </row>
    <row r="31" spans="1:5" hidden="1" x14ac:dyDescent="0.25">
      <c r="A31" s="68">
        <f>'Identitas Siswa'!A30</f>
        <v>23</v>
      </c>
      <c r="B31" s="67" t="str">
        <f>IF('Identitas Siswa'!D30=0,"",'Identitas Siswa'!D30)</f>
        <v/>
      </c>
      <c r="C31" s="160"/>
      <c r="D31" s="160"/>
      <c r="E31" s="167"/>
    </row>
    <row r="32" spans="1:5" hidden="1" x14ac:dyDescent="0.25">
      <c r="A32" s="68">
        <f>'Identitas Siswa'!A31</f>
        <v>24</v>
      </c>
      <c r="B32" s="67" t="str">
        <f>IF('Identitas Siswa'!D31=0,"",'Identitas Siswa'!D31)</f>
        <v/>
      </c>
      <c r="C32" s="160"/>
      <c r="D32" s="160"/>
      <c r="E32" s="167"/>
    </row>
    <row r="33" spans="1:5" hidden="1" x14ac:dyDescent="0.25">
      <c r="A33" s="68">
        <f>'Identitas Siswa'!A32</f>
        <v>25</v>
      </c>
      <c r="B33" s="67" t="str">
        <f>IF('Identitas Siswa'!D32=0,"",'Identitas Siswa'!D32)</f>
        <v/>
      </c>
      <c r="C33" s="160"/>
      <c r="D33" s="160"/>
      <c r="E33" s="167"/>
    </row>
    <row r="34" spans="1:5" hidden="1" x14ac:dyDescent="0.25">
      <c r="A34" s="68">
        <f>'Identitas Siswa'!A33</f>
        <v>26</v>
      </c>
      <c r="B34" s="67" t="str">
        <f>IF('Identitas Siswa'!D33=0,"",'Identitas Siswa'!D33)</f>
        <v/>
      </c>
      <c r="C34" s="160"/>
      <c r="D34" s="160"/>
      <c r="E34" s="167"/>
    </row>
    <row r="35" spans="1:5" hidden="1" x14ac:dyDescent="0.25">
      <c r="A35" s="68">
        <f>'Identitas Siswa'!A34</f>
        <v>27</v>
      </c>
      <c r="B35" s="67" t="str">
        <f>IF('Identitas Siswa'!D34=0,"",'Identitas Siswa'!D34)</f>
        <v/>
      </c>
      <c r="C35" s="160"/>
      <c r="D35" s="160"/>
      <c r="E35" s="167"/>
    </row>
    <row r="36" spans="1:5" hidden="1" x14ac:dyDescent="0.25">
      <c r="A36" s="68">
        <f>'Identitas Siswa'!A35</f>
        <v>28</v>
      </c>
      <c r="B36" s="67" t="str">
        <f>IF('Identitas Siswa'!D35=0,"",'Identitas Siswa'!D35)</f>
        <v/>
      </c>
      <c r="C36" s="160"/>
      <c r="D36" s="160"/>
      <c r="E36" s="167"/>
    </row>
    <row r="37" spans="1:5" hidden="1" x14ac:dyDescent="0.25">
      <c r="A37" s="68">
        <f>'Identitas Siswa'!A36</f>
        <v>29</v>
      </c>
      <c r="B37" s="67" t="str">
        <f>IF('Identitas Siswa'!D36=0,"",'Identitas Siswa'!D36)</f>
        <v/>
      </c>
      <c r="C37" s="160"/>
      <c r="D37" s="160"/>
      <c r="E37" s="167"/>
    </row>
    <row r="38" spans="1:5" hidden="1" x14ac:dyDescent="0.25">
      <c r="A38" s="68">
        <f>'Identitas Siswa'!A37</f>
        <v>30</v>
      </c>
      <c r="B38" s="67" t="str">
        <f>IF('Identitas Siswa'!D37=0,"",'Identitas Siswa'!D37)</f>
        <v/>
      </c>
      <c r="C38" s="160"/>
      <c r="D38" s="160"/>
      <c r="E38" s="167"/>
    </row>
    <row r="39" spans="1:5" hidden="1" x14ac:dyDescent="0.25">
      <c r="A39" s="68">
        <f>'Identitas Siswa'!A38</f>
        <v>31</v>
      </c>
      <c r="B39" s="67" t="str">
        <f>IF('Identitas Siswa'!D38=0,"",'Identitas Siswa'!D38)</f>
        <v/>
      </c>
      <c r="C39" s="160"/>
      <c r="D39" s="160"/>
      <c r="E39" s="167"/>
    </row>
    <row r="40" spans="1:5" hidden="1" x14ac:dyDescent="0.25">
      <c r="A40" s="68">
        <f>'Identitas Siswa'!A39</f>
        <v>32</v>
      </c>
      <c r="B40" s="67" t="str">
        <f>IF('Identitas Siswa'!D39=0,"",'Identitas Siswa'!D39)</f>
        <v/>
      </c>
      <c r="C40" s="160"/>
      <c r="D40" s="160"/>
      <c r="E40" s="167"/>
    </row>
    <row r="41" spans="1:5" hidden="1" x14ac:dyDescent="0.25">
      <c r="A41" s="68">
        <f>'Identitas Siswa'!A40</f>
        <v>33</v>
      </c>
      <c r="B41" s="67" t="str">
        <f>IF('Identitas Siswa'!D40=0,"",'Identitas Siswa'!D40)</f>
        <v/>
      </c>
      <c r="C41" s="160"/>
      <c r="D41" s="160"/>
      <c r="E41" s="167"/>
    </row>
    <row r="42" spans="1:5" hidden="1" x14ac:dyDescent="0.25">
      <c r="A42" s="68">
        <f>'Identitas Siswa'!A41</f>
        <v>34</v>
      </c>
      <c r="B42" s="67" t="str">
        <f>IF('Identitas Siswa'!D41=0,"",'Identitas Siswa'!D41)</f>
        <v/>
      </c>
      <c r="C42" s="160"/>
      <c r="D42" s="160"/>
      <c r="E42" s="167"/>
    </row>
    <row r="43" spans="1:5" hidden="1" x14ac:dyDescent="0.25">
      <c r="A43" s="68">
        <f>'Identitas Siswa'!A42</f>
        <v>35</v>
      </c>
      <c r="B43" s="67" t="str">
        <f>IF('Identitas Siswa'!D42=0,"",'Identitas Siswa'!D42)</f>
        <v/>
      </c>
      <c r="C43" s="160"/>
      <c r="D43" s="160"/>
      <c r="E43" s="167"/>
    </row>
    <row r="44" spans="1:5" hidden="1" x14ac:dyDescent="0.25">
      <c r="A44" s="68">
        <f>'Identitas Siswa'!A43</f>
        <v>36</v>
      </c>
      <c r="B44" s="67" t="str">
        <f>IF('Identitas Siswa'!D43=0,"",'Identitas Siswa'!D43)</f>
        <v/>
      </c>
      <c r="C44" s="160"/>
      <c r="D44" s="160"/>
      <c r="E44" s="167"/>
    </row>
    <row r="45" spans="1:5" hidden="1" x14ac:dyDescent="0.25">
      <c r="A45" s="68">
        <f>'Identitas Siswa'!A44</f>
        <v>37</v>
      </c>
      <c r="B45" s="67" t="str">
        <f>IF('Identitas Siswa'!D44=0,"",'Identitas Siswa'!D44)</f>
        <v/>
      </c>
      <c r="C45" s="160"/>
      <c r="D45" s="160"/>
      <c r="E45" s="167"/>
    </row>
    <row r="46" spans="1:5" hidden="1" x14ac:dyDescent="0.25">
      <c r="A46" s="68">
        <f>'Identitas Siswa'!A45</f>
        <v>38</v>
      </c>
      <c r="B46" s="67" t="str">
        <f>IF('Identitas Siswa'!D45=0,"",'Identitas Siswa'!D45)</f>
        <v/>
      </c>
      <c r="C46" s="160"/>
      <c r="D46" s="160"/>
      <c r="E46" s="167"/>
    </row>
    <row r="47" spans="1:5" hidden="1" x14ac:dyDescent="0.25">
      <c r="A47" s="68">
        <f>'Identitas Siswa'!A46</f>
        <v>39</v>
      </c>
      <c r="B47" s="67" t="str">
        <f>IF('Identitas Siswa'!D46=0,"",'Identitas Siswa'!D46)</f>
        <v/>
      </c>
      <c r="C47" s="160"/>
      <c r="D47" s="160"/>
      <c r="E47" s="167"/>
    </row>
    <row r="48" spans="1:5" hidden="1" x14ac:dyDescent="0.25">
      <c r="A48" s="68">
        <f>'Identitas Siswa'!A47</f>
        <v>40</v>
      </c>
      <c r="B48" s="67" t="str">
        <f>IF('Identitas Siswa'!D47=0,"",'Identitas Siswa'!D47)</f>
        <v/>
      </c>
      <c r="C48" s="160"/>
      <c r="D48" s="160"/>
      <c r="E48" s="167"/>
    </row>
    <row r="49" spans="1:5" hidden="1" x14ac:dyDescent="0.25">
      <c r="A49" s="68">
        <f>'Identitas Siswa'!A48</f>
        <v>41</v>
      </c>
      <c r="B49" s="67" t="str">
        <f>IF('Identitas Siswa'!D48=0,"",'Identitas Siswa'!D48)</f>
        <v/>
      </c>
      <c r="C49" s="160"/>
      <c r="D49" s="160"/>
      <c r="E49" s="167"/>
    </row>
    <row r="50" spans="1:5" hidden="1" x14ac:dyDescent="0.25">
      <c r="A50" s="68">
        <f>'Identitas Siswa'!A49</f>
        <v>42</v>
      </c>
      <c r="B50" s="67" t="str">
        <f>IF('Identitas Siswa'!D49=0,"",'Identitas Siswa'!D49)</f>
        <v/>
      </c>
      <c r="C50" s="160"/>
      <c r="D50" s="160"/>
      <c r="E50" s="167"/>
    </row>
    <row r="51" spans="1:5" hidden="1" x14ac:dyDescent="0.25">
      <c r="A51" s="68">
        <f>'Identitas Siswa'!A50</f>
        <v>43</v>
      </c>
      <c r="B51" s="67" t="str">
        <f>IF('Identitas Siswa'!D50=0,"",'Identitas Siswa'!D50)</f>
        <v/>
      </c>
      <c r="C51" s="160"/>
      <c r="D51" s="160"/>
      <c r="E51" s="167"/>
    </row>
    <row r="52" spans="1:5" hidden="1" x14ac:dyDescent="0.25">
      <c r="A52" s="68">
        <f>'Identitas Siswa'!A51</f>
        <v>44</v>
      </c>
      <c r="B52" s="67" t="str">
        <f>IF('Identitas Siswa'!D51=0,"",'Identitas Siswa'!D51)</f>
        <v/>
      </c>
      <c r="C52" s="160"/>
      <c r="D52" s="160"/>
      <c r="E52" s="167"/>
    </row>
    <row r="53" spans="1:5" hidden="1" x14ac:dyDescent="0.25">
      <c r="A53" s="68">
        <f>'Identitas Siswa'!A52</f>
        <v>45</v>
      </c>
      <c r="B53" s="67" t="str">
        <f>IF('Identitas Siswa'!D52=0,"",'Identitas Siswa'!D52)</f>
        <v/>
      </c>
      <c r="C53" s="160"/>
      <c r="D53" s="160"/>
      <c r="E53" s="167"/>
    </row>
    <row r="54" spans="1:5" hidden="1" x14ac:dyDescent="0.25">
      <c r="A54" s="68">
        <f>'Identitas Siswa'!A53</f>
        <v>46</v>
      </c>
      <c r="B54" s="67" t="str">
        <f>IF('Identitas Siswa'!D53=0,"",'Identitas Siswa'!D53)</f>
        <v/>
      </c>
      <c r="C54" s="160"/>
      <c r="D54" s="160"/>
      <c r="E54" s="167"/>
    </row>
    <row r="55" spans="1:5" hidden="1" x14ac:dyDescent="0.25">
      <c r="A55" s="68">
        <f>'Identitas Siswa'!A54</f>
        <v>47</v>
      </c>
      <c r="B55" s="67" t="str">
        <f>IF('Identitas Siswa'!D54=0,"",'Identitas Siswa'!D54)</f>
        <v/>
      </c>
      <c r="C55" s="160"/>
      <c r="D55" s="160"/>
      <c r="E55" s="167"/>
    </row>
    <row r="56" spans="1:5" hidden="1" x14ac:dyDescent="0.25">
      <c r="A56" s="68">
        <f>'Identitas Siswa'!A55</f>
        <v>48</v>
      </c>
      <c r="B56" s="67" t="str">
        <f>IF('Identitas Siswa'!D55=0,"",'Identitas Siswa'!D55)</f>
        <v/>
      </c>
      <c r="C56" s="160"/>
      <c r="D56" s="160"/>
      <c r="E56" s="167"/>
    </row>
    <row r="57" spans="1:5" hidden="1" x14ac:dyDescent="0.25">
      <c r="A57" s="68">
        <f>'Identitas Siswa'!A56</f>
        <v>49</v>
      </c>
      <c r="B57" s="67" t="str">
        <f>IF('Identitas Siswa'!D56=0,"",'Identitas Siswa'!D56)</f>
        <v/>
      </c>
      <c r="C57" s="160"/>
      <c r="D57" s="160"/>
      <c r="E57" s="167"/>
    </row>
    <row r="58" spans="1:5" hidden="1" x14ac:dyDescent="0.25">
      <c r="A58" s="68">
        <f>'Identitas Siswa'!A57</f>
        <v>50</v>
      </c>
      <c r="B58" s="67" t="str">
        <f>IF('Identitas Siswa'!D57=0,"",'Identitas Siswa'!D57)</f>
        <v/>
      </c>
      <c r="C58" s="160"/>
      <c r="D58" s="160"/>
      <c r="E58" s="167"/>
    </row>
    <row r="59" spans="1:5" hidden="1" x14ac:dyDescent="0.25">
      <c r="A59" s="68">
        <f>'Identitas Siswa'!A58</f>
        <v>51</v>
      </c>
      <c r="B59" s="67" t="str">
        <f>IF('Identitas Siswa'!D58=0,"",'Identitas Siswa'!D58)</f>
        <v/>
      </c>
      <c r="C59" s="160"/>
      <c r="D59" s="160"/>
      <c r="E59" s="167"/>
    </row>
    <row r="60" spans="1:5" hidden="1" x14ac:dyDescent="0.25">
      <c r="A60" s="68">
        <f>'Identitas Siswa'!A59</f>
        <v>52</v>
      </c>
      <c r="B60" s="67" t="str">
        <f>IF('Identitas Siswa'!D59=0,"",'Identitas Siswa'!D59)</f>
        <v/>
      </c>
      <c r="C60" s="160"/>
      <c r="D60" s="160"/>
      <c r="E60" s="167"/>
    </row>
    <row r="61" spans="1:5" hidden="1" x14ac:dyDescent="0.25">
      <c r="A61" s="68">
        <f>'Identitas Siswa'!A60</f>
        <v>53</v>
      </c>
      <c r="B61" s="67" t="str">
        <f>IF('Identitas Siswa'!D60=0,"",'Identitas Siswa'!D60)</f>
        <v/>
      </c>
      <c r="C61" s="160"/>
      <c r="D61" s="160"/>
      <c r="E61" s="167"/>
    </row>
    <row r="62" spans="1:5" hidden="1" x14ac:dyDescent="0.25">
      <c r="A62" s="68">
        <f>'Identitas Siswa'!A61</f>
        <v>54</v>
      </c>
      <c r="B62" s="67" t="str">
        <f>IF('Identitas Siswa'!D61=0,"",'Identitas Siswa'!D61)</f>
        <v/>
      </c>
      <c r="C62" s="160"/>
      <c r="D62" s="160"/>
      <c r="E62" s="167"/>
    </row>
    <row r="63" spans="1:5" hidden="1" x14ac:dyDescent="0.25">
      <c r="A63" s="68">
        <f>'Identitas Siswa'!A62</f>
        <v>55</v>
      </c>
      <c r="B63" s="67" t="str">
        <f>IF('Identitas Siswa'!D62=0,"",'Identitas Siswa'!D62)</f>
        <v/>
      </c>
      <c r="C63" s="160"/>
      <c r="D63" s="160"/>
      <c r="E63" s="167"/>
    </row>
    <row r="64" spans="1:5" hidden="1" x14ac:dyDescent="0.25">
      <c r="A64" s="68">
        <f>'Identitas Siswa'!A63</f>
        <v>56</v>
      </c>
      <c r="B64" s="67" t="str">
        <f>IF('Identitas Siswa'!D63=0,"",'Identitas Siswa'!D63)</f>
        <v/>
      </c>
      <c r="C64" s="160"/>
      <c r="D64" s="160"/>
      <c r="E64" s="167"/>
    </row>
    <row r="65" spans="1:5" hidden="1" x14ac:dyDescent="0.25">
      <c r="A65" s="68">
        <f>'Identitas Siswa'!A64</f>
        <v>57</v>
      </c>
      <c r="B65" s="67" t="str">
        <f>IF('Identitas Siswa'!D64=0,"",'Identitas Siswa'!D64)</f>
        <v/>
      </c>
      <c r="C65" s="160"/>
      <c r="D65" s="160"/>
      <c r="E65" s="167"/>
    </row>
    <row r="66" spans="1:5" hidden="1" x14ac:dyDescent="0.25">
      <c r="A66" s="68">
        <f>'Identitas Siswa'!A65</f>
        <v>58</v>
      </c>
      <c r="B66" s="67" t="str">
        <f>IF('Identitas Siswa'!D65=0,"",'Identitas Siswa'!D65)</f>
        <v/>
      </c>
      <c r="C66" s="160"/>
      <c r="D66" s="160"/>
      <c r="E66" s="167"/>
    </row>
    <row r="67" spans="1:5" hidden="1" x14ac:dyDescent="0.25">
      <c r="A67" s="68">
        <f>'Identitas Siswa'!A66</f>
        <v>59</v>
      </c>
      <c r="B67" s="67" t="str">
        <f>IF('Identitas Siswa'!D66=0,"",'Identitas Siswa'!D66)</f>
        <v/>
      </c>
      <c r="C67" s="160"/>
      <c r="D67" s="160"/>
      <c r="E67" s="167"/>
    </row>
    <row r="68" spans="1:5" ht="15.75" hidden="1" thickBot="1" x14ac:dyDescent="0.3">
      <c r="A68" s="69">
        <f>'Identitas Siswa'!A67</f>
        <v>60</v>
      </c>
      <c r="B68" s="70" t="str">
        <f>IF('Identitas Siswa'!D67=0,"",'Identitas Siswa'!D67)</f>
        <v/>
      </c>
      <c r="C68" s="168"/>
      <c r="D68" s="168"/>
      <c r="E68" s="169"/>
    </row>
    <row r="69" spans="1:5" s="15" customFormat="1" x14ac:dyDescent="0.25"/>
  </sheetData>
  <sheetProtection sheet="1" objects="1" scenarios="1"/>
  <mergeCells count="3">
    <mergeCell ref="C7:E7"/>
    <mergeCell ref="A7:A8"/>
    <mergeCell ref="B7:B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3249" r:id="rId3" name="CommandButton1">
          <controlPr defaultSize="0" autoLine="0" r:id="rId4">
            <anchor moveWithCells="1">
              <from>
                <xdr:col>1</xdr:col>
                <xdr:colOff>38100</xdr:colOff>
                <xdr:row>1</xdr:row>
                <xdr:rowOff>76200</xdr:rowOff>
              </from>
              <to>
                <xdr:col>1</xdr:col>
                <xdr:colOff>1762125</xdr:colOff>
                <xdr:row>4</xdr:row>
                <xdr:rowOff>180975</xdr:rowOff>
              </to>
            </anchor>
          </controlPr>
        </control>
      </mc:Choice>
      <mc:Fallback>
        <control shapeId="53249" r:id="rId3" name="CommandButton1"/>
      </mc:Fallback>
    </mc:AlternateContent>
  </controls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BC092F-4ABF-4535-A014-23D3FD2E4969}">
  <sheetPr codeName="Sheet25"/>
  <dimension ref="A1:D69"/>
  <sheetViews>
    <sheetView showGridLines="0" showRowColHeaders="0" workbookViewId="0">
      <selection activeCell="D15" sqref="D15"/>
    </sheetView>
  </sheetViews>
  <sheetFormatPr defaultColWidth="0" defaultRowHeight="15" zeroHeight="1" x14ac:dyDescent="0.25"/>
  <cols>
    <col min="1" max="1" width="3.5703125" bestFit="1" customWidth="1"/>
    <col min="2" max="2" width="25.28515625" bestFit="1" customWidth="1"/>
    <col min="3" max="3" width="18" customWidth="1"/>
    <col min="4" max="4" width="9.140625" style="15" customWidth="1"/>
    <col min="5" max="16384" width="9.140625" hidden="1"/>
  </cols>
  <sheetData>
    <row r="1" spans="1:3" s="15" customFormat="1" x14ac:dyDescent="0.25"/>
    <row r="2" spans="1:3" s="15" customFormat="1" x14ac:dyDescent="0.25"/>
    <row r="3" spans="1:3" s="15" customFormat="1" x14ac:dyDescent="0.25"/>
    <row r="4" spans="1:3" s="15" customFormat="1" x14ac:dyDescent="0.25"/>
    <row r="5" spans="1:3" s="15" customFormat="1" x14ac:dyDescent="0.25"/>
    <row r="6" spans="1:3" s="15" customFormat="1" x14ac:dyDescent="0.25"/>
    <row r="7" spans="1:3" s="15" customFormat="1" ht="15.75" thickBot="1" x14ac:dyDescent="0.3"/>
    <row r="8" spans="1:3" ht="40.5" customHeight="1" x14ac:dyDescent="0.25">
      <c r="A8" s="74" t="s">
        <v>76</v>
      </c>
      <c r="B8" s="77" t="s">
        <v>64</v>
      </c>
      <c r="C8" s="78" t="s">
        <v>371</v>
      </c>
    </row>
    <row r="9" spans="1:3" x14ac:dyDescent="0.25">
      <c r="A9" s="68">
        <f>'Identitas Siswa'!A8</f>
        <v>1</v>
      </c>
      <c r="B9" s="67" t="str">
        <f>IF('Identitas Siswa'!D8=0,"",'Identitas Siswa'!D8)</f>
        <v>Siswa 01</v>
      </c>
      <c r="C9" s="164" t="s">
        <v>373</v>
      </c>
    </row>
    <row r="10" spans="1:3" ht="15.75" thickBot="1" x14ac:dyDescent="0.3">
      <c r="A10" s="68">
        <f>'Identitas Siswa'!A9</f>
        <v>2</v>
      </c>
      <c r="B10" s="67" t="str">
        <f>IF('Identitas Siswa'!D9=0,"",'Identitas Siswa'!D9)</f>
        <v>Siswa 02</v>
      </c>
      <c r="C10" s="164" t="s">
        <v>416</v>
      </c>
    </row>
    <row r="11" spans="1:3" hidden="1" x14ac:dyDescent="0.25">
      <c r="A11" s="68">
        <f>'Identitas Siswa'!A10</f>
        <v>3</v>
      </c>
      <c r="B11" s="67" t="str">
        <f>IF('Identitas Siswa'!D10=0,"",'Identitas Siswa'!D10)</f>
        <v/>
      </c>
      <c r="C11" s="164" t="s">
        <v>373</v>
      </c>
    </row>
    <row r="12" spans="1:3" hidden="1" x14ac:dyDescent="0.25">
      <c r="A12" s="68">
        <f>'Identitas Siswa'!A11</f>
        <v>4</v>
      </c>
      <c r="B12" s="67" t="str">
        <f>IF('Identitas Siswa'!D11=0,"",'Identitas Siswa'!D11)</f>
        <v/>
      </c>
      <c r="C12" s="164" t="s">
        <v>373</v>
      </c>
    </row>
    <row r="13" spans="1:3" hidden="1" x14ac:dyDescent="0.25">
      <c r="A13" s="68">
        <f>'Identitas Siswa'!A12</f>
        <v>5</v>
      </c>
      <c r="B13" s="67" t="str">
        <f>IF('Identitas Siswa'!D12=0,"",'Identitas Siswa'!D12)</f>
        <v/>
      </c>
      <c r="C13" s="164" t="s">
        <v>373</v>
      </c>
    </row>
    <row r="14" spans="1:3" hidden="1" x14ac:dyDescent="0.25">
      <c r="A14" s="68">
        <f>'Identitas Siswa'!A13</f>
        <v>6</v>
      </c>
      <c r="B14" s="67" t="str">
        <f>IF('Identitas Siswa'!D13=0,"",'Identitas Siswa'!D13)</f>
        <v/>
      </c>
      <c r="C14" s="164" t="s">
        <v>373</v>
      </c>
    </row>
    <row r="15" spans="1:3" hidden="1" x14ac:dyDescent="0.25">
      <c r="A15" s="68">
        <f>'Identitas Siswa'!A14</f>
        <v>7</v>
      </c>
      <c r="B15" s="67" t="str">
        <f>IF('Identitas Siswa'!D14=0,"",'Identitas Siswa'!D14)</f>
        <v/>
      </c>
      <c r="C15" s="164" t="s">
        <v>373</v>
      </c>
    </row>
    <row r="16" spans="1:3" hidden="1" x14ac:dyDescent="0.25">
      <c r="A16" s="68">
        <f>'Identitas Siswa'!A15</f>
        <v>8</v>
      </c>
      <c r="B16" s="67" t="str">
        <f>IF('Identitas Siswa'!D15=0,"",'Identitas Siswa'!D15)</f>
        <v/>
      </c>
      <c r="C16" s="164" t="s">
        <v>373</v>
      </c>
    </row>
    <row r="17" spans="1:3" hidden="1" x14ac:dyDescent="0.25">
      <c r="A17" s="68">
        <f>'Identitas Siswa'!A16</f>
        <v>9</v>
      </c>
      <c r="B17" s="67" t="str">
        <f>IF('Identitas Siswa'!D16=0,"",'Identitas Siswa'!D16)</f>
        <v/>
      </c>
      <c r="C17" s="164" t="s">
        <v>373</v>
      </c>
    </row>
    <row r="18" spans="1:3" hidden="1" x14ac:dyDescent="0.25">
      <c r="A18" s="68">
        <f>'Identitas Siswa'!A17</f>
        <v>10</v>
      </c>
      <c r="B18" s="67" t="str">
        <f>IF('Identitas Siswa'!D17=0,"",'Identitas Siswa'!D17)</f>
        <v/>
      </c>
      <c r="C18" s="164" t="s">
        <v>373</v>
      </c>
    </row>
    <row r="19" spans="1:3" hidden="1" x14ac:dyDescent="0.25">
      <c r="A19" s="68">
        <f>'Identitas Siswa'!A18</f>
        <v>11</v>
      </c>
      <c r="B19" s="67" t="str">
        <f>IF('Identitas Siswa'!D18=0,"",'Identitas Siswa'!D18)</f>
        <v/>
      </c>
      <c r="C19" s="164" t="s">
        <v>373</v>
      </c>
    </row>
    <row r="20" spans="1:3" hidden="1" x14ac:dyDescent="0.25">
      <c r="A20" s="68">
        <f>'Identitas Siswa'!A19</f>
        <v>12</v>
      </c>
      <c r="B20" s="67" t="str">
        <f>IF('Identitas Siswa'!D19=0,"",'Identitas Siswa'!D19)</f>
        <v/>
      </c>
      <c r="C20" s="164" t="s">
        <v>373</v>
      </c>
    </row>
    <row r="21" spans="1:3" hidden="1" x14ac:dyDescent="0.25">
      <c r="A21" s="68">
        <f>'Identitas Siswa'!A20</f>
        <v>13</v>
      </c>
      <c r="B21" s="67" t="str">
        <f>IF('Identitas Siswa'!D20=0,"",'Identitas Siswa'!D20)</f>
        <v/>
      </c>
      <c r="C21" s="164" t="s">
        <v>373</v>
      </c>
    </row>
    <row r="22" spans="1:3" hidden="1" x14ac:dyDescent="0.25">
      <c r="A22" s="68">
        <f>'Identitas Siswa'!A21</f>
        <v>14</v>
      </c>
      <c r="B22" s="67" t="str">
        <f>IF('Identitas Siswa'!D21=0,"",'Identitas Siswa'!D21)</f>
        <v/>
      </c>
      <c r="C22" s="164" t="s">
        <v>373</v>
      </c>
    </row>
    <row r="23" spans="1:3" hidden="1" x14ac:dyDescent="0.25">
      <c r="A23" s="68">
        <f>'Identitas Siswa'!A22</f>
        <v>15</v>
      </c>
      <c r="B23" s="67" t="str">
        <f>IF('Identitas Siswa'!D22=0,"",'Identitas Siswa'!D22)</f>
        <v/>
      </c>
      <c r="C23" s="164" t="s">
        <v>373</v>
      </c>
    </row>
    <row r="24" spans="1:3" hidden="1" x14ac:dyDescent="0.25">
      <c r="A24" s="68">
        <f>'Identitas Siswa'!A23</f>
        <v>16</v>
      </c>
      <c r="B24" s="67" t="str">
        <f>IF('Identitas Siswa'!D23=0,"",'Identitas Siswa'!D23)</f>
        <v/>
      </c>
      <c r="C24" s="164" t="s">
        <v>373</v>
      </c>
    </row>
    <row r="25" spans="1:3" hidden="1" x14ac:dyDescent="0.25">
      <c r="A25" s="68">
        <f>'Identitas Siswa'!A24</f>
        <v>17</v>
      </c>
      <c r="B25" s="67" t="str">
        <f>IF('Identitas Siswa'!D24=0,"",'Identitas Siswa'!D24)</f>
        <v/>
      </c>
      <c r="C25" s="164" t="s">
        <v>373</v>
      </c>
    </row>
    <row r="26" spans="1:3" hidden="1" x14ac:dyDescent="0.25">
      <c r="A26" s="68">
        <f>'Identitas Siswa'!A25</f>
        <v>18</v>
      </c>
      <c r="B26" s="67" t="str">
        <f>IF('Identitas Siswa'!D25=0,"",'Identitas Siswa'!D25)</f>
        <v/>
      </c>
      <c r="C26" s="164" t="s">
        <v>373</v>
      </c>
    </row>
    <row r="27" spans="1:3" hidden="1" x14ac:dyDescent="0.25">
      <c r="A27" s="68">
        <f>'Identitas Siswa'!A26</f>
        <v>19</v>
      </c>
      <c r="B27" s="67" t="str">
        <f>IF('Identitas Siswa'!D26=0,"",'Identitas Siswa'!D26)</f>
        <v/>
      </c>
      <c r="C27" s="164" t="s">
        <v>373</v>
      </c>
    </row>
    <row r="28" spans="1:3" hidden="1" x14ac:dyDescent="0.25">
      <c r="A28" s="68">
        <f>'Identitas Siswa'!A27</f>
        <v>20</v>
      </c>
      <c r="B28" s="67" t="str">
        <f>IF('Identitas Siswa'!D27=0,"",'Identitas Siswa'!D27)</f>
        <v/>
      </c>
      <c r="C28" s="164" t="s">
        <v>373</v>
      </c>
    </row>
    <row r="29" spans="1:3" hidden="1" x14ac:dyDescent="0.25">
      <c r="A29" s="68">
        <f>'Identitas Siswa'!A28</f>
        <v>21</v>
      </c>
      <c r="B29" s="67" t="str">
        <f>IF('Identitas Siswa'!D28=0,"",'Identitas Siswa'!D28)</f>
        <v/>
      </c>
      <c r="C29" s="164" t="s">
        <v>373</v>
      </c>
    </row>
    <row r="30" spans="1:3" hidden="1" x14ac:dyDescent="0.25">
      <c r="A30" s="68">
        <f>'Identitas Siswa'!A29</f>
        <v>22</v>
      </c>
      <c r="B30" s="67" t="str">
        <f>IF('Identitas Siswa'!D29=0,"",'Identitas Siswa'!D29)</f>
        <v/>
      </c>
      <c r="C30" s="164" t="s">
        <v>373</v>
      </c>
    </row>
    <row r="31" spans="1:3" hidden="1" x14ac:dyDescent="0.25">
      <c r="A31" s="68">
        <f>'Identitas Siswa'!A30</f>
        <v>23</v>
      </c>
      <c r="B31" s="67" t="str">
        <f>IF('Identitas Siswa'!D30=0,"",'Identitas Siswa'!D30)</f>
        <v/>
      </c>
      <c r="C31" s="164" t="s">
        <v>373</v>
      </c>
    </row>
    <row r="32" spans="1:3" hidden="1" x14ac:dyDescent="0.25">
      <c r="A32" s="68">
        <f>'Identitas Siswa'!A31</f>
        <v>24</v>
      </c>
      <c r="B32" s="67" t="str">
        <f>IF('Identitas Siswa'!D31=0,"",'Identitas Siswa'!D31)</f>
        <v/>
      </c>
      <c r="C32" s="164" t="s">
        <v>373</v>
      </c>
    </row>
    <row r="33" spans="1:3" hidden="1" x14ac:dyDescent="0.25">
      <c r="A33" s="68">
        <f>'Identitas Siswa'!A32</f>
        <v>25</v>
      </c>
      <c r="B33" s="67" t="str">
        <f>IF('Identitas Siswa'!D32=0,"",'Identitas Siswa'!D32)</f>
        <v/>
      </c>
      <c r="C33" s="164" t="s">
        <v>373</v>
      </c>
    </row>
    <row r="34" spans="1:3" hidden="1" x14ac:dyDescent="0.25">
      <c r="A34" s="68">
        <f>'Identitas Siswa'!A33</f>
        <v>26</v>
      </c>
      <c r="B34" s="67" t="str">
        <f>IF('Identitas Siswa'!D33=0,"",'Identitas Siswa'!D33)</f>
        <v/>
      </c>
      <c r="C34" s="164" t="s">
        <v>373</v>
      </c>
    </row>
    <row r="35" spans="1:3" hidden="1" x14ac:dyDescent="0.25">
      <c r="A35" s="68">
        <f>'Identitas Siswa'!A34</f>
        <v>27</v>
      </c>
      <c r="B35" s="67" t="str">
        <f>IF('Identitas Siswa'!D34=0,"",'Identitas Siswa'!D34)</f>
        <v/>
      </c>
      <c r="C35" s="164" t="s">
        <v>373</v>
      </c>
    </row>
    <row r="36" spans="1:3" hidden="1" x14ac:dyDescent="0.25">
      <c r="A36" s="68">
        <f>'Identitas Siswa'!A35</f>
        <v>28</v>
      </c>
      <c r="B36" s="67" t="str">
        <f>IF('Identitas Siswa'!D35=0,"",'Identitas Siswa'!D35)</f>
        <v/>
      </c>
      <c r="C36" s="164" t="s">
        <v>373</v>
      </c>
    </row>
    <row r="37" spans="1:3" hidden="1" x14ac:dyDescent="0.25">
      <c r="A37" s="68">
        <f>'Identitas Siswa'!A36</f>
        <v>29</v>
      </c>
      <c r="B37" s="67" t="str">
        <f>IF('Identitas Siswa'!D36=0,"",'Identitas Siswa'!D36)</f>
        <v/>
      </c>
      <c r="C37" s="164" t="s">
        <v>373</v>
      </c>
    </row>
    <row r="38" spans="1:3" hidden="1" x14ac:dyDescent="0.25">
      <c r="A38" s="68">
        <f>'Identitas Siswa'!A37</f>
        <v>30</v>
      </c>
      <c r="B38" s="67" t="str">
        <f>IF('Identitas Siswa'!D37=0,"",'Identitas Siswa'!D37)</f>
        <v/>
      </c>
      <c r="C38" s="164" t="s">
        <v>373</v>
      </c>
    </row>
    <row r="39" spans="1:3" hidden="1" x14ac:dyDescent="0.25">
      <c r="A39" s="68">
        <f>'Identitas Siswa'!A38</f>
        <v>31</v>
      </c>
      <c r="B39" s="67" t="str">
        <f>IF('Identitas Siswa'!D38=0,"",'Identitas Siswa'!D38)</f>
        <v/>
      </c>
      <c r="C39" s="164" t="s">
        <v>373</v>
      </c>
    </row>
    <row r="40" spans="1:3" hidden="1" x14ac:dyDescent="0.25">
      <c r="A40" s="68">
        <f>'Identitas Siswa'!A39</f>
        <v>32</v>
      </c>
      <c r="B40" s="67" t="str">
        <f>IF('Identitas Siswa'!D39=0,"",'Identitas Siswa'!D39)</f>
        <v/>
      </c>
      <c r="C40" s="164" t="s">
        <v>373</v>
      </c>
    </row>
    <row r="41" spans="1:3" hidden="1" x14ac:dyDescent="0.25">
      <c r="A41" s="68">
        <f>'Identitas Siswa'!A40</f>
        <v>33</v>
      </c>
      <c r="B41" s="67" t="str">
        <f>IF('Identitas Siswa'!D40=0,"",'Identitas Siswa'!D40)</f>
        <v/>
      </c>
      <c r="C41" s="164" t="s">
        <v>373</v>
      </c>
    </row>
    <row r="42" spans="1:3" hidden="1" x14ac:dyDescent="0.25">
      <c r="A42" s="68">
        <f>'Identitas Siswa'!A41</f>
        <v>34</v>
      </c>
      <c r="B42" s="67" t="str">
        <f>IF('Identitas Siswa'!D41=0,"",'Identitas Siswa'!D41)</f>
        <v/>
      </c>
      <c r="C42" s="164" t="s">
        <v>373</v>
      </c>
    </row>
    <row r="43" spans="1:3" hidden="1" x14ac:dyDescent="0.25">
      <c r="A43" s="68">
        <f>'Identitas Siswa'!A42</f>
        <v>35</v>
      </c>
      <c r="B43" s="67" t="str">
        <f>IF('Identitas Siswa'!D42=0,"",'Identitas Siswa'!D42)</f>
        <v/>
      </c>
      <c r="C43" s="164" t="s">
        <v>373</v>
      </c>
    </row>
    <row r="44" spans="1:3" hidden="1" x14ac:dyDescent="0.25">
      <c r="A44" s="68">
        <f>'Identitas Siswa'!A43</f>
        <v>36</v>
      </c>
      <c r="B44" s="67" t="str">
        <f>IF('Identitas Siswa'!D43=0,"",'Identitas Siswa'!D43)</f>
        <v/>
      </c>
      <c r="C44" s="164" t="s">
        <v>373</v>
      </c>
    </row>
    <row r="45" spans="1:3" hidden="1" x14ac:dyDescent="0.25">
      <c r="A45" s="68">
        <f>'Identitas Siswa'!A44</f>
        <v>37</v>
      </c>
      <c r="B45" s="67" t="str">
        <f>IF('Identitas Siswa'!D44=0,"",'Identitas Siswa'!D44)</f>
        <v/>
      </c>
      <c r="C45" s="164" t="s">
        <v>373</v>
      </c>
    </row>
    <row r="46" spans="1:3" hidden="1" x14ac:dyDescent="0.25">
      <c r="A46" s="68">
        <f>'Identitas Siswa'!A45</f>
        <v>38</v>
      </c>
      <c r="B46" s="67" t="str">
        <f>IF('Identitas Siswa'!D45=0,"",'Identitas Siswa'!D45)</f>
        <v/>
      </c>
      <c r="C46" s="164" t="s">
        <v>373</v>
      </c>
    </row>
    <row r="47" spans="1:3" hidden="1" x14ac:dyDescent="0.25">
      <c r="A47" s="68">
        <f>'Identitas Siswa'!A46</f>
        <v>39</v>
      </c>
      <c r="B47" s="67" t="str">
        <f>IF('Identitas Siswa'!D46=0,"",'Identitas Siswa'!D46)</f>
        <v/>
      </c>
      <c r="C47" s="164" t="s">
        <v>373</v>
      </c>
    </row>
    <row r="48" spans="1:3" hidden="1" x14ac:dyDescent="0.25">
      <c r="A48" s="68">
        <f>'Identitas Siswa'!A47</f>
        <v>40</v>
      </c>
      <c r="B48" s="67" t="str">
        <f>IF('Identitas Siswa'!D47=0,"",'Identitas Siswa'!D47)</f>
        <v/>
      </c>
      <c r="C48" s="164" t="s">
        <v>373</v>
      </c>
    </row>
    <row r="49" spans="1:3" hidden="1" x14ac:dyDescent="0.25">
      <c r="A49" s="68">
        <f>'Identitas Siswa'!A48</f>
        <v>41</v>
      </c>
      <c r="B49" s="67" t="str">
        <f>IF('Identitas Siswa'!D48=0,"",'Identitas Siswa'!D48)</f>
        <v/>
      </c>
      <c r="C49" s="164" t="s">
        <v>373</v>
      </c>
    </row>
    <row r="50" spans="1:3" hidden="1" x14ac:dyDescent="0.25">
      <c r="A50" s="68">
        <f>'Identitas Siswa'!A49</f>
        <v>42</v>
      </c>
      <c r="B50" s="67" t="str">
        <f>IF('Identitas Siswa'!D49=0,"",'Identitas Siswa'!D49)</f>
        <v/>
      </c>
      <c r="C50" s="164" t="s">
        <v>373</v>
      </c>
    </row>
    <row r="51" spans="1:3" hidden="1" x14ac:dyDescent="0.25">
      <c r="A51" s="68">
        <f>'Identitas Siswa'!A50</f>
        <v>43</v>
      </c>
      <c r="B51" s="67" t="str">
        <f>IF('Identitas Siswa'!D50=0,"",'Identitas Siswa'!D50)</f>
        <v/>
      </c>
      <c r="C51" s="164" t="s">
        <v>373</v>
      </c>
    </row>
    <row r="52" spans="1:3" hidden="1" x14ac:dyDescent="0.25">
      <c r="A52" s="68">
        <f>'Identitas Siswa'!A51</f>
        <v>44</v>
      </c>
      <c r="B52" s="67" t="str">
        <f>IF('Identitas Siswa'!D51=0,"",'Identitas Siswa'!D51)</f>
        <v/>
      </c>
      <c r="C52" s="164" t="s">
        <v>373</v>
      </c>
    </row>
    <row r="53" spans="1:3" hidden="1" x14ac:dyDescent="0.25">
      <c r="A53" s="68">
        <f>'Identitas Siswa'!A52</f>
        <v>45</v>
      </c>
      <c r="B53" s="67" t="str">
        <f>IF('Identitas Siswa'!D52=0,"",'Identitas Siswa'!D52)</f>
        <v/>
      </c>
      <c r="C53" s="164" t="s">
        <v>373</v>
      </c>
    </row>
    <row r="54" spans="1:3" hidden="1" x14ac:dyDescent="0.25">
      <c r="A54" s="68">
        <f>'Identitas Siswa'!A53</f>
        <v>46</v>
      </c>
      <c r="B54" s="67" t="str">
        <f>IF('Identitas Siswa'!D53=0,"",'Identitas Siswa'!D53)</f>
        <v/>
      </c>
      <c r="C54" s="164" t="s">
        <v>373</v>
      </c>
    </row>
    <row r="55" spans="1:3" hidden="1" x14ac:dyDescent="0.25">
      <c r="A55" s="68">
        <f>'Identitas Siswa'!A54</f>
        <v>47</v>
      </c>
      <c r="B55" s="67" t="str">
        <f>IF('Identitas Siswa'!D54=0,"",'Identitas Siswa'!D54)</f>
        <v/>
      </c>
      <c r="C55" s="164" t="s">
        <v>373</v>
      </c>
    </row>
    <row r="56" spans="1:3" hidden="1" x14ac:dyDescent="0.25">
      <c r="A56" s="68">
        <f>'Identitas Siswa'!A55</f>
        <v>48</v>
      </c>
      <c r="B56" s="67" t="str">
        <f>IF('Identitas Siswa'!D55=0,"",'Identitas Siswa'!D55)</f>
        <v/>
      </c>
      <c r="C56" s="164" t="s">
        <v>373</v>
      </c>
    </row>
    <row r="57" spans="1:3" hidden="1" x14ac:dyDescent="0.25">
      <c r="A57" s="68">
        <f>'Identitas Siswa'!A56</f>
        <v>49</v>
      </c>
      <c r="B57" s="67" t="str">
        <f>IF('Identitas Siswa'!D56=0,"",'Identitas Siswa'!D56)</f>
        <v/>
      </c>
      <c r="C57" s="164" t="s">
        <v>373</v>
      </c>
    </row>
    <row r="58" spans="1:3" hidden="1" x14ac:dyDescent="0.25">
      <c r="A58" s="68">
        <f>'Identitas Siswa'!A57</f>
        <v>50</v>
      </c>
      <c r="B58" s="67" t="str">
        <f>IF('Identitas Siswa'!D57=0,"",'Identitas Siswa'!D57)</f>
        <v/>
      </c>
      <c r="C58" s="164" t="s">
        <v>373</v>
      </c>
    </row>
    <row r="59" spans="1:3" hidden="1" x14ac:dyDescent="0.25">
      <c r="A59" s="68">
        <f>'Identitas Siswa'!A58</f>
        <v>51</v>
      </c>
      <c r="B59" s="67" t="str">
        <f>IF('Identitas Siswa'!D58=0,"",'Identitas Siswa'!D58)</f>
        <v/>
      </c>
      <c r="C59" s="164" t="s">
        <v>373</v>
      </c>
    </row>
    <row r="60" spans="1:3" hidden="1" x14ac:dyDescent="0.25">
      <c r="A60" s="68">
        <f>'Identitas Siswa'!A59</f>
        <v>52</v>
      </c>
      <c r="B60" s="67" t="str">
        <f>IF('Identitas Siswa'!D59=0,"",'Identitas Siswa'!D59)</f>
        <v/>
      </c>
      <c r="C60" s="164" t="s">
        <v>373</v>
      </c>
    </row>
    <row r="61" spans="1:3" hidden="1" x14ac:dyDescent="0.25">
      <c r="A61" s="68">
        <f>'Identitas Siswa'!A60</f>
        <v>53</v>
      </c>
      <c r="B61" s="67" t="str">
        <f>IF('Identitas Siswa'!D60=0,"",'Identitas Siswa'!D60)</f>
        <v/>
      </c>
      <c r="C61" s="164" t="s">
        <v>373</v>
      </c>
    </row>
    <row r="62" spans="1:3" hidden="1" x14ac:dyDescent="0.25">
      <c r="A62" s="68">
        <f>'Identitas Siswa'!A61</f>
        <v>54</v>
      </c>
      <c r="B62" s="67" t="str">
        <f>IF('Identitas Siswa'!D61=0,"",'Identitas Siswa'!D61)</f>
        <v/>
      </c>
      <c r="C62" s="164" t="s">
        <v>373</v>
      </c>
    </row>
    <row r="63" spans="1:3" hidden="1" x14ac:dyDescent="0.25">
      <c r="A63" s="68">
        <f>'Identitas Siswa'!A62</f>
        <v>55</v>
      </c>
      <c r="B63" s="67" t="str">
        <f>IF('Identitas Siswa'!D62=0,"",'Identitas Siswa'!D62)</f>
        <v/>
      </c>
      <c r="C63" s="164" t="s">
        <v>373</v>
      </c>
    </row>
    <row r="64" spans="1:3" hidden="1" x14ac:dyDescent="0.25">
      <c r="A64" s="68">
        <f>'Identitas Siswa'!A63</f>
        <v>56</v>
      </c>
      <c r="B64" s="67" t="str">
        <f>IF('Identitas Siswa'!D63=0,"",'Identitas Siswa'!D63)</f>
        <v/>
      </c>
      <c r="C64" s="164" t="s">
        <v>373</v>
      </c>
    </row>
    <row r="65" spans="1:3" hidden="1" x14ac:dyDescent="0.25">
      <c r="A65" s="68">
        <f>'Identitas Siswa'!A64</f>
        <v>57</v>
      </c>
      <c r="B65" s="67" t="str">
        <f>IF('Identitas Siswa'!D64=0,"",'Identitas Siswa'!D64)</f>
        <v/>
      </c>
      <c r="C65" s="164" t="s">
        <v>373</v>
      </c>
    </row>
    <row r="66" spans="1:3" hidden="1" x14ac:dyDescent="0.25">
      <c r="A66" s="68">
        <f>'Identitas Siswa'!A65</f>
        <v>58</v>
      </c>
      <c r="B66" s="67" t="str">
        <f>IF('Identitas Siswa'!D65=0,"",'Identitas Siswa'!D65)</f>
        <v/>
      </c>
      <c r="C66" s="164" t="s">
        <v>373</v>
      </c>
    </row>
    <row r="67" spans="1:3" hidden="1" x14ac:dyDescent="0.25">
      <c r="A67" s="68">
        <f>'Identitas Siswa'!A66</f>
        <v>59</v>
      </c>
      <c r="B67" s="67" t="str">
        <f>IF('Identitas Siswa'!D66=0,"",'Identitas Siswa'!D66)</f>
        <v/>
      </c>
      <c r="C67" s="164" t="s">
        <v>373</v>
      </c>
    </row>
    <row r="68" spans="1:3" ht="15.75" hidden="1" thickBot="1" x14ac:dyDescent="0.3">
      <c r="A68" s="97">
        <f>'Identitas Siswa'!A67</f>
        <v>60</v>
      </c>
      <c r="B68" s="98" t="str">
        <f>IF('Identitas Siswa'!D67=0,"",'Identitas Siswa'!D67)</f>
        <v/>
      </c>
      <c r="C68" s="170" t="s">
        <v>373</v>
      </c>
    </row>
    <row r="69" spans="1:3" s="15" customFormat="1" x14ac:dyDescent="0.25">
      <c r="A69" s="99"/>
      <c r="B69" s="41"/>
      <c r="C69" s="41"/>
    </row>
  </sheetData>
  <sheetProtection sheet="1" objects="1" scenarios="1"/>
  <dataValidations count="1">
    <dataValidation type="list" allowBlank="1" showInputMessage="1" showErrorMessage="1" sqref="C9:C68" xr:uid="{691B52A4-B94F-4727-8CCC-B39074D31651}">
      <formula1>",Ya,Tidak"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4273" r:id="rId3" name="CommandButton1">
          <controlPr defaultSize="0" autoLine="0" r:id="rId4">
            <anchor moveWithCells="1">
              <from>
                <xdr:col>1</xdr:col>
                <xdr:colOff>9525</xdr:colOff>
                <xdr:row>1</xdr:row>
                <xdr:rowOff>171450</xdr:rowOff>
              </from>
              <to>
                <xdr:col>2</xdr:col>
                <xdr:colOff>47625</xdr:colOff>
                <xdr:row>5</xdr:row>
                <xdr:rowOff>85725</xdr:rowOff>
              </to>
            </anchor>
          </controlPr>
        </control>
      </mc:Choice>
      <mc:Fallback>
        <control shapeId="54273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30</vt:i4>
      </vt:variant>
      <vt:variant>
        <vt:lpstr>Named Ranges</vt:lpstr>
      </vt:variant>
      <vt:variant>
        <vt:i4>4</vt:i4>
      </vt:variant>
    </vt:vector>
  </HeadingPairs>
  <TitlesOfParts>
    <vt:vector size="34" baseType="lpstr">
      <vt:lpstr>MENU</vt:lpstr>
      <vt:lpstr>Config</vt:lpstr>
      <vt:lpstr>Profil Sekolah</vt:lpstr>
      <vt:lpstr>Identitas Siswa</vt:lpstr>
      <vt:lpstr>Piagam</vt:lpstr>
      <vt:lpstr>Rapor</vt:lpstr>
      <vt:lpstr>Sampul</vt:lpstr>
      <vt:lpstr>REKAP</vt:lpstr>
      <vt:lpstr>MAPEL &amp; BOBOT</vt:lpstr>
      <vt:lpstr>TP</vt:lpstr>
      <vt:lpstr>AGAMA</vt:lpstr>
      <vt:lpstr>PANCASILA</vt:lpstr>
      <vt:lpstr>INDONESIA</vt:lpstr>
      <vt:lpstr>MATEMATIKA</vt:lpstr>
      <vt:lpstr>IPAS</vt:lpstr>
      <vt:lpstr>MUSIK</vt:lpstr>
      <vt:lpstr>TARI</vt:lpstr>
      <vt:lpstr>RUPA</vt:lpstr>
      <vt:lpstr>TEATER</vt:lpstr>
      <vt:lpstr>PJOK</vt:lpstr>
      <vt:lpstr>INGGRIS</vt:lpstr>
      <vt:lpstr>MULOK1</vt:lpstr>
      <vt:lpstr>MULOK2</vt:lpstr>
      <vt:lpstr>MULOK3</vt:lpstr>
      <vt:lpstr>MULOK4</vt:lpstr>
      <vt:lpstr>MULOK5</vt:lpstr>
      <vt:lpstr>Ekstrakurikuler</vt:lpstr>
      <vt:lpstr>Catatan Guru</vt:lpstr>
      <vt:lpstr>Absensi</vt:lpstr>
      <vt:lpstr>NaikTidak</vt:lpstr>
      <vt:lpstr>Piagam!Print_Area</vt:lpstr>
      <vt:lpstr>Rapor!Print_Area</vt:lpstr>
      <vt:lpstr>REKAP!Print_Area</vt:lpstr>
      <vt:lpstr>Sampul!Print_Area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Adnan Abdillah</dc:creator>
  <cp:lastModifiedBy>Adnan Abdillah</cp:lastModifiedBy>
  <cp:lastPrinted>2025-06-23T15:35:40Z</cp:lastPrinted>
  <dcterms:created xsi:type="dcterms:W3CDTF">2025-06-21T03:48:29Z</dcterms:created>
  <dcterms:modified xsi:type="dcterms:W3CDTF">2025-06-23T15:46:47Z</dcterms:modified>
</cp:coreProperties>
</file>