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\Desktop\"/>
    </mc:Choice>
  </mc:AlternateContent>
  <xr:revisionPtr revIDLastSave="0" documentId="13_ncr:1_{A6B48113-D5A8-4BB1-8E58-47141C30FC05}" xr6:coauthVersionLast="47" xr6:coauthVersionMax="47" xr10:uidLastSave="{00000000-0000-0000-0000-000000000000}"/>
  <bookViews>
    <workbookView xWindow="-120" yWindow="-120" windowWidth="20730" windowHeight="11760" activeTab="2" xr2:uid="{0F163F5E-9B1B-40F8-AD7D-76329B5F140F}"/>
  </bookViews>
  <sheets>
    <sheet name="ej1" sheetId="1" r:id="rId1"/>
    <sheet name="ej2" sheetId="2" r:id="rId2"/>
    <sheet name="ej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B16" i="1"/>
  <c r="B17" i="1" s="1"/>
  <c r="I11" i="3"/>
  <c r="I10" i="3"/>
  <c r="J9" i="3"/>
  <c r="D10" i="2"/>
  <c r="D16" i="2"/>
  <c r="F16" i="2"/>
  <c r="E16" i="2"/>
  <c r="C16" i="2"/>
  <c r="F17" i="2"/>
  <c r="C17" i="2"/>
  <c r="J10" i="3"/>
  <c r="J11" i="3"/>
  <c r="I12" i="3"/>
  <c r="I13" i="3" s="1"/>
  <c r="J13" i="3" s="1"/>
  <c r="C13" i="3"/>
  <c r="I9" i="3"/>
  <c r="C11" i="3"/>
  <c r="E17" i="2"/>
  <c r="D17" i="2"/>
  <c r="C11" i="2"/>
  <c r="B13" i="2"/>
  <c r="E10" i="2"/>
  <c r="C10" i="2"/>
  <c r="D16" i="1" l="1"/>
  <c r="D17" i="1" s="1"/>
  <c r="J11" i="1"/>
  <c r="C16" i="1"/>
  <c r="C17" i="1" s="1"/>
  <c r="I14" i="3"/>
  <c r="J14" i="3" s="1"/>
  <c r="J12" i="3"/>
  <c r="E16" i="1" l="1"/>
  <c r="E17" i="1"/>
  <c r="J14" i="1" s="1"/>
  <c r="J15" i="1" l="1"/>
</calcChain>
</file>

<file path=xl/sharedStrings.xml><?xml version="1.0" encoding="utf-8"?>
<sst xmlns="http://schemas.openxmlformats.org/spreadsheetml/2006/main" count="54" uniqueCount="45">
  <si>
    <t>e</t>
  </si>
  <si>
    <t>T</t>
  </si>
  <si>
    <t>cte</t>
  </si>
  <si>
    <t>H</t>
  </si>
  <si>
    <t>f(x)</t>
  </si>
  <si>
    <t>f(x)=</t>
  </si>
  <si>
    <t>25x^3-6x^2+7x-88</t>
  </si>
  <si>
    <t>f´(x)=</t>
  </si>
  <si>
    <t>75x^2-12x+7</t>
  </si>
  <si>
    <t>f´´(x)=</t>
  </si>
  <si>
    <t>150x-12</t>
  </si>
  <si>
    <t>f´´´(x)=</t>
  </si>
  <si>
    <t>derivadas de orden</t>
  </si>
  <si>
    <t>x0</t>
  </si>
  <si>
    <t>x0=</t>
  </si>
  <si>
    <t>x1=</t>
  </si>
  <si>
    <t>h=x1-x0</t>
  </si>
  <si>
    <t>orden</t>
  </si>
  <si>
    <t>error</t>
  </si>
  <si>
    <t>error %</t>
  </si>
  <si>
    <t>x1</t>
  </si>
  <si>
    <t>ln(x)</t>
  </si>
  <si>
    <t>ORDEN</t>
  </si>
  <si>
    <t>f(x1)</t>
  </si>
  <si>
    <t>error  %</t>
  </si>
  <si>
    <t>lnx</t>
  </si>
  <si>
    <t>(f^n)(x)</t>
  </si>
  <si>
    <t>1/x</t>
  </si>
  <si>
    <t>(-)1/x^2</t>
  </si>
  <si>
    <t>2/x^3</t>
  </si>
  <si>
    <t>(-)6/x^4</t>
  </si>
  <si>
    <t>f(x1)=ln(2,5)</t>
  </si>
  <si>
    <t>24/x^5</t>
  </si>
  <si>
    <t>(f^n)(1)</t>
  </si>
  <si>
    <t>a medida que nos alejamos del punto x=1 la serie de taylor pierde precision y aumenta el error</t>
  </si>
  <si>
    <t>valor</t>
  </si>
  <si>
    <t>derivada respc</t>
  </si>
  <si>
    <t>H-eH</t>
  </si>
  <si>
    <t>H+eH</t>
  </si>
  <si>
    <t>multi con error</t>
  </si>
  <si>
    <t>eH</t>
  </si>
  <si>
    <t>r</t>
  </si>
  <si>
    <t>4*pi*r^2*ctte*T^4</t>
  </si>
  <si>
    <t>16*pi*r^2*e*ctte*T^3</t>
  </si>
  <si>
    <t>8*pi*r*e*ctte*T^4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</si>
</sst>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thin">
        <color auto="1"/>
      </top>
      <bottom style="mediumDashDot">
        <color auto="1"/>
      </bottom>
      <diagonal/>
    </border>
    <border>
      <left style="mediumDashDot">
        <color auto="1"/>
      </left>
      <right style="thin">
        <color auto="1"/>
      </right>
      <top style="thin">
        <color auto="1"/>
      </top>
      <bottom style="mediumDashDot">
        <color auto="1"/>
      </bottom>
      <diagonal/>
    </border>
    <border>
      <left style="thin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n">
        <color auto="1"/>
      </right>
      <top style="mediumDashDot">
        <color auto="1"/>
      </top>
      <bottom style="mediumDashDot">
        <color auto="1"/>
      </bottom>
      <diagonal/>
    </border>
    <border>
      <left style="thin">
        <color auto="1"/>
      </left>
      <right style="mediumDashDot">
        <color auto="1"/>
      </right>
      <top style="mediumDashDot">
        <color auto="1"/>
      </top>
      <bottom style="thin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n">
        <color auto="1"/>
      </bottom>
      <diagonal/>
    </border>
    <border>
      <left style="mediumDashDot">
        <color auto="1"/>
      </left>
      <right style="thin">
        <color auto="1"/>
      </right>
      <top style="mediumDashDot">
        <color auto="1"/>
      </top>
      <bottom style="thin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/>
      <diagonal/>
    </border>
    <border>
      <left style="mediumDashDot">
        <color auto="1"/>
      </left>
      <right style="mediumDashDot">
        <color auto="1"/>
      </right>
      <top style="thin">
        <color auto="1"/>
      </top>
      <bottom/>
      <diagonal/>
    </border>
    <border>
      <left style="mediumDashDot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0" fontId="0" fillId="6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7" borderId="3" xfId="0" applyFill="1" applyBorder="1"/>
    <xf numFmtId="0" fontId="0" fillId="0" borderId="1" xfId="0" applyBorder="1"/>
    <xf numFmtId="0" fontId="1" fillId="7" borderId="3" xfId="0" applyFont="1" applyFill="1" applyBorder="1"/>
    <xf numFmtId="0" fontId="0" fillId="8" borderId="0" xfId="0" applyFill="1"/>
    <xf numFmtId="0" fontId="0" fillId="9" borderId="0" xfId="0" applyFill="1"/>
    <xf numFmtId="0" fontId="0" fillId="11" borderId="7" xfId="0" applyFill="1" applyBorder="1"/>
    <xf numFmtId="0" fontId="0" fillId="0" borderId="8" xfId="0" applyBorder="1"/>
    <xf numFmtId="0" fontId="0" fillId="0" borderId="9" xfId="0" applyBorder="1"/>
    <xf numFmtId="0" fontId="0" fillId="11" borderId="10" xfId="0" applyFill="1" applyBorder="1"/>
    <xf numFmtId="0" fontId="0" fillId="0" borderId="11" xfId="0" applyBorder="1"/>
    <xf numFmtId="0" fontId="0" fillId="0" borderId="12" xfId="0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1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399678</xdr:colOff>
      <xdr:row>0</xdr:row>
      <xdr:rowOff>0</xdr:rowOff>
    </xdr:from>
    <xdr:to>
      <xdr:col>3</xdr:col>
      <xdr:colOff>1445165</xdr:colOff>
      <xdr:row>12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7388-9542-BA12-21F4-B20B33C7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103" y="0"/>
          <a:ext cx="3722012" cy="238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0</xdr:row>
      <xdr:rowOff>95250</xdr:rowOff>
    </xdr:from>
    <xdr:to>
      <xdr:col>7</xdr:col>
      <xdr:colOff>276226</xdr:colOff>
      <xdr:row>6</xdr:row>
      <xdr:rowOff>147802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A8B4B-3B4A-3E23-A15C-CEB0FDC7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95250"/>
          <a:ext cx="4333876" cy="1195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</xdr:row>
      <xdr:rowOff>28575</xdr:rowOff>
    </xdr:from>
    <xdr:to>
      <xdr:col>8</xdr:col>
      <xdr:colOff>10215</xdr:colOff>
      <xdr:row>5</xdr:row>
      <xdr:rowOff>133471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1BBDB-4FCE-8C85-F4C3-E321045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219075"/>
          <a:ext cx="4944165" cy="866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3D3-28C1-4DAD-8D3F-EB8CF5087300}">
  <dimension ref="A1:M23"/>
  <sheetViews>
    <sheetView zoomScaleNormal="100" workbookViewId="0">
      <selection activeCell="G5" sqref="G5"/>
    </sheetView>
  </sheetViews>
  <sheetFormatPr baseColWidth="10" defaultRowHeight="15" x14ac:dyDescent="0.25"/>
  <cols>
    <col min="1" max="1" width="16.7109375" customWidth="1"/>
    <col min="2" max="2" width="20.5703125" customWidth="1"/>
    <col min="3" max="3" width="19.5703125" customWidth="1"/>
    <col min="4" max="4" width="21.85546875" customWidth="1"/>
  </cols>
  <sheetData>
    <row r="1" spans="1:13" x14ac:dyDescent="0.25">
      <c r="L1" s="1"/>
      <c r="M1" s="1"/>
    </row>
    <row r="2" spans="1:13" x14ac:dyDescent="0.25">
      <c r="L2" s="1"/>
      <c r="M2" s="1"/>
    </row>
    <row r="3" spans="1:13" x14ac:dyDescent="0.25">
      <c r="L3" s="27"/>
      <c r="M3" s="27"/>
    </row>
    <row r="4" spans="1:13" x14ac:dyDescent="0.25">
      <c r="L4" s="27"/>
      <c r="M4" s="27"/>
    </row>
    <row r="5" spans="1:13" x14ac:dyDescent="0.25">
      <c r="J5" t="s">
        <v>35</v>
      </c>
      <c r="K5" t="s">
        <v>18</v>
      </c>
      <c r="L5" s="27"/>
      <c r="M5" s="27"/>
    </row>
    <row r="6" spans="1:13" x14ac:dyDescent="0.25">
      <c r="I6" s="12" t="s">
        <v>41</v>
      </c>
      <c r="J6" s="12">
        <v>0.15</v>
      </c>
      <c r="K6" s="12">
        <v>0.01</v>
      </c>
      <c r="L6" s="27"/>
      <c r="M6" s="27"/>
    </row>
    <row r="7" spans="1:13" x14ac:dyDescent="0.25">
      <c r="I7" s="12" t="s">
        <v>0</v>
      </c>
      <c r="J7" s="12">
        <v>0.9</v>
      </c>
      <c r="K7" s="12">
        <v>0.05</v>
      </c>
      <c r="L7" s="27"/>
      <c r="M7" s="27"/>
    </row>
    <row r="8" spans="1:13" x14ac:dyDescent="0.25">
      <c r="I8" s="12" t="s">
        <v>1</v>
      </c>
      <c r="J8" s="12">
        <v>550</v>
      </c>
      <c r="K8" s="12">
        <v>20</v>
      </c>
      <c r="L8" s="27"/>
      <c r="M8" s="27"/>
    </row>
    <row r="9" spans="1:13" x14ac:dyDescent="0.25">
      <c r="I9" s="12" t="s">
        <v>2</v>
      </c>
      <c r="J9" s="12">
        <f>5.67*10^-8</f>
        <v>5.6699999999999998E-8</v>
      </c>
      <c r="L9" s="27"/>
      <c r="M9" s="27"/>
    </row>
    <row r="10" spans="1:13" x14ac:dyDescent="0.25">
      <c r="L10" s="27"/>
      <c r="M10" s="27"/>
    </row>
    <row r="11" spans="1:13" x14ac:dyDescent="0.25">
      <c r="I11" s="30" t="s">
        <v>3</v>
      </c>
      <c r="J11" s="30">
        <f>4*PI()*(J6^2)*J7*(J8^4)*J9</f>
        <v>1320.2880985366044</v>
      </c>
      <c r="L11" s="27"/>
      <c r="M11" s="27"/>
    </row>
    <row r="12" spans="1:13" x14ac:dyDescent="0.25">
      <c r="L12" s="27"/>
      <c r="M12" s="27"/>
    </row>
    <row r="13" spans="1:13" x14ac:dyDescent="0.25">
      <c r="L13" s="27"/>
      <c r="M13" s="27"/>
    </row>
    <row r="14" spans="1:13" x14ac:dyDescent="0.25">
      <c r="A14" s="28" t="s">
        <v>36</v>
      </c>
      <c r="B14" s="28" t="s">
        <v>41</v>
      </c>
      <c r="C14" s="28" t="s">
        <v>0</v>
      </c>
      <c r="D14" s="28" t="s">
        <v>1</v>
      </c>
      <c r="I14" s="31" t="s">
        <v>37</v>
      </c>
      <c r="J14" s="31">
        <f>J11-E17</f>
        <v>878.85844134911338</v>
      </c>
      <c r="L14" s="27"/>
      <c r="M14" s="27"/>
    </row>
    <row r="15" spans="1:13" x14ac:dyDescent="0.25">
      <c r="B15" t="s">
        <v>44</v>
      </c>
      <c r="C15" s="26" t="s">
        <v>42</v>
      </c>
      <c r="D15" t="s">
        <v>43</v>
      </c>
      <c r="I15" s="31" t="s">
        <v>38</v>
      </c>
      <c r="J15" s="32">
        <f>J11+E17</f>
        <v>1761.7177557240952</v>
      </c>
      <c r="L15" s="27"/>
      <c r="M15" s="27"/>
    </row>
    <row r="16" spans="1:13" x14ac:dyDescent="0.25">
      <c r="B16">
        <f>8*PI()*J6*J7*J9*J8^4</f>
        <v>17603.841313821395</v>
      </c>
      <c r="C16">
        <f>4*PI()*J6^2*J9*J8^4</f>
        <v>1466.9867761517828</v>
      </c>
      <c r="D16">
        <f>16*PI()*J6^2*J7*J9*J8^3</f>
        <v>9.6020952620843953</v>
      </c>
      <c r="E16">
        <f>+B16+C16+D16</f>
        <v>19080.430185235262</v>
      </c>
      <c r="L16" s="27"/>
      <c r="M16" s="27"/>
    </row>
    <row r="17" spans="1:13" x14ac:dyDescent="0.25">
      <c r="A17" s="3" t="s">
        <v>39</v>
      </c>
      <c r="B17" s="3">
        <f>B16*K6</f>
        <v>176.03841313821394</v>
      </c>
      <c r="C17" s="3">
        <f>C16*K7</f>
        <v>73.349338807589149</v>
      </c>
      <c r="D17" s="3">
        <f>D16*K8</f>
        <v>192.04190524168791</v>
      </c>
      <c r="E17" s="29">
        <f>SUM(B17:D17)</f>
        <v>441.42965718749099</v>
      </c>
      <c r="F17" s="29" t="s">
        <v>40</v>
      </c>
      <c r="L17" s="27"/>
      <c r="M17" s="27"/>
    </row>
    <row r="18" spans="1:13" x14ac:dyDescent="0.25">
      <c r="L18" s="27"/>
      <c r="M18" s="27"/>
    </row>
    <row r="19" spans="1:13" x14ac:dyDescent="0.25">
      <c r="L19" s="27"/>
      <c r="M19" s="27"/>
    </row>
    <row r="20" spans="1:13" x14ac:dyDescent="0.25">
      <c r="H20" s="1"/>
      <c r="I20" s="1"/>
      <c r="J20" s="27"/>
      <c r="K20" s="27"/>
      <c r="L20" s="27"/>
      <c r="M20" s="27"/>
    </row>
    <row r="21" spans="1:13" x14ac:dyDescent="0.25">
      <c r="H21" s="1"/>
      <c r="I21" s="1"/>
      <c r="J21" s="27"/>
      <c r="K21" s="27"/>
      <c r="L21" s="27"/>
      <c r="M21" s="27"/>
    </row>
    <row r="22" spans="1:13" x14ac:dyDescent="0.25">
      <c r="H22" s="1"/>
      <c r="I22" s="1"/>
      <c r="J22" s="27"/>
      <c r="K22" s="27"/>
      <c r="L22" s="27"/>
      <c r="M22" s="27"/>
    </row>
    <row r="23" spans="1:13" x14ac:dyDescent="0.25">
      <c r="H23" s="1"/>
      <c r="I23" s="1"/>
      <c r="J23" s="27"/>
      <c r="K23" s="27"/>
      <c r="L23" s="27"/>
      <c r="M23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6F2-F042-406B-9022-1263F07BB3F8}">
  <dimension ref="A8:K17"/>
  <sheetViews>
    <sheetView topLeftCell="A7" workbookViewId="0">
      <selection activeCell="D10" sqref="D10"/>
    </sheetView>
  </sheetViews>
  <sheetFormatPr baseColWidth="10" defaultRowHeight="15" x14ac:dyDescent="0.25"/>
  <cols>
    <col min="3" max="3" width="14.7109375" customWidth="1"/>
  </cols>
  <sheetData>
    <row r="8" spans="1:11" x14ac:dyDescent="0.25">
      <c r="A8" t="s">
        <v>12</v>
      </c>
    </row>
    <row r="9" spans="1:11" x14ac:dyDescent="0.25">
      <c r="C9" t="s">
        <v>5</v>
      </c>
      <c r="D9" t="s">
        <v>7</v>
      </c>
      <c r="E9" t="s">
        <v>9</v>
      </c>
      <c r="F9" t="s">
        <v>11</v>
      </c>
      <c r="J9" t="s">
        <v>5</v>
      </c>
      <c r="K9" t="s">
        <v>6</v>
      </c>
    </row>
    <row r="10" spans="1:11" x14ac:dyDescent="0.25">
      <c r="A10" s="3" t="s">
        <v>14</v>
      </c>
      <c r="B10" s="3">
        <v>1</v>
      </c>
      <c r="C10" s="3">
        <f>25*B10^3-6*B10^2+7*B10-88</f>
        <v>-62</v>
      </c>
      <c r="D10" s="3">
        <f>75*B10^2-12*B10+7</f>
        <v>70</v>
      </c>
      <c r="E10" s="3">
        <f>150*B10-12</f>
        <v>138</v>
      </c>
      <c r="F10" s="3">
        <v>150</v>
      </c>
      <c r="J10" t="s">
        <v>7</v>
      </c>
      <c r="K10" t="s">
        <v>8</v>
      </c>
    </row>
    <row r="11" spans="1:11" x14ac:dyDescent="0.25">
      <c r="A11" s="4" t="s">
        <v>15</v>
      </c>
      <c r="B11" s="4">
        <v>3</v>
      </c>
      <c r="C11" s="4">
        <f>25*B11^3-6*B11^2+7*B11-88</f>
        <v>554</v>
      </c>
      <c r="J11" t="s">
        <v>9</v>
      </c>
      <c r="K11" t="s">
        <v>10</v>
      </c>
    </row>
    <row r="12" spans="1:11" x14ac:dyDescent="0.25">
      <c r="J12" t="s">
        <v>11</v>
      </c>
      <c r="K12">
        <v>150</v>
      </c>
    </row>
    <row r="13" spans="1:11" x14ac:dyDescent="0.25">
      <c r="A13" s="2" t="s">
        <v>16</v>
      </c>
      <c r="B13" s="2">
        <f>B11-B10</f>
        <v>2</v>
      </c>
    </row>
    <row r="15" spans="1:11" x14ac:dyDescent="0.25">
      <c r="B15" s="5" t="s">
        <v>17</v>
      </c>
      <c r="C15" s="6">
        <v>0</v>
      </c>
      <c r="D15" s="7">
        <v>1</v>
      </c>
      <c r="E15" s="8">
        <v>2</v>
      </c>
      <c r="F15" s="9">
        <v>3</v>
      </c>
      <c r="G15" s="1"/>
    </row>
    <row r="16" spans="1:11" x14ac:dyDescent="0.25">
      <c r="B16" s="10" t="s">
        <v>4</v>
      </c>
      <c r="C16" s="6">
        <f>C10</f>
        <v>-62</v>
      </c>
      <c r="D16" s="7">
        <f>C16+D10*B13</f>
        <v>78</v>
      </c>
      <c r="E16" s="8">
        <f>D16+E10*B13^2/FACT(2)</f>
        <v>354</v>
      </c>
      <c r="F16" s="11">
        <f>E16+F10*B13^3/FACT(3)</f>
        <v>554</v>
      </c>
    </row>
    <row r="17" spans="2:6" x14ac:dyDescent="0.25">
      <c r="B17" s="10" t="s">
        <v>19</v>
      </c>
      <c r="C17" s="6">
        <f>(C11-C16)/C$11*100</f>
        <v>111.1913357400722</v>
      </c>
      <c r="D17" s="7">
        <f>(C11-D16)/C11*100</f>
        <v>85.920577617328519</v>
      </c>
      <c r="E17" s="8">
        <f>(C11-E16)/C11*100</f>
        <v>36.101083032490976</v>
      </c>
      <c r="F17" s="9">
        <f>(C11-F16)/C11*100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70BF-737B-4D74-B279-6C74931F5753}">
  <dimension ref="B8:J16"/>
  <sheetViews>
    <sheetView tabSelected="1" workbookViewId="0">
      <selection activeCell="J19" sqref="J19"/>
    </sheetView>
  </sheetViews>
  <sheetFormatPr baseColWidth="10" defaultRowHeight="15" x14ac:dyDescent="0.25"/>
  <cols>
    <col min="7" max="7" width="11.85546875" bestFit="1" customWidth="1"/>
  </cols>
  <sheetData>
    <row r="8" spans="2:10" x14ac:dyDescent="0.25">
      <c r="F8" s="20" t="s">
        <v>22</v>
      </c>
      <c r="G8" s="21" t="s">
        <v>26</v>
      </c>
      <c r="H8" s="21" t="s">
        <v>33</v>
      </c>
      <c r="I8" s="21" t="s">
        <v>23</v>
      </c>
      <c r="J8" s="22" t="s">
        <v>24</v>
      </c>
    </row>
    <row r="9" spans="2:10" ht="15.75" thickBot="1" x14ac:dyDescent="0.3">
      <c r="B9" s="2" t="s">
        <v>13</v>
      </c>
      <c r="C9" s="2">
        <v>1</v>
      </c>
      <c r="F9" s="23">
        <v>0</v>
      </c>
      <c r="G9" s="24" t="s">
        <v>25</v>
      </c>
      <c r="H9" s="24">
        <v>0</v>
      </c>
      <c r="I9" s="24">
        <f>LN(C9)</f>
        <v>0</v>
      </c>
      <c r="J9" s="25">
        <f>ABS((C$13-I9)/C$13)*100</f>
        <v>100</v>
      </c>
    </row>
    <row r="10" spans="2:10" ht="15.75" thickBot="1" x14ac:dyDescent="0.3">
      <c r="B10" s="12" t="s">
        <v>20</v>
      </c>
      <c r="C10" s="12">
        <v>2.5</v>
      </c>
      <c r="F10" s="14">
        <v>1</v>
      </c>
      <c r="G10" s="15" t="s">
        <v>27</v>
      </c>
      <c r="H10" s="15">
        <v>1</v>
      </c>
      <c r="I10" s="15">
        <f>+I9+H10*C$11^F10/FACT(F10)</f>
        <v>1.5</v>
      </c>
      <c r="J10" s="16">
        <f t="shared" ref="J10:J14" si="0">ABS((C$13-I10)/C$13)*100</f>
        <v>63.703500190593708</v>
      </c>
    </row>
    <row r="11" spans="2:10" ht="15.75" thickBot="1" x14ac:dyDescent="0.3">
      <c r="B11" s="13" t="s">
        <v>16</v>
      </c>
      <c r="C11" s="13">
        <f>C10-C9</f>
        <v>1.5</v>
      </c>
      <c r="F11" s="14">
        <v>2</v>
      </c>
      <c r="G11" s="15" t="s">
        <v>28</v>
      </c>
      <c r="H11" s="15">
        <v>-1</v>
      </c>
      <c r="I11" s="15">
        <f>+I10+H11*C$11^F11/FACT(F11)</f>
        <v>0.375</v>
      </c>
      <c r="J11" s="16">
        <f t="shared" si="0"/>
        <v>59.074124952351568</v>
      </c>
    </row>
    <row r="12" spans="2:10" ht="15.75" thickBot="1" x14ac:dyDescent="0.3">
      <c r="B12" t="s">
        <v>5</v>
      </c>
      <c r="C12" t="s">
        <v>21</v>
      </c>
      <c r="F12" s="14">
        <v>3</v>
      </c>
      <c r="G12" s="15" t="s">
        <v>29</v>
      </c>
      <c r="H12" s="15">
        <v>2</v>
      </c>
      <c r="I12" s="15">
        <f t="shared" ref="I12:I14" si="1">+I11+H12*C$11^F12/FACT(F12)</f>
        <v>1.5</v>
      </c>
      <c r="J12" s="16">
        <f t="shared" si="0"/>
        <v>63.703500190593708</v>
      </c>
    </row>
    <row r="13" spans="2:10" ht="15.75" thickBot="1" x14ac:dyDescent="0.3">
      <c r="B13" t="s">
        <v>31</v>
      </c>
      <c r="C13">
        <f>LN(2.5)</f>
        <v>0.91629073187415511</v>
      </c>
      <c r="F13" s="14">
        <v>4</v>
      </c>
      <c r="G13" s="15" t="s">
        <v>30</v>
      </c>
      <c r="H13" s="15">
        <v>-6</v>
      </c>
      <c r="I13" s="15">
        <f t="shared" si="1"/>
        <v>0.234375</v>
      </c>
      <c r="J13" s="16">
        <f t="shared" si="0"/>
        <v>74.421328095219735</v>
      </c>
    </row>
    <row r="14" spans="2:10" x14ac:dyDescent="0.25">
      <c r="F14" s="17">
        <v>5</v>
      </c>
      <c r="G14" s="18" t="s">
        <v>32</v>
      </c>
      <c r="H14" s="18">
        <v>24</v>
      </c>
      <c r="I14" s="18">
        <f t="shared" si="1"/>
        <v>1.753125</v>
      </c>
      <c r="J14" s="19">
        <f t="shared" si="0"/>
        <v>91.328465847756405</v>
      </c>
    </row>
    <row r="16" spans="2:10" x14ac:dyDescent="0.25">
      <c r="B16" t="s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Ehufrat</cp:lastModifiedBy>
  <dcterms:created xsi:type="dcterms:W3CDTF">2024-09-03T14:47:47Z</dcterms:created>
  <dcterms:modified xsi:type="dcterms:W3CDTF">2024-09-10T02:27:28Z</dcterms:modified>
</cp:coreProperties>
</file>