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esktop\"/>
    </mc:Choice>
  </mc:AlternateContent>
  <xr:revisionPtr revIDLastSave="0" documentId="13_ncr:1_{6378AE39-1733-427A-8997-50291BBF95E4}" xr6:coauthVersionLast="47" xr6:coauthVersionMax="47" xr10:uidLastSave="{00000000-0000-0000-0000-000000000000}"/>
  <bookViews>
    <workbookView xWindow="-120" yWindow="-120" windowWidth="20730" windowHeight="11760" activeTab="3" xr2:uid="{9E885DA9-C0E3-4D1D-8A55-174A16229091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4" l="1"/>
  <c r="G26" i="4"/>
  <c r="G24" i="4"/>
  <c r="F25" i="4"/>
  <c r="F26" i="4"/>
  <c r="F24" i="4"/>
  <c r="E20" i="4"/>
  <c r="E19" i="4"/>
  <c r="E18" i="4"/>
  <c r="F20" i="4"/>
  <c r="F19" i="4"/>
  <c r="F18" i="4"/>
  <c r="G14" i="4"/>
  <c r="G15" i="4"/>
  <c r="G16" i="4"/>
  <c r="G11" i="4"/>
  <c r="G12" i="4"/>
  <c r="G10" i="4"/>
  <c r="E11" i="4"/>
  <c r="E12" i="4"/>
  <c r="E10" i="4"/>
  <c r="C21" i="3"/>
  <c r="C27" i="2"/>
  <c r="B27" i="2"/>
  <c r="D26" i="2" s="1"/>
  <c r="C32" i="1"/>
  <c r="J23" i="1"/>
  <c r="I24" i="1"/>
  <c r="I23" i="1"/>
  <c r="H25" i="1"/>
  <c r="H24" i="1"/>
  <c r="H23" i="1"/>
  <c r="G26" i="1"/>
  <c r="G25" i="1"/>
  <c r="G24" i="1"/>
  <c r="G23" i="1"/>
  <c r="F27" i="1"/>
  <c r="F26" i="1"/>
  <c r="F25" i="1"/>
  <c r="F24" i="1"/>
  <c r="F23" i="1"/>
  <c r="E28" i="1"/>
  <c r="E27" i="1"/>
  <c r="E26" i="1"/>
  <c r="E25" i="1"/>
  <c r="E24" i="1"/>
  <c r="E23" i="1"/>
  <c r="D29" i="1"/>
  <c r="D28" i="1"/>
  <c r="N15" i="2"/>
  <c r="N14" i="2"/>
  <c r="N13" i="2"/>
  <c r="N12" i="2"/>
  <c r="N11" i="2"/>
  <c r="N10" i="2"/>
  <c r="L15" i="2"/>
  <c r="L14" i="2"/>
  <c r="L13" i="2"/>
  <c r="L12" i="2"/>
  <c r="L11" i="2"/>
  <c r="L10" i="2"/>
  <c r="G20" i="2"/>
  <c r="C18" i="2"/>
  <c r="D29" i="3"/>
  <c r="D25" i="3"/>
  <c r="E24" i="3" s="1"/>
  <c r="D24" i="3"/>
  <c r="D23" i="3"/>
  <c r="E23" i="3" s="1"/>
  <c r="C18" i="3"/>
  <c r="L14" i="3" s="1"/>
  <c r="D15" i="3"/>
  <c r="E14" i="3" s="1"/>
  <c r="D14" i="3"/>
  <c r="D13" i="3"/>
  <c r="E13" i="3" s="1"/>
  <c r="F12" i="3" s="1"/>
  <c r="E12" i="3"/>
  <c r="D12" i="3"/>
  <c r="E11" i="3" s="1"/>
  <c r="D11" i="3"/>
  <c r="D10" i="3"/>
  <c r="E10" i="3" s="1"/>
  <c r="D29" i="2"/>
  <c r="D25" i="2"/>
  <c r="E24" i="2" s="1"/>
  <c r="D24" i="2"/>
  <c r="D23" i="2"/>
  <c r="E23" i="2" s="1"/>
  <c r="D15" i="2"/>
  <c r="E14" i="2" s="1"/>
  <c r="D14" i="2"/>
  <c r="D13" i="2"/>
  <c r="E13" i="2" s="1"/>
  <c r="D12" i="2"/>
  <c r="E11" i="2" s="1"/>
  <c r="D11" i="2"/>
  <c r="D10" i="2"/>
  <c r="E10" i="2" s="1"/>
  <c r="C33" i="1"/>
  <c r="D26" i="1"/>
  <c r="D25" i="1"/>
  <c r="D24" i="1"/>
  <c r="D23" i="1"/>
  <c r="C18" i="1"/>
  <c r="B28" i="1" s="1"/>
  <c r="D11" i="1"/>
  <c r="E10" i="1" s="1"/>
  <c r="D12" i="1"/>
  <c r="E11" i="1" s="1"/>
  <c r="F10" i="1" s="1"/>
  <c r="D13" i="1"/>
  <c r="E12" i="1" s="1"/>
  <c r="F11" i="1" s="1"/>
  <c r="G10" i="1" s="1"/>
  <c r="D14" i="1"/>
  <c r="E13" i="1" s="1"/>
  <c r="F12" i="1" s="1"/>
  <c r="G11" i="1" s="1"/>
  <c r="D15" i="1"/>
  <c r="E14" i="1" s="1"/>
  <c r="D10" i="1"/>
  <c r="L15" i="3" l="1"/>
  <c r="B27" i="3"/>
  <c r="F13" i="3"/>
  <c r="G12" i="3" s="1"/>
  <c r="F23" i="3"/>
  <c r="F10" i="3"/>
  <c r="F11" i="3"/>
  <c r="L11" i="3"/>
  <c r="L12" i="3"/>
  <c r="L13" i="3"/>
  <c r="L10" i="3"/>
  <c r="F10" i="2"/>
  <c r="F13" i="2"/>
  <c r="F23" i="2"/>
  <c r="E25" i="2"/>
  <c r="F24" i="2" s="1"/>
  <c r="G23" i="2" s="1"/>
  <c r="E12" i="2"/>
  <c r="F11" i="2" s="1"/>
  <c r="G10" i="2" s="1"/>
  <c r="F13" i="1"/>
  <c r="G12" i="1" s="1"/>
  <c r="H11" i="1" s="1"/>
  <c r="I10" i="1" s="1"/>
  <c r="H10" i="1"/>
  <c r="L10" i="1"/>
  <c r="L15" i="1"/>
  <c r="L14" i="1"/>
  <c r="L13" i="1"/>
  <c r="L12" i="1"/>
  <c r="L11" i="1"/>
  <c r="N10" i="3" l="1"/>
  <c r="N11" i="3" s="1"/>
  <c r="N12" i="3" s="1"/>
  <c r="N13" i="3" s="1"/>
  <c r="N14" i="3" s="1"/>
  <c r="N15" i="3" s="1"/>
  <c r="G10" i="3"/>
  <c r="G11" i="3"/>
  <c r="H11" i="3" s="1"/>
  <c r="F12" i="2"/>
  <c r="G11" i="2" s="1"/>
  <c r="G12" i="2"/>
  <c r="N10" i="1"/>
  <c r="L23" i="3" l="1" a="1"/>
  <c r="L23" i="3" s="1"/>
  <c r="H10" i="3"/>
  <c r="I10" i="3" s="1"/>
  <c r="C20" i="3" s="1"/>
  <c r="C27" i="3" s="1"/>
  <c r="D26" i="3" s="1"/>
  <c r="E25" i="3" s="1"/>
  <c r="F24" i="3" s="1"/>
  <c r="G23" i="3" s="1"/>
  <c r="H11" i="2"/>
  <c r="H10" i="2"/>
  <c r="N11" i="1"/>
  <c r="N12" i="1" s="1"/>
  <c r="N13" i="1" s="1"/>
  <c r="N14" i="1" s="1"/>
  <c r="N15" i="1" s="1"/>
  <c r="I10" i="2" l="1"/>
  <c r="C20" i="1"/>
  <c r="L23" i="1" a="1"/>
  <c r="L23" i="1" s="1"/>
  <c r="C20" i="2" l="1"/>
  <c r="D28" i="3"/>
  <c r="D27" i="3"/>
  <c r="E26" i="3" s="1"/>
  <c r="F25" i="3" s="1"/>
  <c r="G24" i="3" s="1"/>
  <c r="L23" i="2" a="1"/>
  <c r="L23" i="2" s="1"/>
  <c r="C28" i="1"/>
  <c r="C21" i="1"/>
  <c r="C21" i="2" l="1"/>
  <c r="H23" i="3"/>
  <c r="E28" i="3"/>
  <c r="E27" i="3"/>
  <c r="F26" i="3" s="1"/>
  <c r="G25" i="3" s="1"/>
  <c r="D28" i="2"/>
  <c r="D27" i="2"/>
  <c r="E26" i="2" s="1"/>
  <c r="F25" i="2" s="1"/>
  <c r="G24" i="2" s="1"/>
  <c r="D27" i="1"/>
  <c r="F27" i="3" l="1"/>
  <c r="G26" i="3" s="1"/>
  <c r="H25" i="3" s="1"/>
  <c r="H24" i="3"/>
  <c r="I23" i="3" s="1"/>
  <c r="H23" i="2"/>
  <c r="E28" i="2"/>
  <c r="E27" i="2"/>
  <c r="F26" i="2" s="1"/>
  <c r="G25" i="2" s="1"/>
  <c r="I24" i="3" l="1"/>
  <c r="J23" i="3" s="1"/>
  <c r="F27" i="2"/>
  <c r="G26" i="2" s="1"/>
  <c r="H25" i="2" s="1"/>
  <c r="H24" i="2"/>
  <c r="I23" i="2" s="1"/>
  <c r="C32" i="3" l="1"/>
  <c r="C33" i="3" s="1"/>
  <c r="I24" i="2"/>
  <c r="J23" i="2" s="1"/>
  <c r="C32" i="2" l="1"/>
  <c r="C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<sst xmlns="http://schemas.openxmlformats.org/spreadsheetml/2006/main" count="90" uniqueCount="40">
  <si>
    <t>h(ft)</t>
  </si>
  <si>
    <t>T(F)</t>
  </si>
  <si>
    <t>1er</t>
  </si>
  <si>
    <t>2do</t>
  </si>
  <si>
    <t>3er</t>
  </si>
  <si>
    <t>4to</t>
  </si>
  <si>
    <t>5to</t>
  </si>
  <si>
    <t>6to</t>
  </si>
  <si>
    <t>z1</t>
  </si>
  <si>
    <t>z2</t>
  </si>
  <si>
    <t>z3</t>
  </si>
  <si>
    <t>z4</t>
  </si>
  <si>
    <t>z5</t>
  </si>
  <si>
    <t>z6</t>
  </si>
  <si>
    <t>x=5000m</t>
  </si>
  <si>
    <t>ft</t>
  </si>
  <si>
    <t>p(x)</t>
  </si>
  <si>
    <t>°F</t>
  </si>
  <si>
    <t>°C</t>
  </si>
  <si>
    <t>error</t>
  </si>
  <si>
    <t>dato real</t>
  </si>
  <si>
    <t>eRelativo</t>
  </si>
  <si>
    <t>altura</t>
  </si>
  <si>
    <t>desconcido</t>
  </si>
  <si>
    <t>La Paz</t>
  </si>
  <si>
    <t>El Alto</t>
  </si>
  <si>
    <t>metros</t>
  </si>
  <si>
    <t>Altura</t>
  </si>
  <si>
    <t>desconocido</t>
  </si>
  <si>
    <t>metros(M)</t>
  </si>
  <si>
    <t>Centigrados(°C)</t>
  </si>
  <si>
    <t>Fahrenheit(°F)</t>
  </si>
  <si>
    <t>Pies(ft)</t>
  </si>
  <si>
    <t>Newton(°C)</t>
  </si>
  <si>
    <t>Lagrange(°C)</t>
  </si>
  <si>
    <t>Dato real(°C)</t>
  </si>
  <si>
    <t>eNewton(%)</t>
  </si>
  <si>
    <t>eLagrange(%)</t>
  </si>
  <si>
    <t>x=4100m</t>
  </si>
  <si>
    <t>x=3650m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</si>
</sst>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164" fontId="0" fillId="0" borderId="0" xfId="0" applyNumberFormat="1"/>
    <xf numFmtId="164" fontId="0" fillId="7" borderId="13" xfId="0" applyNumberFormat="1" applyFill="1" applyBorder="1" applyAlignment="1">
      <alignment horizontal="center" vertical="center"/>
    </xf>
    <xf numFmtId="164" fontId="0" fillId="7" borderId="11" xfId="0" applyNumberFormat="1" applyFill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164" fontId="0" fillId="7" borderId="4" xfId="0" applyNumberForma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64" fontId="0" fillId="7" borderId="16" xfId="0" applyNumberFormat="1" applyFill="1" applyBorder="1" applyAlignment="1">
      <alignment horizontal="center" vertical="center"/>
    </xf>
    <xf numFmtId="164" fontId="0" fillId="7" borderId="17" xfId="0" applyNumberFormat="1" applyFill="1" applyBorder="1" applyAlignment="1">
      <alignment horizontal="center" vertical="center"/>
    </xf>
    <xf numFmtId="164" fontId="0" fillId="7" borderId="18" xfId="0" applyNumberFormat="1" applyFill="1" applyBorder="1" applyAlignment="1">
      <alignment horizontal="center" vertical="center"/>
    </xf>
    <xf numFmtId="164" fontId="0" fillId="7" borderId="19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0" fillId="8" borderId="7" xfId="0" applyNumberFormat="1" applyFill="1" applyBorder="1" applyAlignment="1">
      <alignment horizontal="center" vertical="center"/>
    </xf>
    <xf numFmtId="164" fontId="0" fillId="8" borderId="8" xfId="0" applyNumberFormat="1" applyFill="1" applyBorder="1" applyAlignment="1">
      <alignment horizontal="center" vertical="center"/>
    </xf>
    <xf numFmtId="164" fontId="0" fillId="8" borderId="3" xfId="0" applyNumberFormat="1" applyFill="1" applyBorder="1" applyAlignment="1">
      <alignment horizontal="center" vertical="center"/>
    </xf>
    <xf numFmtId="164" fontId="0" fillId="8" borderId="4" xfId="0" applyNumberFormat="1" applyFill="1" applyBorder="1" applyAlignment="1">
      <alignment horizontal="center" vertical="center"/>
    </xf>
    <xf numFmtId="164" fontId="0" fillId="8" borderId="5" xfId="0" applyNumberFormat="1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6" xfId="0" applyBorder="1"/>
    <xf numFmtId="0" fontId="0" fillId="9" borderId="1" xfId="0" applyFill="1" applyBorder="1"/>
    <xf numFmtId="0" fontId="0" fillId="9" borderId="20" xfId="0" applyFill="1" applyBorder="1"/>
    <xf numFmtId="0" fontId="0" fillId="9" borderId="2" xfId="0" applyFill="1" applyBorder="1"/>
    <xf numFmtId="0" fontId="0" fillId="10" borderId="3" xfId="0" applyFill="1" applyBorder="1"/>
    <xf numFmtId="0" fontId="0" fillId="10" borderId="11" xfId="0" applyFill="1" applyBorder="1"/>
    <xf numFmtId="0" fontId="0" fillId="10" borderId="5" xfId="0" applyFill="1" applyBorder="1"/>
    <xf numFmtId="0" fontId="0" fillId="10" borderId="12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9" borderId="0" xfId="0" applyFill="1"/>
    <xf numFmtId="0" fontId="0" fillId="13" borderId="0" xfId="0" applyFill="1"/>
    <xf numFmtId="164" fontId="0" fillId="13" borderId="0" xfId="0" applyNumberFormat="1" applyFill="1"/>
    <xf numFmtId="0" fontId="0" fillId="14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5</xdr:col>
      <xdr:colOff>679528</xdr:colOff>
      <xdr:row>6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B48799-3538-4735-9631-A2749BD60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0"/>
          <a:ext cx="4518103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0</xdr:row>
      <xdr:rowOff>104775</xdr:rowOff>
    </xdr:from>
    <xdr:to>
      <xdr:col>6</xdr:col>
      <xdr:colOff>612853</xdr:colOff>
      <xdr:row>7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4DFC6B-9D06-49FB-BFE0-230E7FBE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04775"/>
          <a:ext cx="4518103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FFD1-8E4C-40EE-B216-3E058703C954}">
  <dimension ref="A9:O33"/>
  <sheetViews>
    <sheetView topLeftCell="A16" workbookViewId="0">
      <selection activeCell="D30" sqref="D30"/>
    </sheetView>
  </sheetViews>
  <sheetFormatPr baseColWidth="10" defaultRowHeight="15" x14ac:dyDescent="0.25"/>
  <cols>
    <col min="3" max="3" width="12" bestFit="1" customWidth="1"/>
    <col min="5" max="9" width="12.7109375" bestFit="1" customWidth="1"/>
    <col min="10" max="10" width="14.7109375" customWidth="1"/>
    <col min="14" max="14" width="12" bestFit="1" customWidth="1"/>
  </cols>
  <sheetData>
    <row r="9" spans="2:14" x14ac:dyDescent="0.25">
      <c r="B9" s="51" t="s">
        <v>0</v>
      </c>
      <c r="C9" s="52" t="s">
        <v>1</v>
      </c>
      <c r="D9" s="52" t="s">
        <v>2</v>
      </c>
      <c r="E9" s="52" t="s">
        <v>3</v>
      </c>
      <c r="F9" s="52" t="s">
        <v>4</v>
      </c>
      <c r="G9" s="52" t="s">
        <v>5</v>
      </c>
      <c r="H9" s="52" t="s">
        <v>6</v>
      </c>
      <c r="I9" s="53" t="s">
        <v>7</v>
      </c>
    </row>
    <row r="10" spans="2:14" x14ac:dyDescent="0.25">
      <c r="B10" s="54">
        <v>-1000</v>
      </c>
      <c r="C10" s="55">
        <v>213.9</v>
      </c>
      <c r="D10" s="47">
        <f>(C11-C10)/(B11-B10)</f>
        <v>-1.9000000000000056E-3</v>
      </c>
      <c r="E10" s="47">
        <f>(D11-D10)/(B12-B10)</f>
        <v>-8.3333333333328488E-9</v>
      </c>
      <c r="F10" s="47">
        <f>(E11-E10)/(B13-B10)</f>
        <v>-3.124904536311438E-27</v>
      </c>
      <c r="G10" s="47">
        <f>(F11-F10)/(B14-B10)</f>
        <v>1.4384920634920553E-16</v>
      </c>
      <c r="H10" s="47">
        <f>(G10-G11)/(B15-B10)</f>
        <v>1.3527106633513939E-20</v>
      </c>
      <c r="I10" s="48">
        <f>(H11-H10)/(B16-B10)</f>
        <v>-7.5975614818035936E-25</v>
      </c>
      <c r="K10" t="s">
        <v>8</v>
      </c>
      <c r="L10">
        <f t="shared" ref="L10:L15" si="0">$C$18-B10</f>
        <v>17404.2</v>
      </c>
      <c r="N10">
        <f>L10</f>
        <v>17404.2</v>
      </c>
    </row>
    <row r="11" spans="2:14" x14ac:dyDescent="0.25">
      <c r="B11" s="54">
        <v>0</v>
      </c>
      <c r="C11" s="55">
        <v>212</v>
      </c>
      <c r="D11" s="47">
        <f t="shared" ref="D11:D15" si="1">(C12-C11)/(B12-B11)</f>
        <v>-1.933333333333337E-3</v>
      </c>
      <c r="E11" s="47">
        <f t="shared" ref="E11:E14" si="2">(D12-D11)/(B13-B11)</f>
        <v>-8.3333333333328769E-9</v>
      </c>
      <c r="F11" s="47">
        <f t="shared" ref="F11:F13" si="3">(E12-E11)/(B14-B11)</f>
        <v>2.301587301587285E-12</v>
      </c>
      <c r="G11" s="47">
        <f t="shared" ref="G11:G12" si="4">(F12-F11)/(B15-B11)</f>
        <v>-1.6727424622161509E-16</v>
      </c>
      <c r="H11" s="47">
        <f>(G11-G12)/(B16-B11)</f>
        <v>-8.5058216637164835E-21</v>
      </c>
      <c r="I11" s="48"/>
      <c r="K11" t="s">
        <v>9</v>
      </c>
      <c r="L11">
        <f t="shared" si="0"/>
        <v>16404.2</v>
      </c>
      <c r="N11">
        <f>L11*N10</f>
        <v>285501977.64000005</v>
      </c>
    </row>
    <row r="12" spans="2:14" x14ac:dyDescent="0.25">
      <c r="B12" s="54">
        <v>3000</v>
      </c>
      <c r="C12" s="55">
        <v>206.2</v>
      </c>
      <c r="D12" s="47">
        <f t="shared" si="1"/>
        <v>-2E-3</v>
      </c>
      <c r="E12" s="47">
        <f t="shared" si="2"/>
        <v>2.6190476190476403E-8</v>
      </c>
      <c r="F12" s="47">
        <f t="shared" si="3"/>
        <v>-1.3784461152882471E-12</v>
      </c>
      <c r="G12" s="47">
        <f t="shared" si="4"/>
        <v>7.0888760362446487E-17</v>
      </c>
      <c r="H12" s="47"/>
      <c r="I12" s="48"/>
      <c r="K12" t="s">
        <v>10</v>
      </c>
      <c r="L12">
        <f t="shared" si="0"/>
        <v>13404.2</v>
      </c>
      <c r="N12">
        <f t="shared" ref="N12:N15" si="5">L12*N11</f>
        <v>3826925608682.0889</v>
      </c>
    </row>
    <row r="13" spans="2:14" x14ac:dyDescent="0.25">
      <c r="B13" s="54">
        <v>8000</v>
      </c>
      <c r="C13" s="55">
        <v>196.2</v>
      </c>
      <c r="D13" s="47">
        <f t="shared" si="1"/>
        <v>-1.6857142857142832E-3</v>
      </c>
      <c r="E13" s="47">
        <f t="shared" si="2"/>
        <v>-2.9428344681749405E-22</v>
      </c>
      <c r="F13" s="47">
        <f t="shared" si="3"/>
        <v>3.9377289377291493E-13</v>
      </c>
      <c r="G13" s="47"/>
      <c r="H13" s="47"/>
      <c r="I13" s="48"/>
      <c r="K13" t="s">
        <v>11</v>
      </c>
      <c r="L13">
        <f t="shared" si="0"/>
        <v>8404.2000000000007</v>
      </c>
      <c r="N13">
        <f t="shared" si="5"/>
        <v>3.2162248200486016E+16</v>
      </c>
    </row>
    <row r="14" spans="2:14" x14ac:dyDescent="0.25">
      <c r="B14" s="54">
        <v>15000</v>
      </c>
      <c r="C14" s="55">
        <v>184.4</v>
      </c>
      <c r="D14" s="47">
        <f t="shared" si="1"/>
        <v>-1.6857142857142873E-3</v>
      </c>
      <c r="E14" s="47">
        <f t="shared" si="2"/>
        <v>7.8754578754580043E-9</v>
      </c>
      <c r="F14" s="47"/>
      <c r="G14" s="47"/>
      <c r="H14" s="47"/>
      <c r="I14" s="48"/>
      <c r="K14" t="s">
        <v>12</v>
      </c>
      <c r="L14">
        <f t="shared" si="0"/>
        <v>1404.2000000000007</v>
      </c>
      <c r="N14">
        <f t="shared" si="5"/>
        <v>4.5162228923122483E+19</v>
      </c>
    </row>
    <row r="15" spans="2:14" x14ac:dyDescent="0.25">
      <c r="B15" s="54">
        <v>22000</v>
      </c>
      <c r="C15" s="55">
        <v>172.6</v>
      </c>
      <c r="D15" s="47">
        <f t="shared" si="1"/>
        <v>-1.5833333333333333E-3</v>
      </c>
      <c r="E15" s="47"/>
      <c r="F15" s="47"/>
      <c r="G15" s="47"/>
      <c r="H15" s="47"/>
      <c r="I15" s="48"/>
      <c r="K15" t="s">
        <v>13</v>
      </c>
      <c r="L15">
        <f t="shared" si="0"/>
        <v>-5595.7999999999993</v>
      </c>
      <c r="N15">
        <f t="shared" si="5"/>
        <v>-2.5271880060800875E+23</v>
      </c>
    </row>
    <row r="16" spans="2:14" x14ac:dyDescent="0.25">
      <c r="B16" s="56">
        <v>28000</v>
      </c>
      <c r="C16" s="57">
        <v>163.1</v>
      </c>
      <c r="D16" s="49"/>
      <c r="E16" s="49"/>
      <c r="F16" s="49"/>
      <c r="G16" s="49"/>
      <c r="H16" s="49"/>
      <c r="I16" s="50"/>
    </row>
    <row r="18" spans="1:15" x14ac:dyDescent="0.25">
      <c r="A18" t="s">
        <v>14</v>
      </c>
      <c r="B18" s="58">
        <v>5000</v>
      </c>
      <c r="C18" s="58">
        <f>B18*3.28084</f>
        <v>16404.2</v>
      </c>
      <c r="D18" t="s">
        <v>15</v>
      </c>
    </row>
    <row r="19" spans="1:15" x14ac:dyDescent="0.25">
      <c r="F19" s="59" t="s">
        <v>20</v>
      </c>
    </row>
    <row r="20" spans="1:15" x14ac:dyDescent="0.25">
      <c r="B20" s="60" t="s">
        <v>16</v>
      </c>
      <c r="C20" s="60">
        <f>C10+D10*N10+E10*N11+F10*N12+G10*N13+H10*N14+I10*N15</f>
        <v>183.88226968001908</v>
      </c>
      <c r="D20" t="s">
        <v>17</v>
      </c>
      <c r="F20" s="59">
        <v>85</v>
      </c>
      <c r="G20" t="s">
        <v>18</v>
      </c>
    </row>
    <row r="21" spans="1:15" x14ac:dyDescent="0.25">
      <c r="B21" s="60"/>
      <c r="C21" s="60">
        <f>(C20-32)*5/9</f>
        <v>84.379038711121723</v>
      </c>
      <c r="D21" t="s">
        <v>18</v>
      </c>
    </row>
    <row r="23" spans="1:15" x14ac:dyDescent="0.25">
      <c r="B23">
        <v>-1000</v>
      </c>
      <c r="C23">
        <v>213.9</v>
      </c>
      <c r="D23">
        <f>(C24-C23)/(B24-B23)</f>
        <v>-1.9000000000000056E-3</v>
      </c>
      <c r="E23">
        <f t="shared" ref="E23:E28" si="6">(D24-D23)/(B25-B23)</f>
        <v>-8.3333333333328488E-9</v>
      </c>
      <c r="F23">
        <f>(E24-E23)/(B26-B23)</f>
        <v>-3.124904536311438E-27</v>
      </c>
      <c r="G23">
        <f>(F24-F23)/(B27-B23)</f>
        <v>1.4384920634920553E-16</v>
      </c>
      <c r="H23">
        <f>(G23-G24)/(B28-B23)</f>
        <v>-1.7778550087502126E-20</v>
      </c>
      <c r="I23">
        <f>(H24-H23)/(B29-B23)</f>
        <v>5.5944917118224498E-24</v>
      </c>
      <c r="J23">
        <f>(I24-I23)/(B30-B23)</f>
        <v>-5.4797839390148239E-28</v>
      </c>
      <c r="L23" t="str" cm="1">
        <f t="array" ref="L23:O28">K10:N15</f>
        <v>z1</v>
      </c>
      <c r="M23">
        <v>17404.2</v>
      </c>
      <c r="N23">
        <v>0</v>
      </c>
      <c r="O23">
        <v>17404.2</v>
      </c>
    </row>
    <row r="24" spans="1:15" x14ac:dyDescent="0.25">
      <c r="B24">
        <v>0</v>
      </c>
      <c r="C24">
        <v>212</v>
      </c>
      <c r="D24">
        <f t="shared" ref="D24:D27" si="7">(C25-C24)/(B25-B24)</f>
        <v>-1.933333333333337E-3</v>
      </c>
      <c r="E24">
        <f t="shared" si="6"/>
        <v>-8.3333333333328769E-9</v>
      </c>
      <c r="F24">
        <f>(E25-E24)/(B27-B24)</f>
        <v>2.301587301587285E-12</v>
      </c>
      <c r="G24">
        <f>(F25-F24)/(B28-B24)</f>
        <v>4.5327064778211002E-16</v>
      </c>
      <c r="H24">
        <f>(G24-G25)/(B29-B24)</f>
        <v>1.1089475928441422E-19</v>
      </c>
      <c r="I24">
        <f>(H25-H24)/(B30-B24)</f>
        <v>-1.0296881711320541E-23</v>
      </c>
      <c r="L24" t="str">
        <v>z2</v>
      </c>
      <c r="M24">
        <v>16404.2</v>
      </c>
      <c r="N24">
        <v>0</v>
      </c>
      <c r="O24">
        <v>285501977.64000005</v>
      </c>
    </row>
    <row r="25" spans="1:15" x14ac:dyDescent="0.25">
      <c r="B25">
        <v>3000</v>
      </c>
      <c r="C25">
        <v>206.2</v>
      </c>
      <c r="D25">
        <f t="shared" si="7"/>
        <v>-2E-3</v>
      </c>
      <c r="E25">
        <f t="shared" si="6"/>
        <v>2.6190476190476403E-8</v>
      </c>
      <c r="F25">
        <f>(E26-E25)/(B28-B25)</f>
        <v>9.7371296619345739E-12</v>
      </c>
      <c r="G25">
        <f>(F26-F25)/(B29-B25)</f>
        <v>-1.986414056475003E-15</v>
      </c>
      <c r="H25">
        <f>(G25-G26)/(B30-B25)</f>
        <v>-1.7741792863256093E-19</v>
      </c>
      <c r="L25" t="str">
        <v>z3</v>
      </c>
      <c r="M25">
        <v>13404.2</v>
      </c>
      <c r="N25">
        <v>0</v>
      </c>
      <c r="O25">
        <v>3826925608682.0889</v>
      </c>
    </row>
    <row r="26" spans="1:15" x14ac:dyDescent="0.25">
      <c r="B26">
        <v>8000</v>
      </c>
      <c r="C26">
        <v>196.2</v>
      </c>
      <c r="D26">
        <f t="shared" si="7"/>
        <v>-1.6857142857142832E-3</v>
      </c>
      <c r="E26">
        <f t="shared" si="6"/>
        <v>1.5670890960497983E-7</v>
      </c>
      <c r="F26">
        <f>(E27-E26)/(B29-B26)</f>
        <v>-2.8004737411090487E-11</v>
      </c>
      <c r="G26">
        <f>(F27-F26)/(B30-B26)</f>
        <v>2.4490341593390201E-15</v>
      </c>
      <c r="L26" t="str">
        <v>z4</v>
      </c>
      <c r="M26">
        <v>8404.2000000000007</v>
      </c>
      <c r="N26">
        <v>0</v>
      </c>
      <c r="O26">
        <v>3.2162248200486016E+16</v>
      </c>
    </row>
    <row r="27" spans="1:15" x14ac:dyDescent="0.25">
      <c r="B27">
        <v>15000</v>
      </c>
      <c r="C27">
        <v>184.4</v>
      </c>
      <c r="D27">
        <f t="shared" si="7"/>
        <v>-3.6870126761211159E-4</v>
      </c>
      <c r="E27">
        <f t="shared" si="6"/>
        <v>-2.3535741415028702E-7</v>
      </c>
      <c r="F27">
        <f>(E28-E27)/(B30-B27)</f>
        <v>2.0975945775689912E-11</v>
      </c>
      <c r="L27" t="str">
        <v>z5</v>
      </c>
      <c r="M27">
        <v>1404.2000000000007</v>
      </c>
      <c r="N27">
        <v>0</v>
      </c>
      <c r="O27">
        <v>4.5162228923122483E+19</v>
      </c>
    </row>
    <row r="28" spans="1:15" x14ac:dyDescent="0.25">
      <c r="B28">
        <f>C18</f>
        <v>16404.2</v>
      </c>
      <c r="C28">
        <f>C20</f>
        <v>183.88226968001908</v>
      </c>
      <c r="D28">
        <f>(C29-C28)/(B29-B28)</f>
        <v>-2.0162031666641207E-3</v>
      </c>
      <c r="E28">
        <f t="shared" si="6"/>
        <v>3.7329880933681803E-8</v>
      </c>
      <c r="L28" t="str">
        <v>z6</v>
      </c>
      <c r="M28">
        <v>-5595.7999999999993</v>
      </c>
      <c r="N28">
        <v>0</v>
      </c>
      <c r="O28">
        <v>-2.5271880060800875E+23</v>
      </c>
    </row>
    <row r="29" spans="1:15" x14ac:dyDescent="0.25">
      <c r="B29">
        <v>22000</v>
      </c>
      <c r="C29">
        <v>172.6</v>
      </c>
      <c r="D29">
        <f>(C30-C29)/(B30-B29)</f>
        <v>-1.5833333333333333E-3</v>
      </c>
    </row>
    <row r="30" spans="1:15" x14ac:dyDescent="0.25">
      <c r="B30">
        <v>28000</v>
      </c>
      <c r="C30">
        <v>163.1</v>
      </c>
    </row>
    <row r="32" spans="1:15" x14ac:dyDescent="0.25">
      <c r="B32" s="60" t="s">
        <v>19</v>
      </c>
      <c r="C32" s="60">
        <f>J23*O28/FACT(7)</f>
        <v>2.7477071917834444E-8</v>
      </c>
    </row>
    <row r="33" spans="2:3" x14ac:dyDescent="0.25">
      <c r="B33" s="60"/>
      <c r="C33" s="60">
        <f>ABS(C32)</f>
        <v>2.7477071917834444E-8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4AB7-1495-46BF-94B4-B2F815A3E45F}">
  <dimension ref="A9:O33"/>
  <sheetViews>
    <sheetView topLeftCell="A7" workbookViewId="0">
      <selection activeCell="C18" sqref="C18"/>
    </sheetView>
  </sheetViews>
  <sheetFormatPr baseColWidth="10" defaultRowHeight="15" x14ac:dyDescent="0.25"/>
  <cols>
    <col min="2" max="2" width="10.28515625" customWidth="1"/>
    <col min="3" max="3" width="11.28515625" customWidth="1"/>
    <col min="14" max="14" width="12.7109375" bestFit="1" customWidth="1"/>
  </cols>
  <sheetData>
    <row r="9" spans="2:14" x14ac:dyDescent="0.25">
      <c r="B9" s="2" t="s">
        <v>0</v>
      </c>
      <c r="C9" s="3" t="s">
        <v>1</v>
      </c>
      <c r="D9" s="61" t="s">
        <v>2</v>
      </c>
      <c r="E9" s="61" t="s">
        <v>3</v>
      </c>
      <c r="F9" s="61" t="s">
        <v>4</v>
      </c>
      <c r="G9" s="61" t="s">
        <v>5</v>
      </c>
      <c r="H9" s="61" t="s">
        <v>6</v>
      </c>
      <c r="I9" s="61" t="s">
        <v>7</v>
      </c>
    </row>
    <row r="10" spans="2:14" x14ac:dyDescent="0.25">
      <c r="B10" s="4">
        <v>-1000</v>
      </c>
      <c r="C10" s="5">
        <v>213.9</v>
      </c>
      <c r="D10">
        <f>(C11-C10)/(B11-B10)</f>
        <v>-1.9000000000000056E-3</v>
      </c>
      <c r="E10">
        <f>(D11-D10)/(B12-B10)</f>
        <v>-8.3333333333328488E-9</v>
      </c>
      <c r="F10">
        <f>(E11-E10)/(B13-B10)</f>
        <v>-3.124904536311438E-27</v>
      </c>
      <c r="G10">
        <f>(F11-F10)/(B14-B10)</f>
        <v>1.4384920634920553E-16</v>
      </c>
      <c r="H10">
        <f>(G10-G11)/(B15-B10)</f>
        <v>1.3527106633513939E-20</v>
      </c>
      <c r="I10">
        <f>(H11-H10)/(B16-B10)</f>
        <v>-7.5975614818035936E-25</v>
      </c>
      <c r="K10" t="s">
        <v>8</v>
      </c>
      <c r="L10">
        <f t="shared" ref="L10:L15" si="0">$C$18-B10</f>
        <v>12975.066000000001</v>
      </c>
      <c r="N10">
        <f>L10</f>
        <v>12975.066000000001</v>
      </c>
    </row>
    <row r="11" spans="2:14" x14ac:dyDescent="0.25">
      <c r="B11" s="4">
        <v>0</v>
      </c>
      <c r="C11" s="5">
        <v>212</v>
      </c>
      <c r="D11">
        <f t="shared" ref="D11:D15" si="1">(C12-C11)/(B12-B11)</f>
        <v>-1.933333333333337E-3</v>
      </c>
      <c r="E11">
        <f t="shared" ref="E11:E14" si="2">(D12-D11)/(B13-B11)</f>
        <v>-8.3333333333328769E-9</v>
      </c>
      <c r="F11">
        <f t="shared" ref="F11:F13" si="3">(E12-E11)/(B14-B11)</f>
        <v>2.301587301587285E-12</v>
      </c>
      <c r="G11">
        <f t="shared" ref="G11:G12" si="4">(F12-F11)/(B15-B11)</f>
        <v>-1.6727424622161509E-16</v>
      </c>
      <c r="H11">
        <f>(G11-G12)/(B16-B11)</f>
        <v>-8.5058216637164835E-21</v>
      </c>
      <c r="K11" t="s">
        <v>9</v>
      </c>
      <c r="L11">
        <f t="shared" si="0"/>
        <v>11975.066000000001</v>
      </c>
      <c r="N11">
        <f>L11*N10</f>
        <v>155377271.70435601</v>
      </c>
    </row>
    <row r="12" spans="2:14" x14ac:dyDescent="0.25">
      <c r="B12" s="4">
        <v>3000</v>
      </c>
      <c r="C12" s="5">
        <v>206.2</v>
      </c>
      <c r="D12">
        <f t="shared" si="1"/>
        <v>-2E-3</v>
      </c>
      <c r="E12">
        <f t="shared" si="2"/>
        <v>2.6190476190476403E-8</v>
      </c>
      <c r="F12">
        <f t="shared" si="3"/>
        <v>-1.3784461152882471E-12</v>
      </c>
      <c r="G12">
        <f t="shared" si="4"/>
        <v>7.0888760362446487E-17</v>
      </c>
      <c r="K12" t="s">
        <v>10</v>
      </c>
      <c r="L12">
        <f t="shared" si="0"/>
        <v>8975.0660000000007</v>
      </c>
      <c r="N12">
        <f>L12*N11</f>
        <v>1394521268446.5278</v>
      </c>
    </row>
    <row r="13" spans="2:14" x14ac:dyDescent="0.25">
      <c r="B13" s="4">
        <v>8000</v>
      </c>
      <c r="C13" s="5">
        <v>196.2</v>
      </c>
      <c r="D13">
        <f t="shared" si="1"/>
        <v>-1.6857142857142832E-3</v>
      </c>
      <c r="E13">
        <f t="shared" si="2"/>
        <v>-2.9428344681749405E-22</v>
      </c>
      <c r="F13">
        <f t="shared" si="3"/>
        <v>3.9377289377291493E-13</v>
      </c>
      <c r="K13" t="s">
        <v>11</v>
      </c>
      <c r="L13">
        <f t="shared" si="0"/>
        <v>3975.0660000000007</v>
      </c>
      <c r="N13">
        <f>L13*N12</f>
        <v>5543314080478667</v>
      </c>
    </row>
    <row r="14" spans="2:14" x14ac:dyDescent="0.25">
      <c r="B14" s="4">
        <v>15000</v>
      </c>
      <c r="C14" s="5">
        <v>184.4</v>
      </c>
      <c r="D14">
        <f t="shared" si="1"/>
        <v>-1.6857142857142873E-3</v>
      </c>
      <c r="E14">
        <f t="shared" si="2"/>
        <v>7.8754578754580043E-9</v>
      </c>
      <c r="K14" t="s">
        <v>12</v>
      </c>
      <c r="L14">
        <f t="shared" si="0"/>
        <v>-3024.9339999999993</v>
      </c>
      <c r="N14">
        <f>L14*N13</f>
        <v>-1.6768159234718652E+19</v>
      </c>
    </row>
    <row r="15" spans="2:14" x14ac:dyDescent="0.25">
      <c r="B15" s="4">
        <v>22000</v>
      </c>
      <c r="C15" s="5">
        <v>172.6</v>
      </c>
      <c r="D15">
        <f t="shared" si="1"/>
        <v>-1.5833333333333333E-3</v>
      </c>
      <c r="K15" t="s">
        <v>13</v>
      </c>
      <c r="L15">
        <f t="shared" si="0"/>
        <v>-10024.933999999999</v>
      </c>
      <c r="N15">
        <f>L15*N14</f>
        <v>1.6809968962954498E+23</v>
      </c>
    </row>
    <row r="16" spans="2:14" x14ac:dyDescent="0.25">
      <c r="B16" s="6">
        <v>28000</v>
      </c>
      <c r="C16" s="7">
        <v>163.1</v>
      </c>
    </row>
    <row r="18" spans="1:15" x14ac:dyDescent="0.25">
      <c r="A18" t="s">
        <v>39</v>
      </c>
      <c r="B18" s="62">
        <v>3650</v>
      </c>
      <c r="C18" s="62">
        <f>B18*3.28084</f>
        <v>11975.066000000001</v>
      </c>
      <c r="D18" t="s">
        <v>15</v>
      </c>
      <c r="F18" s="1" t="s">
        <v>20</v>
      </c>
      <c r="G18" s="1">
        <v>85</v>
      </c>
      <c r="H18" t="s">
        <v>18</v>
      </c>
    </row>
    <row r="20" spans="1:15" x14ac:dyDescent="0.25">
      <c r="B20" s="63" t="s">
        <v>16</v>
      </c>
      <c r="C20" s="64">
        <f>C10+D10*N10+E10*N11+F10*N12+G10*N13+H10*N14+I10*N15</f>
        <v>188.39542588276592</v>
      </c>
      <c r="D20" t="s">
        <v>17</v>
      </c>
      <c r="F20" s="60" t="s">
        <v>21</v>
      </c>
      <c r="G20" s="60">
        <f>ABS((G18-C21))/G18*100</f>
        <v>2.2192326031149805</v>
      </c>
    </row>
    <row r="21" spans="1:15" x14ac:dyDescent="0.25">
      <c r="B21" s="63"/>
      <c r="C21" s="63">
        <f>(C20-32)*5/9</f>
        <v>86.886347712647733</v>
      </c>
      <c r="D21" t="s">
        <v>18</v>
      </c>
    </row>
    <row r="23" spans="1:15" x14ac:dyDescent="0.25">
      <c r="B23">
        <v>-1000</v>
      </c>
      <c r="C23">
        <v>213.9</v>
      </c>
      <c r="D23">
        <f>(C24-C23)/(B24-B23)</f>
        <v>-1.9000000000000056E-3</v>
      </c>
      <c r="E23">
        <f>(D24-D23)/(B25-B23)</f>
        <v>-8.3333333333328488E-9</v>
      </c>
      <c r="F23">
        <f>(E24-E23)/(B26-B23)</f>
        <v>-3.124904536311438E-27</v>
      </c>
      <c r="G23">
        <f>(F24-F23)/(B27-B23)</f>
        <v>7.9891175905366898E-17</v>
      </c>
      <c r="H23">
        <f>(G23-G24)/(B28-B23)</f>
        <v>-2.114361187511483E-20</v>
      </c>
      <c r="I23">
        <f>(H24-H23)/(B29-B23)</f>
        <v>3.4584485552352534E-24</v>
      </c>
      <c r="J23">
        <f>(I24-I23)/(B30-B23)</f>
        <v>-2.6322758667309407E-28</v>
      </c>
      <c r="L23" t="str" cm="1">
        <f t="array" ref="L23:O28">K10:N15</f>
        <v>z1</v>
      </c>
      <c r="M23">
        <v>12975.066000000001</v>
      </c>
      <c r="N23">
        <v>0</v>
      </c>
      <c r="O23">
        <v>12975.066000000001</v>
      </c>
    </row>
    <row r="24" spans="1:15" x14ac:dyDescent="0.25">
      <c r="B24">
        <v>0</v>
      </c>
      <c r="C24">
        <v>212</v>
      </c>
      <c r="D24">
        <f t="shared" ref="D24:D29" si="5">(C25-C24)/(B25-B24)</f>
        <v>-1.933333333333337E-3</v>
      </c>
      <c r="E24">
        <f t="shared" ref="E24:E28" si="6">(D25-D24)/(B26-B24)</f>
        <v>-8.3333333333328769E-9</v>
      </c>
      <c r="F24">
        <f t="shared" ref="F24:F27" si="7">(E25-E24)/(B27-B24)</f>
        <v>1.0365932801897423E-12</v>
      </c>
      <c r="G24">
        <f t="shared" ref="G24:G26" si="8">(F25-F24)/(B28-B24)</f>
        <v>4.1818896590720418E-16</v>
      </c>
      <c r="H24">
        <f>(G24-G25)/(B29-B24)</f>
        <v>5.8400704895295998E-20</v>
      </c>
      <c r="I24">
        <f>(H25-H24)/(B30-B24)</f>
        <v>-4.1751514582844757E-24</v>
      </c>
      <c r="L24" t="str">
        <v>z2</v>
      </c>
      <c r="M24">
        <v>11975.066000000001</v>
      </c>
      <c r="N24">
        <v>0</v>
      </c>
      <c r="O24">
        <v>155377271.70435601</v>
      </c>
    </row>
    <row r="25" spans="1:15" x14ac:dyDescent="0.25">
      <c r="B25">
        <v>3000</v>
      </c>
      <c r="C25">
        <v>206.2</v>
      </c>
      <c r="D25">
        <f t="shared" si="5"/>
        <v>-2E-3</v>
      </c>
      <c r="E25">
        <f t="shared" si="6"/>
        <v>4.0799396120957808E-9</v>
      </c>
      <c r="F25">
        <f t="shared" si="7"/>
        <v>7.3094277687978048E-12</v>
      </c>
      <c r="G25">
        <f t="shared" si="8"/>
        <v>-8.6662654178930769E-16</v>
      </c>
      <c r="H25">
        <f>(G25-G26)/(B30-B25)</f>
        <v>-5.8503535936669331E-20</v>
      </c>
      <c r="L25" t="str">
        <v>z3</v>
      </c>
      <c r="M25">
        <v>8975.0660000000007</v>
      </c>
      <c r="N25">
        <v>0</v>
      </c>
      <c r="O25">
        <v>1394521268446.5278</v>
      </c>
    </row>
    <row r="26" spans="1:15" x14ac:dyDescent="0.25">
      <c r="B26">
        <v>8000</v>
      </c>
      <c r="C26">
        <v>196.2</v>
      </c>
      <c r="D26">
        <f t="shared" si="5"/>
        <v>-1.963382272705426E-3</v>
      </c>
      <c r="E26">
        <f t="shared" si="6"/>
        <v>9.1793072837669438E-8</v>
      </c>
      <c r="F26">
        <f t="shared" si="7"/>
        <v>-9.1564765251990417E-12</v>
      </c>
      <c r="G26">
        <f t="shared" si="8"/>
        <v>5.9596185662742556E-16</v>
      </c>
      <c r="L26" t="str">
        <v>z4</v>
      </c>
      <c r="M26">
        <v>3975.0660000000007</v>
      </c>
      <c r="N26">
        <v>0</v>
      </c>
      <c r="O26">
        <v>5543314080478667</v>
      </c>
    </row>
    <row r="27" spans="1:15" x14ac:dyDescent="0.25">
      <c r="B27">
        <f>C18</f>
        <v>11975.066000000001</v>
      </c>
      <c r="C27" s="25">
        <f>C20</f>
        <v>188.39542588276592</v>
      </c>
      <c r="D27">
        <f t="shared" si="5"/>
        <v>-1.3208307628417399E-3</v>
      </c>
      <c r="E27">
        <f t="shared" si="6"/>
        <v>-3.6397598515117155E-8</v>
      </c>
      <c r="F27">
        <f t="shared" si="7"/>
        <v>2.7627606073494692E-12</v>
      </c>
      <c r="L27" t="str">
        <v>z5</v>
      </c>
      <c r="M27">
        <v>-3024.9339999999993</v>
      </c>
      <c r="N27">
        <v>0</v>
      </c>
      <c r="O27">
        <v>-1.6768159234718652E+19</v>
      </c>
    </row>
    <row r="28" spans="1:15" x14ac:dyDescent="0.25">
      <c r="B28">
        <v>15000</v>
      </c>
      <c r="C28">
        <v>184.4</v>
      </c>
      <c r="D28">
        <f t="shared" si="5"/>
        <v>-1.6857142857142873E-3</v>
      </c>
      <c r="E28">
        <f t="shared" si="6"/>
        <v>7.8754578754580043E-9</v>
      </c>
      <c r="L28" t="str">
        <v>z6</v>
      </c>
      <c r="M28">
        <v>-10024.933999999999</v>
      </c>
      <c r="N28">
        <v>0</v>
      </c>
      <c r="O28">
        <v>1.6809968962954498E+23</v>
      </c>
    </row>
    <row r="29" spans="1:15" x14ac:dyDescent="0.25">
      <c r="B29">
        <v>22000</v>
      </c>
      <c r="C29">
        <v>172.6</v>
      </c>
      <c r="D29">
        <f t="shared" si="5"/>
        <v>-1.5833333333333333E-3</v>
      </c>
    </row>
    <row r="30" spans="1:15" x14ac:dyDescent="0.25">
      <c r="B30">
        <v>28000</v>
      </c>
      <c r="C30">
        <v>163.1</v>
      </c>
    </row>
    <row r="32" spans="1:15" x14ac:dyDescent="0.25">
      <c r="B32" s="65" t="s">
        <v>19</v>
      </c>
      <c r="C32" s="65">
        <f>J23*O28/FACT(7)</f>
        <v>-8.7794594487462825E-9</v>
      </c>
    </row>
    <row r="33" spans="2:3" x14ac:dyDescent="0.25">
      <c r="B33" s="65"/>
      <c r="C33" s="65">
        <f>ABS(C32)</f>
        <v>8.7794594487462825E-9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216E-4D5C-43EC-82D1-9AB091A76600}">
  <dimension ref="A9:O33"/>
  <sheetViews>
    <sheetView topLeftCell="A13" workbookViewId="0">
      <selection activeCell="E20" sqref="E20"/>
    </sheetView>
  </sheetViews>
  <sheetFormatPr baseColWidth="10" defaultRowHeight="15" x14ac:dyDescent="0.25"/>
  <cols>
    <col min="3" max="3" width="12" bestFit="1" customWidth="1"/>
  </cols>
  <sheetData>
    <row r="9" spans="2:14" x14ac:dyDescent="0.25">
      <c r="B9" s="66" t="s">
        <v>0</v>
      </c>
      <c r="C9" s="66" t="s">
        <v>1</v>
      </c>
      <c r="D9" s="66" t="s">
        <v>2</v>
      </c>
      <c r="E9" s="66" t="s">
        <v>3</v>
      </c>
      <c r="F9" s="66" t="s">
        <v>4</v>
      </c>
      <c r="G9" s="66" t="s">
        <v>5</v>
      </c>
      <c r="H9" s="66" t="s">
        <v>6</v>
      </c>
      <c r="I9" s="66" t="s">
        <v>7</v>
      </c>
    </row>
    <row r="10" spans="2:14" x14ac:dyDescent="0.25">
      <c r="B10" s="58">
        <v>-1000</v>
      </c>
      <c r="C10" s="58">
        <v>213.9</v>
      </c>
      <c r="D10">
        <f>(C11-C10)/(B11-B10)</f>
        <v>-1.9000000000000056E-3</v>
      </c>
      <c r="E10">
        <f>(D11-D10)/(B12-B10)</f>
        <v>-8.3333333333328488E-9</v>
      </c>
      <c r="F10">
        <f>(E11-E10)/(B13-B10)</f>
        <v>-3.124904536311438E-27</v>
      </c>
      <c r="G10">
        <f>(F11-F10)/(B14-B10)</f>
        <v>1.4384920634920553E-16</v>
      </c>
      <c r="H10">
        <f>(G10-G11)/(B15-B10)</f>
        <v>1.3527106633513939E-20</v>
      </c>
      <c r="I10">
        <f>(H11-H10)/(B16-B10)</f>
        <v>-7.5975614818035936E-25</v>
      </c>
      <c r="K10" t="s">
        <v>8</v>
      </c>
      <c r="L10">
        <f t="shared" ref="L10:L15" si="0">$C$18-B10</f>
        <v>14451.444</v>
      </c>
      <c r="N10">
        <f>L10</f>
        <v>14451.444</v>
      </c>
    </row>
    <row r="11" spans="2:14" x14ac:dyDescent="0.25">
      <c r="B11" s="58">
        <v>0</v>
      </c>
      <c r="C11" s="58">
        <v>212</v>
      </c>
      <c r="D11">
        <f t="shared" ref="D11:D15" si="1">(C12-C11)/(B12-B11)</f>
        <v>-1.933333333333337E-3</v>
      </c>
      <c r="E11">
        <f t="shared" ref="E11:E14" si="2">(D12-D11)/(B13-B11)</f>
        <v>-8.3333333333328769E-9</v>
      </c>
      <c r="F11">
        <f t="shared" ref="F11:F13" si="3">(E12-E11)/(B14-B11)</f>
        <v>2.301587301587285E-12</v>
      </c>
      <c r="G11">
        <f t="shared" ref="G11:G12" si="4">(F12-F11)/(B15-B11)</f>
        <v>-1.6727424622161509E-16</v>
      </c>
      <c r="H11">
        <f>(G11-G12)/(B16-B11)</f>
        <v>-8.5058216637164835E-21</v>
      </c>
      <c r="K11" t="s">
        <v>9</v>
      </c>
      <c r="L11">
        <f t="shared" si="0"/>
        <v>13451.444</v>
      </c>
      <c r="N11">
        <f>L11*N10</f>
        <v>194392789.68513599</v>
      </c>
    </row>
    <row r="12" spans="2:14" x14ac:dyDescent="0.25">
      <c r="B12" s="58">
        <v>3000</v>
      </c>
      <c r="C12" s="58">
        <v>206.2</v>
      </c>
      <c r="D12">
        <f t="shared" si="1"/>
        <v>-2E-3</v>
      </c>
      <c r="E12">
        <f t="shared" si="2"/>
        <v>2.6190476190476403E-8</v>
      </c>
      <c r="F12">
        <f t="shared" si="3"/>
        <v>-1.3784461152882471E-12</v>
      </c>
      <c r="G12">
        <f t="shared" si="4"/>
        <v>7.0888760362446487E-17</v>
      </c>
      <c r="K12" t="s">
        <v>10</v>
      </c>
      <c r="L12">
        <f t="shared" si="0"/>
        <v>10451.444</v>
      </c>
      <c r="N12">
        <f t="shared" ref="N12:N15" si="5">L12*N11</f>
        <v>2031685355397.9763</v>
      </c>
    </row>
    <row r="13" spans="2:14" x14ac:dyDescent="0.25">
      <c r="B13" s="58">
        <v>8000</v>
      </c>
      <c r="C13" s="58">
        <v>196.2</v>
      </c>
      <c r="D13">
        <f t="shared" si="1"/>
        <v>-1.6857142857142832E-3</v>
      </c>
      <c r="E13">
        <f t="shared" si="2"/>
        <v>-2.9428344681749405E-22</v>
      </c>
      <c r="F13">
        <f t="shared" si="3"/>
        <v>3.9377289377291493E-13</v>
      </c>
      <c r="K13" t="s">
        <v>11</v>
      </c>
      <c r="L13">
        <f t="shared" si="0"/>
        <v>5451.4439999999995</v>
      </c>
      <c r="N13">
        <f t="shared" si="5"/>
        <v>1.1075618940572164E+16</v>
      </c>
    </row>
    <row r="14" spans="2:14" x14ac:dyDescent="0.25">
      <c r="B14" s="58">
        <v>15000</v>
      </c>
      <c r="C14" s="58">
        <v>184.4</v>
      </c>
      <c r="D14">
        <f t="shared" si="1"/>
        <v>-1.6857142857142873E-3</v>
      </c>
      <c r="E14">
        <f t="shared" si="2"/>
        <v>7.8754578754580043E-9</v>
      </c>
      <c r="K14" t="s">
        <v>12</v>
      </c>
      <c r="L14">
        <f t="shared" si="0"/>
        <v>-1548.5560000000005</v>
      </c>
      <c r="N14">
        <f t="shared" si="5"/>
        <v>-1.7151216164136673E+19</v>
      </c>
    </row>
    <row r="15" spans="2:14" x14ac:dyDescent="0.25">
      <c r="B15" s="58">
        <v>22000</v>
      </c>
      <c r="C15" s="58">
        <v>172.6</v>
      </c>
      <c r="D15">
        <f t="shared" si="1"/>
        <v>-1.5833333333333333E-3</v>
      </c>
      <c r="K15" t="s">
        <v>13</v>
      </c>
      <c r="L15">
        <f t="shared" si="0"/>
        <v>-8548.5560000000005</v>
      </c>
      <c r="N15">
        <f t="shared" si="5"/>
        <v>1.4661813184722754E+23</v>
      </c>
    </row>
    <row r="16" spans="2:14" x14ac:dyDescent="0.25">
      <c r="B16" s="58">
        <v>28000</v>
      </c>
      <c r="C16" s="58">
        <v>163.1</v>
      </c>
    </row>
    <row r="18" spans="1:15" x14ac:dyDescent="0.25">
      <c r="A18" t="s">
        <v>38</v>
      </c>
      <c r="B18" s="65">
        <v>4100</v>
      </c>
      <c r="C18" s="65">
        <f>B18*3.28084</f>
        <v>13451.444</v>
      </c>
      <c r="D18" t="s">
        <v>15</v>
      </c>
      <c r="E18" t="s">
        <v>20</v>
      </c>
    </row>
    <row r="19" spans="1:15" x14ac:dyDescent="0.25">
      <c r="E19">
        <v>85</v>
      </c>
      <c r="F19" t="s">
        <v>18</v>
      </c>
    </row>
    <row r="20" spans="1:15" x14ac:dyDescent="0.25">
      <c r="B20" s="60" t="s">
        <v>16</v>
      </c>
      <c r="C20" s="60">
        <f>C10+D10*N10+E10*N11+F10*N12+G10*N13+H10*N14+I10*N15</f>
        <v>186.07213512333237</v>
      </c>
      <c r="D20" t="s">
        <v>17</v>
      </c>
    </row>
    <row r="21" spans="1:15" x14ac:dyDescent="0.25">
      <c r="B21" s="60"/>
      <c r="C21" s="60">
        <f>(C20-32)*5/9</f>
        <v>85.595630624073536</v>
      </c>
      <c r="D21" t="s">
        <v>18</v>
      </c>
    </row>
    <row r="23" spans="1:15" x14ac:dyDescent="0.25">
      <c r="B23">
        <v>-1000</v>
      </c>
      <c r="C23">
        <v>213.9</v>
      </c>
      <c r="D23">
        <f>(C24-C23)/(B24-B23)</f>
        <v>-1.9000000000000056E-3</v>
      </c>
      <c r="E23">
        <f>(D24-D23)/(B25-B23)</f>
        <v>-8.3333333333328488E-9</v>
      </c>
      <c r="F23">
        <f>(E24-E23)/(B26-B23)</f>
        <v>-3.124904536311438E-27</v>
      </c>
      <c r="G23">
        <f>(F24-F23)/(B27-B23)</f>
        <v>1.1284413485885012E-16</v>
      </c>
      <c r="H23">
        <f>(G23-G24)/(B28-B23)</f>
        <v>-2.0021924612578014E-20</v>
      </c>
      <c r="I23">
        <f>(H24-H23)/(B29-B23)</f>
        <v>3.9245261124910399E-24</v>
      </c>
      <c r="J23">
        <f>(I24-I23)/(B30-B23)</f>
        <v>-3.2197575214140834E-28</v>
      </c>
      <c r="L23" t="str" cm="1">
        <f t="array" ref="L23:O28">K10:N15</f>
        <v>z1</v>
      </c>
      <c r="M23">
        <v>14451.444</v>
      </c>
      <c r="N23">
        <v>0</v>
      </c>
      <c r="O23">
        <v>14451.444</v>
      </c>
    </row>
    <row r="24" spans="1:15" x14ac:dyDescent="0.25">
      <c r="B24">
        <v>0</v>
      </c>
      <c r="C24">
        <v>212</v>
      </c>
      <c r="D24">
        <f t="shared" ref="D24:D29" si="6">(C25-C24)/(B25-B24)</f>
        <v>-1.933333333333337E-3</v>
      </c>
      <c r="E24">
        <f t="shared" ref="E24:E28" si="7">(D25-D24)/(B26-B24)</f>
        <v>-8.3333333333328769E-9</v>
      </c>
      <c r="F24">
        <f t="shared" ref="F24:F27" si="8">(E25-E24)/(B27-B24)</f>
        <v>1.6307606956411174E-12</v>
      </c>
      <c r="G24">
        <f t="shared" ref="G24:G26" si="9">(F25-F24)/(B28-B24)</f>
        <v>4.3319492866009835E-16</v>
      </c>
      <c r="H24">
        <f>(G24-G25)/(B29-B24)</f>
        <v>7.0242175974715893E-20</v>
      </c>
      <c r="I24">
        <f>(H25-H24)/(B30-B24)</f>
        <v>-5.4127706996098015E-24</v>
      </c>
      <c r="L24" t="str">
        <v>z2</v>
      </c>
      <c r="M24">
        <v>13451.444</v>
      </c>
      <c r="N24">
        <v>0</v>
      </c>
      <c r="O24">
        <v>194392789.68513599</v>
      </c>
    </row>
    <row r="25" spans="1:15" x14ac:dyDescent="0.25">
      <c r="B25">
        <v>3000</v>
      </c>
      <c r="C25">
        <v>206.2</v>
      </c>
      <c r="D25">
        <f t="shared" si="6"/>
        <v>-2E-3</v>
      </c>
      <c r="E25">
        <f t="shared" si="7"/>
        <v>1.3602752841484656E-8</v>
      </c>
      <c r="F25">
        <f t="shared" si="8"/>
        <v>8.1286846255425928E-12</v>
      </c>
      <c r="G25">
        <f t="shared" si="9"/>
        <v>-1.1121329427836514E-15</v>
      </c>
      <c r="H25">
        <f>(G25-G26)/(B30-B25)</f>
        <v>-8.1315403614358556E-20</v>
      </c>
      <c r="L25" t="str">
        <v>z3</v>
      </c>
      <c r="M25">
        <v>10451.444</v>
      </c>
      <c r="N25">
        <v>0</v>
      </c>
      <c r="O25">
        <v>2031685355397.9763</v>
      </c>
    </row>
    <row r="26" spans="1:15" x14ac:dyDescent="0.25">
      <c r="B26">
        <v>8000</v>
      </c>
      <c r="C26">
        <v>196.2</v>
      </c>
      <c r="D26">
        <f t="shared" si="6"/>
        <v>-1.8578315904313823E-3</v>
      </c>
      <c r="E26">
        <f t="shared" si="7"/>
        <v>1.1114696834799578E-7</v>
      </c>
      <c r="F26">
        <f t="shared" si="8"/>
        <v>-1.3001841287346783E-11</v>
      </c>
      <c r="G26">
        <f t="shared" si="9"/>
        <v>9.2075214757531258E-16</v>
      </c>
      <c r="L26" t="str">
        <v>z4</v>
      </c>
      <c r="M26">
        <v>5451.4439999999995</v>
      </c>
      <c r="N26">
        <v>0</v>
      </c>
      <c r="O26">
        <v>1.1075618940572164E+16</v>
      </c>
    </row>
    <row r="27" spans="1:15" x14ac:dyDescent="0.25">
      <c r="B27">
        <f>C18</f>
        <v>13451.444</v>
      </c>
      <c r="C27">
        <f>C20</f>
        <v>186.07213512333237</v>
      </c>
      <c r="D27">
        <f t="shared" si="6"/>
        <v>-1.0798028119954118E-3</v>
      </c>
      <c r="E27">
        <f t="shared" si="7"/>
        <v>-7.0878809674859185E-8</v>
      </c>
      <c r="F27">
        <f t="shared" si="8"/>
        <v>5.4132016641594666E-12</v>
      </c>
      <c r="L27" t="str">
        <v>z5</v>
      </c>
      <c r="M27">
        <v>-1548.5560000000005</v>
      </c>
      <c r="N27">
        <v>0</v>
      </c>
      <c r="O27">
        <v>-1.7151216164136673E+19</v>
      </c>
    </row>
    <row r="28" spans="1:15" x14ac:dyDescent="0.25">
      <c r="B28">
        <v>15000</v>
      </c>
      <c r="C28">
        <v>184.4</v>
      </c>
      <c r="D28">
        <f t="shared" si="6"/>
        <v>-1.6857142857142873E-3</v>
      </c>
      <c r="E28">
        <f t="shared" si="7"/>
        <v>7.8754578754580043E-9</v>
      </c>
      <c r="L28" t="str">
        <v>z6</v>
      </c>
      <c r="M28">
        <v>-8548.5560000000005</v>
      </c>
      <c r="N28">
        <v>0</v>
      </c>
      <c r="O28">
        <v>1.4661813184722754E+23</v>
      </c>
    </row>
    <row r="29" spans="1:15" x14ac:dyDescent="0.25">
      <c r="B29">
        <v>22000</v>
      </c>
      <c r="C29">
        <v>172.6</v>
      </c>
      <c r="D29">
        <f t="shared" si="6"/>
        <v>-1.5833333333333333E-3</v>
      </c>
    </row>
    <row r="30" spans="1:15" x14ac:dyDescent="0.25">
      <c r="B30">
        <v>28000</v>
      </c>
      <c r="C30">
        <v>163.1</v>
      </c>
    </row>
    <row r="32" spans="1:15" x14ac:dyDescent="0.25">
      <c r="B32" s="58" t="s">
        <v>19</v>
      </c>
      <c r="C32" s="58">
        <f>J23*O28/FACT(7)</f>
        <v>-9.3665641426744567E-9</v>
      </c>
    </row>
    <row r="33" spans="2:3" x14ac:dyDescent="0.25">
      <c r="B33" s="58"/>
      <c r="C33" s="58">
        <f>ABS(C32)</f>
        <v>9.3665641426744567E-9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83A8-124B-437B-B2C7-5FD43A8EB02C}">
  <dimension ref="C3:H26"/>
  <sheetViews>
    <sheetView tabSelected="1" topLeftCell="A7" workbookViewId="0">
      <selection activeCell="G26" sqref="F23:G26"/>
    </sheetView>
  </sheetViews>
  <sheetFormatPr baseColWidth="10" defaultRowHeight="15" x14ac:dyDescent="0.25"/>
  <cols>
    <col min="3" max="3" width="13.42578125" customWidth="1"/>
    <col min="4" max="4" width="10.28515625" customWidth="1"/>
    <col min="5" max="5" width="14.5703125" customWidth="1"/>
    <col min="6" max="6" width="14.85546875" customWidth="1"/>
    <col min="7" max="7" width="13" customWidth="1"/>
  </cols>
  <sheetData>
    <row r="3" spans="3:7" x14ac:dyDescent="0.25">
      <c r="C3" s="14" t="s">
        <v>22</v>
      </c>
      <c r="D3" s="15" t="s">
        <v>26</v>
      </c>
    </row>
    <row r="4" spans="3:7" x14ac:dyDescent="0.25">
      <c r="C4" s="8" t="s">
        <v>23</v>
      </c>
      <c r="D4" s="9">
        <v>5000</v>
      </c>
    </row>
    <row r="5" spans="3:7" x14ac:dyDescent="0.25">
      <c r="C5" s="10" t="s">
        <v>24</v>
      </c>
      <c r="D5" s="11">
        <v>3650</v>
      </c>
    </row>
    <row r="6" spans="3:7" x14ac:dyDescent="0.25">
      <c r="C6" s="12" t="s">
        <v>25</v>
      </c>
      <c r="D6" s="13">
        <v>4100</v>
      </c>
    </row>
    <row r="9" spans="3:7" x14ac:dyDescent="0.25">
      <c r="C9" s="14" t="s">
        <v>27</v>
      </c>
      <c r="D9" s="24" t="s">
        <v>29</v>
      </c>
      <c r="E9" s="24" t="s">
        <v>32</v>
      </c>
      <c r="F9" s="24" t="s">
        <v>31</v>
      </c>
      <c r="G9" s="15" t="s">
        <v>30</v>
      </c>
    </row>
    <row r="10" spans="3:7" x14ac:dyDescent="0.25">
      <c r="C10" s="22" t="s">
        <v>28</v>
      </c>
      <c r="D10" s="23">
        <v>5000</v>
      </c>
      <c r="E10" s="23">
        <f>D10*3.28084</f>
        <v>16404.2</v>
      </c>
      <c r="F10" s="26">
        <v>183.88226968001908</v>
      </c>
      <c r="G10" s="29">
        <f>(F10-32)*5/9</f>
        <v>84.379038711121723</v>
      </c>
    </row>
    <row r="11" spans="3:7" x14ac:dyDescent="0.25">
      <c r="C11" s="16" t="s">
        <v>24</v>
      </c>
      <c r="D11" s="17">
        <v>3650</v>
      </c>
      <c r="E11" s="17">
        <f t="shared" ref="E11:E12" si="0">D11*3.28084</f>
        <v>11975.066000000001</v>
      </c>
      <c r="F11" s="27">
        <v>188.39542588276592</v>
      </c>
      <c r="G11" s="30">
        <f t="shared" ref="G11:G16" si="1">(F11-32)*5/9</f>
        <v>86.886347712647733</v>
      </c>
    </row>
    <row r="12" spans="3:7" x14ac:dyDescent="0.25">
      <c r="C12" s="19" t="s">
        <v>25</v>
      </c>
      <c r="D12" s="20">
        <v>4100</v>
      </c>
      <c r="E12" s="20">
        <f t="shared" si="0"/>
        <v>13451.444</v>
      </c>
      <c r="F12" s="28">
        <v>186.07213512333237</v>
      </c>
      <c r="G12" s="31">
        <f t="shared" si="1"/>
        <v>85.595630624073536</v>
      </c>
    </row>
    <row r="13" spans="3:7" x14ac:dyDescent="0.25">
      <c r="G13" s="29"/>
    </row>
    <row r="14" spans="3:7" x14ac:dyDescent="0.25">
      <c r="F14" s="32">
        <v>182.27600000000001</v>
      </c>
      <c r="G14" s="30">
        <f t="shared" si="1"/>
        <v>83.486666666666679</v>
      </c>
    </row>
    <row r="15" spans="3:7" x14ac:dyDescent="0.25">
      <c r="F15" s="33">
        <v>189.10499999999999</v>
      </c>
      <c r="G15" s="31">
        <f t="shared" si="1"/>
        <v>87.280555555555551</v>
      </c>
    </row>
    <row r="16" spans="3:7" x14ac:dyDescent="0.25">
      <c r="F16" s="32">
        <v>186.75899999999999</v>
      </c>
      <c r="G16" s="39">
        <f t="shared" si="1"/>
        <v>85.977222222222224</v>
      </c>
    </row>
    <row r="17" spans="3:8" x14ac:dyDescent="0.25">
      <c r="C17" s="14" t="s">
        <v>27</v>
      </c>
      <c r="D17" s="24" t="s">
        <v>29</v>
      </c>
      <c r="E17" s="24" t="s">
        <v>33</v>
      </c>
      <c r="F17" s="35" t="s">
        <v>34</v>
      </c>
      <c r="G17" s="15" t="s">
        <v>35</v>
      </c>
      <c r="H17" s="34"/>
    </row>
    <row r="18" spans="3:8" x14ac:dyDescent="0.25">
      <c r="C18" s="22" t="s">
        <v>28</v>
      </c>
      <c r="D18" s="23">
        <v>5000</v>
      </c>
      <c r="E18" s="26">
        <f>G10</f>
        <v>84.379038711121723</v>
      </c>
      <c r="F18" s="36">
        <f>G14</f>
        <v>83.486666666666679</v>
      </c>
      <c r="G18" s="40">
        <v>85</v>
      </c>
    </row>
    <row r="19" spans="3:8" x14ac:dyDescent="0.25">
      <c r="C19" s="16" t="s">
        <v>24</v>
      </c>
      <c r="D19" s="17">
        <v>3650</v>
      </c>
      <c r="E19" s="27">
        <f>G11</f>
        <v>86.886347712647733</v>
      </c>
      <c r="F19" s="37">
        <f>G15</f>
        <v>87.280555555555551</v>
      </c>
      <c r="G19" s="18">
        <v>88</v>
      </c>
    </row>
    <row r="20" spans="3:8" x14ac:dyDescent="0.25">
      <c r="C20" s="19" t="s">
        <v>25</v>
      </c>
      <c r="D20" s="20">
        <v>4100</v>
      </c>
      <c r="E20" s="28">
        <f>G12</f>
        <v>85.595630624073536</v>
      </c>
      <c r="F20" s="38">
        <f>G16</f>
        <v>85.977222222222224</v>
      </c>
      <c r="G20" s="21">
        <v>87</v>
      </c>
    </row>
    <row r="23" spans="3:8" x14ac:dyDescent="0.25">
      <c r="F23" s="14" t="s">
        <v>36</v>
      </c>
      <c r="G23" s="15" t="s">
        <v>37</v>
      </c>
    </row>
    <row r="24" spans="3:8" x14ac:dyDescent="0.25">
      <c r="F24" s="41">
        <f>ABS(G18-E18)/G18*100</f>
        <v>0.73054269279797313</v>
      </c>
      <c r="G24" s="42">
        <f>ABS(G18-F18)/G18*100</f>
        <v>1.7803921568627308</v>
      </c>
    </row>
    <row r="25" spans="3:8" x14ac:dyDescent="0.25">
      <c r="F25" s="43">
        <f t="shared" ref="F25:F26" si="2">ABS(G19-E19)/G19*100</f>
        <v>1.2655139629003027</v>
      </c>
      <c r="G25" s="44">
        <f t="shared" ref="G25:G26" si="3">ABS(G19-F19)/G19*100</f>
        <v>0.81755050505050975</v>
      </c>
    </row>
    <row r="26" spans="3:8" x14ac:dyDescent="0.25">
      <c r="F26" s="45">
        <f t="shared" si="2"/>
        <v>1.6142176734786944</v>
      </c>
      <c r="G26" s="46">
        <f t="shared" si="3"/>
        <v>1.1756066411238804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Ehufrat</dc:creator>
  <cp:lastModifiedBy>Ehufrat</cp:lastModifiedBy>
  <dcterms:created xsi:type="dcterms:W3CDTF">2024-10-10T21:09:27Z</dcterms:created>
  <dcterms:modified xsi:type="dcterms:W3CDTF">2024-10-11T02:31:05Z</dcterms:modified>
</cp:coreProperties>
</file>